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A35DE92-1EFE-4A1F-BD97-E69C82C8F652}"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BN207" i="46" s="1"/>
  <c r="EB207" i="46"/>
  <c r="BM207" i="46" s="1"/>
  <c r="EA207" i="46"/>
  <c r="BL207" i="46" s="1"/>
  <c r="DZ207" i="46"/>
  <c r="BK207" i="46" s="1"/>
  <c r="DY207" i="46"/>
  <c r="BJ207" i="46" s="1"/>
  <c r="DX207" i="46"/>
  <c r="DW207" i="46"/>
  <c r="BH207" i="46" s="1"/>
  <c r="DV207" i="46"/>
  <c r="BG207" i="46" s="1"/>
  <c r="DU207" i="46"/>
  <c r="BF207" i="46" s="1"/>
  <c r="DT207" i="46"/>
  <c r="BE207" i="46" s="1"/>
  <c r="DS207" i="46"/>
  <c r="BD207" i="46" s="1"/>
  <c r="DR207" i="46"/>
  <c r="BC207" i="46" s="1"/>
  <c r="DQ207" i="46"/>
  <c r="BB207" i="46" s="1"/>
  <c r="DP207" i="46"/>
  <c r="DO207" i="46"/>
  <c r="AZ207" i="46" s="1"/>
  <c r="DN207" i="46"/>
  <c r="AY207" i="46" s="1"/>
  <c r="DM207" i="46"/>
  <c r="AX207" i="46" s="1"/>
  <c r="DL207" i="46"/>
  <c r="AW207" i="46" s="1"/>
  <c r="DK207" i="46"/>
  <c r="DJ207" i="46"/>
  <c r="AU207" i="46" s="1"/>
  <c r="DI207" i="46"/>
  <c r="AT207" i="46" s="1"/>
  <c r="DH207" i="46"/>
  <c r="DG207" i="46"/>
  <c r="AR207" i="46" s="1"/>
  <c r="DF207" i="46"/>
  <c r="AQ207" i="46" s="1"/>
  <c r="DE207" i="46"/>
  <c r="AP207" i="46" s="1"/>
  <c r="DD207" i="46"/>
  <c r="AO207" i="46" s="1"/>
  <c r="DC207" i="46"/>
  <c r="AN207" i="46" s="1"/>
  <c r="DB207" i="46"/>
  <c r="AM207" i="46" s="1"/>
  <c r="DA207" i="46"/>
  <c r="AL207" i="46" s="1"/>
  <c r="CZ207" i="46"/>
  <c r="CY207" i="46"/>
  <c r="AJ207" i="46" s="1"/>
  <c r="CX207" i="46"/>
  <c r="AI207" i="46" s="1"/>
  <c r="CW207" i="46"/>
  <c r="AH207" i="46" s="1"/>
  <c r="CV207" i="46"/>
  <c r="AG207" i="46" s="1"/>
  <c r="CU207" i="46"/>
  <c r="AF207" i="46" s="1"/>
  <c r="CT207" i="46"/>
  <c r="AE207" i="46" s="1"/>
  <c r="CS207" i="46"/>
  <c r="AD207" i="46" s="1"/>
  <c r="CR207" i="46"/>
  <c r="CQ207" i="46"/>
  <c r="AB207" i="46" s="1"/>
  <c r="CP207" i="46"/>
  <c r="AA207" i="46" s="1"/>
  <c r="CO207" i="46"/>
  <c r="Z207" i="46" s="1"/>
  <c r="CN207" i="46"/>
  <c r="Y207" i="46" s="1"/>
  <c r="CM207" i="46"/>
  <c r="X207" i="46" s="1"/>
  <c r="CL207" i="46"/>
  <c r="W207" i="46" s="1"/>
  <c r="CK207" i="46"/>
  <c r="V207" i="46" s="1"/>
  <c r="CJ207" i="46"/>
  <c r="CI207" i="46"/>
  <c r="T207" i="46" s="1"/>
  <c r="CH207" i="46"/>
  <c r="S207" i="46" s="1"/>
  <c r="CG207" i="46"/>
  <c r="R207" i="46" s="1"/>
  <c r="CF207" i="46"/>
  <c r="Q207" i="46" s="1"/>
  <c r="CE207" i="46"/>
  <c r="P207" i="46" s="1"/>
  <c r="CD207" i="46"/>
  <c r="O207" i="46" s="1"/>
  <c r="CC207" i="46"/>
  <c r="N207" i="46" s="1"/>
  <c r="CB207" i="46"/>
  <c r="CA207" i="46"/>
  <c r="L207" i="46" s="1"/>
  <c r="BZ207" i="46"/>
  <c r="K207" i="46" s="1"/>
  <c r="BY207" i="46"/>
  <c r="J207" i="46" s="1"/>
  <c r="BX207" i="46"/>
  <c r="I207" i="46" s="1"/>
  <c r="BW207" i="46"/>
  <c r="H207" i="46" s="1"/>
  <c r="BV207" i="46"/>
  <c r="G207" i="46" s="1"/>
  <c r="BU207" i="46"/>
  <c r="F207" i="46" s="1"/>
  <c r="BT207" i="46"/>
  <c r="BS207" i="46"/>
  <c r="D207" i="46" s="1"/>
  <c r="BO207" i="46"/>
  <c r="B207" i="46"/>
  <c r="B207" i="44" s="1"/>
  <c r="A207" i="46"/>
  <c r="C207" i="46" s="1"/>
  <c r="C207" i="44" s="1"/>
  <c r="EF206" i="46"/>
  <c r="BQ206" i="46" s="1"/>
  <c r="EE206" i="46"/>
  <c r="BP206" i="46" s="1"/>
  <c r="ED206" i="46"/>
  <c r="EC206" i="46"/>
  <c r="BN206" i="44" s="1"/>
  <c r="EB206" i="46"/>
  <c r="EA206" i="46"/>
  <c r="BL206" i="44" s="1"/>
  <c r="DZ206" i="46"/>
  <c r="BK206" i="44" s="1"/>
  <c r="DY206" i="46"/>
  <c r="BJ206" i="44" s="1"/>
  <c r="DX206" i="46"/>
  <c r="BI206" i="46" s="1"/>
  <c r="DW206" i="46"/>
  <c r="BH206" i="46" s="1"/>
  <c r="DV206" i="46"/>
  <c r="BG206" i="46" s="1"/>
  <c r="DU206" i="46"/>
  <c r="DT206" i="46"/>
  <c r="BE206" i="46" s="1"/>
  <c r="DS206" i="46"/>
  <c r="BD206" i="46" s="1"/>
  <c r="DR206" i="46"/>
  <c r="BC206" i="46" s="1"/>
  <c r="DQ206" i="46"/>
  <c r="BB206" i="46" s="1"/>
  <c r="DP206" i="46"/>
  <c r="BA206" i="46" s="1"/>
  <c r="DO206" i="46"/>
  <c r="AZ206" i="46" s="1"/>
  <c r="DN206" i="46"/>
  <c r="AY206" i="46" s="1"/>
  <c r="DM206" i="46"/>
  <c r="DL206" i="46"/>
  <c r="AW206" i="46" s="1"/>
  <c r="DK206" i="46"/>
  <c r="AV206" i="46" s="1"/>
  <c r="DJ206" i="46"/>
  <c r="AU206" i="46" s="1"/>
  <c r="DI206" i="46"/>
  <c r="AT206" i="46" s="1"/>
  <c r="DH206" i="46"/>
  <c r="AS206" i="46" s="1"/>
  <c r="DG206" i="46"/>
  <c r="DF206" i="46"/>
  <c r="AQ206" i="46" s="1"/>
  <c r="DE206" i="46"/>
  <c r="DD206" i="46"/>
  <c r="AO206" i="46" s="1"/>
  <c r="DC206" i="46"/>
  <c r="AN206" i="46" s="1"/>
  <c r="DB206" i="46"/>
  <c r="AM206" i="46" s="1"/>
  <c r="DA206" i="46"/>
  <c r="AL206" i="46" s="1"/>
  <c r="CZ206" i="46"/>
  <c r="CY206" i="46"/>
  <c r="AJ206" i="46" s="1"/>
  <c r="CX206" i="46"/>
  <c r="AI206" i="46" s="1"/>
  <c r="CW206" i="46"/>
  <c r="CV206" i="46"/>
  <c r="AG206" i="46" s="1"/>
  <c r="CU206" i="46"/>
  <c r="AF206" i="46" s="1"/>
  <c r="CT206" i="46"/>
  <c r="AE206" i="46" s="1"/>
  <c r="CS206" i="46"/>
  <c r="AD206" i="46" s="1"/>
  <c r="CR206" i="46"/>
  <c r="CQ206" i="46"/>
  <c r="AB206" i="46" s="1"/>
  <c r="CP206" i="46"/>
  <c r="CO206" i="46"/>
  <c r="CN206" i="46"/>
  <c r="Y206" i="46" s="1"/>
  <c r="CM206" i="46"/>
  <c r="X206" i="46" s="1"/>
  <c r="CL206" i="46"/>
  <c r="W206" i="46" s="1"/>
  <c r="CK206" i="46"/>
  <c r="V206" i="46" s="1"/>
  <c r="CJ206" i="46"/>
  <c r="U206" i="46" s="1"/>
  <c r="CI206" i="46"/>
  <c r="T206" i="46" s="1"/>
  <c r="CH206" i="46"/>
  <c r="S206" i="46" s="1"/>
  <c r="CG206" i="46"/>
  <c r="CF206" i="46"/>
  <c r="Q206" i="46" s="1"/>
  <c r="CE206" i="46"/>
  <c r="P206" i="46" s="1"/>
  <c r="CD206" i="46"/>
  <c r="O206" i="46" s="1"/>
  <c r="CC206" i="46"/>
  <c r="N206" i="46" s="1"/>
  <c r="CB206" i="46"/>
  <c r="M206" i="46" s="1"/>
  <c r="CA206" i="46"/>
  <c r="L206" i="46" s="1"/>
  <c r="BZ206" i="46"/>
  <c r="K206" i="46" s="1"/>
  <c r="BY206" i="46"/>
  <c r="BX206" i="46"/>
  <c r="I206" i="46" s="1"/>
  <c r="BW206" i="46"/>
  <c r="H206" i="46" s="1"/>
  <c r="BV206" i="46"/>
  <c r="G206" i="46" s="1"/>
  <c r="BU206" i="46"/>
  <c r="F206" i="46" s="1"/>
  <c r="BT206" i="46"/>
  <c r="E206" i="46" s="1"/>
  <c r="BS206" i="46"/>
  <c r="D206" i="46" s="1"/>
  <c r="BO206" i="46"/>
  <c r="BN206" i="46"/>
  <c r="BM206" i="46"/>
  <c r="BL206" i="46"/>
  <c r="BK206" i="46"/>
  <c r="BJ206" i="46"/>
  <c r="B206" i="46"/>
  <c r="B206" i="44" s="1"/>
  <c r="A206" i="46"/>
  <c r="A206" i="44" s="1"/>
  <c r="EF205" i="46"/>
  <c r="BQ205" i="46" s="1"/>
  <c r="EE205" i="46"/>
  <c r="ED205" i="46"/>
  <c r="BO205" i="46" s="1"/>
  <c r="EC205" i="46"/>
  <c r="BN205" i="46" s="1"/>
  <c r="EB205" i="46"/>
  <c r="BM205" i="46" s="1"/>
  <c r="EA205" i="46"/>
  <c r="BL205" i="46" s="1"/>
  <c r="DZ205" i="46"/>
  <c r="BK205" i="46" s="1"/>
  <c r="DY205" i="46"/>
  <c r="BJ205" i="46" s="1"/>
  <c r="DX205" i="46"/>
  <c r="BI205" i="46" s="1"/>
  <c r="DW205" i="46"/>
  <c r="DV205" i="46"/>
  <c r="BG205" i="46" s="1"/>
  <c r="DU205" i="46"/>
  <c r="BF205" i="46" s="1"/>
  <c r="DT205" i="46"/>
  <c r="BE205" i="46" s="1"/>
  <c r="DS205" i="46"/>
  <c r="BD205" i="46" s="1"/>
  <c r="DR205" i="46"/>
  <c r="DQ205" i="46"/>
  <c r="DP205" i="46"/>
  <c r="BA205" i="46" s="1"/>
  <c r="DO205" i="46"/>
  <c r="DN205" i="46"/>
  <c r="AY205" i="46" s="1"/>
  <c r="DM205" i="46"/>
  <c r="AX205" i="46" s="1"/>
  <c r="DL205" i="46"/>
  <c r="AW205" i="46" s="1"/>
  <c r="DK205" i="46"/>
  <c r="AV205" i="46" s="1"/>
  <c r="DJ205" i="46"/>
  <c r="AU205" i="46" s="1"/>
  <c r="DI205" i="46"/>
  <c r="AT205" i="46" s="1"/>
  <c r="DH205" i="46"/>
  <c r="AS205" i="46" s="1"/>
  <c r="DG205" i="46"/>
  <c r="DF205" i="46"/>
  <c r="AQ205" i="46" s="1"/>
  <c r="DE205" i="46"/>
  <c r="AP205" i="46" s="1"/>
  <c r="DD205" i="46"/>
  <c r="AO205" i="46" s="1"/>
  <c r="DC205" i="46"/>
  <c r="AN205" i="46" s="1"/>
  <c r="DB205" i="46"/>
  <c r="AM205" i="46" s="1"/>
  <c r="DA205" i="46"/>
  <c r="AL205" i="46" s="1"/>
  <c r="CZ205" i="46"/>
  <c r="AK205" i="46" s="1"/>
  <c r="CY205" i="46"/>
  <c r="CX205" i="46"/>
  <c r="AI205" i="46" s="1"/>
  <c r="CW205" i="46"/>
  <c r="AH205" i="46" s="1"/>
  <c r="CV205" i="46"/>
  <c r="AG205" i="46" s="1"/>
  <c r="CU205" i="46"/>
  <c r="AF205" i="46" s="1"/>
  <c r="CT205" i="46"/>
  <c r="AE205" i="46" s="1"/>
  <c r="CS205" i="46"/>
  <c r="AD205" i="46" s="1"/>
  <c r="CR205" i="46"/>
  <c r="CQ205" i="46"/>
  <c r="CP205" i="46"/>
  <c r="AA205" i="46" s="1"/>
  <c r="CO205" i="46"/>
  <c r="Z205" i="46" s="1"/>
  <c r="CN205" i="46"/>
  <c r="Y205" i="46" s="1"/>
  <c r="CM205" i="46"/>
  <c r="X205" i="46" s="1"/>
  <c r="CL205" i="46"/>
  <c r="W205" i="46" s="1"/>
  <c r="CK205" i="46"/>
  <c r="V205" i="46" s="1"/>
  <c r="CJ205" i="46"/>
  <c r="U205" i="46" s="1"/>
  <c r="CI205" i="46"/>
  <c r="CH205" i="46"/>
  <c r="S205" i="46" s="1"/>
  <c r="CG205" i="46"/>
  <c r="R205" i="46" s="1"/>
  <c r="CF205" i="46"/>
  <c r="Q205" i="46" s="1"/>
  <c r="CE205" i="46"/>
  <c r="P205" i="46" s="1"/>
  <c r="CD205" i="46"/>
  <c r="O205" i="46" s="1"/>
  <c r="CC205" i="46"/>
  <c r="N205" i="46" s="1"/>
  <c r="CB205" i="46"/>
  <c r="M205" i="46" s="1"/>
  <c r="CA205" i="46"/>
  <c r="BZ205" i="46"/>
  <c r="K205" i="46" s="1"/>
  <c r="BY205" i="46"/>
  <c r="J205" i="46" s="1"/>
  <c r="BX205" i="46"/>
  <c r="I205" i="46" s="1"/>
  <c r="BW205" i="46"/>
  <c r="H205" i="46" s="1"/>
  <c r="BV205" i="46"/>
  <c r="BU205" i="46"/>
  <c r="F205" i="46" s="1"/>
  <c r="BT205" i="46"/>
  <c r="E205" i="46" s="1"/>
  <c r="BS205" i="46"/>
  <c r="B205" i="46"/>
  <c r="A205" i="46"/>
  <c r="C205" i="46" s="1"/>
  <c r="C205" i="44" s="1"/>
  <c r="EF204" i="46"/>
  <c r="BQ204" i="46" s="1"/>
  <c r="EE204" i="46"/>
  <c r="BP204" i="46" s="1"/>
  <c r="ED204" i="46"/>
  <c r="BO204" i="44" s="1"/>
  <c r="EC204" i="46"/>
  <c r="BN204" i="46" s="1"/>
  <c r="EB204" i="46"/>
  <c r="BM204" i="46" s="1"/>
  <c r="EA204" i="46"/>
  <c r="BL204" i="46" s="1"/>
  <c r="DZ204" i="46"/>
  <c r="BK204" i="46" s="1"/>
  <c r="DY204" i="46"/>
  <c r="BJ204" i="46" s="1"/>
  <c r="DX204" i="46"/>
  <c r="BI204" i="46" s="1"/>
  <c r="DW204" i="46"/>
  <c r="BH204" i="46" s="1"/>
  <c r="DV204" i="46"/>
  <c r="BG204" i="46" s="1"/>
  <c r="DU204" i="46"/>
  <c r="BF204" i="46" s="1"/>
  <c r="DT204" i="46"/>
  <c r="BE204" i="46" s="1"/>
  <c r="DS204" i="46"/>
  <c r="BD204" i="46" s="1"/>
  <c r="DR204" i="46"/>
  <c r="BC204" i="46" s="1"/>
  <c r="DQ204" i="46"/>
  <c r="BB204" i="46" s="1"/>
  <c r="DP204" i="46"/>
  <c r="BA204" i="46" s="1"/>
  <c r="DO204" i="46"/>
  <c r="AZ204" i="46" s="1"/>
  <c r="DN204" i="46"/>
  <c r="AY204" i="46" s="1"/>
  <c r="DM204" i="46"/>
  <c r="AX204" i="46" s="1"/>
  <c r="DL204" i="46"/>
  <c r="AW204" i="46" s="1"/>
  <c r="DK204" i="46"/>
  <c r="AV204" i="46" s="1"/>
  <c r="DJ204" i="46"/>
  <c r="AU204" i="46" s="1"/>
  <c r="DI204" i="46"/>
  <c r="AT204" i="46" s="1"/>
  <c r="DH204" i="46"/>
  <c r="AS204" i="46" s="1"/>
  <c r="DG204" i="46"/>
  <c r="AR204" i="46" s="1"/>
  <c r="DF204" i="46"/>
  <c r="AQ204" i="46" s="1"/>
  <c r="DE204" i="46"/>
  <c r="AP204" i="46" s="1"/>
  <c r="DD204" i="46"/>
  <c r="AO204" i="46" s="1"/>
  <c r="DC204" i="46"/>
  <c r="AN204" i="46" s="1"/>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AC204" i="46" s="1"/>
  <c r="CQ204" i="46"/>
  <c r="AB204" i="46" s="1"/>
  <c r="CP204" i="46"/>
  <c r="AA204" i="46" s="1"/>
  <c r="CO204" i="46"/>
  <c r="Z204" i="46" s="1"/>
  <c r="CN204" i="46"/>
  <c r="Y204" i="46" s="1"/>
  <c r="CM204" i="46"/>
  <c r="X204" i="46" s="1"/>
  <c r="CL204" i="46"/>
  <c r="W204" i="46" s="1"/>
  <c r="CK204" i="46"/>
  <c r="V204" i="46" s="1"/>
  <c r="CJ204" i="46"/>
  <c r="U204" i="46" s="1"/>
  <c r="CI204" i="46"/>
  <c r="T204" i="46" s="1"/>
  <c r="CH204" i="46"/>
  <c r="S204" i="46" s="1"/>
  <c r="CG204" i="46"/>
  <c r="R204" i="46" s="1"/>
  <c r="CF204" i="46"/>
  <c r="Q204" i="46" s="1"/>
  <c r="CE204" i="46"/>
  <c r="P204" i="46" s="1"/>
  <c r="CD204" i="46"/>
  <c r="O204" i="46" s="1"/>
  <c r="CC204" i="46"/>
  <c r="N204" i="46" s="1"/>
  <c r="CB204" i="46"/>
  <c r="M204" i="46" s="1"/>
  <c r="CA204" i="46"/>
  <c r="L204" i="46" s="1"/>
  <c r="BZ204" i="46"/>
  <c r="K204" i="46" s="1"/>
  <c r="BY204" i="46"/>
  <c r="J204" i="46" s="1"/>
  <c r="BX204" i="46"/>
  <c r="I204" i="46" s="1"/>
  <c r="BW204" i="46"/>
  <c r="H204" i="46" s="1"/>
  <c r="BV204" i="46"/>
  <c r="G204" i="46" s="1"/>
  <c r="BU204" i="46"/>
  <c r="F204" i="46" s="1"/>
  <c r="BT204" i="46"/>
  <c r="E204" i="46" s="1"/>
  <c r="BS204" i="46"/>
  <c r="D204" i="46" s="1"/>
  <c r="BO204" i="46"/>
  <c r="B204" i="46"/>
  <c r="B204" i="44" s="1"/>
  <c r="A204" i="46"/>
  <c r="EF203" i="46"/>
  <c r="BQ203" i="46" s="1"/>
  <c r="EE203" i="46"/>
  <c r="BP203" i="46" s="1"/>
  <c r="ED203" i="46"/>
  <c r="BO203" i="46" s="1"/>
  <c r="EC203" i="46"/>
  <c r="BN203" i="46" s="1"/>
  <c r="EB203" i="46"/>
  <c r="BM203" i="46" s="1"/>
  <c r="EA203" i="46"/>
  <c r="DZ203" i="46"/>
  <c r="BK203" i="46" s="1"/>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AU203" i="46" s="1"/>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AJ203" i="46" s="1"/>
  <c r="CX203" i="46"/>
  <c r="AI203" i="46" s="1"/>
  <c r="CW203" i="46"/>
  <c r="AH203" i="46" s="1"/>
  <c r="CV203" i="46"/>
  <c r="AG203" i="46" s="1"/>
  <c r="CU203" i="46"/>
  <c r="AF203" i="46" s="1"/>
  <c r="CT203" i="46"/>
  <c r="AE203" i="46" s="1"/>
  <c r="CS203" i="46"/>
  <c r="AD203" i="46" s="1"/>
  <c r="CR203" i="46"/>
  <c r="AC203" i="46" s="1"/>
  <c r="CQ203" i="46"/>
  <c r="AB203" i="46" s="1"/>
  <c r="CP203" i="46"/>
  <c r="AA203" i="46" s="1"/>
  <c r="CO203" i="46"/>
  <c r="Z203" i="46" s="1"/>
  <c r="CN203" i="46"/>
  <c r="Y203" i="46" s="1"/>
  <c r="CM203" i="46"/>
  <c r="X203" i="46" s="1"/>
  <c r="CL203" i="46"/>
  <c r="W203" i="46" s="1"/>
  <c r="CK203" i="46"/>
  <c r="V203" i="46" s="1"/>
  <c r="CJ203" i="46"/>
  <c r="U203" i="46" s="1"/>
  <c r="CI203" i="46"/>
  <c r="T203" i="46" s="1"/>
  <c r="CH203" i="46"/>
  <c r="S203" i="46" s="1"/>
  <c r="CG203" i="46"/>
  <c r="R203" i="46" s="1"/>
  <c r="CF203" i="46"/>
  <c r="Q203" i="46" s="1"/>
  <c r="CE203" i="46"/>
  <c r="P203" i="46" s="1"/>
  <c r="CD203" i="46"/>
  <c r="O203" i="46" s="1"/>
  <c r="CC203" i="46"/>
  <c r="N203" i="46" s="1"/>
  <c r="CB203" i="46"/>
  <c r="M203" i="46" s="1"/>
  <c r="CA203" i="46"/>
  <c r="L203" i="46" s="1"/>
  <c r="BZ203" i="46"/>
  <c r="K203" i="46" s="1"/>
  <c r="BY203" i="46"/>
  <c r="J203" i="46" s="1"/>
  <c r="BX203" i="46"/>
  <c r="I203" i="46" s="1"/>
  <c r="BW203" i="46"/>
  <c r="BV203" i="46"/>
  <c r="G203" i="46" s="1"/>
  <c r="BU203" i="46"/>
  <c r="F203" i="46" s="1"/>
  <c r="BT203" i="46"/>
  <c r="E203" i="46" s="1"/>
  <c r="BS203" i="46"/>
  <c r="D203" i="46" s="1"/>
  <c r="B203" i="46"/>
  <c r="B203" i="44" s="1"/>
  <c r="A203" i="46"/>
  <c r="A203" i="44" s="1"/>
  <c r="EF202" i="46"/>
  <c r="BQ202" i="46" s="1"/>
  <c r="EE202" i="46"/>
  <c r="BP202" i="46" s="1"/>
  <c r="ED202" i="46"/>
  <c r="EC202" i="46"/>
  <c r="EB202" i="46"/>
  <c r="EA202" i="46"/>
  <c r="DZ202" i="46"/>
  <c r="BK202" i="44" s="1"/>
  <c r="DY202" i="46"/>
  <c r="BJ202" i="44" s="1"/>
  <c r="DX202" i="46"/>
  <c r="BI202" i="46" s="1"/>
  <c r="DW202" i="46"/>
  <c r="BH202" i="46" s="1"/>
  <c r="DV202" i="46"/>
  <c r="BG202" i="46" s="1"/>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AG202" i="46" s="1"/>
  <c r="CU202" i="46"/>
  <c r="AF202" i="46" s="1"/>
  <c r="CT202" i="46"/>
  <c r="AE202" i="46" s="1"/>
  <c r="CS202" i="46"/>
  <c r="AD202" i="46" s="1"/>
  <c r="CR202" i="46"/>
  <c r="AC202" i="46" s="1"/>
  <c r="CQ202" i="46"/>
  <c r="AB202" i="46" s="1"/>
  <c r="CP202" i="46"/>
  <c r="AA202" i="46" s="1"/>
  <c r="CO202" i="46"/>
  <c r="Z202" i="46" s="1"/>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O202" i="46" s="1"/>
  <c r="CC202" i="46"/>
  <c r="N202" i="46" s="1"/>
  <c r="CB202" i="46"/>
  <c r="M202" i="46" s="1"/>
  <c r="CA202" i="46"/>
  <c r="L202" i="46" s="1"/>
  <c r="BZ202" i="46"/>
  <c r="K202" i="46" s="1"/>
  <c r="BY202" i="46"/>
  <c r="J202" i="46" s="1"/>
  <c r="BX202" i="46"/>
  <c r="I202" i="46" s="1"/>
  <c r="BW202" i="46"/>
  <c r="H202" i="46" s="1"/>
  <c r="BV202" i="46"/>
  <c r="G202" i="46" s="1"/>
  <c r="BU202" i="46"/>
  <c r="F202" i="46" s="1"/>
  <c r="BT202" i="46"/>
  <c r="E202" i="46" s="1"/>
  <c r="BS202" i="46"/>
  <c r="D202" i="46" s="1"/>
  <c r="BO202" i="46"/>
  <c r="BN202" i="46"/>
  <c r="BM202" i="46"/>
  <c r="BL202" i="46"/>
  <c r="BK202" i="46"/>
  <c r="BJ202" i="46"/>
  <c r="B202" i="46"/>
  <c r="B202" i="44" s="1"/>
  <c r="A202" i="46"/>
  <c r="A202" i="44" s="1"/>
  <c r="EF201" i="46"/>
  <c r="BQ201" i="46" s="1"/>
  <c r="EE201" i="46"/>
  <c r="BP201" i="46" s="1"/>
  <c r="ED201" i="46"/>
  <c r="BO201" i="46" s="1"/>
  <c r="EC201" i="46"/>
  <c r="BN201" i="46" s="1"/>
  <c r="EB201" i="46"/>
  <c r="BM201" i="46" s="1"/>
  <c r="EA201" i="46"/>
  <c r="BL201" i="46" s="1"/>
  <c r="DZ201" i="46"/>
  <c r="BK201" i="46" s="1"/>
  <c r="DY201" i="46"/>
  <c r="BJ201" i="46" s="1"/>
  <c r="DX201" i="46"/>
  <c r="BI201" i="46" s="1"/>
  <c r="DW201" i="46"/>
  <c r="BH201" i="46" s="1"/>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AF201" i="46" s="1"/>
  <c r="CT201" i="46"/>
  <c r="AE201" i="46" s="1"/>
  <c r="CS201" i="46"/>
  <c r="AD201" i="46" s="1"/>
  <c r="CR201" i="46"/>
  <c r="AC201" i="46" s="1"/>
  <c r="CQ201" i="46"/>
  <c r="AB201" i="46" s="1"/>
  <c r="CP201" i="46"/>
  <c r="AA201" i="46" s="1"/>
  <c r="CO201" i="46"/>
  <c r="Z201" i="46" s="1"/>
  <c r="CN201" i="46"/>
  <c r="Y201" i="46" s="1"/>
  <c r="CM201" i="46"/>
  <c r="X201" i="46" s="1"/>
  <c r="CL201" i="46"/>
  <c r="W201" i="46" s="1"/>
  <c r="CK201" i="46"/>
  <c r="V201" i="46" s="1"/>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K201" i="46" s="1"/>
  <c r="BY201" i="46"/>
  <c r="J201" i="46" s="1"/>
  <c r="BX201" i="46"/>
  <c r="I201" i="46" s="1"/>
  <c r="BW201" i="46"/>
  <c r="H201" i="46" s="1"/>
  <c r="BV201" i="46"/>
  <c r="G201" i="46" s="1"/>
  <c r="BU201" i="46"/>
  <c r="F201" i="46" s="1"/>
  <c r="BT201" i="46"/>
  <c r="E201" i="46" s="1"/>
  <c r="BS201" i="46"/>
  <c r="D201" i="46" s="1"/>
  <c r="B201" i="46"/>
  <c r="A201" i="46"/>
  <c r="A201" i="44" s="1"/>
  <c r="EF200" i="46"/>
  <c r="BQ200" i="46" s="1"/>
  <c r="EE200" i="46"/>
  <c r="BP200" i="46" s="1"/>
  <c r="ED200" i="46"/>
  <c r="BO200" i="44" s="1"/>
  <c r="EC200" i="46"/>
  <c r="BN200" i="44" s="1"/>
  <c r="EB200" i="46"/>
  <c r="BM200" i="46" s="1"/>
  <c r="EA200" i="46"/>
  <c r="BL200" i="46" s="1"/>
  <c r="DZ200" i="46"/>
  <c r="DY200" i="46"/>
  <c r="BJ200" i="46" s="1"/>
  <c r="DX200" i="46"/>
  <c r="BI200" i="46" s="1"/>
  <c r="DW200" i="46"/>
  <c r="BH200" i="46" s="1"/>
  <c r="DV200" i="46"/>
  <c r="BG200" i="46" s="1"/>
  <c r="DU200" i="46"/>
  <c r="BF200" i="46" s="1"/>
  <c r="DT200" i="46"/>
  <c r="BE200" i="46" s="1"/>
  <c r="DS200" i="46"/>
  <c r="BD200" i="46" s="1"/>
  <c r="DR200" i="46"/>
  <c r="DQ200" i="46"/>
  <c r="BB200" i="46" s="1"/>
  <c r="DP200" i="46"/>
  <c r="BA200" i="46" s="1"/>
  <c r="DO200" i="46"/>
  <c r="AZ200" i="46" s="1"/>
  <c r="DN200" i="46"/>
  <c r="AY200" i="46" s="1"/>
  <c r="DM200" i="46"/>
  <c r="AX200" i="46" s="1"/>
  <c r="DL200" i="46"/>
  <c r="AW200" i="46" s="1"/>
  <c r="DK200" i="46"/>
  <c r="AV200" i="46" s="1"/>
  <c r="DJ200" i="46"/>
  <c r="DI200" i="46"/>
  <c r="AT200" i="46" s="1"/>
  <c r="DH200" i="46"/>
  <c r="AS200" i="46" s="1"/>
  <c r="DG200" i="46"/>
  <c r="AR200" i="46" s="1"/>
  <c r="DF200" i="46"/>
  <c r="AQ200" i="46" s="1"/>
  <c r="DE200" i="46"/>
  <c r="DD200" i="46"/>
  <c r="AO200" i="46" s="1"/>
  <c r="DC200" i="46"/>
  <c r="DB200" i="46"/>
  <c r="DA200" i="46"/>
  <c r="AL200" i="46" s="1"/>
  <c r="CZ200" i="46"/>
  <c r="AK200" i="46" s="1"/>
  <c r="CY200" i="46"/>
  <c r="AJ200" i="46" s="1"/>
  <c r="CX200" i="46"/>
  <c r="AI200" i="46" s="1"/>
  <c r="CW200" i="46"/>
  <c r="AH200" i="46" s="1"/>
  <c r="CV200" i="46"/>
  <c r="AG200" i="46" s="1"/>
  <c r="CU200" i="46"/>
  <c r="AF200" i="46" s="1"/>
  <c r="CT200" i="46"/>
  <c r="CS200" i="46"/>
  <c r="AD200" i="46" s="1"/>
  <c r="CR200" i="46"/>
  <c r="AC200" i="46" s="1"/>
  <c r="CQ200" i="46"/>
  <c r="AB200" i="46" s="1"/>
  <c r="CP200" i="46"/>
  <c r="AA200" i="46" s="1"/>
  <c r="CO200" i="46"/>
  <c r="Z200" i="46" s="1"/>
  <c r="CN200" i="46"/>
  <c r="Y200" i="46" s="1"/>
  <c r="CM200" i="46"/>
  <c r="X200" i="46" s="1"/>
  <c r="CL200" i="46"/>
  <c r="CK200" i="46"/>
  <c r="V200" i="46" s="1"/>
  <c r="CJ200" i="46"/>
  <c r="U200" i="46" s="1"/>
  <c r="CI200" i="46"/>
  <c r="T200" i="46" s="1"/>
  <c r="CH200" i="46"/>
  <c r="S200" i="46" s="1"/>
  <c r="CG200" i="46"/>
  <c r="R200" i="46" s="1"/>
  <c r="CF200" i="46"/>
  <c r="CE200" i="46"/>
  <c r="P200" i="46" s="1"/>
  <c r="CD200" i="46"/>
  <c r="CC200" i="46"/>
  <c r="N200" i="46" s="1"/>
  <c r="CB200" i="46"/>
  <c r="M200" i="46" s="1"/>
  <c r="CA200" i="46"/>
  <c r="L200" i="46" s="1"/>
  <c r="BZ200" i="46"/>
  <c r="K200" i="46" s="1"/>
  <c r="BY200" i="46"/>
  <c r="J200" i="46" s="1"/>
  <c r="BX200" i="46"/>
  <c r="I200" i="46" s="1"/>
  <c r="BW200" i="46"/>
  <c r="H200" i="46" s="1"/>
  <c r="BV200" i="46"/>
  <c r="BU200" i="46"/>
  <c r="F200" i="46" s="1"/>
  <c r="BT200" i="46"/>
  <c r="E200" i="46" s="1"/>
  <c r="BS200" i="46"/>
  <c r="D200" i="46" s="1"/>
  <c r="BO200" i="46"/>
  <c r="BN200" i="46"/>
  <c r="B200" i="46"/>
  <c r="B200" i="44" s="1"/>
  <c r="A200" i="46"/>
  <c r="EF199" i="46"/>
  <c r="BQ199" i="46" s="1"/>
  <c r="EE199" i="46"/>
  <c r="BP199" i="46" s="1"/>
  <c r="ED199" i="46"/>
  <c r="BO199" i="46" s="1"/>
  <c r="EC199" i="46"/>
  <c r="BN199" i="46" s="1"/>
  <c r="EB199" i="46"/>
  <c r="BM199" i="46" s="1"/>
  <c r="EA199" i="46"/>
  <c r="BL199" i="46" s="1"/>
  <c r="DZ199" i="46"/>
  <c r="BK199" i="46" s="1"/>
  <c r="DY199" i="46"/>
  <c r="BJ199" i="46" s="1"/>
  <c r="DX199" i="46"/>
  <c r="BI199" i="46" s="1"/>
  <c r="DW199" i="46"/>
  <c r="BH199" i="46" s="1"/>
  <c r="DV199" i="46"/>
  <c r="BG199" i="46" s="1"/>
  <c r="DU199" i="46"/>
  <c r="BF199" i="46" s="1"/>
  <c r="DT199" i="46"/>
  <c r="BE199" i="46" s="1"/>
  <c r="DS199" i="46"/>
  <c r="BD199" i="46" s="1"/>
  <c r="DR199" i="46"/>
  <c r="BC199" i="46" s="1"/>
  <c r="DQ199" i="46"/>
  <c r="BB199" i="46" s="1"/>
  <c r="DP199" i="46"/>
  <c r="BA199" i="46" s="1"/>
  <c r="DO199" i="46"/>
  <c r="AZ199" i="46" s="1"/>
  <c r="DN199" i="46"/>
  <c r="AY199" i="46" s="1"/>
  <c r="DM199" i="46"/>
  <c r="AX199" i="46" s="1"/>
  <c r="DL199" i="46"/>
  <c r="AW199" i="46" s="1"/>
  <c r="DK199" i="46"/>
  <c r="AV199" i="46" s="1"/>
  <c r="DJ199" i="46"/>
  <c r="AU199" i="46" s="1"/>
  <c r="DI199" i="46"/>
  <c r="AT199" i="46" s="1"/>
  <c r="DH199" i="46"/>
  <c r="AS199" i="46" s="1"/>
  <c r="DG199" i="46"/>
  <c r="AR199" i="46" s="1"/>
  <c r="DF199" i="46"/>
  <c r="AQ199" i="46" s="1"/>
  <c r="DE199" i="46"/>
  <c r="AP199" i="46" s="1"/>
  <c r="DD199" i="46"/>
  <c r="AO199" i="46" s="1"/>
  <c r="DC199" i="46"/>
  <c r="AN199" i="46" s="1"/>
  <c r="DB199" i="46"/>
  <c r="AM199" i="46" s="1"/>
  <c r="DA199" i="46"/>
  <c r="AL199" i="46" s="1"/>
  <c r="CZ199" i="46"/>
  <c r="AK199" i="46" s="1"/>
  <c r="CY199" i="46"/>
  <c r="AJ199" i="46" s="1"/>
  <c r="CX199" i="46"/>
  <c r="AI199" i="46" s="1"/>
  <c r="CW199" i="46"/>
  <c r="AH199" i="46" s="1"/>
  <c r="CV199" i="46"/>
  <c r="AG199" i="46" s="1"/>
  <c r="CU199" i="46"/>
  <c r="AF199" i="46" s="1"/>
  <c r="CT199" i="46"/>
  <c r="AE199" i="46" s="1"/>
  <c r="CS199" i="46"/>
  <c r="AD199" i="46" s="1"/>
  <c r="CR199" i="46"/>
  <c r="AC199" i="46" s="1"/>
  <c r="CQ199" i="46"/>
  <c r="AB199" i="46" s="1"/>
  <c r="CP199" i="46"/>
  <c r="AA199" i="46" s="1"/>
  <c r="CO199" i="46"/>
  <c r="Z199" i="46" s="1"/>
  <c r="CN199" i="46"/>
  <c r="Y199" i="46" s="1"/>
  <c r="CM199" i="46"/>
  <c r="X199" i="46" s="1"/>
  <c r="CL199" i="46"/>
  <c r="W199" i="46" s="1"/>
  <c r="CK199" i="46"/>
  <c r="V199" i="46" s="1"/>
  <c r="CJ199" i="46"/>
  <c r="U199" i="46" s="1"/>
  <c r="CI199" i="46"/>
  <c r="T199" i="46" s="1"/>
  <c r="CH199" i="46"/>
  <c r="S199" i="46" s="1"/>
  <c r="CG199" i="46"/>
  <c r="R199" i="46" s="1"/>
  <c r="CF199" i="46"/>
  <c r="Q199" i="46" s="1"/>
  <c r="CE199" i="46"/>
  <c r="P199" i="46" s="1"/>
  <c r="CD199" i="46"/>
  <c r="O199" i="46" s="1"/>
  <c r="CC199" i="46"/>
  <c r="N199" i="46" s="1"/>
  <c r="CB199" i="46"/>
  <c r="M199" i="46" s="1"/>
  <c r="CA199" i="46"/>
  <c r="L199" i="46" s="1"/>
  <c r="BZ199" i="46"/>
  <c r="K199" i="46" s="1"/>
  <c r="BY199" i="46"/>
  <c r="J199" i="46" s="1"/>
  <c r="BX199" i="46"/>
  <c r="I199" i="46" s="1"/>
  <c r="BW199" i="46"/>
  <c r="H199" i="46" s="1"/>
  <c r="BV199" i="46"/>
  <c r="G199" i="46" s="1"/>
  <c r="BU199" i="46"/>
  <c r="F199" i="46" s="1"/>
  <c r="BT199" i="46"/>
  <c r="E199" i="46" s="1"/>
  <c r="BS199" i="46"/>
  <c r="D199" i="46" s="1"/>
  <c r="B199" i="46"/>
  <c r="B199" i="44" s="1"/>
  <c r="A199" i="46"/>
  <c r="C199" i="46" s="1"/>
  <c r="C199" i="44" s="1"/>
  <c r="EF198" i="46"/>
  <c r="BQ198" i="46" s="1"/>
  <c r="EE198" i="46"/>
  <c r="BP198" i="46" s="1"/>
  <c r="ED198" i="46"/>
  <c r="EC198" i="46"/>
  <c r="BN198" i="46" s="1"/>
  <c r="EB198" i="46"/>
  <c r="BM198" i="46" s="1"/>
  <c r="EA198" i="46"/>
  <c r="BL198" i="46" s="1"/>
  <c r="DZ198" i="46"/>
  <c r="BK198" i="46" s="1"/>
  <c r="DY198" i="46"/>
  <c r="BJ198" i="46" s="1"/>
  <c r="DX198" i="46"/>
  <c r="BI198" i="46" s="1"/>
  <c r="DW198" i="46"/>
  <c r="DV198" i="46"/>
  <c r="BG198" i="46" s="1"/>
  <c r="DU198" i="46"/>
  <c r="BF198" i="46" s="1"/>
  <c r="DT198" i="46"/>
  <c r="BE198" i="46" s="1"/>
  <c r="DS198" i="46"/>
  <c r="BD198" i="46" s="1"/>
  <c r="DR198" i="46"/>
  <c r="BC198" i="46" s="1"/>
  <c r="DQ198" i="46"/>
  <c r="BB198" i="46" s="1"/>
  <c r="DP198" i="46"/>
  <c r="BA198" i="46" s="1"/>
  <c r="DO198" i="46"/>
  <c r="DN198" i="46"/>
  <c r="AY198" i="46" s="1"/>
  <c r="DM198" i="46"/>
  <c r="AX198" i="46" s="1"/>
  <c r="DL198" i="46"/>
  <c r="AW198" i="46" s="1"/>
  <c r="DK198" i="46"/>
  <c r="AV198" i="46" s="1"/>
  <c r="DJ198" i="46"/>
  <c r="AU198" i="46" s="1"/>
  <c r="DI198" i="46"/>
  <c r="AT198" i="46" s="1"/>
  <c r="DH198" i="46"/>
  <c r="AS198" i="46" s="1"/>
  <c r="DG198" i="46"/>
  <c r="AR198" i="46" s="1"/>
  <c r="DF198" i="46"/>
  <c r="AQ198" i="46" s="1"/>
  <c r="DE198" i="46"/>
  <c r="AP198" i="46" s="1"/>
  <c r="DD198" i="46"/>
  <c r="AO198" i="46" s="1"/>
  <c r="DC198" i="46"/>
  <c r="AN198" i="46" s="1"/>
  <c r="DB198" i="46"/>
  <c r="AM198" i="46" s="1"/>
  <c r="DA198" i="46"/>
  <c r="AL198" i="46" s="1"/>
  <c r="CZ198" i="46"/>
  <c r="AK198" i="46" s="1"/>
  <c r="CY198" i="46"/>
  <c r="AJ198" i="46" s="1"/>
  <c r="CX198" i="46"/>
  <c r="AI198" i="46" s="1"/>
  <c r="CW198" i="46"/>
  <c r="AH198" i="46" s="1"/>
  <c r="CV198" i="46"/>
  <c r="AG198" i="46" s="1"/>
  <c r="CU198" i="46"/>
  <c r="AF198" i="46" s="1"/>
  <c r="CT198" i="46"/>
  <c r="AE198" i="46" s="1"/>
  <c r="CS198" i="46"/>
  <c r="AD198" i="46" s="1"/>
  <c r="CR198" i="46"/>
  <c r="AC198" i="46" s="1"/>
  <c r="CQ198" i="46"/>
  <c r="AB198" i="46" s="1"/>
  <c r="CP198" i="46"/>
  <c r="AA198" i="46" s="1"/>
  <c r="CO198" i="46"/>
  <c r="CN198" i="46"/>
  <c r="Y198" i="46" s="1"/>
  <c r="CM198" i="46"/>
  <c r="X198" i="46" s="1"/>
  <c r="CL198" i="46"/>
  <c r="W198" i="46" s="1"/>
  <c r="CK198" i="46"/>
  <c r="V198" i="46" s="1"/>
  <c r="CJ198" i="46"/>
  <c r="U198" i="46" s="1"/>
  <c r="CI198" i="46"/>
  <c r="CH198" i="46"/>
  <c r="CG198" i="46"/>
  <c r="R198" i="46" s="1"/>
  <c r="CF198" i="46"/>
  <c r="Q198" i="46" s="1"/>
  <c r="CE198" i="46"/>
  <c r="P198" i="46" s="1"/>
  <c r="CD198" i="46"/>
  <c r="O198" i="46" s="1"/>
  <c r="CC198" i="46"/>
  <c r="N198" i="46" s="1"/>
  <c r="CB198" i="46"/>
  <c r="M198" i="46" s="1"/>
  <c r="CA198" i="46"/>
  <c r="L198" i="46" s="1"/>
  <c r="BZ198" i="46"/>
  <c r="K198" i="46" s="1"/>
  <c r="BY198" i="46"/>
  <c r="J198" i="46" s="1"/>
  <c r="BX198" i="46"/>
  <c r="I198" i="46" s="1"/>
  <c r="BW198" i="46"/>
  <c r="H198" i="46" s="1"/>
  <c r="BV198" i="46"/>
  <c r="G198" i="46" s="1"/>
  <c r="BU198" i="46"/>
  <c r="F198" i="46" s="1"/>
  <c r="BT198" i="46"/>
  <c r="E198" i="46" s="1"/>
  <c r="BS198" i="46"/>
  <c r="D198" i="46" s="1"/>
  <c r="B198" i="46"/>
  <c r="A198" i="46"/>
  <c r="EF197" i="46"/>
  <c r="EE197" i="46"/>
  <c r="BP197" i="46" s="1"/>
  <c r="ED197" i="46"/>
  <c r="BO197" i="44" s="1"/>
  <c r="EC197" i="46"/>
  <c r="BN197" i="46" s="1"/>
  <c r="EB197" i="46"/>
  <c r="BM197" i="46" s="1"/>
  <c r="EA197" i="46"/>
  <c r="DZ197" i="46"/>
  <c r="BK197" i="46" s="1"/>
  <c r="DY197" i="46"/>
  <c r="BJ197" i="46" s="1"/>
  <c r="DX197" i="46"/>
  <c r="DW197" i="46"/>
  <c r="BH197" i="46" s="1"/>
  <c r="DV197" i="46"/>
  <c r="BG197" i="46" s="1"/>
  <c r="DU197" i="46"/>
  <c r="BF197" i="46" s="1"/>
  <c r="DT197" i="46"/>
  <c r="BE197" i="46" s="1"/>
  <c r="DS197" i="46"/>
  <c r="BD197" i="46" s="1"/>
  <c r="DR197" i="46"/>
  <c r="BC197" i="46" s="1"/>
  <c r="DQ197" i="46"/>
  <c r="BB197" i="46" s="1"/>
  <c r="DP197" i="46"/>
  <c r="DO197" i="46"/>
  <c r="AZ197" i="46" s="1"/>
  <c r="DN197" i="46"/>
  <c r="AY197" i="46" s="1"/>
  <c r="DM197" i="46"/>
  <c r="AX197" i="46" s="1"/>
  <c r="DL197" i="46"/>
  <c r="AW197" i="46" s="1"/>
  <c r="DK197" i="46"/>
  <c r="AV197" i="46" s="1"/>
  <c r="DJ197" i="46"/>
  <c r="AU197" i="46" s="1"/>
  <c r="DI197" i="46"/>
  <c r="DH197" i="46"/>
  <c r="DG197" i="46"/>
  <c r="AR197" i="46" s="1"/>
  <c r="DF197" i="46"/>
  <c r="AQ197" i="46" s="1"/>
  <c r="DE197" i="46"/>
  <c r="AP197" i="46" s="1"/>
  <c r="DD197" i="46"/>
  <c r="AO197" i="46" s="1"/>
  <c r="DC197" i="46"/>
  <c r="AN197" i="46" s="1"/>
  <c r="DB197" i="46"/>
  <c r="AM197" i="46" s="1"/>
  <c r="DA197" i="46"/>
  <c r="AL197" i="46" s="1"/>
  <c r="CZ197" i="46"/>
  <c r="CY197" i="46"/>
  <c r="AJ197" i="46" s="1"/>
  <c r="CX197" i="46"/>
  <c r="AI197" i="46" s="1"/>
  <c r="CW197" i="46"/>
  <c r="AH197" i="46" s="1"/>
  <c r="CV197" i="46"/>
  <c r="AG197" i="46" s="1"/>
  <c r="CU197" i="46"/>
  <c r="AF197" i="46" s="1"/>
  <c r="CT197" i="46"/>
  <c r="CS197" i="46"/>
  <c r="AD197" i="46" s="1"/>
  <c r="CR197" i="46"/>
  <c r="CQ197" i="46"/>
  <c r="AB197" i="46" s="1"/>
  <c r="CP197" i="46"/>
  <c r="AA197" i="46" s="1"/>
  <c r="CO197" i="46"/>
  <c r="Z197" i="46" s="1"/>
  <c r="CN197" i="46"/>
  <c r="Y197" i="46" s="1"/>
  <c r="CM197" i="46"/>
  <c r="CL197" i="46"/>
  <c r="W197" i="46" s="1"/>
  <c r="CK197" i="46"/>
  <c r="V197" i="46" s="1"/>
  <c r="CJ197" i="46"/>
  <c r="CI197" i="46"/>
  <c r="T197" i="46" s="1"/>
  <c r="CH197" i="46"/>
  <c r="S197" i="46" s="1"/>
  <c r="CG197" i="46"/>
  <c r="R197" i="46" s="1"/>
  <c r="CF197" i="46"/>
  <c r="Q197" i="46" s="1"/>
  <c r="CE197" i="46"/>
  <c r="P197" i="46" s="1"/>
  <c r="CD197" i="46"/>
  <c r="CC197" i="46"/>
  <c r="N197" i="46" s="1"/>
  <c r="CB197" i="46"/>
  <c r="CA197" i="46"/>
  <c r="L197" i="46" s="1"/>
  <c r="BZ197" i="46"/>
  <c r="K197" i="46" s="1"/>
  <c r="BY197" i="46"/>
  <c r="J197" i="46" s="1"/>
  <c r="BX197" i="46"/>
  <c r="I197" i="46" s="1"/>
  <c r="BW197" i="46"/>
  <c r="H197" i="46" s="1"/>
  <c r="BV197" i="46"/>
  <c r="G197" i="46" s="1"/>
  <c r="BU197" i="46"/>
  <c r="F197" i="46" s="1"/>
  <c r="BT197" i="46"/>
  <c r="BS197" i="46"/>
  <c r="D197" i="46" s="1"/>
  <c r="BO197" i="46"/>
  <c r="B197" i="46"/>
  <c r="B197" i="44" s="1"/>
  <c r="A197" i="46"/>
  <c r="C197" i="46" s="1"/>
  <c r="C197" i="44" s="1"/>
  <c r="EF196" i="46"/>
  <c r="EE196" i="46"/>
  <c r="ED196" i="46"/>
  <c r="EC196" i="46"/>
  <c r="BN196" i="44" s="1"/>
  <c r="EB196" i="46"/>
  <c r="BM196" i="46" s="1"/>
  <c r="EA196" i="46"/>
  <c r="BL196" i="46" s="1"/>
  <c r="DZ196" i="46"/>
  <c r="BK196" i="44" s="1"/>
  <c r="DY196" i="46"/>
  <c r="BJ196" i="46" s="1"/>
  <c r="DX196" i="46"/>
  <c r="BI196" i="46" s="1"/>
  <c r="DW196" i="46"/>
  <c r="DV196" i="46"/>
  <c r="BG196" i="46" s="1"/>
  <c r="DU196" i="46"/>
  <c r="BF196" i="46" s="1"/>
  <c r="DT196" i="46"/>
  <c r="BE196" i="46" s="1"/>
  <c r="DS196" i="46"/>
  <c r="BD196" i="46" s="1"/>
  <c r="DR196" i="46"/>
  <c r="BC196" i="46" s="1"/>
  <c r="DQ196" i="46"/>
  <c r="BB196" i="46" s="1"/>
  <c r="DP196" i="46"/>
  <c r="BA196" i="46" s="1"/>
  <c r="DO196" i="46"/>
  <c r="DN196" i="46"/>
  <c r="AY196" i="46" s="1"/>
  <c r="DM196" i="46"/>
  <c r="AX196" i="46" s="1"/>
  <c r="DL196" i="46"/>
  <c r="AW196" i="46" s="1"/>
  <c r="DK196" i="46"/>
  <c r="AV196" i="46" s="1"/>
  <c r="DJ196" i="46"/>
  <c r="AU196" i="46" s="1"/>
  <c r="DI196" i="46"/>
  <c r="AT196" i="46" s="1"/>
  <c r="DH196" i="46"/>
  <c r="AS196" i="46" s="1"/>
  <c r="DG196" i="46"/>
  <c r="DF196" i="46"/>
  <c r="AQ196" i="46" s="1"/>
  <c r="DE196" i="46"/>
  <c r="AP196" i="46" s="1"/>
  <c r="DD196" i="46"/>
  <c r="AO196" i="46" s="1"/>
  <c r="DC196" i="46"/>
  <c r="AN196" i="46" s="1"/>
  <c r="DB196" i="46"/>
  <c r="AM196" i="46" s="1"/>
  <c r="DA196" i="46"/>
  <c r="AL196" i="46" s="1"/>
  <c r="CZ196" i="46"/>
  <c r="AK196" i="46" s="1"/>
  <c r="CY196" i="46"/>
  <c r="CX196" i="46"/>
  <c r="AI196" i="46" s="1"/>
  <c r="CW196" i="46"/>
  <c r="AH196" i="46" s="1"/>
  <c r="CV196" i="46"/>
  <c r="AG196" i="46" s="1"/>
  <c r="CU196" i="46"/>
  <c r="AF196" i="46" s="1"/>
  <c r="CT196" i="46"/>
  <c r="AE196" i="46" s="1"/>
  <c r="CS196" i="46"/>
  <c r="AD196" i="46" s="1"/>
  <c r="CR196" i="46"/>
  <c r="CQ196" i="46"/>
  <c r="CP196" i="46"/>
  <c r="AA196" i="46" s="1"/>
  <c r="CO196" i="46"/>
  <c r="Z196" i="46" s="1"/>
  <c r="CN196" i="46"/>
  <c r="Y196" i="46" s="1"/>
  <c r="CM196" i="46"/>
  <c r="X196" i="46" s="1"/>
  <c r="CL196" i="46"/>
  <c r="W196" i="46" s="1"/>
  <c r="CK196" i="46"/>
  <c r="V196" i="46" s="1"/>
  <c r="CJ196" i="46"/>
  <c r="U196" i="46" s="1"/>
  <c r="CI196" i="46"/>
  <c r="CH196" i="46"/>
  <c r="S196" i="46" s="1"/>
  <c r="CG196" i="46"/>
  <c r="R196" i="46" s="1"/>
  <c r="CF196" i="46"/>
  <c r="Q196" i="46" s="1"/>
  <c r="CE196" i="46"/>
  <c r="P196" i="46" s="1"/>
  <c r="CD196" i="46"/>
  <c r="O196" i="46" s="1"/>
  <c r="CC196" i="46"/>
  <c r="N196" i="46" s="1"/>
  <c r="CB196" i="46"/>
  <c r="M196" i="46" s="1"/>
  <c r="CA196" i="46"/>
  <c r="BZ196" i="46"/>
  <c r="K196" i="46" s="1"/>
  <c r="BY196" i="46"/>
  <c r="J196" i="46" s="1"/>
  <c r="BX196" i="46"/>
  <c r="I196" i="46" s="1"/>
  <c r="BW196" i="46"/>
  <c r="H196" i="46" s="1"/>
  <c r="BV196" i="46"/>
  <c r="G196" i="46" s="1"/>
  <c r="BU196" i="46"/>
  <c r="F196" i="46" s="1"/>
  <c r="BT196" i="46"/>
  <c r="E196" i="46" s="1"/>
  <c r="BS196" i="46"/>
  <c r="BO196" i="46"/>
  <c r="BN196" i="46"/>
  <c r="B196" i="46"/>
  <c r="A196" i="46"/>
  <c r="C196" i="46" s="1"/>
  <c r="C196" i="44" s="1"/>
  <c r="EF195" i="46"/>
  <c r="BQ195" i="46" s="1"/>
  <c r="EE195" i="46"/>
  <c r="BP195" i="46" s="1"/>
  <c r="ED195" i="46"/>
  <c r="BO195" i="46" s="1"/>
  <c r="EC195" i="46"/>
  <c r="BN195" i="46" s="1"/>
  <c r="EB195" i="46"/>
  <c r="BM195" i="46" s="1"/>
  <c r="EA195" i="46"/>
  <c r="BL195" i="46" s="1"/>
  <c r="DZ195" i="46"/>
  <c r="BK195" i="46" s="1"/>
  <c r="DY195" i="46"/>
  <c r="DX195" i="46"/>
  <c r="BI195" i="46" s="1"/>
  <c r="DW195" i="46"/>
  <c r="BH195" i="46" s="1"/>
  <c r="DV195" i="46"/>
  <c r="BG195" i="46" s="1"/>
  <c r="DU195" i="46"/>
  <c r="BF195" i="46" s="1"/>
  <c r="DT195" i="46"/>
  <c r="BE195" i="46" s="1"/>
  <c r="DS195" i="46"/>
  <c r="BD195" i="46" s="1"/>
  <c r="DR195" i="46"/>
  <c r="DQ195" i="46"/>
  <c r="DP195" i="46"/>
  <c r="BA195" i="46" s="1"/>
  <c r="DO195" i="46"/>
  <c r="AZ195" i="46" s="1"/>
  <c r="DN195" i="46"/>
  <c r="AY195" i="46" s="1"/>
  <c r="DM195" i="46"/>
  <c r="AX195" i="46" s="1"/>
  <c r="DL195" i="46"/>
  <c r="AW195" i="46" s="1"/>
  <c r="DK195" i="46"/>
  <c r="AV195" i="46" s="1"/>
  <c r="DJ195" i="46"/>
  <c r="DI195" i="46"/>
  <c r="DH195" i="46"/>
  <c r="AS195" i="46" s="1"/>
  <c r="DG195" i="46"/>
  <c r="AR195" i="46" s="1"/>
  <c r="DF195" i="46"/>
  <c r="AQ195" i="46" s="1"/>
  <c r="DE195" i="46"/>
  <c r="AP195" i="46" s="1"/>
  <c r="DD195" i="46"/>
  <c r="AO195" i="46" s="1"/>
  <c r="DC195" i="46"/>
  <c r="AN195" i="46" s="1"/>
  <c r="DB195" i="46"/>
  <c r="AM195" i="46" s="1"/>
  <c r="DA195" i="46"/>
  <c r="CZ195" i="46"/>
  <c r="AK195" i="46" s="1"/>
  <c r="CY195" i="46"/>
  <c r="AJ195" i="46" s="1"/>
  <c r="CX195" i="46"/>
  <c r="AI195" i="46" s="1"/>
  <c r="CW195" i="46"/>
  <c r="AH195" i="46" s="1"/>
  <c r="CV195" i="46"/>
  <c r="AG195" i="46" s="1"/>
  <c r="CU195" i="46"/>
  <c r="AF195" i="46" s="1"/>
  <c r="CT195" i="46"/>
  <c r="AE195" i="46" s="1"/>
  <c r="CS195" i="46"/>
  <c r="CR195" i="46"/>
  <c r="AC195" i="46" s="1"/>
  <c r="CQ195" i="46"/>
  <c r="AB195" i="46" s="1"/>
  <c r="CP195" i="46"/>
  <c r="AA195" i="46" s="1"/>
  <c r="CO195" i="46"/>
  <c r="Z195" i="46" s="1"/>
  <c r="CN195" i="46"/>
  <c r="Y195" i="46" s="1"/>
  <c r="CM195" i="46"/>
  <c r="X195" i="46" s="1"/>
  <c r="CL195" i="46"/>
  <c r="W195" i="46" s="1"/>
  <c r="CK195" i="46"/>
  <c r="CJ195" i="46"/>
  <c r="U195" i="46" s="1"/>
  <c r="CI195" i="46"/>
  <c r="T195" i="46" s="1"/>
  <c r="CH195" i="46"/>
  <c r="S195" i="46" s="1"/>
  <c r="CG195" i="46"/>
  <c r="R195" i="46" s="1"/>
  <c r="CF195" i="46"/>
  <c r="Q195" i="46" s="1"/>
  <c r="CE195" i="46"/>
  <c r="P195" i="46" s="1"/>
  <c r="CD195" i="46"/>
  <c r="O195" i="46" s="1"/>
  <c r="CC195" i="46"/>
  <c r="CB195" i="46"/>
  <c r="M195" i="46" s="1"/>
  <c r="CA195" i="46"/>
  <c r="L195" i="46" s="1"/>
  <c r="BZ195" i="46"/>
  <c r="K195" i="46" s="1"/>
  <c r="BY195" i="46"/>
  <c r="J195" i="46" s="1"/>
  <c r="BX195" i="46"/>
  <c r="I195" i="46" s="1"/>
  <c r="BW195" i="46"/>
  <c r="H195" i="46" s="1"/>
  <c r="BV195" i="46"/>
  <c r="G195" i="46" s="1"/>
  <c r="BU195" i="46"/>
  <c r="BT195" i="46"/>
  <c r="E195" i="46" s="1"/>
  <c r="BS195" i="46"/>
  <c r="D195" i="46" s="1"/>
  <c r="B195" i="46"/>
  <c r="B195" i="44" s="1"/>
  <c r="A195" i="46"/>
  <c r="C195" i="46" s="1"/>
  <c r="C195" i="44" s="1"/>
  <c r="EF194" i="46"/>
  <c r="BQ194" i="46" s="1"/>
  <c r="EE194" i="46"/>
  <c r="BP194" i="46" s="1"/>
  <c r="ED194" i="46"/>
  <c r="BO194" i="46" s="1"/>
  <c r="EC194" i="46"/>
  <c r="BN194" i="46" s="1"/>
  <c r="EB194" i="46"/>
  <c r="BM194" i="46" s="1"/>
  <c r="EA194" i="46"/>
  <c r="BL194" i="46" s="1"/>
  <c r="DZ194" i="46"/>
  <c r="BK194" i="46" s="1"/>
  <c r="DY194" i="46"/>
  <c r="BJ194" i="46" s="1"/>
  <c r="DX194" i="46"/>
  <c r="BI194" i="46" s="1"/>
  <c r="DW194" i="46"/>
  <c r="BH194" i="46" s="1"/>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AT194" i="46" s="1"/>
  <c r="DH194" i="46"/>
  <c r="AS194" i="46" s="1"/>
  <c r="DG194" i="46"/>
  <c r="AR194" i="46" s="1"/>
  <c r="DF194" i="46"/>
  <c r="AQ194" i="46" s="1"/>
  <c r="DE194" i="46"/>
  <c r="DD194" i="46"/>
  <c r="AO194" i="46" s="1"/>
  <c r="DC194" i="46"/>
  <c r="AN194" i="46" s="1"/>
  <c r="DB194" i="46"/>
  <c r="AM194" i="46" s="1"/>
  <c r="DA194" i="46"/>
  <c r="AL194" i="46" s="1"/>
  <c r="CZ194" i="46"/>
  <c r="AK194" i="46" s="1"/>
  <c r="CY194" i="46"/>
  <c r="AJ194" i="46" s="1"/>
  <c r="CX194" i="46"/>
  <c r="AI194" i="44" s="1"/>
  <c r="CW194" i="46"/>
  <c r="CV194" i="46"/>
  <c r="AG194" i="46" s="1"/>
  <c r="CU194" i="46"/>
  <c r="AF194" i="46" s="1"/>
  <c r="CT194" i="46"/>
  <c r="AE194" i="46" s="1"/>
  <c r="CS194" i="46"/>
  <c r="AD194" i="46" s="1"/>
  <c r="CR194" i="46"/>
  <c r="AC194" i="46" s="1"/>
  <c r="CQ194" i="46"/>
  <c r="AB194" i="46" s="1"/>
  <c r="CP194" i="46"/>
  <c r="AA194" i="46" s="1"/>
  <c r="CO194" i="46"/>
  <c r="Z194" i="46" s="1"/>
  <c r="CN194" i="46"/>
  <c r="CM194" i="46"/>
  <c r="X194" i="46" s="1"/>
  <c r="CL194" i="46"/>
  <c r="W194" i="46" s="1"/>
  <c r="CK194" i="46"/>
  <c r="V194" i="46" s="1"/>
  <c r="CJ194" i="46"/>
  <c r="U194" i="46" s="1"/>
  <c r="CI194" i="46"/>
  <c r="T194" i="46" s="1"/>
  <c r="CH194" i="46"/>
  <c r="S194" i="46" s="1"/>
  <c r="CG194" i="46"/>
  <c r="CF194" i="46"/>
  <c r="Q194" i="46" s="1"/>
  <c r="CE194" i="46"/>
  <c r="P194" i="46" s="1"/>
  <c r="CD194" i="46"/>
  <c r="O194" i="46" s="1"/>
  <c r="CC194" i="46"/>
  <c r="N194" i="46" s="1"/>
  <c r="CB194" i="46"/>
  <c r="M194" i="46" s="1"/>
  <c r="CA194" i="46"/>
  <c r="L194" i="46" s="1"/>
  <c r="BZ194" i="46"/>
  <c r="K194" i="46" s="1"/>
  <c r="BY194" i="46"/>
  <c r="J194" i="46" s="1"/>
  <c r="BX194" i="46"/>
  <c r="I194" i="46" s="1"/>
  <c r="BW194" i="46"/>
  <c r="H194" i="46" s="1"/>
  <c r="BV194" i="46"/>
  <c r="G194" i="46" s="1"/>
  <c r="BU194" i="46"/>
  <c r="F194" i="46" s="1"/>
  <c r="BT194" i="46"/>
  <c r="E194" i="46" s="1"/>
  <c r="BS194" i="46"/>
  <c r="D194" i="46" s="1"/>
  <c r="AI194" i="46"/>
  <c r="B194" i="46"/>
  <c r="B194" i="44" s="1"/>
  <c r="A194" i="46"/>
  <c r="A194" i="44" s="1"/>
  <c r="EF193" i="46"/>
  <c r="BQ193" i="46" s="1"/>
  <c r="EE193" i="46"/>
  <c r="BP193" i="46" s="1"/>
  <c r="ED193" i="46"/>
  <c r="BO193" i="46" s="1"/>
  <c r="EC193" i="46"/>
  <c r="BN193" i="46" s="1"/>
  <c r="EB193" i="46"/>
  <c r="BM193" i="46" s="1"/>
  <c r="EA193" i="46"/>
  <c r="BL193" i="46" s="1"/>
  <c r="DZ193" i="46"/>
  <c r="BK193" i="46" s="1"/>
  <c r="DY193" i="46"/>
  <c r="BJ193" i="46" s="1"/>
  <c r="DX193" i="46"/>
  <c r="BI193" i="46" s="1"/>
  <c r="DW193" i="46"/>
  <c r="BH193" i="46" s="1"/>
  <c r="DV193" i="46"/>
  <c r="BG193" i="46" s="1"/>
  <c r="DU193" i="46"/>
  <c r="BF193" i="46" s="1"/>
  <c r="DT193" i="46"/>
  <c r="BE193" i="46" s="1"/>
  <c r="DS193" i="46"/>
  <c r="BD193" i="46" s="1"/>
  <c r="DR193" i="46"/>
  <c r="DQ193" i="46"/>
  <c r="DP193" i="46"/>
  <c r="BA193" i="46" s="1"/>
  <c r="DO193" i="46"/>
  <c r="AZ193" i="46" s="1"/>
  <c r="DN193" i="46"/>
  <c r="AY193" i="46" s="1"/>
  <c r="DM193" i="46"/>
  <c r="AX193" i="46" s="1"/>
  <c r="DL193" i="46"/>
  <c r="AW193" i="46" s="1"/>
  <c r="DK193" i="46"/>
  <c r="DJ193" i="46"/>
  <c r="AU193" i="46" s="1"/>
  <c r="DI193" i="46"/>
  <c r="AT193" i="46" s="1"/>
  <c r="DH193" i="46"/>
  <c r="AS193" i="46" s="1"/>
  <c r="DG193" i="46"/>
  <c r="AR193" i="46" s="1"/>
  <c r="DF193" i="46"/>
  <c r="AQ193" i="46" s="1"/>
  <c r="DE193" i="46"/>
  <c r="AP193" i="46" s="1"/>
  <c r="DD193" i="46"/>
  <c r="AO193" i="46" s="1"/>
  <c r="DC193" i="46"/>
  <c r="AN193" i="46" s="1"/>
  <c r="DB193" i="46"/>
  <c r="DA193" i="46"/>
  <c r="AL193" i="46" s="1"/>
  <c r="CZ193" i="46"/>
  <c r="AK193" i="46" s="1"/>
  <c r="CY193" i="46"/>
  <c r="AJ193" i="46" s="1"/>
  <c r="CX193" i="46"/>
  <c r="AI193" i="46" s="1"/>
  <c r="CW193" i="46"/>
  <c r="AH193" i="46" s="1"/>
  <c r="CV193" i="46"/>
  <c r="AG193" i="46" s="1"/>
  <c r="CU193" i="46"/>
  <c r="AF193" i="46" s="1"/>
  <c r="CT193" i="46"/>
  <c r="AE193" i="46" s="1"/>
  <c r="CS193" i="46"/>
  <c r="AD193" i="46" s="1"/>
  <c r="CR193" i="46"/>
  <c r="AC193" i="46" s="1"/>
  <c r="CQ193" i="46"/>
  <c r="AB193" i="46" s="1"/>
  <c r="CP193" i="46"/>
  <c r="AA193" i="46" s="1"/>
  <c r="CO193" i="46"/>
  <c r="Z193" i="46" s="1"/>
  <c r="CN193" i="46"/>
  <c r="Y193" i="46" s="1"/>
  <c r="CM193" i="46"/>
  <c r="X193" i="46" s="1"/>
  <c r="CL193" i="46"/>
  <c r="W193" i="46" s="1"/>
  <c r="CK193" i="46"/>
  <c r="V193" i="46" s="1"/>
  <c r="CJ193" i="46"/>
  <c r="U193" i="46" s="1"/>
  <c r="CI193" i="46"/>
  <c r="T193" i="46" s="1"/>
  <c r="CH193" i="46"/>
  <c r="S193" i="46" s="1"/>
  <c r="CG193" i="46"/>
  <c r="R193" i="46" s="1"/>
  <c r="CF193" i="46"/>
  <c r="Q193" i="46" s="1"/>
  <c r="CE193" i="46"/>
  <c r="P193" i="46" s="1"/>
  <c r="CD193" i="46"/>
  <c r="CC193" i="46"/>
  <c r="N193" i="46" s="1"/>
  <c r="CB193" i="46"/>
  <c r="M193" i="46" s="1"/>
  <c r="CA193" i="46"/>
  <c r="L193" i="46" s="1"/>
  <c r="BZ193" i="46"/>
  <c r="K193" i="46" s="1"/>
  <c r="BY193" i="46"/>
  <c r="J193" i="46" s="1"/>
  <c r="BX193" i="46"/>
  <c r="I193" i="46" s="1"/>
  <c r="BW193" i="46"/>
  <c r="BV193" i="46"/>
  <c r="G193" i="46" s="1"/>
  <c r="BU193" i="46"/>
  <c r="F193" i="46" s="1"/>
  <c r="BT193" i="46"/>
  <c r="E193" i="46" s="1"/>
  <c r="BS193" i="46"/>
  <c r="D193" i="46" s="1"/>
  <c r="B193" i="46"/>
  <c r="B193" i="44" s="1"/>
  <c r="A193" i="46"/>
  <c r="C193" i="46" s="1"/>
  <c r="C193" i="44" s="1"/>
  <c r="EF192" i="46"/>
  <c r="BQ192" i="46" s="1"/>
  <c r="EE192" i="46"/>
  <c r="BP192" i="46" s="1"/>
  <c r="ED192" i="46"/>
  <c r="BO192" i="44" s="1"/>
  <c r="EC192" i="46"/>
  <c r="BN192" i="44" s="1"/>
  <c r="EB192" i="46"/>
  <c r="BM192" i="44" s="1"/>
  <c r="EA192" i="46"/>
  <c r="DZ192" i="46"/>
  <c r="DY192" i="46"/>
  <c r="BJ192" i="44" s="1"/>
  <c r="DX192" i="46"/>
  <c r="BI192" i="46" s="1"/>
  <c r="DW192" i="46"/>
  <c r="BH192" i="46" s="1"/>
  <c r="DV192" i="46"/>
  <c r="BG192" i="46" s="1"/>
  <c r="DU192" i="46"/>
  <c r="BF192" i="46" s="1"/>
  <c r="DT192" i="46"/>
  <c r="DS192" i="46"/>
  <c r="BD192" i="46" s="1"/>
  <c r="DR192" i="46"/>
  <c r="BC192" i="46" s="1"/>
  <c r="DQ192" i="46"/>
  <c r="BB192" i="46" s="1"/>
  <c r="DP192" i="46"/>
  <c r="BA192" i="46" s="1"/>
  <c r="DO192" i="46"/>
  <c r="DN192" i="46"/>
  <c r="AY192" i="46" s="1"/>
  <c r="DM192" i="46"/>
  <c r="AX192" i="46" s="1"/>
  <c r="DL192" i="46"/>
  <c r="DK192" i="46"/>
  <c r="AV192" i="46" s="1"/>
  <c r="DJ192" i="46"/>
  <c r="AU192" i="46" s="1"/>
  <c r="DI192" i="46"/>
  <c r="AT192" i="46" s="1"/>
  <c r="DH192" i="46"/>
  <c r="AS192" i="46" s="1"/>
  <c r="DG192" i="46"/>
  <c r="AR192" i="46" s="1"/>
  <c r="DF192" i="46"/>
  <c r="DE192" i="46"/>
  <c r="AP192" i="46" s="1"/>
  <c r="DD192" i="46"/>
  <c r="DC192" i="46"/>
  <c r="AN192" i="46" s="1"/>
  <c r="DB192" i="46"/>
  <c r="AM192" i="46" s="1"/>
  <c r="DA192" i="46"/>
  <c r="AL192" i="46" s="1"/>
  <c r="CZ192" i="46"/>
  <c r="AK192" i="46" s="1"/>
  <c r="CY192" i="46"/>
  <c r="AJ192" i="46" s="1"/>
  <c r="CX192" i="46"/>
  <c r="AI192" i="46" s="1"/>
  <c r="CW192" i="46"/>
  <c r="AH192" i="46" s="1"/>
  <c r="CV192" i="46"/>
  <c r="CU192" i="46"/>
  <c r="AF192" i="46" s="1"/>
  <c r="CT192" i="46"/>
  <c r="AE192" i="46" s="1"/>
  <c r="CS192" i="46"/>
  <c r="AD192" i="46" s="1"/>
  <c r="CR192" i="46"/>
  <c r="AC192" i="46" s="1"/>
  <c r="CQ192" i="46"/>
  <c r="AB192" i="46" s="1"/>
  <c r="CP192" i="46"/>
  <c r="AA192" i="46" s="1"/>
  <c r="CO192" i="46"/>
  <c r="Z192" i="46" s="1"/>
  <c r="CN192" i="46"/>
  <c r="CM192" i="46"/>
  <c r="X192" i="46" s="1"/>
  <c r="CL192" i="46"/>
  <c r="W192" i="46" s="1"/>
  <c r="CK192" i="46"/>
  <c r="V192" i="46" s="1"/>
  <c r="CJ192" i="46"/>
  <c r="U192" i="46" s="1"/>
  <c r="CI192" i="46"/>
  <c r="T192" i="46" s="1"/>
  <c r="CH192" i="46"/>
  <c r="S192" i="46" s="1"/>
  <c r="CG192" i="46"/>
  <c r="R192" i="46" s="1"/>
  <c r="CF192" i="46"/>
  <c r="CE192" i="46"/>
  <c r="P192" i="46" s="1"/>
  <c r="CD192" i="46"/>
  <c r="O192" i="46" s="1"/>
  <c r="CC192" i="46"/>
  <c r="N192" i="46" s="1"/>
  <c r="CB192" i="46"/>
  <c r="M192" i="46" s="1"/>
  <c r="CA192" i="46"/>
  <c r="BZ192" i="46"/>
  <c r="K192" i="46" s="1"/>
  <c r="BY192" i="46"/>
  <c r="BX192" i="46"/>
  <c r="BW192" i="46"/>
  <c r="H192" i="46" s="1"/>
  <c r="BV192" i="46"/>
  <c r="G192" i="46" s="1"/>
  <c r="BU192" i="46"/>
  <c r="F192" i="46" s="1"/>
  <c r="BT192" i="46"/>
  <c r="E192" i="46" s="1"/>
  <c r="BS192" i="46"/>
  <c r="D192" i="46" s="1"/>
  <c r="BO192" i="46"/>
  <c r="BN192" i="46"/>
  <c r="BM192" i="46"/>
  <c r="BL192" i="46"/>
  <c r="BK192" i="46"/>
  <c r="BJ192" i="46"/>
  <c r="B192" i="46"/>
  <c r="A192" i="46"/>
  <c r="EF191" i="46"/>
  <c r="BQ191" i="46" s="1"/>
  <c r="EE191" i="46"/>
  <c r="BP191" i="46" s="1"/>
  <c r="ED191" i="46"/>
  <c r="EC191" i="46"/>
  <c r="BN191" i="46" s="1"/>
  <c r="EB191" i="46"/>
  <c r="BM191" i="46" s="1"/>
  <c r="EA191" i="46"/>
  <c r="BL191" i="46" s="1"/>
  <c r="DZ191" i="46"/>
  <c r="BK191" i="46" s="1"/>
  <c r="DY191" i="46"/>
  <c r="BJ191" i="46" s="1"/>
  <c r="DX191" i="46"/>
  <c r="BI191" i="46" s="1"/>
  <c r="DW191" i="46"/>
  <c r="BH191" i="46" s="1"/>
  <c r="DV191" i="46"/>
  <c r="DU191" i="46"/>
  <c r="BF191" i="46" s="1"/>
  <c r="DT191" i="46"/>
  <c r="BE191" i="46" s="1"/>
  <c r="DS191" i="46"/>
  <c r="BD191" i="46" s="1"/>
  <c r="DR191" i="46"/>
  <c r="BC191" i="46" s="1"/>
  <c r="DQ191" i="46"/>
  <c r="BB191" i="46" s="1"/>
  <c r="DP191" i="46"/>
  <c r="DO191" i="46"/>
  <c r="AZ191" i="46" s="1"/>
  <c r="DN191" i="46"/>
  <c r="DM191" i="46"/>
  <c r="AX191" i="46" s="1"/>
  <c r="DL191" i="46"/>
  <c r="AW191" i="46" s="1"/>
  <c r="DK191" i="46"/>
  <c r="AV191" i="46" s="1"/>
  <c r="DJ191" i="46"/>
  <c r="AU191" i="46" s="1"/>
  <c r="DI191" i="46"/>
  <c r="AT191" i="46" s="1"/>
  <c r="DH191" i="46"/>
  <c r="AS191" i="46" s="1"/>
  <c r="DG191" i="46"/>
  <c r="AR191" i="46" s="1"/>
  <c r="DF191" i="46"/>
  <c r="DE191" i="46"/>
  <c r="AP191" i="46" s="1"/>
  <c r="DD191" i="46"/>
  <c r="AO191" i="46" s="1"/>
  <c r="DC191" i="46"/>
  <c r="AN191" i="46" s="1"/>
  <c r="DB191" i="46"/>
  <c r="AM191" i="46" s="1"/>
  <c r="DA191" i="46"/>
  <c r="AL191" i="46" s="1"/>
  <c r="CZ191" i="46"/>
  <c r="AK191" i="46" s="1"/>
  <c r="CY191" i="46"/>
  <c r="AJ191" i="46" s="1"/>
  <c r="CX191" i="46"/>
  <c r="CW191" i="46"/>
  <c r="AH191" i="46" s="1"/>
  <c r="CV191" i="46"/>
  <c r="AG191" i="46" s="1"/>
  <c r="CU191" i="46"/>
  <c r="AF191" i="46" s="1"/>
  <c r="CT191" i="46"/>
  <c r="AE191" i="46" s="1"/>
  <c r="CS191" i="46"/>
  <c r="AD191" i="46" s="1"/>
  <c r="CR191" i="46"/>
  <c r="AC191" i="46" s="1"/>
  <c r="CQ191" i="46"/>
  <c r="AB191" i="46" s="1"/>
  <c r="CP191" i="46"/>
  <c r="CO191" i="46"/>
  <c r="Z191" i="46" s="1"/>
  <c r="CN191" i="46"/>
  <c r="Y191" i="46" s="1"/>
  <c r="CM191" i="46"/>
  <c r="X191" i="46" s="1"/>
  <c r="CL191" i="46"/>
  <c r="W191" i="46" s="1"/>
  <c r="CK191" i="46"/>
  <c r="V191" i="46" s="1"/>
  <c r="CJ191" i="46"/>
  <c r="U191" i="46" s="1"/>
  <c r="CI191" i="46"/>
  <c r="T191" i="46" s="1"/>
  <c r="CH191" i="46"/>
  <c r="CG191" i="46"/>
  <c r="R191" i="46" s="1"/>
  <c r="CF191" i="46"/>
  <c r="Q191" i="46" s="1"/>
  <c r="CE191" i="46"/>
  <c r="P191" i="46" s="1"/>
  <c r="CD191" i="46"/>
  <c r="O191" i="46" s="1"/>
  <c r="CC191" i="46"/>
  <c r="N191" i="46" s="1"/>
  <c r="CB191" i="46"/>
  <c r="CA191" i="46"/>
  <c r="BZ191" i="46"/>
  <c r="BY191" i="46"/>
  <c r="J191" i="46" s="1"/>
  <c r="BX191" i="46"/>
  <c r="I191" i="46" s="1"/>
  <c r="BW191" i="46"/>
  <c r="H191" i="46" s="1"/>
  <c r="BV191" i="46"/>
  <c r="G191" i="46" s="1"/>
  <c r="BU191" i="46"/>
  <c r="F191" i="46" s="1"/>
  <c r="BT191" i="46"/>
  <c r="BS191" i="46"/>
  <c r="D191" i="46" s="1"/>
  <c r="B191" i="46"/>
  <c r="B191" i="44" s="1"/>
  <c r="A191" i="46"/>
  <c r="C191" i="46" s="1"/>
  <c r="C191" i="44" s="1"/>
  <c r="EF190" i="46"/>
  <c r="BQ190" i="46" s="1"/>
  <c r="EE190" i="46"/>
  <c r="BP190" i="46" s="1"/>
  <c r="ED190" i="46"/>
  <c r="EC190" i="46"/>
  <c r="BN190" i="44" s="1"/>
  <c r="EB190" i="46"/>
  <c r="BM190" i="46" s="1"/>
  <c r="EA190" i="46"/>
  <c r="BL190" i="46" s="1"/>
  <c r="DZ190" i="46"/>
  <c r="BK190" i="46" s="1"/>
  <c r="DY190" i="46"/>
  <c r="BJ190" i="46" s="1"/>
  <c r="DX190" i="46"/>
  <c r="BI190" i="46" s="1"/>
  <c r="DW190" i="46"/>
  <c r="BH190" i="46" s="1"/>
  <c r="DV190" i="46"/>
  <c r="BG190" i="46" s="1"/>
  <c r="DU190" i="46"/>
  <c r="BF190" i="46" s="1"/>
  <c r="DT190" i="46"/>
  <c r="BE190" i="46" s="1"/>
  <c r="DS190" i="46"/>
  <c r="BD190" i="46" s="1"/>
  <c r="DR190" i="46"/>
  <c r="BC190" i="46" s="1"/>
  <c r="DQ190" i="46"/>
  <c r="BB190" i="46" s="1"/>
  <c r="DP190" i="46"/>
  <c r="BA190" i="46" s="1"/>
  <c r="DO190" i="46"/>
  <c r="AZ190" i="46" s="1"/>
  <c r="DN190" i="46"/>
  <c r="AY190" i="46" s="1"/>
  <c r="DM190" i="46"/>
  <c r="AX190" i="46" s="1"/>
  <c r="DL190" i="46"/>
  <c r="AW190" i="46" s="1"/>
  <c r="DK190" i="46"/>
  <c r="AV190" i="46" s="1"/>
  <c r="DJ190" i="46"/>
  <c r="AU190" i="46" s="1"/>
  <c r="DI190" i="46"/>
  <c r="AT190" i="46" s="1"/>
  <c r="DH190" i="46"/>
  <c r="AS190" i="46" s="1"/>
  <c r="DG190" i="46"/>
  <c r="AR190" i="46" s="1"/>
  <c r="DF190" i="46"/>
  <c r="AQ190" i="46" s="1"/>
  <c r="DE190" i="46"/>
  <c r="AP190" i="46" s="1"/>
  <c r="DD190" i="46"/>
  <c r="AO190" i="46" s="1"/>
  <c r="DC190" i="46"/>
  <c r="AN190" i="46" s="1"/>
  <c r="DB190" i="46"/>
  <c r="AM190" i="46" s="1"/>
  <c r="DA190" i="46"/>
  <c r="AL190" i="46" s="1"/>
  <c r="CZ190" i="46"/>
  <c r="AK190" i="46" s="1"/>
  <c r="CY190" i="46"/>
  <c r="AJ190" i="46" s="1"/>
  <c r="CX190" i="46"/>
  <c r="AI190" i="46" s="1"/>
  <c r="CW190" i="46"/>
  <c r="AH190" i="46" s="1"/>
  <c r="CV190" i="46"/>
  <c r="AG190" i="46" s="1"/>
  <c r="CU190" i="46"/>
  <c r="AF190" i="46" s="1"/>
  <c r="CT190" i="46"/>
  <c r="AE190" i="46" s="1"/>
  <c r="CS190" i="46"/>
  <c r="AD190" i="46" s="1"/>
  <c r="CR190" i="46"/>
  <c r="AC190" i="46" s="1"/>
  <c r="CQ190" i="46"/>
  <c r="AB190" i="46" s="1"/>
  <c r="CP190" i="46"/>
  <c r="AA190" i="46" s="1"/>
  <c r="CO190" i="46"/>
  <c r="CN190" i="46"/>
  <c r="Y190" i="46" s="1"/>
  <c r="CM190" i="46"/>
  <c r="X190" i="46" s="1"/>
  <c r="CL190" i="46"/>
  <c r="W190" i="46" s="1"/>
  <c r="CK190" i="46"/>
  <c r="V190" i="46" s="1"/>
  <c r="CJ190" i="46"/>
  <c r="U190" i="46" s="1"/>
  <c r="CI190" i="46"/>
  <c r="T190" i="46" s="1"/>
  <c r="CH190" i="46"/>
  <c r="S190" i="46" s="1"/>
  <c r="CG190" i="46"/>
  <c r="CF190" i="46"/>
  <c r="CE190" i="46"/>
  <c r="P190" i="46" s="1"/>
  <c r="CD190" i="46"/>
  <c r="O190" i="46" s="1"/>
  <c r="CC190" i="46"/>
  <c r="N190" i="46" s="1"/>
  <c r="CB190" i="46"/>
  <c r="M190" i="46" s="1"/>
  <c r="CA190" i="46"/>
  <c r="L190" i="46" s="1"/>
  <c r="BZ190" i="46"/>
  <c r="K190" i="46" s="1"/>
  <c r="BY190" i="46"/>
  <c r="J190" i="46" s="1"/>
  <c r="BX190" i="46"/>
  <c r="BW190" i="46"/>
  <c r="H190" i="46" s="1"/>
  <c r="BV190" i="46"/>
  <c r="G190" i="46" s="1"/>
  <c r="BU190" i="46"/>
  <c r="F190" i="46" s="1"/>
  <c r="BT190" i="46"/>
  <c r="E190" i="46" s="1"/>
  <c r="BS190" i="46"/>
  <c r="D190" i="46" s="1"/>
  <c r="BO190" i="46"/>
  <c r="BN190" i="46"/>
  <c r="B190" i="46"/>
  <c r="B190" i="44" s="1"/>
  <c r="A190" i="46"/>
  <c r="C190" i="46" s="1"/>
  <c r="C190" i="44" s="1"/>
  <c r="EF189" i="46"/>
  <c r="BQ189" i="46" s="1"/>
  <c r="EE189" i="46"/>
  <c r="BP189" i="46" s="1"/>
  <c r="ED189" i="46"/>
  <c r="BO189" i="46" s="1"/>
  <c r="EC189" i="46"/>
  <c r="BN189" i="46" s="1"/>
  <c r="EB189" i="46"/>
  <c r="BM189" i="46" s="1"/>
  <c r="EA189" i="46"/>
  <c r="BL189" i="46" s="1"/>
  <c r="DZ189" i="46"/>
  <c r="BK189" i="46" s="1"/>
  <c r="DY189" i="46"/>
  <c r="BJ189" i="46" s="1"/>
  <c r="DX189" i="46"/>
  <c r="BI189" i="46" s="1"/>
  <c r="DW189" i="46"/>
  <c r="BH189" i="46" s="1"/>
  <c r="DV189" i="46"/>
  <c r="BG189" i="46" s="1"/>
  <c r="DU189" i="46"/>
  <c r="BF189" i="46" s="1"/>
  <c r="DT189" i="46"/>
  <c r="BE189" i="46" s="1"/>
  <c r="DS189" i="46"/>
  <c r="BD189" i="46" s="1"/>
  <c r="DR189" i="46"/>
  <c r="DQ189" i="46"/>
  <c r="BB189" i="46" s="1"/>
  <c r="DP189" i="46"/>
  <c r="BA189" i="46" s="1"/>
  <c r="DO189" i="46"/>
  <c r="AZ189" i="46" s="1"/>
  <c r="DN189" i="46"/>
  <c r="AY189" i="46" s="1"/>
  <c r="DM189" i="46"/>
  <c r="AX189" i="46" s="1"/>
  <c r="DL189" i="46"/>
  <c r="AW189" i="46" s="1"/>
  <c r="DK189" i="46"/>
  <c r="DJ189" i="46"/>
  <c r="AU189" i="46" s="1"/>
  <c r="DI189" i="46"/>
  <c r="AT189" i="46" s="1"/>
  <c r="DH189" i="46"/>
  <c r="AS189" i="46" s="1"/>
  <c r="DG189" i="46"/>
  <c r="AR189" i="46" s="1"/>
  <c r="DF189" i="46"/>
  <c r="AQ189" i="46" s="1"/>
  <c r="DE189" i="46"/>
  <c r="AP189" i="46" s="1"/>
  <c r="DD189" i="46"/>
  <c r="AO189" i="46" s="1"/>
  <c r="DC189" i="46"/>
  <c r="AN189" i="46" s="1"/>
  <c r="DB189" i="46"/>
  <c r="AM189" i="46" s="1"/>
  <c r="DA189" i="46"/>
  <c r="CZ189" i="46"/>
  <c r="AK189" i="46" s="1"/>
  <c r="CY189" i="46"/>
  <c r="AJ189" i="46" s="1"/>
  <c r="CX189" i="46"/>
  <c r="AI189" i="46" s="1"/>
  <c r="CW189" i="46"/>
  <c r="AH189" i="46" s="1"/>
  <c r="CV189" i="46"/>
  <c r="AG189" i="46" s="1"/>
  <c r="CU189" i="46"/>
  <c r="AF189" i="46" s="1"/>
  <c r="CT189" i="46"/>
  <c r="CS189" i="46"/>
  <c r="AD189" i="46" s="1"/>
  <c r="CR189" i="46"/>
  <c r="AC189" i="46" s="1"/>
  <c r="CQ189" i="46"/>
  <c r="AB189" i="46" s="1"/>
  <c r="CP189" i="46"/>
  <c r="AA189" i="46" s="1"/>
  <c r="CO189" i="46"/>
  <c r="Z189" i="46" s="1"/>
  <c r="CN189" i="46"/>
  <c r="Y189" i="46" s="1"/>
  <c r="CM189" i="46"/>
  <c r="X189" i="46" s="1"/>
  <c r="CL189" i="46"/>
  <c r="W189" i="46" s="1"/>
  <c r="CK189" i="46"/>
  <c r="V189" i="46" s="1"/>
  <c r="CJ189" i="46"/>
  <c r="U189" i="46" s="1"/>
  <c r="CI189" i="46"/>
  <c r="T189" i="46" s="1"/>
  <c r="CH189" i="46"/>
  <c r="S189" i="46" s="1"/>
  <c r="CG189" i="46"/>
  <c r="R189" i="46" s="1"/>
  <c r="CF189" i="46"/>
  <c r="Q189" i="46" s="1"/>
  <c r="CE189" i="46"/>
  <c r="CD189" i="46"/>
  <c r="O189" i="46" s="1"/>
  <c r="CC189" i="46"/>
  <c r="N189" i="46" s="1"/>
  <c r="CB189" i="46"/>
  <c r="M189" i="46" s="1"/>
  <c r="CA189" i="46"/>
  <c r="L189" i="46" s="1"/>
  <c r="BZ189" i="46"/>
  <c r="K189" i="46" s="1"/>
  <c r="BY189" i="46"/>
  <c r="J189" i="46" s="1"/>
  <c r="BX189" i="46"/>
  <c r="I189" i="46" s="1"/>
  <c r="BW189" i="46"/>
  <c r="H189" i="46" s="1"/>
  <c r="BV189" i="46"/>
  <c r="BU189" i="46"/>
  <c r="F189" i="46" s="1"/>
  <c r="BT189" i="46"/>
  <c r="E189" i="46" s="1"/>
  <c r="BS189" i="46"/>
  <c r="D189" i="46" s="1"/>
  <c r="B189" i="46"/>
  <c r="B189" i="44" s="1"/>
  <c r="A189" i="46"/>
  <c r="C189" i="46" s="1"/>
  <c r="C189" i="44" s="1"/>
  <c r="EF188" i="46"/>
  <c r="BQ188" i="46" s="1"/>
  <c r="EE188" i="46"/>
  <c r="BP188" i="46" s="1"/>
  <c r="ED188" i="46"/>
  <c r="BO188" i="44" s="1"/>
  <c r="EC188" i="46"/>
  <c r="BN188" i="46" s="1"/>
  <c r="EB188" i="46"/>
  <c r="EA188" i="46"/>
  <c r="BL188" i="46" s="1"/>
  <c r="DZ188" i="46"/>
  <c r="BK188" i="46" s="1"/>
  <c r="DY188" i="46"/>
  <c r="BJ188" i="46" s="1"/>
  <c r="DX188" i="46"/>
  <c r="BI188" i="46" s="1"/>
  <c r="DW188" i="46"/>
  <c r="BH188" i="46" s="1"/>
  <c r="DV188" i="46"/>
  <c r="DU188" i="46"/>
  <c r="DT188" i="46"/>
  <c r="DS188" i="46"/>
  <c r="BD188" i="46" s="1"/>
  <c r="DR188" i="46"/>
  <c r="BC188" i="46" s="1"/>
  <c r="DQ188" i="46"/>
  <c r="BB188" i="46" s="1"/>
  <c r="DP188" i="46"/>
  <c r="BA188" i="46" s="1"/>
  <c r="DO188" i="46"/>
  <c r="AZ188" i="46" s="1"/>
  <c r="DN188" i="46"/>
  <c r="AY188" i="46" s="1"/>
  <c r="DM188" i="46"/>
  <c r="AX188" i="46" s="1"/>
  <c r="DL188" i="46"/>
  <c r="DK188" i="46"/>
  <c r="AV188" i="46" s="1"/>
  <c r="DJ188" i="46"/>
  <c r="AU188" i="46" s="1"/>
  <c r="DI188" i="46"/>
  <c r="AT188" i="46" s="1"/>
  <c r="DH188" i="46"/>
  <c r="AS188" i="46" s="1"/>
  <c r="DG188" i="46"/>
  <c r="AR188" i="46" s="1"/>
  <c r="DF188" i="46"/>
  <c r="DE188" i="46"/>
  <c r="AP188" i="46" s="1"/>
  <c r="DD188" i="46"/>
  <c r="DC188" i="46"/>
  <c r="AN188" i="46" s="1"/>
  <c r="DB188" i="46"/>
  <c r="AM188" i="46" s="1"/>
  <c r="DA188" i="46"/>
  <c r="AL188" i="46" s="1"/>
  <c r="CZ188" i="46"/>
  <c r="AK188" i="46" s="1"/>
  <c r="CY188" i="46"/>
  <c r="CX188" i="46"/>
  <c r="CW188" i="46"/>
  <c r="AH188" i="46" s="1"/>
  <c r="CV188" i="46"/>
  <c r="CU188" i="46"/>
  <c r="AF188" i="46" s="1"/>
  <c r="CT188" i="46"/>
  <c r="AE188" i="46" s="1"/>
  <c r="CS188" i="46"/>
  <c r="AD188" i="46" s="1"/>
  <c r="CR188" i="46"/>
  <c r="AC188" i="46" s="1"/>
  <c r="CQ188" i="46"/>
  <c r="AB188" i="46" s="1"/>
  <c r="CP188" i="46"/>
  <c r="AA188" i="46" s="1"/>
  <c r="CO188" i="46"/>
  <c r="Z188" i="46" s="1"/>
  <c r="CN188" i="46"/>
  <c r="CM188" i="46"/>
  <c r="X188" i="46" s="1"/>
  <c r="CL188" i="46"/>
  <c r="W188" i="46" s="1"/>
  <c r="CK188" i="46"/>
  <c r="V188" i="46" s="1"/>
  <c r="CJ188" i="46"/>
  <c r="U188" i="46" s="1"/>
  <c r="CI188" i="46"/>
  <c r="T188" i="46" s="1"/>
  <c r="CH188" i="46"/>
  <c r="S188" i="46" s="1"/>
  <c r="CG188" i="46"/>
  <c r="R188" i="46" s="1"/>
  <c r="CF188" i="46"/>
  <c r="CE188" i="46"/>
  <c r="P188" i="46" s="1"/>
  <c r="CD188" i="46"/>
  <c r="O188" i="46" s="1"/>
  <c r="CC188" i="46"/>
  <c r="N188" i="46" s="1"/>
  <c r="CB188" i="46"/>
  <c r="M188" i="46" s="1"/>
  <c r="CA188" i="46"/>
  <c r="L188" i="46" s="1"/>
  <c r="BZ188" i="46"/>
  <c r="K188" i="46" s="1"/>
  <c r="BY188" i="46"/>
  <c r="J188" i="46" s="1"/>
  <c r="BX188" i="46"/>
  <c r="BW188" i="46"/>
  <c r="H188" i="46" s="1"/>
  <c r="BV188" i="46"/>
  <c r="G188" i="46" s="1"/>
  <c r="BU188" i="46"/>
  <c r="F188" i="46" s="1"/>
  <c r="BT188" i="46"/>
  <c r="E188" i="46" s="1"/>
  <c r="BS188" i="46"/>
  <c r="BO188" i="46"/>
  <c r="B188" i="46"/>
  <c r="B188" i="44" s="1"/>
  <c r="A188" i="46"/>
  <c r="A188" i="44" s="1"/>
  <c r="EF187" i="46"/>
  <c r="BQ187" i="46" s="1"/>
  <c r="EE187" i="46"/>
  <c r="BP187" i="46" s="1"/>
  <c r="ED187" i="46"/>
  <c r="BO187" i="44" s="1"/>
  <c r="EC187" i="46"/>
  <c r="BN187" i="46" s="1"/>
  <c r="EB187" i="46"/>
  <c r="BM187" i="46" s="1"/>
  <c r="EA187" i="46"/>
  <c r="DZ187" i="46"/>
  <c r="BK187" i="46" s="1"/>
  <c r="DY187" i="46"/>
  <c r="BJ187" i="46" s="1"/>
  <c r="DX187" i="46"/>
  <c r="BI187" i="46" s="1"/>
  <c r="DW187" i="46"/>
  <c r="BH187" i="46" s="1"/>
  <c r="DV187" i="46"/>
  <c r="BG187" i="46" s="1"/>
  <c r="DU187" i="46"/>
  <c r="BF187" i="46" s="1"/>
  <c r="DT187" i="46"/>
  <c r="BE187" i="46" s="1"/>
  <c r="DS187" i="46"/>
  <c r="BD187" i="46" s="1"/>
  <c r="DR187" i="46"/>
  <c r="BC187" i="46" s="1"/>
  <c r="DQ187" i="46"/>
  <c r="BB187" i="46" s="1"/>
  <c r="DP187" i="46"/>
  <c r="BA187" i="46" s="1"/>
  <c r="DO187" i="46"/>
  <c r="AZ187" i="46" s="1"/>
  <c r="DN187" i="46"/>
  <c r="AY187" i="46" s="1"/>
  <c r="DM187" i="46"/>
  <c r="AX187" i="46" s="1"/>
  <c r="DL187" i="46"/>
  <c r="DK187" i="46"/>
  <c r="DJ187" i="46"/>
  <c r="AU187" i="46" s="1"/>
  <c r="DI187" i="46"/>
  <c r="AT187" i="46" s="1"/>
  <c r="DH187" i="46"/>
  <c r="AS187" i="46" s="1"/>
  <c r="DG187" i="46"/>
  <c r="AR187" i="46" s="1"/>
  <c r="DF187" i="46"/>
  <c r="AQ187" i="46" s="1"/>
  <c r="DE187" i="46"/>
  <c r="AP187" i="46" s="1"/>
  <c r="DD187" i="46"/>
  <c r="AO187" i="46" s="1"/>
  <c r="DC187" i="46"/>
  <c r="AN187" i="46" s="1"/>
  <c r="DB187" i="46"/>
  <c r="AM187" i="46" s="1"/>
  <c r="DA187" i="46"/>
  <c r="AL187" i="46" s="1"/>
  <c r="CZ187" i="46"/>
  <c r="AK187" i="46" s="1"/>
  <c r="CY187" i="46"/>
  <c r="AJ187" i="46" s="1"/>
  <c r="CX187" i="46"/>
  <c r="AI187" i="46" s="1"/>
  <c r="CW187" i="46"/>
  <c r="AH187" i="46" s="1"/>
  <c r="CV187" i="46"/>
  <c r="AG187" i="46" s="1"/>
  <c r="CU187" i="46"/>
  <c r="CT187" i="46"/>
  <c r="AE187" i="46" s="1"/>
  <c r="CS187" i="46"/>
  <c r="AD187" i="46" s="1"/>
  <c r="CR187" i="46"/>
  <c r="AC187" i="46" s="1"/>
  <c r="CQ187" i="46"/>
  <c r="AB187" i="46" s="1"/>
  <c r="CP187" i="46"/>
  <c r="AA187" i="46" s="1"/>
  <c r="CO187" i="46"/>
  <c r="Z187" i="46" s="1"/>
  <c r="CN187" i="46"/>
  <c r="Y187" i="46" s="1"/>
  <c r="CM187" i="46"/>
  <c r="X187" i="46" s="1"/>
  <c r="CL187" i="46"/>
  <c r="W187" i="46" s="1"/>
  <c r="CK187" i="46"/>
  <c r="V187" i="46" s="1"/>
  <c r="CJ187" i="46"/>
  <c r="U187" i="46" s="1"/>
  <c r="CI187" i="46"/>
  <c r="T187" i="46" s="1"/>
  <c r="CH187" i="46"/>
  <c r="S187" i="46" s="1"/>
  <c r="CG187" i="46"/>
  <c r="R187" i="46" s="1"/>
  <c r="CF187" i="46"/>
  <c r="CE187" i="46"/>
  <c r="P187" i="46" s="1"/>
  <c r="CD187" i="46"/>
  <c r="CC187" i="46"/>
  <c r="N187" i="46" s="1"/>
  <c r="CB187" i="46"/>
  <c r="M187" i="46" s="1"/>
  <c r="CA187" i="46"/>
  <c r="L187" i="46" s="1"/>
  <c r="BZ187" i="46"/>
  <c r="K187" i="46" s="1"/>
  <c r="BY187" i="46"/>
  <c r="J187" i="46" s="1"/>
  <c r="BX187" i="46"/>
  <c r="I187" i="46" s="1"/>
  <c r="BW187" i="46"/>
  <c r="H187" i="46" s="1"/>
  <c r="BV187" i="46"/>
  <c r="G187" i="46" s="1"/>
  <c r="BU187" i="46"/>
  <c r="F187" i="46" s="1"/>
  <c r="BT187" i="46"/>
  <c r="E187" i="46" s="1"/>
  <c r="BS187" i="46"/>
  <c r="D187" i="46" s="1"/>
  <c r="BO187" i="46"/>
  <c r="B187" i="46"/>
  <c r="A187" i="46"/>
  <c r="EF186" i="46"/>
  <c r="EE186" i="46"/>
  <c r="BP186" i="46" s="1"/>
  <c r="ED186" i="46"/>
  <c r="BO186" i="46" s="1"/>
  <c r="EC186" i="46"/>
  <c r="BN186" i="46" s="1"/>
  <c r="EB186" i="46"/>
  <c r="BM186" i="46" s="1"/>
  <c r="EA186" i="46"/>
  <c r="BL186" i="46" s="1"/>
  <c r="DZ186" i="46"/>
  <c r="BK186" i="46" s="1"/>
  <c r="DY186" i="46"/>
  <c r="BJ186" i="46" s="1"/>
  <c r="DX186" i="46"/>
  <c r="BI186" i="46" s="1"/>
  <c r="DW186" i="46"/>
  <c r="BH186" i="46" s="1"/>
  <c r="DV186" i="46"/>
  <c r="BG186" i="46" s="1"/>
  <c r="DU186" i="46"/>
  <c r="BF186" i="46" s="1"/>
  <c r="DT186" i="46"/>
  <c r="BE186" i="46" s="1"/>
  <c r="DS186" i="46"/>
  <c r="BD186" i="46" s="1"/>
  <c r="DR186" i="46"/>
  <c r="BC186" i="46" s="1"/>
  <c r="DQ186" i="46"/>
  <c r="BB186" i="46" s="1"/>
  <c r="DP186" i="46"/>
  <c r="BA186" i="46" s="1"/>
  <c r="DO186" i="46"/>
  <c r="AZ186" i="46" s="1"/>
  <c r="DN186" i="46"/>
  <c r="AY186" i="46" s="1"/>
  <c r="DM186" i="46"/>
  <c r="AX186" i="46" s="1"/>
  <c r="DL186" i="46"/>
  <c r="AW186" i="46" s="1"/>
  <c r="DK186" i="46"/>
  <c r="AV186" i="46" s="1"/>
  <c r="DJ186" i="46"/>
  <c r="AU186" i="46" s="1"/>
  <c r="DI186" i="46"/>
  <c r="AT186" i="46" s="1"/>
  <c r="DH186" i="46"/>
  <c r="DG186" i="46"/>
  <c r="DF186" i="46"/>
  <c r="AQ186" i="46" s="1"/>
  <c r="DE186" i="46"/>
  <c r="AP186" i="46" s="1"/>
  <c r="DD186" i="46"/>
  <c r="AO186" i="46" s="1"/>
  <c r="DC186" i="46"/>
  <c r="AN186" i="46" s="1"/>
  <c r="DB186" i="46"/>
  <c r="AM186" i="46" s="1"/>
  <c r="DA186" i="46"/>
  <c r="CZ186" i="46"/>
  <c r="AK186" i="46" s="1"/>
  <c r="CY186" i="46"/>
  <c r="AJ186" i="46" s="1"/>
  <c r="CX186" i="46"/>
  <c r="AI186" i="46" s="1"/>
  <c r="CW186" i="46"/>
  <c r="AH186" i="46" s="1"/>
  <c r="CV186" i="46"/>
  <c r="AG186" i="46" s="1"/>
  <c r="CU186" i="46"/>
  <c r="AF186" i="46" s="1"/>
  <c r="CT186" i="46"/>
  <c r="AE186" i="46" s="1"/>
  <c r="CS186" i="46"/>
  <c r="AD186" i="46" s="1"/>
  <c r="CR186" i="46"/>
  <c r="AC186" i="46" s="1"/>
  <c r="CQ186" i="46"/>
  <c r="AB186" i="46" s="1"/>
  <c r="CP186" i="46"/>
  <c r="AA186" i="46" s="1"/>
  <c r="CO186" i="46"/>
  <c r="Z186" i="46" s="1"/>
  <c r="CN186" i="46"/>
  <c r="Y186" i="46" s="1"/>
  <c r="CM186" i="46"/>
  <c r="X186" i="46" s="1"/>
  <c r="CL186" i="46"/>
  <c r="W186" i="46" s="1"/>
  <c r="CK186" i="46"/>
  <c r="V186" i="46" s="1"/>
  <c r="CJ186" i="46"/>
  <c r="CI186" i="46"/>
  <c r="T186" i="46" s="1"/>
  <c r="CH186" i="46"/>
  <c r="S186" i="46" s="1"/>
  <c r="CG186" i="46"/>
  <c r="R186" i="46" s="1"/>
  <c r="CF186" i="46"/>
  <c r="Q186" i="46" s="1"/>
  <c r="CE186" i="46"/>
  <c r="P186" i="46" s="1"/>
  <c r="CD186" i="46"/>
  <c r="O186" i="46" s="1"/>
  <c r="CC186" i="46"/>
  <c r="CB186" i="46"/>
  <c r="M186" i="46" s="1"/>
  <c r="CA186" i="46"/>
  <c r="L186" i="46" s="1"/>
  <c r="BZ186" i="46"/>
  <c r="K186" i="46" s="1"/>
  <c r="BY186" i="46"/>
  <c r="J186" i="46" s="1"/>
  <c r="BX186" i="46"/>
  <c r="I186" i="46" s="1"/>
  <c r="BW186" i="46"/>
  <c r="H186" i="46" s="1"/>
  <c r="BV186" i="46"/>
  <c r="G186" i="46" s="1"/>
  <c r="BU186" i="46"/>
  <c r="F186" i="46" s="1"/>
  <c r="BT186" i="46"/>
  <c r="E186" i="46" s="1"/>
  <c r="BS186" i="46"/>
  <c r="D186" i="46" s="1"/>
  <c r="B186" i="46"/>
  <c r="B186" i="44" s="1"/>
  <c r="A186" i="46"/>
  <c r="A186" i="44" s="1"/>
  <c r="EF185" i="46"/>
  <c r="BQ185" i="46" s="1"/>
  <c r="EE185" i="46"/>
  <c r="BP185" i="46" s="1"/>
  <c r="ED185" i="46"/>
  <c r="BO185" i="46" s="1"/>
  <c r="EC185" i="46"/>
  <c r="BN185" i="46" s="1"/>
  <c r="EB185" i="46"/>
  <c r="EA185" i="46"/>
  <c r="BL185" i="46" s="1"/>
  <c r="DZ185" i="46"/>
  <c r="DY185" i="46"/>
  <c r="BJ185" i="46" s="1"/>
  <c r="DX185" i="46"/>
  <c r="BI185" i="46" s="1"/>
  <c r="DW185" i="46"/>
  <c r="BH185" i="46" s="1"/>
  <c r="DV185" i="46"/>
  <c r="BG185" i="46" s="1"/>
  <c r="DU185" i="46"/>
  <c r="BF185" i="46" s="1"/>
  <c r="DT185" i="46"/>
  <c r="BE185" i="46" s="1"/>
  <c r="DS185" i="46"/>
  <c r="DR185" i="46"/>
  <c r="DQ185" i="46"/>
  <c r="BB185" i="46" s="1"/>
  <c r="DP185" i="46"/>
  <c r="BA185" i="46" s="1"/>
  <c r="DO185" i="46"/>
  <c r="AZ185" i="46" s="1"/>
  <c r="DN185" i="46"/>
  <c r="AY185" i="46" s="1"/>
  <c r="DM185" i="46"/>
  <c r="DL185" i="46"/>
  <c r="DK185" i="46"/>
  <c r="AV185" i="46" s="1"/>
  <c r="DJ185" i="46"/>
  <c r="DI185" i="46"/>
  <c r="AT185" i="46" s="1"/>
  <c r="DH185" i="46"/>
  <c r="AS185" i="46" s="1"/>
  <c r="DG185" i="46"/>
  <c r="AR185" i="46" s="1"/>
  <c r="DF185" i="46"/>
  <c r="AQ185" i="46" s="1"/>
  <c r="DE185" i="46"/>
  <c r="AP185" i="46" s="1"/>
  <c r="DD185" i="46"/>
  <c r="AO185" i="46" s="1"/>
  <c r="DC185" i="46"/>
  <c r="AN185" i="46" s="1"/>
  <c r="DB185" i="46"/>
  <c r="DA185" i="46"/>
  <c r="AL185" i="46" s="1"/>
  <c r="CZ185" i="46"/>
  <c r="AK185" i="46" s="1"/>
  <c r="CY185" i="46"/>
  <c r="AJ185" i="46" s="1"/>
  <c r="CX185" i="46"/>
  <c r="AI185" i="46" s="1"/>
  <c r="CW185" i="46"/>
  <c r="AH185" i="46" s="1"/>
  <c r="CV185" i="46"/>
  <c r="AG185" i="46" s="1"/>
  <c r="CU185" i="46"/>
  <c r="AF185" i="46" s="1"/>
  <c r="CT185" i="46"/>
  <c r="CS185" i="46"/>
  <c r="AD185" i="46" s="1"/>
  <c r="CR185" i="46"/>
  <c r="AC185" i="46" s="1"/>
  <c r="CQ185" i="46"/>
  <c r="AB185" i="46" s="1"/>
  <c r="CP185" i="46"/>
  <c r="AA185" i="46" s="1"/>
  <c r="CO185" i="46"/>
  <c r="Z185" i="46" s="1"/>
  <c r="CN185" i="46"/>
  <c r="CM185" i="46"/>
  <c r="X185" i="46" s="1"/>
  <c r="CL185" i="46"/>
  <c r="CK185" i="46"/>
  <c r="V185" i="46" s="1"/>
  <c r="CJ185" i="46"/>
  <c r="U185" i="46" s="1"/>
  <c r="CI185" i="46"/>
  <c r="T185" i="46" s="1"/>
  <c r="CH185" i="46"/>
  <c r="S185" i="46" s="1"/>
  <c r="CG185" i="46"/>
  <c r="CF185" i="46"/>
  <c r="Q185" i="46" s="1"/>
  <c r="CE185" i="46"/>
  <c r="P185" i="46" s="1"/>
  <c r="CD185" i="46"/>
  <c r="CC185" i="46"/>
  <c r="N185" i="46" s="1"/>
  <c r="CB185" i="46"/>
  <c r="M185" i="46" s="1"/>
  <c r="CA185" i="46"/>
  <c r="L185" i="46" s="1"/>
  <c r="BZ185" i="46"/>
  <c r="K185" i="46" s="1"/>
  <c r="BY185" i="46"/>
  <c r="J185" i="46" s="1"/>
  <c r="BX185" i="46"/>
  <c r="I185" i="46" s="1"/>
  <c r="BW185" i="46"/>
  <c r="H185" i="46" s="1"/>
  <c r="BV185" i="46"/>
  <c r="BU185" i="46"/>
  <c r="F185" i="46" s="1"/>
  <c r="BT185" i="46"/>
  <c r="E185" i="46" s="1"/>
  <c r="BS185" i="46"/>
  <c r="D185" i="46" s="1"/>
  <c r="B185" i="46"/>
  <c r="A185" i="46"/>
  <c r="EF184" i="46"/>
  <c r="BQ184" i="46" s="1"/>
  <c r="EE184" i="46"/>
  <c r="BP184" i="46" s="1"/>
  <c r="ED184" i="46"/>
  <c r="BO184" i="46" s="1"/>
  <c r="EC184" i="46"/>
  <c r="BN184" i="46" s="1"/>
  <c r="EB184" i="46"/>
  <c r="BM184" i="46" s="1"/>
  <c r="EA184" i="46"/>
  <c r="BL184" i="46" s="1"/>
  <c r="DZ184" i="46"/>
  <c r="BK184" i="46" s="1"/>
  <c r="DY184" i="46"/>
  <c r="DX184" i="46"/>
  <c r="BI184" i="46" s="1"/>
  <c r="DW184" i="46"/>
  <c r="DV184" i="46"/>
  <c r="BG184" i="46" s="1"/>
  <c r="DU184" i="46"/>
  <c r="BF184" i="46" s="1"/>
  <c r="DT184" i="46"/>
  <c r="BE184" i="46" s="1"/>
  <c r="DS184" i="46"/>
  <c r="BD184" i="46" s="1"/>
  <c r="DR184" i="46"/>
  <c r="BC184" i="46" s="1"/>
  <c r="DQ184" i="46"/>
  <c r="BB184" i="46" s="1"/>
  <c r="DP184" i="46"/>
  <c r="DO184" i="46"/>
  <c r="AZ184" i="46" s="1"/>
  <c r="DN184" i="46"/>
  <c r="AY184" i="46" s="1"/>
  <c r="DM184" i="46"/>
  <c r="AX184" i="46" s="1"/>
  <c r="DL184" i="46"/>
  <c r="AW184" i="46" s="1"/>
  <c r="DK184" i="46"/>
  <c r="AV184" i="46" s="1"/>
  <c r="DJ184" i="46"/>
  <c r="AU184" i="46" s="1"/>
  <c r="DI184" i="46"/>
  <c r="AT184" i="46" s="1"/>
  <c r="DH184" i="46"/>
  <c r="AS184" i="46" s="1"/>
  <c r="DG184" i="46"/>
  <c r="AR184" i="46" s="1"/>
  <c r="DF184" i="46"/>
  <c r="AQ184" i="46" s="1"/>
  <c r="DE184" i="46"/>
  <c r="AP184" i="46" s="1"/>
  <c r="DD184" i="46"/>
  <c r="AO184" i="46" s="1"/>
  <c r="DC184" i="46"/>
  <c r="AN184" i="46" s="1"/>
  <c r="DB184" i="46"/>
  <c r="AM184" i="46" s="1"/>
  <c r="DA184" i="46"/>
  <c r="AL184" i="46" s="1"/>
  <c r="CZ184" i="46"/>
  <c r="CY184" i="46"/>
  <c r="AJ184" i="46" s="1"/>
  <c r="CX184" i="46"/>
  <c r="AI184" i="46" s="1"/>
  <c r="CW184" i="46"/>
  <c r="AH184" i="46" s="1"/>
  <c r="CV184" i="46"/>
  <c r="AG184" i="46" s="1"/>
  <c r="CU184" i="46"/>
  <c r="AF184" i="46" s="1"/>
  <c r="CT184" i="46"/>
  <c r="AE184" i="46" s="1"/>
  <c r="CS184" i="46"/>
  <c r="AD184" i="46" s="1"/>
  <c r="CR184" i="46"/>
  <c r="AC184" i="46" s="1"/>
  <c r="CQ184" i="46"/>
  <c r="AB184" i="46" s="1"/>
  <c r="CP184" i="46"/>
  <c r="AA184" i="46" s="1"/>
  <c r="CO184" i="46"/>
  <c r="Z184" i="46" s="1"/>
  <c r="CN184" i="46"/>
  <c r="Y184" i="46" s="1"/>
  <c r="CM184" i="46"/>
  <c r="X184" i="46" s="1"/>
  <c r="CL184" i="46"/>
  <c r="W184" i="46" s="1"/>
  <c r="CK184" i="46"/>
  <c r="V184" i="46" s="1"/>
  <c r="CJ184" i="46"/>
  <c r="U184" i="46" s="1"/>
  <c r="CI184" i="46"/>
  <c r="T184" i="46" s="1"/>
  <c r="CH184" i="46"/>
  <c r="S184" i="46" s="1"/>
  <c r="CG184" i="46"/>
  <c r="R184" i="46" s="1"/>
  <c r="CF184" i="46"/>
  <c r="Q184" i="46" s="1"/>
  <c r="CE184" i="46"/>
  <c r="P184" i="46" s="1"/>
  <c r="CD184" i="46"/>
  <c r="O184" i="46" s="1"/>
  <c r="CC184" i="46"/>
  <c r="N184" i="46" s="1"/>
  <c r="CB184" i="46"/>
  <c r="M184" i="46" s="1"/>
  <c r="CA184" i="46"/>
  <c r="BZ184" i="46"/>
  <c r="K184" i="46" s="1"/>
  <c r="BY184" i="46"/>
  <c r="J184" i="46" s="1"/>
  <c r="BX184" i="46"/>
  <c r="I184" i="46" s="1"/>
  <c r="BW184" i="46"/>
  <c r="H184" i="46" s="1"/>
  <c r="BV184" i="46"/>
  <c r="G184" i="46" s="1"/>
  <c r="BU184" i="46"/>
  <c r="F184" i="46" s="1"/>
  <c r="BT184" i="46"/>
  <c r="BS184" i="46"/>
  <c r="B184" i="46"/>
  <c r="B184" i="44" s="1"/>
  <c r="A184" i="46"/>
  <c r="C184" i="46" s="1"/>
  <c r="C184" i="44" s="1"/>
  <c r="EF183" i="46"/>
  <c r="BQ183" i="46" s="1"/>
  <c r="EE183" i="46"/>
  <c r="BP183" i="46" s="1"/>
  <c r="ED183" i="46"/>
  <c r="EC183" i="46"/>
  <c r="BN183" i="46" s="1"/>
  <c r="EB183" i="46"/>
  <c r="EA183" i="46"/>
  <c r="BL183" i="46" s="1"/>
  <c r="DZ183" i="46"/>
  <c r="BK183" i="46" s="1"/>
  <c r="DY183" i="46"/>
  <c r="BJ183" i="46" s="1"/>
  <c r="DX183" i="46"/>
  <c r="BI183" i="46" s="1"/>
  <c r="DW183" i="46"/>
  <c r="BH183" i="46" s="1"/>
  <c r="DV183" i="46"/>
  <c r="BG183" i="46" s="1"/>
  <c r="DU183" i="46"/>
  <c r="BF183" i="46" s="1"/>
  <c r="DT183" i="46"/>
  <c r="BE183" i="46" s="1"/>
  <c r="DS183" i="46"/>
  <c r="BD183" i="46" s="1"/>
  <c r="DR183" i="46"/>
  <c r="BC183" i="46" s="1"/>
  <c r="DQ183" i="46"/>
  <c r="BB183" i="46" s="1"/>
  <c r="DP183" i="46"/>
  <c r="BA183" i="46" s="1"/>
  <c r="DO183" i="46"/>
  <c r="AZ183" i="46" s="1"/>
  <c r="DN183" i="46"/>
  <c r="AY183" i="46" s="1"/>
  <c r="DM183" i="46"/>
  <c r="AX183" i="46" s="1"/>
  <c r="DL183" i="46"/>
  <c r="AW183" i="46" s="1"/>
  <c r="DK183" i="46"/>
  <c r="AV183" i="46" s="1"/>
  <c r="DJ183" i="46"/>
  <c r="AU183" i="46" s="1"/>
  <c r="DI183" i="46"/>
  <c r="AT183" i="46" s="1"/>
  <c r="DH183" i="46"/>
  <c r="AS183" i="46" s="1"/>
  <c r="DG183" i="46"/>
  <c r="AR183" i="46" s="1"/>
  <c r="DF183" i="46"/>
  <c r="AQ183" i="46" s="1"/>
  <c r="DE183" i="46"/>
  <c r="DD183" i="46"/>
  <c r="AO183" i="46" s="1"/>
  <c r="DC183" i="46"/>
  <c r="AN183" i="46" s="1"/>
  <c r="DB183" i="46"/>
  <c r="AM183" i="46" s="1"/>
  <c r="DA183" i="46"/>
  <c r="AL183" i="46" s="1"/>
  <c r="CZ183" i="46"/>
  <c r="AK183" i="46" s="1"/>
  <c r="CY183" i="46"/>
  <c r="AJ183" i="46" s="1"/>
  <c r="CX183" i="46"/>
  <c r="AI183" i="46" s="1"/>
  <c r="CW183" i="46"/>
  <c r="AH183" i="46" s="1"/>
  <c r="CV183" i="46"/>
  <c r="AG183" i="46" s="1"/>
  <c r="CU183" i="46"/>
  <c r="AF183" i="46" s="1"/>
  <c r="CT183" i="46"/>
  <c r="AE183" i="46" s="1"/>
  <c r="CS183" i="46"/>
  <c r="AD183" i="46" s="1"/>
  <c r="CR183" i="46"/>
  <c r="AC183" i="46" s="1"/>
  <c r="CQ183" i="46"/>
  <c r="AB183" i="46" s="1"/>
  <c r="CP183" i="46"/>
  <c r="AA183" i="46" s="1"/>
  <c r="CO183" i="46"/>
  <c r="Z183" i="46" s="1"/>
  <c r="CN183" i="46"/>
  <c r="CM183" i="46"/>
  <c r="CL183" i="46"/>
  <c r="W183" i="46" s="1"/>
  <c r="CK183" i="46"/>
  <c r="V183" i="46" s="1"/>
  <c r="CJ183" i="46"/>
  <c r="U183" i="46" s="1"/>
  <c r="CI183" i="46"/>
  <c r="T183" i="46" s="1"/>
  <c r="CH183" i="46"/>
  <c r="S183" i="46" s="1"/>
  <c r="CG183" i="46"/>
  <c r="CF183" i="46"/>
  <c r="Q183" i="46" s="1"/>
  <c r="CE183" i="46"/>
  <c r="P183" i="46" s="1"/>
  <c r="CD183" i="46"/>
  <c r="O183" i="46" s="1"/>
  <c r="CC183" i="46"/>
  <c r="N183" i="46" s="1"/>
  <c r="CB183" i="46"/>
  <c r="M183" i="46" s="1"/>
  <c r="CA183" i="46"/>
  <c r="L183" i="46" s="1"/>
  <c r="BZ183" i="46"/>
  <c r="K183" i="46" s="1"/>
  <c r="BY183" i="46"/>
  <c r="BX183" i="46"/>
  <c r="BW183" i="46"/>
  <c r="H183" i="46" s="1"/>
  <c r="BV183" i="46"/>
  <c r="G183" i="46" s="1"/>
  <c r="BU183" i="46"/>
  <c r="F183" i="46" s="1"/>
  <c r="BT183" i="46"/>
  <c r="E183" i="46" s="1"/>
  <c r="BS183" i="46"/>
  <c r="D183" i="46" s="1"/>
  <c r="BO183" i="46"/>
  <c r="B183" i="46"/>
  <c r="B183" i="44" s="1"/>
  <c r="A183" i="46"/>
  <c r="C183" i="46" s="1"/>
  <c r="C183" i="44" s="1"/>
  <c r="EF182" i="46"/>
  <c r="BQ182" i="46" s="1"/>
  <c r="EE182" i="46"/>
  <c r="BP182" i="46" s="1"/>
  <c r="ED182" i="46"/>
  <c r="BO182" i="44" s="1"/>
  <c r="EC182" i="46"/>
  <c r="BN182" i="46" s="1"/>
  <c r="EB182" i="46"/>
  <c r="BM182" i="46" s="1"/>
  <c r="EA182" i="46"/>
  <c r="BL182" i="46" s="1"/>
  <c r="DZ182" i="46"/>
  <c r="BK182" i="46" s="1"/>
  <c r="DY182" i="46"/>
  <c r="DX182" i="46"/>
  <c r="BI182" i="46" s="1"/>
  <c r="DW182" i="46"/>
  <c r="DV182" i="46"/>
  <c r="BG182" i="46" s="1"/>
  <c r="DU182" i="46"/>
  <c r="BF182" i="46" s="1"/>
  <c r="DT182" i="46"/>
  <c r="BE182" i="46" s="1"/>
  <c r="DS182" i="46"/>
  <c r="BD182" i="46" s="1"/>
  <c r="DR182" i="46"/>
  <c r="BC182" i="46" s="1"/>
  <c r="DQ182" i="46"/>
  <c r="DP182" i="46"/>
  <c r="DO182" i="46"/>
  <c r="DN182" i="46"/>
  <c r="AY182" i="46" s="1"/>
  <c r="DM182" i="46"/>
  <c r="AX182" i="46" s="1"/>
  <c r="DL182" i="46"/>
  <c r="AW182" i="46" s="1"/>
  <c r="DK182" i="46"/>
  <c r="AV182" i="46" s="1"/>
  <c r="DJ182" i="46"/>
  <c r="AU182" i="46" s="1"/>
  <c r="DI182" i="46"/>
  <c r="AT182" i="46" s="1"/>
  <c r="DH182" i="46"/>
  <c r="AS182" i="46" s="1"/>
  <c r="DG182" i="46"/>
  <c r="AR182" i="46" s="1"/>
  <c r="DF182" i="46"/>
  <c r="AQ182" i="46" s="1"/>
  <c r="DE182" i="46"/>
  <c r="AP182" i="46" s="1"/>
  <c r="DD182" i="46"/>
  <c r="AO182" i="46" s="1"/>
  <c r="DC182" i="46"/>
  <c r="AN182" i="46" s="1"/>
  <c r="DB182" i="46"/>
  <c r="AM182" i="46" s="1"/>
  <c r="DA182" i="46"/>
  <c r="AL182" i="46" s="1"/>
  <c r="CZ182" i="46"/>
  <c r="AK182" i="46" s="1"/>
  <c r="CY182" i="46"/>
  <c r="CX182" i="46"/>
  <c r="AI182" i="46" s="1"/>
  <c r="CW182" i="46"/>
  <c r="AH182" i="46" s="1"/>
  <c r="CV182" i="46"/>
  <c r="AG182" i="46" s="1"/>
  <c r="CU182" i="46"/>
  <c r="AF182" i="46" s="1"/>
  <c r="CT182" i="46"/>
  <c r="AE182" i="46" s="1"/>
  <c r="CS182" i="46"/>
  <c r="AD182" i="46" s="1"/>
  <c r="CR182" i="46"/>
  <c r="AC182" i="46" s="1"/>
  <c r="CQ182" i="46"/>
  <c r="AB182" i="46" s="1"/>
  <c r="CP182" i="46"/>
  <c r="AA182" i="46" s="1"/>
  <c r="CO182" i="46"/>
  <c r="Z182" i="46" s="1"/>
  <c r="CN182" i="46"/>
  <c r="Y182" i="46" s="1"/>
  <c r="CM182" i="46"/>
  <c r="X182" i="46" s="1"/>
  <c r="CL182" i="46"/>
  <c r="W182" i="46" s="1"/>
  <c r="CK182" i="46"/>
  <c r="V182" i="46" s="1"/>
  <c r="CJ182" i="46"/>
  <c r="U182" i="46" s="1"/>
  <c r="CI182" i="46"/>
  <c r="CH182" i="46"/>
  <c r="S182" i="46" s="1"/>
  <c r="CG182" i="46"/>
  <c r="CF182" i="46"/>
  <c r="Q182" i="46" s="1"/>
  <c r="CE182" i="46"/>
  <c r="P182" i="46" s="1"/>
  <c r="CD182" i="46"/>
  <c r="O182" i="46" s="1"/>
  <c r="CC182" i="46"/>
  <c r="CB182" i="46"/>
  <c r="M182" i="46" s="1"/>
  <c r="CA182" i="46"/>
  <c r="L182" i="46" s="1"/>
  <c r="BZ182" i="46"/>
  <c r="K182" i="46" s="1"/>
  <c r="BY182" i="46"/>
  <c r="J182" i="46" s="1"/>
  <c r="BX182" i="46"/>
  <c r="I182" i="46" s="1"/>
  <c r="BW182" i="46"/>
  <c r="H182" i="46" s="1"/>
  <c r="BV182" i="46"/>
  <c r="G182" i="46" s="1"/>
  <c r="BU182" i="46"/>
  <c r="F182" i="46" s="1"/>
  <c r="BT182" i="46"/>
  <c r="E182" i="46" s="1"/>
  <c r="BS182" i="46"/>
  <c r="D182" i="46" s="1"/>
  <c r="BO182" i="46"/>
  <c r="R182" i="46"/>
  <c r="B182" i="46"/>
  <c r="B182" i="44" s="1"/>
  <c r="A182" i="46"/>
  <c r="EF181" i="46"/>
  <c r="EE181" i="46"/>
  <c r="BP181" i="46" s="1"/>
  <c r="ED181" i="46"/>
  <c r="BO181" i="46" s="1"/>
  <c r="EC181" i="46"/>
  <c r="BN181" i="46" s="1"/>
  <c r="EB181" i="46"/>
  <c r="BM181" i="46" s="1"/>
  <c r="EA181" i="46"/>
  <c r="BL181" i="46" s="1"/>
  <c r="DZ181" i="46"/>
  <c r="BK181" i="46" s="1"/>
  <c r="DY181" i="46"/>
  <c r="BJ181" i="46" s="1"/>
  <c r="DX181" i="46"/>
  <c r="DW181" i="46"/>
  <c r="BH181" i="46" s="1"/>
  <c r="DV181" i="46"/>
  <c r="BG181" i="46" s="1"/>
  <c r="DU181" i="46"/>
  <c r="DT181" i="46"/>
  <c r="BE181" i="46" s="1"/>
  <c r="DS181" i="46"/>
  <c r="BD181" i="46" s="1"/>
  <c r="DR181" i="46"/>
  <c r="BC181" i="46" s="1"/>
  <c r="DQ181" i="46"/>
  <c r="BB181" i="46" s="1"/>
  <c r="DP181" i="46"/>
  <c r="BA181" i="46" s="1"/>
  <c r="DO181" i="46"/>
  <c r="AZ181" i="46" s="1"/>
  <c r="DN181" i="46"/>
  <c r="AY181" i="46" s="1"/>
  <c r="DM181" i="46"/>
  <c r="DL181" i="46"/>
  <c r="AW181" i="46" s="1"/>
  <c r="DK181" i="46"/>
  <c r="AV181" i="46" s="1"/>
  <c r="DJ181" i="46"/>
  <c r="AU181" i="46" s="1"/>
  <c r="DI181" i="46"/>
  <c r="AT181" i="46" s="1"/>
  <c r="DH181" i="46"/>
  <c r="AS181" i="46" s="1"/>
  <c r="DG181" i="46"/>
  <c r="DF181" i="46"/>
  <c r="AQ181" i="46" s="1"/>
  <c r="DE181" i="46"/>
  <c r="DD181" i="46"/>
  <c r="AO181" i="46" s="1"/>
  <c r="DC181" i="46"/>
  <c r="AN181" i="46" s="1"/>
  <c r="DB181" i="46"/>
  <c r="AM181" i="46" s="1"/>
  <c r="DA181" i="46"/>
  <c r="AL181" i="46" s="1"/>
  <c r="CZ181" i="46"/>
  <c r="AK181" i="46" s="1"/>
  <c r="CY181" i="46"/>
  <c r="CX181" i="46"/>
  <c r="CW181" i="46"/>
  <c r="CV181" i="46"/>
  <c r="AG181" i="46" s="1"/>
  <c r="CU181" i="46"/>
  <c r="AF181" i="46" s="1"/>
  <c r="CT181" i="46"/>
  <c r="AE181" i="46" s="1"/>
  <c r="CS181" i="46"/>
  <c r="AD181" i="46" s="1"/>
  <c r="CR181" i="46"/>
  <c r="AC181" i="46" s="1"/>
  <c r="CQ181" i="46"/>
  <c r="AB181" i="46" s="1"/>
  <c r="CP181" i="46"/>
  <c r="CO181" i="46"/>
  <c r="CN181" i="46"/>
  <c r="Y181" i="46" s="1"/>
  <c r="CM181" i="46"/>
  <c r="X181" i="46" s="1"/>
  <c r="CL181" i="46"/>
  <c r="W181" i="46" s="1"/>
  <c r="CK181" i="46"/>
  <c r="V181" i="46" s="1"/>
  <c r="CJ181" i="46"/>
  <c r="U181" i="46" s="1"/>
  <c r="CI181" i="46"/>
  <c r="T181" i="46" s="1"/>
  <c r="CH181" i="46"/>
  <c r="S181" i="46" s="1"/>
  <c r="CG181" i="46"/>
  <c r="CF181" i="46"/>
  <c r="Q181" i="46" s="1"/>
  <c r="CE181" i="46"/>
  <c r="P181" i="46" s="1"/>
  <c r="CD181" i="46"/>
  <c r="O181" i="46" s="1"/>
  <c r="CC181" i="46"/>
  <c r="N181" i="46" s="1"/>
  <c r="CB181" i="46"/>
  <c r="M181" i="46" s="1"/>
  <c r="CA181" i="46"/>
  <c r="BZ181" i="46"/>
  <c r="K181" i="46" s="1"/>
  <c r="BY181" i="46"/>
  <c r="BX181" i="46"/>
  <c r="I181" i="46" s="1"/>
  <c r="BW181" i="46"/>
  <c r="H181" i="46" s="1"/>
  <c r="BV181" i="46"/>
  <c r="G181" i="46" s="1"/>
  <c r="BU181" i="46"/>
  <c r="F181" i="46" s="1"/>
  <c r="BT181" i="46"/>
  <c r="BS181" i="46"/>
  <c r="D181" i="46" s="1"/>
  <c r="B181" i="46"/>
  <c r="B181" i="44" s="1"/>
  <c r="A181" i="46"/>
  <c r="EF180" i="46"/>
  <c r="BQ180" i="46" s="1"/>
  <c r="EE180" i="46"/>
  <c r="BP180" i="46" s="1"/>
  <c r="ED180" i="46"/>
  <c r="BO180" i="46" s="1"/>
  <c r="EC180" i="46"/>
  <c r="BN180" i="46" s="1"/>
  <c r="EB180" i="46"/>
  <c r="BM180" i="46" s="1"/>
  <c r="EA180" i="46"/>
  <c r="DZ180" i="46"/>
  <c r="BK180" i="46" s="1"/>
  <c r="DY180" i="46"/>
  <c r="BJ180" i="46" s="1"/>
  <c r="DX180" i="46"/>
  <c r="BI180" i="46" s="1"/>
  <c r="DW180" i="46"/>
  <c r="BH180" i="46" s="1"/>
  <c r="DV180" i="46"/>
  <c r="BG180" i="46" s="1"/>
  <c r="DU180" i="46"/>
  <c r="BF180" i="46" s="1"/>
  <c r="DT180" i="46"/>
  <c r="BE180" i="46" s="1"/>
  <c r="DS180" i="46"/>
  <c r="DR180" i="46"/>
  <c r="BC180" i="46" s="1"/>
  <c r="DQ180" i="46"/>
  <c r="BB180" i="46" s="1"/>
  <c r="DP180" i="46"/>
  <c r="BA180" i="46" s="1"/>
  <c r="DO180" i="46"/>
  <c r="AZ180" i="46" s="1"/>
  <c r="DN180" i="46"/>
  <c r="AY180" i="46" s="1"/>
  <c r="DM180" i="46"/>
  <c r="AX180" i="46" s="1"/>
  <c r="DL180" i="46"/>
  <c r="AW180" i="46" s="1"/>
  <c r="DK180" i="46"/>
  <c r="DJ180" i="46"/>
  <c r="AU180" i="46" s="1"/>
  <c r="DI180" i="46"/>
  <c r="AT180" i="46" s="1"/>
  <c r="DH180" i="46"/>
  <c r="AS180" i="46" s="1"/>
  <c r="DG180" i="46"/>
  <c r="AR180" i="46" s="1"/>
  <c r="DF180" i="46"/>
  <c r="AQ180" i="46" s="1"/>
  <c r="DE180" i="46"/>
  <c r="AP180" i="46" s="1"/>
  <c r="DD180" i="46"/>
  <c r="DC180" i="46"/>
  <c r="DB180" i="46"/>
  <c r="AM180" i="46" s="1"/>
  <c r="DA180" i="46"/>
  <c r="CZ180" i="46"/>
  <c r="AK180" i="46" s="1"/>
  <c r="CY180" i="46"/>
  <c r="AJ180" i="46" s="1"/>
  <c r="CX180" i="46"/>
  <c r="AI180" i="46" s="1"/>
  <c r="CW180" i="46"/>
  <c r="AH180" i="46" s="1"/>
  <c r="CV180" i="46"/>
  <c r="AG180" i="46" s="1"/>
  <c r="CU180" i="46"/>
  <c r="CT180" i="46"/>
  <c r="AE180" i="46" s="1"/>
  <c r="CS180" i="46"/>
  <c r="AD180" i="46" s="1"/>
  <c r="CR180" i="46"/>
  <c r="AC180" i="46" s="1"/>
  <c r="CQ180" i="46"/>
  <c r="AB180" i="46" s="1"/>
  <c r="CP180" i="46"/>
  <c r="AA180" i="46" s="1"/>
  <c r="CO180" i="46"/>
  <c r="Z180" i="46" s="1"/>
  <c r="CN180" i="46"/>
  <c r="Y180" i="46" s="1"/>
  <c r="CM180" i="46"/>
  <c r="CL180" i="46"/>
  <c r="W180" i="46" s="1"/>
  <c r="CK180" i="46"/>
  <c r="CJ180" i="46"/>
  <c r="U180" i="46" s="1"/>
  <c r="CI180" i="46"/>
  <c r="T180" i="46" s="1"/>
  <c r="CH180" i="46"/>
  <c r="S180" i="46" s="1"/>
  <c r="CG180" i="46"/>
  <c r="R180" i="46" s="1"/>
  <c r="CF180" i="46"/>
  <c r="Q180" i="46" s="1"/>
  <c r="CE180" i="46"/>
  <c r="CD180" i="46"/>
  <c r="O180" i="46" s="1"/>
  <c r="CC180" i="46"/>
  <c r="N180" i="46" s="1"/>
  <c r="CB180" i="46"/>
  <c r="M180" i="46" s="1"/>
  <c r="CA180" i="46"/>
  <c r="L180" i="46" s="1"/>
  <c r="BZ180" i="46"/>
  <c r="K180" i="46" s="1"/>
  <c r="BY180" i="46"/>
  <c r="J180" i="46" s="1"/>
  <c r="BX180" i="46"/>
  <c r="I180" i="46" s="1"/>
  <c r="BW180" i="46"/>
  <c r="BV180" i="46"/>
  <c r="BU180" i="46"/>
  <c r="F180" i="46" s="1"/>
  <c r="BT180" i="46"/>
  <c r="E180" i="46" s="1"/>
  <c r="BS180" i="46"/>
  <c r="D180" i="46" s="1"/>
  <c r="B180" i="46"/>
  <c r="B180" i="44" s="1"/>
  <c r="A180" i="46"/>
  <c r="EF179" i="46"/>
  <c r="BQ179" i="46" s="1"/>
  <c r="EE179" i="46"/>
  <c r="BP179" i="46" s="1"/>
  <c r="ED179" i="46"/>
  <c r="EC179" i="46"/>
  <c r="EB179" i="46"/>
  <c r="BM179" i="46" s="1"/>
  <c r="EA179" i="46"/>
  <c r="BL179" i="46" s="1"/>
  <c r="DZ179" i="46"/>
  <c r="BK179" i="46" s="1"/>
  <c r="DY179" i="46"/>
  <c r="BJ179" i="46" s="1"/>
  <c r="DX179" i="46"/>
  <c r="BI179" i="46" s="1"/>
  <c r="DW179" i="46"/>
  <c r="DV179" i="46"/>
  <c r="DU179" i="46"/>
  <c r="BF179" i="46" s="1"/>
  <c r="DT179" i="46"/>
  <c r="BE179" i="46" s="1"/>
  <c r="DS179" i="46"/>
  <c r="BD179" i="46" s="1"/>
  <c r="DR179" i="46"/>
  <c r="BC179" i="46" s="1"/>
  <c r="DQ179" i="46"/>
  <c r="BB179" i="46" s="1"/>
  <c r="DP179" i="46"/>
  <c r="BA179" i="46" s="1"/>
  <c r="DO179" i="46"/>
  <c r="AZ179" i="46" s="1"/>
  <c r="DN179" i="46"/>
  <c r="DM179" i="46"/>
  <c r="DL179" i="46"/>
  <c r="AW179" i="46" s="1"/>
  <c r="DK179" i="46"/>
  <c r="AV179" i="46" s="1"/>
  <c r="DJ179" i="46"/>
  <c r="AU179" i="46" s="1"/>
  <c r="DI179" i="46"/>
  <c r="AT179" i="46" s="1"/>
  <c r="DH179" i="46"/>
  <c r="AS179" i="46" s="1"/>
  <c r="DG179" i="46"/>
  <c r="AR179" i="46" s="1"/>
  <c r="DF179" i="46"/>
  <c r="DE179" i="46"/>
  <c r="AP179" i="46" s="1"/>
  <c r="DD179" i="46"/>
  <c r="AO179" i="46" s="1"/>
  <c r="DC179" i="46"/>
  <c r="AN179" i="46" s="1"/>
  <c r="DB179" i="46"/>
  <c r="AM179" i="46" s="1"/>
  <c r="DA179" i="46"/>
  <c r="AL179" i="46" s="1"/>
  <c r="CZ179" i="46"/>
  <c r="AK179" i="46" s="1"/>
  <c r="CY179" i="46"/>
  <c r="CX179" i="46"/>
  <c r="CW179" i="46"/>
  <c r="CV179" i="46"/>
  <c r="AG179" i="46" s="1"/>
  <c r="CU179" i="46"/>
  <c r="AF179" i="46" s="1"/>
  <c r="CT179" i="46"/>
  <c r="AE179" i="46" s="1"/>
  <c r="CS179" i="46"/>
  <c r="AD179" i="46" s="1"/>
  <c r="CR179" i="46"/>
  <c r="AC179" i="46" s="1"/>
  <c r="CQ179" i="46"/>
  <c r="AB179" i="46" s="1"/>
  <c r="CP179" i="46"/>
  <c r="CO179" i="46"/>
  <c r="Z179" i="46" s="1"/>
  <c r="CN179" i="46"/>
  <c r="Y179" i="46" s="1"/>
  <c r="CM179" i="46"/>
  <c r="X179" i="46" s="1"/>
  <c r="CL179" i="46"/>
  <c r="W179" i="46" s="1"/>
  <c r="CK179" i="46"/>
  <c r="V179" i="46" s="1"/>
  <c r="CJ179" i="46"/>
  <c r="U179" i="46" s="1"/>
  <c r="CI179" i="46"/>
  <c r="T179" i="46" s="1"/>
  <c r="CH179" i="46"/>
  <c r="CG179" i="46"/>
  <c r="CF179" i="46"/>
  <c r="Q179" i="46" s="1"/>
  <c r="CE179" i="46"/>
  <c r="P179" i="46" s="1"/>
  <c r="CD179" i="46"/>
  <c r="O179" i="46" s="1"/>
  <c r="CC179" i="46"/>
  <c r="N179" i="46" s="1"/>
  <c r="CB179" i="46"/>
  <c r="M179" i="46" s="1"/>
  <c r="CA179" i="46"/>
  <c r="BZ179" i="46"/>
  <c r="BY179" i="46"/>
  <c r="J179" i="46" s="1"/>
  <c r="BX179" i="46"/>
  <c r="I179" i="46" s="1"/>
  <c r="BW179" i="46"/>
  <c r="H179" i="46" s="1"/>
  <c r="BV179" i="46"/>
  <c r="G179" i="46" s="1"/>
  <c r="BU179" i="46"/>
  <c r="F179" i="46" s="1"/>
  <c r="BT179" i="46"/>
  <c r="E179" i="46" s="1"/>
  <c r="BS179" i="46"/>
  <c r="D179" i="46" s="1"/>
  <c r="B179" i="46"/>
  <c r="B179" i="44" s="1"/>
  <c r="A179" i="46"/>
  <c r="A179" i="44" s="1"/>
  <c r="EF178" i="46"/>
  <c r="BQ178" i="46" s="1"/>
  <c r="EE178" i="46"/>
  <c r="BP178" i="46" s="1"/>
  <c r="ED178" i="46"/>
  <c r="BO178" i="44" s="1"/>
  <c r="EC178" i="46"/>
  <c r="BN178" i="46" s="1"/>
  <c r="EB178" i="46"/>
  <c r="BM178" i="46" s="1"/>
  <c r="EA178" i="46"/>
  <c r="DZ178" i="46"/>
  <c r="DY178" i="46"/>
  <c r="BJ178" i="46" s="1"/>
  <c r="DX178" i="46"/>
  <c r="BI178" i="46" s="1"/>
  <c r="DW178" i="46"/>
  <c r="BH178" i="46" s="1"/>
  <c r="DV178" i="46"/>
  <c r="BG178" i="46" s="1"/>
  <c r="DU178" i="46"/>
  <c r="BF178" i="46" s="1"/>
  <c r="DT178" i="46"/>
  <c r="BE178" i="46" s="1"/>
  <c r="DS178" i="46"/>
  <c r="DR178" i="46"/>
  <c r="DQ178" i="46"/>
  <c r="DP178" i="46"/>
  <c r="BA178" i="46" s="1"/>
  <c r="DO178" i="46"/>
  <c r="AZ178" i="46" s="1"/>
  <c r="DN178" i="46"/>
  <c r="AY178" i="46" s="1"/>
  <c r="DM178" i="46"/>
  <c r="AX178" i="46" s="1"/>
  <c r="DL178" i="46"/>
  <c r="AW178" i="46" s="1"/>
  <c r="DK178" i="46"/>
  <c r="DJ178" i="46"/>
  <c r="AU178" i="46" s="1"/>
  <c r="DI178" i="46"/>
  <c r="AT178" i="46" s="1"/>
  <c r="DH178" i="46"/>
  <c r="AS178" i="46" s="1"/>
  <c r="DG178" i="46"/>
  <c r="AR178" i="46" s="1"/>
  <c r="DF178" i="46"/>
  <c r="AQ178" i="46" s="1"/>
  <c r="DE178" i="46"/>
  <c r="AP178" i="46" s="1"/>
  <c r="DD178" i="46"/>
  <c r="DC178" i="46"/>
  <c r="DB178" i="46"/>
  <c r="DA178" i="46"/>
  <c r="AL178" i="46" s="1"/>
  <c r="CZ178" i="46"/>
  <c r="AK178" i="46" s="1"/>
  <c r="CY178" i="46"/>
  <c r="AJ178" i="46" s="1"/>
  <c r="CX178" i="46"/>
  <c r="AI178" i="46" s="1"/>
  <c r="CW178" i="46"/>
  <c r="CV178" i="46"/>
  <c r="AG178" i="46" s="1"/>
  <c r="CU178" i="46"/>
  <c r="CT178" i="46"/>
  <c r="CS178" i="46"/>
  <c r="CR178" i="46"/>
  <c r="AC178" i="46" s="1"/>
  <c r="CQ178" i="46"/>
  <c r="AB178" i="46" s="1"/>
  <c r="CP178" i="46"/>
  <c r="AA178" i="46" s="1"/>
  <c r="CO178" i="46"/>
  <c r="Z178" i="46" s="1"/>
  <c r="CN178" i="46"/>
  <c r="Y178" i="46" s="1"/>
  <c r="CM178" i="46"/>
  <c r="CL178" i="46"/>
  <c r="CK178" i="46"/>
  <c r="V178" i="46" s="1"/>
  <c r="CJ178" i="46"/>
  <c r="U178" i="46" s="1"/>
  <c r="CI178" i="46"/>
  <c r="T178" i="46" s="1"/>
  <c r="CH178" i="46"/>
  <c r="S178" i="46" s="1"/>
  <c r="CG178" i="46"/>
  <c r="R178" i="46" s="1"/>
  <c r="CF178" i="46"/>
  <c r="CE178" i="46"/>
  <c r="CD178" i="46"/>
  <c r="CC178" i="46"/>
  <c r="N178" i="46" s="1"/>
  <c r="CB178" i="46"/>
  <c r="M178" i="46" s="1"/>
  <c r="CA178" i="46"/>
  <c r="L178" i="46" s="1"/>
  <c r="BZ178" i="46"/>
  <c r="K178" i="46" s="1"/>
  <c r="BY178" i="46"/>
  <c r="J178" i="46" s="1"/>
  <c r="BX178" i="46"/>
  <c r="I178" i="46" s="1"/>
  <c r="BW178" i="46"/>
  <c r="BV178" i="46"/>
  <c r="G178" i="46" s="1"/>
  <c r="BU178" i="46"/>
  <c r="BT178" i="46"/>
  <c r="E178" i="46" s="1"/>
  <c r="BS178" i="46"/>
  <c r="D178" i="46" s="1"/>
  <c r="BO178" i="46"/>
  <c r="AH178" i="46"/>
  <c r="B178" i="46"/>
  <c r="B178" i="44" s="1"/>
  <c r="A178" i="46"/>
  <c r="C178" i="46" s="1"/>
  <c r="C178" i="44" s="1"/>
  <c r="EF177" i="46"/>
  <c r="EE177" i="46"/>
  <c r="ED177" i="46"/>
  <c r="BO177" i="46" s="1"/>
  <c r="EC177" i="46"/>
  <c r="BN177" i="46" s="1"/>
  <c r="EB177" i="46"/>
  <c r="BM177" i="46" s="1"/>
  <c r="EA177" i="46"/>
  <c r="BL177" i="46" s="1"/>
  <c r="DZ177" i="46"/>
  <c r="BK177" i="46" s="1"/>
  <c r="DY177" i="46"/>
  <c r="BJ177" i="46" s="1"/>
  <c r="DX177" i="46"/>
  <c r="DW177" i="46"/>
  <c r="BH177" i="46" s="1"/>
  <c r="DV177" i="46"/>
  <c r="BG177" i="46" s="1"/>
  <c r="DU177" i="46"/>
  <c r="BF177" i="46" s="1"/>
  <c r="DT177" i="46"/>
  <c r="BE177" i="46" s="1"/>
  <c r="DS177" i="46"/>
  <c r="BD177" i="46" s="1"/>
  <c r="DR177" i="46"/>
  <c r="BC177" i="46" s="1"/>
  <c r="DQ177" i="46"/>
  <c r="BB177" i="46" s="1"/>
  <c r="DP177" i="46"/>
  <c r="BA177" i="46" s="1"/>
  <c r="DO177" i="46"/>
  <c r="AZ177" i="46" s="1"/>
  <c r="DN177" i="46"/>
  <c r="AY177" i="46" s="1"/>
  <c r="DM177" i="46"/>
  <c r="AX177" i="46" s="1"/>
  <c r="DL177" i="46"/>
  <c r="AW177" i="46" s="1"/>
  <c r="DK177" i="46"/>
  <c r="AV177" i="46" s="1"/>
  <c r="DJ177" i="46"/>
  <c r="DI177" i="46"/>
  <c r="AT177" i="46" s="1"/>
  <c r="DH177" i="46"/>
  <c r="DG177" i="46"/>
  <c r="AR177" i="46" s="1"/>
  <c r="DF177" i="46"/>
  <c r="AQ177" i="46" s="1"/>
  <c r="DE177" i="46"/>
  <c r="AP177" i="46" s="1"/>
  <c r="DD177" i="46"/>
  <c r="AO177" i="46" s="1"/>
  <c r="DC177" i="46"/>
  <c r="AN177" i="46" s="1"/>
  <c r="DB177" i="46"/>
  <c r="DA177" i="46"/>
  <c r="AL177" i="46" s="1"/>
  <c r="CZ177" i="46"/>
  <c r="CY177" i="46"/>
  <c r="AJ177" i="46" s="1"/>
  <c r="CX177" i="46"/>
  <c r="AI177" i="46" s="1"/>
  <c r="CW177" i="46"/>
  <c r="AH177" i="46" s="1"/>
  <c r="CV177" i="46"/>
  <c r="AG177" i="46" s="1"/>
  <c r="CU177" i="46"/>
  <c r="AF177" i="46" s="1"/>
  <c r="CT177" i="46"/>
  <c r="AE177" i="46" s="1"/>
  <c r="CS177" i="46"/>
  <c r="AD177" i="46" s="1"/>
  <c r="CR177" i="46"/>
  <c r="CQ177" i="46"/>
  <c r="CP177" i="46"/>
  <c r="AA177" i="46" s="1"/>
  <c r="CO177" i="46"/>
  <c r="Z177" i="46" s="1"/>
  <c r="CN177" i="46"/>
  <c r="Y177" i="46" s="1"/>
  <c r="CM177" i="46"/>
  <c r="CL177" i="46"/>
  <c r="W177" i="46" s="1"/>
  <c r="CK177" i="46"/>
  <c r="V177" i="46" s="1"/>
  <c r="CJ177" i="46"/>
  <c r="CI177" i="46"/>
  <c r="T177" i="46" s="1"/>
  <c r="CH177" i="46"/>
  <c r="S177" i="46" s="1"/>
  <c r="CG177" i="46"/>
  <c r="R177" i="46" s="1"/>
  <c r="CF177" i="46"/>
  <c r="Q177" i="46" s="1"/>
  <c r="CE177" i="46"/>
  <c r="P177" i="46" s="1"/>
  <c r="CD177" i="46"/>
  <c r="CC177" i="46"/>
  <c r="N177" i="46" s="1"/>
  <c r="CB177" i="46"/>
  <c r="M177" i="46" s="1"/>
  <c r="CA177" i="46"/>
  <c r="L177" i="46" s="1"/>
  <c r="BZ177" i="46"/>
  <c r="K177" i="46" s="1"/>
  <c r="BY177" i="46"/>
  <c r="J177" i="46" s="1"/>
  <c r="BX177" i="46"/>
  <c r="I177" i="46" s="1"/>
  <c r="BW177" i="46"/>
  <c r="H177" i="46" s="1"/>
  <c r="BV177" i="46"/>
  <c r="BU177" i="46"/>
  <c r="BT177" i="46"/>
  <c r="BS177" i="46"/>
  <c r="D177" i="46" s="1"/>
  <c r="B177" i="46"/>
  <c r="B177" i="44" s="1"/>
  <c r="A177" i="46"/>
  <c r="C177" i="46" s="1"/>
  <c r="C177" i="44" s="1"/>
  <c r="EF176" i="46"/>
  <c r="BQ176" i="46" s="1"/>
  <c r="EE176" i="46"/>
  <c r="BP176" i="46" s="1"/>
  <c r="ED176" i="46"/>
  <c r="BO176" i="44" s="1"/>
  <c r="EC176" i="46"/>
  <c r="BN176" i="46" s="1"/>
  <c r="EB176" i="46"/>
  <c r="EA176" i="46"/>
  <c r="BL176" i="46" s="1"/>
  <c r="DZ176" i="46"/>
  <c r="BK176" i="46" s="1"/>
  <c r="DY176" i="46"/>
  <c r="BJ176" i="46" s="1"/>
  <c r="DX176" i="46"/>
  <c r="BI176" i="46" s="1"/>
  <c r="DW176" i="46"/>
  <c r="BH176" i="46" s="1"/>
  <c r="DV176" i="46"/>
  <c r="BG176" i="46" s="1"/>
  <c r="DU176" i="46"/>
  <c r="DT176" i="46"/>
  <c r="BE176" i="46" s="1"/>
  <c r="DS176" i="46"/>
  <c r="DR176" i="46"/>
  <c r="BC176" i="46" s="1"/>
  <c r="DQ176" i="46"/>
  <c r="BB176" i="46" s="1"/>
  <c r="DP176" i="46"/>
  <c r="BA176" i="46" s="1"/>
  <c r="DO176" i="46"/>
  <c r="AZ176" i="46" s="1"/>
  <c r="DN176" i="46"/>
  <c r="AY176" i="46" s="1"/>
  <c r="DM176" i="46"/>
  <c r="AX176" i="46" s="1"/>
  <c r="DL176" i="46"/>
  <c r="DK176" i="46"/>
  <c r="AV176" i="46" s="1"/>
  <c r="DJ176" i="46"/>
  <c r="AU176" i="46" s="1"/>
  <c r="DI176" i="46"/>
  <c r="AT176" i="46" s="1"/>
  <c r="DH176" i="46"/>
  <c r="AS176" i="46" s="1"/>
  <c r="DG176" i="46"/>
  <c r="AR176" i="46" s="1"/>
  <c r="DF176" i="46"/>
  <c r="AQ176" i="46" s="1"/>
  <c r="DE176" i="46"/>
  <c r="DD176" i="46"/>
  <c r="DC176" i="46"/>
  <c r="AN176" i="46" s="1"/>
  <c r="DB176" i="46"/>
  <c r="AM176" i="46" s="1"/>
  <c r="DA176" i="46"/>
  <c r="AL176" i="46" s="1"/>
  <c r="CZ176" i="46"/>
  <c r="AK176" i="46" s="1"/>
  <c r="CY176" i="46"/>
  <c r="AJ176" i="46" s="1"/>
  <c r="CX176" i="46"/>
  <c r="AI176" i="46" s="1"/>
  <c r="CW176" i="46"/>
  <c r="CV176" i="46"/>
  <c r="CU176" i="46"/>
  <c r="CT176" i="46"/>
  <c r="AE176" i="46" s="1"/>
  <c r="CS176" i="46"/>
  <c r="AD176" i="46" s="1"/>
  <c r="CR176" i="46"/>
  <c r="AC176" i="46" s="1"/>
  <c r="CQ176" i="46"/>
  <c r="AB176" i="46" s="1"/>
  <c r="CP176" i="46"/>
  <c r="AA176" i="46" s="1"/>
  <c r="CO176" i="46"/>
  <c r="Z176" i="46" s="1"/>
  <c r="CN176" i="46"/>
  <c r="CM176" i="46"/>
  <c r="X176" i="46" s="1"/>
  <c r="CL176" i="46"/>
  <c r="W176" i="46" s="1"/>
  <c r="CK176" i="46"/>
  <c r="V176" i="46" s="1"/>
  <c r="CJ176" i="46"/>
  <c r="U176" i="46" s="1"/>
  <c r="CI176" i="46"/>
  <c r="T176" i="46" s="1"/>
  <c r="CH176" i="46"/>
  <c r="S176" i="46" s="1"/>
  <c r="CG176" i="46"/>
  <c r="CF176" i="46"/>
  <c r="CE176" i="46"/>
  <c r="P176" i="46" s="1"/>
  <c r="CD176" i="46"/>
  <c r="O176" i="46" s="1"/>
  <c r="CC176" i="46"/>
  <c r="N176" i="46" s="1"/>
  <c r="CB176" i="46"/>
  <c r="M176" i="46" s="1"/>
  <c r="CA176" i="46"/>
  <c r="L176" i="46" s="1"/>
  <c r="BZ176" i="46"/>
  <c r="K176" i="46" s="1"/>
  <c r="BY176" i="46"/>
  <c r="BX176" i="46"/>
  <c r="BW176" i="46"/>
  <c r="H176" i="46" s="1"/>
  <c r="BV176" i="46"/>
  <c r="G176" i="46" s="1"/>
  <c r="BU176" i="46"/>
  <c r="F176" i="46" s="1"/>
  <c r="BT176" i="46"/>
  <c r="E176" i="46" s="1"/>
  <c r="BS176" i="46"/>
  <c r="D176" i="46" s="1"/>
  <c r="BO176" i="46"/>
  <c r="B176" i="46"/>
  <c r="B176" i="44" s="1"/>
  <c r="A176" i="46"/>
  <c r="EF175" i="46"/>
  <c r="EE175" i="46"/>
  <c r="BP175" i="46" s="1"/>
  <c r="ED175" i="46"/>
  <c r="BO175" i="46" s="1"/>
  <c r="EC175" i="46"/>
  <c r="BN175" i="46" s="1"/>
  <c r="EB175" i="46"/>
  <c r="BM175" i="46" s="1"/>
  <c r="EA175" i="46"/>
  <c r="BL175" i="46" s="1"/>
  <c r="DZ175" i="46"/>
  <c r="DY175" i="46"/>
  <c r="DX175" i="46"/>
  <c r="DW175" i="46"/>
  <c r="BH175" i="46" s="1"/>
  <c r="DV175" i="46"/>
  <c r="BG175" i="46" s="1"/>
  <c r="DU175" i="46"/>
  <c r="BF175" i="46" s="1"/>
  <c r="DT175" i="46"/>
  <c r="BE175" i="46" s="1"/>
  <c r="DS175" i="46"/>
  <c r="BD175" i="46" s="1"/>
  <c r="DR175" i="46"/>
  <c r="DQ175" i="46"/>
  <c r="DP175" i="46"/>
  <c r="DO175" i="46"/>
  <c r="AZ175" i="46" s="1"/>
  <c r="DN175" i="46"/>
  <c r="AY175" i="46" s="1"/>
  <c r="DM175" i="46"/>
  <c r="AX175" i="46" s="1"/>
  <c r="DL175" i="46"/>
  <c r="AW175" i="46" s="1"/>
  <c r="DK175" i="46"/>
  <c r="DJ175" i="46"/>
  <c r="DI175" i="46"/>
  <c r="DH175" i="46"/>
  <c r="DG175" i="46"/>
  <c r="AR175" i="46" s="1"/>
  <c r="DF175" i="46"/>
  <c r="AQ175" i="46" s="1"/>
  <c r="DE175" i="46"/>
  <c r="AP175" i="46" s="1"/>
  <c r="DD175" i="46"/>
  <c r="AO175" i="46" s="1"/>
  <c r="DC175" i="46"/>
  <c r="AN175" i="46" s="1"/>
  <c r="DB175" i="46"/>
  <c r="AM175" i="46" s="1"/>
  <c r="DA175" i="46"/>
  <c r="AL175" i="46" s="1"/>
  <c r="CZ175" i="46"/>
  <c r="CY175" i="46"/>
  <c r="AJ175" i="46" s="1"/>
  <c r="CX175" i="46"/>
  <c r="AI175" i="46" s="1"/>
  <c r="CW175" i="46"/>
  <c r="AH175" i="46" s="1"/>
  <c r="CV175" i="46"/>
  <c r="AG175" i="46" s="1"/>
  <c r="CU175" i="46"/>
  <c r="AF175" i="46" s="1"/>
  <c r="CT175" i="46"/>
  <c r="AE175" i="46" s="1"/>
  <c r="CS175" i="46"/>
  <c r="CR175" i="46"/>
  <c r="CQ175" i="46"/>
  <c r="AB175" i="46" s="1"/>
  <c r="CP175" i="46"/>
  <c r="AA175" i="46" s="1"/>
  <c r="CO175" i="46"/>
  <c r="Z175" i="46" s="1"/>
  <c r="CN175" i="46"/>
  <c r="Y175" i="46" s="1"/>
  <c r="CM175" i="46"/>
  <c r="CL175" i="46"/>
  <c r="CK175" i="46"/>
  <c r="CJ175" i="46"/>
  <c r="CI175" i="46"/>
  <c r="T175" i="46" s="1"/>
  <c r="CH175" i="46"/>
  <c r="S175" i="46" s="1"/>
  <c r="CG175" i="46"/>
  <c r="R175" i="46" s="1"/>
  <c r="CF175" i="46"/>
  <c r="CE175" i="46"/>
  <c r="P175" i="46" s="1"/>
  <c r="CD175" i="46"/>
  <c r="O175" i="46" s="1"/>
  <c r="CC175" i="46"/>
  <c r="N175" i="46" s="1"/>
  <c r="CB175" i="46"/>
  <c r="CA175" i="46"/>
  <c r="L175" i="46" s="1"/>
  <c r="BZ175" i="46"/>
  <c r="K175" i="46" s="1"/>
  <c r="BY175" i="46"/>
  <c r="J175" i="46" s="1"/>
  <c r="BX175" i="46"/>
  <c r="I175" i="46" s="1"/>
  <c r="BW175" i="46"/>
  <c r="H175" i="46" s="1"/>
  <c r="BV175" i="46"/>
  <c r="BU175" i="46"/>
  <c r="BT175" i="46"/>
  <c r="BS175" i="46"/>
  <c r="D175" i="46" s="1"/>
  <c r="B175" i="46"/>
  <c r="B175" i="44" s="1"/>
  <c r="A175" i="46"/>
  <c r="A175" i="44" s="1"/>
  <c r="EF174" i="46"/>
  <c r="BQ174" i="46" s="1"/>
  <c r="EE174" i="46"/>
  <c r="BP174" i="46" s="1"/>
  <c r="ED174" i="46"/>
  <c r="BO174" i="46" s="1"/>
  <c r="EC174" i="46"/>
  <c r="EB174" i="46"/>
  <c r="EA174" i="46"/>
  <c r="BL174" i="46" s="1"/>
  <c r="DZ174" i="46"/>
  <c r="BK174" i="46" s="1"/>
  <c r="DY174" i="46"/>
  <c r="BJ174" i="46" s="1"/>
  <c r="DX174" i="46"/>
  <c r="BI174" i="46" s="1"/>
  <c r="DW174" i="46"/>
  <c r="BH174" i="46" s="1"/>
  <c r="DV174" i="46"/>
  <c r="BG174" i="44" s="1"/>
  <c r="DU174" i="46"/>
  <c r="BF174" i="46" s="1"/>
  <c r="DT174" i="46"/>
  <c r="DS174" i="46"/>
  <c r="BD174" i="46" s="1"/>
  <c r="DR174" i="46"/>
  <c r="BC174" i="46" s="1"/>
  <c r="DQ174" i="46"/>
  <c r="BB174" i="46" s="1"/>
  <c r="DP174" i="46"/>
  <c r="BA174" i="46" s="1"/>
  <c r="DO174" i="46"/>
  <c r="DN174" i="46"/>
  <c r="DM174" i="46"/>
  <c r="AX174" i="46" s="1"/>
  <c r="DL174" i="46"/>
  <c r="DK174" i="46"/>
  <c r="AV174" i="46" s="1"/>
  <c r="DJ174" i="46"/>
  <c r="AU174" i="46" s="1"/>
  <c r="DI174" i="46"/>
  <c r="AT174" i="46" s="1"/>
  <c r="DH174" i="46"/>
  <c r="AS174" i="46" s="1"/>
  <c r="DG174" i="46"/>
  <c r="AR174" i="46" s="1"/>
  <c r="DF174" i="46"/>
  <c r="DE174" i="46"/>
  <c r="AP174" i="44" s="1"/>
  <c r="DD174" i="46"/>
  <c r="DC174" i="46"/>
  <c r="AN174" i="46" s="1"/>
  <c r="DB174" i="46"/>
  <c r="AM174" i="46" s="1"/>
  <c r="DA174" i="46"/>
  <c r="AL174" i="46" s="1"/>
  <c r="CZ174" i="46"/>
  <c r="AK174" i="46" s="1"/>
  <c r="CY174" i="46"/>
  <c r="AJ174" i="46" s="1"/>
  <c r="CX174" i="46"/>
  <c r="AI174" i="46" s="1"/>
  <c r="CW174" i="46"/>
  <c r="CV174" i="46"/>
  <c r="CU174" i="46"/>
  <c r="AF174" i="46" s="1"/>
  <c r="CT174" i="46"/>
  <c r="AE174" i="46" s="1"/>
  <c r="CS174" i="46"/>
  <c r="AD174" i="46" s="1"/>
  <c r="CR174" i="46"/>
  <c r="AC174" i="46" s="1"/>
  <c r="CQ174" i="46"/>
  <c r="CP174" i="46"/>
  <c r="CO174" i="46"/>
  <c r="Z174" i="46" s="1"/>
  <c r="CN174" i="46"/>
  <c r="CM174" i="46"/>
  <c r="X174" i="46" s="1"/>
  <c r="CL174" i="46"/>
  <c r="W174" i="46" s="1"/>
  <c r="CK174" i="46"/>
  <c r="V174" i="46" s="1"/>
  <c r="CJ174" i="46"/>
  <c r="U174" i="46" s="1"/>
  <c r="CI174" i="46"/>
  <c r="T174" i="46" s="1"/>
  <c r="CH174" i="46"/>
  <c r="S174" i="46" s="1"/>
  <c r="CG174" i="46"/>
  <c r="CF174" i="46"/>
  <c r="CE174" i="46"/>
  <c r="P174" i="46" s="1"/>
  <c r="CD174" i="46"/>
  <c r="O174" i="46" s="1"/>
  <c r="CC174" i="46"/>
  <c r="N174" i="46" s="1"/>
  <c r="CB174" i="46"/>
  <c r="M174" i="46" s="1"/>
  <c r="CA174" i="46"/>
  <c r="L174" i="46" s="1"/>
  <c r="BZ174" i="46"/>
  <c r="BY174" i="46"/>
  <c r="BX174" i="46"/>
  <c r="BW174" i="46"/>
  <c r="H174" i="46" s="1"/>
  <c r="BV174" i="46"/>
  <c r="G174" i="46" s="1"/>
  <c r="BU174" i="46"/>
  <c r="F174" i="46" s="1"/>
  <c r="BT174" i="46"/>
  <c r="E174" i="46" s="1"/>
  <c r="BS174" i="46"/>
  <c r="D174" i="46" s="1"/>
  <c r="BG174" i="46"/>
  <c r="AP174" i="46"/>
  <c r="B174" i="46"/>
  <c r="B174" i="44" s="1"/>
  <c r="A174" i="46"/>
  <c r="A174" i="44" s="1"/>
  <c r="EF173" i="46"/>
  <c r="BQ173" i="46" s="1"/>
  <c r="EE173" i="46"/>
  <c r="BP173" i="46" s="1"/>
  <c r="ED173" i="46"/>
  <c r="BO173" i="46" s="1"/>
  <c r="EC173" i="46"/>
  <c r="BN173" i="46" s="1"/>
  <c r="EB173" i="46"/>
  <c r="EA173" i="46"/>
  <c r="DZ173" i="46"/>
  <c r="DY173" i="46"/>
  <c r="BJ173" i="46" s="1"/>
  <c r="DX173" i="46"/>
  <c r="BI173" i="46" s="1"/>
  <c r="DW173" i="46"/>
  <c r="BH173" i="46" s="1"/>
  <c r="DV173" i="46"/>
  <c r="BG173" i="46" s="1"/>
  <c r="DU173" i="46"/>
  <c r="BF173" i="46" s="1"/>
  <c r="DT173" i="46"/>
  <c r="BE173" i="46" s="1"/>
  <c r="DS173" i="46"/>
  <c r="DR173" i="46"/>
  <c r="DQ173" i="46"/>
  <c r="BB173" i="46" s="1"/>
  <c r="DP173" i="46"/>
  <c r="BA173" i="46" s="1"/>
  <c r="DO173" i="46"/>
  <c r="AZ173" i="46" s="1"/>
  <c r="DN173" i="46"/>
  <c r="AY173" i="46" s="1"/>
  <c r="DM173" i="46"/>
  <c r="AX173" i="46" s="1"/>
  <c r="DL173" i="46"/>
  <c r="DK173" i="46"/>
  <c r="DJ173" i="46"/>
  <c r="DI173" i="46"/>
  <c r="AT173" i="46" s="1"/>
  <c r="DH173" i="46"/>
  <c r="AS173" i="46" s="1"/>
  <c r="DG173" i="46"/>
  <c r="AR173" i="46" s="1"/>
  <c r="DF173" i="46"/>
  <c r="AQ173" i="46" s="1"/>
  <c r="DE173" i="46"/>
  <c r="AP173" i="46" s="1"/>
  <c r="DD173" i="46"/>
  <c r="DC173" i="46"/>
  <c r="DB173" i="46"/>
  <c r="DA173" i="46"/>
  <c r="AL173" i="46" s="1"/>
  <c r="CZ173" i="46"/>
  <c r="AK173" i="46" s="1"/>
  <c r="CY173" i="46"/>
  <c r="AJ173" i="46" s="1"/>
  <c r="CX173" i="46"/>
  <c r="AI173" i="46" s="1"/>
  <c r="CW173" i="46"/>
  <c r="AH173" i="46" s="1"/>
  <c r="CV173" i="46"/>
  <c r="AG173" i="46" s="1"/>
  <c r="CU173" i="46"/>
  <c r="CT173" i="46"/>
  <c r="CS173" i="46"/>
  <c r="AD173" i="46" s="1"/>
  <c r="CR173" i="46"/>
  <c r="AC173" i="46" s="1"/>
  <c r="CQ173" i="46"/>
  <c r="AB173" i="46" s="1"/>
  <c r="CP173" i="46"/>
  <c r="AA173" i="46" s="1"/>
  <c r="CO173" i="46"/>
  <c r="CN173" i="46"/>
  <c r="Y173" i="46" s="1"/>
  <c r="CM173" i="46"/>
  <c r="CL173" i="46"/>
  <c r="CK173" i="46"/>
  <c r="V173" i="46" s="1"/>
  <c r="CJ173" i="46"/>
  <c r="U173" i="46" s="1"/>
  <c r="CI173" i="46"/>
  <c r="T173" i="46" s="1"/>
  <c r="CH173" i="46"/>
  <c r="S173" i="46" s="1"/>
  <c r="CG173" i="46"/>
  <c r="R173" i="46" s="1"/>
  <c r="CF173" i="46"/>
  <c r="CE173" i="46"/>
  <c r="CD173" i="46"/>
  <c r="CC173" i="46"/>
  <c r="N173" i="46" s="1"/>
  <c r="CB173" i="46"/>
  <c r="M173" i="46" s="1"/>
  <c r="CA173" i="46"/>
  <c r="L173" i="46" s="1"/>
  <c r="BZ173" i="46"/>
  <c r="K173" i="46" s="1"/>
  <c r="BY173" i="46"/>
  <c r="J173" i="46" s="1"/>
  <c r="BX173" i="46"/>
  <c r="BW173" i="46"/>
  <c r="BV173" i="46"/>
  <c r="BU173" i="46"/>
  <c r="F173" i="46" s="1"/>
  <c r="BT173" i="46"/>
  <c r="E173" i="46" s="1"/>
  <c r="BS173" i="46"/>
  <c r="D173" i="46" s="1"/>
  <c r="B173" i="46"/>
  <c r="A173" i="46"/>
  <c r="C173" i="46" s="1"/>
  <c r="C173" i="44" s="1"/>
  <c r="EF172" i="46"/>
  <c r="BQ172" i="46" s="1"/>
  <c r="EE172" i="46"/>
  <c r="ED172" i="46"/>
  <c r="BO172" i="44" s="1"/>
  <c r="EC172" i="46"/>
  <c r="BN172" i="46" s="1"/>
  <c r="EB172" i="46"/>
  <c r="BM172" i="46" s="1"/>
  <c r="EA172" i="46"/>
  <c r="BL172" i="46" s="1"/>
  <c r="DZ172" i="46"/>
  <c r="BK172" i="46" s="1"/>
  <c r="DY172" i="46"/>
  <c r="BJ172" i="46" s="1"/>
  <c r="DX172" i="46"/>
  <c r="DW172" i="46"/>
  <c r="DV172" i="46"/>
  <c r="DU172" i="46"/>
  <c r="BF172" i="46" s="1"/>
  <c r="DT172" i="46"/>
  <c r="BE172" i="46" s="1"/>
  <c r="DS172" i="46"/>
  <c r="BD172" i="46" s="1"/>
  <c r="DR172" i="46"/>
  <c r="BC172" i="46" s="1"/>
  <c r="DQ172" i="46"/>
  <c r="DP172" i="46"/>
  <c r="DO172" i="46"/>
  <c r="DN172" i="46"/>
  <c r="DM172" i="46"/>
  <c r="AX172" i="46" s="1"/>
  <c r="DL172" i="46"/>
  <c r="AW172" i="46" s="1"/>
  <c r="DK172" i="46"/>
  <c r="AV172" i="46" s="1"/>
  <c r="DJ172" i="46"/>
  <c r="AU172" i="46" s="1"/>
  <c r="DI172" i="46"/>
  <c r="AT172" i="46" s="1"/>
  <c r="DH172" i="46"/>
  <c r="DG172" i="46"/>
  <c r="DF172" i="46"/>
  <c r="DE172" i="46"/>
  <c r="DD172" i="46"/>
  <c r="AO172" i="46" s="1"/>
  <c r="DC172" i="46"/>
  <c r="AN172" i="46" s="1"/>
  <c r="DB172" i="46"/>
  <c r="AM172" i="46" s="1"/>
  <c r="DA172" i="46"/>
  <c r="AL172" i="46" s="1"/>
  <c r="CZ172" i="46"/>
  <c r="AK172" i="46" s="1"/>
  <c r="CY172" i="46"/>
  <c r="CX172" i="46"/>
  <c r="CW172" i="46"/>
  <c r="AH172" i="46" s="1"/>
  <c r="CV172" i="46"/>
  <c r="AG172" i="46" s="1"/>
  <c r="CU172" i="46"/>
  <c r="AF172" i="46" s="1"/>
  <c r="CT172" i="46"/>
  <c r="AE172" i="46" s="1"/>
  <c r="CS172" i="46"/>
  <c r="AD172" i="46" s="1"/>
  <c r="CR172" i="46"/>
  <c r="AC172" i="46" s="1"/>
  <c r="CQ172" i="46"/>
  <c r="CP172" i="46"/>
  <c r="CO172" i="46"/>
  <c r="Z172" i="46" s="1"/>
  <c r="CN172" i="46"/>
  <c r="Y172" i="46" s="1"/>
  <c r="CM172" i="46"/>
  <c r="X172" i="46" s="1"/>
  <c r="CL172" i="46"/>
  <c r="W172" i="46" s="1"/>
  <c r="CK172" i="46"/>
  <c r="V172" i="46" s="1"/>
  <c r="CJ172" i="46"/>
  <c r="CI172" i="46"/>
  <c r="CH172" i="46"/>
  <c r="CG172" i="46"/>
  <c r="R172" i="46" s="1"/>
  <c r="CF172" i="46"/>
  <c r="Q172" i="46" s="1"/>
  <c r="CE172" i="46"/>
  <c r="P172" i="46" s="1"/>
  <c r="CD172" i="46"/>
  <c r="O172" i="46" s="1"/>
  <c r="CC172" i="46"/>
  <c r="N172" i="46" s="1"/>
  <c r="CB172" i="46"/>
  <c r="CA172" i="46"/>
  <c r="BZ172" i="46"/>
  <c r="BY172" i="46"/>
  <c r="J172" i="46" s="1"/>
  <c r="BX172" i="46"/>
  <c r="I172" i="46" s="1"/>
  <c r="BW172" i="46"/>
  <c r="H172" i="46" s="1"/>
  <c r="BV172" i="46"/>
  <c r="G172" i="46" s="1"/>
  <c r="BU172" i="46"/>
  <c r="BT172" i="46"/>
  <c r="E172" i="46" s="1"/>
  <c r="BS172" i="46"/>
  <c r="BO172" i="46"/>
  <c r="B172" i="46"/>
  <c r="B172" i="44" s="1"/>
  <c r="A172" i="46"/>
  <c r="C172" i="46" s="1"/>
  <c r="C172" i="44" s="1"/>
  <c r="EF171" i="46"/>
  <c r="BQ171" i="46" s="1"/>
  <c r="EE171" i="46"/>
  <c r="BP171" i="46" s="1"/>
  <c r="ED171" i="46"/>
  <c r="BO171" i="46" s="1"/>
  <c r="EC171" i="46"/>
  <c r="EB171" i="46"/>
  <c r="EA171" i="46"/>
  <c r="BL171" i="46" s="1"/>
  <c r="DZ171" i="46"/>
  <c r="BK171" i="46" s="1"/>
  <c r="DY171" i="46"/>
  <c r="BJ171" i="46" s="1"/>
  <c r="DX171" i="46"/>
  <c r="BI171" i="46" s="1"/>
  <c r="DW171" i="46"/>
  <c r="BH171" i="46" s="1"/>
  <c r="DV171" i="46"/>
  <c r="BG171" i="46" s="1"/>
  <c r="DU171" i="46"/>
  <c r="DT171" i="46"/>
  <c r="DS171" i="46"/>
  <c r="BD171" i="46" s="1"/>
  <c r="DR171" i="46"/>
  <c r="BC171" i="46" s="1"/>
  <c r="DQ171" i="46"/>
  <c r="BB171" i="46" s="1"/>
  <c r="DP171" i="46"/>
  <c r="BA171" i="46" s="1"/>
  <c r="DO171" i="46"/>
  <c r="AZ171" i="46" s="1"/>
  <c r="DN171" i="46"/>
  <c r="DM171" i="46"/>
  <c r="DL171" i="46"/>
  <c r="DK171" i="46"/>
  <c r="AV171" i="46" s="1"/>
  <c r="DJ171" i="46"/>
  <c r="DI171" i="46"/>
  <c r="AT171" i="46" s="1"/>
  <c r="DH171" i="46"/>
  <c r="AS171" i="46" s="1"/>
  <c r="DG171" i="46"/>
  <c r="AR171" i="46" s="1"/>
  <c r="DF171" i="46"/>
  <c r="AQ171" i="46" s="1"/>
  <c r="DE171" i="46"/>
  <c r="AP171" i="46" s="1"/>
  <c r="DD171" i="46"/>
  <c r="DC171" i="46"/>
  <c r="AN171" i="46" s="1"/>
  <c r="DB171" i="46"/>
  <c r="AM171" i="46" s="1"/>
  <c r="DA171" i="46"/>
  <c r="AL171" i="46" s="1"/>
  <c r="CZ171" i="46"/>
  <c r="AK171" i="46" s="1"/>
  <c r="CY171" i="46"/>
  <c r="AJ171" i="46" s="1"/>
  <c r="CX171" i="46"/>
  <c r="AI171" i="46" s="1"/>
  <c r="CW171" i="46"/>
  <c r="AH171" i="46" s="1"/>
  <c r="CV171" i="46"/>
  <c r="AG171" i="46" s="1"/>
  <c r="CU171" i="46"/>
  <c r="AF171" i="46" s="1"/>
  <c r="CT171" i="46"/>
  <c r="CS171" i="46"/>
  <c r="AD171" i="46" s="1"/>
  <c r="CR171" i="46"/>
  <c r="AC171" i="46" s="1"/>
  <c r="CQ171" i="46"/>
  <c r="AB171" i="46" s="1"/>
  <c r="CP171" i="46"/>
  <c r="AA171" i="46" s="1"/>
  <c r="CO171" i="46"/>
  <c r="CN171" i="46"/>
  <c r="CM171" i="46"/>
  <c r="X171" i="46" s="1"/>
  <c r="CL171" i="46"/>
  <c r="W171" i="46" s="1"/>
  <c r="CK171" i="46"/>
  <c r="V171" i="46" s="1"/>
  <c r="CJ171" i="46"/>
  <c r="U171" i="46" s="1"/>
  <c r="CI171" i="46"/>
  <c r="T171" i="46" s="1"/>
  <c r="CH171" i="46"/>
  <c r="S171" i="46" s="1"/>
  <c r="CG171" i="46"/>
  <c r="R171" i="46" s="1"/>
  <c r="CF171" i="46"/>
  <c r="CE171" i="46"/>
  <c r="P171" i="46" s="1"/>
  <c r="CD171" i="46"/>
  <c r="O171" i="46" s="1"/>
  <c r="CC171" i="46"/>
  <c r="N171" i="46" s="1"/>
  <c r="CB171" i="46"/>
  <c r="M171" i="46" s="1"/>
  <c r="CA171" i="46"/>
  <c r="L171" i="46" s="1"/>
  <c r="BZ171" i="46"/>
  <c r="K171" i="46" s="1"/>
  <c r="BY171" i="46"/>
  <c r="J171" i="46" s="1"/>
  <c r="BX171" i="46"/>
  <c r="BW171" i="46"/>
  <c r="H171" i="46" s="1"/>
  <c r="BV171" i="46"/>
  <c r="G171" i="46" s="1"/>
  <c r="BU171" i="46"/>
  <c r="F171" i="46" s="1"/>
  <c r="BT171" i="46"/>
  <c r="E171" i="46" s="1"/>
  <c r="BS171" i="46"/>
  <c r="D171" i="46" s="1"/>
  <c r="B171" i="46"/>
  <c r="B171" i="44" s="1"/>
  <c r="A171" i="46"/>
  <c r="A171" i="44" s="1"/>
  <c r="EF170" i="46"/>
  <c r="BQ170" i="46" s="1"/>
  <c r="EE170" i="46"/>
  <c r="BP170" i="46" s="1"/>
  <c r="ED170" i="46"/>
  <c r="BO170" i="44" s="1"/>
  <c r="EC170" i="46"/>
  <c r="EB170" i="46"/>
  <c r="BM170" i="46" s="1"/>
  <c r="EA170" i="46"/>
  <c r="BL170" i="46" s="1"/>
  <c r="DZ170" i="46"/>
  <c r="BK170" i="46" s="1"/>
  <c r="DY170" i="46"/>
  <c r="DX170" i="46"/>
  <c r="BI170" i="46" s="1"/>
  <c r="DW170" i="46"/>
  <c r="DV170" i="46"/>
  <c r="BG170" i="46" s="1"/>
  <c r="DU170" i="46"/>
  <c r="BF170" i="46" s="1"/>
  <c r="DT170" i="46"/>
  <c r="BE170" i="46" s="1"/>
  <c r="DS170" i="46"/>
  <c r="BD170" i="46" s="1"/>
  <c r="DR170" i="46"/>
  <c r="DQ170" i="46"/>
  <c r="DP170" i="46"/>
  <c r="BA170" i="46" s="1"/>
  <c r="DO170" i="46"/>
  <c r="AZ170" i="46" s="1"/>
  <c r="DN170" i="46"/>
  <c r="AY170" i="46" s="1"/>
  <c r="DM170" i="46"/>
  <c r="AX170" i="46" s="1"/>
  <c r="DL170" i="46"/>
  <c r="AW170" i="46" s="1"/>
  <c r="DK170" i="46"/>
  <c r="DJ170" i="46"/>
  <c r="AU170" i="46" s="1"/>
  <c r="DI170" i="46"/>
  <c r="AT170" i="46" s="1"/>
  <c r="DH170" i="46"/>
  <c r="AS170" i="46" s="1"/>
  <c r="DG170" i="46"/>
  <c r="AR170" i="46" s="1"/>
  <c r="DF170" i="46"/>
  <c r="DE170" i="46"/>
  <c r="AP170" i="46" s="1"/>
  <c r="DD170" i="46"/>
  <c r="AO170" i="46" s="1"/>
  <c r="DC170" i="46"/>
  <c r="AN170" i="46" s="1"/>
  <c r="DB170" i="46"/>
  <c r="AM170" i="46" s="1"/>
  <c r="DA170" i="46"/>
  <c r="CZ170" i="46"/>
  <c r="AK170" i="46" s="1"/>
  <c r="CY170" i="46"/>
  <c r="AJ170" i="46" s="1"/>
  <c r="CX170" i="46"/>
  <c r="AI170" i="46" s="1"/>
  <c r="CW170" i="46"/>
  <c r="AH170" i="46" s="1"/>
  <c r="CV170" i="46"/>
  <c r="AG170" i="46" s="1"/>
  <c r="CU170" i="46"/>
  <c r="AF170" i="46" s="1"/>
  <c r="CT170" i="46"/>
  <c r="CS170" i="46"/>
  <c r="AD170" i="46" s="1"/>
  <c r="CR170" i="46"/>
  <c r="AC170" i="46" s="1"/>
  <c r="CQ170" i="46"/>
  <c r="CP170" i="46"/>
  <c r="AA170" i="46" s="1"/>
  <c r="CO170" i="46"/>
  <c r="Z170" i="46" s="1"/>
  <c r="CN170" i="46"/>
  <c r="Y170" i="46" s="1"/>
  <c r="CM170" i="46"/>
  <c r="X170" i="46" s="1"/>
  <c r="CL170" i="46"/>
  <c r="W170" i="46" s="1"/>
  <c r="CK170" i="46"/>
  <c r="V170" i="46" s="1"/>
  <c r="CJ170" i="46"/>
  <c r="U170" i="46" s="1"/>
  <c r="CI170" i="46"/>
  <c r="CH170" i="46"/>
  <c r="S170" i="46" s="1"/>
  <c r="CG170" i="46"/>
  <c r="R170" i="46" s="1"/>
  <c r="CF170" i="46"/>
  <c r="Q170" i="46" s="1"/>
  <c r="CE170" i="46"/>
  <c r="P170" i="46" s="1"/>
  <c r="CD170" i="46"/>
  <c r="O170" i="46" s="1"/>
  <c r="CC170" i="46"/>
  <c r="CB170" i="46"/>
  <c r="M170" i="46" s="1"/>
  <c r="CA170" i="46"/>
  <c r="L170" i="46" s="1"/>
  <c r="BZ170" i="46"/>
  <c r="K170" i="46" s="1"/>
  <c r="BY170" i="46"/>
  <c r="J170" i="46" s="1"/>
  <c r="BX170" i="46"/>
  <c r="I170" i="46" s="1"/>
  <c r="BW170" i="46"/>
  <c r="H170" i="46" s="1"/>
  <c r="BV170" i="46"/>
  <c r="BU170" i="46"/>
  <c r="F170" i="46" s="1"/>
  <c r="BT170" i="46"/>
  <c r="E170" i="46" s="1"/>
  <c r="BS170" i="46"/>
  <c r="D170" i="46" s="1"/>
  <c r="BO170" i="46"/>
  <c r="BN170" i="46"/>
  <c r="B170" i="46"/>
  <c r="B170" i="44" s="1"/>
  <c r="A170" i="46"/>
  <c r="EF169" i="46"/>
  <c r="BQ169" i="46" s="1"/>
  <c r="EE169" i="46"/>
  <c r="ED169" i="46"/>
  <c r="EC169" i="46"/>
  <c r="EB169" i="46"/>
  <c r="BM169" i="46" s="1"/>
  <c r="EA169" i="46"/>
  <c r="BL169" i="46" s="1"/>
  <c r="DZ169" i="46"/>
  <c r="BK169" i="46" s="1"/>
  <c r="DY169" i="46"/>
  <c r="DX169" i="46"/>
  <c r="BI169" i="46" s="1"/>
  <c r="DW169" i="46"/>
  <c r="BH169" i="46" s="1"/>
  <c r="DV169" i="46"/>
  <c r="BG169" i="44" s="1"/>
  <c r="DU169" i="46"/>
  <c r="DT169" i="46"/>
  <c r="DS169" i="46"/>
  <c r="BD169" i="46" s="1"/>
  <c r="DR169" i="46"/>
  <c r="BC169" i="46" s="1"/>
  <c r="DQ169" i="46"/>
  <c r="BB169" i="46" s="1"/>
  <c r="DP169" i="46"/>
  <c r="BA169" i="46" s="1"/>
  <c r="DO169" i="46"/>
  <c r="DN169" i="46"/>
  <c r="DM169" i="46"/>
  <c r="DL169" i="46"/>
  <c r="AW169" i="46" s="1"/>
  <c r="DK169" i="46"/>
  <c r="AV169" i="46" s="1"/>
  <c r="DJ169" i="46"/>
  <c r="AU169" i="46" s="1"/>
  <c r="DI169" i="46"/>
  <c r="AT169" i="46" s="1"/>
  <c r="DH169" i="46"/>
  <c r="AS169" i="46" s="1"/>
  <c r="DG169" i="46"/>
  <c r="AR169" i="46" s="1"/>
  <c r="DF169" i="46"/>
  <c r="AQ169" i="46" s="1"/>
  <c r="DE169" i="46"/>
  <c r="DD169" i="46"/>
  <c r="AO169" i="46" s="1"/>
  <c r="DC169" i="46"/>
  <c r="AN169" i="46" s="1"/>
  <c r="DB169" i="46"/>
  <c r="AM169" i="46" s="1"/>
  <c r="DA169" i="46"/>
  <c r="AL169" i="46" s="1"/>
  <c r="CZ169" i="46"/>
  <c r="AK169" i="46" s="1"/>
  <c r="CY169" i="46"/>
  <c r="CX169" i="46"/>
  <c r="CW169" i="46"/>
  <c r="CV169" i="46"/>
  <c r="CU169" i="46"/>
  <c r="AF169" i="46" s="1"/>
  <c r="CT169" i="46"/>
  <c r="AE169" i="46" s="1"/>
  <c r="CS169" i="46"/>
  <c r="CR169" i="46"/>
  <c r="AC169" i="46" s="1"/>
  <c r="CQ169" i="46"/>
  <c r="AB169" i="46" s="1"/>
  <c r="CP169" i="46"/>
  <c r="CO169" i="46"/>
  <c r="CN169" i="46"/>
  <c r="Y169" i="46" s="1"/>
  <c r="CM169" i="46"/>
  <c r="X169" i="46" s="1"/>
  <c r="CL169" i="46"/>
  <c r="W169" i="46" s="1"/>
  <c r="CK169" i="46"/>
  <c r="V169" i="46" s="1"/>
  <c r="CJ169" i="46"/>
  <c r="U169" i="46" s="1"/>
  <c r="CI169" i="46"/>
  <c r="T169" i="46" s="1"/>
  <c r="CH169" i="46"/>
  <c r="CG169" i="46"/>
  <c r="CF169" i="46"/>
  <c r="Q169" i="46" s="1"/>
  <c r="CE169" i="46"/>
  <c r="P169" i="46" s="1"/>
  <c r="CD169" i="46"/>
  <c r="O169" i="46" s="1"/>
  <c r="CC169" i="46"/>
  <c r="N169" i="46" s="1"/>
  <c r="CB169" i="46"/>
  <c r="M169" i="46" s="1"/>
  <c r="CA169" i="46"/>
  <c r="BZ169" i="46"/>
  <c r="BY169" i="46"/>
  <c r="BX169" i="46"/>
  <c r="BW169" i="46"/>
  <c r="H169" i="46" s="1"/>
  <c r="BV169" i="46"/>
  <c r="G169" i="46" s="1"/>
  <c r="BU169" i="46"/>
  <c r="F169" i="46" s="1"/>
  <c r="BT169" i="46"/>
  <c r="BS169" i="46"/>
  <c r="BG169" i="46"/>
  <c r="B169" i="46"/>
  <c r="B169" i="44" s="1"/>
  <c r="A169" i="46"/>
  <c r="C169" i="46" s="1"/>
  <c r="C169" i="44" s="1"/>
  <c r="EF168" i="46"/>
  <c r="BQ168" i="46" s="1"/>
  <c r="EE168" i="46"/>
  <c r="BP168" i="46" s="1"/>
  <c r="ED168" i="46"/>
  <c r="EC168" i="46"/>
  <c r="BN168" i="46" s="1"/>
  <c r="EB168" i="46"/>
  <c r="EA168" i="46"/>
  <c r="DZ168" i="46"/>
  <c r="DY168" i="46"/>
  <c r="DX168" i="46"/>
  <c r="BI168" i="46" s="1"/>
  <c r="DW168" i="46"/>
  <c r="BH168" i="46" s="1"/>
  <c r="DV168" i="46"/>
  <c r="BG168" i="46" s="1"/>
  <c r="DU168" i="46"/>
  <c r="BF168" i="46" s="1"/>
  <c r="DT168" i="46"/>
  <c r="DS168" i="46"/>
  <c r="BD168" i="46" s="1"/>
  <c r="DR168" i="46"/>
  <c r="DQ168" i="46"/>
  <c r="BB168" i="46" s="1"/>
  <c r="DP168" i="46"/>
  <c r="BA168" i="46" s="1"/>
  <c r="DO168" i="46"/>
  <c r="AZ168" i="46" s="1"/>
  <c r="DN168" i="46"/>
  <c r="AY168" i="46" s="1"/>
  <c r="DM168" i="46"/>
  <c r="DL168" i="46"/>
  <c r="AW168" i="46" s="1"/>
  <c r="DK168" i="46"/>
  <c r="DJ168" i="46"/>
  <c r="DI168" i="46"/>
  <c r="AT168" i="46" s="1"/>
  <c r="DH168" i="46"/>
  <c r="AS168" i="46" s="1"/>
  <c r="DG168" i="46"/>
  <c r="AR168" i="46" s="1"/>
  <c r="DF168" i="46"/>
  <c r="AQ168" i="46" s="1"/>
  <c r="DE168" i="46"/>
  <c r="AP168" i="46" s="1"/>
  <c r="DD168" i="46"/>
  <c r="DC168" i="46"/>
  <c r="DB168" i="46"/>
  <c r="DA168" i="46"/>
  <c r="CZ168" i="46"/>
  <c r="AK168" i="46" s="1"/>
  <c r="CY168" i="46"/>
  <c r="AJ168" i="46" s="1"/>
  <c r="CX168" i="46"/>
  <c r="CW168" i="46"/>
  <c r="AH168" i="46" s="1"/>
  <c r="CV168" i="46"/>
  <c r="AG168" i="46" s="1"/>
  <c r="CU168" i="46"/>
  <c r="CT168" i="46"/>
  <c r="CS168" i="46"/>
  <c r="AD168" i="46" s="1"/>
  <c r="CR168" i="46"/>
  <c r="AC168" i="46" s="1"/>
  <c r="CQ168" i="46"/>
  <c r="AB168" i="46" s="1"/>
  <c r="CP168" i="46"/>
  <c r="AA168" i="46" s="1"/>
  <c r="CO168" i="46"/>
  <c r="CN168" i="46"/>
  <c r="CM168" i="46"/>
  <c r="X168" i="46" s="1"/>
  <c r="CL168" i="46"/>
  <c r="CK168" i="46"/>
  <c r="V168" i="46" s="1"/>
  <c r="CJ168" i="46"/>
  <c r="U168" i="46" s="1"/>
  <c r="CI168" i="46"/>
  <c r="T168" i="46" s="1"/>
  <c r="CH168" i="46"/>
  <c r="S168" i="46" s="1"/>
  <c r="CG168" i="46"/>
  <c r="CF168" i="46"/>
  <c r="Q168" i="46" s="1"/>
  <c r="CE168" i="46"/>
  <c r="CD168" i="46"/>
  <c r="CC168" i="46"/>
  <c r="CB168" i="46"/>
  <c r="M168" i="46" s="1"/>
  <c r="CA168" i="46"/>
  <c r="L168" i="46" s="1"/>
  <c r="BZ168" i="46"/>
  <c r="K168" i="46" s="1"/>
  <c r="BY168" i="46"/>
  <c r="J168" i="46" s="1"/>
  <c r="BX168" i="46"/>
  <c r="I168" i="46" s="1"/>
  <c r="BW168" i="46"/>
  <c r="H168" i="46" s="1"/>
  <c r="BV168" i="46"/>
  <c r="BU168" i="46"/>
  <c r="F168" i="46" s="1"/>
  <c r="BT168" i="46"/>
  <c r="E168" i="46" s="1"/>
  <c r="BS168" i="46"/>
  <c r="D168" i="46" s="1"/>
  <c r="BO168" i="46"/>
  <c r="B168" i="46"/>
  <c r="B168" i="44" s="1"/>
  <c r="A168" i="46"/>
  <c r="C168" i="46" s="1"/>
  <c r="C168" i="44" s="1"/>
  <c r="EF167" i="46"/>
  <c r="EE167" i="46"/>
  <c r="BP167" i="46" s="1"/>
  <c r="ED167" i="46"/>
  <c r="EC167" i="46"/>
  <c r="BN167" i="46" s="1"/>
  <c r="EB167" i="46"/>
  <c r="BM167" i="46" s="1"/>
  <c r="EA167" i="46"/>
  <c r="BL167" i="46" s="1"/>
  <c r="DZ167" i="46"/>
  <c r="BK167" i="46" s="1"/>
  <c r="DY167" i="46"/>
  <c r="DX167" i="46"/>
  <c r="DW167" i="46"/>
  <c r="BH167" i="46" s="1"/>
  <c r="DV167" i="46"/>
  <c r="DU167" i="46"/>
  <c r="BF167" i="46" s="1"/>
  <c r="DT167" i="46"/>
  <c r="BE167" i="46" s="1"/>
  <c r="DS167" i="46"/>
  <c r="DR167" i="46"/>
  <c r="DQ167" i="46"/>
  <c r="DP167" i="46"/>
  <c r="DO167" i="46"/>
  <c r="DN167" i="46"/>
  <c r="DM167" i="46"/>
  <c r="AX167" i="46" s="1"/>
  <c r="DL167" i="46"/>
  <c r="AW167" i="46" s="1"/>
  <c r="DK167" i="46"/>
  <c r="AV167" i="46" s="1"/>
  <c r="DJ167" i="46"/>
  <c r="AU167" i="46" s="1"/>
  <c r="DI167" i="46"/>
  <c r="AT167" i="46" s="1"/>
  <c r="DH167" i="46"/>
  <c r="AS167" i="46" s="1"/>
  <c r="DG167" i="46"/>
  <c r="AR167" i="46" s="1"/>
  <c r="DF167" i="46"/>
  <c r="DE167" i="46"/>
  <c r="AP167" i="46" s="1"/>
  <c r="DD167" i="46"/>
  <c r="AO167" i="46" s="1"/>
  <c r="DC167" i="46"/>
  <c r="AN167" i="46" s="1"/>
  <c r="DB167" i="46"/>
  <c r="DA167" i="46"/>
  <c r="CZ167" i="46"/>
  <c r="CY167" i="46"/>
  <c r="CX167" i="46"/>
  <c r="CW167" i="46"/>
  <c r="AH167" i="46" s="1"/>
  <c r="CV167" i="46"/>
  <c r="AG167" i="46" s="1"/>
  <c r="CU167" i="46"/>
  <c r="AF167" i="46" s="1"/>
  <c r="CT167" i="46"/>
  <c r="AE167" i="46" s="1"/>
  <c r="CS167" i="46"/>
  <c r="CR167" i="46"/>
  <c r="CQ167" i="46"/>
  <c r="AB167" i="46" s="1"/>
  <c r="CP167" i="46"/>
  <c r="CO167" i="46"/>
  <c r="Z167" i="46" s="1"/>
  <c r="CN167" i="46"/>
  <c r="Y167" i="46" s="1"/>
  <c r="CM167" i="46"/>
  <c r="CL167" i="46"/>
  <c r="CK167" i="46"/>
  <c r="CJ167" i="46"/>
  <c r="CI167" i="46"/>
  <c r="T167" i="46" s="1"/>
  <c r="CH167" i="46"/>
  <c r="CG167" i="46"/>
  <c r="R167" i="46" s="1"/>
  <c r="CF167" i="46"/>
  <c r="Q167" i="46" s="1"/>
  <c r="CE167" i="46"/>
  <c r="P167" i="46" s="1"/>
  <c r="CD167" i="46"/>
  <c r="O167" i="46" s="1"/>
  <c r="CC167" i="46"/>
  <c r="CB167" i="46"/>
  <c r="CA167" i="46"/>
  <c r="BZ167" i="46"/>
  <c r="BY167" i="46"/>
  <c r="J167" i="46" s="1"/>
  <c r="BX167" i="46"/>
  <c r="I167" i="46" s="1"/>
  <c r="BW167" i="46"/>
  <c r="H167" i="46" s="1"/>
  <c r="BV167" i="46"/>
  <c r="BU167" i="46"/>
  <c r="F167" i="46" s="1"/>
  <c r="BT167" i="46"/>
  <c r="BS167" i="46"/>
  <c r="B167" i="46"/>
  <c r="B167" i="44" s="1"/>
  <c r="A167" i="46"/>
  <c r="A167" i="44" s="1"/>
  <c r="EF166" i="46"/>
  <c r="BQ166" i="46" s="1"/>
  <c r="EE166" i="46"/>
  <c r="BP166" i="46" s="1"/>
  <c r="ED166" i="46"/>
  <c r="BO166" i="44" s="1"/>
  <c r="EC166" i="46"/>
  <c r="BN166" i="44" s="1"/>
  <c r="EB166" i="46"/>
  <c r="BM166" i="46" s="1"/>
  <c r="EA166" i="46"/>
  <c r="DZ166" i="46"/>
  <c r="BK166" i="46" s="1"/>
  <c r="DY166" i="46"/>
  <c r="BJ166" i="46" s="1"/>
  <c r="DX166" i="46"/>
  <c r="BI166" i="46" s="1"/>
  <c r="DW166" i="46"/>
  <c r="BH166" i="46" s="1"/>
  <c r="DV166" i="46"/>
  <c r="BG166" i="46" s="1"/>
  <c r="DU166" i="46"/>
  <c r="DT166" i="46"/>
  <c r="DS166" i="46"/>
  <c r="DR166" i="46"/>
  <c r="DQ166" i="46"/>
  <c r="BB166" i="46" s="1"/>
  <c r="DP166" i="46"/>
  <c r="BA166" i="46" s="1"/>
  <c r="DO166" i="46"/>
  <c r="AZ166" i="46" s="1"/>
  <c r="DN166" i="46"/>
  <c r="AY166" i="46" s="1"/>
  <c r="DM166" i="46"/>
  <c r="AX166" i="46" s="1"/>
  <c r="DL166" i="46"/>
  <c r="DK166" i="46"/>
  <c r="DJ166" i="46"/>
  <c r="AU166" i="46" s="1"/>
  <c r="DI166" i="46"/>
  <c r="AT166" i="46" s="1"/>
  <c r="DH166" i="46"/>
  <c r="AS166" i="46" s="1"/>
  <c r="DG166" i="46"/>
  <c r="AR166" i="46" s="1"/>
  <c r="DF166" i="46"/>
  <c r="DE166" i="46"/>
  <c r="AP166" i="46" s="1"/>
  <c r="DD166" i="46"/>
  <c r="DC166" i="46"/>
  <c r="DB166" i="46"/>
  <c r="AM166" i="46" s="1"/>
  <c r="DA166" i="46"/>
  <c r="AL166" i="46" s="1"/>
  <c r="CZ166" i="46"/>
  <c r="AK166" i="46" s="1"/>
  <c r="CY166" i="46"/>
  <c r="CX166" i="46"/>
  <c r="AI166" i="46" s="1"/>
  <c r="CW166" i="46"/>
  <c r="CV166" i="46"/>
  <c r="CU166" i="46"/>
  <c r="CT166" i="46"/>
  <c r="CS166" i="46"/>
  <c r="AD166" i="46" s="1"/>
  <c r="CR166" i="46"/>
  <c r="AC166" i="46" s="1"/>
  <c r="CQ166" i="46"/>
  <c r="AB166" i="46" s="1"/>
  <c r="CP166" i="46"/>
  <c r="CO166" i="46"/>
  <c r="CN166" i="46"/>
  <c r="CM166" i="46"/>
  <c r="CL166" i="46"/>
  <c r="W166" i="46" s="1"/>
  <c r="CK166" i="46"/>
  <c r="V166" i="46" s="1"/>
  <c r="CJ166" i="46"/>
  <c r="U166" i="46" s="1"/>
  <c r="CI166" i="46"/>
  <c r="T166" i="46" s="1"/>
  <c r="CH166" i="46"/>
  <c r="S166" i="46" s="1"/>
  <c r="CG166" i="46"/>
  <c r="R166" i="46" s="1"/>
  <c r="CF166" i="46"/>
  <c r="CE166" i="46"/>
  <c r="CD166" i="46"/>
  <c r="O166" i="46" s="1"/>
  <c r="CC166" i="46"/>
  <c r="N166" i="46" s="1"/>
  <c r="CB166" i="46"/>
  <c r="M166" i="46" s="1"/>
  <c r="CA166" i="46"/>
  <c r="L166" i="46" s="1"/>
  <c r="BZ166" i="46"/>
  <c r="BY166" i="46"/>
  <c r="BX166" i="46"/>
  <c r="I166" i="46" s="1"/>
  <c r="BW166" i="46"/>
  <c r="BV166" i="46"/>
  <c r="BU166" i="46"/>
  <c r="F166" i="46" s="1"/>
  <c r="BT166" i="46"/>
  <c r="E166" i="46" s="1"/>
  <c r="BS166" i="46"/>
  <c r="D166" i="46" s="1"/>
  <c r="BO166" i="46"/>
  <c r="BN166" i="46"/>
  <c r="B166" i="46"/>
  <c r="B166" i="44" s="1"/>
  <c r="A166" i="46"/>
  <c r="A166" i="44" s="1"/>
  <c r="EF165" i="46"/>
  <c r="EE165" i="46"/>
  <c r="BP165" i="46" s="1"/>
  <c r="ED165" i="46"/>
  <c r="BO165" i="44" s="1"/>
  <c r="EC165" i="46"/>
  <c r="EB165" i="46"/>
  <c r="BM165" i="46" s="1"/>
  <c r="EA165" i="46"/>
  <c r="DZ165" i="46"/>
  <c r="DY165" i="46"/>
  <c r="BJ165" i="46" s="1"/>
  <c r="DX165" i="46"/>
  <c r="DW165" i="46"/>
  <c r="BH165" i="46" s="1"/>
  <c r="DV165" i="46"/>
  <c r="BG165" i="46" s="1"/>
  <c r="DU165" i="46"/>
  <c r="BF165" i="46" s="1"/>
  <c r="DT165" i="46"/>
  <c r="BE165" i="46" s="1"/>
  <c r="DS165" i="46"/>
  <c r="DR165" i="46"/>
  <c r="DQ165" i="46"/>
  <c r="DP165" i="46"/>
  <c r="DO165" i="46"/>
  <c r="AZ165" i="46" s="1"/>
  <c r="DN165" i="46"/>
  <c r="AY165" i="46" s="1"/>
  <c r="DM165" i="46"/>
  <c r="AX165" i="46" s="1"/>
  <c r="DL165" i="46"/>
  <c r="AW165" i="46" s="1"/>
  <c r="DK165" i="46"/>
  <c r="DJ165" i="46"/>
  <c r="DI165" i="46"/>
  <c r="DH165" i="46"/>
  <c r="DG165" i="46"/>
  <c r="AR165" i="46" s="1"/>
  <c r="DF165" i="46"/>
  <c r="AQ165" i="46" s="1"/>
  <c r="DE165" i="46"/>
  <c r="AP165" i="46" s="1"/>
  <c r="DD165" i="46"/>
  <c r="AO165" i="46" s="1"/>
  <c r="DC165" i="46"/>
  <c r="AN165" i="46" s="1"/>
  <c r="DB165" i="46"/>
  <c r="DA165" i="46"/>
  <c r="CZ165" i="46"/>
  <c r="CY165" i="46"/>
  <c r="AJ165" i="46" s="1"/>
  <c r="CX165" i="46"/>
  <c r="AI165" i="46" s="1"/>
  <c r="CW165" i="46"/>
  <c r="AH165" i="46" s="1"/>
  <c r="CV165" i="46"/>
  <c r="AG165" i="46" s="1"/>
  <c r="CU165" i="46"/>
  <c r="AF165" i="46" s="1"/>
  <c r="CT165" i="46"/>
  <c r="AE165" i="46" s="1"/>
  <c r="CS165" i="46"/>
  <c r="AD165" i="46" s="1"/>
  <c r="CR165" i="46"/>
  <c r="CQ165" i="46"/>
  <c r="AB165" i="46" s="1"/>
  <c r="CP165" i="46"/>
  <c r="AA165" i="46" s="1"/>
  <c r="CO165" i="46"/>
  <c r="Z165" i="46" s="1"/>
  <c r="CN165" i="46"/>
  <c r="Y165" i="46" s="1"/>
  <c r="CM165" i="46"/>
  <c r="CL165" i="46"/>
  <c r="CK165" i="46"/>
  <c r="V165" i="46" s="1"/>
  <c r="CJ165" i="46"/>
  <c r="CI165" i="46"/>
  <c r="T165" i="46" s="1"/>
  <c r="CH165" i="46"/>
  <c r="S165" i="46" s="1"/>
  <c r="CG165" i="46"/>
  <c r="R165" i="46" s="1"/>
  <c r="CF165" i="46"/>
  <c r="CE165" i="46"/>
  <c r="CD165" i="46"/>
  <c r="CC165" i="46"/>
  <c r="CB165" i="46"/>
  <c r="CA165" i="46"/>
  <c r="L165" i="46" s="1"/>
  <c r="BZ165" i="46"/>
  <c r="K165" i="46" s="1"/>
  <c r="BY165" i="46"/>
  <c r="J165" i="46" s="1"/>
  <c r="BX165" i="46"/>
  <c r="I165" i="46" s="1"/>
  <c r="BW165" i="46"/>
  <c r="BV165" i="46"/>
  <c r="G165" i="46" s="1"/>
  <c r="BU165" i="46"/>
  <c r="F165" i="46" s="1"/>
  <c r="BT165" i="46"/>
  <c r="BS165" i="46"/>
  <c r="D165" i="46" s="1"/>
  <c r="BO165" i="46"/>
  <c r="B165" i="46"/>
  <c r="A165" i="46"/>
  <c r="A165" i="44" s="1"/>
  <c r="EF164" i="46"/>
  <c r="EE164" i="46"/>
  <c r="BP164" i="46" s="1"/>
  <c r="ED164" i="46"/>
  <c r="EC164" i="46"/>
  <c r="BN164" i="46" s="1"/>
  <c r="EB164" i="46"/>
  <c r="BM164" i="46" s="1"/>
  <c r="EA164" i="46"/>
  <c r="BL164" i="46" s="1"/>
  <c r="DZ164" i="46"/>
  <c r="BK164" i="46" s="1"/>
  <c r="DY164" i="46"/>
  <c r="DX164" i="46"/>
  <c r="DW164" i="46"/>
  <c r="DV164" i="46"/>
  <c r="DU164" i="46"/>
  <c r="BF164" i="46" s="1"/>
  <c r="DT164" i="46"/>
  <c r="BE164" i="46" s="1"/>
  <c r="DS164" i="46"/>
  <c r="BD164" i="46" s="1"/>
  <c r="DR164" i="46"/>
  <c r="BC164" i="46" s="1"/>
  <c r="DQ164" i="46"/>
  <c r="BB164" i="46" s="1"/>
  <c r="DP164" i="46"/>
  <c r="BA164" i="46" s="1"/>
  <c r="DO164" i="46"/>
  <c r="DN164" i="46"/>
  <c r="DM164" i="46"/>
  <c r="AX164" i="46" s="1"/>
  <c r="DL164" i="46"/>
  <c r="AW164" i="46" s="1"/>
  <c r="DK164" i="46"/>
  <c r="AV164" i="46" s="1"/>
  <c r="DJ164" i="46"/>
  <c r="AU164" i="46" s="1"/>
  <c r="DI164" i="46"/>
  <c r="DH164" i="46"/>
  <c r="DG164" i="46"/>
  <c r="DF164" i="46"/>
  <c r="DE164" i="46"/>
  <c r="DD164" i="46"/>
  <c r="AO164" i="46" s="1"/>
  <c r="DC164" i="46"/>
  <c r="AN164" i="46" s="1"/>
  <c r="DB164" i="46"/>
  <c r="AM164" i="46" s="1"/>
  <c r="DA164" i="46"/>
  <c r="AL164" i="46" s="1"/>
  <c r="CZ164" i="46"/>
  <c r="AK164" i="46" s="1"/>
  <c r="CY164" i="46"/>
  <c r="AJ164" i="46" s="1"/>
  <c r="CX164" i="46"/>
  <c r="CW164" i="46"/>
  <c r="AH164" i="46" s="1"/>
  <c r="CV164" i="46"/>
  <c r="AG164" i="46" s="1"/>
  <c r="CU164" i="46"/>
  <c r="AF164" i="46" s="1"/>
  <c r="CT164" i="46"/>
  <c r="AE164" i="46" s="1"/>
  <c r="CS164" i="46"/>
  <c r="AD164" i="46" s="1"/>
  <c r="CR164" i="46"/>
  <c r="AC164" i="46" s="1"/>
  <c r="CQ164" i="46"/>
  <c r="AB164" i="46" s="1"/>
  <c r="CP164" i="46"/>
  <c r="CO164" i="46"/>
  <c r="Z164" i="46" s="1"/>
  <c r="CN164" i="46"/>
  <c r="Y164" i="46" s="1"/>
  <c r="CM164" i="46"/>
  <c r="X164" i="46" s="1"/>
  <c r="CL164" i="46"/>
  <c r="W164" i="46" s="1"/>
  <c r="CK164" i="46"/>
  <c r="CJ164" i="46"/>
  <c r="CI164" i="46"/>
  <c r="CH164" i="46"/>
  <c r="CG164" i="46"/>
  <c r="R164" i="46" s="1"/>
  <c r="CF164" i="46"/>
  <c r="Q164" i="46" s="1"/>
  <c r="CE164" i="46"/>
  <c r="P164" i="46" s="1"/>
  <c r="CD164" i="46"/>
  <c r="O164" i="46" s="1"/>
  <c r="CC164" i="46"/>
  <c r="CB164" i="46"/>
  <c r="M164" i="46" s="1"/>
  <c r="CA164" i="46"/>
  <c r="BZ164" i="46"/>
  <c r="BY164" i="46"/>
  <c r="J164" i="46" s="1"/>
  <c r="BX164" i="46"/>
  <c r="I164" i="46" s="1"/>
  <c r="BW164" i="46"/>
  <c r="H164" i="46" s="1"/>
  <c r="BV164" i="46"/>
  <c r="BU164" i="46"/>
  <c r="F164" i="46" s="1"/>
  <c r="BT164" i="46"/>
  <c r="E164" i="46" s="1"/>
  <c r="BS164" i="46"/>
  <c r="B164" i="46"/>
  <c r="B164" i="44" s="1"/>
  <c r="A164" i="46"/>
  <c r="C164" i="46" s="1"/>
  <c r="C164" i="44" s="1"/>
  <c r="EF163" i="46"/>
  <c r="BQ163" i="46" s="1"/>
  <c r="EE163" i="46"/>
  <c r="BP163" i="46" s="1"/>
  <c r="ED163" i="46"/>
  <c r="BO163" i="46" s="1"/>
  <c r="EC163" i="46"/>
  <c r="EB163" i="46"/>
  <c r="BM163" i="46" s="1"/>
  <c r="EA163" i="46"/>
  <c r="DZ163" i="46"/>
  <c r="DY163" i="46"/>
  <c r="DX163" i="46"/>
  <c r="BI163" i="46" s="1"/>
  <c r="DW163" i="46"/>
  <c r="BH163" i="46" s="1"/>
  <c r="DV163" i="46"/>
  <c r="BG163" i="46" s="1"/>
  <c r="DU163" i="46"/>
  <c r="BF163" i="46" s="1"/>
  <c r="DT163" i="46"/>
  <c r="BE163" i="46" s="1"/>
  <c r="DS163" i="46"/>
  <c r="BD163" i="46" s="1"/>
  <c r="DR163" i="46"/>
  <c r="DQ163" i="46"/>
  <c r="BB163" i="46" s="1"/>
  <c r="DP163" i="46"/>
  <c r="BA163" i="46" s="1"/>
  <c r="DO163" i="46"/>
  <c r="AZ163" i="46" s="1"/>
  <c r="DN163" i="46"/>
  <c r="AY163" i="46" s="1"/>
  <c r="DM163" i="46"/>
  <c r="AX163" i="46" s="1"/>
  <c r="DL163" i="46"/>
  <c r="AW163" i="46" s="1"/>
  <c r="DK163" i="46"/>
  <c r="DJ163" i="46"/>
  <c r="DI163" i="46"/>
  <c r="AT163" i="46" s="1"/>
  <c r="DH163" i="46"/>
  <c r="AS163" i="46" s="1"/>
  <c r="DG163" i="46"/>
  <c r="AR163" i="46" s="1"/>
  <c r="DF163" i="46"/>
  <c r="AQ163" i="46" s="1"/>
  <c r="DE163" i="46"/>
  <c r="DD163" i="46"/>
  <c r="DC163" i="46"/>
  <c r="DB163" i="46"/>
  <c r="DA163" i="46"/>
  <c r="CZ163" i="46"/>
  <c r="AK163" i="46" s="1"/>
  <c r="CY163" i="46"/>
  <c r="AJ163" i="46" s="1"/>
  <c r="CX163" i="46"/>
  <c r="AI163" i="46" s="1"/>
  <c r="CW163" i="46"/>
  <c r="CV163" i="46"/>
  <c r="AG163" i="46" s="1"/>
  <c r="CU163" i="46"/>
  <c r="CT163" i="46"/>
  <c r="CS163" i="46"/>
  <c r="AD163" i="46" s="1"/>
  <c r="CR163" i="46"/>
  <c r="AC163" i="46" s="1"/>
  <c r="CQ163" i="46"/>
  <c r="AB163" i="46" s="1"/>
  <c r="CP163" i="46"/>
  <c r="AA163" i="46" s="1"/>
  <c r="CO163" i="46"/>
  <c r="Z163" i="46" s="1"/>
  <c r="CN163" i="46"/>
  <c r="CM163" i="46"/>
  <c r="X163" i="46" s="1"/>
  <c r="CL163" i="46"/>
  <c r="CK163" i="46"/>
  <c r="CJ163" i="46"/>
  <c r="U163" i="46" s="1"/>
  <c r="CI163" i="46"/>
  <c r="T163" i="46" s="1"/>
  <c r="CH163" i="46"/>
  <c r="S163" i="46" s="1"/>
  <c r="CG163" i="46"/>
  <c r="CF163" i="46"/>
  <c r="CE163" i="46"/>
  <c r="CD163" i="46"/>
  <c r="CC163" i="46"/>
  <c r="N163" i="46" s="1"/>
  <c r="CB163" i="46"/>
  <c r="M163" i="46" s="1"/>
  <c r="CA163" i="46"/>
  <c r="L163" i="46" s="1"/>
  <c r="BZ163" i="46"/>
  <c r="K163" i="46" s="1"/>
  <c r="BY163" i="46"/>
  <c r="BX163" i="46"/>
  <c r="I163" i="46" s="1"/>
  <c r="BW163" i="46"/>
  <c r="BV163" i="46"/>
  <c r="BU163" i="46"/>
  <c r="F163" i="46" s="1"/>
  <c r="BT163" i="46"/>
  <c r="E163" i="46" s="1"/>
  <c r="BS163" i="46"/>
  <c r="D163" i="46" s="1"/>
  <c r="B163" i="46"/>
  <c r="A163" i="46"/>
  <c r="C163" i="46" s="1"/>
  <c r="C163" i="44" s="1"/>
  <c r="EF162" i="46"/>
  <c r="EE162" i="46"/>
  <c r="BP162" i="46" s="1"/>
  <c r="ED162" i="46"/>
  <c r="BO162" i="44" s="1"/>
  <c r="EC162" i="46"/>
  <c r="EB162" i="46"/>
  <c r="BM162" i="46" s="1"/>
  <c r="EA162" i="46"/>
  <c r="BL162" i="46" s="1"/>
  <c r="DZ162" i="46"/>
  <c r="BK162" i="46" s="1"/>
  <c r="DY162" i="46"/>
  <c r="BJ162" i="46" s="1"/>
  <c r="DX162" i="46"/>
  <c r="BI162" i="46" s="1"/>
  <c r="DW162" i="46"/>
  <c r="DV162" i="46"/>
  <c r="DU162" i="46"/>
  <c r="DT162" i="46"/>
  <c r="BE162" i="46" s="1"/>
  <c r="DS162" i="46"/>
  <c r="BD162" i="46" s="1"/>
  <c r="DR162" i="46"/>
  <c r="DQ162" i="46"/>
  <c r="DP162" i="46"/>
  <c r="BA162" i="46" s="1"/>
  <c r="DO162" i="46"/>
  <c r="DN162" i="46"/>
  <c r="DM162" i="46"/>
  <c r="DL162" i="46"/>
  <c r="AW162" i="46" s="1"/>
  <c r="DK162" i="46"/>
  <c r="AV162" i="46" s="1"/>
  <c r="DJ162" i="46"/>
  <c r="AU162" i="46" s="1"/>
  <c r="DI162" i="46"/>
  <c r="DH162" i="46"/>
  <c r="AS162" i="46" s="1"/>
  <c r="DG162" i="46"/>
  <c r="AR162" i="46" s="1"/>
  <c r="DF162" i="46"/>
  <c r="DE162" i="46"/>
  <c r="AP162" i="46" s="1"/>
  <c r="DD162" i="46"/>
  <c r="AO162" i="46" s="1"/>
  <c r="DC162" i="46"/>
  <c r="AN162" i="46" s="1"/>
  <c r="DB162" i="46"/>
  <c r="AM162" i="46" s="1"/>
  <c r="DA162" i="46"/>
  <c r="AL162" i="46" s="1"/>
  <c r="CZ162" i="46"/>
  <c r="AK162" i="46" s="1"/>
  <c r="CY162" i="46"/>
  <c r="CX162" i="46"/>
  <c r="CW162" i="46"/>
  <c r="AH162" i="46" s="1"/>
  <c r="CV162" i="46"/>
  <c r="AG162" i="46" s="1"/>
  <c r="CU162" i="46"/>
  <c r="AF162" i="46" s="1"/>
  <c r="CT162" i="46"/>
  <c r="AE162" i="46" s="1"/>
  <c r="CS162" i="46"/>
  <c r="CR162" i="46"/>
  <c r="CQ162" i="46"/>
  <c r="CP162" i="46"/>
  <c r="CO162" i="46"/>
  <c r="CN162" i="46"/>
  <c r="Y162" i="46" s="1"/>
  <c r="CM162" i="46"/>
  <c r="X162" i="46" s="1"/>
  <c r="CL162" i="46"/>
  <c r="W162" i="46" s="1"/>
  <c r="CK162" i="46"/>
  <c r="CJ162" i="46"/>
  <c r="CI162" i="46"/>
  <c r="CH162" i="46"/>
  <c r="CG162" i="46"/>
  <c r="R162" i="46" s="1"/>
  <c r="CF162" i="46"/>
  <c r="Q162" i="46" s="1"/>
  <c r="CE162" i="46"/>
  <c r="P162" i="46" s="1"/>
  <c r="CD162" i="46"/>
  <c r="O162" i="46" s="1"/>
  <c r="CC162" i="46"/>
  <c r="N162" i="46" s="1"/>
  <c r="CB162" i="46"/>
  <c r="CA162" i="46"/>
  <c r="BZ162" i="46"/>
  <c r="BY162" i="46"/>
  <c r="J162" i="46" s="1"/>
  <c r="BX162" i="46"/>
  <c r="I162" i="46" s="1"/>
  <c r="BW162" i="46"/>
  <c r="H162" i="46" s="1"/>
  <c r="BV162" i="46"/>
  <c r="G162" i="46" s="1"/>
  <c r="BU162" i="46"/>
  <c r="BT162" i="46"/>
  <c r="E162" i="46" s="1"/>
  <c r="BS162" i="46"/>
  <c r="D162" i="46" s="1"/>
  <c r="BO162" i="46"/>
  <c r="B162" i="46"/>
  <c r="B162" i="44" s="1"/>
  <c r="A162" i="46"/>
  <c r="C162" i="46" s="1"/>
  <c r="C162" i="44" s="1"/>
  <c r="EF161" i="46"/>
  <c r="BQ161" i="46" s="1"/>
  <c r="EE161" i="46"/>
  <c r="BP161" i="46" s="1"/>
  <c r="ED161" i="46"/>
  <c r="BO161" i="44" s="1"/>
  <c r="EC161" i="46"/>
  <c r="BN161" i="44" s="1"/>
  <c r="EB161" i="46"/>
  <c r="BM161" i="44" s="1"/>
  <c r="EA161" i="46"/>
  <c r="BL161" i="46" s="1"/>
  <c r="DZ161" i="46"/>
  <c r="BK161" i="46" s="1"/>
  <c r="DY161" i="46"/>
  <c r="BJ161" i="46" s="1"/>
  <c r="DX161" i="46"/>
  <c r="BI161" i="46" s="1"/>
  <c r="DW161" i="46"/>
  <c r="BH161" i="46" s="1"/>
  <c r="DV161" i="46"/>
  <c r="DU161" i="46"/>
  <c r="DT161" i="46"/>
  <c r="DS161" i="46"/>
  <c r="DR161" i="46"/>
  <c r="BC161" i="46" s="1"/>
  <c r="DQ161" i="46"/>
  <c r="BB161" i="46" s="1"/>
  <c r="DP161" i="46"/>
  <c r="BA161" i="46" s="1"/>
  <c r="DO161" i="46"/>
  <c r="DN161" i="46"/>
  <c r="DM161" i="46"/>
  <c r="AX161" i="46" s="1"/>
  <c r="DL161" i="46"/>
  <c r="AW161" i="46" s="1"/>
  <c r="DK161" i="46"/>
  <c r="DJ161" i="46"/>
  <c r="AU161" i="46" s="1"/>
  <c r="DI161" i="46"/>
  <c r="AT161" i="46" s="1"/>
  <c r="DH161" i="46"/>
  <c r="AS161" i="46" s="1"/>
  <c r="DG161" i="46"/>
  <c r="AR161" i="46" s="1"/>
  <c r="DF161" i="46"/>
  <c r="DE161" i="46"/>
  <c r="AP161" i="46" s="1"/>
  <c r="DD161" i="46"/>
  <c r="DC161" i="46"/>
  <c r="AN161" i="46" s="1"/>
  <c r="DB161" i="46"/>
  <c r="AM161" i="46" s="1"/>
  <c r="DA161" i="46"/>
  <c r="AL161" i="46" s="1"/>
  <c r="CZ161" i="46"/>
  <c r="AK161" i="46" s="1"/>
  <c r="CY161" i="46"/>
  <c r="AJ161" i="46" s="1"/>
  <c r="CX161" i="46"/>
  <c r="CW161" i="46"/>
  <c r="CV161" i="46"/>
  <c r="CU161" i="46"/>
  <c r="AF161" i="46" s="1"/>
  <c r="CT161" i="46"/>
  <c r="AE161" i="46" s="1"/>
  <c r="CS161" i="46"/>
  <c r="AD161" i="46" s="1"/>
  <c r="CR161" i="46"/>
  <c r="AC161" i="46" s="1"/>
  <c r="CQ161" i="46"/>
  <c r="AB161" i="46" s="1"/>
  <c r="CP161" i="46"/>
  <c r="CO161" i="46"/>
  <c r="CN161" i="46"/>
  <c r="CM161" i="46"/>
  <c r="X161" i="46" s="1"/>
  <c r="CL161" i="46"/>
  <c r="CK161" i="46"/>
  <c r="V161" i="46" s="1"/>
  <c r="CJ161" i="46"/>
  <c r="U161" i="46" s="1"/>
  <c r="CI161" i="46"/>
  <c r="T161" i="46" s="1"/>
  <c r="CH161" i="46"/>
  <c r="CG161" i="46"/>
  <c r="R161" i="46" s="1"/>
  <c r="CF161" i="46"/>
  <c r="Q161" i="46" s="1"/>
  <c r="CE161" i="46"/>
  <c r="P161" i="46" s="1"/>
  <c r="CD161" i="46"/>
  <c r="O161" i="46" s="1"/>
  <c r="CC161" i="46"/>
  <c r="N161" i="46" s="1"/>
  <c r="CB161" i="46"/>
  <c r="M161" i="46" s="1"/>
  <c r="CA161" i="46"/>
  <c r="L161" i="46" s="1"/>
  <c r="BZ161" i="46"/>
  <c r="BY161" i="46"/>
  <c r="J161" i="46" s="1"/>
  <c r="BX161" i="46"/>
  <c r="BW161" i="46"/>
  <c r="H161" i="46" s="1"/>
  <c r="BV161" i="46"/>
  <c r="G161" i="46" s="1"/>
  <c r="BU161" i="46"/>
  <c r="F161" i="46" s="1"/>
  <c r="BT161" i="46"/>
  <c r="E161" i="46" s="1"/>
  <c r="BS161" i="46"/>
  <c r="D161" i="46" s="1"/>
  <c r="BO161" i="46"/>
  <c r="BN161" i="46"/>
  <c r="BM161" i="46"/>
  <c r="B161" i="46"/>
  <c r="B161" i="44" s="1"/>
  <c r="A161" i="46"/>
  <c r="A161" i="44" s="1"/>
  <c r="EF160" i="46"/>
  <c r="BQ160" i="46" s="1"/>
  <c r="EE160" i="46"/>
  <c r="BP160" i="46" s="1"/>
  <c r="ED160" i="46"/>
  <c r="BO160" i="46" s="1"/>
  <c r="EC160" i="46"/>
  <c r="EB160" i="46"/>
  <c r="EA160" i="46"/>
  <c r="DZ160" i="46"/>
  <c r="DY160" i="46"/>
  <c r="BJ160" i="46" s="1"/>
  <c r="DX160" i="46"/>
  <c r="BI160" i="46" s="1"/>
  <c r="DW160" i="46"/>
  <c r="BH160" i="46" s="1"/>
  <c r="DV160" i="46"/>
  <c r="BG160" i="46" s="1"/>
  <c r="DU160" i="46"/>
  <c r="BF160" i="46" s="1"/>
  <c r="DT160" i="46"/>
  <c r="BE160" i="46" s="1"/>
  <c r="DS160" i="46"/>
  <c r="DR160" i="46"/>
  <c r="DQ160" i="46"/>
  <c r="DP160" i="46"/>
  <c r="BA160" i="46" s="1"/>
  <c r="DO160" i="46"/>
  <c r="AZ160" i="46" s="1"/>
  <c r="DN160" i="46"/>
  <c r="AY160" i="46" s="1"/>
  <c r="DM160" i="46"/>
  <c r="DL160" i="46"/>
  <c r="DK160" i="46"/>
  <c r="DJ160" i="46"/>
  <c r="DI160" i="46"/>
  <c r="AT160" i="46" s="1"/>
  <c r="DH160" i="46"/>
  <c r="AS160" i="46" s="1"/>
  <c r="DG160" i="46"/>
  <c r="AR160" i="46" s="1"/>
  <c r="DF160" i="46"/>
  <c r="AQ160" i="46" s="1"/>
  <c r="DE160" i="46"/>
  <c r="AP160" i="46" s="1"/>
  <c r="DD160" i="46"/>
  <c r="AO160" i="46" s="1"/>
  <c r="DC160" i="46"/>
  <c r="DB160" i="46"/>
  <c r="DA160" i="46"/>
  <c r="AL160" i="46" s="1"/>
  <c r="CZ160" i="46"/>
  <c r="AK160" i="46" s="1"/>
  <c r="CY160" i="46"/>
  <c r="AJ160" i="46" s="1"/>
  <c r="CX160" i="46"/>
  <c r="AI160" i="46" s="1"/>
  <c r="CW160" i="46"/>
  <c r="CV160" i="46"/>
  <c r="CU160" i="46"/>
  <c r="CT160" i="46"/>
  <c r="CS160" i="46"/>
  <c r="CR160" i="46"/>
  <c r="AC160" i="46" s="1"/>
  <c r="CQ160" i="46"/>
  <c r="AB160" i="46" s="1"/>
  <c r="CP160" i="46"/>
  <c r="CO160" i="46"/>
  <c r="CN160" i="46"/>
  <c r="CM160" i="46"/>
  <c r="CL160" i="46"/>
  <c r="CK160" i="46"/>
  <c r="V160" i="46" s="1"/>
  <c r="CJ160" i="46"/>
  <c r="U160" i="46" s="1"/>
  <c r="CI160" i="46"/>
  <c r="T160" i="46" s="1"/>
  <c r="CH160" i="46"/>
  <c r="S160" i="46" s="1"/>
  <c r="CG160" i="46"/>
  <c r="CF160" i="46"/>
  <c r="Q160" i="46" s="1"/>
  <c r="CE160" i="46"/>
  <c r="CD160" i="46"/>
  <c r="CC160" i="46"/>
  <c r="CB160" i="46"/>
  <c r="M160" i="46" s="1"/>
  <c r="CA160" i="46"/>
  <c r="L160" i="46" s="1"/>
  <c r="BZ160" i="46"/>
  <c r="K160" i="46" s="1"/>
  <c r="BY160" i="46"/>
  <c r="J160" i="46" s="1"/>
  <c r="BX160" i="46"/>
  <c r="BW160" i="46"/>
  <c r="BV160" i="46"/>
  <c r="BU160" i="46"/>
  <c r="F160" i="46" s="1"/>
  <c r="BT160" i="46"/>
  <c r="E160" i="46" s="1"/>
  <c r="BS160" i="46"/>
  <c r="D160" i="46" s="1"/>
  <c r="B160" i="46"/>
  <c r="A160" i="46"/>
  <c r="C160" i="46" s="1"/>
  <c r="C160" i="44" s="1"/>
  <c r="EF159" i="46"/>
  <c r="EE159" i="46"/>
  <c r="ED159" i="46"/>
  <c r="EC159" i="46"/>
  <c r="EB159" i="46"/>
  <c r="BM159" i="46" s="1"/>
  <c r="EA159" i="46"/>
  <c r="BL159" i="46" s="1"/>
  <c r="DZ159" i="46"/>
  <c r="BK159" i="46" s="1"/>
  <c r="DY159" i="46"/>
  <c r="BJ159" i="46" s="1"/>
  <c r="DX159" i="46"/>
  <c r="DW159" i="46"/>
  <c r="BH159" i="46" s="1"/>
  <c r="DV159" i="46"/>
  <c r="DU159" i="46"/>
  <c r="DT159" i="46"/>
  <c r="BE159" i="46" s="1"/>
  <c r="DS159" i="46"/>
  <c r="BD159" i="46" s="1"/>
  <c r="DR159" i="46"/>
  <c r="BC159" i="46" s="1"/>
  <c r="DQ159" i="46"/>
  <c r="BB159" i="46" s="1"/>
  <c r="DP159" i="46"/>
  <c r="BA159" i="46" s="1"/>
  <c r="DO159" i="46"/>
  <c r="DN159" i="46"/>
  <c r="DM159" i="46"/>
  <c r="AX159" i="46" s="1"/>
  <c r="DL159" i="46"/>
  <c r="AW159" i="46" s="1"/>
  <c r="DK159" i="46"/>
  <c r="AV159" i="46" s="1"/>
  <c r="DJ159" i="46"/>
  <c r="AU159" i="46" s="1"/>
  <c r="DI159" i="46"/>
  <c r="DH159" i="46"/>
  <c r="DG159" i="46"/>
  <c r="DF159" i="46"/>
  <c r="DE159" i="46"/>
  <c r="DD159" i="46"/>
  <c r="AO159" i="46" s="1"/>
  <c r="DC159" i="46"/>
  <c r="AN159" i="46" s="1"/>
  <c r="DB159" i="46"/>
  <c r="AM159" i="46" s="1"/>
  <c r="DA159" i="46"/>
  <c r="CZ159" i="46"/>
  <c r="AK159" i="46" s="1"/>
  <c r="CY159" i="46"/>
  <c r="CX159" i="46"/>
  <c r="CW159" i="46"/>
  <c r="AH159" i="46" s="1"/>
  <c r="CV159" i="46"/>
  <c r="AG159" i="46" s="1"/>
  <c r="CU159" i="46"/>
  <c r="AF159" i="46" s="1"/>
  <c r="CT159" i="46"/>
  <c r="AE159" i="46" s="1"/>
  <c r="CS159" i="46"/>
  <c r="CR159" i="46"/>
  <c r="CQ159" i="46"/>
  <c r="CP159" i="46"/>
  <c r="CO159" i="46"/>
  <c r="Z159" i="46" s="1"/>
  <c r="CN159" i="46"/>
  <c r="Y159" i="46" s="1"/>
  <c r="CM159" i="46"/>
  <c r="X159" i="46" s="1"/>
  <c r="CL159" i="46"/>
  <c r="W159" i="46" s="1"/>
  <c r="CK159" i="46"/>
  <c r="CJ159" i="46"/>
  <c r="U159" i="46" s="1"/>
  <c r="CI159" i="46"/>
  <c r="T159" i="46" s="1"/>
  <c r="CH159" i="46"/>
  <c r="CG159" i="46"/>
  <c r="R159" i="46" s="1"/>
  <c r="CF159" i="46"/>
  <c r="Q159" i="46" s="1"/>
  <c r="CE159" i="46"/>
  <c r="P159" i="46" s="1"/>
  <c r="CD159" i="46"/>
  <c r="O159" i="46" s="1"/>
  <c r="CC159" i="46"/>
  <c r="N159" i="46" s="1"/>
  <c r="CB159" i="46"/>
  <c r="CA159" i="46"/>
  <c r="BZ159" i="46"/>
  <c r="BY159" i="46"/>
  <c r="BX159" i="46"/>
  <c r="I159" i="46" s="1"/>
  <c r="BW159" i="46"/>
  <c r="H159" i="46" s="1"/>
  <c r="BV159" i="46"/>
  <c r="G159" i="46" s="1"/>
  <c r="BU159" i="46"/>
  <c r="BT159" i="46"/>
  <c r="BS159" i="46"/>
  <c r="B159" i="46"/>
  <c r="B159" i="44" s="1"/>
  <c r="A159" i="46"/>
  <c r="C159" i="46" s="1"/>
  <c r="C159" i="44" s="1"/>
  <c r="EF158" i="46"/>
  <c r="BQ158" i="46" s="1"/>
  <c r="EE158" i="46"/>
  <c r="BP158" i="46" s="1"/>
  <c r="ED158" i="46"/>
  <c r="BO158" i="46" s="1"/>
  <c r="EC158" i="46"/>
  <c r="BN158" i="46" s="1"/>
  <c r="EB158" i="46"/>
  <c r="EA158" i="46"/>
  <c r="DZ158" i="46"/>
  <c r="DY158" i="46"/>
  <c r="BJ158" i="46" s="1"/>
  <c r="DX158" i="46"/>
  <c r="BI158" i="46" s="1"/>
  <c r="DW158" i="46"/>
  <c r="BH158" i="46" s="1"/>
  <c r="DV158" i="46"/>
  <c r="BG158" i="46" s="1"/>
  <c r="DU158" i="46"/>
  <c r="DT158" i="46"/>
  <c r="BE158" i="46" s="1"/>
  <c r="DS158" i="46"/>
  <c r="BD158" i="46" s="1"/>
  <c r="DR158" i="46"/>
  <c r="DQ158" i="46"/>
  <c r="BB158" i="46" s="1"/>
  <c r="DP158" i="46"/>
  <c r="BA158" i="46" s="1"/>
  <c r="DO158" i="46"/>
  <c r="AZ158" i="46" s="1"/>
  <c r="DN158" i="46"/>
  <c r="AY158" i="46" s="1"/>
  <c r="DM158" i="46"/>
  <c r="AX158" i="46" s="1"/>
  <c r="DL158" i="46"/>
  <c r="DK158" i="46"/>
  <c r="DJ158" i="46"/>
  <c r="DI158" i="46"/>
  <c r="DH158" i="46"/>
  <c r="AS158" i="46" s="1"/>
  <c r="DG158" i="46"/>
  <c r="AR158" i="46" s="1"/>
  <c r="DF158" i="46"/>
  <c r="AQ158" i="46" s="1"/>
  <c r="DE158" i="46"/>
  <c r="AP158" i="46" s="1"/>
  <c r="DD158" i="46"/>
  <c r="DC158" i="46"/>
  <c r="DB158" i="46"/>
  <c r="DA158" i="46"/>
  <c r="AL158" i="46" s="1"/>
  <c r="CZ158" i="46"/>
  <c r="AK158" i="46" s="1"/>
  <c r="CY158" i="46"/>
  <c r="AJ158" i="46" s="1"/>
  <c r="CX158" i="46"/>
  <c r="AI158" i="46" s="1"/>
  <c r="CW158" i="46"/>
  <c r="AH158" i="46" s="1"/>
  <c r="CV158" i="46"/>
  <c r="AG158" i="46" s="1"/>
  <c r="CU158" i="46"/>
  <c r="CT158" i="46"/>
  <c r="CS158" i="46"/>
  <c r="AD158" i="46" s="1"/>
  <c r="CR158" i="46"/>
  <c r="AC158" i="46" s="1"/>
  <c r="CQ158" i="46"/>
  <c r="AB158" i="46" s="1"/>
  <c r="CP158" i="46"/>
  <c r="AA158" i="46" s="1"/>
  <c r="CO158" i="46"/>
  <c r="Z158" i="46" s="1"/>
  <c r="CN158" i="46"/>
  <c r="CM158" i="46"/>
  <c r="CL158" i="46"/>
  <c r="CK158" i="46"/>
  <c r="V158" i="46" s="1"/>
  <c r="CJ158" i="46"/>
  <c r="U158" i="46" s="1"/>
  <c r="CI158" i="46"/>
  <c r="T158" i="46" s="1"/>
  <c r="CH158" i="46"/>
  <c r="S158" i="46" s="1"/>
  <c r="CG158" i="46"/>
  <c r="CF158" i="46"/>
  <c r="Q158" i="46" s="1"/>
  <c r="CE158" i="46"/>
  <c r="CD158" i="46"/>
  <c r="CC158" i="46"/>
  <c r="N158" i="46" s="1"/>
  <c r="CB158" i="46"/>
  <c r="M158" i="46" s="1"/>
  <c r="CA158" i="46"/>
  <c r="L158" i="46" s="1"/>
  <c r="BZ158" i="46"/>
  <c r="K158" i="46" s="1"/>
  <c r="BY158" i="46"/>
  <c r="J158" i="46" s="1"/>
  <c r="BX158" i="46"/>
  <c r="BW158" i="46"/>
  <c r="BV158" i="46"/>
  <c r="BU158" i="46"/>
  <c r="F158" i="46" s="1"/>
  <c r="BT158" i="46"/>
  <c r="E158" i="46" s="1"/>
  <c r="BS158" i="46"/>
  <c r="D158" i="46" s="1"/>
  <c r="B158" i="46"/>
  <c r="B158" i="44" s="1"/>
  <c r="A158" i="46"/>
  <c r="C158" i="46" s="1"/>
  <c r="C158" i="44" s="1"/>
  <c r="EF157" i="46"/>
  <c r="BQ157" i="46" s="1"/>
  <c r="EE157" i="46"/>
  <c r="ED157" i="46"/>
  <c r="BO157" i="44" s="1"/>
  <c r="EC157" i="46"/>
  <c r="BN157" i="44" s="1"/>
  <c r="EB157" i="46"/>
  <c r="BM157" i="44" s="1"/>
  <c r="EA157" i="46"/>
  <c r="BL157" i="46" s="1"/>
  <c r="DZ157" i="46"/>
  <c r="BK157" i="46" s="1"/>
  <c r="DY157" i="46"/>
  <c r="BJ157" i="46" s="1"/>
  <c r="DX157" i="46"/>
  <c r="DW157" i="46"/>
  <c r="DV157" i="46"/>
  <c r="DU157" i="46"/>
  <c r="BF157" i="46" s="1"/>
  <c r="DT157" i="46"/>
  <c r="BE157" i="46" s="1"/>
  <c r="DS157" i="46"/>
  <c r="BD157" i="46" s="1"/>
  <c r="DR157" i="46"/>
  <c r="BC157" i="46" s="1"/>
  <c r="DQ157" i="46"/>
  <c r="DP157" i="46"/>
  <c r="BA157" i="46" s="1"/>
  <c r="DO157" i="46"/>
  <c r="DN157" i="46"/>
  <c r="DM157" i="46"/>
  <c r="AX157" i="46" s="1"/>
  <c r="DL157" i="46"/>
  <c r="AW157" i="46" s="1"/>
  <c r="DK157" i="46"/>
  <c r="AV157" i="46" s="1"/>
  <c r="DJ157" i="46"/>
  <c r="AU157" i="46" s="1"/>
  <c r="DI157" i="46"/>
  <c r="AT157" i="46" s="1"/>
  <c r="DH157" i="46"/>
  <c r="AS157" i="46" s="1"/>
  <c r="DG157" i="46"/>
  <c r="AR157" i="46" s="1"/>
  <c r="DF157" i="46"/>
  <c r="DE157" i="46"/>
  <c r="AP157" i="46" s="1"/>
  <c r="DD157" i="46"/>
  <c r="AO157" i="46" s="1"/>
  <c r="DC157" i="46"/>
  <c r="AN157" i="46" s="1"/>
  <c r="DB157" i="46"/>
  <c r="AM157" i="46" s="1"/>
  <c r="DA157" i="46"/>
  <c r="CZ157" i="46"/>
  <c r="AK157" i="46" s="1"/>
  <c r="CY157" i="46"/>
  <c r="CX157" i="46"/>
  <c r="CW157" i="46"/>
  <c r="AH157" i="46" s="1"/>
  <c r="CV157" i="46"/>
  <c r="AG157" i="46" s="1"/>
  <c r="CU157" i="46"/>
  <c r="AF157" i="46" s="1"/>
  <c r="CT157" i="46"/>
  <c r="AE157" i="46" s="1"/>
  <c r="CS157" i="46"/>
  <c r="AD157" i="46" s="1"/>
  <c r="CR157" i="46"/>
  <c r="CQ157" i="46"/>
  <c r="CP157" i="46"/>
  <c r="CO157" i="46"/>
  <c r="CN157" i="46"/>
  <c r="Y157" i="46" s="1"/>
  <c r="CM157" i="46"/>
  <c r="X157" i="46" s="1"/>
  <c r="CL157" i="46"/>
  <c r="W157" i="46" s="1"/>
  <c r="CK157" i="46"/>
  <c r="V157" i="46" s="1"/>
  <c r="CJ157" i="46"/>
  <c r="U157" i="46" s="1"/>
  <c r="CI157" i="46"/>
  <c r="CH157" i="46"/>
  <c r="CG157" i="46"/>
  <c r="R157" i="46" s="1"/>
  <c r="CF157" i="46"/>
  <c r="Q157" i="46" s="1"/>
  <c r="CE157" i="46"/>
  <c r="P157" i="46" s="1"/>
  <c r="CD157" i="46"/>
  <c r="CC157" i="46"/>
  <c r="CB157" i="46"/>
  <c r="CA157" i="46"/>
  <c r="BZ157" i="46"/>
  <c r="BY157" i="46"/>
  <c r="BX157" i="46"/>
  <c r="I157" i="46" s="1"/>
  <c r="BW157" i="46"/>
  <c r="H157" i="46" s="1"/>
  <c r="BV157" i="46"/>
  <c r="G157" i="46" s="1"/>
  <c r="BU157" i="46"/>
  <c r="F157" i="46" s="1"/>
  <c r="BT157" i="46"/>
  <c r="BS157" i="46"/>
  <c r="BO157" i="46"/>
  <c r="BN157" i="46"/>
  <c r="BM157" i="46"/>
  <c r="B157" i="46"/>
  <c r="B157" i="44" s="1"/>
  <c r="A157" i="46"/>
  <c r="C157" i="46" s="1"/>
  <c r="C157" i="44" s="1"/>
  <c r="EF156" i="46"/>
  <c r="BQ156" i="46" s="1"/>
  <c r="EE156" i="46"/>
  <c r="BP156" i="46" s="1"/>
  <c r="ED156" i="46"/>
  <c r="EC156" i="46"/>
  <c r="EB156" i="46"/>
  <c r="EA156" i="46"/>
  <c r="BL156" i="46" s="1"/>
  <c r="DZ156" i="46"/>
  <c r="BK156" i="46" s="1"/>
  <c r="DY156" i="46"/>
  <c r="BJ156" i="46" s="1"/>
  <c r="DX156" i="46"/>
  <c r="DW156" i="46"/>
  <c r="BH156" i="46" s="1"/>
  <c r="DV156" i="46"/>
  <c r="DU156" i="46"/>
  <c r="BF156" i="46" s="1"/>
  <c r="DT156" i="46"/>
  <c r="DS156" i="46"/>
  <c r="BD156" i="46" s="1"/>
  <c r="DR156" i="46"/>
  <c r="BC156" i="46" s="1"/>
  <c r="DQ156" i="46"/>
  <c r="BB156" i="46" s="1"/>
  <c r="DP156" i="46"/>
  <c r="BA156" i="46" s="1"/>
  <c r="DO156" i="46"/>
  <c r="DN156" i="46"/>
  <c r="DM156" i="46"/>
  <c r="AX156" i="46" s="1"/>
  <c r="DL156" i="46"/>
  <c r="DK156" i="46"/>
  <c r="AV156" i="46" s="1"/>
  <c r="DJ156" i="46"/>
  <c r="AU156" i="46" s="1"/>
  <c r="DI156" i="46"/>
  <c r="AT156" i="46" s="1"/>
  <c r="DH156" i="46"/>
  <c r="AS156" i="46" s="1"/>
  <c r="DG156" i="46"/>
  <c r="DF156" i="46"/>
  <c r="DE156" i="46"/>
  <c r="AP156" i="46" s="1"/>
  <c r="DD156" i="46"/>
  <c r="AO156" i="46" s="1"/>
  <c r="DC156" i="46"/>
  <c r="AN156" i="46" s="1"/>
  <c r="DB156" i="46"/>
  <c r="AM156" i="46" s="1"/>
  <c r="DA156" i="46"/>
  <c r="AL156" i="46" s="1"/>
  <c r="CZ156" i="46"/>
  <c r="AK156" i="46" s="1"/>
  <c r="CY156" i="46"/>
  <c r="CX156" i="46"/>
  <c r="CW156" i="46"/>
  <c r="AH156" i="46" s="1"/>
  <c r="CV156" i="46"/>
  <c r="AG156" i="46" s="1"/>
  <c r="CU156" i="46"/>
  <c r="AF156" i="46" s="1"/>
  <c r="CT156" i="46"/>
  <c r="AE156" i="46" s="1"/>
  <c r="CS156" i="46"/>
  <c r="CR156" i="46"/>
  <c r="AC156" i="46" s="1"/>
  <c r="CQ156" i="46"/>
  <c r="CP156" i="46"/>
  <c r="CO156" i="46"/>
  <c r="Z156" i="46" s="1"/>
  <c r="CN156" i="46"/>
  <c r="CM156" i="46"/>
  <c r="X156" i="46" s="1"/>
  <c r="CL156" i="46"/>
  <c r="W156" i="46" s="1"/>
  <c r="CK156" i="46"/>
  <c r="V156" i="46" s="1"/>
  <c r="CJ156" i="46"/>
  <c r="CI156" i="46"/>
  <c r="CH156" i="46"/>
  <c r="CG156" i="46"/>
  <c r="CF156" i="46"/>
  <c r="CE156" i="46"/>
  <c r="P156" i="46" s="1"/>
  <c r="CD156" i="46"/>
  <c r="O156" i="46" s="1"/>
  <c r="CC156" i="46"/>
  <c r="N156" i="46" s="1"/>
  <c r="CB156" i="46"/>
  <c r="M156" i="46" s="1"/>
  <c r="CA156" i="46"/>
  <c r="BZ156" i="46"/>
  <c r="BY156" i="46"/>
  <c r="J156" i="46" s="1"/>
  <c r="BX156" i="46"/>
  <c r="I156" i="46" s="1"/>
  <c r="BW156" i="46"/>
  <c r="H156" i="46" s="1"/>
  <c r="BV156" i="46"/>
  <c r="G156" i="46" s="1"/>
  <c r="BU156" i="46"/>
  <c r="F156" i="46" s="1"/>
  <c r="BT156" i="46"/>
  <c r="BS156" i="46"/>
  <c r="B156" i="46"/>
  <c r="B156" i="44" s="1"/>
  <c r="A156" i="46"/>
  <c r="C156" i="46" s="1"/>
  <c r="C156" i="44" s="1"/>
  <c r="EF155" i="46"/>
  <c r="BQ155" i="46" s="1"/>
  <c r="EE155" i="46"/>
  <c r="BP155" i="46" s="1"/>
  <c r="ED155" i="46"/>
  <c r="BO155" i="46" s="1"/>
  <c r="EC155" i="46"/>
  <c r="BN155" i="46" s="1"/>
  <c r="EB155" i="46"/>
  <c r="EA155" i="46"/>
  <c r="BL155" i="46" s="1"/>
  <c r="DZ155" i="46"/>
  <c r="DY155" i="46"/>
  <c r="DX155" i="46"/>
  <c r="DW155" i="46"/>
  <c r="BH155" i="46" s="1"/>
  <c r="DV155" i="46"/>
  <c r="BG155" i="46" s="1"/>
  <c r="DU155" i="46"/>
  <c r="BF155" i="46" s="1"/>
  <c r="DT155" i="46"/>
  <c r="BE155" i="46" s="1"/>
  <c r="DS155" i="46"/>
  <c r="DR155" i="46"/>
  <c r="DQ155" i="46"/>
  <c r="DP155" i="46"/>
  <c r="BA155" i="46" s="1"/>
  <c r="DO155" i="46"/>
  <c r="AZ155" i="46" s="1"/>
  <c r="DN155" i="46"/>
  <c r="AY155" i="46" s="1"/>
  <c r="DM155" i="46"/>
  <c r="AX155" i="46" s="1"/>
  <c r="DL155" i="46"/>
  <c r="DK155" i="46"/>
  <c r="AV155" i="46" s="1"/>
  <c r="DJ155" i="46"/>
  <c r="AU155" i="46" s="1"/>
  <c r="DI155" i="46"/>
  <c r="DH155" i="46"/>
  <c r="AS155" i="46" s="1"/>
  <c r="DG155" i="46"/>
  <c r="AR155" i="46" s="1"/>
  <c r="DF155" i="46"/>
  <c r="AQ155" i="46" s="1"/>
  <c r="DE155" i="46"/>
  <c r="AP155" i="46" s="1"/>
  <c r="DD155" i="46"/>
  <c r="AO155" i="46" s="1"/>
  <c r="DC155" i="46"/>
  <c r="AN155" i="46" s="1"/>
  <c r="DB155" i="46"/>
  <c r="DA155" i="46"/>
  <c r="CZ155" i="46"/>
  <c r="CY155" i="46"/>
  <c r="AJ155" i="46" s="1"/>
  <c r="CX155" i="46"/>
  <c r="AI155" i="46" s="1"/>
  <c r="CW155" i="46"/>
  <c r="AH155" i="46" s="1"/>
  <c r="CV155" i="46"/>
  <c r="CU155" i="46"/>
  <c r="AF155" i="46" s="1"/>
  <c r="CT155" i="46"/>
  <c r="CS155" i="46"/>
  <c r="CR155" i="46"/>
  <c r="AC155" i="46" s="1"/>
  <c r="CQ155" i="46"/>
  <c r="AB155" i="46" s="1"/>
  <c r="CP155" i="46"/>
  <c r="AA155" i="46" s="1"/>
  <c r="CO155" i="46"/>
  <c r="Z155" i="46" s="1"/>
  <c r="CN155" i="46"/>
  <c r="CM155" i="46"/>
  <c r="X155" i="46" s="1"/>
  <c r="CL155" i="46"/>
  <c r="W155" i="46" s="1"/>
  <c r="CK155" i="46"/>
  <c r="CJ155" i="46"/>
  <c r="U155" i="46" s="1"/>
  <c r="CI155" i="46"/>
  <c r="T155" i="46" s="1"/>
  <c r="CH155" i="46"/>
  <c r="S155" i="46" s="1"/>
  <c r="CG155" i="46"/>
  <c r="R155" i="46" s="1"/>
  <c r="CF155" i="46"/>
  <c r="Q155" i="46" s="1"/>
  <c r="CE155" i="46"/>
  <c r="P155" i="46" s="1"/>
  <c r="CD155" i="46"/>
  <c r="CC155" i="46"/>
  <c r="CB155" i="46"/>
  <c r="M155" i="46" s="1"/>
  <c r="CA155" i="46"/>
  <c r="L155" i="46" s="1"/>
  <c r="BZ155" i="46"/>
  <c r="K155" i="46" s="1"/>
  <c r="BY155" i="46"/>
  <c r="J155" i="46" s="1"/>
  <c r="BX155" i="46"/>
  <c r="I155" i="46" s="1"/>
  <c r="BW155" i="46"/>
  <c r="BV155" i="46"/>
  <c r="G155" i="46" s="1"/>
  <c r="BU155" i="46"/>
  <c r="BT155" i="46"/>
  <c r="BS155" i="46"/>
  <c r="D155" i="46" s="1"/>
  <c r="B155" i="46"/>
  <c r="B155" i="44" s="1"/>
  <c r="A155" i="46"/>
  <c r="A155" i="44" s="1"/>
  <c r="EF154" i="46"/>
  <c r="EE154" i="46"/>
  <c r="ED154" i="46"/>
  <c r="BO154" i="44" s="1"/>
  <c r="EC154" i="46"/>
  <c r="BN154" i="46" s="1"/>
  <c r="EB154" i="46"/>
  <c r="BM154" i="46" s="1"/>
  <c r="EA154" i="46"/>
  <c r="BL154" i="46" s="1"/>
  <c r="DZ154" i="46"/>
  <c r="BK154" i="46" s="1"/>
  <c r="DY154" i="46"/>
  <c r="BJ154" i="46" s="1"/>
  <c r="DX154" i="46"/>
  <c r="BI154" i="46" s="1"/>
  <c r="DW154" i="46"/>
  <c r="BH154" i="46" s="1"/>
  <c r="DV154" i="46"/>
  <c r="BG154" i="46" s="1"/>
  <c r="DU154" i="46"/>
  <c r="BF154" i="46" s="1"/>
  <c r="DT154" i="46"/>
  <c r="DS154" i="46"/>
  <c r="BD154" i="46" s="1"/>
  <c r="DR154" i="46"/>
  <c r="BC154" i="46" s="1"/>
  <c r="DQ154" i="46"/>
  <c r="DP154" i="46"/>
  <c r="BA154" i="46" s="1"/>
  <c r="DO154" i="46"/>
  <c r="DN154" i="46"/>
  <c r="DM154" i="46"/>
  <c r="AX154" i="46" s="1"/>
  <c r="DL154" i="46"/>
  <c r="AW154" i="46" s="1"/>
  <c r="DK154" i="46"/>
  <c r="AV154" i="46" s="1"/>
  <c r="DJ154" i="46"/>
  <c r="AU154" i="46" s="1"/>
  <c r="DI154" i="46"/>
  <c r="AT154" i="46" s="1"/>
  <c r="DH154" i="46"/>
  <c r="DG154" i="46"/>
  <c r="AR154" i="46" s="1"/>
  <c r="DF154" i="46"/>
  <c r="DE154" i="46"/>
  <c r="AP154" i="46" s="1"/>
  <c r="DD154" i="46"/>
  <c r="AO154" i="46" s="1"/>
  <c r="DC154" i="46"/>
  <c r="AN154" i="46" s="1"/>
  <c r="DB154" i="46"/>
  <c r="AM154" i="46" s="1"/>
  <c r="DA154" i="46"/>
  <c r="AL154" i="46" s="1"/>
  <c r="CZ154" i="46"/>
  <c r="AK154" i="46" s="1"/>
  <c r="CY154" i="46"/>
  <c r="CX154" i="46"/>
  <c r="CW154" i="46"/>
  <c r="AH154" i="46" s="1"/>
  <c r="CV154" i="46"/>
  <c r="AG154" i="46" s="1"/>
  <c r="CU154" i="46"/>
  <c r="AF154" i="46" s="1"/>
  <c r="CT154" i="46"/>
  <c r="AE154" i="46" s="1"/>
  <c r="CS154" i="46"/>
  <c r="CR154" i="46"/>
  <c r="AC154" i="46" s="1"/>
  <c r="CQ154" i="46"/>
  <c r="CP154" i="46"/>
  <c r="AA154" i="46" s="1"/>
  <c r="CO154" i="46"/>
  <c r="Z154" i="46" s="1"/>
  <c r="CN154" i="46"/>
  <c r="Y154" i="46" s="1"/>
  <c r="CM154" i="46"/>
  <c r="X154" i="46" s="1"/>
  <c r="CL154" i="46"/>
  <c r="W154" i="46" s="1"/>
  <c r="CK154" i="46"/>
  <c r="V154" i="46" s="1"/>
  <c r="CJ154" i="46"/>
  <c r="CI154" i="46"/>
  <c r="CH154" i="46"/>
  <c r="CG154" i="46"/>
  <c r="R154" i="46" s="1"/>
  <c r="CF154" i="46"/>
  <c r="Q154" i="46" s="1"/>
  <c r="CE154" i="46"/>
  <c r="P154" i="46" s="1"/>
  <c r="CD154" i="46"/>
  <c r="O154" i="46" s="1"/>
  <c r="CC154" i="46"/>
  <c r="N154" i="46" s="1"/>
  <c r="CB154" i="46"/>
  <c r="M154" i="46" s="1"/>
  <c r="CA154" i="46"/>
  <c r="BZ154" i="46"/>
  <c r="BY154" i="46"/>
  <c r="J154" i="46" s="1"/>
  <c r="BX154" i="46"/>
  <c r="I154" i="46" s="1"/>
  <c r="BW154" i="46"/>
  <c r="H154" i="46" s="1"/>
  <c r="BV154" i="46"/>
  <c r="G154" i="46" s="1"/>
  <c r="BU154" i="46"/>
  <c r="F154" i="46" s="1"/>
  <c r="BT154" i="46"/>
  <c r="E154" i="46" s="1"/>
  <c r="BS154" i="46"/>
  <c r="D154" i="46" s="1"/>
  <c r="BO154" i="46"/>
  <c r="B154" i="46"/>
  <c r="B154" i="44" s="1"/>
  <c r="A154" i="46"/>
  <c r="A154" i="44" s="1"/>
  <c r="EF153" i="46"/>
  <c r="BQ153" i="46" s="1"/>
  <c r="EE153" i="46"/>
  <c r="BP153" i="46" s="1"/>
  <c r="ED153" i="46"/>
  <c r="BO153" i="44" s="1"/>
  <c r="EC153" i="46"/>
  <c r="EB153" i="46"/>
  <c r="BM153" i="46" s="1"/>
  <c r="EA153" i="46"/>
  <c r="BL153" i="46" s="1"/>
  <c r="DZ153" i="46"/>
  <c r="DY153" i="46"/>
  <c r="BJ153" i="46" s="1"/>
  <c r="DX153" i="46"/>
  <c r="BI153" i="46" s="1"/>
  <c r="DW153" i="46"/>
  <c r="BH153" i="46" s="1"/>
  <c r="DV153" i="46"/>
  <c r="BG153" i="46" s="1"/>
  <c r="DU153" i="46"/>
  <c r="BF153" i="46" s="1"/>
  <c r="DT153" i="46"/>
  <c r="DS153" i="46"/>
  <c r="DR153" i="46"/>
  <c r="DQ153" i="46"/>
  <c r="DP153" i="46"/>
  <c r="BA153" i="46" s="1"/>
  <c r="DO153" i="46"/>
  <c r="AZ153" i="46" s="1"/>
  <c r="DN153" i="46"/>
  <c r="AY153" i="46" s="1"/>
  <c r="DM153" i="46"/>
  <c r="AX153" i="46" s="1"/>
  <c r="DL153" i="46"/>
  <c r="AW153" i="46" s="1"/>
  <c r="DK153" i="46"/>
  <c r="DJ153" i="46"/>
  <c r="DI153" i="46"/>
  <c r="AT153" i="46" s="1"/>
  <c r="DH153" i="46"/>
  <c r="AS153" i="46" s="1"/>
  <c r="DG153" i="46"/>
  <c r="AR153" i="46" s="1"/>
  <c r="DF153" i="46"/>
  <c r="AQ153" i="46" s="1"/>
  <c r="DE153" i="46"/>
  <c r="DD153" i="46"/>
  <c r="DC153" i="46"/>
  <c r="DB153" i="46"/>
  <c r="DA153" i="46"/>
  <c r="AL153" i="46" s="1"/>
  <c r="CZ153" i="46"/>
  <c r="AK153" i="46" s="1"/>
  <c r="CY153" i="46"/>
  <c r="AJ153" i="46" s="1"/>
  <c r="CX153" i="46"/>
  <c r="CW153" i="46"/>
  <c r="AH153" i="46" s="1"/>
  <c r="CV153" i="46"/>
  <c r="AG153" i="46" s="1"/>
  <c r="CU153" i="46"/>
  <c r="CT153" i="46"/>
  <c r="CS153" i="46"/>
  <c r="CR153" i="46"/>
  <c r="AC153" i="46" s="1"/>
  <c r="CQ153" i="46"/>
  <c r="AB153" i="46" s="1"/>
  <c r="CP153" i="46"/>
  <c r="AA153" i="46" s="1"/>
  <c r="CO153" i="46"/>
  <c r="Z153" i="46" s="1"/>
  <c r="CN153" i="46"/>
  <c r="Y153" i="46" s="1"/>
  <c r="CM153" i="46"/>
  <c r="X153" i="46" s="1"/>
  <c r="CL153" i="46"/>
  <c r="CK153" i="46"/>
  <c r="V153" i="46" s="1"/>
  <c r="CJ153" i="46"/>
  <c r="U153" i="46" s="1"/>
  <c r="CI153" i="46"/>
  <c r="T153" i="46" s="1"/>
  <c r="CH153" i="46"/>
  <c r="S153" i="46" s="1"/>
  <c r="CG153" i="46"/>
  <c r="R153" i="46" s="1"/>
  <c r="CF153" i="46"/>
  <c r="CE153" i="46"/>
  <c r="CD153" i="46"/>
  <c r="CC153" i="46"/>
  <c r="N153" i="46" s="1"/>
  <c r="CB153" i="46"/>
  <c r="M153" i="46" s="1"/>
  <c r="CA153" i="46"/>
  <c r="L153" i="46" s="1"/>
  <c r="BZ153" i="46"/>
  <c r="K153" i="46" s="1"/>
  <c r="BY153" i="46"/>
  <c r="J153" i="46" s="1"/>
  <c r="BX153" i="46"/>
  <c r="BW153" i="46"/>
  <c r="H153" i="46" s="1"/>
  <c r="BV153" i="46"/>
  <c r="BU153" i="46"/>
  <c r="F153" i="46" s="1"/>
  <c r="BT153" i="46"/>
  <c r="E153" i="46" s="1"/>
  <c r="BS153" i="46"/>
  <c r="D153" i="46" s="1"/>
  <c r="BO153" i="46"/>
  <c r="B153" i="46"/>
  <c r="B153" i="44" s="1"/>
  <c r="A153" i="46"/>
  <c r="C153" i="46" s="1"/>
  <c r="C153" i="44" s="1"/>
  <c r="EF152" i="46"/>
  <c r="EE152" i="46"/>
  <c r="ED152" i="46"/>
  <c r="BO152" i="46" s="1"/>
  <c r="EC152" i="46"/>
  <c r="BN152" i="46" s="1"/>
  <c r="EB152" i="46"/>
  <c r="BM152" i="46" s="1"/>
  <c r="EA152" i="46"/>
  <c r="BL152" i="46" s="1"/>
  <c r="DZ152" i="46"/>
  <c r="BK152" i="46" s="1"/>
  <c r="DY152" i="46"/>
  <c r="DX152" i="46"/>
  <c r="DW152" i="46"/>
  <c r="DV152" i="46"/>
  <c r="DU152" i="46"/>
  <c r="BF152" i="46" s="1"/>
  <c r="DT152" i="46"/>
  <c r="BE152" i="46" s="1"/>
  <c r="DS152" i="46"/>
  <c r="BD152" i="46" s="1"/>
  <c r="DR152" i="46"/>
  <c r="BC152" i="46" s="1"/>
  <c r="DQ152" i="46"/>
  <c r="DP152" i="46"/>
  <c r="DO152" i="46"/>
  <c r="DN152" i="46"/>
  <c r="AY152" i="46" s="1"/>
  <c r="DM152" i="46"/>
  <c r="AX152" i="46" s="1"/>
  <c r="DL152" i="46"/>
  <c r="AW152" i="46" s="1"/>
  <c r="DK152" i="46"/>
  <c r="AV152" i="46" s="1"/>
  <c r="DJ152" i="46"/>
  <c r="AU152" i="46" s="1"/>
  <c r="DI152" i="46"/>
  <c r="DH152" i="46"/>
  <c r="DG152" i="46"/>
  <c r="DF152" i="46"/>
  <c r="AQ152" i="46" s="1"/>
  <c r="DE152" i="46"/>
  <c r="AP152" i="46" s="1"/>
  <c r="DD152" i="46"/>
  <c r="AO152" i="46" s="1"/>
  <c r="DC152" i="46"/>
  <c r="AN152" i="46" s="1"/>
  <c r="DB152" i="46"/>
  <c r="AM152" i="46" s="1"/>
  <c r="DA152" i="46"/>
  <c r="AL152" i="46" s="1"/>
  <c r="CZ152" i="46"/>
  <c r="AK152" i="46" s="1"/>
  <c r="CY152" i="46"/>
  <c r="CX152" i="46"/>
  <c r="AI152" i="46" s="1"/>
  <c r="CW152" i="46"/>
  <c r="AH152" i="46" s="1"/>
  <c r="CV152" i="46"/>
  <c r="AG152" i="46" s="1"/>
  <c r="CU152" i="46"/>
  <c r="CT152" i="46"/>
  <c r="CS152" i="46"/>
  <c r="AD152" i="46" s="1"/>
  <c r="CR152" i="46"/>
  <c r="AC152" i="46" s="1"/>
  <c r="CQ152" i="46"/>
  <c r="CP152" i="46"/>
  <c r="AA152" i="46" s="1"/>
  <c r="CO152" i="46"/>
  <c r="Z152" i="46" s="1"/>
  <c r="CN152" i="46"/>
  <c r="Y152" i="46" s="1"/>
  <c r="CM152" i="46"/>
  <c r="X152" i="46" s="1"/>
  <c r="CL152" i="46"/>
  <c r="CK152" i="46"/>
  <c r="V152" i="46" s="1"/>
  <c r="CJ152" i="46"/>
  <c r="U152" i="46" s="1"/>
  <c r="CI152" i="46"/>
  <c r="CH152" i="46"/>
  <c r="CG152" i="46"/>
  <c r="R152" i="46" s="1"/>
  <c r="CF152" i="46"/>
  <c r="Q152" i="46" s="1"/>
  <c r="CE152" i="46"/>
  <c r="P152" i="46" s="1"/>
  <c r="CD152" i="46"/>
  <c r="O152" i="46" s="1"/>
  <c r="CC152" i="46"/>
  <c r="CB152" i="46"/>
  <c r="CA152" i="46"/>
  <c r="BZ152" i="46"/>
  <c r="K152" i="46" s="1"/>
  <c r="BY152" i="46"/>
  <c r="J152" i="46" s="1"/>
  <c r="BX152" i="46"/>
  <c r="I152" i="46" s="1"/>
  <c r="BW152" i="46"/>
  <c r="H152" i="46" s="1"/>
  <c r="BV152" i="46"/>
  <c r="BU152" i="46"/>
  <c r="F152" i="46" s="1"/>
  <c r="BT152" i="46"/>
  <c r="BS152" i="46"/>
  <c r="B152" i="46"/>
  <c r="B152" i="44" s="1"/>
  <c r="A152" i="46"/>
  <c r="C152" i="46" s="1"/>
  <c r="C152" i="44" s="1"/>
  <c r="EF151" i="46"/>
  <c r="BQ151" i="46" s="1"/>
  <c r="EE151" i="46"/>
  <c r="BP151" i="46" s="1"/>
  <c r="ED151" i="46"/>
  <c r="BO151" i="44" s="1"/>
  <c r="EC151" i="46"/>
  <c r="BN151" i="46" s="1"/>
  <c r="EB151" i="46"/>
  <c r="EA151" i="46"/>
  <c r="BL151" i="46" s="1"/>
  <c r="DZ151" i="46"/>
  <c r="BK151" i="46" s="1"/>
  <c r="DY151" i="46"/>
  <c r="BJ151" i="46" s="1"/>
  <c r="DX151" i="46"/>
  <c r="BI151" i="46" s="1"/>
  <c r="DW151" i="46"/>
  <c r="BH151" i="46" s="1"/>
  <c r="DV151" i="46"/>
  <c r="DU151" i="46"/>
  <c r="DT151" i="46"/>
  <c r="BE151" i="46" s="1"/>
  <c r="DS151" i="46"/>
  <c r="BD151" i="46" s="1"/>
  <c r="DR151" i="46"/>
  <c r="BC151" i="46" s="1"/>
  <c r="DQ151" i="46"/>
  <c r="BB151" i="46" s="1"/>
  <c r="DP151" i="46"/>
  <c r="BA151" i="46" s="1"/>
  <c r="DO151" i="46"/>
  <c r="DN151" i="46"/>
  <c r="DM151" i="46"/>
  <c r="AX151" i="46" s="1"/>
  <c r="DL151" i="46"/>
  <c r="AW151" i="46" s="1"/>
  <c r="DK151" i="46"/>
  <c r="AV151" i="46" s="1"/>
  <c r="DJ151" i="46"/>
  <c r="DI151" i="46"/>
  <c r="AT151" i="46" s="1"/>
  <c r="DH151" i="46"/>
  <c r="AS151" i="46" s="1"/>
  <c r="DG151" i="46"/>
  <c r="AR151" i="46" s="1"/>
  <c r="DF151" i="46"/>
  <c r="AQ151" i="46" s="1"/>
  <c r="DE151" i="46"/>
  <c r="AP151" i="46" s="1"/>
  <c r="DD151" i="46"/>
  <c r="DC151" i="46"/>
  <c r="AN151" i="46" s="1"/>
  <c r="DB151" i="46"/>
  <c r="AM151" i="46" s="1"/>
  <c r="DA151" i="46"/>
  <c r="CZ151" i="46"/>
  <c r="AK151" i="46" s="1"/>
  <c r="CY151" i="46"/>
  <c r="AJ151" i="46" s="1"/>
  <c r="CX151" i="46"/>
  <c r="AI151" i="46" s="1"/>
  <c r="CW151" i="46"/>
  <c r="AH151" i="46" s="1"/>
  <c r="CV151" i="46"/>
  <c r="CU151" i="46"/>
  <c r="AF151" i="46" s="1"/>
  <c r="CT151" i="46"/>
  <c r="AE151" i="46" s="1"/>
  <c r="CS151" i="46"/>
  <c r="AD151" i="46" s="1"/>
  <c r="CR151" i="46"/>
  <c r="AC151" i="46" s="1"/>
  <c r="CQ151" i="46"/>
  <c r="AB151" i="46" s="1"/>
  <c r="CP151" i="46"/>
  <c r="CO151" i="46"/>
  <c r="CN151" i="46"/>
  <c r="Y151" i="46" s="1"/>
  <c r="CM151" i="46"/>
  <c r="X151" i="46" s="1"/>
  <c r="CL151" i="46"/>
  <c r="CK151" i="46"/>
  <c r="CJ151" i="46"/>
  <c r="U151" i="46" s="1"/>
  <c r="CI151" i="46"/>
  <c r="T151" i="46" s="1"/>
  <c r="CH151" i="46"/>
  <c r="CG151" i="46"/>
  <c r="CF151" i="46"/>
  <c r="Q151" i="46" s="1"/>
  <c r="CE151" i="46"/>
  <c r="P151" i="46" s="1"/>
  <c r="CD151" i="46"/>
  <c r="O151" i="46" s="1"/>
  <c r="CC151" i="46"/>
  <c r="N151" i="46" s="1"/>
  <c r="CB151" i="46"/>
  <c r="M151" i="46" s="1"/>
  <c r="CA151" i="46"/>
  <c r="L151" i="46" s="1"/>
  <c r="BZ151" i="46"/>
  <c r="K151" i="46" s="1"/>
  <c r="BY151" i="46"/>
  <c r="J151" i="46" s="1"/>
  <c r="BX151" i="46"/>
  <c r="BW151" i="46"/>
  <c r="H151" i="46" s="1"/>
  <c r="BV151" i="46"/>
  <c r="G151" i="46" s="1"/>
  <c r="BU151" i="46"/>
  <c r="BT151" i="46"/>
  <c r="E151" i="46" s="1"/>
  <c r="BS151" i="46"/>
  <c r="D151" i="46" s="1"/>
  <c r="BO151" i="46"/>
  <c r="B151" i="46"/>
  <c r="B151" i="44" s="1"/>
  <c r="A151" i="46"/>
  <c r="EF150" i="46"/>
  <c r="EE150" i="46"/>
  <c r="BP150" i="46" s="1"/>
  <c r="ED150" i="46"/>
  <c r="BO150" i="44" s="1"/>
  <c r="EC150" i="46"/>
  <c r="BN150" i="46" s="1"/>
  <c r="EB150" i="46"/>
  <c r="BM150" i="46" s="1"/>
  <c r="EA150" i="46"/>
  <c r="BL150" i="46" s="1"/>
  <c r="DZ150" i="46"/>
  <c r="DY150" i="46"/>
  <c r="DX150" i="46"/>
  <c r="DW150" i="46"/>
  <c r="BH150" i="46" s="1"/>
  <c r="DV150" i="46"/>
  <c r="DU150" i="46"/>
  <c r="BF150" i="46" s="1"/>
  <c r="DT150" i="46"/>
  <c r="BE150" i="46" s="1"/>
  <c r="DS150" i="46"/>
  <c r="DR150" i="46"/>
  <c r="BC150" i="46" s="1"/>
  <c r="DQ150" i="46"/>
  <c r="BB150" i="46" s="1"/>
  <c r="DP150" i="46"/>
  <c r="DO150" i="46"/>
  <c r="DN150" i="46"/>
  <c r="DM150" i="46"/>
  <c r="AX150" i="46" s="1"/>
  <c r="DL150" i="46"/>
  <c r="DK150" i="46"/>
  <c r="DJ150" i="46"/>
  <c r="DI150" i="46"/>
  <c r="DH150" i="46"/>
  <c r="DG150" i="46"/>
  <c r="AR150" i="46" s="1"/>
  <c r="DF150" i="46"/>
  <c r="DE150" i="46"/>
  <c r="AP150" i="46" s="1"/>
  <c r="DD150" i="46"/>
  <c r="AO150" i="46" s="1"/>
  <c r="DC150" i="46"/>
  <c r="AN150" i="46" s="1"/>
  <c r="DB150" i="46"/>
  <c r="DA150" i="46"/>
  <c r="AL150" i="46" s="1"/>
  <c r="CZ150" i="46"/>
  <c r="CY150" i="46"/>
  <c r="AJ150" i="46" s="1"/>
  <c r="CX150" i="46"/>
  <c r="CW150" i="46"/>
  <c r="AH150" i="46" s="1"/>
  <c r="CV150" i="46"/>
  <c r="AG150" i="46" s="1"/>
  <c r="CU150" i="46"/>
  <c r="AF150" i="46" s="1"/>
  <c r="CT150" i="46"/>
  <c r="AE150" i="46" s="1"/>
  <c r="CS150" i="46"/>
  <c r="AD150" i="46" s="1"/>
  <c r="CR150" i="46"/>
  <c r="CQ150" i="46"/>
  <c r="AB150" i="46" s="1"/>
  <c r="CP150" i="46"/>
  <c r="CO150" i="46"/>
  <c r="Z150" i="46" s="1"/>
  <c r="CN150" i="46"/>
  <c r="Y150" i="46" s="1"/>
  <c r="CM150" i="46"/>
  <c r="X150" i="46" s="1"/>
  <c r="CL150" i="46"/>
  <c r="CK150" i="46"/>
  <c r="CJ150" i="46"/>
  <c r="CI150" i="46"/>
  <c r="T150" i="46" s="1"/>
  <c r="CH150" i="46"/>
  <c r="CG150" i="46"/>
  <c r="R150" i="46" s="1"/>
  <c r="CF150" i="46"/>
  <c r="Q150" i="46" s="1"/>
  <c r="CE150" i="46"/>
  <c r="CD150" i="46"/>
  <c r="CC150" i="46"/>
  <c r="CB150" i="46"/>
  <c r="CA150" i="46"/>
  <c r="L150" i="46" s="1"/>
  <c r="BZ150" i="46"/>
  <c r="BY150" i="46"/>
  <c r="BX150" i="46"/>
  <c r="I150" i="46" s="1"/>
  <c r="BW150" i="46"/>
  <c r="BV150" i="46"/>
  <c r="G150" i="46" s="1"/>
  <c r="BU150" i="46"/>
  <c r="BT150" i="46"/>
  <c r="BS150" i="46"/>
  <c r="BO150" i="46"/>
  <c r="B150" i="46"/>
  <c r="B150" i="44" s="1"/>
  <c r="A150" i="46"/>
  <c r="A150" i="44" s="1"/>
  <c r="EF149" i="46"/>
  <c r="BQ149" i="46" s="1"/>
  <c r="EE149" i="46"/>
  <c r="BP149" i="46" s="1"/>
  <c r="ED149" i="46"/>
  <c r="EC149" i="46"/>
  <c r="EB149" i="46"/>
  <c r="BM149" i="46" s="1"/>
  <c r="EA149" i="46"/>
  <c r="DZ149" i="46"/>
  <c r="BK149" i="46" s="1"/>
  <c r="DY149" i="46"/>
  <c r="BJ149" i="46" s="1"/>
  <c r="DX149" i="46"/>
  <c r="DW149" i="46"/>
  <c r="DV149" i="46"/>
  <c r="BG149" i="46" s="1"/>
  <c r="DU149" i="46"/>
  <c r="DT149" i="46"/>
  <c r="DS149" i="46"/>
  <c r="DR149" i="46"/>
  <c r="BC149" i="46" s="1"/>
  <c r="DQ149" i="46"/>
  <c r="BB149" i="46" s="1"/>
  <c r="DP149" i="46"/>
  <c r="DO149" i="46"/>
  <c r="AZ149" i="46" s="1"/>
  <c r="DN149" i="46"/>
  <c r="DM149" i="46"/>
  <c r="DL149" i="46"/>
  <c r="AW149" i="46" s="1"/>
  <c r="DK149" i="46"/>
  <c r="DJ149" i="46"/>
  <c r="AU149" i="46" s="1"/>
  <c r="DI149" i="46"/>
  <c r="AT149" i="46" s="1"/>
  <c r="DH149" i="46"/>
  <c r="DG149" i="46"/>
  <c r="DF149" i="46"/>
  <c r="DE149" i="46"/>
  <c r="DD149" i="46"/>
  <c r="AO149" i="46" s="1"/>
  <c r="DC149" i="46"/>
  <c r="AN149" i="46" s="1"/>
  <c r="DB149" i="46"/>
  <c r="AM149" i="46" s="1"/>
  <c r="DA149" i="46"/>
  <c r="AL149" i="46" s="1"/>
  <c r="CZ149" i="46"/>
  <c r="CY149" i="46"/>
  <c r="CX149" i="46"/>
  <c r="CW149" i="46"/>
  <c r="CV149" i="46"/>
  <c r="AG149" i="46" s="1"/>
  <c r="CU149" i="46"/>
  <c r="CT149" i="46"/>
  <c r="AE149" i="46" s="1"/>
  <c r="CS149" i="46"/>
  <c r="AD149" i="46" s="1"/>
  <c r="CR149" i="46"/>
  <c r="CQ149" i="46"/>
  <c r="AB149" i="46" s="1"/>
  <c r="CP149" i="46"/>
  <c r="AA149" i="46" s="1"/>
  <c r="CO149" i="46"/>
  <c r="CN149" i="46"/>
  <c r="Y149" i="46" s="1"/>
  <c r="CM149" i="46"/>
  <c r="CL149" i="46"/>
  <c r="W149" i="46" s="1"/>
  <c r="CK149" i="46"/>
  <c r="V149" i="46" s="1"/>
  <c r="CJ149" i="46"/>
  <c r="CI149" i="46"/>
  <c r="T149" i="46" s="1"/>
  <c r="CH149" i="46"/>
  <c r="S149" i="46" s="1"/>
  <c r="CG149" i="46"/>
  <c r="CF149" i="46"/>
  <c r="CE149" i="46"/>
  <c r="CD149" i="46"/>
  <c r="O149" i="46" s="1"/>
  <c r="CC149" i="46"/>
  <c r="N149" i="46" s="1"/>
  <c r="CB149" i="46"/>
  <c r="CA149" i="46"/>
  <c r="L149" i="46" s="1"/>
  <c r="BZ149" i="46"/>
  <c r="BY149" i="46"/>
  <c r="BX149" i="46"/>
  <c r="I149" i="46" s="1"/>
  <c r="BW149" i="46"/>
  <c r="BV149" i="46"/>
  <c r="BU149" i="46"/>
  <c r="F149" i="46" s="1"/>
  <c r="BT149" i="46"/>
  <c r="E149" i="46" s="1"/>
  <c r="BS149" i="46"/>
  <c r="D149" i="46" s="1"/>
  <c r="B149" i="46"/>
  <c r="B149" i="44" s="1"/>
  <c r="A149" i="46"/>
  <c r="A147" i="27" s="1"/>
  <c r="EF148" i="46"/>
  <c r="BQ148" i="46" s="1"/>
  <c r="EE148" i="46"/>
  <c r="BP148" i="46" s="1"/>
  <c r="ED148" i="46"/>
  <c r="BO148" i="46" s="1"/>
  <c r="EC148" i="46"/>
  <c r="BN148" i="46" s="1"/>
  <c r="EB148" i="46"/>
  <c r="EA148" i="46"/>
  <c r="BL148" i="46" s="1"/>
  <c r="DZ148" i="46"/>
  <c r="DY148" i="46"/>
  <c r="BJ148" i="46" s="1"/>
  <c r="DX148" i="46"/>
  <c r="BI148" i="46" s="1"/>
  <c r="DW148" i="46"/>
  <c r="BH148" i="46" s="1"/>
  <c r="DV148" i="46"/>
  <c r="BG148" i="46" s="1"/>
  <c r="DU148" i="46"/>
  <c r="BF148" i="46" s="1"/>
  <c r="DT148" i="46"/>
  <c r="DS148" i="46"/>
  <c r="BD148" i="46" s="1"/>
  <c r="DR148" i="46"/>
  <c r="DQ148" i="46"/>
  <c r="BB148" i="46" s="1"/>
  <c r="DP148" i="46"/>
  <c r="DO148" i="46"/>
  <c r="DN148" i="46"/>
  <c r="AY148" i="46" s="1"/>
  <c r="DM148" i="46"/>
  <c r="AX148" i="46" s="1"/>
  <c r="DL148" i="46"/>
  <c r="DK148" i="46"/>
  <c r="DJ148" i="46"/>
  <c r="AU148" i="46" s="1"/>
  <c r="DI148" i="46"/>
  <c r="DH148" i="46"/>
  <c r="AS148" i="46" s="1"/>
  <c r="DG148" i="46"/>
  <c r="DF148" i="46"/>
  <c r="AQ148" i="46" s="1"/>
  <c r="DE148" i="46"/>
  <c r="DD148" i="46"/>
  <c r="DC148" i="46"/>
  <c r="DB148" i="46"/>
  <c r="AM148" i="46" s="1"/>
  <c r="DA148" i="46"/>
  <c r="AL148" i="46" s="1"/>
  <c r="CZ148" i="46"/>
  <c r="AK148" i="46" s="1"/>
  <c r="CY148" i="46"/>
  <c r="CX148" i="46"/>
  <c r="CW148" i="46"/>
  <c r="AH148" i="46" s="1"/>
  <c r="CV148" i="46"/>
  <c r="CU148" i="46"/>
  <c r="CT148" i="46"/>
  <c r="CS148" i="46"/>
  <c r="AD148" i="46" s="1"/>
  <c r="CR148" i="46"/>
  <c r="AC148" i="46" s="1"/>
  <c r="CQ148" i="46"/>
  <c r="CP148" i="46"/>
  <c r="AA148" i="46" s="1"/>
  <c r="CO148" i="46"/>
  <c r="Z148" i="46" s="1"/>
  <c r="CN148" i="46"/>
  <c r="CM148" i="46"/>
  <c r="X148" i="46" s="1"/>
  <c r="CL148" i="46"/>
  <c r="W148" i="46" s="1"/>
  <c r="CK148" i="46"/>
  <c r="CJ148" i="46"/>
  <c r="U148" i="46" s="1"/>
  <c r="CI148" i="46"/>
  <c r="CH148" i="46"/>
  <c r="S148" i="46" s="1"/>
  <c r="CG148" i="46"/>
  <c r="R148" i="46" s="1"/>
  <c r="CF148" i="46"/>
  <c r="CE148" i="46"/>
  <c r="P148" i="46" s="1"/>
  <c r="CD148" i="46"/>
  <c r="CC148" i="46"/>
  <c r="N148" i="46" s="1"/>
  <c r="CB148" i="46"/>
  <c r="M148" i="46" s="1"/>
  <c r="CA148" i="46"/>
  <c r="BZ148" i="46"/>
  <c r="K148" i="46" s="1"/>
  <c r="BY148" i="46"/>
  <c r="J148" i="46" s="1"/>
  <c r="BX148" i="46"/>
  <c r="BW148" i="46"/>
  <c r="BV148" i="46"/>
  <c r="BU148" i="46"/>
  <c r="F148" i="46" s="1"/>
  <c r="BT148" i="46"/>
  <c r="E148" i="46" s="1"/>
  <c r="BS148" i="46"/>
  <c r="B148" i="46"/>
  <c r="B148" i="44" s="1"/>
  <c r="A148" i="46"/>
  <c r="A146" i="27" s="1"/>
  <c r="EF147" i="46"/>
  <c r="BQ147" i="46" s="1"/>
  <c r="EE147" i="46"/>
  <c r="ED147" i="46"/>
  <c r="EC147" i="46"/>
  <c r="BN147" i="46" s="1"/>
  <c r="EB147" i="46"/>
  <c r="BM147" i="46" s="1"/>
  <c r="EA147" i="46"/>
  <c r="DZ147" i="46"/>
  <c r="BK147" i="46" s="1"/>
  <c r="DY147" i="46"/>
  <c r="DX147" i="46"/>
  <c r="BI147" i="46" s="1"/>
  <c r="DW147" i="46"/>
  <c r="BH147" i="46" s="1"/>
  <c r="DV147" i="46"/>
  <c r="DU147" i="46"/>
  <c r="BF147" i="46" s="1"/>
  <c r="DT147" i="46"/>
  <c r="DS147" i="46"/>
  <c r="DR147" i="46"/>
  <c r="DQ147" i="46"/>
  <c r="DP147" i="46"/>
  <c r="BA147" i="46" s="1"/>
  <c r="DO147" i="46"/>
  <c r="AZ147" i="46" s="1"/>
  <c r="DN147" i="46"/>
  <c r="DM147" i="46"/>
  <c r="AX147" i="46" s="1"/>
  <c r="DL147" i="46"/>
  <c r="AW147" i="46" s="1"/>
  <c r="DK147" i="46"/>
  <c r="DJ147" i="46"/>
  <c r="AU147" i="46" s="1"/>
  <c r="DI147" i="46"/>
  <c r="AT147" i="46" s="1"/>
  <c r="DH147" i="46"/>
  <c r="AS147" i="46" s="1"/>
  <c r="DG147" i="46"/>
  <c r="AR147" i="46" s="1"/>
  <c r="DF147" i="46"/>
  <c r="DE147" i="46"/>
  <c r="AP147" i="46" s="1"/>
  <c r="DD147" i="46"/>
  <c r="AO147" i="46" s="1"/>
  <c r="DC147" i="46"/>
  <c r="DB147" i="46"/>
  <c r="AM147" i="46" s="1"/>
  <c r="DA147" i="46"/>
  <c r="AL147" i="46" s="1"/>
  <c r="CZ147" i="46"/>
  <c r="AK147" i="46" s="1"/>
  <c r="CY147" i="46"/>
  <c r="CX147" i="46"/>
  <c r="CW147" i="46"/>
  <c r="CV147" i="46"/>
  <c r="AG147" i="46" s="1"/>
  <c r="CU147" i="46"/>
  <c r="AF147" i="46" s="1"/>
  <c r="CT147" i="46"/>
  <c r="AE147" i="46" s="1"/>
  <c r="CS147" i="46"/>
  <c r="AD147" i="46" s="1"/>
  <c r="CR147" i="46"/>
  <c r="AC147" i="46" s="1"/>
  <c r="CQ147" i="46"/>
  <c r="AB147" i="46" s="1"/>
  <c r="CP147" i="46"/>
  <c r="CO147" i="46"/>
  <c r="Z147" i="46" s="1"/>
  <c r="CN147" i="46"/>
  <c r="Y147" i="46" s="1"/>
  <c r="CM147" i="46"/>
  <c r="X147" i="46" s="1"/>
  <c r="CL147" i="46"/>
  <c r="W147" i="46" s="1"/>
  <c r="CK147" i="46"/>
  <c r="CJ147" i="46"/>
  <c r="U147" i="46" s="1"/>
  <c r="CI147" i="46"/>
  <c r="CH147" i="46"/>
  <c r="CG147" i="46"/>
  <c r="R147" i="46" s="1"/>
  <c r="CF147" i="46"/>
  <c r="Q147" i="46" s="1"/>
  <c r="CE147" i="46"/>
  <c r="CD147" i="46"/>
  <c r="O147" i="46" s="1"/>
  <c r="CC147" i="46"/>
  <c r="CB147" i="46"/>
  <c r="M147" i="46" s="1"/>
  <c r="CA147" i="46"/>
  <c r="BZ147" i="46"/>
  <c r="BY147" i="46"/>
  <c r="J147" i="46" s="1"/>
  <c r="BX147" i="46"/>
  <c r="I147" i="46" s="1"/>
  <c r="BW147" i="46"/>
  <c r="H147" i="46" s="1"/>
  <c r="BV147" i="46"/>
  <c r="BU147" i="46"/>
  <c r="F147" i="46" s="1"/>
  <c r="BT147" i="46"/>
  <c r="E147" i="46" s="1"/>
  <c r="BS147" i="46"/>
  <c r="D147" i="46" s="1"/>
  <c r="B147" i="46"/>
  <c r="B147" i="44" s="1"/>
  <c r="A147" i="46"/>
  <c r="A145" i="27" s="1"/>
  <c r="EF146" i="46"/>
  <c r="BQ146" i="46" s="1"/>
  <c r="EE146" i="46"/>
  <c r="ED146" i="46"/>
  <c r="BO146" i="46" s="1"/>
  <c r="EC146" i="46"/>
  <c r="BN146" i="46" s="1"/>
  <c r="EB146" i="46"/>
  <c r="EA146" i="46"/>
  <c r="DZ146" i="46"/>
  <c r="DY146" i="46"/>
  <c r="BJ146" i="46" s="1"/>
  <c r="DX146" i="46"/>
  <c r="BI146" i="46" s="1"/>
  <c r="DW146" i="46"/>
  <c r="DV146" i="46"/>
  <c r="BG146" i="46" s="1"/>
  <c r="DU146" i="46"/>
  <c r="DT146" i="46"/>
  <c r="DS146" i="46"/>
  <c r="DR146" i="46"/>
  <c r="BC146" i="46" s="1"/>
  <c r="DQ146" i="46"/>
  <c r="BB146" i="46" s="1"/>
  <c r="DP146" i="46"/>
  <c r="BA146" i="46" s="1"/>
  <c r="DO146" i="46"/>
  <c r="AZ146" i="46" s="1"/>
  <c r="DN146" i="46"/>
  <c r="DM146" i="46"/>
  <c r="AX146" i="46" s="1"/>
  <c r="DL146" i="46"/>
  <c r="AW146" i="46" s="1"/>
  <c r="DK146" i="46"/>
  <c r="DJ146" i="46"/>
  <c r="DI146" i="46"/>
  <c r="AT146" i="46" s="1"/>
  <c r="DH146" i="46"/>
  <c r="DG146" i="46"/>
  <c r="DF146" i="46"/>
  <c r="AQ146" i="46" s="1"/>
  <c r="DE146" i="46"/>
  <c r="DD146" i="46"/>
  <c r="DC146" i="46"/>
  <c r="AN146" i="46" s="1"/>
  <c r="DB146" i="46"/>
  <c r="AM146" i="46" s="1"/>
  <c r="DA146" i="46"/>
  <c r="AL146" i="46" s="1"/>
  <c r="CZ146" i="46"/>
  <c r="AK146" i="46" s="1"/>
  <c r="CY146" i="46"/>
  <c r="CX146" i="46"/>
  <c r="AI146" i="46" s="1"/>
  <c r="CW146" i="46"/>
  <c r="CV146" i="46"/>
  <c r="AG146" i="46" s="1"/>
  <c r="CU146" i="46"/>
  <c r="CT146" i="46"/>
  <c r="CS146" i="46"/>
  <c r="AD146" i="46" s="1"/>
  <c r="CR146" i="46"/>
  <c r="CQ146" i="46"/>
  <c r="CP146" i="46"/>
  <c r="CO146" i="46"/>
  <c r="CN146" i="46"/>
  <c r="CM146" i="46"/>
  <c r="CL146" i="46"/>
  <c r="CK146" i="46"/>
  <c r="V146" i="46" s="1"/>
  <c r="CJ146" i="46"/>
  <c r="U146" i="46" s="1"/>
  <c r="CI146" i="46"/>
  <c r="CH146" i="46"/>
  <c r="S146" i="46" s="1"/>
  <c r="CG146" i="46"/>
  <c r="R146" i="46" s="1"/>
  <c r="CF146" i="46"/>
  <c r="CE146" i="46"/>
  <c r="P146" i="46" s="1"/>
  <c r="CD146" i="46"/>
  <c r="O146" i="46" s="1"/>
  <c r="CC146" i="46"/>
  <c r="N146" i="46" s="1"/>
  <c r="CB146" i="46"/>
  <c r="CA146" i="46"/>
  <c r="BZ146" i="46"/>
  <c r="K146" i="46" s="1"/>
  <c r="BY146" i="46"/>
  <c r="J146" i="46" s="1"/>
  <c r="BX146" i="46"/>
  <c r="BW146" i="46"/>
  <c r="BV146" i="46"/>
  <c r="G146" i="46" s="1"/>
  <c r="BU146" i="46"/>
  <c r="F146" i="46" s="1"/>
  <c r="BT146" i="46"/>
  <c r="E146" i="46" s="1"/>
  <c r="BS146" i="46"/>
  <c r="B146" i="46"/>
  <c r="B146" i="44" s="1"/>
  <c r="A146" i="46"/>
  <c r="EF145" i="46"/>
  <c r="EE145" i="46"/>
  <c r="BP145" i="46" s="1"/>
  <c r="ED145" i="46"/>
  <c r="BO145" i="46" s="1"/>
  <c r="EC145" i="46"/>
  <c r="EB145" i="46"/>
  <c r="BM145" i="46" s="1"/>
  <c r="EA145" i="46"/>
  <c r="DZ145" i="46"/>
  <c r="DY145" i="46"/>
  <c r="DX145" i="46"/>
  <c r="BI145" i="46" s="1"/>
  <c r="DW145" i="46"/>
  <c r="DV145" i="46"/>
  <c r="BG145" i="46" s="1"/>
  <c r="DU145" i="46"/>
  <c r="DT145" i="46"/>
  <c r="BE145" i="46" s="1"/>
  <c r="DS145" i="46"/>
  <c r="BD145" i="46" s="1"/>
  <c r="DR145" i="46"/>
  <c r="BC145" i="46" s="1"/>
  <c r="DQ145" i="46"/>
  <c r="BB145" i="46" s="1"/>
  <c r="DP145" i="46"/>
  <c r="DO145" i="46"/>
  <c r="AZ145" i="46" s="1"/>
  <c r="DN145" i="46"/>
  <c r="DM145" i="46"/>
  <c r="DL145" i="46"/>
  <c r="AW145" i="46" s="1"/>
  <c r="DK145" i="46"/>
  <c r="DJ145" i="46"/>
  <c r="AU145" i="46" s="1"/>
  <c r="DI145" i="46"/>
  <c r="AT145" i="46" s="1"/>
  <c r="DH145" i="46"/>
  <c r="AS145" i="46" s="1"/>
  <c r="DG145" i="46"/>
  <c r="DF145" i="46"/>
  <c r="AQ145" i="46" s="1"/>
  <c r="DE145" i="46"/>
  <c r="DD145" i="46"/>
  <c r="AO145" i="46" s="1"/>
  <c r="DC145" i="46"/>
  <c r="DB145" i="46"/>
  <c r="AM145" i="46" s="1"/>
  <c r="DA145" i="46"/>
  <c r="CZ145" i="46"/>
  <c r="AK145" i="46" s="1"/>
  <c r="CY145" i="46"/>
  <c r="AJ145" i="46" s="1"/>
  <c r="CX145" i="46"/>
  <c r="AI145" i="46" s="1"/>
  <c r="CW145" i="46"/>
  <c r="CV145" i="46"/>
  <c r="AG145" i="46" s="1"/>
  <c r="CU145" i="46"/>
  <c r="AF145" i="46" s="1"/>
  <c r="CT145" i="46"/>
  <c r="AE145" i="46" s="1"/>
  <c r="CS145" i="46"/>
  <c r="CR145" i="46"/>
  <c r="CQ145" i="46"/>
  <c r="CP145" i="46"/>
  <c r="CO145" i="46"/>
  <c r="CN145" i="46"/>
  <c r="Y145" i="46" s="1"/>
  <c r="CM145" i="46"/>
  <c r="CL145" i="46"/>
  <c r="CK145" i="46"/>
  <c r="V145" i="46" s="1"/>
  <c r="CJ145" i="46"/>
  <c r="CI145" i="46"/>
  <c r="T145" i="46" s="1"/>
  <c r="CH145" i="46"/>
  <c r="CG145" i="46"/>
  <c r="CF145" i="46"/>
  <c r="Q145" i="46" s="1"/>
  <c r="CE145" i="46"/>
  <c r="P145" i="46" s="1"/>
  <c r="CD145" i="46"/>
  <c r="O145" i="46" s="1"/>
  <c r="CC145" i="46"/>
  <c r="N145" i="46" s="1"/>
  <c r="CB145" i="46"/>
  <c r="CA145" i="46"/>
  <c r="L145" i="46" s="1"/>
  <c r="BZ145" i="46"/>
  <c r="K145" i="46" s="1"/>
  <c r="BY145" i="46"/>
  <c r="BX145" i="46"/>
  <c r="BW145" i="46"/>
  <c r="BV145" i="46"/>
  <c r="G145" i="46" s="1"/>
  <c r="BU145" i="46"/>
  <c r="F145" i="46" s="1"/>
  <c r="BT145" i="46"/>
  <c r="BS145" i="46"/>
  <c r="B145" i="46"/>
  <c r="B145" i="44" s="1"/>
  <c r="A145" i="46"/>
  <c r="A143" i="27" s="1"/>
  <c r="EF144" i="46"/>
  <c r="BQ144" i="46" s="1"/>
  <c r="EE144" i="46"/>
  <c r="BP144" i="46" s="1"/>
  <c r="ED144" i="46"/>
  <c r="BO144" i="46" s="1"/>
  <c r="EC144" i="46"/>
  <c r="BN144" i="46" s="1"/>
  <c r="EB144" i="46"/>
  <c r="EA144" i="46"/>
  <c r="BL144" i="46" s="1"/>
  <c r="DZ144" i="46"/>
  <c r="BK144" i="46" s="1"/>
  <c r="DY144" i="46"/>
  <c r="BJ144" i="46" s="1"/>
  <c r="DX144" i="46"/>
  <c r="BI144" i="46" s="1"/>
  <c r="DW144" i="46"/>
  <c r="DV144" i="46"/>
  <c r="BG144" i="46" s="1"/>
  <c r="DU144" i="46"/>
  <c r="BF144" i="46" s="1"/>
  <c r="DT144" i="46"/>
  <c r="DS144" i="46"/>
  <c r="DR144" i="46"/>
  <c r="DQ144" i="46"/>
  <c r="BB144" i="46" s="1"/>
  <c r="DP144" i="46"/>
  <c r="BA144" i="46" s="1"/>
  <c r="DO144" i="46"/>
  <c r="DN144" i="46"/>
  <c r="DM144" i="46"/>
  <c r="AX144" i="46" s="1"/>
  <c r="DL144" i="46"/>
  <c r="DK144" i="46"/>
  <c r="AV144" i="46" s="1"/>
  <c r="DJ144" i="46"/>
  <c r="DI144" i="46"/>
  <c r="AT144" i="46" s="1"/>
  <c r="DH144" i="46"/>
  <c r="AS144" i="46" s="1"/>
  <c r="DG144" i="46"/>
  <c r="AR144" i="46" s="1"/>
  <c r="DF144" i="46"/>
  <c r="AQ144" i="46" s="1"/>
  <c r="DE144" i="46"/>
  <c r="AP144" i="46" s="1"/>
  <c r="DD144" i="46"/>
  <c r="DC144" i="46"/>
  <c r="DB144" i="46"/>
  <c r="AM144" i="46" s="1"/>
  <c r="DA144" i="46"/>
  <c r="AL144" i="46" s="1"/>
  <c r="CZ144" i="46"/>
  <c r="AK144" i="46" s="1"/>
  <c r="CY144" i="46"/>
  <c r="CX144" i="46"/>
  <c r="CW144" i="46"/>
  <c r="CV144" i="46"/>
  <c r="AG144" i="46" s="1"/>
  <c r="CU144" i="46"/>
  <c r="AF144" i="46" s="1"/>
  <c r="CT144" i="46"/>
  <c r="CS144" i="46"/>
  <c r="AD144" i="46" s="1"/>
  <c r="CR144" i="46"/>
  <c r="AC144" i="46" s="1"/>
  <c r="CQ144" i="46"/>
  <c r="CP144" i="46"/>
  <c r="AA144" i="46" s="1"/>
  <c r="CO144" i="46"/>
  <c r="CN144" i="46"/>
  <c r="CM144" i="46"/>
  <c r="CL144" i="46"/>
  <c r="W144" i="46" s="1"/>
  <c r="CK144" i="46"/>
  <c r="V144" i="46" s="1"/>
  <c r="CJ144" i="46"/>
  <c r="U144" i="46" s="1"/>
  <c r="CI144" i="46"/>
  <c r="CH144" i="46"/>
  <c r="S144" i="46" s="1"/>
  <c r="CG144" i="46"/>
  <c r="CF144" i="46"/>
  <c r="Q144" i="46" s="1"/>
  <c r="CE144" i="46"/>
  <c r="CD144" i="46"/>
  <c r="CC144" i="46"/>
  <c r="N144" i="46" s="1"/>
  <c r="CB144" i="46"/>
  <c r="M144" i="46" s="1"/>
  <c r="CA144" i="46"/>
  <c r="BZ144" i="46"/>
  <c r="BY144" i="46"/>
  <c r="J144" i="46" s="1"/>
  <c r="BX144" i="46"/>
  <c r="BW144" i="46"/>
  <c r="H144" i="46" s="1"/>
  <c r="BV144" i="46"/>
  <c r="BU144" i="46"/>
  <c r="F144" i="46" s="1"/>
  <c r="BT144" i="46"/>
  <c r="E144" i="46" s="1"/>
  <c r="BS144" i="46"/>
  <c r="B144" i="46"/>
  <c r="B144" i="44" s="1"/>
  <c r="A144" i="46"/>
  <c r="A142" i="27" s="1"/>
  <c r="EF143" i="46"/>
  <c r="EE143" i="46"/>
  <c r="ED143" i="46"/>
  <c r="BO143" i="46" s="1"/>
  <c r="EC143" i="46"/>
  <c r="BN143" i="46" s="1"/>
  <c r="EB143" i="46"/>
  <c r="BM143" i="46" s="1"/>
  <c r="EA143" i="46"/>
  <c r="BL143" i="46" s="1"/>
  <c r="DZ143" i="46"/>
  <c r="BK143" i="46" s="1"/>
  <c r="DY143" i="46"/>
  <c r="DX143" i="46"/>
  <c r="BI143" i="46" s="1"/>
  <c r="DW143" i="46"/>
  <c r="BH143" i="46" s="1"/>
  <c r="DV143" i="46"/>
  <c r="BG143" i="46" s="1"/>
  <c r="DU143" i="46"/>
  <c r="BF143" i="46" s="1"/>
  <c r="DT143" i="46"/>
  <c r="DS143" i="46"/>
  <c r="DR143" i="46"/>
  <c r="BC143" i="46" s="1"/>
  <c r="DQ143" i="46"/>
  <c r="DP143" i="46"/>
  <c r="DO143" i="46"/>
  <c r="AZ143" i="46" s="1"/>
  <c r="DN143" i="46"/>
  <c r="DM143" i="46"/>
  <c r="AX143" i="46" s="1"/>
  <c r="DL143" i="46"/>
  <c r="AW143" i="46" s="1"/>
  <c r="DK143" i="46"/>
  <c r="AV143" i="46" s="1"/>
  <c r="DJ143" i="46"/>
  <c r="DI143" i="46"/>
  <c r="DH143" i="46"/>
  <c r="DG143" i="46"/>
  <c r="AR143" i="46" s="1"/>
  <c r="DF143" i="46"/>
  <c r="DE143" i="46"/>
  <c r="AP143" i="46" s="1"/>
  <c r="DD143" i="46"/>
  <c r="DC143" i="46"/>
  <c r="DB143" i="46"/>
  <c r="AM143" i="46" s="1"/>
  <c r="DA143" i="46"/>
  <c r="CZ143" i="46"/>
  <c r="AK143" i="46" s="1"/>
  <c r="CY143" i="46"/>
  <c r="CX143" i="46"/>
  <c r="AI143" i="46" s="1"/>
  <c r="CW143" i="46"/>
  <c r="AH143" i="46" s="1"/>
  <c r="CV143" i="46"/>
  <c r="AG143" i="46" s="1"/>
  <c r="CU143" i="46"/>
  <c r="AF143" i="46" s="1"/>
  <c r="CT143" i="46"/>
  <c r="AE143" i="46" s="1"/>
  <c r="CS143" i="46"/>
  <c r="AD143" i="46" s="1"/>
  <c r="CR143" i="46"/>
  <c r="AC143" i="46" s="1"/>
  <c r="CQ143" i="46"/>
  <c r="AB143" i="46" s="1"/>
  <c r="CP143" i="46"/>
  <c r="CO143" i="46"/>
  <c r="Z143" i="46" s="1"/>
  <c r="CN143" i="46"/>
  <c r="Y143" i="46" s="1"/>
  <c r="CM143" i="46"/>
  <c r="CL143" i="46"/>
  <c r="CK143" i="46"/>
  <c r="V143" i="46" s="1"/>
  <c r="CJ143" i="46"/>
  <c r="CI143" i="46"/>
  <c r="T143" i="46" s="1"/>
  <c r="CH143" i="46"/>
  <c r="S143" i="46" s="1"/>
  <c r="CG143" i="46"/>
  <c r="R143" i="46" s="1"/>
  <c r="CF143" i="46"/>
  <c r="CE143" i="46"/>
  <c r="CD143" i="46"/>
  <c r="O143" i="46" s="1"/>
  <c r="CC143" i="46"/>
  <c r="N143" i="46" s="1"/>
  <c r="CB143" i="46"/>
  <c r="CA143" i="46"/>
  <c r="L143" i="46" s="1"/>
  <c r="BZ143" i="46"/>
  <c r="BY143" i="46"/>
  <c r="J143" i="46" s="1"/>
  <c r="BX143" i="46"/>
  <c r="I143" i="46" s="1"/>
  <c r="BW143" i="46"/>
  <c r="BV143" i="46"/>
  <c r="G143" i="46" s="1"/>
  <c r="BU143" i="46"/>
  <c r="BT143" i="46"/>
  <c r="BS143" i="46"/>
  <c r="B143" i="46"/>
  <c r="B143" i="44" s="1"/>
  <c r="A143" i="46"/>
  <c r="A141" i="27" s="1"/>
  <c r="EF142" i="46"/>
  <c r="BQ142" i="46" s="1"/>
  <c r="EE142" i="46"/>
  <c r="ED142" i="46"/>
  <c r="BO142" i="46" s="1"/>
  <c r="EC142" i="46"/>
  <c r="BN142" i="46" s="1"/>
  <c r="EB142" i="46"/>
  <c r="EA142" i="46"/>
  <c r="BL142" i="46" s="1"/>
  <c r="DZ142" i="46"/>
  <c r="BK142" i="46" s="1"/>
  <c r="DY142" i="46"/>
  <c r="DX142" i="46"/>
  <c r="DW142" i="46"/>
  <c r="BH142" i="46" s="1"/>
  <c r="DV142" i="46"/>
  <c r="DU142" i="46"/>
  <c r="BF142" i="46" s="1"/>
  <c r="DT142" i="46"/>
  <c r="DS142" i="46"/>
  <c r="BD142" i="46" s="1"/>
  <c r="DR142" i="46"/>
  <c r="BC142" i="46" s="1"/>
  <c r="DQ142" i="46"/>
  <c r="DP142" i="46"/>
  <c r="DO142" i="46"/>
  <c r="DN142" i="46"/>
  <c r="AY142" i="46" s="1"/>
  <c r="DM142" i="46"/>
  <c r="AX142" i="46" s="1"/>
  <c r="DL142" i="46"/>
  <c r="DK142" i="46"/>
  <c r="DJ142" i="46"/>
  <c r="AU142" i="46" s="1"/>
  <c r="DI142" i="46"/>
  <c r="DH142" i="46"/>
  <c r="AS142" i="46" s="1"/>
  <c r="DG142" i="46"/>
  <c r="DF142" i="46"/>
  <c r="AQ142" i="46" s="1"/>
  <c r="DE142" i="46"/>
  <c r="AP142" i="46" s="1"/>
  <c r="DD142" i="46"/>
  <c r="AO142" i="46" s="1"/>
  <c r="DC142" i="46"/>
  <c r="DB142" i="46"/>
  <c r="DA142" i="46"/>
  <c r="CZ142" i="46"/>
  <c r="CY142" i="46"/>
  <c r="CX142" i="46"/>
  <c r="AI142" i="46" s="1"/>
  <c r="CW142" i="46"/>
  <c r="AH142" i="46" s="1"/>
  <c r="CV142" i="46"/>
  <c r="CU142" i="46"/>
  <c r="CT142" i="46"/>
  <c r="AE142" i="46" s="1"/>
  <c r="CS142" i="46"/>
  <c r="CR142" i="46"/>
  <c r="AC142" i="46" s="1"/>
  <c r="CQ142" i="46"/>
  <c r="CP142" i="46"/>
  <c r="AA142" i="46" s="1"/>
  <c r="CO142" i="46"/>
  <c r="Z142" i="46" s="1"/>
  <c r="CN142" i="46"/>
  <c r="CM142" i="46"/>
  <c r="X142" i="46" s="1"/>
  <c r="CL142" i="46"/>
  <c r="CK142" i="46"/>
  <c r="CJ142" i="46"/>
  <c r="U142" i="46" s="1"/>
  <c r="CI142" i="46"/>
  <c r="T142" i="46" s="1"/>
  <c r="CH142" i="46"/>
  <c r="CG142" i="46"/>
  <c r="R142" i="46" s="1"/>
  <c r="CF142" i="46"/>
  <c r="Q142" i="46" s="1"/>
  <c r="CE142" i="46"/>
  <c r="CD142" i="46"/>
  <c r="CC142" i="46"/>
  <c r="CB142" i="46"/>
  <c r="CA142" i="46"/>
  <c r="BZ142" i="46"/>
  <c r="K142" i="46" s="1"/>
  <c r="BY142" i="46"/>
  <c r="J142" i="46" s="1"/>
  <c r="BX142" i="46"/>
  <c r="BW142" i="46"/>
  <c r="BV142" i="46"/>
  <c r="G142" i="46" s="1"/>
  <c r="BU142" i="46"/>
  <c r="BT142" i="46"/>
  <c r="BS142" i="46"/>
  <c r="B142" i="46"/>
  <c r="B142" i="44" s="1"/>
  <c r="A142" i="46"/>
  <c r="A140" i="27" s="1"/>
  <c r="EF141" i="46"/>
  <c r="BQ141" i="46" s="1"/>
  <c r="EE141" i="46"/>
  <c r="ED141" i="46"/>
  <c r="BO141" i="46" s="1"/>
  <c r="EC141" i="46"/>
  <c r="EB141" i="46"/>
  <c r="BM141" i="46" s="1"/>
  <c r="EA141" i="46"/>
  <c r="DZ141" i="46"/>
  <c r="DY141" i="46"/>
  <c r="DX141" i="46"/>
  <c r="DW141" i="46"/>
  <c r="DV141" i="46"/>
  <c r="BG141" i="46" s="1"/>
  <c r="DU141" i="46"/>
  <c r="DT141" i="46"/>
  <c r="BE141" i="46" s="1"/>
  <c r="DS141" i="46"/>
  <c r="DR141" i="46"/>
  <c r="BC141" i="46" s="1"/>
  <c r="DQ141" i="46"/>
  <c r="DP141" i="46"/>
  <c r="DO141" i="46"/>
  <c r="DN141" i="46"/>
  <c r="DM141" i="46"/>
  <c r="DL141" i="46"/>
  <c r="AW141" i="46" s="1"/>
  <c r="DK141" i="46"/>
  <c r="DJ141" i="46"/>
  <c r="AU141" i="46" s="1"/>
  <c r="DI141" i="46"/>
  <c r="AT141" i="46" s="1"/>
  <c r="DH141" i="46"/>
  <c r="AS141" i="46" s="1"/>
  <c r="DG141" i="46"/>
  <c r="AR141" i="46" s="1"/>
  <c r="DF141" i="46"/>
  <c r="DE141" i="46"/>
  <c r="DD141" i="46"/>
  <c r="AO141" i="46" s="1"/>
  <c r="DC141" i="46"/>
  <c r="DB141" i="46"/>
  <c r="DA141" i="46"/>
  <c r="CZ141" i="46"/>
  <c r="AK141" i="46" s="1"/>
  <c r="CY141" i="46"/>
  <c r="CX141" i="46"/>
  <c r="CW141" i="46"/>
  <c r="CV141" i="46"/>
  <c r="CU141" i="46"/>
  <c r="CT141" i="46"/>
  <c r="AE141" i="46" s="1"/>
  <c r="CS141" i="46"/>
  <c r="AD141" i="46" s="1"/>
  <c r="CR141" i="46"/>
  <c r="CQ141" i="46"/>
  <c r="AB141" i="46" s="1"/>
  <c r="CP141" i="46"/>
  <c r="AA141" i="46" s="1"/>
  <c r="CO141" i="46"/>
  <c r="CN141" i="46"/>
  <c r="Y141" i="46" s="1"/>
  <c r="CM141" i="46"/>
  <c r="X141" i="46" s="1"/>
  <c r="CL141" i="46"/>
  <c r="W141" i="46" s="1"/>
  <c r="CK141" i="46"/>
  <c r="CJ141" i="46"/>
  <c r="U141" i="46" s="1"/>
  <c r="CI141" i="46"/>
  <c r="CH141" i="46"/>
  <c r="S141" i="46" s="1"/>
  <c r="CG141" i="46"/>
  <c r="CF141" i="46"/>
  <c r="Q141" i="46" s="1"/>
  <c r="CE141" i="46"/>
  <c r="CD141" i="46"/>
  <c r="O141" i="46" s="1"/>
  <c r="CC141" i="46"/>
  <c r="CB141" i="46"/>
  <c r="CA141" i="46"/>
  <c r="L141" i="46" s="1"/>
  <c r="BZ141" i="46"/>
  <c r="K141" i="46" s="1"/>
  <c r="BY141" i="46"/>
  <c r="BX141" i="46"/>
  <c r="BW141" i="46"/>
  <c r="BV141" i="46"/>
  <c r="G141" i="46" s="1"/>
  <c r="BU141" i="46"/>
  <c r="F141" i="46" s="1"/>
  <c r="BT141" i="46"/>
  <c r="E141" i="46" s="1"/>
  <c r="BS141" i="46"/>
  <c r="B141" i="46"/>
  <c r="B141" i="44" s="1"/>
  <c r="A141" i="46"/>
  <c r="A139" i="27" s="1"/>
  <c r="EF140" i="46"/>
  <c r="BQ140" i="46" s="1"/>
  <c r="EE140" i="46"/>
  <c r="ED140" i="46"/>
  <c r="BO140" i="44" s="1"/>
  <c r="EC140" i="46"/>
  <c r="BN140" i="46" s="1"/>
  <c r="EB140" i="46"/>
  <c r="BM140" i="46" s="1"/>
  <c r="EA140" i="46"/>
  <c r="BL140" i="46" s="1"/>
  <c r="DZ140" i="46"/>
  <c r="DY140" i="46"/>
  <c r="DX140" i="46"/>
  <c r="BI140" i="46" s="1"/>
  <c r="DW140" i="46"/>
  <c r="DV140" i="46"/>
  <c r="BG140" i="46" s="1"/>
  <c r="DU140" i="46"/>
  <c r="BF140" i="46" s="1"/>
  <c r="DT140" i="46"/>
  <c r="DS140" i="46"/>
  <c r="DR140" i="46"/>
  <c r="BC140" i="46" s="1"/>
  <c r="DQ140" i="46"/>
  <c r="DP140" i="46"/>
  <c r="BA140" i="46" s="1"/>
  <c r="DO140" i="46"/>
  <c r="DN140" i="46"/>
  <c r="DM140" i="46"/>
  <c r="AX140" i="46" s="1"/>
  <c r="DL140" i="46"/>
  <c r="DK140" i="46"/>
  <c r="DJ140" i="46"/>
  <c r="DI140" i="46"/>
  <c r="DH140" i="46"/>
  <c r="AS140" i="46" s="1"/>
  <c r="DG140" i="46"/>
  <c r="AR140" i="46" s="1"/>
  <c r="DF140" i="46"/>
  <c r="AQ140" i="46" s="1"/>
  <c r="DE140" i="46"/>
  <c r="AP140" i="44" s="1"/>
  <c r="DD140" i="46"/>
  <c r="AO140" i="46" s="1"/>
  <c r="DC140" i="46"/>
  <c r="AN140" i="46" s="1"/>
  <c r="DB140" i="46"/>
  <c r="AM140" i="46" s="1"/>
  <c r="DA140" i="46"/>
  <c r="CZ140" i="46"/>
  <c r="CY140" i="46"/>
  <c r="CX140" i="46"/>
  <c r="AI140" i="46" s="1"/>
  <c r="CW140" i="46"/>
  <c r="AH140" i="46" s="1"/>
  <c r="CV140" i="46"/>
  <c r="CU140" i="46"/>
  <c r="CT140" i="46"/>
  <c r="CS140" i="46"/>
  <c r="CR140" i="46"/>
  <c r="AC140" i="46" s="1"/>
  <c r="CQ140" i="46"/>
  <c r="AB140" i="46" s="1"/>
  <c r="CP140" i="46"/>
  <c r="AA140" i="46" s="1"/>
  <c r="CO140" i="46"/>
  <c r="Z140" i="46" s="1"/>
  <c r="CN140" i="46"/>
  <c r="CM140" i="46"/>
  <c r="X140" i="46" s="1"/>
  <c r="CL140" i="46"/>
  <c r="W140" i="46" s="1"/>
  <c r="CK140" i="46"/>
  <c r="CJ140" i="46"/>
  <c r="U140" i="46" s="1"/>
  <c r="CI140" i="46"/>
  <c r="CH140" i="46"/>
  <c r="S140" i="46" s="1"/>
  <c r="CG140" i="46"/>
  <c r="R140" i="46" s="1"/>
  <c r="CF140" i="46"/>
  <c r="CE140" i="46"/>
  <c r="CD140" i="46"/>
  <c r="O140" i="46" s="1"/>
  <c r="CC140" i="46"/>
  <c r="CB140" i="46"/>
  <c r="CA140" i="46"/>
  <c r="BZ140" i="46"/>
  <c r="K140" i="46" s="1"/>
  <c r="BY140" i="46"/>
  <c r="J140" i="46" s="1"/>
  <c r="BX140" i="46"/>
  <c r="I140" i="46" s="1"/>
  <c r="BW140" i="46"/>
  <c r="BV140" i="46"/>
  <c r="BU140" i="46"/>
  <c r="BT140" i="46"/>
  <c r="E140" i="46" s="1"/>
  <c r="BS140" i="46"/>
  <c r="D140" i="46" s="1"/>
  <c r="BO140" i="46"/>
  <c r="AP140" i="46"/>
  <c r="B140" i="46"/>
  <c r="B140" i="44" s="1"/>
  <c r="A140" i="46"/>
  <c r="A138" i="27" s="1"/>
  <c r="EF139" i="46"/>
  <c r="BQ139" i="46" s="1"/>
  <c r="EE139" i="46"/>
  <c r="ED139" i="46"/>
  <c r="EC139" i="46"/>
  <c r="EB139" i="46"/>
  <c r="BM139" i="46" s="1"/>
  <c r="EA139" i="46"/>
  <c r="BL139" i="46" s="1"/>
  <c r="DZ139" i="46"/>
  <c r="DY139" i="46"/>
  <c r="BJ139" i="46" s="1"/>
  <c r="DX139" i="46"/>
  <c r="DW139" i="46"/>
  <c r="DV139" i="46"/>
  <c r="DU139" i="46"/>
  <c r="DT139" i="46"/>
  <c r="BE139" i="46" s="1"/>
  <c r="DS139" i="46"/>
  <c r="BD139" i="46" s="1"/>
  <c r="DR139" i="46"/>
  <c r="BC139" i="46" s="1"/>
  <c r="DQ139" i="46"/>
  <c r="BB139" i="46" s="1"/>
  <c r="DP139" i="46"/>
  <c r="BA139" i="46" s="1"/>
  <c r="DO139" i="46"/>
  <c r="DN139" i="46"/>
  <c r="AY139" i="44" s="1"/>
  <c r="DM139" i="46"/>
  <c r="DL139" i="46"/>
  <c r="AW139" i="46" s="1"/>
  <c r="DK139" i="46"/>
  <c r="AV139" i="46" s="1"/>
  <c r="DJ139" i="46"/>
  <c r="DI139" i="46"/>
  <c r="DH139" i="46"/>
  <c r="AS139" i="46" s="1"/>
  <c r="DG139" i="46"/>
  <c r="DF139" i="46"/>
  <c r="AQ139" i="46" s="1"/>
  <c r="DE139" i="46"/>
  <c r="AP139" i="44" s="1"/>
  <c r="DD139" i="46"/>
  <c r="AO139" i="46" s="1"/>
  <c r="DC139" i="46"/>
  <c r="DB139" i="46"/>
  <c r="DA139" i="46"/>
  <c r="AL139" i="46" s="1"/>
  <c r="CZ139" i="46"/>
  <c r="CY139" i="46"/>
  <c r="CX139" i="46"/>
  <c r="AI139" i="46" s="1"/>
  <c r="CW139" i="46"/>
  <c r="CV139" i="46"/>
  <c r="CU139" i="46"/>
  <c r="AF139" i="46" s="1"/>
  <c r="CT139" i="46"/>
  <c r="AE139" i="46" s="1"/>
  <c r="CS139" i="46"/>
  <c r="CR139" i="46"/>
  <c r="AC139" i="46" s="1"/>
  <c r="CQ139" i="46"/>
  <c r="CP139" i="46"/>
  <c r="CO139" i="46"/>
  <c r="CN139" i="46"/>
  <c r="Y139" i="46" s="1"/>
  <c r="CM139" i="46"/>
  <c r="X139" i="46" s="1"/>
  <c r="CL139" i="46"/>
  <c r="W139" i="46" s="1"/>
  <c r="CK139" i="46"/>
  <c r="V139" i="46" s="1"/>
  <c r="CJ139" i="46"/>
  <c r="U139" i="46" s="1"/>
  <c r="CI139" i="46"/>
  <c r="CH139" i="46"/>
  <c r="S139" i="46" s="1"/>
  <c r="CG139" i="46"/>
  <c r="CF139" i="46"/>
  <c r="Q139" i="46" s="1"/>
  <c r="CE139" i="46"/>
  <c r="P139" i="46" s="1"/>
  <c r="CD139" i="46"/>
  <c r="CC139" i="46"/>
  <c r="CB139" i="46"/>
  <c r="CA139" i="46"/>
  <c r="BZ139" i="46"/>
  <c r="K139" i="46" s="1"/>
  <c r="BY139" i="46"/>
  <c r="J139" i="46" s="1"/>
  <c r="BX139" i="46"/>
  <c r="I139" i="46" s="1"/>
  <c r="BW139" i="46"/>
  <c r="H139" i="46" s="1"/>
  <c r="BV139" i="46"/>
  <c r="BU139" i="46"/>
  <c r="BT139" i="46"/>
  <c r="E139" i="46" s="1"/>
  <c r="BS139" i="46"/>
  <c r="AY139" i="46"/>
  <c r="AP139" i="46"/>
  <c r="B139" i="46"/>
  <c r="B139" i="44" s="1"/>
  <c r="A139" i="46"/>
  <c r="A137" i="27" s="1"/>
  <c r="EF138" i="46"/>
  <c r="BQ138" i="46" s="1"/>
  <c r="EE138" i="46"/>
  <c r="ED138" i="46"/>
  <c r="BO138" i="44" s="1"/>
  <c r="EC138" i="46"/>
  <c r="EB138" i="46"/>
  <c r="BM138" i="46" s="1"/>
  <c r="EA138" i="46"/>
  <c r="DZ138" i="46"/>
  <c r="BK138" i="46" s="1"/>
  <c r="DY138" i="46"/>
  <c r="BJ138" i="46" s="1"/>
  <c r="DX138" i="46"/>
  <c r="DW138" i="46"/>
  <c r="BH138" i="46" s="1"/>
  <c r="DV138" i="46"/>
  <c r="DU138" i="46"/>
  <c r="DT138" i="46"/>
  <c r="BE138" i="46" s="1"/>
  <c r="DS138" i="46"/>
  <c r="BD138" i="46" s="1"/>
  <c r="DR138" i="46"/>
  <c r="DQ138" i="46"/>
  <c r="BB138" i="46" s="1"/>
  <c r="DP138" i="46"/>
  <c r="DO138" i="46"/>
  <c r="DN138" i="46"/>
  <c r="AY138" i="46" s="1"/>
  <c r="DM138" i="46"/>
  <c r="DL138" i="46"/>
  <c r="DK138" i="46"/>
  <c r="DJ138" i="46"/>
  <c r="DI138" i="46"/>
  <c r="AT138" i="46" s="1"/>
  <c r="DH138" i="46"/>
  <c r="AS138" i="46" s="1"/>
  <c r="DG138" i="46"/>
  <c r="AR138" i="46" s="1"/>
  <c r="DF138" i="46"/>
  <c r="AQ138" i="46" s="1"/>
  <c r="DE138" i="46"/>
  <c r="DD138" i="46"/>
  <c r="AO138" i="46" s="1"/>
  <c r="DC138" i="46"/>
  <c r="DB138" i="46"/>
  <c r="AM138" i="46" s="1"/>
  <c r="DA138" i="46"/>
  <c r="AL138" i="46" s="1"/>
  <c r="CZ138" i="46"/>
  <c r="CY138" i="46"/>
  <c r="AJ138" i="46" s="1"/>
  <c r="CX138" i="46"/>
  <c r="CW138" i="46"/>
  <c r="CV138" i="46"/>
  <c r="AG138" i="46" s="1"/>
  <c r="CU138" i="46"/>
  <c r="CT138" i="46"/>
  <c r="CS138" i="46"/>
  <c r="AD138" i="46" s="1"/>
  <c r="CR138" i="46"/>
  <c r="CQ138" i="46"/>
  <c r="AB138" i="46" s="1"/>
  <c r="CP138" i="46"/>
  <c r="CO138" i="46"/>
  <c r="CN138" i="46"/>
  <c r="Y138" i="46" s="1"/>
  <c r="CM138" i="46"/>
  <c r="X138" i="46" s="1"/>
  <c r="CL138" i="46"/>
  <c r="W138" i="46" s="1"/>
  <c r="CK138" i="46"/>
  <c r="V138" i="46" s="1"/>
  <c r="CJ138" i="46"/>
  <c r="CI138" i="46"/>
  <c r="T138" i="46" s="1"/>
  <c r="CH138" i="46"/>
  <c r="S138" i="46" s="1"/>
  <c r="CG138" i="46"/>
  <c r="CF138" i="46"/>
  <c r="Q138" i="46" s="1"/>
  <c r="CE138" i="46"/>
  <c r="CD138" i="46"/>
  <c r="O138" i="46" s="1"/>
  <c r="CC138" i="46"/>
  <c r="N138" i="46" s="1"/>
  <c r="CB138" i="46"/>
  <c r="M138" i="46" s="1"/>
  <c r="CA138" i="46"/>
  <c r="BZ138" i="46"/>
  <c r="K138" i="46" s="1"/>
  <c r="BY138" i="46"/>
  <c r="BX138" i="46"/>
  <c r="BW138" i="46"/>
  <c r="BV138" i="46"/>
  <c r="BU138" i="46"/>
  <c r="F138" i="46" s="1"/>
  <c r="BT138" i="46"/>
  <c r="E138" i="46" s="1"/>
  <c r="BS138" i="46"/>
  <c r="BO138" i="46"/>
  <c r="B138" i="46"/>
  <c r="B138" i="44" s="1"/>
  <c r="A138" i="46"/>
  <c r="A136" i="27" s="1"/>
  <c r="EF137" i="46"/>
  <c r="EE137" i="46"/>
  <c r="ED137" i="46"/>
  <c r="EC137" i="46"/>
  <c r="BN137" i="46" s="1"/>
  <c r="EB137" i="46"/>
  <c r="EA137" i="46"/>
  <c r="DZ137" i="46"/>
  <c r="DY137" i="46"/>
  <c r="BJ137" i="46" s="1"/>
  <c r="DX137" i="46"/>
  <c r="DW137" i="46"/>
  <c r="BH137" i="46" s="1"/>
  <c r="DV137" i="46"/>
  <c r="BG137" i="46" s="1"/>
  <c r="DU137" i="46"/>
  <c r="DT137" i="46"/>
  <c r="BE137" i="46" s="1"/>
  <c r="DS137" i="46"/>
  <c r="DR137" i="46"/>
  <c r="DQ137" i="46"/>
  <c r="BB137" i="46" s="1"/>
  <c r="DP137" i="46"/>
  <c r="DO137" i="46"/>
  <c r="AZ137" i="46" s="1"/>
  <c r="DN137" i="46"/>
  <c r="AY137" i="46" s="1"/>
  <c r="DM137" i="46"/>
  <c r="DL137" i="46"/>
  <c r="AW137" i="46" s="1"/>
  <c r="DK137" i="46"/>
  <c r="AV137" i="46" s="1"/>
  <c r="DJ137" i="46"/>
  <c r="DI137" i="46"/>
  <c r="AT137" i="46" s="1"/>
  <c r="DH137" i="46"/>
  <c r="DG137" i="46"/>
  <c r="DF137" i="46"/>
  <c r="DE137" i="46"/>
  <c r="DD137" i="46"/>
  <c r="DC137" i="46"/>
  <c r="AN137" i="46" s="1"/>
  <c r="DB137" i="46"/>
  <c r="DA137" i="46"/>
  <c r="AL137" i="46" s="1"/>
  <c r="CZ137" i="46"/>
  <c r="AK137" i="46" s="1"/>
  <c r="CY137" i="46"/>
  <c r="AJ137" i="46" s="1"/>
  <c r="CX137" i="46"/>
  <c r="AI137" i="46" s="1"/>
  <c r="CW137" i="46"/>
  <c r="AH137" i="46" s="1"/>
  <c r="CV137" i="46"/>
  <c r="CU137" i="46"/>
  <c r="CT137" i="46"/>
  <c r="CS137" i="46"/>
  <c r="CR137" i="46"/>
  <c r="CQ137" i="46"/>
  <c r="AB137" i="46" s="1"/>
  <c r="CP137" i="46"/>
  <c r="AA137" i="46" s="1"/>
  <c r="CO137" i="46"/>
  <c r="CN137" i="46"/>
  <c r="CM137" i="46"/>
  <c r="X137" i="46" s="1"/>
  <c r="CL137" i="46"/>
  <c r="CK137" i="46"/>
  <c r="V137" i="46" s="1"/>
  <c r="CJ137" i="46"/>
  <c r="U137" i="46" s="1"/>
  <c r="CI137" i="46"/>
  <c r="T137" i="46" s="1"/>
  <c r="CH137" i="46"/>
  <c r="S137" i="46" s="1"/>
  <c r="CG137" i="46"/>
  <c r="CF137" i="46"/>
  <c r="Q137" i="46" s="1"/>
  <c r="CE137" i="46"/>
  <c r="CD137" i="46"/>
  <c r="CC137" i="46"/>
  <c r="N137" i="46" s="1"/>
  <c r="CB137" i="46"/>
  <c r="CA137" i="46"/>
  <c r="L137" i="46" s="1"/>
  <c r="BZ137" i="46"/>
  <c r="K137" i="46" s="1"/>
  <c r="BY137" i="46"/>
  <c r="J137" i="46" s="1"/>
  <c r="BX137" i="46"/>
  <c r="BW137" i="46"/>
  <c r="H137" i="46" s="1"/>
  <c r="BV137" i="46"/>
  <c r="BU137" i="46"/>
  <c r="F137" i="46" s="1"/>
  <c r="BT137" i="46"/>
  <c r="BS137" i="46"/>
  <c r="B137" i="46"/>
  <c r="B137" i="44" s="1"/>
  <c r="A137" i="46"/>
  <c r="A135" i="27" s="1"/>
  <c r="EF136" i="46"/>
  <c r="BQ136" i="46" s="1"/>
  <c r="EE136" i="46"/>
  <c r="ED136" i="46"/>
  <c r="BO136" i="44" s="1"/>
  <c r="EC136" i="46"/>
  <c r="BN136" i="44" s="1"/>
  <c r="EB136" i="46"/>
  <c r="EA136" i="46"/>
  <c r="BL136" i="46" s="1"/>
  <c r="DZ136" i="46"/>
  <c r="BK136" i="46" s="1"/>
  <c r="DY136" i="46"/>
  <c r="BJ136" i="46" s="1"/>
  <c r="DX136" i="46"/>
  <c r="DW136" i="46"/>
  <c r="BH136" i="46" s="1"/>
  <c r="DV136" i="46"/>
  <c r="DU136" i="46"/>
  <c r="BF136" i="46" s="1"/>
  <c r="DT136" i="46"/>
  <c r="DS136" i="46"/>
  <c r="BD136" i="46" s="1"/>
  <c r="DR136" i="46"/>
  <c r="BC136" i="46" s="1"/>
  <c r="DQ136" i="46"/>
  <c r="BB136" i="46" s="1"/>
  <c r="DP136" i="46"/>
  <c r="BA136" i="46" s="1"/>
  <c r="DO136" i="46"/>
  <c r="AZ136" i="46" s="1"/>
  <c r="DN136" i="46"/>
  <c r="DM136" i="46"/>
  <c r="AX136" i="46" s="1"/>
  <c r="DL136" i="46"/>
  <c r="AW136" i="46" s="1"/>
  <c r="DK136" i="46"/>
  <c r="DJ136" i="46"/>
  <c r="AU136" i="46" s="1"/>
  <c r="DI136" i="46"/>
  <c r="DH136" i="46"/>
  <c r="AS136" i="46" s="1"/>
  <c r="DG136" i="46"/>
  <c r="DF136" i="46"/>
  <c r="DE136" i="46"/>
  <c r="DD136" i="46"/>
  <c r="DC136" i="46"/>
  <c r="AN136" i="46" s="1"/>
  <c r="DB136" i="46"/>
  <c r="AM136" i="46" s="1"/>
  <c r="DA136" i="46"/>
  <c r="AL136" i="46" s="1"/>
  <c r="CZ136" i="46"/>
  <c r="AK136" i="46" s="1"/>
  <c r="CY136" i="46"/>
  <c r="AJ136" i="46" s="1"/>
  <c r="CX136" i="46"/>
  <c r="CW136" i="46"/>
  <c r="AH136" i="46" s="1"/>
  <c r="CV136" i="46"/>
  <c r="AG136" i="46" s="1"/>
  <c r="CU136" i="46"/>
  <c r="CT136" i="46"/>
  <c r="AE136" i="46" s="1"/>
  <c r="CS136" i="46"/>
  <c r="AD136" i="46" s="1"/>
  <c r="CR136" i="46"/>
  <c r="CQ136" i="46"/>
  <c r="CP136" i="46"/>
  <c r="CO136" i="46"/>
  <c r="CN136" i="46"/>
  <c r="CM136" i="46"/>
  <c r="X136" i="46" s="1"/>
  <c r="CL136" i="46"/>
  <c r="W136" i="46" s="1"/>
  <c r="CK136" i="46"/>
  <c r="CJ136" i="46"/>
  <c r="U136" i="46" s="1"/>
  <c r="CI136" i="46"/>
  <c r="T136" i="46" s="1"/>
  <c r="CH136" i="46"/>
  <c r="CG136" i="46"/>
  <c r="R136" i="46" s="1"/>
  <c r="CF136" i="46"/>
  <c r="Q136" i="46" s="1"/>
  <c r="CE136" i="46"/>
  <c r="P136" i="46" s="1"/>
  <c r="CD136" i="46"/>
  <c r="CC136" i="46"/>
  <c r="CB136" i="46"/>
  <c r="CA136" i="46"/>
  <c r="L136" i="46" s="1"/>
  <c r="BZ136" i="46"/>
  <c r="BY136" i="46"/>
  <c r="BX136" i="46"/>
  <c r="BW136" i="46"/>
  <c r="H136" i="46" s="1"/>
  <c r="BV136" i="46"/>
  <c r="G136" i="46" s="1"/>
  <c r="BU136" i="46"/>
  <c r="F136" i="46" s="1"/>
  <c r="BT136" i="46"/>
  <c r="BS136" i="46"/>
  <c r="D136" i="46" s="1"/>
  <c r="BO136" i="46"/>
  <c r="BN136" i="46"/>
  <c r="B136" i="46"/>
  <c r="B136" i="44" s="1"/>
  <c r="A136" i="46"/>
  <c r="C136" i="46" s="1"/>
  <c r="C136" i="44" s="1"/>
  <c r="EF135" i="46"/>
  <c r="EE135" i="46"/>
  <c r="BP135" i="46" s="1"/>
  <c r="ED135" i="46"/>
  <c r="EC135" i="46"/>
  <c r="BN135" i="46" s="1"/>
  <c r="EB135" i="46"/>
  <c r="EA135" i="46"/>
  <c r="DZ135" i="46"/>
  <c r="DY135" i="46"/>
  <c r="BJ135" i="46" s="1"/>
  <c r="DX135" i="46"/>
  <c r="BI135" i="46" s="1"/>
  <c r="DW135" i="46"/>
  <c r="DV135" i="46"/>
  <c r="BG135" i="44" s="1"/>
  <c r="DU135" i="46"/>
  <c r="BF135" i="46" s="1"/>
  <c r="DT135" i="46"/>
  <c r="DS135" i="46"/>
  <c r="BD135" i="46" s="1"/>
  <c r="DR135" i="46"/>
  <c r="DQ135" i="46"/>
  <c r="BB135" i="46" s="1"/>
  <c r="DP135" i="46"/>
  <c r="DO135" i="46"/>
  <c r="AZ135" i="46" s="1"/>
  <c r="DN135" i="46"/>
  <c r="DM135" i="46"/>
  <c r="DL135" i="46"/>
  <c r="DK135" i="46"/>
  <c r="AV135" i="46" s="1"/>
  <c r="DJ135" i="46"/>
  <c r="DI135" i="46"/>
  <c r="AT135" i="46" s="1"/>
  <c r="DH135" i="46"/>
  <c r="DG135" i="46"/>
  <c r="DF135" i="46"/>
  <c r="DE135" i="46"/>
  <c r="DD135" i="46"/>
  <c r="DC135" i="46"/>
  <c r="DB135" i="46"/>
  <c r="AM135" i="46" s="1"/>
  <c r="DA135" i="46"/>
  <c r="CZ135" i="46"/>
  <c r="CY135" i="46"/>
  <c r="AJ135" i="46" s="1"/>
  <c r="CX135" i="46"/>
  <c r="CW135" i="46"/>
  <c r="AH135" i="46" s="1"/>
  <c r="CV135" i="46"/>
  <c r="CU135" i="46"/>
  <c r="AF135" i="46" s="1"/>
  <c r="CT135" i="46"/>
  <c r="CS135" i="46"/>
  <c r="AD135" i="46" s="1"/>
  <c r="CR135" i="46"/>
  <c r="CQ135" i="46"/>
  <c r="CP135" i="46"/>
  <c r="CO135" i="46"/>
  <c r="Z135" i="46" s="1"/>
  <c r="CN135" i="46"/>
  <c r="CM135" i="46"/>
  <c r="X135" i="46" s="1"/>
  <c r="CL135" i="46"/>
  <c r="W135" i="46" s="1"/>
  <c r="CK135" i="46"/>
  <c r="V135" i="46" s="1"/>
  <c r="CJ135" i="46"/>
  <c r="U135" i="46" s="1"/>
  <c r="CI135" i="46"/>
  <c r="T135" i="46" s="1"/>
  <c r="CH135" i="46"/>
  <c r="CG135" i="46"/>
  <c r="R135" i="46" s="1"/>
  <c r="CF135" i="46"/>
  <c r="CE135" i="46"/>
  <c r="P135" i="46" s="1"/>
  <c r="CD135" i="46"/>
  <c r="CC135" i="46"/>
  <c r="N135" i="46" s="1"/>
  <c r="CB135" i="46"/>
  <c r="M135" i="46" s="1"/>
  <c r="CA135" i="46"/>
  <c r="BZ135" i="46"/>
  <c r="K135" i="46" s="1"/>
  <c r="BY135" i="46"/>
  <c r="BX135" i="46"/>
  <c r="BW135" i="46"/>
  <c r="H135" i="46" s="1"/>
  <c r="BV135" i="46"/>
  <c r="G135" i="46" s="1"/>
  <c r="BU135" i="46"/>
  <c r="F135" i="46" s="1"/>
  <c r="BT135" i="46"/>
  <c r="BS135" i="46"/>
  <c r="D135" i="46" s="1"/>
  <c r="BG135" i="46"/>
  <c r="B135" i="46"/>
  <c r="B135" i="44" s="1"/>
  <c r="A135" i="46"/>
  <c r="EF134" i="46"/>
  <c r="BQ134" i="46" s="1"/>
  <c r="EE134" i="46"/>
  <c r="ED134" i="46"/>
  <c r="EC134" i="46"/>
  <c r="EB134" i="46"/>
  <c r="BM134" i="46" s="1"/>
  <c r="EA134" i="46"/>
  <c r="DZ134" i="46"/>
  <c r="BK134" i="46" s="1"/>
  <c r="DY134" i="46"/>
  <c r="DX134" i="46"/>
  <c r="BI134" i="46" s="1"/>
  <c r="DW134" i="46"/>
  <c r="BH134" i="46" s="1"/>
  <c r="DV134" i="46"/>
  <c r="BG134" i="46" s="1"/>
  <c r="DU134" i="46"/>
  <c r="DT134" i="46"/>
  <c r="DS134" i="46"/>
  <c r="BD134" i="46" s="1"/>
  <c r="DR134" i="46"/>
  <c r="DQ134" i="46"/>
  <c r="DP134" i="46"/>
  <c r="BA134" i="46" s="1"/>
  <c r="DO134" i="46"/>
  <c r="DN134" i="46"/>
  <c r="AY134" i="46" s="1"/>
  <c r="DM134" i="46"/>
  <c r="DL134" i="46"/>
  <c r="AW134" i="46" s="1"/>
  <c r="DK134" i="46"/>
  <c r="DJ134" i="46"/>
  <c r="DI134" i="46"/>
  <c r="DH134" i="46"/>
  <c r="AS134" i="46" s="1"/>
  <c r="DG134" i="46"/>
  <c r="DF134" i="46"/>
  <c r="DE134" i="46"/>
  <c r="DD134" i="46"/>
  <c r="AO134" i="46" s="1"/>
  <c r="DC134" i="46"/>
  <c r="DB134" i="46"/>
  <c r="AM134" i="46" s="1"/>
  <c r="DA134" i="46"/>
  <c r="CZ134" i="46"/>
  <c r="AK134" i="46" s="1"/>
  <c r="CY134" i="46"/>
  <c r="CX134" i="46"/>
  <c r="AI134" i="46" s="1"/>
  <c r="CW134" i="46"/>
  <c r="CV134" i="46"/>
  <c r="AG134" i="46" s="1"/>
  <c r="CU134" i="46"/>
  <c r="CT134" i="46"/>
  <c r="AE134" i="46" s="1"/>
  <c r="CS134" i="46"/>
  <c r="CR134" i="46"/>
  <c r="CQ134" i="46"/>
  <c r="CP134" i="46"/>
  <c r="AA134" i="46" s="1"/>
  <c r="CO134" i="46"/>
  <c r="CN134" i="46"/>
  <c r="Y134" i="46" s="1"/>
  <c r="CM134" i="46"/>
  <c r="CL134" i="46"/>
  <c r="W134" i="46" s="1"/>
  <c r="CK134" i="46"/>
  <c r="CJ134" i="46"/>
  <c r="U134" i="46" s="1"/>
  <c r="CI134" i="46"/>
  <c r="T134" i="46" s="1"/>
  <c r="CH134" i="46"/>
  <c r="S134" i="46" s="1"/>
  <c r="CG134" i="46"/>
  <c r="R134" i="46" s="1"/>
  <c r="CF134" i="46"/>
  <c r="CE134" i="46"/>
  <c r="CD134" i="46"/>
  <c r="CC134" i="46"/>
  <c r="CB134" i="46"/>
  <c r="CA134" i="46"/>
  <c r="BZ134" i="46"/>
  <c r="K134" i="46" s="1"/>
  <c r="BY134" i="46"/>
  <c r="BX134" i="46"/>
  <c r="BW134" i="46"/>
  <c r="H134" i="46" s="1"/>
  <c r="BV134" i="46"/>
  <c r="G134" i="46" s="1"/>
  <c r="BU134" i="46"/>
  <c r="BT134" i="46"/>
  <c r="E134" i="46" s="1"/>
  <c r="BS134" i="46"/>
  <c r="B134" i="46"/>
  <c r="B134" i="44" s="1"/>
  <c r="A134" i="46"/>
  <c r="A132" i="27" s="1"/>
  <c r="EF133" i="46"/>
  <c r="EE133" i="46"/>
  <c r="ED133" i="46"/>
  <c r="EC133" i="46"/>
  <c r="EB133" i="46"/>
  <c r="BM133" i="46" s="1"/>
  <c r="EA133" i="46"/>
  <c r="DZ133" i="46"/>
  <c r="BK133" i="46" s="1"/>
  <c r="DY133" i="46"/>
  <c r="DX133" i="46"/>
  <c r="BI133" i="46" s="1"/>
  <c r="DW133" i="46"/>
  <c r="DV133" i="46"/>
  <c r="BG133" i="46" s="1"/>
  <c r="DU133" i="46"/>
  <c r="DT133" i="46"/>
  <c r="BE133" i="46" s="1"/>
  <c r="DS133" i="46"/>
  <c r="DR133" i="46"/>
  <c r="BC133" i="46" s="1"/>
  <c r="DQ133" i="46"/>
  <c r="BB133" i="46" s="1"/>
  <c r="DP133" i="46"/>
  <c r="BA133" i="46" s="1"/>
  <c r="DO133" i="46"/>
  <c r="DN133" i="46"/>
  <c r="AY133" i="46" s="1"/>
  <c r="DM133" i="46"/>
  <c r="DL133" i="46"/>
  <c r="AW133" i="46" s="1"/>
  <c r="DK133" i="46"/>
  <c r="DJ133" i="46"/>
  <c r="AU133" i="46" s="1"/>
  <c r="DI133" i="46"/>
  <c r="DH133" i="46"/>
  <c r="DG133" i="46"/>
  <c r="DF133" i="46"/>
  <c r="DE133" i="46"/>
  <c r="DD133" i="46"/>
  <c r="DC133" i="46"/>
  <c r="AN133" i="46" s="1"/>
  <c r="DB133" i="46"/>
  <c r="DA133" i="46"/>
  <c r="AL133" i="46" s="1"/>
  <c r="CZ133" i="46"/>
  <c r="AK133" i="46" s="1"/>
  <c r="CY133" i="46"/>
  <c r="CX133" i="46"/>
  <c r="CW133" i="46"/>
  <c r="CV133" i="46"/>
  <c r="AG133" i="46" s="1"/>
  <c r="CU133" i="46"/>
  <c r="CT133" i="46"/>
  <c r="AE133" i="46" s="1"/>
  <c r="CS133" i="46"/>
  <c r="CR133" i="46"/>
  <c r="CQ133" i="46"/>
  <c r="CP133" i="46"/>
  <c r="CO133" i="46"/>
  <c r="CN133" i="46"/>
  <c r="Y133" i="46" s="1"/>
  <c r="CM133" i="46"/>
  <c r="CL133" i="46"/>
  <c r="W133" i="46" s="1"/>
  <c r="CK133" i="46"/>
  <c r="V133" i="46" s="1"/>
  <c r="CJ133" i="46"/>
  <c r="CI133" i="46"/>
  <c r="T133" i="46" s="1"/>
  <c r="CH133" i="46"/>
  <c r="CG133" i="46"/>
  <c r="CF133" i="46"/>
  <c r="Q133" i="46" s="1"/>
  <c r="CE133" i="46"/>
  <c r="CD133" i="46"/>
  <c r="O133" i="46" s="1"/>
  <c r="CC133" i="46"/>
  <c r="N133" i="46" s="1"/>
  <c r="CB133" i="46"/>
  <c r="M133" i="46" s="1"/>
  <c r="CA133" i="46"/>
  <c r="BZ133" i="46"/>
  <c r="K133" i="46" s="1"/>
  <c r="BY133" i="46"/>
  <c r="BX133" i="46"/>
  <c r="BW133" i="46"/>
  <c r="H133" i="46" s="1"/>
  <c r="BV133" i="46"/>
  <c r="G133" i="46" s="1"/>
  <c r="BU133" i="46"/>
  <c r="BT133" i="46"/>
  <c r="E133" i="46" s="1"/>
  <c r="BS133" i="46"/>
  <c r="B133" i="46"/>
  <c r="B133" i="44" s="1"/>
  <c r="A133" i="46"/>
  <c r="A131" i="27" s="1"/>
  <c r="EF132" i="46"/>
  <c r="BQ132" i="46" s="1"/>
  <c r="EE132" i="46"/>
  <c r="ED132" i="46"/>
  <c r="BO132" i="46" s="1"/>
  <c r="EC132" i="46"/>
  <c r="BN132" i="46" s="1"/>
  <c r="EB132" i="46"/>
  <c r="BM132" i="46" s="1"/>
  <c r="EA132" i="46"/>
  <c r="BL132" i="46" s="1"/>
  <c r="DZ132" i="46"/>
  <c r="BK132" i="46" s="1"/>
  <c r="DY132" i="46"/>
  <c r="DX132" i="46"/>
  <c r="BI132" i="46" s="1"/>
  <c r="DW132" i="46"/>
  <c r="BH132" i="46" s="1"/>
  <c r="DV132" i="46"/>
  <c r="BG132" i="44" s="1"/>
  <c r="DU132" i="46"/>
  <c r="BF132" i="46" s="1"/>
  <c r="DT132" i="46"/>
  <c r="DS132" i="46"/>
  <c r="DR132" i="46"/>
  <c r="BC132" i="46" s="1"/>
  <c r="DQ132" i="46"/>
  <c r="DP132" i="46"/>
  <c r="BA132" i="46" s="1"/>
  <c r="DO132" i="46"/>
  <c r="DN132" i="46"/>
  <c r="AY132" i="46" s="1"/>
  <c r="DM132" i="46"/>
  <c r="AX132" i="46" s="1"/>
  <c r="DL132" i="46"/>
  <c r="AW132" i="46" s="1"/>
  <c r="DK132" i="46"/>
  <c r="DJ132" i="46"/>
  <c r="AU132" i="46" s="1"/>
  <c r="DI132" i="46"/>
  <c r="DH132" i="46"/>
  <c r="AS132" i="46" s="1"/>
  <c r="DG132" i="46"/>
  <c r="AR132" i="46" s="1"/>
  <c r="DF132" i="46"/>
  <c r="AQ132" i="46" s="1"/>
  <c r="DE132" i="46"/>
  <c r="AP132" i="46" s="1"/>
  <c r="DD132" i="46"/>
  <c r="AO132" i="46" s="1"/>
  <c r="DC132" i="46"/>
  <c r="DB132" i="46"/>
  <c r="DA132" i="46"/>
  <c r="CZ132" i="46"/>
  <c r="AK132" i="46" s="1"/>
  <c r="CY132" i="46"/>
  <c r="CX132" i="46"/>
  <c r="CW132" i="46"/>
  <c r="AH132" i="46" s="1"/>
  <c r="CV132" i="46"/>
  <c r="AG132" i="46" s="1"/>
  <c r="CU132" i="46"/>
  <c r="CT132" i="46"/>
  <c r="CS132" i="46"/>
  <c r="CR132" i="46"/>
  <c r="AC132" i="46" s="1"/>
  <c r="CQ132" i="46"/>
  <c r="CP132" i="46"/>
  <c r="AA132" i="46" s="1"/>
  <c r="CO132" i="46"/>
  <c r="Z132" i="46" s="1"/>
  <c r="CN132" i="46"/>
  <c r="Y132" i="46" s="1"/>
  <c r="CM132" i="46"/>
  <c r="CL132" i="46"/>
  <c r="W132" i="46" s="1"/>
  <c r="CK132" i="46"/>
  <c r="CJ132" i="46"/>
  <c r="U132" i="46" s="1"/>
  <c r="CI132" i="46"/>
  <c r="CH132" i="46"/>
  <c r="S132" i="46" s="1"/>
  <c r="CG132" i="46"/>
  <c r="R132" i="46" s="1"/>
  <c r="CF132" i="46"/>
  <c r="Q132" i="46" s="1"/>
  <c r="CE132" i="46"/>
  <c r="P132" i="46" s="1"/>
  <c r="CD132" i="46"/>
  <c r="CC132" i="46"/>
  <c r="CB132" i="46"/>
  <c r="M132" i="46" s="1"/>
  <c r="CA132" i="46"/>
  <c r="L132" i="46" s="1"/>
  <c r="BZ132" i="46"/>
  <c r="BY132" i="46"/>
  <c r="J132" i="46" s="1"/>
  <c r="BX132" i="46"/>
  <c r="BW132" i="46"/>
  <c r="BV132" i="46"/>
  <c r="BU132" i="46"/>
  <c r="BT132" i="46"/>
  <c r="E132" i="46" s="1"/>
  <c r="BS132" i="46"/>
  <c r="BG132" i="46"/>
  <c r="B132" i="46"/>
  <c r="B132" i="44" s="1"/>
  <c r="A132" i="46"/>
  <c r="A130" i="27" s="1"/>
  <c r="EF131" i="46"/>
  <c r="EE131" i="46"/>
  <c r="ED131" i="46"/>
  <c r="EC131" i="46"/>
  <c r="EB131" i="46"/>
  <c r="EA131" i="46"/>
  <c r="BL131" i="46" s="1"/>
  <c r="DZ131" i="46"/>
  <c r="BK131" i="46" s="1"/>
  <c r="DY131" i="46"/>
  <c r="BJ131" i="46" s="1"/>
  <c r="DX131" i="46"/>
  <c r="DW131" i="46"/>
  <c r="DV131" i="46"/>
  <c r="DU131" i="46"/>
  <c r="DT131" i="46"/>
  <c r="BE131" i="46" s="1"/>
  <c r="DS131" i="46"/>
  <c r="BD131" i="46" s="1"/>
  <c r="DR131" i="46"/>
  <c r="DQ131" i="46"/>
  <c r="DP131" i="46"/>
  <c r="BA131" i="46" s="1"/>
  <c r="DO131" i="46"/>
  <c r="AZ131" i="46" s="1"/>
  <c r="DN131" i="46"/>
  <c r="DM131" i="46"/>
  <c r="DL131" i="46"/>
  <c r="DK131" i="46"/>
  <c r="DJ131" i="46"/>
  <c r="DI131" i="46"/>
  <c r="DH131" i="46"/>
  <c r="AS131" i="46" s="1"/>
  <c r="DG131" i="46"/>
  <c r="DF131" i="46"/>
  <c r="DE131" i="46"/>
  <c r="AP131" i="46" s="1"/>
  <c r="DD131" i="46"/>
  <c r="AO131" i="46" s="1"/>
  <c r="DC131" i="46"/>
  <c r="AN131" i="46" s="1"/>
  <c r="DB131" i="46"/>
  <c r="AM131" i="46" s="1"/>
  <c r="DA131" i="46"/>
  <c r="CZ131" i="46"/>
  <c r="CY131" i="46"/>
  <c r="AJ131" i="46" s="1"/>
  <c r="CX131" i="46"/>
  <c r="CW131" i="46"/>
  <c r="AH131" i="46" s="1"/>
  <c r="CV131" i="46"/>
  <c r="CU131" i="46"/>
  <c r="AF131" i="46" s="1"/>
  <c r="CT131" i="46"/>
  <c r="AE131" i="46" s="1"/>
  <c r="CS131" i="46"/>
  <c r="AD131" i="46" s="1"/>
  <c r="CR131" i="46"/>
  <c r="AC131" i="46" s="1"/>
  <c r="CQ131" i="46"/>
  <c r="AB131" i="46" s="1"/>
  <c r="CP131" i="46"/>
  <c r="CO131" i="46"/>
  <c r="CN131" i="46"/>
  <c r="Y131" i="46" s="1"/>
  <c r="CM131" i="46"/>
  <c r="X131" i="46" s="1"/>
  <c r="CL131" i="46"/>
  <c r="W131" i="46" s="1"/>
  <c r="CK131" i="46"/>
  <c r="V131" i="46" s="1"/>
  <c r="CJ131" i="46"/>
  <c r="U131" i="46" s="1"/>
  <c r="CI131" i="46"/>
  <c r="T131" i="46" s="1"/>
  <c r="CH131" i="46"/>
  <c r="CG131" i="46"/>
  <c r="R131" i="46" s="1"/>
  <c r="CF131" i="46"/>
  <c r="CE131" i="46"/>
  <c r="P131" i="46" s="1"/>
  <c r="CD131" i="46"/>
  <c r="O131" i="46" s="1"/>
  <c r="CC131" i="46"/>
  <c r="N131" i="46" s="1"/>
  <c r="CB131" i="46"/>
  <c r="CA131" i="46"/>
  <c r="L131" i="46" s="1"/>
  <c r="BZ131" i="46"/>
  <c r="BY131" i="46"/>
  <c r="BX131" i="46"/>
  <c r="BW131" i="46"/>
  <c r="BV131" i="46"/>
  <c r="G131" i="46" s="1"/>
  <c r="BU131" i="46"/>
  <c r="BT131" i="46"/>
  <c r="E131" i="46" s="1"/>
  <c r="BS131" i="46"/>
  <c r="D131" i="46" s="1"/>
  <c r="B131" i="46"/>
  <c r="B131" i="44" s="1"/>
  <c r="A131" i="46"/>
  <c r="A129" i="27" s="1"/>
  <c r="EF130" i="46"/>
  <c r="EE130" i="46"/>
  <c r="BP130" i="46" s="1"/>
  <c r="ED130" i="46"/>
  <c r="BO130" i="46" s="1"/>
  <c r="EC130" i="46"/>
  <c r="EB130" i="46"/>
  <c r="EA130" i="46"/>
  <c r="BL130" i="46" s="1"/>
  <c r="DZ130" i="46"/>
  <c r="DY130" i="46"/>
  <c r="DX130" i="46"/>
  <c r="DW130" i="46"/>
  <c r="BH130" i="46" s="1"/>
  <c r="DV130" i="46"/>
  <c r="DU130" i="46"/>
  <c r="BF130" i="46" s="1"/>
  <c r="DT130" i="46"/>
  <c r="BE130" i="46" s="1"/>
  <c r="DS130" i="46"/>
  <c r="BD130" i="46" s="1"/>
  <c r="DR130" i="46"/>
  <c r="DQ130" i="46"/>
  <c r="BB130" i="46" s="1"/>
  <c r="DP130" i="46"/>
  <c r="DO130" i="46"/>
  <c r="AZ130" i="46" s="1"/>
  <c r="DN130" i="46"/>
  <c r="AY130" i="46" s="1"/>
  <c r="DM130" i="46"/>
  <c r="AX130" i="46" s="1"/>
  <c r="DL130" i="46"/>
  <c r="AW130" i="46" s="1"/>
  <c r="DK130" i="46"/>
  <c r="AV130" i="46" s="1"/>
  <c r="DJ130" i="46"/>
  <c r="DI130" i="46"/>
  <c r="AT130" i="46" s="1"/>
  <c r="DH130" i="46"/>
  <c r="DG130" i="46"/>
  <c r="AR130" i="46" s="1"/>
  <c r="DF130" i="46"/>
  <c r="AQ130" i="46" s="1"/>
  <c r="DE130" i="46"/>
  <c r="AP130" i="46" s="1"/>
  <c r="DD130" i="46"/>
  <c r="DC130" i="46"/>
  <c r="DB130" i="46"/>
  <c r="DA130" i="46"/>
  <c r="AL130" i="46" s="1"/>
  <c r="CZ130" i="46"/>
  <c r="CY130" i="46"/>
  <c r="AJ130" i="46" s="1"/>
  <c r="CX130" i="46"/>
  <c r="CW130" i="46"/>
  <c r="CV130" i="46"/>
  <c r="CU130" i="46"/>
  <c r="AF130" i="46" s="1"/>
  <c r="CT130" i="46"/>
  <c r="CS130" i="46"/>
  <c r="AD130" i="46" s="1"/>
  <c r="CR130" i="46"/>
  <c r="CQ130" i="46"/>
  <c r="CP130" i="46"/>
  <c r="AA130" i="44" s="1"/>
  <c r="CO130" i="46"/>
  <c r="Z130" i="46" s="1"/>
  <c r="CN130" i="46"/>
  <c r="Y130" i="46" s="1"/>
  <c r="CM130" i="46"/>
  <c r="X130" i="46" s="1"/>
  <c r="CL130" i="46"/>
  <c r="CK130" i="46"/>
  <c r="CJ130" i="46"/>
  <c r="CI130" i="46"/>
  <c r="T130" i="46" s="1"/>
  <c r="CH130" i="46"/>
  <c r="S130" i="46" s="1"/>
  <c r="CG130" i="46"/>
  <c r="R130" i="46" s="1"/>
  <c r="CF130" i="46"/>
  <c r="CE130" i="46"/>
  <c r="CD130" i="46"/>
  <c r="CC130" i="46"/>
  <c r="CB130" i="46"/>
  <c r="CA130" i="46"/>
  <c r="L130" i="46" s="1"/>
  <c r="BZ130" i="46"/>
  <c r="K130" i="46" s="1"/>
  <c r="BY130" i="46"/>
  <c r="BX130" i="46"/>
  <c r="BW130" i="46"/>
  <c r="BV130" i="46"/>
  <c r="BU130" i="46"/>
  <c r="F130" i="46" s="1"/>
  <c r="BT130" i="46"/>
  <c r="BS130" i="46"/>
  <c r="D130" i="46" s="1"/>
  <c r="AA130" i="46"/>
  <c r="B130" i="46"/>
  <c r="B130" i="44" s="1"/>
  <c r="A130" i="46"/>
  <c r="C130" i="46" s="1"/>
  <c r="C130" i="44" s="1"/>
  <c r="EF129" i="46"/>
  <c r="BQ129" i="46" s="1"/>
  <c r="EE129" i="46"/>
  <c r="ED129" i="46"/>
  <c r="BO129" i="46" s="1"/>
  <c r="EC129" i="46"/>
  <c r="EB129" i="46"/>
  <c r="EA129" i="46"/>
  <c r="BL129" i="46" s="1"/>
  <c r="DZ129" i="46"/>
  <c r="BK129" i="46" s="1"/>
  <c r="DY129" i="46"/>
  <c r="BJ129" i="46" s="1"/>
  <c r="DX129" i="46"/>
  <c r="DW129" i="46"/>
  <c r="DV129" i="46"/>
  <c r="BG129" i="46" s="1"/>
  <c r="DU129" i="46"/>
  <c r="DT129" i="46"/>
  <c r="BE129" i="46" s="1"/>
  <c r="DS129" i="46"/>
  <c r="BD129" i="46" s="1"/>
  <c r="DR129" i="46"/>
  <c r="BC129" i="46" s="1"/>
  <c r="DQ129" i="46"/>
  <c r="DP129" i="46"/>
  <c r="DO129" i="46"/>
  <c r="DN129" i="46"/>
  <c r="AY129" i="46" s="1"/>
  <c r="DM129" i="46"/>
  <c r="AX129" i="46" s="1"/>
  <c r="DL129" i="46"/>
  <c r="AW129" i="46" s="1"/>
  <c r="DK129" i="46"/>
  <c r="DJ129" i="46"/>
  <c r="DI129" i="46"/>
  <c r="DH129" i="46"/>
  <c r="AS129" i="46" s="1"/>
  <c r="DG129" i="46"/>
  <c r="DF129" i="46"/>
  <c r="AQ129" i="46" s="1"/>
  <c r="DE129" i="46"/>
  <c r="DD129" i="46"/>
  <c r="AO129" i="46" s="1"/>
  <c r="DC129" i="46"/>
  <c r="AN129" i="46" s="1"/>
  <c r="DB129" i="46"/>
  <c r="DA129" i="46"/>
  <c r="CZ129" i="46"/>
  <c r="AK129" i="46" s="1"/>
  <c r="CY129" i="46"/>
  <c r="CX129" i="46"/>
  <c r="AI129" i="46" s="1"/>
  <c r="CW129" i="46"/>
  <c r="CV129" i="46"/>
  <c r="AG129" i="46" s="1"/>
  <c r="CU129" i="46"/>
  <c r="AF129" i="46" s="1"/>
  <c r="CT129" i="46"/>
  <c r="CS129" i="46"/>
  <c r="CR129" i="46"/>
  <c r="AC129" i="46" s="1"/>
  <c r="CQ129" i="46"/>
  <c r="CP129" i="46"/>
  <c r="AA129" i="46" s="1"/>
  <c r="CO129" i="46"/>
  <c r="CN129" i="46"/>
  <c r="Y129" i="46" s="1"/>
  <c r="CM129" i="46"/>
  <c r="CL129" i="46"/>
  <c r="W129" i="46" s="1"/>
  <c r="CK129" i="46"/>
  <c r="CJ129" i="46"/>
  <c r="CI129" i="46"/>
  <c r="CH129" i="46"/>
  <c r="S129" i="46" s="1"/>
  <c r="CG129" i="46"/>
  <c r="CF129" i="46"/>
  <c r="Q129" i="46" s="1"/>
  <c r="CE129" i="46"/>
  <c r="P129" i="46" s="1"/>
  <c r="CD129" i="46"/>
  <c r="CC129" i="46"/>
  <c r="N129" i="46" s="1"/>
  <c r="CB129" i="46"/>
  <c r="CA129" i="46"/>
  <c r="BZ129" i="46"/>
  <c r="K129" i="46" s="1"/>
  <c r="BY129" i="46"/>
  <c r="BX129" i="46"/>
  <c r="I129" i="46" s="1"/>
  <c r="BW129" i="46"/>
  <c r="BV129" i="46"/>
  <c r="BU129" i="46"/>
  <c r="BT129" i="46"/>
  <c r="E129" i="46" s="1"/>
  <c r="BS129" i="46"/>
  <c r="B129" i="46"/>
  <c r="B129" i="44" s="1"/>
  <c r="A129" i="46"/>
  <c r="A129" i="44" s="1"/>
  <c r="EF128" i="46"/>
  <c r="BQ128" i="46" s="1"/>
  <c r="EE128" i="46"/>
  <c r="BP128" i="46" s="1"/>
  <c r="ED128" i="46"/>
  <c r="EC128" i="46"/>
  <c r="EB128" i="46"/>
  <c r="BM128" i="46" s="1"/>
  <c r="EA128" i="46"/>
  <c r="DZ128" i="46"/>
  <c r="BK128" i="46" s="1"/>
  <c r="DY128" i="46"/>
  <c r="DX128" i="46"/>
  <c r="DW128" i="46"/>
  <c r="BH128" i="46" s="1"/>
  <c r="DV128" i="46"/>
  <c r="BG128" i="46" s="1"/>
  <c r="DU128" i="46"/>
  <c r="DT128" i="46"/>
  <c r="BE128" i="46" s="1"/>
  <c r="DS128" i="46"/>
  <c r="DR128" i="46"/>
  <c r="BC128" i="46" s="1"/>
  <c r="DQ128" i="46"/>
  <c r="DP128" i="46"/>
  <c r="BA128" i="46" s="1"/>
  <c r="DO128" i="46"/>
  <c r="DN128" i="46"/>
  <c r="DM128" i="46"/>
  <c r="DL128" i="46"/>
  <c r="AW128" i="46" s="1"/>
  <c r="DK128" i="46"/>
  <c r="DJ128" i="46"/>
  <c r="DI128" i="46"/>
  <c r="AT128" i="46" s="1"/>
  <c r="DH128" i="46"/>
  <c r="AS128" i="46" s="1"/>
  <c r="DG128" i="46"/>
  <c r="AR128" i="46" s="1"/>
  <c r="DF128" i="46"/>
  <c r="AQ128" i="46" s="1"/>
  <c r="DE128" i="46"/>
  <c r="DD128" i="46"/>
  <c r="AO128" i="46" s="1"/>
  <c r="DC128" i="46"/>
  <c r="DB128" i="46"/>
  <c r="AM128" i="46" s="1"/>
  <c r="DA128" i="46"/>
  <c r="CZ128" i="46"/>
  <c r="AK128" i="46" s="1"/>
  <c r="CY128" i="46"/>
  <c r="AJ128" i="46" s="1"/>
  <c r="CX128" i="46"/>
  <c r="AI128" i="46" s="1"/>
  <c r="CW128" i="46"/>
  <c r="CV128" i="46"/>
  <c r="CU128" i="46"/>
  <c r="CT128" i="46"/>
  <c r="CS128" i="46"/>
  <c r="CR128" i="46"/>
  <c r="AC128" i="46" s="1"/>
  <c r="CQ128" i="46"/>
  <c r="AB128" i="46" s="1"/>
  <c r="CP128" i="46"/>
  <c r="CO128" i="46"/>
  <c r="CN128" i="46"/>
  <c r="CM128" i="46"/>
  <c r="CL128" i="46"/>
  <c r="W128" i="46" s="1"/>
  <c r="CK128" i="46"/>
  <c r="CJ128" i="46"/>
  <c r="U128" i="46" s="1"/>
  <c r="CI128" i="46"/>
  <c r="T128" i="46" s="1"/>
  <c r="CH128" i="46"/>
  <c r="S128" i="46" s="1"/>
  <c r="CG128" i="46"/>
  <c r="R128" i="46" s="1"/>
  <c r="CF128" i="46"/>
  <c r="Q128" i="46" s="1"/>
  <c r="CE128" i="46"/>
  <c r="CD128" i="46"/>
  <c r="O128" i="46" s="1"/>
  <c r="CC128" i="46"/>
  <c r="CB128" i="46"/>
  <c r="M128" i="46" s="1"/>
  <c r="CA128" i="46"/>
  <c r="BZ128" i="46"/>
  <c r="BY128" i="46"/>
  <c r="J128" i="46" s="1"/>
  <c r="BX128" i="46"/>
  <c r="BW128" i="46"/>
  <c r="BV128" i="46"/>
  <c r="G128" i="46" s="1"/>
  <c r="BU128" i="46"/>
  <c r="BT128" i="46"/>
  <c r="E128" i="46" s="1"/>
  <c r="BS128" i="46"/>
  <c r="D128" i="46" s="1"/>
  <c r="B128" i="46"/>
  <c r="B128" i="44" s="1"/>
  <c r="A128" i="46"/>
  <c r="C128" i="46" s="1"/>
  <c r="C128" i="44" s="1"/>
  <c r="EF127" i="46"/>
  <c r="BQ127" i="46" s="1"/>
  <c r="EE127" i="46"/>
  <c r="ED127" i="46"/>
  <c r="BO127" i="46" s="1"/>
  <c r="EC127" i="46"/>
  <c r="BN127" i="46" s="1"/>
  <c r="EB127" i="46"/>
  <c r="EA127" i="46"/>
  <c r="DZ127" i="46"/>
  <c r="BK127" i="46" s="1"/>
  <c r="DY127" i="46"/>
  <c r="DX127" i="46"/>
  <c r="BI127" i="46" s="1"/>
  <c r="DW127" i="46"/>
  <c r="DV127" i="46"/>
  <c r="DU127" i="46"/>
  <c r="BF127" i="46" s="1"/>
  <c r="DT127" i="46"/>
  <c r="BE127" i="46" s="1"/>
  <c r="DS127" i="46"/>
  <c r="BD127" i="46" s="1"/>
  <c r="DR127" i="46"/>
  <c r="DQ127" i="46"/>
  <c r="BB127" i="46" s="1"/>
  <c r="DP127" i="46"/>
  <c r="BA127" i="46" s="1"/>
  <c r="DO127" i="46"/>
  <c r="DN127" i="46"/>
  <c r="AY127" i="46" s="1"/>
  <c r="DM127" i="46"/>
  <c r="AX127" i="46" s="1"/>
  <c r="DL127" i="46"/>
  <c r="AW127" i="46" s="1"/>
  <c r="DK127" i="46"/>
  <c r="DJ127" i="46"/>
  <c r="AU127" i="46" s="1"/>
  <c r="DI127" i="46"/>
  <c r="DH127" i="46"/>
  <c r="DG127" i="46"/>
  <c r="DF127" i="46"/>
  <c r="DE127" i="46"/>
  <c r="AP127" i="46" s="1"/>
  <c r="DD127" i="46"/>
  <c r="DC127" i="46"/>
  <c r="DB127" i="46"/>
  <c r="AM127" i="46" s="1"/>
  <c r="DA127" i="46"/>
  <c r="CZ127" i="46"/>
  <c r="AK127" i="46" s="1"/>
  <c r="CY127" i="46"/>
  <c r="CX127" i="46"/>
  <c r="AI127" i="46" s="1"/>
  <c r="CW127" i="46"/>
  <c r="AH127" i="46" s="1"/>
  <c r="CV127" i="46"/>
  <c r="AG127" i="46" s="1"/>
  <c r="CU127" i="46"/>
  <c r="CT127" i="46"/>
  <c r="AE127" i="46" s="1"/>
  <c r="CS127" i="46"/>
  <c r="AD127" i="46" s="1"/>
  <c r="CR127" i="46"/>
  <c r="AC127" i="46" s="1"/>
  <c r="CQ127" i="46"/>
  <c r="CP127" i="46"/>
  <c r="CO127" i="46"/>
  <c r="Z127" i="46" s="1"/>
  <c r="CN127" i="46"/>
  <c r="Y127" i="46" s="1"/>
  <c r="CM127" i="46"/>
  <c r="X127" i="46" s="1"/>
  <c r="CL127" i="46"/>
  <c r="W127" i="46" s="1"/>
  <c r="CK127" i="46"/>
  <c r="CJ127" i="46"/>
  <c r="CI127" i="46"/>
  <c r="CH127" i="46"/>
  <c r="S127" i="46" s="1"/>
  <c r="CG127" i="46"/>
  <c r="R127" i="46" s="1"/>
  <c r="CF127" i="46"/>
  <c r="Q127" i="46" s="1"/>
  <c r="CE127" i="46"/>
  <c r="P127" i="46" s="1"/>
  <c r="CD127" i="46"/>
  <c r="CC127" i="46"/>
  <c r="CB127" i="46"/>
  <c r="M127" i="46" s="1"/>
  <c r="CA127" i="46"/>
  <c r="BZ127" i="46"/>
  <c r="K127" i="46" s="1"/>
  <c r="BY127" i="46"/>
  <c r="J127" i="46" s="1"/>
  <c r="BX127" i="46"/>
  <c r="I127" i="46" s="1"/>
  <c r="BW127" i="46"/>
  <c r="H127" i="46" s="1"/>
  <c r="BV127" i="46"/>
  <c r="G127" i="46" s="1"/>
  <c r="BU127" i="46"/>
  <c r="F127" i="46" s="1"/>
  <c r="BT127" i="46"/>
  <c r="BS127" i="46"/>
  <c r="B127" i="46"/>
  <c r="B127" i="44" s="1"/>
  <c r="A127" i="46"/>
  <c r="EF126" i="46"/>
  <c r="BQ126" i="46" s="1"/>
  <c r="EE126" i="46"/>
  <c r="ED126" i="46"/>
  <c r="EC126" i="46"/>
  <c r="EB126" i="46"/>
  <c r="BM126" i="46" s="1"/>
  <c r="EA126" i="46"/>
  <c r="DZ126" i="46"/>
  <c r="BK126" i="46" s="1"/>
  <c r="DY126" i="46"/>
  <c r="DX126" i="46"/>
  <c r="BI126" i="46" s="1"/>
  <c r="DW126" i="46"/>
  <c r="BH126" i="46" s="1"/>
  <c r="DV126" i="46"/>
  <c r="DU126" i="46"/>
  <c r="BF126" i="46" s="1"/>
  <c r="DT126" i="46"/>
  <c r="BE126" i="46" s="1"/>
  <c r="DS126" i="46"/>
  <c r="BD126" i="46" s="1"/>
  <c r="DR126" i="46"/>
  <c r="DQ126" i="46"/>
  <c r="DP126" i="46"/>
  <c r="BA126" i="46" s="1"/>
  <c r="DO126" i="46"/>
  <c r="AZ126" i="46" s="1"/>
  <c r="DN126" i="46"/>
  <c r="AY126" i="46" s="1"/>
  <c r="DM126" i="46"/>
  <c r="DL126" i="46"/>
  <c r="DK126" i="46"/>
  <c r="AV126" i="46" s="1"/>
  <c r="DJ126" i="46"/>
  <c r="AU126" i="46" s="1"/>
  <c r="DI126" i="46"/>
  <c r="DH126" i="46"/>
  <c r="AS126" i="46" s="1"/>
  <c r="DG126" i="46"/>
  <c r="AR126" i="46" s="1"/>
  <c r="DF126" i="46"/>
  <c r="AQ126" i="46" s="1"/>
  <c r="DE126" i="46"/>
  <c r="DD126" i="46"/>
  <c r="AO126" i="46" s="1"/>
  <c r="DC126" i="46"/>
  <c r="DB126" i="46"/>
  <c r="AM126" i="46" s="1"/>
  <c r="DA126" i="46"/>
  <c r="CZ126" i="46"/>
  <c r="AK126" i="46" s="1"/>
  <c r="CY126" i="46"/>
  <c r="CX126" i="46"/>
  <c r="CW126" i="46"/>
  <c r="CV126" i="46"/>
  <c r="AG126" i="46" s="1"/>
  <c r="CU126" i="46"/>
  <c r="CT126" i="46"/>
  <c r="CS126" i="46"/>
  <c r="CR126" i="46"/>
  <c r="AC126" i="46" s="1"/>
  <c r="CQ126" i="46"/>
  <c r="AB126" i="46" s="1"/>
  <c r="CP126" i="46"/>
  <c r="AA126" i="46" s="1"/>
  <c r="CO126" i="46"/>
  <c r="CN126" i="46"/>
  <c r="CM126" i="46"/>
  <c r="CL126" i="46"/>
  <c r="W126" i="46" s="1"/>
  <c r="CK126" i="46"/>
  <c r="CJ126" i="46"/>
  <c r="U126" i="46" s="1"/>
  <c r="CI126" i="46"/>
  <c r="CH126" i="46"/>
  <c r="S126" i="46" s="1"/>
  <c r="CG126" i="46"/>
  <c r="CF126" i="46"/>
  <c r="Q126" i="46" s="1"/>
  <c r="CE126" i="46"/>
  <c r="CD126" i="46"/>
  <c r="O126" i="46" s="1"/>
  <c r="CC126" i="46"/>
  <c r="CB126" i="46"/>
  <c r="M126" i="46" s="1"/>
  <c r="CA126" i="46"/>
  <c r="L126" i="46" s="1"/>
  <c r="BZ126" i="46"/>
  <c r="BY126" i="46"/>
  <c r="BX126" i="46"/>
  <c r="I126" i="46" s="1"/>
  <c r="BW126" i="46"/>
  <c r="BV126" i="46"/>
  <c r="G126" i="46" s="1"/>
  <c r="BU126" i="46"/>
  <c r="BT126" i="46"/>
  <c r="E126" i="46" s="1"/>
  <c r="BS126" i="46"/>
  <c r="D126" i="46" s="1"/>
  <c r="B126" i="46"/>
  <c r="B126" i="44" s="1"/>
  <c r="A126" i="46"/>
  <c r="A124" i="27" s="1"/>
  <c r="EF125" i="46"/>
  <c r="BQ125" i="46" s="1"/>
  <c r="EE125" i="46"/>
  <c r="ED125" i="46"/>
  <c r="EC125" i="46"/>
  <c r="BN125" i="46" s="1"/>
  <c r="EB125" i="46"/>
  <c r="BM125" i="46" s="1"/>
  <c r="EA125" i="46"/>
  <c r="DZ125" i="46"/>
  <c r="BK125" i="46" s="1"/>
  <c r="DY125" i="46"/>
  <c r="DX125" i="46"/>
  <c r="DW125" i="46"/>
  <c r="DV125" i="46"/>
  <c r="BG125" i="46" s="1"/>
  <c r="DU125" i="46"/>
  <c r="DT125" i="46"/>
  <c r="BE125" i="46" s="1"/>
  <c r="DS125" i="46"/>
  <c r="BD125" i="46" s="1"/>
  <c r="DR125" i="46"/>
  <c r="DQ125" i="46"/>
  <c r="DP125" i="46"/>
  <c r="BA125" i="46" s="1"/>
  <c r="DO125" i="46"/>
  <c r="DN125" i="46"/>
  <c r="AY125" i="46" s="1"/>
  <c r="DM125" i="46"/>
  <c r="DL125" i="46"/>
  <c r="AW125" i="46" s="1"/>
  <c r="DK125" i="46"/>
  <c r="AV125" i="46" s="1"/>
  <c r="DJ125" i="46"/>
  <c r="AU125" i="46" s="1"/>
  <c r="DI125" i="46"/>
  <c r="AT125" i="46" s="1"/>
  <c r="DH125" i="46"/>
  <c r="AS125" i="46" s="1"/>
  <c r="DG125" i="46"/>
  <c r="DF125" i="46"/>
  <c r="AQ125" i="46" s="1"/>
  <c r="DE125" i="46"/>
  <c r="DD125" i="46"/>
  <c r="AO125" i="46" s="1"/>
  <c r="DC125" i="46"/>
  <c r="AN125" i="46" s="1"/>
  <c r="DB125" i="46"/>
  <c r="DA125" i="46"/>
  <c r="CZ125" i="46"/>
  <c r="AK125" i="46" s="1"/>
  <c r="CY125" i="46"/>
  <c r="CX125" i="46"/>
  <c r="CW125" i="46"/>
  <c r="CV125" i="46"/>
  <c r="AG125" i="46" s="1"/>
  <c r="CU125" i="46"/>
  <c r="CT125" i="46"/>
  <c r="AE125" i="46" s="1"/>
  <c r="CS125" i="46"/>
  <c r="CR125" i="46"/>
  <c r="AC125" i="46" s="1"/>
  <c r="CQ125" i="46"/>
  <c r="CP125" i="46"/>
  <c r="CO125" i="46"/>
  <c r="CN125" i="46"/>
  <c r="CM125" i="46"/>
  <c r="X125" i="46" s="1"/>
  <c r="CL125" i="46"/>
  <c r="CK125" i="46"/>
  <c r="CJ125" i="46"/>
  <c r="CI125" i="46"/>
  <c r="CH125" i="46"/>
  <c r="S125" i="46" s="1"/>
  <c r="CG125" i="46"/>
  <c r="CF125" i="46"/>
  <c r="Q125" i="46" s="1"/>
  <c r="CE125" i="46"/>
  <c r="P125" i="46" s="1"/>
  <c r="CD125" i="46"/>
  <c r="CC125" i="46"/>
  <c r="CB125" i="46"/>
  <c r="M125" i="46" s="1"/>
  <c r="CA125" i="46"/>
  <c r="BZ125" i="46"/>
  <c r="K125" i="46" s="1"/>
  <c r="BY125" i="46"/>
  <c r="BX125" i="46"/>
  <c r="I125" i="46" s="1"/>
  <c r="BW125" i="46"/>
  <c r="H125" i="46" s="1"/>
  <c r="BV125" i="46"/>
  <c r="G125" i="46" s="1"/>
  <c r="BU125" i="46"/>
  <c r="F125" i="46" s="1"/>
  <c r="BT125" i="46"/>
  <c r="E125" i="46" s="1"/>
  <c r="BS125" i="46"/>
  <c r="B125" i="46"/>
  <c r="B125" i="44" s="1"/>
  <c r="A125" i="46"/>
  <c r="EF124" i="46"/>
  <c r="EE124" i="46"/>
  <c r="BP124" i="46" s="1"/>
  <c r="ED124" i="46"/>
  <c r="EC124" i="46"/>
  <c r="EB124" i="46"/>
  <c r="EA124" i="46"/>
  <c r="DZ124" i="46"/>
  <c r="BK124" i="46" s="1"/>
  <c r="DY124" i="46"/>
  <c r="DX124" i="46"/>
  <c r="BI124" i="46" s="1"/>
  <c r="DW124" i="46"/>
  <c r="BH124" i="46" s="1"/>
  <c r="DV124" i="46"/>
  <c r="BG124" i="46" s="1"/>
  <c r="DU124" i="46"/>
  <c r="BF124" i="46" s="1"/>
  <c r="DT124" i="46"/>
  <c r="BE124" i="46" s="1"/>
  <c r="DS124" i="46"/>
  <c r="DR124" i="46"/>
  <c r="DQ124" i="46"/>
  <c r="BB124" i="46" s="1"/>
  <c r="DP124" i="46"/>
  <c r="BA124" i="46" s="1"/>
  <c r="DO124" i="46"/>
  <c r="DN124" i="46"/>
  <c r="DM124" i="46"/>
  <c r="DL124" i="46"/>
  <c r="AW124" i="46" s="1"/>
  <c r="DK124" i="46"/>
  <c r="DJ124" i="46"/>
  <c r="DI124" i="46"/>
  <c r="DH124" i="46"/>
  <c r="DG124" i="46"/>
  <c r="AR124" i="46" s="1"/>
  <c r="DF124" i="46"/>
  <c r="DE124" i="46"/>
  <c r="DD124" i="46"/>
  <c r="AO124" i="46" s="1"/>
  <c r="DC124" i="46"/>
  <c r="DB124" i="46"/>
  <c r="DA124" i="46"/>
  <c r="CZ124" i="46"/>
  <c r="AK124" i="46" s="1"/>
  <c r="CY124" i="46"/>
  <c r="CX124" i="46"/>
  <c r="AI124" i="46" s="1"/>
  <c r="CW124" i="46"/>
  <c r="AH124" i="46" s="1"/>
  <c r="CV124" i="46"/>
  <c r="AG124" i="46" s="1"/>
  <c r="CU124" i="46"/>
  <c r="CT124" i="46"/>
  <c r="AE124" i="46" s="1"/>
  <c r="CS124" i="46"/>
  <c r="CR124" i="46"/>
  <c r="AC124" i="46" s="1"/>
  <c r="CQ124" i="46"/>
  <c r="CP124" i="46"/>
  <c r="AA124" i="46" s="1"/>
  <c r="CO124" i="46"/>
  <c r="CN124" i="46"/>
  <c r="Y124" i="46" s="1"/>
  <c r="CM124" i="46"/>
  <c r="CL124" i="46"/>
  <c r="CK124" i="46"/>
  <c r="CJ124" i="46"/>
  <c r="CI124" i="46"/>
  <c r="T124" i="46" s="1"/>
  <c r="CH124" i="46"/>
  <c r="CG124" i="46"/>
  <c r="CF124" i="46"/>
  <c r="CE124" i="46"/>
  <c r="CD124" i="46"/>
  <c r="O124" i="46" s="1"/>
  <c r="CC124" i="46"/>
  <c r="N124" i="46" s="1"/>
  <c r="CB124" i="46"/>
  <c r="M124" i="46" s="1"/>
  <c r="CA124" i="46"/>
  <c r="BZ124" i="46"/>
  <c r="K124" i="46" s="1"/>
  <c r="BY124" i="46"/>
  <c r="J124" i="46" s="1"/>
  <c r="BX124" i="46"/>
  <c r="BW124" i="46"/>
  <c r="BV124" i="46"/>
  <c r="BU124" i="46"/>
  <c r="BT124" i="46"/>
  <c r="E124" i="46" s="1"/>
  <c r="BS124" i="46"/>
  <c r="D124" i="46" s="1"/>
  <c r="B124" i="46"/>
  <c r="B124" i="44" s="1"/>
  <c r="A124" i="46"/>
  <c r="A124" i="44" s="1"/>
  <c r="EF123" i="46"/>
  <c r="BQ123" i="46" s="1"/>
  <c r="EE123" i="46"/>
  <c r="ED123" i="46"/>
  <c r="EC123" i="46"/>
  <c r="EB123" i="46"/>
  <c r="EA123" i="46"/>
  <c r="DZ123" i="46"/>
  <c r="BK123" i="46" s="1"/>
  <c r="DY123" i="46"/>
  <c r="DX123" i="46"/>
  <c r="DW123" i="46"/>
  <c r="DV123" i="46"/>
  <c r="BG123" i="46" s="1"/>
  <c r="DU123" i="46"/>
  <c r="DT123" i="46"/>
  <c r="BE123" i="46" s="1"/>
  <c r="DS123" i="46"/>
  <c r="BD123" i="46" s="1"/>
  <c r="DR123" i="46"/>
  <c r="DQ123" i="46"/>
  <c r="DP123" i="46"/>
  <c r="DO123" i="46"/>
  <c r="DN123" i="46"/>
  <c r="AY123" i="46" s="1"/>
  <c r="DM123" i="46"/>
  <c r="DL123" i="46"/>
  <c r="AW123" i="46" s="1"/>
  <c r="DK123" i="46"/>
  <c r="DJ123" i="46"/>
  <c r="AU123" i="46" s="1"/>
  <c r="DI123" i="46"/>
  <c r="DH123" i="46"/>
  <c r="AS123" i="46" s="1"/>
  <c r="DG123" i="46"/>
  <c r="DF123" i="46"/>
  <c r="DE123" i="46"/>
  <c r="DD123" i="46"/>
  <c r="AO123" i="46" s="1"/>
  <c r="DC123" i="46"/>
  <c r="AN123" i="46" s="1"/>
  <c r="DB123" i="46"/>
  <c r="AM123" i="46" s="1"/>
  <c r="DA123" i="46"/>
  <c r="CZ123" i="46"/>
  <c r="AK123" i="46" s="1"/>
  <c r="CY123" i="46"/>
  <c r="CX123" i="46"/>
  <c r="AI123" i="46" s="1"/>
  <c r="CW123" i="46"/>
  <c r="CV123" i="46"/>
  <c r="AG123" i="46" s="1"/>
  <c r="CU123" i="46"/>
  <c r="AF123" i="46" s="1"/>
  <c r="CT123" i="46"/>
  <c r="AE123" i="46" s="1"/>
  <c r="CS123" i="46"/>
  <c r="CR123" i="46"/>
  <c r="AC123" i="46" s="1"/>
  <c r="CQ123" i="46"/>
  <c r="CP123" i="46"/>
  <c r="AA123" i="46" s="1"/>
  <c r="CO123" i="46"/>
  <c r="CN123" i="46"/>
  <c r="Y123" i="46" s="1"/>
  <c r="CM123" i="46"/>
  <c r="X123" i="46" s="1"/>
  <c r="CL123" i="46"/>
  <c r="W123" i="46" s="1"/>
  <c r="CK123" i="46"/>
  <c r="CJ123" i="46"/>
  <c r="U123" i="46" s="1"/>
  <c r="CI123" i="46"/>
  <c r="CH123" i="46"/>
  <c r="CG123" i="46"/>
  <c r="CF123" i="46"/>
  <c r="Q123" i="46" s="1"/>
  <c r="CE123" i="46"/>
  <c r="P123" i="46" s="1"/>
  <c r="CD123" i="46"/>
  <c r="O123" i="46" s="1"/>
  <c r="CC123" i="46"/>
  <c r="CB123" i="46"/>
  <c r="M123" i="46" s="1"/>
  <c r="CA123" i="46"/>
  <c r="BZ123" i="46"/>
  <c r="BY123" i="46"/>
  <c r="J123" i="46" s="1"/>
  <c r="BX123" i="46"/>
  <c r="I123" i="46" s="1"/>
  <c r="BW123" i="46"/>
  <c r="H123" i="46" s="1"/>
  <c r="BV123" i="46"/>
  <c r="G123" i="46" s="1"/>
  <c r="BU123" i="46"/>
  <c r="BT123" i="46"/>
  <c r="BS123" i="46"/>
  <c r="B123" i="46"/>
  <c r="B123" i="44" s="1"/>
  <c r="A123" i="46"/>
  <c r="EF122" i="46"/>
  <c r="BQ122" i="46" s="1"/>
  <c r="EE122" i="46"/>
  <c r="ED122" i="46"/>
  <c r="BO122" i="44" s="1"/>
  <c r="EC122" i="46"/>
  <c r="EB122" i="46"/>
  <c r="BM122" i="46" s="1"/>
  <c r="EA122" i="46"/>
  <c r="DZ122" i="46"/>
  <c r="DY122" i="46"/>
  <c r="DX122" i="46"/>
  <c r="BI122" i="46" s="1"/>
  <c r="DW122" i="46"/>
  <c r="BH122" i="46" s="1"/>
  <c r="DV122" i="46"/>
  <c r="BG122" i="46" s="1"/>
  <c r="DU122" i="46"/>
  <c r="BF122" i="44" s="1"/>
  <c r="DT122" i="46"/>
  <c r="BE122" i="46" s="1"/>
  <c r="DS122" i="46"/>
  <c r="DR122" i="46"/>
  <c r="DQ122" i="46"/>
  <c r="DP122" i="46"/>
  <c r="BA122" i="46" s="1"/>
  <c r="DO122" i="46"/>
  <c r="AZ122" i="46" s="1"/>
  <c r="DN122" i="46"/>
  <c r="AY122" i="46" s="1"/>
  <c r="DM122" i="46"/>
  <c r="DL122" i="46"/>
  <c r="AW122" i="46" s="1"/>
  <c r="DK122" i="46"/>
  <c r="DJ122" i="46"/>
  <c r="DI122" i="46"/>
  <c r="DH122" i="46"/>
  <c r="AS122" i="46" s="1"/>
  <c r="DG122" i="46"/>
  <c r="AR122" i="46" s="1"/>
  <c r="DF122" i="46"/>
  <c r="AQ122" i="46" s="1"/>
  <c r="DE122" i="46"/>
  <c r="AP122" i="46" s="1"/>
  <c r="DD122" i="46"/>
  <c r="AO122" i="46" s="1"/>
  <c r="DC122" i="46"/>
  <c r="DB122" i="46"/>
  <c r="DA122" i="46"/>
  <c r="CZ122" i="46"/>
  <c r="CY122" i="46"/>
  <c r="AJ122" i="46" s="1"/>
  <c r="CX122" i="46"/>
  <c r="CW122" i="46"/>
  <c r="CV122" i="46"/>
  <c r="AG122" i="46" s="1"/>
  <c r="CU122" i="46"/>
  <c r="CT122" i="46"/>
  <c r="CS122" i="46"/>
  <c r="AD122" i="46" s="1"/>
  <c r="CR122" i="46"/>
  <c r="AC122" i="46" s="1"/>
  <c r="CQ122" i="46"/>
  <c r="CP122" i="46"/>
  <c r="AA122" i="46" s="1"/>
  <c r="CO122" i="46"/>
  <c r="Z122" i="46" s="1"/>
  <c r="CN122" i="46"/>
  <c r="Y122" i="46" s="1"/>
  <c r="CM122" i="46"/>
  <c r="CL122" i="46"/>
  <c r="CK122" i="46"/>
  <c r="CJ122" i="46"/>
  <c r="U122" i="46" s="1"/>
  <c r="CI122" i="46"/>
  <c r="T122" i="46" s="1"/>
  <c r="CH122" i="46"/>
  <c r="S122" i="46" s="1"/>
  <c r="CG122" i="46"/>
  <c r="CF122" i="46"/>
  <c r="Q122" i="46" s="1"/>
  <c r="CE122" i="46"/>
  <c r="CD122" i="46"/>
  <c r="CC122" i="46"/>
  <c r="CB122" i="46"/>
  <c r="M122" i="46" s="1"/>
  <c r="CA122" i="46"/>
  <c r="BZ122" i="46"/>
  <c r="BY122" i="46"/>
  <c r="J122" i="46" s="1"/>
  <c r="BX122" i="46"/>
  <c r="I122" i="46" s="1"/>
  <c r="BW122" i="46"/>
  <c r="BV122" i="46"/>
  <c r="BU122" i="46"/>
  <c r="F122" i="46" s="1"/>
  <c r="BT122" i="46"/>
  <c r="E122" i="46" s="1"/>
  <c r="BS122" i="46"/>
  <c r="D122" i="46" s="1"/>
  <c r="B122" i="46"/>
  <c r="B122" i="44" s="1"/>
  <c r="A122" i="46"/>
  <c r="EF121" i="46"/>
  <c r="EE121" i="46"/>
  <c r="ED121" i="46"/>
  <c r="BO121" i="46" s="1"/>
  <c r="EC121" i="46"/>
  <c r="BN121" i="46" s="1"/>
  <c r="EB121" i="46"/>
  <c r="BM121" i="46" s="1"/>
  <c r="EA121" i="46"/>
  <c r="BL121" i="46" s="1"/>
  <c r="DZ121" i="46"/>
  <c r="BK121" i="46" s="1"/>
  <c r="DY121" i="46"/>
  <c r="DX121" i="46"/>
  <c r="DW121" i="46"/>
  <c r="DV121" i="46"/>
  <c r="DU121" i="46"/>
  <c r="DT121" i="46"/>
  <c r="DS121" i="46"/>
  <c r="DR121" i="46"/>
  <c r="BC121" i="46" s="1"/>
  <c r="DQ121" i="46"/>
  <c r="DP121" i="46"/>
  <c r="DO121" i="46"/>
  <c r="AZ121" i="46" s="1"/>
  <c r="DN121" i="46"/>
  <c r="AY121" i="46" s="1"/>
  <c r="DM121" i="46"/>
  <c r="AX121" i="46" s="1"/>
  <c r="DL121" i="46"/>
  <c r="DK121" i="46"/>
  <c r="DJ121" i="46"/>
  <c r="AU121" i="46" s="1"/>
  <c r="DI121" i="46"/>
  <c r="DH121" i="46"/>
  <c r="AS121" i="46" s="1"/>
  <c r="DG121" i="46"/>
  <c r="DF121" i="46"/>
  <c r="AQ121" i="46" s="1"/>
  <c r="DE121" i="46"/>
  <c r="AP121" i="46" s="1"/>
  <c r="DD121" i="46"/>
  <c r="AO121" i="46" s="1"/>
  <c r="DC121" i="46"/>
  <c r="AN121" i="46" s="1"/>
  <c r="DB121" i="46"/>
  <c r="AM121" i="46" s="1"/>
  <c r="DA121" i="46"/>
  <c r="CZ121" i="46"/>
  <c r="CY121" i="46"/>
  <c r="CX121" i="46"/>
  <c r="AI121" i="46" s="1"/>
  <c r="CW121" i="46"/>
  <c r="AH121" i="46" s="1"/>
  <c r="CV121" i="46"/>
  <c r="AG121" i="46" s="1"/>
  <c r="CU121" i="46"/>
  <c r="CT121" i="46"/>
  <c r="CS121" i="46"/>
  <c r="CR121" i="46"/>
  <c r="AC121" i="46" s="1"/>
  <c r="CQ121" i="46"/>
  <c r="CP121" i="46"/>
  <c r="AA121" i="46" s="1"/>
  <c r="CO121" i="46"/>
  <c r="CN121" i="46"/>
  <c r="CM121" i="46"/>
  <c r="CL121" i="46"/>
  <c r="CK121" i="46"/>
  <c r="CJ121" i="46"/>
  <c r="U121" i="46" s="1"/>
  <c r="CI121" i="46"/>
  <c r="CH121" i="46"/>
  <c r="S121" i="46" s="1"/>
  <c r="CG121" i="46"/>
  <c r="R121" i="46" s="1"/>
  <c r="CF121" i="46"/>
  <c r="Q121" i="46" s="1"/>
  <c r="CE121" i="46"/>
  <c r="P121" i="46" s="1"/>
  <c r="CD121" i="46"/>
  <c r="O121" i="46" s="1"/>
  <c r="CC121" i="46"/>
  <c r="N121" i="46" s="1"/>
  <c r="CB121" i="46"/>
  <c r="M121" i="46" s="1"/>
  <c r="CA121" i="46"/>
  <c r="BZ121" i="46"/>
  <c r="K121" i="46" s="1"/>
  <c r="BY121" i="46"/>
  <c r="J121" i="46" s="1"/>
  <c r="BX121" i="46"/>
  <c r="I121" i="46" s="1"/>
  <c r="BW121" i="46"/>
  <c r="BV121" i="46"/>
  <c r="BU121" i="46"/>
  <c r="F121" i="46" s="1"/>
  <c r="BT121" i="46"/>
  <c r="E121" i="46" s="1"/>
  <c r="BS121" i="46"/>
  <c r="D121" i="46" s="1"/>
  <c r="B121" i="46"/>
  <c r="B121" i="44" s="1"/>
  <c r="A121" i="46"/>
  <c r="A119" i="27" s="1"/>
  <c r="EF120" i="46"/>
  <c r="EE120" i="46"/>
  <c r="BP120" i="46" s="1"/>
  <c r="ED120" i="46"/>
  <c r="BO120" i="46" s="1"/>
  <c r="EC120" i="46"/>
  <c r="EB120" i="46"/>
  <c r="BM120" i="46" s="1"/>
  <c r="EA120" i="46"/>
  <c r="DZ120" i="46"/>
  <c r="DY120" i="46"/>
  <c r="BJ120" i="46" s="1"/>
  <c r="DX120" i="46"/>
  <c r="BI120" i="46" s="1"/>
  <c r="DW120" i="46"/>
  <c r="DV120" i="46"/>
  <c r="DU120" i="46"/>
  <c r="DT120" i="46"/>
  <c r="BE120" i="46" s="1"/>
  <c r="DS120" i="46"/>
  <c r="DR120" i="46"/>
  <c r="BC120" i="46" s="1"/>
  <c r="DQ120" i="46"/>
  <c r="BB120" i="46" s="1"/>
  <c r="DP120" i="46"/>
  <c r="BA120" i="46" s="1"/>
  <c r="DO120" i="46"/>
  <c r="AZ120" i="46" s="1"/>
  <c r="DN120" i="46"/>
  <c r="DM120" i="46"/>
  <c r="DL120" i="46"/>
  <c r="AW120" i="46" s="1"/>
  <c r="DK120" i="46"/>
  <c r="AV120" i="46" s="1"/>
  <c r="DJ120" i="46"/>
  <c r="AU120" i="46" s="1"/>
  <c r="DI120" i="46"/>
  <c r="DH120" i="46"/>
  <c r="AS120" i="46" s="1"/>
  <c r="DG120" i="46"/>
  <c r="DF120" i="46"/>
  <c r="AQ120" i="46" s="1"/>
  <c r="DE120" i="46"/>
  <c r="DD120" i="46"/>
  <c r="AO120" i="46" s="1"/>
  <c r="DC120" i="46"/>
  <c r="DB120" i="46"/>
  <c r="AM120" i="46" s="1"/>
  <c r="DA120" i="46"/>
  <c r="CZ120" i="46"/>
  <c r="CY120" i="46"/>
  <c r="AJ120" i="46" s="1"/>
  <c r="CX120" i="46"/>
  <c r="CW120" i="46"/>
  <c r="CV120" i="46"/>
  <c r="AG120" i="46" s="1"/>
  <c r="CU120" i="46"/>
  <c r="AF120" i="46" s="1"/>
  <c r="CT120" i="46"/>
  <c r="AE120" i="46" s="1"/>
  <c r="CS120" i="46"/>
  <c r="CR120" i="46"/>
  <c r="CQ120" i="46"/>
  <c r="AB120" i="46" s="1"/>
  <c r="CP120" i="46"/>
  <c r="CO120" i="46"/>
  <c r="CN120" i="46"/>
  <c r="Y120" i="46" s="1"/>
  <c r="CM120" i="46"/>
  <c r="CL120" i="46"/>
  <c r="W120" i="46" s="1"/>
  <c r="CK120" i="46"/>
  <c r="CJ120" i="46"/>
  <c r="U120" i="46" s="1"/>
  <c r="CI120" i="46"/>
  <c r="CH120" i="46"/>
  <c r="S120" i="46" s="1"/>
  <c r="CG120" i="46"/>
  <c r="CF120" i="46"/>
  <c r="Q120" i="46" s="1"/>
  <c r="CE120" i="46"/>
  <c r="CD120" i="46"/>
  <c r="O120" i="46" s="1"/>
  <c r="CC120" i="46"/>
  <c r="CB120" i="46"/>
  <c r="M120" i="46" s="1"/>
  <c r="CA120" i="46"/>
  <c r="L120" i="46" s="1"/>
  <c r="BZ120" i="46"/>
  <c r="K120" i="46" s="1"/>
  <c r="BY120" i="46"/>
  <c r="BX120" i="46"/>
  <c r="BW120" i="46"/>
  <c r="H120" i="46" s="1"/>
  <c r="BV120" i="46"/>
  <c r="BU120" i="46"/>
  <c r="BT120" i="46"/>
  <c r="BS120" i="46"/>
  <c r="B120" i="46"/>
  <c r="B120" i="44" s="1"/>
  <c r="A120" i="46"/>
  <c r="C120" i="46" s="1"/>
  <c r="C120" i="44" s="1"/>
  <c r="EF119" i="46"/>
  <c r="EE119" i="46"/>
  <c r="ED119" i="46"/>
  <c r="BO119" i="46" s="1"/>
  <c r="EC119" i="46"/>
  <c r="EB119" i="46"/>
  <c r="BM119" i="46" s="1"/>
  <c r="EA119" i="46"/>
  <c r="BL119" i="46" s="1"/>
  <c r="DZ119" i="46"/>
  <c r="DY119" i="46"/>
  <c r="BJ119" i="46" s="1"/>
  <c r="DX119" i="46"/>
  <c r="DW119" i="46"/>
  <c r="DV119" i="46"/>
  <c r="BG119" i="46" s="1"/>
  <c r="DU119" i="46"/>
  <c r="BF119" i="46" s="1"/>
  <c r="DT119" i="46"/>
  <c r="DS119" i="46"/>
  <c r="BD119" i="46" s="1"/>
  <c r="DR119" i="46"/>
  <c r="BC119" i="46" s="1"/>
  <c r="DQ119" i="46"/>
  <c r="BB119" i="46" s="1"/>
  <c r="DP119" i="46"/>
  <c r="BA119" i="46" s="1"/>
  <c r="DO119" i="46"/>
  <c r="DN119" i="46"/>
  <c r="AY119" i="46" s="1"/>
  <c r="DM119" i="46"/>
  <c r="DL119" i="46"/>
  <c r="DK119" i="46"/>
  <c r="DJ119" i="46"/>
  <c r="AU119" i="46" s="1"/>
  <c r="DI119" i="46"/>
  <c r="AT119" i="46" s="1"/>
  <c r="DH119" i="46"/>
  <c r="AS119" i="46" s="1"/>
  <c r="DG119" i="46"/>
  <c r="AR119" i="46" s="1"/>
  <c r="DF119" i="46"/>
  <c r="DE119" i="46"/>
  <c r="AP119" i="46" s="1"/>
  <c r="DD119" i="46"/>
  <c r="DC119" i="46"/>
  <c r="AN119" i="46" s="1"/>
  <c r="DB119" i="46"/>
  <c r="DA119" i="46"/>
  <c r="AL119" i="46" s="1"/>
  <c r="CZ119" i="46"/>
  <c r="AK119" i="46" s="1"/>
  <c r="CY119" i="46"/>
  <c r="CX119" i="46"/>
  <c r="AI119" i="46" s="1"/>
  <c r="CW119" i="46"/>
  <c r="AH119" i="46" s="1"/>
  <c r="CV119" i="46"/>
  <c r="AG119" i="46" s="1"/>
  <c r="CU119" i="46"/>
  <c r="CT119" i="46"/>
  <c r="AE119" i="46" s="1"/>
  <c r="CS119" i="46"/>
  <c r="AD119" i="46" s="1"/>
  <c r="CR119" i="46"/>
  <c r="CQ119" i="46"/>
  <c r="CP119" i="46"/>
  <c r="AA119" i="46" s="1"/>
  <c r="CO119" i="46"/>
  <c r="Z119" i="46" s="1"/>
  <c r="CN119" i="46"/>
  <c r="Y119" i="46" s="1"/>
  <c r="CM119" i="46"/>
  <c r="X119" i="46" s="1"/>
  <c r="CL119" i="46"/>
  <c r="W119" i="46" s="1"/>
  <c r="CK119" i="46"/>
  <c r="V119" i="46" s="1"/>
  <c r="CJ119" i="46"/>
  <c r="CI119" i="46"/>
  <c r="CH119" i="46"/>
  <c r="S119" i="46" s="1"/>
  <c r="CG119" i="46"/>
  <c r="CF119" i="46"/>
  <c r="Q119" i="46" s="1"/>
  <c r="CE119" i="46"/>
  <c r="CD119" i="46"/>
  <c r="O119" i="46" s="1"/>
  <c r="CC119" i="46"/>
  <c r="N119" i="46" s="1"/>
  <c r="CB119" i="46"/>
  <c r="M119" i="46" s="1"/>
  <c r="CA119" i="46"/>
  <c r="L119" i="46" s="1"/>
  <c r="BZ119" i="46"/>
  <c r="K119" i="46" s="1"/>
  <c r="BY119" i="46"/>
  <c r="BX119" i="46"/>
  <c r="BW119" i="46"/>
  <c r="H119" i="46" s="1"/>
  <c r="BV119" i="46"/>
  <c r="BU119" i="46"/>
  <c r="F119" i="46" s="1"/>
  <c r="BT119" i="46"/>
  <c r="E119" i="46" s="1"/>
  <c r="BS119" i="46"/>
  <c r="D119" i="46" s="1"/>
  <c r="B119" i="46"/>
  <c r="B119" i="44" s="1"/>
  <c r="A119" i="46"/>
  <c r="A117" i="27" s="1"/>
  <c r="EF118" i="46"/>
  <c r="EE118" i="46"/>
  <c r="ED118" i="46"/>
  <c r="BO118" i="46" s="1"/>
  <c r="EC118" i="46"/>
  <c r="EB118" i="46"/>
  <c r="BM118" i="46" s="1"/>
  <c r="EA118" i="46"/>
  <c r="DZ118" i="46"/>
  <c r="BK118" i="46" s="1"/>
  <c r="DY118" i="46"/>
  <c r="DX118" i="46"/>
  <c r="BI118" i="46" s="1"/>
  <c r="DW118" i="46"/>
  <c r="BH118" i="46" s="1"/>
  <c r="DV118" i="46"/>
  <c r="DU118" i="46"/>
  <c r="DT118" i="46"/>
  <c r="BE118" i="46" s="1"/>
  <c r="DS118" i="46"/>
  <c r="DR118" i="46"/>
  <c r="BC118" i="46" s="1"/>
  <c r="DQ118" i="46"/>
  <c r="BB118" i="46" s="1"/>
  <c r="DP118" i="46"/>
  <c r="DO118" i="46"/>
  <c r="DN118" i="46"/>
  <c r="AY118" i="46" s="1"/>
  <c r="DM118" i="46"/>
  <c r="DL118" i="46"/>
  <c r="AW118" i="46" s="1"/>
  <c r="DK118" i="46"/>
  <c r="DJ118" i="46"/>
  <c r="AU118" i="46" s="1"/>
  <c r="DI118" i="46"/>
  <c r="DH118" i="46"/>
  <c r="AS118" i="46" s="1"/>
  <c r="DG118" i="46"/>
  <c r="DF118" i="46"/>
  <c r="AQ118" i="46" s="1"/>
  <c r="DE118" i="46"/>
  <c r="DD118" i="46"/>
  <c r="DC118" i="46"/>
  <c r="DB118" i="46"/>
  <c r="AM118" i="46" s="1"/>
  <c r="DA118" i="46"/>
  <c r="AL118" i="46" s="1"/>
  <c r="CZ118" i="46"/>
  <c r="AK118" i="46" s="1"/>
  <c r="CY118" i="46"/>
  <c r="CX118" i="46"/>
  <c r="AI118" i="46" s="1"/>
  <c r="CW118" i="46"/>
  <c r="CV118" i="46"/>
  <c r="CU118" i="46"/>
  <c r="AF118" i="46" s="1"/>
  <c r="CT118" i="46"/>
  <c r="CS118" i="46"/>
  <c r="CR118" i="46"/>
  <c r="AC118" i="46" s="1"/>
  <c r="CQ118" i="46"/>
  <c r="AB118" i="46" s="1"/>
  <c r="CP118" i="46"/>
  <c r="AA118" i="46" s="1"/>
  <c r="CO118" i="46"/>
  <c r="CN118" i="46"/>
  <c r="Y118" i="46" s="1"/>
  <c r="CM118" i="46"/>
  <c r="CL118" i="46"/>
  <c r="W118" i="46" s="1"/>
  <c r="CK118" i="46"/>
  <c r="V118" i="46" s="1"/>
  <c r="CJ118" i="46"/>
  <c r="U118" i="46" s="1"/>
  <c r="CI118" i="46"/>
  <c r="T118" i="46" s="1"/>
  <c r="CH118" i="46"/>
  <c r="S118" i="46" s="1"/>
  <c r="CG118" i="46"/>
  <c r="CF118" i="46"/>
  <c r="Q118" i="46" s="1"/>
  <c r="CE118" i="46"/>
  <c r="CD118" i="46"/>
  <c r="O118" i="46" s="1"/>
  <c r="CC118" i="46"/>
  <c r="CB118" i="46"/>
  <c r="CA118" i="46"/>
  <c r="BZ118" i="46"/>
  <c r="K118" i="46" s="1"/>
  <c r="BY118" i="46"/>
  <c r="BX118" i="46"/>
  <c r="BW118" i="46"/>
  <c r="BV118" i="46"/>
  <c r="G118" i="46" s="1"/>
  <c r="BU118" i="46"/>
  <c r="F118" i="46" s="1"/>
  <c r="BT118" i="46"/>
  <c r="BS118" i="46"/>
  <c r="D118" i="46" s="1"/>
  <c r="B118" i="46"/>
  <c r="B118" i="44" s="1"/>
  <c r="A118" i="46"/>
  <c r="EF117" i="46"/>
  <c r="BQ117" i="46" s="1"/>
  <c r="EE117" i="46"/>
  <c r="ED117" i="46"/>
  <c r="BO117" i="44" s="1"/>
  <c r="EC117" i="46"/>
  <c r="EB117" i="46"/>
  <c r="BM117" i="46" s="1"/>
  <c r="EA117" i="46"/>
  <c r="DZ117" i="46"/>
  <c r="BK117" i="46" s="1"/>
  <c r="DY117" i="46"/>
  <c r="BJ117" i="46" s="1"/>
  <c r="DX117" i="46"/>
  <c r="BI117" i="46" s="1"/>
  <c r="DW117" i="46"/>
  <c r="DV117" i="46"/>
  <c r="BG117" i="46" s="1"/>
  <c r="DU117" i="46"/>
  <c r="BF117" i="46" s="1"/>
  <c r="DT117" i="46"/>
  <c r="BE117" i="46" s="1"/>
  <c r="DS117" i="46"/>
  <c r="DR117" i="46"/>
  <c r="DQ117" i="46"/>
  <c r="BB117" i="46" s="1"/>
  <c r="DP117" i="46"/>
  <c r="DO117" i="46"/>
  <c r="AZ117" i="46" s="1"/>
  <c r="DN117" i="46"/>
  <c r="AY117" i="46" s="1"/>
  <c r="DM117" i="46"/>
  <c r="AX117" i="46" s="1"/>
  <c r="DL117" i="46"/>
  <c r="AW117" i="46" s="1"/>
  <c r="DK117" i="46"/>
  <c r="AV117" i="46" s="1"/>
  <c r="DJ117" i="46"/>
  <c r="DI117" i="46"/>
  <c r="AT117" i="46" s="1"/>
  <c r="DH117" i="46"/>
  <c r="AS117" i="46" s="1"/>
  <c r="DG117" i="46"/>
  <c r="AR117" i="46" s="1"/>
  <c r="DF117" i="46"/>
  <c r="AQ117" i="46" s="1"/>
  <c r="DE117" i="46"/>
  <c r="AP117" i="46" s="1"/>
  <c r="DD117" i="46"/>
  <c r="AO117" i="46" s="1"/>
  <c r="DC117" i="46"/>
  <c r="DB117" i="46"/>
  <c r="AM117" i="46" s="1"/>
  <c r="DA117" i="46"/>
  <c r="AL117" i="46" s="1"/>
  <c r="CZ117" i="46"/>
  <c r="AK117" i="46" s="1"/>
  <c r="CY117" i="46"/>
  <c r="CX117" i="46"/>
  <c r="AI117" i="46" s="1"/>
  <c r="CW117" i="46"/>
  <c r="CV117" i="46"/>
  <c r="CU117" i="46"/>
  <c r="AF117" i="46" s="1"/>
  <c r="CT117" i="46"/>
  <c r="CS117" i="46"/>
  <c r="AD117" i="46" s="1"/>
  <c r="CR117" i="46"/>
  <c r="AC117" i="46" s="1"/>
  <c r="CQ117" i="46"/>
  <c r="CP117" i="46"/>
  <c r="AA117" i="46" s="1"/>
  <c r="CO117" i="46"/>
  <c r="Z117" i="46" s="1"/>
  <c r="CN117" i="46"/>
  <c r="Y117" i="46" s="1"/>
  <c r="CM117" i="46"/>
  <c r="CL117" i="46"/>
  <c r="CK117" i="46"/>
  <c r="V117" i="46" s="1"/>
  <c r="CJ117" i="46"/>
  <c r="U117" i="46" s="1"/>
  <c r="CI117" i="46"/>
  <c r="CH117" i="46"/>
  <c r="S117" i="46" s="1"/>
  <c r="CG117" i="46"/>
  <c r="CF117" i="46"/>
  <c r="CE117" i="46"/>
  <c r="CD117" i="46"/>
  <c r="O117" i="46" s="1"/>
  <c r="CC117" i="46"/>
  <c r="N117" i="46" s="1"/>
  <c r="CB117" i="46"/>
  <c r="M117" i="46" s="1"/>
  <c r="CA117" i="46"/>
  <c r="L117" i="46" s="1"/>
  <c r="BZ117" i="46"/>
  <c r="K117" i="46" s="1"/>
  <c r="BY117" i="46"/>
  <c r="J117" i="46" s="1"/>
  <c r="BX117" i="46"/>
  <c r="BW117" i="46"/>
  <c r="BV117" i="46"/>
  <c r="G117" i="46" s="1"/>
  <c r="BU117" i="46"/>
  <c r="F117" i="46" s="1"/>
  <c r="BT117" i="46"/>
  <c r="E117" i="46" s="1"/>
  <c r="BS117" i="46"/>
  <c r="BO117" i="46"/>
  <c r="B117" i="46"/>
  <c r="B117" i="44" s="1"/>
  <c r="A117" i="46"/>
  <c r="A115" i="27" s="1"/>
  <c r="EF116" i="46"/>
  <c r="EE116" i="46"/>
  <c r="ED116" i="46"/>
  <c r="EC116" i="46"/>
  <c r="BN116" i="46" s="1"/>
  <c r="EB116" i="46"/>
  <c r="EA116" i="46"/>
  <c r="BL116" i="46" s="1"/>
  <c r="DZ116" i="46"/>
  <c r="DY116" i="46"/>
  <c r="DX116" i="46"/>
  <c r="DW116" i="46"/>
  <c r="BH116" i="46" s="1"/>
  <c r="DV116" i="46"/>
  <c r="DU116" i="46"/>
  <c r="BF116" i="46" s="1"/>
  <c r="DT116" i="46"/>
  <c r="BE116" i="46" s="1"/>
  <c r="DS116" i="46"/>
  <c r="BD116" i="46" s="1"/>
  <c r="DR116" i="46"/>
  <c r="BC116" i="46" s="1"/>
  <c r="DQ116" i="46"/>
  <c r="BB116" i="46" s="1"/>
  <c r="DP116" i="46"/>
  <c r="DO116" i="46"/>
  <c r="DN116" i="46"/>
  <c r="DM116" i="46"/>
  <c r="AX116" i="46" s="1"/>
  <c r="DL116" i="46"/>
  <c r="DK116" i="46"/>
  <c r="AV116" i="46" s="1"/>
  <c r="DJ116" i="46"/>
  <c r="AU116" i="46" s="1"/>
  <c r="DI116" i="46"/>
  <c r="DH116" i="46"/>
  <c r="AS116" i="46" s="1"/>
  <c r="DG116" i="46"/>
  <c r="DF116" i="46"/>
  <c r="DE116" i="46"/>
  <c r="AP116" i="46" s="1"/>
  <c r="DD116" i="46"/>
  <c r="DC116" i="46"/>
  <c r="AN116" i="46" s="1"/>
  <c r="DB116" i="46"/>
  <c r="AM116" i="46" s="1"/>
  <c r="DA116" i="46"/>
  <c r="CZ116" i="46"/>
  <c r="CY116" i="46"/>
  <c r="AJ116" i="46" s="1"/>
  <c r="CX116" i="46"/>
  <c r="CW116" i="46"/>
  <c r="CV116" i="46"/>
  <c r="AG116" i="46" s="1"/>
  <c r="CU116" i="46"/>
  <c r="AF116" i="46" s="1"/>
  <c r="CT116" i="46"/>
  <c r="CS116" i="46"/>
  <c r="AD116" i="46" s="1"/>
  <c r="CR116" i="46"/>
  <c r="AC116" i="46" s="1"/>
  <c r="CQ116" i="46"/>
  <c r="AB116" i="46" s="1"/>
  <c r="CP116" i="46"/>
  <c r="CO116" i="46"/>
  <c r="Z116" i="46" s="1"/>
  <c r="CN116" i="46"/>
  <c r="CM116" i="46"/>
  <c r="X116" i="46" s="1"/>
  <c r="CL116" i="46"/>
  <c r="W116" i="46" s="1"/>
  <c r="CK116" i="46"/>
  <c r="CJ116" i="46"/>
  <c r="U116" i="46" s="1"/>
  <c r="CI116" i="46"/>
  <c r="T116" i="46" s="1"/>
  <c r="CH116" i="46"/>
  <c r="CG116" i="46"/>
  <c r="CF116" i="46"/>
  <c r="CE116" i="46"/>
  <c r="P116" i="46" s="1"/>
  <c r="CD116" i="46"/>
  <c r="O116" i="46" s="1"/>
  <c r="CC116" i="46"/>
  <c r="N116" i="46" s="1"/>
  <c r="CB116" i="46"/>
  <c r="CA116" i="46"/>
  <c r="L116" i="46" s="1"/>
  <c r="BZ116" i="46"/>
  <c r="BY116" i="46"/>
  <c r="J116" i="46" s="1"/>
  <c r="BX116" i="46"/>
  <c r="I116" i="46" s="1"/>
  <c r="BW116" i="46"/>
  <c r="H116" i="46" s="1"/>
  <c r="BV116" i="46"/>
  <c r="G116" i="46" s="1"/>
  <c r="BU116" i="46"/>
  <c r="BT116" i="46"/>
  <c r="BS116" i="46"/>
  <c r="D116" i="46" s="1"/>
  <c r="B116" i="46"/>
  <c r="B116" i="44" s="1"/>
  <c r="A116" i="46"/>
  <c r="A114" i="27" s="1"/>
  <c r="EF115" i="46"/>
  <c r="EE115" i="46"/>
  <c r="BP115" i="46" s="1"/>
  <c r="ED115" i="46"/>
  <c r="BO115" i="44" s="1"/>
  <c r="EC115" i="46"/>
  <c r="BN115" i="46" s="1"/>
  <c r="EB115" i="46"/>
  <c r="BM115" i="46" s="1"/>
  <c r="EA115" i="46"/>
  <c r="BL115" i="46" s="1"/>
  <c r="DZ115" i="46"/>
  <c r="BK115" i="46" s="1"/>
  <c r="DY115" i="46"/>
  <c r="DX115" i="46"/>
  <c r="DW115" i="46"/>
  <c r="BH115" i="46" s="1"/>
  <c r="DV115" i="46"/>
  <c r="BG115" i="46" s="1"/>
  <c r="DU115" i="46"/>
  <c r="DT115" i="46"/>
  <c r="DS115" i="46"/>
  <c r="BD115" i="46" s="1"/>
  <c r="DR115" i="46"/>
  <c r="BC115" i="46" s="1"/>
  <c r="DQ115" i="46"/>
  <c r="BB115" i="46" s="1"/>
  <c r="DP115" i="46"/>
  <c r="DO115" i="46"/>
  <c r="AZ115" i="46" s="1"/>
  <c r="DN115" i="46"/>
  <c r="AY115" i="46" s="1"/>
  <c r="DM115" i="46"/>
  <c r="AX115" i="46" s="1"/>
  <c r="DL115" i="46"/>
  <c r="DK115" i="46"/>
  <c r="AV115" i="46" s="1"/>
  <c r="DJ115" i="46"/>
  <c r="AU115" i="46" s="1"/>
  <c r="DI115" i="46"/>
  <c r="AT115" i="46" s="1"/>
  <c r="DH115" i="46"/>
  <c r="DG115" i="46"/>
  <c r="AR115" i="46" s="1"/>
  <c r="DF115" i="46"/>
  <c r="DE115" i="46"/>
  <c r="DD115" i="46"/>
  <c r="AO115" i="46" s="1"/>
  <c r="DC115" i="46"/>
  <c r="AN115" i="46" s="1"/>
  <c r="DB115" i="46"/>
  <c r="AM115" i="46" s="1"/>
  <c r="DA115" i="46"/>
  <c r="CZ115" i="46"/>
  <c r="CY115" i="46"/>
  <c r="AJ115" i="46" s="1"/>
  <c r="CX115" i="46"/>
  <c r="AI115" i="46" s="1"/>
  <c r="CW115" i="46"/>
  <c r="AH115" i="46" s="1"/>
  <c r="CV115" i="46"/>
  <c r="CU115" i="46"/>
  <c r="AF115" i="46" s="1"/>
  <c r="CT115" i="46"/>
  <c r="AE115" i="46" s="1"/>
  <c r="CS115" i="46"/>
  <c r="CR115" i="46"/>
  <c r="CQ115" i="46"/>
  <c r="AB115" i="46" s="1"/>
  <c r="CP115" i="46"/>
  <c r="CO115" i="46"/>
  <c r="Z115" i="46" s="1"/>
  <c r="CN115" i="46"/>
  <c r="CM115" i="46"/>
  <c r="X115" i="46" s="1"/>
  <c r="CL115" i="46"/>
  <c r="W115" i="46" s="1"/>
  <c r="CK115" i="46"/>
  <c r="V115" i="46" s="1"/>
  <c r="CJ115" i="46"/>
  <c r="CI115" i="46"/>
  <c r="T115" i="46" s="1"/>
  <c r="CH115" i="46"/>
  <c r="S115" i="46" s="1"/>
  <c r="CG115" i="46"/>
  <c r="R115" i="46" s="1"/>
  <c r="CF115" i="46"/>
  <c r="Q115" i="46" s="1"/>
  <c r="CE115" i="46"/>
  <c r="CD115" i="46"/>
  <c r="O115" i="46" s="1"/>
  <c r="CC115" i="46"/>
  <c r="N115" i="46" s="1"/>
  <c r="CB115" i="46"/>
  <c r="CA115" i="46"/>
  <c r="L115" i="46" s="1"/>
  <c r="BZ115" i="46"/>
  <c r="K115" i="46" s="1"/>
  <c r="BY115" i="46"/>
  <c r="BX115" i="46"/>
  <c r="I115" i="46" s="1"/>
  <c r="BW115" i="46"/>
  <c r="H115" i="46" s="1"/>
  <c r="BV115" i="46"/>
  <c r="G115" i="46" s="1"/>
  <c r="BU115" i="46"/>
  <c r="F115" i="46" s="1"/>
  <c r="BT115" i="46"/>
  <c r="BS115" i="46"/>
  <c r="D115" i="46" s="1"/>
  <c r="BO115" i="46"/>
  <c r="B115" i="46"/>
  <c r="B115" i="44" s="1"/>
  <c r="A115" i="46"/>
  <c r="A113" i="27" s="1"/>
  <c r="EF114" i="46"/>
  <c r="BQ114" i="46" s="1"/>
  <c r="EE114" i="46"/>
  <c r="BP114" i="46" s="1"/>
  <c r="ED114" i="46"/>
  <c r="BO114" i="46" s="1"/>
  <c r="EC114" i="46"/>
  <c r="BN114" i="46" s="1"/>
  <c r="EB114" i="46"/>
  <c r="BM114" i="46" s="1"/>
  <c r="EA114" i="46"/>
  <c r="BL114" i="46" s="1"/>
  <c r="DZ114" i="46"/>
  <c r="DY114" i="46"/>
  <c r="BJ114" i="46" s="1"/>
  <c r="DX114" i="46"/>
  <c r="DW114" i="46"/>
  <c r="BH114" i="46" s="1"/>
  <c r="DV114" i="46"/>
  <c r="BG114" i="46" s="1"/>
  <c r="DU114" i="46"/>
  <c r="DT114" i="46"/>
  <c r="BE114" i="46" s="1"/>
  <c r="DS114" i="46"/>
  <c r="BD114" i="46" s="1"/>
  <c r="DR114" i="46"/>
  <c r="BC114" i="46" s="1"/>
  <c r="DQ114" i="46"/>
  <c r="DP114" i="46"/>
  <c r="BA114" i="46" s="1"/>
  <c r="DO114" i="46"/>
  <c r="AZ114" i="46" s="1"/>
  <c r="DN114" i="46"/>
  <c r="AY114" i="46" s="1"/>
  <c r="DM114" i="46"/>
  <c r="AX114" i="46" s="1"/>
  <c r="DL114" i="46"/>
  <c r="DK114" i="46"/>
  <c r="AV114" i="46" s="1"/>
  <c r="DJ114" i="46"/>
  <c r="DI114" i="46"/>
  <c r="AT114" i="46" s="1"/>
  <c r="DH114" i="46"/>
  <c r="DG114" i="46"/>
  <c r="AR114" i="46" s="1"/>
  <c r="DF114" i="46"/>
  <c r="AQ114" i="46" s="1"/>
  <c r="DE114" i="46"/>
  <c r="DD114" i="46"/>
  <c r="AO114" i="46" s="1"/>
  <c r="DC114" i="46"/>
  <c r="AN114" i="46" s="1"/>
  <c r="DB114" i="46"/>
  <c r="AM114" i="46" s="1"/>
  <c r="DA114" i="46"/>
  <c r="AL114" i="46" s="1"/>
  <c r="CZ114" i="46"/>
  <c r="AK114" i="46" s="1"/>
  <c r="CY114" i="46"/>
  <c r="AJ114" i="46" s="1"/>
  <c r="CX114" i="46"/>
  <c r="CW114" i="46"/>
  <c r="CV114" i="46"/>
  <c r="AG114" i="46" s="1"/>
  <c r="CU114" i="46"/>
  <c r="AF114" i="46" s="1"/>
  <c r="CT114" i="46"/>
  <c r="CS114" i="46"/>
  <c r="CR114" i="46"/>
  <c r="AC114" i="46" s="1"/>
  <c r="CQ114" i="46"/>
  <c r="AB114" i="46" s="1"/>
  <c r="CP114" i="46"/>
  <c r="AA114" i="46" s="1"/>
  <c r="CO114" i="46"/>
  <c r="Z114" i="46" s="1"/>
  <c r="CN114" i="46"/>
  <c r="Y114" i="46" s="1"/>
  <c r="CM114" i="46"/>
  <c r="X114" i="46" s="1"/>
  <c r="CL114" i="46"/>
  <c r="W114" i="46" s="1"/>
  <c r="CK114" i="46"/>
  <c r="CJ114" i="46"/>
  <c r="CI114" i="46"/>
  <c r="T114" i="46" s="1"/>
  <c r="CH114" i="46"/>
  <c r="S114" i="46" s="1"/>
  <c r="CG114" i="46"/>
  <c r="CF114" i="46"/>
  <c r="Q114" i="46" s="1"/>
  <c r="CE114" i="46"/>
  <c r="CD114" i="46"/>
  <c r="CC114" i="46"/>
  <c r="N114" i="46" s="1"/>
  <c r="CB114" i="46"/>
  <c r="M114" i="46" s="1"/>
  <c r="CA114" i="46"/>
  <c r="L114" i="46" s="1"/>
  <c r="BZ114" i="46"/>
  <c r="BY114" i="46"/>
  <c r="BX114" i="46"/>
  <c r="I114" i="46" s="1"/>
  <c r="BW114" i="46"/>
  <c r="H114" i="46" s="1"/>
  <c r="BV114" i="46"/>
  <c r="G114" i="46" s="1"/>
  <c r="BU114" i="46"/>
  <c r="F114" i="46" s="1"/>
  <c r="BT114" i="46"/>
  <c r="E114" i="46" s="1"/>
  <c r="BS114" i="46"/>
  <c r="D114" i="46" s="1"/>
  <c r="B114" i="46"/>
  <c r="B114" i="44" s="1"/>
  <c r="A114" i="46"/>
  <c r="EF113" i="46"/>
  <c r="BQ113" i="46" s="1"/>
  <c r="EE113" i="46"/>
  <c r="BP113" i="46" s="1"/>
  <c r="ED113" i="46"/>
  <c r="BO113" i="44" s="1"/>
  <c r="EC113" i="46"/>
  <c r="BN113" i="46" s="1"/>
  <c r="EB113" i="46"/>
  <c r="EA113" i="46"/>
  <c r="DZ113" i="46"/>
  <c r="BK113" i="46" s="1"/>
  <c r="DY113" i="46"/>
  <c r="DX113" i="46"/>
  <c r="BI113" i="46" s="1"/>
  <c r="DW113" i="46"/>
  <c r="BH113" i="46" s="1"/>
  <c r="DV113" i="46"/>
  <c r="DU113" i="46"/>
  <c r="DT113" i="46"/>
  <c r="BE113" i="46" s="1"/>
  <c r="DS113" i="46"/>
  <c r="DR113" i="46"/>
  <c r="BC113" i="46" s="1"/>
  <c r="DQ113" i="46"/>
  <c r="BB113" i="46" s="1"/>
  <c r="DP113" i="46"/>
  <c r="BA113" i="46" s="1"/>
  <c r="DO113" i="46"/>
  <c r="AZ113" i="46" s="1"/>
  <c r="DN113" i="46"/>
  <c r="AY113" i="46" s="1"/>
  <c r="DM113" i="46"/>
  <c r="AX113" i="46" s="1"/>
  <c r="DL113" i="46"/>
  <c r="DK113" i="46"/>
  <c r="DJ113" i="46"/>
  <c r="DI113" i="46"/>
  <c r="DH113" i="46"/>
  <c r="AS113" i="46" s="1"/>
  <c r="DG113" i="46"/>
  <c r="AR113" i="46" s="1"/>
  <c r="DF113" i="46"/>
  <c r="DE113" i="46"/>
  <c r="AP113" i="46" s="1"/>
  <c r="DD113" i="46"/>
  <c r="AO113" i="46" s="1"/>
  <c r="DC113" i="46"/>
  <c r="DB113" i="46"/>
  <c r="DA113" i="46"/>
  <c r="CZ113" i="46"/>
  <c r="AK113" i="46" s="1"/>
  <c r="CY113" i="46"/>
  <c r="AJ113" i="46" s="1"/>
  <c r="CX113" i="46"/>
  <c r="CW113" i="46"/>
  <c r="AH113" i="46" s="1"/>
  <c r="CV113" i="46"/>
  <c r="CU113" i="46"/>
  <c r="CT113" i="46"/>
  <c r="AE113" i="46" s="1"/>
  <c r="CS113" i="46"/>
  <c r="CR113" i="46"/>
  <c r="CQ113" i="46"/>
  <c r="AB113" i="46" s="1"/>
  <c r="CP113" i="46"/>
  <c r="AA113" i="46" s="1"/>
  <c r="CO113" i="46"/>
  <c r="CN113" i="46"/>
  <c r="Y113" i="46" s="1"/>
  <c r="CM113" i="46"/>
  <c r="CL113" i="46"/>
  <c r="CK113" i="46"/>
  <c r="V113" i="46" s="1"/>
  <c r="CJ113" i="46"/>
  <c r="U113" i="46" s="1"/>
  <c r="CI113" i="46"/>
  <c r="T113" i="46" s="1"/>
  <c r="CH113" i="46"/>
  <c r="S113" i="46" s="1"/>
  <c r="CG113" i="46"/>
  <c r="R113" i="46" s="1"/>
  <c r="CF113" i="46"/>
  <c r="Q113" i="46" s="1"/>
  <c r="CE113" i="46"/>
  <c r="CD113" i="46"/>
  <c r="CC113" i="46"/>
  <c r="CB113" i="46"/>
  <c r="M113" i="46" s="1"/>
  <c r="CA113" i="46"/>
  <c r="BZ113" i="46"/>
  <c r="BY113" i="46"/>
  <c r="J113" i="46" s="1"/>
  <c r="BX113" i="46"/>
  <c r="I113" i="46" s="1"/>
  <c r="BW113" i="46"/>
  <c r="BV113" i="46"/>
  <c r="BU113" i="46"/>
  <c r="BT113" i="46"/>
  <c r="E113" i="46" s="1"/>
  <c r="BS113" i="46"/>
  <c r="D113" i="46" s="1"/>
  <c r="BO113" i="46"/>
  <c r="B113" i="46"/>
  <c r="B113" i="44" s="1"/>
  <c r="A113" i="46"/>
  <c r="A111" i="27" s="1"/>
  <c r="EF112" i="46"/>
  <c r="BQ112" i="46" s="1"/>
  <c r="EE112" i="46"/>
  <c r="BP112" i="46" s="1"/>
  <c r="ED112" i="46"/>
  <c r="BO112" i="46" s="1"/>
  <c r="EC112" i="46"/>
  <c r="BN112" i="46" s="1"/>
  <c r="EB112" i="46"/>
  <c r="EA112" i="46"/>
  <c r="DZ112" i="46"/>
  <c r="BK112" i="46" s="1"/>
  <c r="DY112" i="46"/>
  <c r="DX112" i="46"/>
  <c r="BI112" i="46" s="1"/>
  <c r="DW112" i="46"/>
  <c r="DV112" i="46"/>
  <c r="DU112" i="46"/>
  <c r="BF112" i="46" s="1"/>
  <c r="DT112" i="46"/>
  <c r="BE112" i="46" s="1"/>
  <c r="DS112" i="46"/>
  <c r="DR112" i="46"/>
  <c r="BC112" i="46" s="1"/>
  <c r="DQ112" i="46"/>
  <c r="BB112" i="46" s="1"/>
  <c r="DP112" i="46"/>
  <c r="BA112" i="46" s="1"/>
  <c r="DO112" i="46"/>
  <c r="DN112" i="46"/>
  <c r="DM112" i="46"/>
  <c r="AX112" i="46" s="1"/>
  <c r="DL112" i="46"/>
  <c r="AW112" i="46" s="1"/>
  <c r="DK112" i="46"/>
  <c r="AV112" i="46" s="1"/>
  <c r="DJ112" i="46"/>
  <c r="AU112" i="46" s="1"/>
  <c r="DI112" i="46"/>
  <c r="AT112" i="46" s="1"/>
  <c r="DH112" i="46"/>
  <c r="AS112" i="46" s="1"/>
  <c r="DG112" i="46"/>
  <c r="DF112" i="46"/>
  <c r="DE112" i="46"/>
  <c r="DD112" i="46"/>
  <c r="AO112" i="46" s="1"/>
  <c r="DC112" i="46"/>
  <c r="AN112" i="46" s="1"/>
  <c r="DB112" i="46"/>
  <c r="AM112" i="46" s="1"/>
  <c r="DA112" i="46"/>
  <c r="CZ112" i="46"/>
  <c r="AK112" i="46" s="1"/>
  <c r="CY112" i="46"/>
  <c r="AJ112" i="46" s="1"/>
  <c r="CX112" i="46"/>
  <c r="AI112" i="46" s="1"/>
  <c r="CW112" i="46"/>
  <c r="AH112" i="46" s="1"/>
  <c r="CV112" i="46"/>
  <c r="AG112" i="46" s="1"/>
  <c r="CU112" i="46"/>
  <c r="AF112" i="46" s="1"/>
  <c r="CT112" i="46"/>
  <c r="AE112" i="46" s="1"/>
  <c r="CS112" i="46"/>
  <c r="AD112" i="46" s="1"/>
  <c r="CR112" i="46"/>
  <c r="AC112" i="46" s="1"/>
  <c r="CQ112" i="46"/>
  <c r="AB112" i="46" s="1"/>
  <c r="CP112" i="46"/>
  <c r="CO112" i="46"/>
  <c r="Z112" i="46" s="1"/>
  <c r="CN112" i="46"/>
  <c r="Y112" i="46" s="1"/>
  <c r="CM112" i="46"/>
  <c r="X112" i="46" s="1"/>
  <c r="CL112" i="46"/>
  <c r="CK112" i="46"/>
  <c r="CJ112" i="46"/>
  <c r="U112" i="46" s="1"/>
  <c r="CI112" i="46"/>
  <c r="CH112" i="46"/>
  <c r="CG112" i="46"/>
  <c r="R112" i="46" s="1"/>
  <c r="CF112" i="46"/>
  <c r="Q112" i="46" s="1"/>
  <c r="CE112" i="46"/>
  <c r="P112" i="46" s="1"/>
  <c r="CD112" i="46"/>
  <c r="O112" i="46" s="1"/>
  <c r="CC112" i="46"/>
  <c r="N112" i="46" s="1"/>
  <c r="CB112" i="46"/>
  <c r="M112" i="46" s="1"/>
  <c r="CA112" i="46"/>
  <c r="L112" i="46" s="1"/>
  <c r="BZ112" i="46"/>
  <c r="K112" i="46" s="1"/>
  <c r="BY112" i="46"/>
  <c r="J112" i="46" s="1"/>
  <c r="BX112" i="46"/>
  <c r="I112" i="46" s="1"/>
  <c r="BW112" i="46"/>
  <c r="BV112" i="46"/>
  <c r="G112" i="46" s="1"/>
  <c r="BU112" i="46"/>
  <c r="F112" i="46" s="1"/>
  <c r="BT112" i="46"/>
  <c r="E112" i="46" s="1"/>
  <c r="BS112" i="46"/>
  <c r="D112" i="46" s="1"/>
  <c r="B112" i="46"/>
  <c r="B112" i="44" s="1"/>
  <c r="A112" i="46"/>
  <c r="A110" i="27" s="1"/>
  <c r="EF111" i="46"/>
  <c r="BQ111" i="46" s="1"/>
  <c r="EE111" i="46"/>
  <c r="BP111" i="46" s="1"/>
  <c r="ED111" i="46"/>
  <c r="BO111" i="46" s="1"/>
  <c r="EC111" i="46"/>
  <c r="BN111" i="46" s="1"/>
  <c r="EB111" i="46"/>
  <c r="BM111" i="46" s="1"/>
  <c r="EA111" i="46"/>
  <c r="BL111" i="46" s="1"/>
  <c r="DZ111" i="46"/>
  <c r="DY111" i="46"/>
  <c r="BJ111" i="46" s="1"/>
  <c r="DX111" i="46"/>
  <c r="BI111" i="46" s="1"/>
  <c r="DW111" i="46"/>
  <c r="DV111" i="46"/>
  <c r="DU111" i="46"/>
  <c r="BF111" i="46" s="1"/>
  <c r="DT111" i="46"/>
  <c r="BE111" i="46" s="1"/>
  <c r="DS111" i="46"/>
  <c r="DR111" i="46"/>
  <c r="BC111" i="46" s="1"/>
  <c r="DQ111" i="46"/>
  <c r="BB111" i="46" s="1"/>
  <c r="DP111" i="46"/>
  <c r="DO111" i="46"/>
  <c r="AZ111" i="46" s="1"/>
  <c r="DN111" i="46"/>
  <c r="AY111" i="46" s="1"/>
  <c r="DM111" i="46"/>
  <c r="DL111" i="46"/>
  <c r="AW111" i="46" s="1"/>
  <c r="DK111" i="46"/>
  <c r="AV111" i="46" s="1"/>
  <c r="DJ111" i="46"/>
  <c r="DI111" i="46"/>
  <c r="AT111" i="46" s="1"/>
  <c r="DH111" i="46"/>
  <c r="AS111" i="46" s="1"/>
  <c r="DG111" i="46"/>
  <c r="DF111" i="46"/>
  <c r="DE111" i="46"/>
  <c r="AP111" i="46" s="1"/>
  <c r="DD111" i="46"/>
  <c r="AO111" i="46" s="1"/>
  <c r="DC111" i="46"/>
  <c r="DB111" i="46"/>
  <c r="DA111" i="46"/>
  <c r="AL111" i="46" s="1"/>
  <c r="CZ111" i="46"/>
  <c r="AK111" i="46" s="1"/>
  <c r="CY111" i="46"/>
  <c r="AJ111" i="46" s="1"/>
  <c r="CX111" i="46"/>
  <c r="AI111" i="46" s="1"/>
  <c r="CW111" i="46"/>
  <c r="CV111" i="46"/>
  <c r="AG111" i="46" s="1"/>
  <c r="CU111" i="46"/>
  <c r="CT111" i="46"/>
  <c r="AE111" i="46" s="1"/>
  <c r="CS111" i="46"/>
  <c r="AD111" i="46" s="1"/>
  <c r="CR111" i="46"/>
  <c r="AC111" i="46" s="1"/>
  <c r="CQ111" i="46"/>
  <c r="AB111" i="46" s="1"/>
  <c r="CP111" i="46"/>
  <c r="CO111" i="46"/>
  <c r="Z111" i="46" s="1"/>
  <c r="CN111" i="46"/>
  <c r="Y111" i="46" s="1"/>
  <c r="CM111" i="46"/>
  <c r="CL111" i="46"/>
  <c r="CK111" i="46"/>
  <c r="V111" i="46" s="1"/>
  <c r="CJ111" i="46"/>
  <c r="U111" i="46" s="1"/>
  <c r="CI111" i="46"/>
  <c r="CH111" i="46"/>
  <c r="S111" i="46" s="1"/>
  <c r="CG111" i="46"/>
  <c r="R111" i="46" s="1"/>
  <c r="CF111" i="46"/>
  <c r="Q111" i="46" s="1"/>
  <c r="CE111" i="46"/>
  <c r="CD111" i="46"/>
  <c r="CC111" i="46"/>
  <c r="N111" i="46" s="1"/>
  <c r="CB111" i="46"/>
  <c r="M111" i="46" s="1"/>
  <c r="CA111" i="46"/>
  <c r="L111" i="46" s="1"/>
  <c r="BZ111" i="46"/>
  <c r="K111" i="46" s="1"/>
  <c r="BY111" i="46"/>
  <c r="BX111" i="46"/>
  <c r="I111" i="46" s="1"/>
  <c r="BW111" i="46"/>
  <c r="BV111" i="46"/>
  <c r="BU111" i="46"/>
  <c r="F111" i="46" s="1"/>
  <c r="BT111" i="46"/>
  <c r="E111" i="46" s="1"/>
  <c r="BS111" i="46"/>
  <c r="D111" i="46" s="1"/>
  <c r="B111" i="46"/>
  <c r="B111" i="44" s="1"/>
  <c r="A111" i="46"/>
  <c r="A109" i="27" s="1"/>
  <c r="EF110" i="46"/>
  <c r="BQ110" i="46" s="1"/>
  <c r="EE110" i="46"/>
  <c r="BP110" i="46" s="1"/>
  <c r="ED110" i="46"/>
  <c r="EC110" i="46"/>
  <c r="EB110" i="46"/>
  <c r="BM110" i="46" s="1"/>
  <c r="EA110" i="46"/>
  <c r="BL110" i="46" s="1"/>
  <c r="DZ110" i="46"/>
  <c r="BK110" i="46" s="1"/>
  <c r="DY110" i="46"/>
  <c r="DX110" i="46"/>
  <c r="BI110" i="46" s="1"/>
  <c r="DW110" i="46"/>
  <c r="DV110" i="46"/>
  <c r="DU110" i="46"/>
  <c r="BF110" i="46" s="1"/>
  <c r="DT110" i="46"/>
  <c r="BE110" i="46" s="1"/>
  <c r="DS110" i="46"/>
  <c r="BD110" i="46" s="1"/>
  <c r="DR110" i="46"/>
  <c r="BC110" i="46" s="1"/>
  <c r="DQ110" i="46"/>
  <c r="BB110" i="46" s="1"/>
  <c r="DP110" i="46"/>
  <c r="BA110" i="46" s="1"/>
  <c r="DO110" i="46"/>
  <c r="AZ110" i="46" s="1"/>
  <c r="DN110" i="46"/>
  <c r="AY110" i="46" s="1"/>
  <c r="DM110" i="46"/>
  <c r="AX110" i="46" s="1"/>
  <c r="DL110" i="46"/>
  <c r="DK110" i="46"/>
  <c r="AV110" i="46" s="1"/>
  <c r="DJ110" i="46"/>
  <c r="AU110" i="46" s="1"/>
  <c r="DI110" i="46"/>
  <c r="AT110" i="46" s="1"/>
  <c r="DH110" i="46"/>
  <c r="AS110" i="46" s="1"/>
  <c r="DG110" i="46"/>
  <c r="DF110" i="46"/>
  <c r="DE110" i="46"/>
  <c r="AP110" i="46" s="1"/>
  <c r="DD110" i="46"/>
  <c r="DC110" i="46"/>
  <c r="AN110" i="46" s="1"/>
  <c r="DB110" i="46"/>
  <c r="AM110" i="46" s="1"/>
  <c r="DA110" i="46"/>
  <c r="AL110" i="46" s="1"/>
  <c r="CZ110" i="46"/>
  <c r="AK110" i="46" s="1"/>
  <c r="CY110" i="46"/>
  <c r="CX110" i="46"/>
  <c r="CW110" i="46"/>
  <c r="AH110" i="46" s="1"/>
  <c r="CV110" i="46"/>
  <c r="AG110" i="46" s="1"/>
  <c r="CU110" i="46"/>
  <c r="AF110" i="46" s="1"/>
  <c r="CT110" i="46"/>
  <c r="AE110" i="46" s="1"/>
  <c r="CS110" i="46"/>
  <c r="CR110" i="46"/>
  <c r="AC110" i="46" s="1"/>
  <c r="CQ110" i="46"/>
  <c r="CP110" i="46"/>
  <c r="AA110" i="46" s="1"/>
  <c r="CO110" i="46"/>
  <c r="Z110" i="46" s="1"/>
  <c r="CN110" i="46"/>
  <c r="Y110" i="46" s="1"/>
  <c r="CM110" i="46"/>
  <c r="CL110" i="46"/>
  <c r="W110" i="46" s="1"/>
  <c r="CK110" i="46"/>
  <c r="V110" i="46" s="1"/>
  <c r="CJ110" i="46"/>
  <c r="U110" i="46" s="1"/>
  <c r="CI110" i="46"/>
  <c r="CH110" i="46"/>
  <c r="CG110" i="46"/>
  <c r="R110" i="46" s="1"/>
  <c r="CF110" i="46"/>
  <c r="Q110" i="46" s="1"/>
  <c r="CE110" i="46"/>
  <c r="P110" i="46" s="1"/>
  <c r="CD110" i="46"/>
  <c r="CC110" i="46"/>
  <c r="N110" i="46" s="1"/>
  <c r="CB110" i="46"/>
  <c r="M110" i="46" s="1"/>
  <c r="CA110" i="46"/>
  <c r="L110" i="46" s="1"/>
  <c r="BZ110" i="46"/>
  <c r="BY110" i="46"/>
  <c r="J110" i="46" s="1"/>
  <c r="BX110" i="46"/>
  <c r="BW110" i="46"/>
  <c r="BV110" i="46"/>
  <c r="G110" i="46" s="1"/>
  <c r="BU110" i="46"/>
  <c r="F110" i="46" s="1"/>
  <c r="BT110" i="46"/>
  <c r="E110" i="46" s="1"/>
  <c r="BS110" i="46"/>
  <c r="B110" i="46"/>
  <c r="B110" i="44" s="1"/>
  <c r="A110" i="46"/>
  <c r="A108" i="27" s="1"/>
  <c r="EF109" i="46"/>
  <c r="BQ109" i="46" s="1"/>
  <c r="EE109" i="46"/>
  <c r="ED109" i="46"/>
  <c r="BO109" i="44" s="1"/>
  <c r="EC109" i="46"/>
  <c r="BN109" i="46" s="1"/>
  <c r="EB109" i="46"/>
  <c r="BM109" i="46" s="1"/>
  <c r="EA109" i="46"/>
  <c r="BL109" i="46" s="1"/>
  <c r="DZ109" i="46"/>
  <c r="DY109" i="46"/>
  <c r="BJ109" i="46" s="1"/>
  <c r="DX109" i="46"/>
  <c r="DW109" i="46"/>
  <c r="DV109" i="46"/>
  <c r="BG109" i="46" s="1"/>
  <c r="DU109" i="46"/>
  <c r="DT109" i="46"/>
  <c r="BE109" i="46" s="1"/>
  <c r="DS109" i="46"/>
  <c r="BD109" i="46" s="1"/>
  <c r="DR109" i="46"/>
  <c r="BC109" i="46" s="1"/>
  <c r="DQ109" i="46"/>
  <c r="BB109" i="46" s="1"/>
  <c r="DP109" i="46"/>
  <c r="BA109" i="46" s="1"/>
  <c r="DO109" i="46"/>
  <c r="AZ109" i="46" s="1"/>
  <c r="DN109" i="46"/>
  <c r="AY109" i="46" s="1"/>
  <c r="DM109" i="46"/>
  <c r="AX109" i="46" s="1"/>
  <c r="DL109" i="46"/>
  <c r="AW109" i="46" s="1"/>
  <c r="DK109" i="46"/>
  <c r="DJ109" i="46"/>
  <c r="DI109" i="46"/>
  <c r="AT109" i="46" s="1"/>
  <c r="DH109" i="46"/>
  <c r="AS109" i="46" s="1"/>
  <c r="DG109" i="46"/>
  <c r="DF109" i="46"/>
  <c r="DE109" i="46"/>
  <c r="AP109" i="46" s="1"/>
  <c r="DD109" i="46"/>
  <c r="AO109" i="46" s="1"/>
  <c r="DC109" i="46"/>
  <c r="DB109" i="46"/>
  <c r="DA109" i="46"/>
  <c r="AL109" i="46" s="1"/>
  <c r="CZ109" i="46"/>
  <c r="AK109" i="46" s="1"/>
  <c r="CY109" i="46"/>
  <c r="CX109" i="46"/>
  <c r="AI109" i="46" s="1"/>
  <c r="CW109" i="46"/>
  <c r="CV109" i="46"/>
  <c r="AG109" i="46" s="1"/>
  <c r="CU109" i="46"/>
  <c r="AF109" i="46" s="1"/>
  <c r="CT109" i="46"/>
  <c r="CS109" i="46"/>
  <c r="AD109" i="46" s="1"/>
  <c r="CR109" i="46"/>
  <c r="AC109" i="46" s="1"/>
  <c r="CQ109" i="46"/>
  <c r="AB109" i="46" s="1"/>
  <c r="CP109" i="46"/>
  <c r="AA109" i="46" s="1"/>
  <c r="CO109" i="46"/>
  <c r="Z109" i="46" s="1"/>
  <c r="CN109" i="46"/>
  <c r="Y109" i="46" s="1"/>
  <c r="CM109" i="46"/>
  <c r="CL109" i="46"/>
  <c r="CK109" i="46"/>
  <c r="V109" i="46" s="1"/>
  <c r="CJ109" i="46"/>
  <c r="CI109" i="46"/>
  <c r="T109" i="46" s="1"/>
  <c r="CH109" i="46"/>
  <c r="S109" i="46" s="1"/>
  <c r="CG109" i="46"/>
  <c r="CF109" i="46"/>
  <c r="Q109" i="46" s="1"/>
  <c r="CE109" i="46"/>
  <c r="CD109" i="46"/>
  <c r="O109" i="46" s="1"/>
  <c r="CC109" i="46"/>
  <c r="N109" i="46" s="1"/>
  <c r="CB109" i="46"/>
  <c r="M109" i="46" s="1"/>
  <c r="CA109" i="46"/>
  <c r="L109" i="46" s="1"/>
  <c r="BZ109" i="46"/>
  <c r="K109" i="46" s="1"/>
  <c r="BY109" i="46"/>
  <c r="J109" i="46" s="1"/>
  <c r="BX109" i="46"/>
  <c r="I109" i="46" s="1"/>
  <c r="BW109" i="46"/>
  <c r="BV109" i="46"/>
  <c r="BU109" i="46"/>
  <c r="F109" i="46" s="1"/>
  <c r="BT109" i="46"/>
  <c r="E109" i="46" s="1"/>
  <c r="BS109" i="46"/>
  <c r="D109" i="46" s="1"/>
  <c r="BO109" i="46"/>
  <c r="B109" i="46"/>
  <c r="B109" i="44" s="1"/>
  <c r="A109" i="46"/>
  <c r="EF108" i="46"/>
  <c r="EE108" i="46"/>
  <c r="BP108" i="46" s="1"/>
  <c r="ED108" i="46"/>
  <c r="BO108" i="44" s="1"/>
  <c r="EC108" i="46"/>
  <c r="BN108" i="44" s="1"/>
  <c r="EB108" i="46"/>
  <c r="BM108" i="46" s="1"/>
  <c r="EA108" i="46"/>
  <c r="BL108" i="46" s="1"/>
  <c r="DZ108" i="46"/>
  <c r="BK108" i="46" s="1"/>
  <c r="DY108" i="46"/>
  <c r="DX108" i="46"/>
  <c r="BI108" i="46" s="1"/>
  <c r="DW108" i="46"/>
  <c r="DV108" i="46"/>
  <c r="BG108" i="46" s="1"/>
  <c r="DU108" i="46"/>
  <c r="BF108" i="46" s="1"/>
  <c r="DT108" i="46"/>
  <c r="DS108" i="46"/>
  <c r="DR108" i="46"/>
  <c r="DQ108" i="46"/>
  <c r="DP108" i="46"/>
  <c r="BA108" i="46" s="1"/>
  <c r="DO108" i="46"/>
  <c r="AZ108" i="46" s="1"/>
  <c r="DN108" i="46"/>
  <c r="AY108" i="46" s="1"/>
  <c r="DM108" i="46"/>
  <c r="AX108" i="46" s="1"/>
  <c r="DL108" i="46"/>
  <c r="AW108" i="46" s="1"/>
  <c r="DK108" i="46"/>
  <c r="DJ108" i="46"/>
  <c r="DI108" i="46"/>
  <c r="DH108" i="46"/>
  <c r="DG108" i="46"/>
  <c r="DF108" i="46"/>
  <c r="AQ108" i="46" s="1"/>
  <c r="DE108" i="46"/>
  <c r="AP108" i="46" s="1"/>
  <c r="DD108" i="46"/>
  <c r="DC108" i="46"/>
  <c r="AN108" i="46" s="1"/>
  <c r="DB108" i="46"/>
  <c r="AM108" i="46" s="1"/>
  <c r="DA108" i="46"/>
  <c r="CZ108" i="46"/>
  <c r="AK108" i="46" s="1"/>
  <c r="CY108" i="46"/>
  <c r="CX108" i="46"/>
  <c r="AI108" i="46" s="1"/>
  <c r="CW108" i="46"/>
  <c r="AH108" i="46" s="1"/>
  <c r="CV108" i="46"/>
  <c r="CU108" i="46"/>
  <c r="CT108" i="46"/>
  <c r="AE108" i="46" s="1"/>
  <c r="CS108" i="46"/>
  <c r="CR108" i="46"/>
  <c r="CQ108" i="46"/>
  <c r="CP108" i="46"/>
  <c r="AA108" i="46" s="1"/>
  <c r="CO108" i="46"/>
  <c r="Z108" i="46" s="1"/>
  <c r="CN108" i="46"/>
  <c r="Y108" i="46" s="1"/>
  <c r="CM108" i="46"/>
  <c r="CL108" i="46"/>
  <c r="W108" i="46" s="1"/>
  <c r="CK108" i="46"/>
  <c r="CJ108" i="46"/>
  <c r="CI108" i="46"/>
  <c r="CH108" i="46"/>
  <c r="S108" i="46" s="1"/>
  <c r="CG108" i="46"/>
  <c r="CF108" i="46"/>
  <c r="Q108" i="46" s="1"/>
  <c r="CE108" i="46"/>
  <c r="P108" i="46" s="1"/>
  <c r="CD108" i="46"/>
  <c r="O108" i="46" s="1"/>
  <c r="CC108" i="46"/>
  <c r="CB108" i="46"/>
  <c r="M108" i="46" s="1"/>
  <c r="CA108" i="46"/>
  <c r="L108" i="46" s="1"/>
  <c r="BZ108" i="46"/>
  <c r="K108" i="46" s="1"/>
  <c r="BY108" i="46"/>
  <c r="J108" i="46" s="1"/>
  <c r="BX108" i="46"/>
  <c r="I108" i="46" s="1"/>
  <c r="BW108" i="46"/>
  <c r="BV108" i="46"/>
  <c r="G108" i="46" s="1"/>
  <c r="BU108" i="46"/>
  <c r="BT108" i="46"/>
  <c r="E108" i="46" s="1"/>
  <c r="BS108" i="46"/>
  <c r="BO108" i="46"/>
  <c r="BN108" i="46"/>
  <c r="B108" i="46"/>
  <c r="B108" i="44" s="1"/>
  <c r="A108" i="46"/>
  <c r="C108" i="46" s="1"/>
  <c r="C108" i="44" s="1"/>
  <c r="EF107" i="46"/>
  <c r="BQ107" i="46" s="1"/>
  <c r="EE107" i="46"/>
  <c r="ED107" i="46"/>
  <c r="EC107" i="46"/>
  <c r="EB107" i="46"/>
  <c r="BM107" i="46" s="1"/>
  <c r="EA107" i="46"/>
  <c r="BL107" i="46" s="1"/>
  <c r="DZ107" i="46"/>
  <c r="BK107" i="46" s="1"/>
  <c r="DY107" i="46"/>
  <c r="BJ107" i="46" s="1"/>
  <c r="DX107" i="46"/>
  <c r="DW107" i="46"/>
  <c r="DV107" i="46"/>
  <c r="BG107" i="46" s="1"/>
  <c r="DU107" i="46"/>
  <c r="DT107" i="46"/>
  <c r="BE107" i="46" s="1"/>
  <c r="DS107" i="46"/>
  <c r="DR107" i="46"/>
  <c r="DQ107" i="46"/>
  <c r="BB107" i="46" s="1"/>
  <c r="DP107" i="46"/>
  <c r="DO107" i="46"/>
  <c r="DN107" i="46"/>
  <c r="DM107" i="46"/>
  <c r="DL107" i="46"/>
  <c r="AW107" i="46" s="1"/>
  <c r="DK107" i="46"/>
  <c r="AV107" i="46" s="1"/>
  <c r="DJ107" i="46"/>
  <c r="DI107" i="46"/>
  <c r="DH107" i="46"/>
  <c r="AS107" i="46" s="1"/>
  <c r="DG107" i="46"/>
  <c r="DF107" i="46"/>
  <c r="DE107" i="46"/>
  <c r="DD107" i="46"/>
  <c r="DC107" i="46"/>
  <c r="AN107" i="46" s="1"/>
  <c r="DB107" i="46"/>
  <c r="AM107" i="46" s="1"/>
  <c r="DA107" i="46"/>
  <c r="AL107" i="46" s="1"/>
  <c r="CZ107" i="46"/>
  <c r="CY107" i="46"/>
  <c r="CX107" i="46"/>
  <c r="AI107" i="46" s="1"/>
  <c r="CW107" i="46"/>
  <c r="AH107" i="46" s="1"/>
  <c r="CV107" i="46"/>
  <c r="AG107" i="46" s="1"/>
  <c r="CU107" i="46"/>
  <c r="CT107" i="46"/>
  <c r="AE107" i="46" s="1"/>
  <c r="CS107" i="46"/>
  <c r="AD107" i="46" s="1"/>
  <c r="CR107" i="46"/>
  <c r="AC107" i="46" s="1"/>
  <c r="CQ107" i="46"/>
  <c r="CP107" i="46"/>
  <c r="CO107" i="46"/>
  <c r="CN107" i="46"/>
  <c r="CM107" i="46"/>
  <c r="X107" i="46" s="1"/>
  <c r="CL107" i="46"/>
  <c r="W107" i="46" s="1"/>
  <c r="CK107" i="46"/>
  <c r="CJ107" i="46"/>
  <c r="CI107" i="46"/>
  <c r="CH107" i="46"/>
  <c r="S107" i="46" s="1"/>
  <c r="CG107" i="46"/>
  <c r="R107" i="46" s="1"/>
  <c r="CF107" i="46"/>
  <c r="Q107" i="46" s="1"/>
  <c r="CE107" i="46"/>
  <c r="P107" i="46" s="1"/>
  <c r="CD107" i="46"/>
  <c r="O107" i="46" s="1"/>
  <c r="CC107" i="46"/>
  <c r="N107" i="46" s="1"/>
  <c r="CB107" i="46"/>
  <c r="M107" i="46" s="1"/>
  <c r="CA107" i="46"/>
  <c r="BZ107" i="46"/>
  <c r="BY107" i="46"/>
  <c r="BX107" i="46"/>
  <c r="I107" i="46" s="1"/>
  <c r="BW107" i="46"/>
  <c r="H107" i="46" s="1"/>
  <c r="BV107" i="46"/>
  <c r="G107" i="46" s="1"/>
  <c r="BU107" i="46"/>
  <c r="BT107" i="46"/>
  <c r="E107" i="46" s="1"/>
  <c r="BS107" i="46"/>
  <c r="B107" i="46"/>
  <c r="B107" i="44" s="1"/>
  <c r="A107" i="46"/>
  <c r="A105" i="27" s="1"/>
  <c r="EF106" i="46"/>
  <c r="BQ106" i="46" s="1"/>
  <c r="EE106" i="46"/>
  <c r="ED106" i="46"/>
  <c r="EC106" i="46"/>
  <c r="BN106" i="46" s="1"/>
  <c r="EB106" i="46"/>
  <c r="BM106" i="46" s="1"/>
  <c r="EA106" i="46"/>
  <c r="BL106" i="46" s="1"/>
  <c r="DZ106" i="46"/>
  <c r="DY106" i="46"/>
  <c r="DX106" i="46"/>
  <c r="DW106" i="46"/>
  <c r="BH106" i="46" s="1"/>
  <c r="DV106" i="46"/>
  <c r="BG106" i="46" s="1"/>
  <c r="DU106" i="46"/>
  <c r="DT106" i="46"/>
  <c r="BE106" i="46" s="1"/>
  <c r="DS106" i="46"/>
  <c r="BD106" i="46" s="1"/>
  <c r="DR106" i="46"/>
  <c r="BC106" i="46" s="1"/>
  <c r="DQ106" i="46"/>
  <c r="DP106" i="46"/>
  <c r="BA106" i="46" s="1"/>
  <c r="DO106" i="46"/>
  <c r="AZ106" i="46" s="1"/>
  <c r="DN106" i="46"/>
  <c r="DM106" i="46"/>
  <c r="AX106" i="46" s="1"/>
  <c r="DL106" i="46"/>
  <c r="AW106" i="46" s="1"/>
  <c r="DK106" i="46"/>
  <c r="AV106" i="46" s="1"/>
  <c r="DJ106" i="46"/>
  <c r="AU106" i="46" s="1"/>
  <c r="DI106" i="46"/>
  <c r="DH106" i="46"/>
  <c r="AS106" i="46" s="1"/>
  <c r="DG106" i="46"/>
  <c r="AR106" i="46" s="1"/>
  <c r="DF106" i="46"/>
  <c r="AQ106" i="46" s="1"/>
  <c r="DE106" i="46"/>
  <c r="DD106" i="46"/>
  <c r="DC106" i="46"/>
  <c r="AN106" i="46" s="1"/>
  <c r="DB106" i="46"/>
  <c r="DA106" i="46"/>
  <c r="AL106" i="46" s="1"/>
  <c r="CZ106" i="46"/>
  <c r="CY106" i="46"/>
  <c r="CX106" i="46"/>
  <c r="CW106" i="46"/>
  <c r="CV106" i="46"/>
  <c r="AG106" i="46" s="1"/>
  <c r="CU106" i="46"/>
  <c r="AF106" i="46" s="1"/>
  <c r="CT106" i="46"/>
  <c r="CS106" i="46"/>
  <c r="CR106" i="46"/>
  <c r="AC106" i="46" s="1"/>
  <c r="CQ106" i="46"/>
  <c r="AB106" i="46" s="1"/>
  <c r="CP106" i="46"/>
  <c r="AA106" i="46" s="1"/>
  <c r="CO106" i="46"/>
  <c r="Z106" i="46" s="1"/>
  <c r="CN106" i="46"/>
  <c r="Y106" i="46" s="1"/>
  <c r="CM106" i="46"/>
  <c r="X106" i="46" s="1"/>
  <c r="CL106" i="46"/>
  <c r="CK106" i="46"/>
  <c r="V106" i="46" s="1"/>
  <c r="CJ106" i="46"/>
  <c r="U106" i="46" s="1"/>
  <c r="CI106" i="46"/>
  <c r="CH106" i="46"/>
  <c r="CG106" i="46"/>
  <c r="R106" i="46" s="1"/>
  <c r="CF106" i="46"/>
  <c r="CE106" i="46"/>
  <c r="P106" i="46" s="1"/>
  <c r="CD106" i="46"/>
  <c r="CC106" i="46"/>
  <c r="CB106" i="46"/>
  <c r="M106" i="46" s="1"/>
  <c r="CA106" i="46"/>
  <c r="L106" i="46" s="1"/>
  <c r="BZ106" i="46"/>
  <c r="BY106" i="46"/>
  <c r="J106" i="46" s="1"/>
  <c r="BX106" i="46"/>
  <c r="I106" i="46" s="1"/>
  <c r="BW106" i="46"/>
  <c r="H106" i="46" s="1"/>
  <c r="BV106" i="46"/>
  <c r="BU106" i="46"/>
  <c r="BT106" i="46"/>
  <c r="E106" i="46" s="1"/>
  <c r="BS106" i="46"/>
  <c r="D106" i="46" s="1"/>
  <c r="B106" i="46"/>
  <c r="B106" i="44" s="1"/>
  <c r="A106" i="46"/>
  <c r="EF105" i="46"/>
  <c r="BQ105" i="46" s="1"/>
  <c r="EE105" i="46"/>
  <c r="BP105" i="46" s="1"/>
  <c r="ED105" i="46"/>
  <c r="EC105" i="46"/>
  <c r="EB105" i="46"/>
  <c r="BM105" i="46" s="1"/>
  <c r="EA105" i="46"/>
  <c r="DZ105" i="46"/>
  <c r="DY105" i="46"/>
  <c r="BJ105" i="46" s="1"/>
  <c r="DX105" i="46"/>
  <c r="BI105" i="46" s="1"/>
  <c r="DW105" i="46"/>
  <c r="BH105" i="46" s="1"/>
  <c r="DV105" i="46"/>
  <c r="BG105" i="46" s="1"/>
  <c r="DU105" i="46"/>
  <c r="DT105" i="46"/>
  <c r="BE105" i="46" s="1"/>
  <c r="DS105" i="46"/>
  <c r="BD105" i="46" s="1"/>
  <c r="DR105" i="46"/>
  <c r="DQ105" i="46"/>
  <c r="BB105" i="46" s="1"/>
  <c r="DP105" i="46"/>
  <c r="DO105" i="46"/>
  <c r="AZ105" i="46" s="1"/>
  <c r="DN105" i="46"/>
  <c r="DM105" i="46"/>
  <c r="DL105" i="46"/>
  <c r="AW105" i="46" s="1"/>
  <c r="DK105" i="46"/>
  <c r="AV105" i="46" s="1"/>
  <c r="DJ105" i="46"/>
  <c r="DI105" i="46"/>
  <c r="DH105" i="46"/>
  <c r="AS105" i="46" s="1"/>
  <c r="DG105" i="46"/>
  <c r="AR105" i="46" s="1"/>
  <c r="DF105" i="46"/>
  <c r="DE105" i="46"/>
  <c r="DD105" i="46"/>
  <c r="AO105" i="46" s="1"/>
  <c r="DC105" i="46"/>
  <c r="AN105" i="46" s="1"/>
  <c r="DB105" i="46"/>
  <c r="DA105" i="46"/>
  <c r="AL105" i="46" s="1"/>
  <c r="CZ105" i="46"/>
  <c r="AK105" i="46" s="1"/>
  <c r="CY105" i="46"/>
  <c r="AJ105" i="46" s="1"/>
  <c r="CX105" i="46"/>
  <c r="CW105" i="46"/>
  <c r="AH105" i="46" s="1"/>
  <c r="CV105" i="46"/>
  <c r="AG105" i="46" s="1"/>
  <c r="CU105" i="46"/>
  <c r="AF105" i="46" s="1"/>
  <c r="CT105" i="46"/>
  <c r="AE105" i="46" s="1"/>
  <c r="CS105" i="46"/>
  <c r="CR105" i="46"/>
  <c r="AC105" i="46" s="1"/>
  <c r="CQ105" i="46"/>
  <c r="AB105" i="46" s="1"/>
  <c r="CP105" i="46"/>
  <c r="CO105" i="46"/>
  <c r="CN105" i="46"/>
  <c r="Y105" i="46" s="1"/>
  <c r="CM105" i="46"/>
  <c r="X105" i="46" s="1"/>
  <c r="CL105" i="46"/>
  <c r="W105" i="46" s="1"/>
  <c r="CK105" i="46"/>
  <c r="CJ105" i="46"/>
  <c r="U105" i="46" s="1"/>
  <c r="CI105" i="46"/>
  <c r="T105" i="46" s="1"/>
  <c r="CH105" i="46"/>
  <c r="CG105" i="46"/>
  <c r="R105" i="46" s="1"/>
  <c r="CF105" i="46"/>
  <c r="Q105" i="46" s="1"/>
  <c r="CE105" i="46"/>
  <c r="P105" i="46" s="1"/>
  <c r="CD105" i="46"/>
  <c r="O105" i="46" s="1"/>
  <c r="CC105" i="46"/>
  <c r="N105" i="46" s="1"/>
  <c r="CB105" i="46"/>
  <c r="M105" i="46" s="1"/>
  <c r="CA105" i="46"/>
  <c r="L105" i="46" s="1"/>
  <c r="BZ105" i="46"/>
  <c r="K105" i="46" s="1"/>
  <c r="BY105" i="46"/>
  <c r="BX105" i="46"/>
  <c r="BW105" i="46"/>
  <c r="H105" i="46" s="1"/>
  <c r="BV105" i="46"/>
  <c r="G105" i="46" s="1"/>
  <c r="BU105" i="46"/>
  <c r="F105" i="46" s="1"/>
  <c r="BT105" i="46"/>
  <c r="E105" i="46" s="1"/>
  <c r="BS105" i="46"/>
  <c r="D105" i="46" s="1"/>
  <c r="B105" i="46"/>
  <c r="B105" i="44" s="1"/>
  <c r="A105" i="46"/>
  <c r="EF104" i="46"/>
  <c r="BQ104" i="46" s="1"/>
  <c r="EE104" i="46"/>
  <c r="BP104" i="46" s="1"/>
  <c r="ED104" i="46"/>
  <c r="BO104" i="44" s="1"/>
  <c r="EC104" i="46"/>
  <c r="BN104" i="44" s="1"/>
  <c r="EB104" i="46"/>
  <c r="BM104" i="44" s="1"/>
  <c r="EA104" i="46"/>
  <c r="BL104" i="44" s="1"/>
  <c r="DZ104" i="46"/>
  <c r="BK104" i="44" s="1"/>
  <c r="DY104" i="46"/>
  <c r="BJ104" i="44" s="1"/>
  <c r="DX104" i="46"/>
  <c r="BI104" i="46" s="1"/>
  <c r="DW104" i="46"/>
  <c r="BH104" i="46" s="1"/>
  <c r="DV104" i="46"/>
  <c r="BG104" i="46" s="1"/>
  <c r="DU104" i="46"/>
  <c r="DT104" i="46"/>
  <c r="BE104" i="46" s="1"/>
  <c r="DS104" i="46"/>
  <c r="DR104" i="46"/>
  <c r="DQ104" i="46"/>
  <c r="DP104" i="46"/>
  <c r="BA104" i="46" s="1"/>
  <c r="DO104" i="46"/>
  <c r="AZ104" i="46" s="1"/>
  <c r="DN104" i="46"/>
  <c r="AY104" i="46" s="1"/>
  <c r="DM104" i="46"/>
  <c r="AX104" i="46" s="1"/>
  <c r="DL104" i="46"/>
  <c r="AW104" i="46" s="1"/>
  <c r="DK104" i="46"/>
  <c r="DJ104" i="46"/>
  <c r="DI104" i="46"/>
  <c r="DH104" i="46"/>
  <c r="AS104" i="46" s="1"/>
  <c r="DG104" i="46"/>
  <c r="AR104" i="46" s="1"/>
  <c r="DF104" i="46"/>
  <c r="AQ104" i="46" s="1"/>
  <c r="DE104" i="46"/>
  <c r="AP104" i="46" s="1"/>
  <c r="DD104" i="46"/>
  <c r="AO104" i="46" s="1"/>
  <c r="DC104" i="46"/>
  <c r="DB104" i="46"/>
  <c r="DA104" i="46"/>
  <c r="AL104" i="46" s="1"/>
  <c r="CZ104" i="46"/>
  <c r="AK104" i="46" s="1"/>
  <c r="CY104" i="46"/>
  <c r="AJ104" i="46" s="1"/>
  <c r="CX104" i="46"/>
  <c r="CW104" i="46"/>
  <c r="CV104" i="46"/>
  <c r="AG104" i="46" s="1"/>
  <c r="CU104" i="46"/>
  <c r="CT104" i="46"/>
  <c r="CS104" i="46"/>
  <c r="CR104" i="46"/>
  <c r="AC104" i="46" s="1"/>
  <c r="CQ104" i="46"/>
  <c r="CP104" i="46"/>
  <c r="CO104" i="46"/>
  <c r="Z104" i="46" s="1"/>
  <c r="CN104" i="46"/>
  <c r="Y104" i="46" s="1"/>
  <c r="CM104" i="46"/>
  <c r="CL104" i="46"/>
  <c r="W104" i="46" s="1"/>
  <c r="CK104" i="46"/>
  <c r="V104" i="46" s="1"/>
  <c r="CJ104" i="46"/>
  <c r="U104" i="46" s="1"/>
  <c r="CI104" i="46"/>
  <c r="T104" i="46" s="1"/>
  <c r="CH104" i="46"/>
  <c r="S104" i="46" s="1"/>
  <c r="CG104" i="46"/>
  <c r="CF104" i="46"/>
  <c r="CE104" i="46"/>
  <c r="CD104" i="46"/>
  <c r="CC104" i="46"/>
  <c r="CB104" i="46"/>
  <c r="M104" i="46" s="1"/>
  <c r="CA104" i="46"/>
  <c r="L104" i="46" s="1"/>
  <c r="BZ104" i="46"/>
  <c r="K104" i="46" s="1"/>
  <c r="BY104" i="46"/>
  <c r="BX104" i="46"/>
  <c r="I104" i="46" s="1"/>
  <c r="BW104" i="46"/>
  <c r="BV104" i="46"/>
  <c r="G104" i="46" s="1"/>
  <c r="BU104" i="46"/>
  <c r="BT104" i="46"/>
  <c r="E104" i="46" s="1"/>
  <c r="BS104" i="46"/>
  <c r="BO104" i="46"/>
  <c r="BN104" i="46"/>
  <c r="BM104" i="46"/>
  <c r="BL104" i="46"/>
  <c r="BK104" i="46"/>
  <c r="BJ104" i="46"/>
  <c r="B104" i="46"/>
  <c r="B104" i="44" s="1"/>
  <c r="A104" i="46"/>
  <c r="A102" i="27" s="1"/>
  <c r="EF103" i="46"/>
  <c r="EE103" i="46"/>
  <c r="ED103" i="46"/>
  <c r="EC103" i="46"/>
  <c r="EB103" i="46"/>
  <c r="EA103" i="46"/>
  <c r="BL103" i="46" s="1"/>
  <c r="DZ103" i="46"/>
  <c r="BK103" i="46" s="1"/>
  <c r="DY103" i="46"/>
  <c r="BJ103" i="46" s="1"/>
  <c r="DX103" i="46"/>
  <c r="DW103" i="46"/>
  <c r="DV103" i="46"/>
  <c r="BG103" i="46" s="1"/>
  <c r="DU103" i="46"/>
  <c r="DT103" i="46"/>
  <c r="BE103" i="46" s="1"/>
  <c r="DS103" i="46"/>
  <c r="DR103" i="46"/>
  <c r="BC103" i="46" s="1"/>
  <c r="DQ103" i="46"/>
  <c r="BB103" i="46" s="1"/>
  <c r="DP103" i="46"/>
  <c r="DO103" i="46"/>
  <c r="DN103" i="46"/>
  <c r="AY103" i="46" s="1"/>
  <c r="DM103" i="46"/>
  <c r="DL103" i="46"/>
  <c r="DK103" i="46"/>
  <c r="DJ103" i="46"/>
  <c r="AU103" i="46" s="1"/>
  <c r="DI103" i="46"/>
  <c r="AT103" i="46" s="1"/>
  <c r="DH103" i="46"/>
  <c r="DG103" i="46"/>
  <c r="AR103" i="46" s="1"/>
  <c r="DF103" i="46"/>
  <c r="DE103" i="46"/>
  <c r="DD103" i="46"/>
  <c r="DC103" i="46"/>
  <c r="DB103" i="46"/>
  <c r="AM103" i="46" s="1"/>
  <c r="DA103" i="46"/>
  <c r="AL103" i="46" s="1"/>
  <c r="CZ103" i="46"/>
  <c r="CY103" i="46"/>
  <c r="AJ103" i="46" s="1"/>
  <c r="CX103" i="46"/>
  <c r="AI103" i="46" s="1"/>
  <c r="CW103" i="46"/>
  <c r="CV103" i="46"/>
  <c r="CU103" i="46"/>
  <c r="CT103" i="46"/>
  <c r="AE103" i="46" s="1"/>
  <c r="CS103" i="46"/>
  <c r="AD103" i="46" s="1"/>
  <c r="CR103" i="46"/>
  <c r="AC103" i="46" s="1"/>
  <c r="CQ103" i="46"/>
  <c r="CP103" i="46"/>
  <c r="CO103" i="46"/>
  <c r="CN103" i="46"/>
  <c r="Y103" i="46" s="1"/>
  <c r="CM103" i="46"/>
  <c r="CL103" i="46"/>
  <c r="W103" i="46" s="1"/>
  <c r="CK103" i="46"/>
  <c r="CJ103" i="46"/>
  <c r="CI103" i="46"/>
  <c r="CH103" i="46"/>
  <c r="S103" i="46" s="1"/>
  <c r="CG103" i="46"/>
  <c r="CF103" i="46"/>
  <c r="Q103" i="46" s="1"/>
  <c r="CE103" i="46"/>
  <c r="P103" i="46" s="1"/>
  <c r="CD103" i="46"/>
  <c r="O103" i="46" s="1"/>
  <c r="CC103" i="46"/>
  <c r="N103" i="46" s="1"/>
  <c r="CB103" i="46"/>
  <c r="CA103" i="46"/>
  <c r="BZ103" i="46"/>
  <c r="K103" i="46" s="1"/>
  <c r="BY103" i="46"/>
  <c r="BX103" i="46"/>
  <c r="BW103" i="46"/>
  <c r="H103" i="46" s="1"/>
  <c r="BV103" i="46"/>
  <c r="G103" i="46" s="1"/>
  <c r="BU103" i="46"/>
  <c r="F103" i="46" s="1"/>
  <c r="BT103" i="46"/>
  <c r="BS103" i="46"/>
  <c r="D103" i="46" s="1"/>
  <c r="B103" i="46"/>
  <c r="B103" i="44" s="1"/>
  <c r="A103" i="46"/>
  <c r="EF102" i="46"/>
  <c r="BQ102" i="46" s="1"/>
  <c r="EE102" i="46"/>
  <c r="BP102" i="46" s="1"/>
  <c r="ED102" i="46"/>
  <c r="EC102" i="46"/>
  <c r="BN102" i="46" s="1"/>
  <c r="EB102" i="46"/>
  <c r="BM102" i="46" s="1"/>
  <c r="EA102" i="46"/>
  <c r="BL102" i="46" s="1"/>
  <c r="DZ102" i="46"/>
  <c r="BK102" i="46" s="1"/>
  <c r="DY102" i="46"/>
  <c r="BJ102" i="46" s="1"/>
  <c r="DX102" i="46"/>
  <c r="DW102" i="46"/>
  <c r="DV102" i="46"/>
  <c r="BG102" i="44" s="1"/>
  <c r="DU102" i="46"/>
  <c r="BF102" i="44" s="1"/>
  <c r="DT102" i="46"/>
  <c r="BE102" i="46" s="1"/>
  <c r="DS102" i="46"/>
  <c r="BD102" i="46" s="1"/>
  <c r="DR102" i="46"/>
  <c r="BC102" i="46" s="1"/>
  <c r="DQ102" i="46"/>
  <c r="DP102" i="46"/>
  <c r="DO102" i="46"/>
  <c r="AZ102" i="46" s="1"/>
  <c r="DN102" i="46"/>
  <c r="AY102" i="46" s="1"/>
  <c r="DM102" i="46"/>
  <c r="AX102" i="46" s="1"/>
  <c r="DL102" i="46"/>
  <c r="AW102" i="46" s="1"/>
  <c r="DK102" i="46"/>
  <c r="DJ102" i="46"/>
  <c r="AU102" i="46" s="1"/>
  <c r="DI102" i="46"/>
  <c r="DH102" i="46"/>
  <c r="AS102" i="46" s="1"/>
  <c r="DG102" i="46"/>
  <c r="DF102" i="46"/>
  <c r="AQ102" i="46" s="1"/>
  <c r="DE102" i="46"/>
  <c r="AP102" i="46" s="1"/>
  <c r="DD102" i="46"/>
  <c r="DC102" i="46"/>
  <c r="DB102" i="46"/>
  <c r="AM102" i="46" s="1"/>
  <c r="DA102" i="46"/>
  <c r="CZ102" i="46"/>
  <c r="AK102" i="46" s="1"/>
  <c r="CY102" i="46"/>
  <c r="AJ102" i="46" s="1"/>
  <c r="CX102" i="46"/>
  <c r="AI102" i="46" s="1"/>
  <c r="CW102" i="46"/>
  <c r="AH102" i="46" s="1"/>
  <c r="CV102" i="46"/>
  <c r="CU102" i="46"/>
  <c r="CT102" i="46"/>
  <c r="AE102" i="46" s="1"/>
  <c r="CS102" i="46"/>
  <c r="CR102" i="46"/>
  <c r="CQ102" i="46"/>
  <c r="AB102" i="46" s="1"/>
  <c r="CP102" i="46"/>
  <c r="CO102" i="46"/>
  <c r="Z102" i="46" s="1"/>
  <c r="CN102" i="46"/>
  <c r="CM102" i="46"/>
  <c r="X102" i="46" s="1"/>
  <c r="CL102" i="46"/>
  <c r="W102" i="46" s="1"/>
  <c r="CK102" i="46"/>
  <c r="CJ102" i="46"/>
  <c r="U102" i="46" s="1"/>
  <c r="CI102" i="46"/>
  <c r="CH102" i="46"/>
  <c r="S102" i="46" s="1"/>
  <c r="CG102" i="46"/>
  <c r="R102" i="46" s="1"/>
  <c r="CF102" i="46"/>
  <c r="Q102" i="46" s="1"/>
  <c r="CE102" i="46"/>
  <c r="CD102" i="46"/>
  <c r="CC102" i="46"/>
  <c r="CB102" i="46"/>
  <c r="M102" i="46" s="1"/>
  <c r="CA102" i="46"/>
  <c r="BZ102" i="46"/>
  <c r="K102" i="46" s="1"/>
  <c r="BY102" i="46"/>
  <c r="J102" i="46" s="1"/>
  <c r="BX102" i="46"/>
  <c r="BW102" i="46"/>
  <c r="H102" i="46" s="1"/>
  <c r="BV102" i="46"/>
  <c r="G102" i="46" s="1"/>
  <c r="BU102" i="46"/>
  <c r="BT102" i="46"/>
  <c r="E102" i="46" s="1"/>
  <c r="BS102" i="46"/>
  <c r="BG102" i="46"/>
  <c r="BF102" i="46"/>
  <c r="B102" i="46"/>
  <c r="B102" i="44" s="1"/>
  <c r="A102" i="46"/>
  <c r="A100" i="27" s="1"/>
  <c r="EF101" i="46"/>
  <c r="EE101" i="46"/>
  <c r="ED101" i="46"/>
  <c r="EC101" i="46"/>
  <c r="EB101" i="46"/>
  <c r="EA101" i="46"/>
  <c r="BL101" i="46" s="1"/>
  <c r="DZ101" i="46"/>
  <c r="BK101" i="46" s="1"/>
  <c r="DY101" i="46"/>
  <c r="BJ101" i="46" s="1"/>
  <c r="DX101" i="46"/>
  <c r="DW101" i="46"/>
  <c r="DV101" i="46"/>
  <c r="DU101" i="46"/>
  <c r="DT101" i="46"/>
  <c r="BE101" i="46" s="1"/>
  <c r="DS101" i="46"/>
  <c r="BD101" i="46" s="1"/>
  <c r="DR101" i="46"/>
  <c r="BC101" i="46" s="1"/>
  <c r="DQ101" i="46"/>
  <c r="DP101" i="46"/>
  <c r="DO101" i="46"/>
  <c r="DN101" i="46"/>
  <c r="DM101" i="46"/>
  <c r="DL101" i="46"/>
  <c r="AW101" i="46" s="1"/>
  <c r="DK101" i="46"/>
  <c r="AV101" i="46" s="1"/>
  <c r="DJ101" i="46"/>
  <c r="DI101" i="46"/>
  <c r="AT101" i="46" s="1"/>
  <c r="DH101" i="46"/>
  <c r="DG101" i="46"/>
  <c r="AR101" i="46" s="1"/>
  <c r="DF101" i="46"/>
  <c r="AQ101" i="46" s="1"/>
  <c r="DE101" i="46"/>
  <c r="AP101" i="46" s="1"/>
  <c r="DD101" i="46"/>
  <c r="DC101" i="46"/>
  <c r="AN101" i="46" s="1"/>
  <c r="DB101" i="46"/>
  <c r="AM101" i="46" s="1"/>
  <c r="DA101" i="46"/>
  <c r="AL101" i="46" s="1"/>
  <c r="CZ101" i="46"/>
  <c r="CY101" i="46"/>
  <c r="CX101" i="46"/>
  <c r="CW101" i="46"/>
  <c r="CV101" i="46"/>
  <c r="AG101" i="46" s="1"/>
  <c r="CU101" i="46"/>
  <c r="AF101" i="46" s="1"/>
  <c r="CT101" i="46"/>
  <c r="CS101" i="46"/>
  <c r="AD101" i="46" s="1"/>
  <c r="CR101" i="46"/>
  <c r="CQ101" i="46"/>
  <c r="CP101" i="46"/>
  <c r="AA101" i="46" s="1"/>
  <c r="CO101" i="46"/>
  <c r="Z101" i="46" s="1"/>
  <c r="CN101" i="46"/>
  <c r="Y101" i="46" s="1"/>
  <c r="CM101" i="46"/>
  <c r="CL101" i="46"/>
  <c r="W101" i="46" s="1"/>
  <c r="CK101" i="46"/>
  <c r="V101" i="46" s="1"/>
  <c r="CJ101" i="46"/>
  <c r="CI101" i="46"/>
  <c r="CH101" i="46"/>
  <c r="S101" i="46" s="1"/>
  <c r="CG101" i="46"/>
  <c r="CF101" i="46"/>
  <c r="Q101" i="46" s="1"/>
  <c r="CE101" i="46"/>
  <c r="P101" i="46" s="1"/>
  <c r="CD101" i="46"/>
  <c r="CC101" i="46"/>
  <c r="N101" i="46" s="1"/>
  <c r="CB101" i="46"/>
  <c r="CA101" i="46"/>
  <c r="BZ101" i="46"/>
  <c r="BY101" i="46"/>
  <c r="BX101" i="46"/>
  <c r="BW101" i="46"/>
  <c r="BV101" i="46"/>
  <c r="BU101" i="46"/>
  <c r="F101" i="46" s="1"/>
  <c r="BT101" i="46"/>
  <c r="BS101" i="46"/>
  <c r="B101" i="46"/>
  <c r="B101" i="44" s="1"/>
  <c r="A101" i="46"/>
  <c r="EF100" i="46"/>
  <c r="EE100" i="46"/>
  <c r="ED100" i="46"/>
  <c r="BO100" i="44" s="1"/>
  <c r="EC100" i="46"/>
  <c r="BN100" i="44" s="1"/>
  <c r="EB100" i="46"/>
  <c r="BM100" i="44" s="1"/>
  <c r="EA100" i="46"/>
  <c r="BL100" i="44" s="1"/>
  <c r="DZ100" i="46"/>
  <c r="BK100" i="44" s="1"/>
  <c r="DY100" i="46"/>
  <c r="BJ100" i="44" s="1"/>
  <c r="DX100" i="46"/>
  <c r="DW100" i="46"/>
  <c r="DV100" i="46"/>
  <c r="BG100" i="46" s="1"/>
  <c r="DU100" i="46"/>
  <c r="BF100" i="46" s="1"/>
  <c r="DT100" i="46"/>
  <c r="BE100" i="46" s="1"/>
  <c r="DS100" i="46"/>
  <c r="DR100" i="46"/>
  <c r="DQ100" i="46"/>
  <c r="BB100" i="46" s="1"/>
  <c r="DP100" i="46"/>
  <c r="DO100" i="46"/>
  <c r="AZ100" i="46" s="1"/>
  <c r="DN100" i="46"/>
  <c r="AY100" i="46" s="1"/>
  <c r="DM100" i="46"/>
  <c r="AX100" i="46" s="1"/>
  <c r="DL100" i="46"/>
  <c r="AW100" i="46" s="1"/>
  <c r="DK100" i="46"/>
  <c r="DJ100" i="46"/>
  <c r="DI100" i="46"/>
  <c r="AT100" i="46" s="1"/>
  <c r="DH100" i="46"/>
  <c r="DG100" i="46"/>
  <c r="AR100" i="46" s="1"/>
  <c r="DF100" i="46"/>
  <c r="DE100" i="46"/>
  <c r="DD100" i="46"/>
  <c r="AO100" i="46" s="1"/>
  <c r="DC100" i="46"/>
  <c r="DB100" i="46"/>
  <c r="DA100" i="46"/>
  <c r="CZ100" i="46"/>
  <c r="CY100" i="46"/>
  <c r="CX100" i="46"/>
  <c r="CW100" i="46"/>
  <c r="AH100" i="46" s="1"/>
  <c r="CV100" i="46"/>
  <c r="AG100" i="46" s="1"/>
  <c r="CU100" i="46"/>
  <c r="CT100" i="46"/>
  <c r="AE100" i="46" s="1"/>
  <c r="CS100" i="46"/>
  <c r="CR100" i="46"/>
  <c r="CQ100" i="46"/>
  <c r="CP100" i="46"/>
  <c r="AA100" i="46" s="1"/>
  <c r="CO100" i="46"/>
  <c r="Z100" i="46" s="1"/>
  <c r="CN100" i="46"/>
  <c r="Y100" i="46" s="1"/>
  <c r="CM100" i="46"/>
  <c r="X100" i="46" s="1"/>
  <c r="CL100" i="46"/>
  <c r="CK100" i="46"/>
  <c r="CJ100" i="46"/>
  <c r="CI100" i="46"/>
  <c r="T100" i="46" s="1"/>
  <c r="CH100" i="46"/>
  <c r="S100" i="46" s="1"/>
  <c r="CG100" i="46"/>
  <c r="R100" i="46" s="1"/>
  <c r="CF100" i="46"/>
  <c r="Q100" i="46" s="1"/>
  <c r="CE100" i="46"/>
  <c r="P100" i="46" s="1"/>
  <c r="CD100" i="46"/>
  <c r="CC100" i="46"/>
  <c r="CB100" i="46"/>
  <c r="CA100" i="46"/>
  <c r="L100" i="46" s="1"/>
  <c r="BZ100" i="46"/>
  <c r="BY100" i="46"/>
  <c r="J100" i="46" s="1"/>
  <c r="BX100" i="46"/>
  <c r="BW100" i="46"/>
  <c r="BV100" i="46"/>
  <c r="G100" i="46" s="1"/>
  <c r="BU100" i="46"/>
  <c r="F100" i="46" s="1"/>
  <c r="BT100" i="46"/>
  <c r="BS100" i="46"/>
  <c r="D100" i="46" s="1"/>
  <c r="BO100" i="46"/>
  <c r="BN100" i="46"/>
  <c r="BM100" i="46"/>
  <c r="BL100" i="46"/>
  <c r="BK100" i="46"/>
  <c r="BJ100" i="46"/>
  <c r="B100" i="46"/>
  <c r="B100" i="44" s="1"/>
  <c r="A100" i="46"/>
  <c r="A98" i="27" s="1"/>
  <c r="EF99" i="46"/>
  <c r="EE99" i="46"/>
  <c r="BP99" i="46" s="1"/>
  <c r="ED99" i="46"/>
  <c r="BO99" i="46" s="1"/>
  <c r="EC99" i="46"/>
  <c r="EB99" i="46"/>
  <c r="BM99" i="46" s="1"/>
  <c r="EA99" i="46"/>
  <c r="BL99" i="46" s="1"/>
  <c r="DZ99" i="46"/>
  <c r="BK99" i="46" s="1"/>
  <c r="DY99" i="46"/>
  <c r="BJ99" i="46" s="1"/>
  <c r="DX99" i="46"/>
  <c r="DW99" i="46"/>
  <c r="DV99" i="46"/>
  <c r="BG99" i="46" s="1"/>
  <c r="DU99" i="46"/>
  <c r="DT99" i="46"/>
  <c r="BE99" i="46" s="1"/>
  <c r="DS99" i="46"/>
  <c r="BD99" i="46" s="1"/>
  <c r="DR99" i="46"/>
  <c r="BC99" i="46" s="1"/>
  <c r="DQ99" i="46"/>
  <c r="BB99" i="46" s="1"/>
  <c r="DP99" i="46"/>
  <c r="BA99" i="46" s="1"/>
  <c r="DO99" i="46"/>
  <c r="AZ99" i="46" s="1"/>
  <c r="DN99" i="46"/>
  <c r="AY99" i="46" s="1"/>
  <c r="DM99" i="46"/>
  <c r="DL99" i="46"/>
  <c r="AW99" i="46" s="1"/>
  <c r="DK99" i="46"/>
  <c r="DJ99" i="46"/>
  <c r="DI99" i="46"/>
  <c r="AT99" i="46" s="1"/>
  <c r="DH99" i="46"/>
  <c r="AS99" i="46" s="1"/>
  <c r="DG99" i="46"/>
  <c r="AR99" i="46" s="1"/>
  <c r="DF99" i="46"/>
  <c r="AQ99" i="46" s="1"/>
  <c r="DE99" i="46"/>
  <c r="DD99" i="46"/>
  <c r="AO99" i="46" s="1"/>
  <c r="DC99" i="46"/>
  <c r="AN99" i="46" s="1"/>
  <c r="DB99" i="46"/>
  <c r="AM99" i="46" s="1"/>
  <c r="DA99" i="46"/>
  <c r="CZ99" i="46"/>
  <c r="CY99" i="46"/>
  <c r="CX99" i="46"/>
  <c r="AI99" i="46" s="1"/>
  <c r="CW99" i="46"/>
  <c r="CV99" i="46"/>
  <c r="AG99" i="46" s="1"/>
  <c r="CU99" i="46"/>
  <c r="CT99" i="46"/>
  <c r="AE99" i="46" s="1"/>
  <c r="CS99" i="46"/>
  <c r="AD99" i="46" s="1"/>
  <c r="CR99" i="46"/>
  <c r="AC99" i="46" s="1"/>
  <c r="CQ99" i="46"/>
  <c r="AB99" i="46" s="1"/>
  <c r="CP99" i="46"/>
  <c r="AA99" i="46" s="1"/>
  <c r="CO99" i="46"/>
  <c r="CN99" i="46"/>
  <c r="CM99" i="46"/>
  <c r="CL99" i="46"/>
  <c r="CK99" i="46"/>
  <c r="V99" i="46" s="1"/>
  <c r="CJ99" i="46"/>
  <c r="CI99" i="46"/>
  <c r="T99" i="46" s="1"/>
  <c r="CH99" i="46"/>
  <c r="S99" i="46" s="1"/>
  <c r="CG99" i="46"/>
  <c r="CF99" i="46"/>
  <c r="CE99" i="46"/>
  <c r="P99" i="46" s="1"/>
  <c r="CD99" i="46"/>
  <c r="CC99" i="46"/>
  <c r="CB99" i="46"/>
  <c r="CA99" i="46"/>
  <c r="L99" i="46" s="1"/>
  <c r="BZ99" i="46"/>
  <c r="K99" i="46" s="1"/>
  <c r="BY99" i="46"/>
  <c r="BX99" i="46"/>
  <c r="BW99" i="46"/>
  <c r="H99" i="46" s="1"/>
  <c r="BV99" i="46"/>
  <c r="G99" i="46" s="1"/>
  <c r="BU99" i="46"/>
  <c r="F99" i="46" s="1"/>
  <c r="BT99" i="46"/>
  <c r="E99" i="46" s="1"/>
  <c r="BS99" i="46"/>
  <c r="B99" i="46"/>
  <c r="B99" i="44" s="1"/>
  <c r="A99" i="46"/>
  <c r="EF98" i="46"/>
  <c r="EE98" i="46"/>
  <c r="ED98" i="46"/>
  <c r="BO98" i="44" s="1"/>
  <c r="EC98" i="46"/>
  <c r="BN98" i="44" s="1"/>
  <c r="EB98" i="46"/>
  <c r="EA98" i="46"/>
  <c r="BL98" i="46" s="1"/>
  <c r="DZ98" i="46"/>
  <c r="BK98" i="46" s="1"/>
  <c r="DY98" i="46"/>
  <c r="BJ98" i="46" s="1"/>
  <c r="DX98" i="46"/>
  <c r="BI98" i="46" s="1"/>
  <c r="DW98" i="46"/>
  <c r="DV98" i="46"/>
  <c r="BG98" i="46" s="1"/>
  <c r="DU98" i="46"/>
  <c r="DT98" i="46"/>
  <c r="BE98" i="46" s="1"/>
  <c r="DS98" i="46"/>
  <c r="BD98" i="46" s="1"/>
  <c r="DR98" i="46"/>
  <c r="BC98" i="46" s="1"/>
  <c r="DQ98" i="46"/>
  <c r="DP98" i="46"/>
  <c r="DO98" i="46"/>
  <c r="AZ98" i="46" s="1"/>
  <c r="DN98" i="46"/>
  <c r="AY98" i="46" s="1"/>
  <c r="DM98" i="46"/>
  <c r="DL98" i="46"/>
  <c r="AW98" i="46" s="1"/>
  <c r="DK98" i="46"/>
  <c r="AV98" i="46" s="1"/>
  <c r="DJ98" i="46"/>
  <c r="AU98" i="46" s="1"/>
  <c r="DI98" i="46"/>
  <c r="DH98" i="46"/>
  <c r="AS98" i="46" s="1"/>
  <c r="DG98" i="46"/>
  <c r="DF98" i="46"/>
  <c r="DE98" i="46"/>
  <c r="DD98" i="46"/>
  <c r="AO98" i="46" s="1"/>
  <c r="DC98" i="46"/>
  <c r="AN98" i="46" s="1"/>
  <c r="DB98" i="46"/>
  <c r="AM98" i="46" s="1"/>
  <c r="DA98" i="46"/>
  <c r="CZ98" i="46"/>
  <c r="CY98" i="46"/>
  <c r="AJ98" i="46" s="1"/>
  <c r="CX98" i="46"/>
  <c r="CW98" i="46"/>
  <c r="AH98" i="46" s="1"/>
  <c r="CV98" i="46"/>
  <c r="AG98" i="46" s="1"/>
  <c r="CU98" i="46"/>
  <c r="AF98" i="46" s="1"/>
  <c r="CT98" i="46"/>
  <c r="AE98" i="46" s="1"/>
  <c r="CS98" i="46"/>
  <c r="CR98" i="46"/>
  <c r="AC98" i="46" s="1"/>
  <c r="CQ98" i="46"/>
  <c r="CP98" i="46"/>
  <c r="AA98" i="46" s="1"/>
  <c r="CO98" i="46"/>
  <c r="CN98" i="46"/>
  <c r="Y98" i="46" s="1"/>
  <c r="CM98" i="46"/>
  <c r="X98" i="46" s="1"/>
  <c r="CL98" i="46"/>
  <c r="W98" i="46" s="1"/>
  <c r="CK98" i="46"/>
  <c r="CJ98" i="46"/>
  <c r="CI98" i="46"/>
  <c r="T98" i="46" s="1"/>
  <c r="CH98" i="46"/>
  <c r="S98" i="46" s="1"/>
  <c r="CG98" i="46"/>
  <c r="R98" i="46" s="1"/>
  <c r="CF98" i="46"/>
  <c r="CE98" i="46"/>
  <c r="P98" i="46" s="1"/>
  <c r="CD98" i="46"/>
  <c r="O98" i="46" s="1"/>
  <c r="CC98" i="46"/>
  <c r="CB98" i="46"/>
  <c r="M98" i="46" s="1"/>
  <c r="CA98" i="46"/>
  <c r="BZ98" i="46"/>
  <c r="BY98" i="46"/>
  <c r="J98" i="46" s="1"/>
  <c r="BX98" i="46"/>
  <c r="I98" i="46" s="1"/>
  <c r="BW98" i="46"/>
  <c r="H98" i="46" s="1"/>
  <c r="BV98" i="46"/>
  <c r="G98" i="46" s="1"/>
  <c r="BU98" i="46"/>
  <c r="BT98" i="46"/>
  <c r="E98" i="46" s="1"/>
  <c r="BS98" i="46"/>
  <c r="D98" i="46" s="1"/>
  <c r="BO98" i="46"/>
  <c r="BN98" i="46"/>
  <c r="B98" i="46"/>
  <c r="B98" i="44" s="1"/>
  <c r="A98" i="46"/>
  <c r="A96" i="27" s="1"/>
  <c r="EF97" i="46"/>
  <c r="EE97" i="46"/>
  <c r="ED97" i="46"/>
  <c r="EC97" i="46"/>
  <c r="BN97" i="46" s="1"/>
  <c r="EB97" i="46"/>
  <c r="EA97" i="46"/>
  <c r="DZ97" i="46"/>
  <c r="BK97" i="46" s="1"/>
  <c r="DY97" i="46"/>
  <c r="BJ97" i="46" s="1"/>
  <c r="DX97" i="46"/>
  <c r="DW97" i="46"/>
  <c r="DV97" i="46"/>
  <c r="BG97" i="46" s="1"/>
  <c r="DU97" i="46"/>
  <c r="DT97" i="46"/>
  <c r="BE97" i="46" s="1"/>
  <c r="DS97" i="46"/>
  <c r="BD97" i="46" s="1"/>
  <c r="DR97" i="46"/>
  <c r="BC97" i="46" s="1"/>
  <c r="DQ97" i="46"/>
  <c r="DP97" i="46"/>
  <c r="DO97" i="46"/>
  <c r="DN97" i="46"/>
  <c r="DM97" i="46"/>
  <c r="DL97" i="46"/>
  <c r="AW97" i="46" s="1"/>
  <c r="DK97" i="46"/>
  <c r="AV97" i="46" s="1"/>
  <c r="DJ97" i="46"/>
  <c r="DI97" i="46"/>
  <c r="AT97" i="46" s="1"/>
  <c r="DH97" i="46"/>
  <c r="DG97" i="46"/>
  <c r="DF97" i="46"/>
  <c r="AQ97" i="46" s="1"/>
  <c r="DE97" i="46"/>
  <c r="AP97" i="46" s="1"/>
  <c r="DD97" i="46"/>
  <c r="DC97" i="46"/>
  <c r="DB97" i="46"/>
  <c r="DA97" i="46"/>
  <c r="AL97" i="46" s="1"/>
  <c r="CZ97" i="46"/>
  <c r="CY97" i="46"/>
  <c r="CX97" i="46"/>
  <c r="CW97" i="46"/>
  <c r="CV97" i="46"/>
  <c r="AG97" i="46" s="1"/>
  <c r="CU97" i="46"/>
  <c r="AF97" i="46" s="1"/>
  <c r="CT97" i="46"/>
  <c r="CS97" i="46"/>
  <c r="AD97" i="46" s="1"/>
  <c r="CR97" i="46"/>
  <c r="CQ97" i="46"/>
  <c r="CP97" i="46"/>
  <c r="AA97" i="46" s="1"/>
  <c r="CO97" i="46"/>
  <c r="Z97" i="46" s="1"/>
  <c r="CN97" i="46"/>
  <c r="Y97" i="46" s="1"/>
  <c r="CM97" i="46"/>
  <c r="X97" i="46" s="1"/>
  <c r="CL97" i="46"/>
  <c r="CK97" i="46"/>
  <c r="V97" i="46" s="1"/>
  <c r="CJ97" i="46"/>
  <c r="CI97" i="46"/>
  <c r="CH97" i="46"/>
  <c r="S97" i="46" s="1"/>
  <c r="CG97" i="46"/>
  <c r="R97" i="46" s="1"/>
  <c r="CF97" i="46"/>
  <c r="Q97" i="46" s="1"/>
  <c r="CE97" i="46"/>
  <c r="CD97" i="46"/>
  <c r="CC97" i="46"/>
  <c r="N97" i="46" s="1"/>
  <c r="CB97" i="46"/>
  <c r="CA97" i="46"/>
  <c r="BZ97" i="46"/>
  <c r="K97" i="46" s="1"/>
  <c r="BY97" i="46"/>
  <c r="J97" i="46" s="1"/>
  <c r="BX97" i="46"/>
  <c r="I97" i="46" s="1"/>
  <c r="BW97" i="46"/>
  <c r="BV97" i="46"/>
  <c r="BU97" i="46"/>
  <c r="BT97" i="46"/>
  <c r="BS97" i="46"/>
  <c r="B97" i="46"/>
  <c r="B97" i="44" s="1"/>
  <c r="A97" i="46"/>
  <c r="A95" i="27" s="1"/>
  <c r="EF96" i="46"/>
  <c r="EE96" i="46"/>
  <c r="BP96" i="46" s="1"/>
  <c r="ED96" i="46"/>
  <c r="BO96" i="44" s="1"/>
  <c r="EC96" i="46"/>
  <c r="BN96" i="44" s="1"/>
  <c r="EB96" i="46"/>
  <c r="BM96" i="44" s="1"/>
  <c r="EA96" i="46"/>
  <c r="DZ96" i="46"/>
  <c r="BK96" i="46" s="1"/>
  <c r="DY96" i="46"/>
  <c r="BJ96" i="46" s="1"/>
  <c r="DX96" i="46"/>
  <c r="BI96" i="46" s="1"/>
  <c r="DW96" i="46"/>
  <c r="BH96" i="46" s="1"/>
  <c r="DV96" i="46"/>
  <c r="DU96" i="46"/>
  <c r="BF96" i="46" s="1"/>
  <c r="DT96" i="46"/>
  <c r="BE96" i="46" s="1"/>
  <c r="DS96" i="46"/>
  <c r="DR96" i="46"/>
  <c r="BC96" i="46" s="1"/>
  <c r="DQ96" i="46"/>
  <c r="BB96" i="46" s="1"/>
  <c r="DP96" i="46"/>
  <c r="BA96" i="46" s="1"/>
  <c r="DO96" i="46"/>
  <c r="AZ96" i="46" s="1"/>
  <c r="DN96" i="46"/>
  <c r="AY96" i="46" s="1"/>
  <c r="DM96" i="46"/>
  <c r="AX96" i="46" s="1"/>
  <c r="DL96" i="46"/>
  <c r="AW96" i="46" s="1"/>
  <c r="DK96" i="46"/>
  <c r="DJ96" i="46"/>
  <c r="AU96" i="46" s="1"/>
  <c r="DI96" i="46"/>
  <c r="DH96" i="46"/>
  <c r="AS96" i="46" s="1"/>
  <c r="DG96" i="46"/>
  <c r="AR96" i="46" s="1"/>
  <c r="DF96" i="46"/>
  <c r="AQ96" i="46" s="1"/>
  <c r="DE96" i="46"/>
  <c r="DD96" i="46"/>
  <c r="AO96" i="46" s="1"/>
  <c r="DC96" i="46"/>
  <c r="DB96" i="46"/>
  <c r="DA96" i="46"/>
  <c r="AL96" i="46" s="1"/>
  <c r="CZ96" i="46"/>
  <c r="CY96" i="46"/>
  <c r="AJ96" i="46" s="1"/>
  <c r="CX96" i="46"/>
  <c r="AI96" i="46" s="1"/>
  <c r="CW96" i="46"/>
  <c r="AH96" i="46" s="1"/>
  <c r="CV96" i="46"/>
  <c r="AG96" i="46" s="1"/>
  <c r="CU96" i="46"/>
  <c r="CT96" i="46"/>
  <c r="CS96" i="46"/>
  <c r="AD96" i="46" s="1"/>
  <c r="CR96" i="46"/>
  <c r="AC96" i="46" s="1"/>
  <c r="CQ96" i="46"/>
  <c r="AB96" i="46" s="1"/>
  <c r="CP96" i="46"/>
  <c r="AA96" i="46" s="1"/>
  <c r="CO96" i="46"/>
  <c r="Z96" i="46" s="1"/>
  <c r="CN96" i="46"/>
  <c r="Y96" i="46" s="1"/>
  <c r="CM96" i="46"/>
  <c r="CL96" i="46"/>
  <c r="CK96" i="46"/>
  <c r="V96" i="46" s="1"/>
  <c r="CJ96" i="46"/>
  <c r="CI96" i="46"/>
  <c r="T96" i="46" s="1"/>
  <c r="CH96" i="46"/>
  <c r="CG96" i="46"/>
  <c r="R96" i="46" s="1"/>
  <c r="CF96" i="46"/>
  <c r="CE96" i="46"/>
  <c r="CD96" i="46"/>
  <c r="CC96" i="46"/>
  <c r="CB96" i="46"/>
  <c r="CA96" i="46"/>
  <c r="L96" i="46" s="1"/>
  <c r="BZ96" i="46"/>
  <c r="K96" i="46" s="1"/>
  <c r="BY96" i="46"/>
  <c r="J96" i="46" s="1"/>
  <c r="BX96" i="46"/>
  <c r="I96" i="46" s="1"/>
  <c r="BW96" i="46"/>
  <c r="BV96" i="46"/>
  <c r="BU96" i="46"/>
  <c r="BT96" i="46"/>
  <c r="E96" i="46" s="1"/>
  <c r="BS96" i="46"/>
  <c r="D96" i="46" s="1"/>
  <c r="BO96" i="46"/>
  <c r="BN96" i="46"/>
  <c r="BM96" i="46"/>
  <c r="B96" i="46"/>
  <c r="B96" i="44" s="1"/>
  <c r="A96" i="46"/>
  <c r="A96" i="44" s="1"/>
  <c r="EF95" i="46"/>
  <c r="EE95" i="46"/>
  <c r="ED95" i="46"/>
  <c r="BO95" i="46" s="1"/>
  <c r="EC95" i="46"/>
  <c r="EB95" i="46"/>
  <c r="BM95" i="46" s="1"/>
  <c r="EA95" i="46"/>
  <c r="DZ95" i="46"/>
  <c r="DY95" i="46"/>
  <c r="DX95" i="46"/>
  <c r="BI95" i="46" s="1"/>
  <c r="DW95" i="46"/>
  <c r="DV95" i="46"/>
  <c r="DU95" i="46"/>
  <c r="DT95" i="46"/>
  <c r="DS95" i="46"/>
  <c r="DR95" i="46"/>
  <c r="DQ95" i="46"/>
  <c r="DP95" i="46"/>
  <c r="DO95" i="46"/>
  <c r="AZ95" i="46" s="1"/>
  <c r="DN95" i="46"/>
  <c r="AY95" i="46" s="1"/>
  <c r="DM95" i="46"/>
  <c r="AX95" i="46" s="1"/>
  <c r="DL95" i="46"/>
  <c r="AW95" i="46" s="1"/>
  <c r="DK95" i="46"/>
  <c r="DJ95" i="46"/>
  <c r="DI95" i="46"/>
  <c r="DH95" i="46"/>
  <c r="AS95" i="46" s="1"/>
  <c r="DG95" i="46"/>
  <c r="DF95" i="46"/>
  <c r="DE95" i="46"/>
  <c r="AP95" i="46" s="1"/>
  <c r="DD95" i="46"/>
  <c r="AO95" i="46" s="1"/>
  <c r="DC95" i="46"/>
  <c r="DB95" i="46"/>
  <c r="DA95" i="46"/>
  <c r="AL95" i="46" s="1"/>
  <c r="CZ95" i="46"/>
  <c r="CY95" i="46"/>
  <c r="AJ95" i="46" s="1"/>
  <c r="CX95" i="46"/>
  <c r="CW95" i="46"/>
  <c r="AH95" i="46" s="1"/>
  <c r="CV95" i="46"/>
  <c r="AG95" i="46" s="1"/>
  <c r="CU95" i="46"/>
  <c r="CT95" i="46"/>
  <c r="CS95" i="46"/>
  <c r="CR95" i="46"/>
  <c r="AC95" i="46" s="1"/>
  <c r="CQ95" i="46"/>
  <c r="CP95" i="46"/>
  <c r="AA95" i="46" s="1"/>
  <c r="CO95" i="46"/>
  <c r="CN95" i="46"/>
  <c r="Y95" i="46" s="1"/>
  <c r="CM95" i="46"/>
  <c r="CL95" i="46"/>
  <c r="CK95" i="46"/>
  <c r="V95" i="46" s="1"/>
  <c r="CJ95" i="46"/>
  <c r="U95" i="46" s="1"/>
  <c r="CI95" i="46"/>
  <c r="CH95" i="46"/>
  <c r="S95" i="46" s="1"/>
  <c r="CG95" i="46"/>
  <c r="CF95" i="46"/>
  <c r="Q95" i="46" s="1"/>
  <c r="CE95" i="46"/>
  <c r="CD95" i="46"/>
  <c r="CC95" i="46"/>
  <c r="N95" i="46" s="1"/>
  <c r="CB95" i="46"/>
  <c r="M95" i="46" s="1"/>
  <c r="CA95" i="46"/>
  <c r="L95" i="46" s="1"/>
  <c r="BZ95" i="46"/>
  <c r="BY95" i="46"/>
  <c r="J95" i="46" s="1"/>
  <c r="BX95" i="46"/>
  <c r="BW95" i="46"/>
  <c r="BV95" i="46"/>
  <c r="BU95" i="46"/>
  <c r="BT95" i="46"/>
  <c r="BS95" i="46"/>
  <c r="D95" i="46" s="1"/>
  <c r="B95" i="46"/>
  <c r="B95" i="44" s="1"/>
  <c r="A95" i="46"/>
  <c r="EF94" i="46"/>
  <c r="BQ94" i="46" s="1"/>
  <c r="EE94" i="46"/>
  <c r="ED94" i="46"/>
  <c r="EC94" i="46"/>
  <c r="BN94" i="46" s="1"/>
  <c r="EB94" i="46"/>
  <c r="EA94" i="46"/>
  <c r="BL94" i="46" s="1"/>
  <c r="DZ94" i="46"/>
  <c r="BK94" i="46" s="1"/>
  <c r="DY94" i="46"/>
  <c r="BJ94" i="46" s="1"/>
  <c r="DX94" i="46"/>
  <c r="BI94" i="46" s="1"/>
  <c r="DW94" i="46"/>
  <c r="BH94" i="46" s="1"/>
  <c r="DV94" i="46"/>
  <c r="DU94" i="46"/>
  <c r="BF94" i="46" s="1"/>
  <c r="DT94" i="46"/>
  <c r="DS94" i="46"/>
  <c r="BD94" i="46" s="1"/>
  <c r="DR94" i="46"/>
  <c r="BC94" i="46" s="1"/>
  <c r="DQ94" i="46"/>
  <c r="DP94" i="46"/>
  <c r="BA94" i="46" s="1"/>
  <c r="DO94" i="46"/>
  <c r="AZ94" i="46" s="1"/>
  <c r="DN94" i="46"/>
  <c r="DM94" i="46"/>
  <c r="AX94" i="46" s="1"/>
  <c r="DL94" i="46"/>
  <c r="AW94" i="46" s="1"/>
  <c r="DK94" i="46"/>
  <c r="AV94" i="46" s="1"/>
  <c r="DJ94" i="46"/>
  <c r="AU94" i="46" s="1"/>
  <c r="DI94" i="46"/>
  <c r="DH94" i="46"/>
  <c r="DG94" i="46"/>
  <c r="DF94" i="46"/>
  <c r="AQ94" i="46" s="1"/>
  <c r="DE94" i="46"/>
  <c r="DD94" i="46"/>
  <c r="AO94" i="46" s="1"/>
  <c r="DC94" i="46"/>
  <c r="AN94" i="46" s="1"/>
  <c r="DB94" i="46"/>
  <c r="DA94" i="46"/>
  <c r="CZ94" i="46"/>
  <c r="AK94" i="46" s="1"/>
  <c r="CY94" i="46"/>
  <c r="AJ94" i="46" s="1"/>
  <c r="CX94" i="46"/>
  <c r="CW94" i="46"/>
  <c r="AH94" i="46" s="1"/>
  <c r="CV94" i="46"/>
  <c r="AG94" i="46" s="1"/>
  <c r="CU94" i="46"/>
  <c r="AF94" i="46" s="1"/>
  <c r="CT94" i="46"/>
  <c r="AE94" i="46" s="1"/>
  <c r="CS94" i="46"/>
  <c r="CR94" i="46"/>
  <c r="AC94" i="46" s="1"/>
  <c r="CQ94" i="46"/>
  <c r="CP94" i="46"/>
  <c r="CO94" i="46"/>
  <c r="CN94" i="46"/>
  <c r="CM94" i="46"/>
  <c r="X94" i="46" s="1"/>
  <c r="CL94" i="46"/>
  <c r="W94" i="46" s="1"/>
  <c r="CK94" i="46"/>
  <c r="CJ94" i="46"/>
  <c r="U94" i="46" s="1"/>
  <c r="CI94" i="46"/>
  <c r="T94" i="46" s="1"/>
  <c r="CH94" i="46"/>
  <c r="S94" i="46" s="1"/>
  <c r="CG94" i="46"/>
  <c r="R94" i="46" s="1"/>
  <c r="CF94" i="46"/>
  <c r="Q94" i="46" s="1"/>
  <c r="CE94" i="46"/>
  <c r="P94" i="46" s="1"/>
  <c r="CD94" i="46"/>
  <c r="O94" i="46" s="1"/>
  <c r="CC94" i="46"/>
  <c r="N94" i="46" s="1"/>
  <c r="CB94" i="46"/>
  <c r="CA94" i="46"/>
  <c r="L94" i="46" s="1"/>
  <c r="BZ94" i="46"/>
  <c r="K94" i="46" s="1"/>
  <c r="BY94" i="46"/>
  <c r="J94" i="46" s="1"/>
  <c r="BX94" i="46"/>
  <c r="I94" i="46" s="1"/>
  <c r="BW94" i="46"/>
  <c r="H94" i="46" s="1"/>
  <c r="BV94" i="46"/>
  <c r="G94" i="46" s="1"/>
  <c r="BU94" i="46"/>
  <c r="F94" i="46" s="1"/>
  <c r="BT94" i="46"/>
  <c r="E94" i="46" s="1"/>
  <c r="BS94" i="46"/>
  <c r="B94" i="46"/>
  <c r="B94" i="44" s="1"/>
  <c r="A94" i="46"/>
  <c r="EF93" i="46"/>
  <c r="BQ93" i="46" s="1"/>
  <c r="EE93" i="46"/>
  <c r="BP93" i="46" s="1"/>
  <c r="ED93" i="46"/>
  <c r="BO93" i="46" s="1"/>
  <c r="EC93" i="46"/>
  <c r="BN93" i="46" s="1"/>
  <c r="EB93" i="46"/>
  <c r="BM93" i="46" s="1"/>
  <c r="EA93" i="46"/>
  <c r="BL93" i="46" s="1"/>
  <c r="DZ93" i="46"/>
  <c r="BK93" i="46" s="1"/>
  <c r="DY93" i="46"/>
  <c r="DX93" i="46"/>
  <c r="BI93" i="46" s="1"/>
  <c r="DW93" i="46"/>
  <c r="BH93" i="46" s="1"/>
  <c r="DV93" i="46"/>
  <c r="BG93" i="46" s="1"/>
  <c r="DU93" i="46"/>
  <c r="BF93" i="46" s="1"/>
  <c r="DT93" i="46"/>
  <c r="BE93" i="46" s="1"/>
  <c r="DS93" i="46"/>
  <c r="DR93" i="46"/>
  <c r="DQ93" i="46"/>
  <c r="DP93" i="46"/>
  <c r="DO93" i="46"/>
  <c r="AZ93" i="46" s="1"/>
  <c r="DN93" i="46"/>
  <c r="AY93" i="46" s="1"/>
  <c r="DM93" i="46"/>
  <c r="DL93" i="46"/>
  <c r="DK93" i="46"/>
  <c r="AV93" i="46" s="1"/>
  <c r="DJ93" i="46"/>
  <c r="DI93" i="46"/>
  <c r="AT93" i="46" s="1"/>
  <c r="DH93" i="46"/>
  <c r="AS93" i="46" s="1"/>
  <c r="DG93" i="46"/>
  <c r="AR93" i="46" s="1"/>
  <c r="DF93" i="46"/>
  <c r="AQ93" i="46" s="1"/>
  <c r="DE93" i="46"/>
  <c r="DD93" i="46"/>
  <c r="AO93" i="46" s="1"/>
  <c r="DC93" i="46"/>
  <c r="AN93" i="46" s="1"/>
  <c r="DB93" i="46"/>
  <c r="DA93" i="46"/>
  <c r="CZ93" i="46"/>
  <c r="CY93" i="46"/>
  <c r="AJ93" i="46" s="1"/>
  <c r="CX93" i="46"/>
  <c r="CW93" i="46"/>
  <c r="AH93" i="46" s="1"/>
  <c r="CV93" i="46"/>
  <c r="AG93" i="46" s="1"/>
  <c r="CU93" i="46"/>
  <c r="AF93" i="46" s="1"/>
  <c r="CT93" i="46"/>
  <c r="CS93" i="46"/>
  <c r="CR93" i="46"/>
  <c r="CQ93" i="46"/>
  <c r="AB93" i="46" s="1"/>
  <c r="CP93" i="46"/>
  <c r="AA93" i="46" s="1"/>
  <c r="CO93" i="46"/>
  <c r="Z93" i="46" s="1"/>
  <c r="CN93" i="46"/>
  <c r="Y93" i="46" s="1"/>
  <c r="CM93" i="46"/>
  <c r="X93" i="46" s="1"/>
  <c r="CL93" i="46"/>
  <c r="CK93" i="46"/>
  <c r="CJ93" i="46"/>
  <c r="CI93" i="46"/>
  <c r="T93" i="46" s="1"/>
  <c r="CH93" i="46"/>
  <c r="CG93" i="46"/>
  <c r="CF93" i="46"/>
  <c r="Q93" i="46" s="1"/>
  <c r="CE93" i="46"/>
  <c r="CD93" i="46"/>
  <c r="CC93" i="46"/>
  <c r="CB93" i="46"/>
  <c r="CA93" i="46"/>
  <c r="L93" i="46" s="1"/>
  <c r="BZ93" i="46"/>
  <c r="BY93" i="46"/>
  <c r="BX93" i="46"/>
  <c r="I93" i="46" s="1"/>
  <c r="BW93" i="46"/>
  <c r="H93" i="46" s="1"/>
  <c r="BV93" i="46"/>
  <c r="BU93" i="46"/>
  <c r="BT93" i="46"/>
  <c r="BS93" i="46"/>
  <c r="D93" i="46" s="1"/>
  <c r="B93" i="46"/>
  <c r="B93" i="44" s="1"/>
  <c r="A93" i="46"/>
  <c r="A91" i="27" s="1"/>
  <c r="EF92" i="46"/>
  <c r="EE92" i="46"/>
  <c r="ED92" i="46"/>
  <c r="EC92" i="46"/>
  <c r="EB92" i="46"/>
  <c r="EA92" i="46"/>
  <c r="DZ92" i="46"/>
  <c r="BK92" i="46" s="1"/>
  <c r="DY92" i="46"/>
  <c r="BJ92" i="46" s="1"/>
  <c r="DX92" i="46"/>
  <c r="BI92" i="46" s="1"/>
  <c r="DW92" i="46"/>
  <c r="DV92" i="46"/>
  <c r="DU92" i="46"/>
  <c r="BF92" i="46" s="1"/>
  <c r="DT92" i="46"/>
  <c r="DS92" i="46"/>
  <c r="DR92" i="46"/>
  <c r="DQ92" i="46"/>
  <c r="DP92" i="46"/>
  <c r="BA92" i="46" s="1"/>
  <c r="DO92" i="46"/>
  <c r="DN92" i="46"/>
  <c r="DM92" i="46"/>
  <c r="DL92" i="46"/>
  <c r="DK92" i="46"/>
  <c r="DJ92" i="46"/>
  <c r="AU92" i="46" s="1"/>
  <c r="DI92" i="46"/>
  <c r="DH92" i="46"/>
  <c r="AS92" i="46" s="1"/>
  <c r="DG92" i="46"/>
  <c r="AR92" i="46" s="1"/>
  <c r="DF92" i="46"/>
  <c r="DE92" i="46"/>
  <c r="AP92" i="46" s="1"/>
  <c r="DD92" i="46"/>
  <c r="DC92" i="46"/>
  <c r="DB92" i="46"/>
  <c r="DA92" i="46"/>
  <c r="CZ92" i="46"/>
  <c r="CY92" i="46"/>
  <c r="AJ92" i="46" s="1"/>
  <c r="CX92" i="46"/>
  <c r="AI92" i="46" s="1"/>
  <c r="CW92" i="46"/>
  <c r="CV92" i="46"/>
  <c r="CU92" i="46"/>
  <c r="CT92" i="46"/>
  <c r="AE92" i="46" s="1"/>
  <c r="CS92" i="46"/>
  <c r="AD92" i="46" s="1"/>
  <c r="CR92" i="46"/>
  <c r="AC92" i="46" s="1"/>
  <c r="CQ92" i="46"/>
  <c r="AB92" i="46" s="1"/>
  <c r="CP92" i="46"/>
  <c r="CO92" i="46"/>
  <c r="Z92" i="46" s="1"/>
  <c r="CN92" i="46"/>
  <c r="CM92" i="46"/>
  <c r="CL92" i="46"/>
  <c r="W92" i="46" s="1"/>
  <c r="CK92" i="46"/>
  <c r="CJ92" i="46"/>
  <c r="U92" i="46" s="1"/>
  <c r="CI92" i="46"/>
  <c r="T92" i="46" s="1"/>
  <c r="CH92" i="46"/>
  <c r="CG92" i="46"/>
  <c r="CF92" i="46"/>
  <c r="CE92" i="46"/>
  <c r="CD92" i="46"/>
  <c r="CC92" i="46"/>
  <c r="N92" i="46" s="1"/>
  <c r="CB92" i="46"/>
  <c r="M92" i="46" s="1"/>
  <c r="CA92" i="46"/>
  <c r="L92" i="46" s="1"/>
  <c r="BZ92" i="46"/>
  <c r="BY92" i="46"/>
  <c r="BX92" i="46"/>
  <c r="BW92" i="46"/>
  <c r="BV92" i="46"/>
  <c r="BU92" i="46"/>
  <c r="BT92" i="46"/>
  <c r="E92" i="46" s="1"/>
  <c r="BS92" i="46"/>
  <c r="D92" i="46" s="1"/>
  <c r="B92" i="46"/>
  <c r="B92" i="44" s="1"/>
  <c r="A92" i="46"/>
  <c r="EF91" i="46"/>
  <c r="BQ91" i="46" s="1"/>
  <c r="EE91" i="46"/>
  <c r="BP91" i="46" s="1"/>
  <c r="ED91" i="46"/>
  <c r="EC91" i="46"/>
  <c r="BN91" i="46" s="1"/>
  <c r="EB91" i="46"/>
  <c r="EA91" i="46"/>
  <c r="BL91" i="46" s="1"/>
  <c r="DZ91" i="46"/>
  <c r="BK91" i="46" s="1"/>
  <c r="DY91" i="46"/>
  <c r="DX91" i="46"/>
  <c r="BI91" i="46" s="1"/>
  <c r="DW91" i="46"/>
  <c r="BH91" i="46" s="1"/>
  <c r="DV91" i="46"/>
  <c r="BG91" i="46" s="1"/>
  <c r="DU91" i="46"/>
  <c r="BF91" i="46" s="1"/>
  <c r="DT91" i="46"/>
  <c r="DS91" i="46"/>
  <c r="DR91" i="46"/>
  <c r="DQ91" i="46"/>
  <c r="BB91" i="46" s="1"/>
  <c r="DP91" i="46"/>
  <c r="BA91" i="46" s="1"/>
  <c r="DO91" i="46"/>
  <c r="AZ91" i="46" s="1"/>
  <c r="DN91" i="46"/>
  <c r="AY91" i="46" s="1"/>
  <c r="DM91" i="46"/>
  <c r="DL91" i="46"/>
  <c r="DK91" i="46"/>
  <c r="DJ91" i="46"/>
  <c r="DI91" i="46"/>
  <c r="DH91" i="46"/>
  <c r="DG91" i="46"/>
  <c r="DF91" i="46"/>
  <c r="DE91" i="46"/>
  <c r="AP91" i="46" s="1"/>
  <c r="DD91" i="46"/>
  <c r="DC91" i="46"/>
  <c r="AN91" i="46" s="1"/>
  <c r="DB91" i="46"/>
  <c r="DA91" i="46"/>
  <c r="CZ91" i="46"/>
  <c r="CY91" i="46"/>
  <c r="AJ91" i="46" s="1"/>
  <c r="CX91" i="46"/>
  <c r="CW91" i="46"/>
  <c r="CV91" i="46"/>
  <c r="CU91" i="46"/>
  <c r="AF91" i="46" s="1"/>
  <c r="CT91" i="46"/>
  <c r="AE91" i="46" s="1"/>
  <c r="CS91" i="46"/>
  <c r="CR91" i="46"/>
  <c r="AC91" i="46" s="1"/>
  <c r="CQ91" i="46"/>
  <c r="AB91" i="46" s="1"/>
  <c r="CP91" i="46"/>
  <c r="AA91" i="46" s="1"/>
  <c r="CO91" i="46"/>
  <c r="CN91" i="46"/>
  <c r="CM91" i="46"/>
  <c r="X91" i="46" s="1"/>
  <c r="CL91" i="46"/>
  <c r="CK91" i="46"/>
  <c r="V91" i="46" s="1"/>
  <c r="CJ91" i="46"/>
  <c r="U91" i="46" s="1"/>
  <c r="CI91" i="46"/>
  <c r="T91" i="46" s="1"/>
  <c r="CH91" i="46"/>
  <c r="CG91" i="46"/>
  <c r="R91" i="46" s="1"/>
  <c r="CF91" i="46"/>
  <c r="CE91" i="46"/>
  <c r="P91" i="46" s="1"/>
  <c r="CD91" i="46"/>
  <c r="CC91" i="46"/>
  <c r="N91" i="46" s="1"/>
  <c r="CB91" i="46"/>
  <c r="M91" i="46" s="1"/>
  <c r="CA91" i="46"/>
  <c r="L91" i="46" s="1"/>
  <c r="BZ91" i="46"/>
  <c r="BY91" i="46"/>
  <c r="BX91" i="46"/>
  <c r="BW91" i="46"/>
  <c r="H91" i="46" s="1"/>
  <c r="BV91" i="46"/>
  <c r="BU91" i="46"/>
  <c r="F91" i="46" s="1"/>
  <c r="BT91" i="46"/>
  <c r="E91" i="46" s="1"/>
  <c r="BS91" i="46"/>
  <c r="D91" i="46" s="1"/>
  <c r="B91" i="46"/>
  <c r="B91" i="44" s="1"/>
  <c r="A91" i="46"/>
  <c r="A89" i="27" s="1"/>
  <c r="EF90" i="46"/>
  <c r="EE90" i="46"/>
  <c r="BP90" i="46" s="1"/>
  <c r="ED90" i="46"/>
  <c r="EC90" i="46"/>
  <c r="EB90" i="46"/>
  <c r="EA90" i="46"/>
  <c r="BL90" i="46" s="1"/>
  <c r="DZ90" i="46"/>
  <c r="DY90" i="46"/>
  <c r="BJ90" i="46" s="1"/>
  <c r="DX90" i="46"/>
  <c r="DW90" i="46"/>
  <c r="BH90" i="46" s="1"/>
  <c r="DV90" i="46"/>
  <c r="DU90" i="46"/>
  <c r="BF90" i="46" s="1"/>
  <c r="DT90" i="46"/>
  <c r="DS90" i="46"/>
  <c r="BD90" i="46" s="1"/>
  <c r="DR90" i="46"/>
  <c r="DQ90" i="46"/>
  <c r="BB90" i="46" s="1"/>
  <c r="DP90" i="46"/>
  <c r="BA90" i="46" s="1"/>
  <c r="DO90" i="46"/>
  <c r="AZ90" i="46" s="1"/>
  <c r="DN90" i="46"/>
  <c r="AY90" i="46" s="1"/>
  <c r="DM90" i="46"/>
  <c r="DL90" i="46"/>
  <c r="AW90" i="46" s="1"/>
  <c r="DK90" i="46"/>
  <c r="AV90" i="46" s="1"/>
  <c r="DJ90" i="46"/>
  <c r="DI90" i="46"/>
  <c r="AT90" i="46" s="1"/>
  <c r="DH90" i="46"/>
  <c r="AS90" i="46" s="1"/>
  <c r="DG90" i="46"/>
  <c r="AR90" i="46" s="1"/>
  <c r="DF90" i="46"/>
  <c r="DE90" i="46"/>
  <c r="DD90" i="46"/>
  <c r="AO90" i="46" s="1"/>
  <c r="DC90" i="46"/>
  <c r="DB90" i="46"/>
  <c r="AM90" i="46" s="1"/>
  <c r="DA90" i="46"/>
  <c r="AL90" i="46" s="1"/>
  <c r="CZ90" i="46"/>
  <c r="CY90" i="46"/>
  <c r="AJ90" i="46" s="1"/>
  <c r="CX90" i="46"/>
  <c r="CW90" i="46"/>
  <c r="CV90" i="46"/>
  <c r="AG90" i="46" s="1"/>
  <c r="CU90" i="46"/>
  <c r="AF90" i="46" s="1"/>
  <c r="CT90" i="46"/>
  <c r="CS90" i="46"/>
  <c r="CR90" i="46"/>
  <c r="CQ90" i="46"/>
  <c r="AB90" i="46" s="1"/>
  <c r="CP90" i="46"/>
  <c r="CO90" i="46"/>
  <c r="CN90" i="46"/>
  <c r="Y90" i="46" s="1"/>
  <c r="CM90" i="46"/>
  <c r="X90" i="46" s="1"/>
  <c r="CL90" i="46"/>
  <c r="CK90" i="46"/>
  <c r="V90" i="46" s="1"/>
  <c r="CJ90" i="46"/>
  <c r="U90" i="46" s="1"/>
  <c r="CI90" i="46"/>
  <c r="T90" i="46" s="1"/>
  <c r="CH90" i="46"/>
  <c r="CG90" i="46"/>
  <c r="CF90" i="46"/>
  <c r="CE90" i="46"/>
  <c r="CD90" i="46"/>
  <c r="O90" i="46" s="1"/>
  <c r="CC90" i="46"/>
  <c r="CB90" i="46"/>
  <c r="M90" i="46" s="1"/>
  <c r="CA90" i="46"/>
  <c r="L90" i="46" s="1"/>
  <c r="BZ90" i="46"/>
  <c r="BY90" i="46"/>
  <c r="J90" i="46" s="1"/>
  <c r="BX90" i="46"/>
  <c r="I90" i="46" s="1"/>
  <c r="BW90" i="46"/>
  <c r="H90" i="46" s="1"/>
  <c r="BV90" i="46"/>
  <c r="G90" i="46" s="1"/>
  <c r="BU90" i="46"/>
  <c r="BT90" i="46"/>
  <c r="E90" i="46" s="1"/>
  <c r="BS90" i="46"/>
  <c r="D90" i="46" s="1"/>
  <c r="B90" i="46"/>
  <c r="B90" i="44" s="1"/>
  <c r="A90" i="46"/>
  <c r="C90" i="46" s="1"/>
  <c r="C90" i="44" s="1"/>
  <c r="EF89" i="46"/>
  <c r="BQ89" i="46" s="1"/>
  <c r="EE89" i="46"/>
  <c r="BP89" i="46" s="1"/>
  <c r="ED89" i="46"/>
  <c r="BO89" i="46" s="1"/>
  <c r="EC89" i="46"/>
  <c r="BN89" i="46" s="1"/>
  <c r="EB89" i="46"/>
  <c r="BM89" i="46" s="1"/>
  <c r="EA89" i="46"/>
  <c r="DZ89" i="46"/>
  <c r="BK89" i="46" s="1"/>
  <c r="DY89" i="46"/>
  <c r="BJ89" i="46" s="1"/>
  <c r="DX89" i="46"/>
  <c r="BI89" i="46" s="1"/>
  <c r="DW89" i="46"/>
  <c r="BH89" i="46" s="1"/>
  <c r="DV89" i="46"/>
  <c r="DU89" i="46"/>
  <c r="DT89" i="46"/>
  <c r="DS89" i="46"/>
  <c r="BD89" i="46" s="1"/>
  <c r="DR89" i="46"/>
  <c r="BC89" i="46" s="1"/>
  <c r="DQ89" i="46"/>
  <c r="BB89" i="46" s="1"/>
  <c r="DP89" i="46"/>
  <c r="BA89" i="46" s="1"/>
  <c r="DO89" i="46"/>
  <c r="DN89" i="46"/>
  <c r="DM89" i="46"/>
  <c r="AX89" i="46" s="1"/>
  <c r="DL89" i="46"/>
  <c r="DK89" i="46"/>
  <c r="DJ89" i="46"/>
  <c r="AU89" i="46" s="1"/>
  <c r="DI89" i="46"/>
  <c r="AT89" i="46" s="1"/>
  <c r="DH89" i="46"/>
  <c r="AS89" i="46" s="1"/>
  <c r="DG89" i="46"/>
  <c r="AR89" i="46" s="1"/>
  <c r="DF89" i="46"/>
  <c r="DE89" i="46"/>
  <c r="AP89" i="46" s="1"/>
  <c r="DD89" i="46"/>
  <c r="AO89" i="46" s="1"/>
  <c r="DC89" i="46"/>
  <c r="AN89" i="46" s="1"/>
  <c r="DB89" i="46"/>
  <c r="AM89" i="46" s="1"/>
  <c r="DA89" i="46"/>
  <c r="AL89" i="46" s="1"/>
  <c r="CZ89" i="46"/>
  <c r="CY89" i="46"/>
  <c r="AJ89" i="46" s="1"/>
  <c r="CX89" i="46"/>
  <c r="AI89" i="46" s="1"/>
  <c r="CW89" i="46"/>
  <c r="CV89" i="46"/>
  <c r="AG89" i="46" s="1"/>
  <c r="CU89" i="46"/>
  <c r="AF89" i="46" s="1"/>
  <c r="CT89" i="46"/>
  <c r="AE89" i="46" s="1"/>
  <c r="CS89" i="46"/>
  <c r="AD89" i="46" s="1"/>
  <c r="CR89" i="46"/>
  <c r="AC89" i="46" s="1"/>
  <c r="CQ89" i="46"/>
  <c r="AB89" i="46" s="1"/>
  <c r="CP89" i="46"/>
  <c r="AA89" i="46" s="1"/>
  <c r="CO89" i="46"/>
  <c r="Z89" i="46" s="1"/>
  <c r="CN89" i="46"/>
  <c r="Y89" i="46" s="1"/>
  <c r="CM89" i="46"/>
  <c r="X89" i="46" s="1"/>
  <c r="CL89" i="46"/>
  <c r="W89" i="46" s="1"/>
  <c r="CK89" i="46"/>
  <c r="CJ89" i="46"/>
  <c r="CI89" i="46"/>
  <c r="CH89" i="46"/>
  <c r="CG89" i="46"/>
  <c r="R89" i="46" s="1"/>
  <c r="CF89" i="46"/>
  <c r="Q89" i="46" s="1"/>
  <c r="CE89" i="46"/>
  <c r="P89" i="46" s="1"/>
  <c r="CD89" i="46"/>
  <c r="O89" i="46" s="1"/>
  <c r="CC89" i="46"/>
  <c r="N89" i="46" s="1"/>
  <c r="CB89" i="46"/>
  <c r="M89" i="46" s="1"/>
  <c r="CA89" i="46"/>
  <c r="L89" i="46" s="1"/>
  <c r="BZ89" i="46"/>
  <c r="K89" i="46" s="1"/>
  <c r="BY89" i="46"/>
  <c r="J89" i="46" s="1"/>
  <c r="BX89" i="46"/>
  <c r="I89" i="46" s="1"/>
  <c r="BW89" i="46"/>
  <c r="H89" i="46" s="1"/>
  <c r="BV89" i="46"/>
  <c r="G89" i="46" s="1"/>
  <c r="BU89" i="46"/>
  <c r="BT89" i="46"/>
  <c r="E89" i="46" s="1"/>
  <c r="BS89" i="46"/>
  <c r="D89" i="46" s="1"/>
  <c r="B89" i="46"/>
  <c r="B89" i="44" s="1"/>
  <c r="A89" i="46"/>
  <c r="A87" i="27" s="1"/>
  <c r="EF88" i="46"/>
  <c r="BQ88" i="46" s="1"/>
  <c r="EE88" i="46"/>
  <c r="BP88" i="46" s="1"/>
  <c r="ED88" i="46"/>
  <c r="EC88" i="46"/>
  <c r="EB88" i="46"/>
  <c r="BM88" i="46" s="1"/>
  <c r="EA88" i="46"/>
  <c r="BL88" i="46" s="1"/>
  <c r="DZ88" i="46"/>
  <c r="DY88" i="46"/>
  <c r="BJ88" i="46" s="1"/>
  <c r="DX88" i="46"/>
  <c r="BI88" i="46" s="1"/>
  <c r="DW88" i="46"/>
  <c r="BH88" i="46" s="1"/>
  <c r="DV88" i="46"/>
  <c r="DU88" i="46"/>
  <c r="DT88" i="46"/>
  <c r="DS88" i="46"/>
  <c r="BD88" i="46" s="1"/>
  <c r="DR88" i="46"/>
  <c r="DQ88" i="46"/>
  <c r="DP88" i="46"/>
  <c r="DO88" i="46"/>
  <c r="AZ88" i="46" s="1"/>
  <c r="DN88" i="46"/>
  <c r="DM88" i="46"/>
  <c r="AX88" i="46" s="1"/>
  <c r="DL88" i="46"/>
  <c r="AW88" i="46" s="1"/>
  <c r="DK88" i="46"/>
  <c r="AV88" i="46" s="1"/>
  <c r="DJ88" i="46"/>
  <c r="AU88" i="46" s="1"/>
  <c r="DI88" i="46"/>
  <c r="AT88" i="46" s="1"/>
  <c r="DH88" i="46"/>
  <c r="AS88" i="46" s="1"/>
  <c r="DG88" i="46"/>
  <c r="AR88" i="46" s="1"/>
  <c r="DF88" i="46"/>
  <c r="DE88" i="46"/>
  <c r="DD88" i="46"/>
  <c r="AO88" i="46" s="1"/>
  <c r="DC88" i="46"/>
  <c r="AN88" i="46" s="1"/>
  <c r="DB88" i="46"/>
  <c r="AM88" i="46" s="1"/>
  <c r="DA88" i="46"/>
  <c r="AL88" i="46" s="1"/>
  <c r="CZ88" i="46"/>
  <c r="AK88" i="46" s="1"/>
  <c r="CY88" i="46"/>
  <c r="CX88" i="46"/>
  <c r="CW88" i="46"/>
  <c r="AH88" i="46" s="1"/>
  <c r="CV88" i="46"/>
  <c r="CU88" i="46"/>
  <c r="AF88" i="46" s="1"/>
  <c r="CT88" i="46"/>
  <c r="AE88" i="46" s="1"/>
  <c r="CS88" i="46"/>
  <c r="CR88" i="46"/>
  <c r="AC88" i="46" s="1"/>
  <c r="CQ88" i="46"/>
  <c r="AB88" i="46" s="1"/>
  <c r="CP88" i="46"/>
  <c r="CO88" i="46"/>
  <c r="CN88" i="46"/>
  <c r="CM88" i="46"/>
  <c r="X88" i="46" s="1"/>
  <c r="CL88" i="46"/>
  <c r="CK88" i="46"/>
  <c r="V88" i="46" s="1"/>
  <c r="CJ88" i="46"/>
  <c r="U88" i="46" s="1"/>
  <c r="CI88" i="46"/>
  <c r="T88" i="46" s="1"/>
  <c r="CH88" i="46"/>
  <c r="CG88" i="46"/>
  <c r="CF88" i="46"/>
  <c r="Q88" i="46" s="1"/>
  <c r="CE88" i="46"/>
  <c r="P88" i="46" s="1"/>
  <c r="CD88" i="46"/>
  <c r="O88" i="46" s="1"/>
  <c r="CC88" i="46"/>
  <c r="CB88" i="46"/>
  <c r="CA88" i="46"/>
  <c r="L88" i="46" s="1"/>
  <c r="BZ88" i="46"/>
  <c r="K88" i="46" s="1"/>
  <c r="BY88" i="46"/>
  <c r="BX88" i="46"/>
  <c r="BW88" i="46"/>
  <c r="H88" i="46" s="1"/>
  <c r="BV88" i="46"/>
  <c r="G88" i="46" s="1"/>
  <c r="BU88" i="46"/>
  <c r="F88" i="46" s="1"/>
  <c r="BT88" i="46"/>
  <c r="E88" i="46" s="1"/>
  <c r="BS88" i="46"/>
  <c r="D88" i="46" s="1"/>
  <c r="B88" i="46"/>
  <c r="B88" i="44" s="1"/>
  <c r="A88" i="46"/>
  <c r="A88" i="44" s="1"/>
  <c r="EF87" i="46"/>
  <c r="BQ87" i="46" s="1"/>
  <c r="EE87" i="46"/>
  <c r="BP87" i="46" s="1"/>
  <c r="ED87" i="46"/>
  <c r="EC87" i="46"/>
  <c r="BN87" i="46" s="1"/>
  <c r="EB87" i="46"/>
  <c r="EA87" i="46"/>
  <c r="BL87" i="46" s="1"/>
  <c r="DZ87" i="46"/>
  <c r="BK87" i="46" s="1"/>
  <c r="DY87" i="46"/>
  <c r="DX87" i="46"/>
  <c r="DW87" i="46"/>
  <c r="BH87" i="46" s="1"/>
  <c r="DV87" i="46"/>
  <c r="BG87" i="46" s="1"/>
  <c r="DU87" i="46"/>
  <c r="BF87" i="46" s="1"/>
  <c r="DT87" i="46"/>
  <c r="DS87" i="46"/>
  <c r="BD87" i="46" s="1"/>
  <c r="DR87" i="46"/>
  <c r="DQ87" i="46"/>
  <c r="BB87" i="46" s="1"/>
  <c r="DP87" i="46"/>
  <c r="DO87" i="46"/>
  <c r="AZ87" i="46" s="1"/>
  <c r="DN87" i="46"/>
  <c r="AY87" i="46" s="1"/>
  <c r="DM87" i="46"/>
  <c r="AX87" i="46" s="1"/>
  <c r="DL87" i="46"/>
  <c r="DK87" i="46"/>
  <c r="AV87" i="46" s="1"/>
  <c r="DJ87" i="46"/>
  <c r="DI87" i="46"/>
  <c r="DH87" i="46"/>
  <c r="DG87" i="46"/>
  <c r="AR87" i="46" s="1"/>
  <c r="DF87" i="46"/>
  <c r="DE87" i="46"/>
  <c r="AP87" i="46" s="1"/>
  <c r="DD87" i="46"/>
  <c r="DC87" i="46"/>
  <c r="DB87" i="46"/>
  <c r="AM87" i="46" s="1"/>
  <c r="DA87" i="46"/>
  <c r="AL87" i="46" s="1"/>
  <c r="CZ87" i="46"/>
  <c r="CY87" i="46"/>
  <c r="AJ87" i="46" s="1"/>
  <c r="CX87" i="46"/>
  <c r="AI87" i="46" s="1"/>
  <c r="CW87" i="46"/>
  <c r="CV87" i="46"/>
  <c r="CU87" i="46"/>
  <c r="AF87" i="46" s="1"/>
  <c r="CT87" i="46"/>
  <c r="AE87" i="46" s="1"/>
  <c r="CS87" i="46"/>
  <c r="AD87" i="46" s="1"/>
  <c r="CR87" i="46"/>
  <c r="CQ87" i="46"/>
  <c r="CP87" i="46"/>
  <c r="AA87" i="46" s="1"/>
  <c r="CO87" i="46"/>
  <c r="Z87" i="46" s="1"/>
  <c r="CN87" i="46"/>
  <c r="CM87" i="46"/>
  <c r="X87" i="46" s="1"/>
  <c r="CL87" i="46"/>
  <c r="CK87" i="46"/>
  <c r="V87" i="46" s="1"/>
  <c r="CJ87" i="46"/>
  <c r="CI87" i="46"/>
  <c r="T87" i="46" s="1"/>
  <c r="CH87" i="46"/>
  <c r="S87" i="46" s="1"/>
  <c r="CG87" i="46"/>
  <c r="CF87" i="46"/>
  <c r="CE87" i="46"/>
  <c r="CD87" i="46"/>
  <c r="CC87" i="46"/>
  <c r="N87" i="46" s="1"/>
  <c r="CB87" i="46"/>
  <c r="CA87" i="46"/>
  <c r="L87" i="46" s="1"/>
  <c r="BZ87" i="46"/>
  <c r="BY87" i="46"/>
  <c r="J87" i="46" s="1"/>
  <c r="BX87" i="46"/>
  <c r="BW87" i="46"/>
  <c r="H87" i="46" s="1"/>
  <c r="BV87" i="46"/>
  <c r="G87" i="46" s="1"/>
  <c r="BU87" i="46"/>
  <c r="F87" i="46" s="1"/>
  <c r="BT87" i="46"/>
  <c r="BS87" i="46"/>
  <c r="D87" i="46" s="1"/>
  <c r="B87" i="46"/>
  <c r="B87" i="44" s="1"/>
  <c r="A87" i="46"/>
  <c r="A85" i="27" s="1"/>
  <c r="EF86" i="46"/>
  <c r="BQ86" i="46" s="1"/>
  <c r="EE86" i="46"/>
  <c r="ED86" i="46"/>
  <c r="BO86" i="44" s="1"/>
  <c r="EC86" i="46"/>
  <c r="EB86" i="46"/>
  <c r="EA86" i="46"/>
  <c r="BL86" i="46" s="1"/>
  <c r="DZ86" i="46"/>
  <c r="BK86" i="46" s="1"/>
  <c r="DY86" i="46"/>
  <c r="DX86" i="46"/>
  <c r="BI86" i="46" s="1"/>
  <c r="DW86" i="46"/>
  <c r="BH86" i="46" s="1"/>
  <c r="DV86" i="46"/>
  <c r="BG86" i="46" s="1"/>
  <c r="DU86" i="46"/>
  <c r="DT86" i="46"/>
  <c r="DS86" i="46"/>
  <c r="DR86" i="46"/>
  <c r="BC86" i="46" s="1"/>
  <c r="DQ86" i="46"/>
  <c r="DP86" i="46"/>
  <c r="DO86" i="46"/>
  <c r="AZ86" i="46" s="1"/>
  <c r="DN86" i="46"/>
  <c r="AY86" i="46" s="1"/>
  <c r="DM86" i="46"/>
  <c r="DL86" i="46"/>
  <c r="AW86" i="46" s="1"/>
  <c r="DK86" i="46"/>
  <c r="AV86" i="46" s="1"/>
  <c r="DJ86" i="46"/>
  <c r="AU86" i="46" s="1"/>
  <c r="DI86" i="46"/>
  <c r="AT86" i="46" s="1"/>
  <c r="DH86" i="46"/>
  <c r="AS86" i="46" s="1"/>
  <c r="DG86" i="46"/>
  <c r="AR86" i="46" s="1"/>
  <c r="DF86" i="46"/>
  <c r="AQ86" i="46" s="1"/>
  <c r="DE86" i="46"/>
  <c r="AP86" i="46" s="1"/>
  <c r="DD86" i="46"/>
  <c r="DC86" i="46"/>
  <c r="AN86" i="46" s="1"/>
  <c r="DB86" i="46"/>
  <c r="AM86" i="46" s="1"/>
  <c r="DA86" i="46"/>
  <c r="CZ86" i="46"/>
  <c r="AK86" i="46" s="1"/>
  <c r="CY86" i="46"/>
  <c r="AJ86" i="46" s="1"/>
  <c r="CX86" i="46"/>
  <c r="AI86" i="46" s="1"/>
  <c r="CW86" i="46"/>
  <c r="CV86" i="46"/>
  <c r="AG86" i="46" s="1"/>
  <c r="CU86" i="46"/>
  <c r="AF86" i="46" s="1"/>
  <c r="CT86" i="46"/>
  <c r="AE86" i="46" s="1"/>
  <c r="CS86" i="46"/>
  <c r="AD86" i="46" s="1"/>
  <c r="CR86" i="46"/>
  <c r="AC86" i="46" s="1"/>
  <c r="CQ86" i="46"/>
  <c r="AB86" i="46" s="1"/>
  <c r="CP86" i="46"/>
  <c r="AA86" i="46" s="1"/>
  <c r="CO86" i="46"/>
  <c r="CN86" i="46"/>
  <c r="CM86" i="46"/>
  <c r="CL86" i="46"/>
  <c r="CK86" i="46"/>
  <c r="V86" i="46" s="1"/>
  <c r="CJ86" i="46"/>
  <c r="U86" i="46" s="1"/>
  <c r="CI86" i="46"/>
  <c r="CH86" i="46"/>
  <c r="S86" i="46" s="1"/>
  <c r="CG86" i="46"/>
  <c r="R86" i="46" s="1"/>
  <c r="CF86" i="46"/>
  <c r="CE86" i="46"/>
  <c r="P86" i="46" s="1"/>
  <c r="CD86" i="46"/>
  <c r="O86" i="46" s="1"/>
  <c r="CC86" i="46"/>
  <c r="N86" i="46" s="1"/>
  <c r="CB86" i="46"/>
  <c r="M86" i="46" s="1"/>
  <c r="CA86" i="46"/>
  <c r="L86" i="46" s="1"/>
  <c r="BZ86" i="46"/>
  <c r="K86" i="46" s="1"/>
  <c r="BY86" i="46"/>
  <c r="BX86" i="46"/>
  <c r="I86" i="46" s="1"/>
  <c r="BW86" i="46"/>
  <c r="H86" i="46" s="1"/>
  <c r="BV86" i="46"/>
  <c r="BU86" i="46"/>
  <c r="F86" i="46" s="1"/>
  <c r="BT86" i="46"/>
  <c r="E86" i="46" s="1"/>
  <c r="BS86" i="46"/>
  <c r="BO86" i="46"/>
  <c r="B86" i="46"/>
  <c r="B86" i="44" s="1"/>
  <c r="A86" i="46"/>
  <c r="EF85" i="46"/>
  <c r="BQ85" i="46" s="1"/>
  <c r="EE85" i="46"/>
  <c r="BP85" i="46" s="1"/>
  <c r="ED85" i="46"/>
  <c r="BO85" i="44" s="1"/>
  <c r="EC85" i="46"/>
  <c r="EB85" i="46"/>
  <c r="EA85" i="46"/>
  <c r="DZ85" i="46"/>
  <c r="DY85" i="46"/>
  <c r="DX85" i="46"/>
  <c r="DW85" i="46"/>
  <c r="BH85" i="46" s="1"/>
  <c r="DV85" i="46"/>
  <c r="BG85" i="46" s="1"/>
  <c r="DU85" i="46"/>
  <c r="BF85" i="44" s="1"/>
  <c r="DT85" i="46"/>
  <c r="BE85" i="46" s="1"/>
  <c r="DS85" i="46"/>
  <c r="DR85" i="46"/>
  <c r="BC85" i="46" s="1"/>
  <c r="DQ85" i="46"/>
  <c r="DP85" i="46"/>
  <c r="BA85" i="46" s="1"/>
  <c r="DO85" i="46"/>
  <c r="AZ85" i="46" s="1"/>
  <c r="DN85" i="46"/>
  <c r="AY85" i="46" s="1"/>
  <c r="DM85" i="46"/>
  <c r="DL85" i="46"/>
  <c r="DK85" i="46"/>
  <c r="AV85" i="46" s="1"/>
  <c r="DJ85" i="46"/>
  <c r="DI85" i="46"/>
  <c r="AT85" i="46" s="1"/>
  <c r="DH85" i="46"/>
  <c r="AS85" i="46" s="1"/>
  <c r="DG85" i="46"/>
  <c r="AR85" i="46" s="1"/>
  <c r="DF85" i="46"/>
  <c r="AQ85" i="46" s="1"/>
  <c r="DE85" i="46"/>
  <c r="DD85" i="46"/>
  <c r="DC85" i="46"/>
  <c r="AN85" i="46" s="1"/>
  <c r="DB85" i="46"/>
  <c r="DA85" i="46"/>
  <c r="AL85" i="46" s="1"/>
  <c r="CZ85" i="46"/>
  <c r="AK85" i="46" s="1"/>
  <c r="CY85" i="46"/>
  <c r="CX85" i="46"/>
  <c r="AI85" i="46" s="1"/>
  <c r="CW85" i="46"/>
  <c r="CV85" i="46"/>
  <c r="CU85" i="46"/>
  <c r="AF85" i="46" s="1"/>
  <c r="CT85" i="46"/>
  <c r="CS85" i="46"/>
  <c r="CR85" i="46"/>
  <c r="AC85" i="46" s="1"/>
  <c r="CQ85" i="46"/>
  <c r="AB85" i="46" s="1"/>
  <c r="CP85" i="46"/>
  <c r="AA85" i="46" s="1"/>
  <c r="CO85" i="46"/>
  <c r="CN85" i="46"/>
  <c r="CM85" i="46"/>
  <c r="CL85" i="46"/>
  <c r="W85" i="46" s="1"/>
  <c r="CK85" i="46"/>
  <c r="CJ85" i="46"/>
  <c r="U85" i="46" s="1"/>
  <c r="CI85" i="46"/>
  <c r="T85" i="46" s="1"/>
  <c r="CH85" i="46"/>
  <c r="S85" i="46" s="1"/>
  <c r="CG85" i="46"/>
  <c r="CF85" i="46"/>
  <c r="CE85" i="46"/>
  <c r="P85" i="46" s="1"/>
  <c r="CD85" i="46"/>
  <c r="O85" i="46" s="1"/>
  <c r="CC85" i="46"/>
  <c r="N85" i="46" s="1"/>
  <c r="CB85" i="46"/>
  <c r="M85" i="46" s="1"/>
  <c r="CA85" i="46"/>
  <c r="BZ85" i="46"/>
  <c r="K85" i="46" s="1"/>
  <c r="BY85" i="46"/>
  <c r="BX85" i="46"/>
  <c r="BW85" i="46"/>
  <c r="H85" i="46" s="1"/>
  <c r="BV85" i="46"/>
  <c r="BU85" i="46"/>
  <c r="F85" i="46" s="1"/>
  <c r="BT85" i="46"/>
  <c r="BS85" i="46"/>
  <c r="BO85" i="46"/>
  <c r="BF85" i="46"/>
  <c r="B85" i="46"/>
  <c r="B85" i="44" s="1"/>
  <c r="A85" i="46"/>
  <c r="EF84" i="46"/>
  <c r="BQ84" i="46" s="1"/>
  <c r="EE84" i="46"/>
  <c r="BP84" i="46" s="1"/>
  <c r="ED84" i="46"/>
  <c r="BO84" i="46" s="1"/>
  <c r="EC84" i="46"/>
  <c r="BN84" i="46" s="1"/>
  <c r="EB84" i="46"/>
  <c r="BM84" i="46" s="1"/>
  <c r="EA84" i="46"/>
  <c r="BL84" i="46" s="1"/>
  <c r="DZ84" i="46"/>
  <c r="BK84" i="46" s="1"/>
  <c r="DY84" i="46"/>
  <c r="BJ84" i="46" s="1"/>
  <c r="DX84" i="46"/>
  <c r="DW84" i="46"/>
  <c r="DV84" i="46"/>
  <c r="DU84" i="46"/>
  <c r="BF84" i="46" s="1"/>
  <c r="DT84" i="46"/>
  <c r="BE84" i="46" s="1"/>
  <c r="DS84" i="46"/>
  <c r="BD84" i="46" s="1"/>
  <c r="DR84" i="46"/>
  <c r="BC84" i="46" s="1"/>
  <c r="DQ84" i="46"/>
  <c r="DP84" i="46"/>
  <c r="BA84" i="46" s="1"/>
  <c r="DO84" i="46"/>
  <c r="DN84" i="46"/>
  <c r="AY84" i="46" s="1"/>
  <c r="DM84" i="46"/>
  <c r="AX84" i="46" s="1"/>
  <c r="DL84" i="46"/>
  <c r="AW84" i="46" s="1"/>
  <c r="DK84" i="46"/>
  <c r="AV84" i="46" s="1"/>
  <c r="DJ84" i="46"/>
  <c r="DI84" i="46"/>
  <c r="AT84" i="46" s="1"/>
  <c r="DH84" i="46"/>
  <c r="DG84" i="46"/>
  <c r="DF84" i="46"/>
  <c r="AQ84" i="46" s="1"/>
  <c r="DE84" i="46"/>
  <c r="AP84" i="46" s="1"/>
  <c r="DD84" i="46"/>
  <c r="AO84" i="46" s="1"/>
  <c r="DC84" i="46"/>
  <c r="AN84" i="46" s="1"/>
  <c r="DB84" i="46"/>
  <c r="AM84" i="46" s="1"/>
  <c r="DA84" i="46"/>
  <c r="AL84" i="46" s="1"/>
  <c r="CZ84" i="46"/>
  <c r="AK84" i="46" s="1"/>
  <c r="CY84" i="46"/>
  <c r="CX84" i="46"/>
  <c r="AI84" i="46" s="1"/>
  <c r="CW84" i="46"/>
  <c r="AH84" i="46" s="1"/>
  <c r="CV84" i="46"/>
  <c r="AG84" i="46" s="1"/>
  <c r="CU84" i="46"/>
  <c r="AF84" i="46" s="1"/>
  <c r="CT84" i="46"/>
  <c r="CS84" i="46"/>
  <c r="CR84" i="46"/>
  <c r="CQ84" i="46"/>
  <c r="CP84" i="46"/>
  <c r="AA84" i="46" s="1"/>
  <c r="CO84" i="46"/>
  <c r="Z84" i="46" s="1"/>
  <c r="CN84" i="46"/>
  <c r="Y84" i="46" s="1"/>
  <c r="CM84" i="46"/>
  <c r="X84" i="46" s="1"/>
  <c r="CL84" i="46"/>
  <c r="CK84" i="46"/>
  <c r="CJ84" i="46"/>
  <c r="CI84" i="46"/>
  <c r="T84" i="46" s="1"/>
  <c r="CH84" i="46"/>
  <c r="S84" i="46" s="1"/>
  <c r="CG84" i="46"/>
  <c r="R84" i="46" s="1"/>
  <c r="CF84" i="46"/>
  <c r="Q84" i="46" s="1"/>
  <c r="CE84" i="46"/>
  <c r="P84" i="46" s="1"/>
  <c r="CD84" i="46"/>
  <c r="CC84" i="46"/>
  <c r="N84" i="46" s="1"/>
  <c r="CB84" i="46"/>
  <c r="M84" i="46" s="1"/>
  <c r="CA84" i="46"/>
  <c r="BZ84" i="46"/>
  <c r="BY84" i="46"/>
  <c r="BX84" i="46"/>
  <c r="I84" i="46" s="1"/>
  <c r="BW84" i="46"/>
  <c r="H84" i="46" s="1"/>
  <c r="BV84" i="46"/>
  <c r="BU84" i="46"/>
  <c r="F84" i="46" s="1"/>
  <c r="BT84" i="46"/>
  <c r="BS84" i="46"/>
  <c r="D84" i="46" s="1"/>
  <c r="B84" i="46"/>
  <c r="B84" i="44" s="1"/>
  <c r="A84" i="46"/>
  <c r="A82" i="27" s="1"/>
  <c r="EF83" i="46"/>
  <c r="BQ83" i="46" s="1"/>
  <c r="EE83" i="46"/>
  <c r="ED83" i="46"/>
  <c r="BO83" i="44" s="1"/>
  <c r="EC83" i="46"/>
  <c r="BN83" i="44" s="1"/>
  <c r="EB83" i="46"/>
  <c r="BM83" i="44" s="1"/>
  <c r="EA83" i="46"/>
  <c r="BL83" i="44" s="1"/>
  <c r="DZ83" i="46"/>
  <c r="BK83" i="44" s="1"/>
  <c r="DY83" i="46"/>
  <c r="BJ83" i="44" s="1"/>
  <c r="DX83" i="46"/>
  <c r="BI83" i="46" s="1"/>
  <c r="DW83" i="46"/>
  <c r="BH83" i="46" s="1"/>
  <c r="DV83" i="46"/>
  <c r="DU83" i="46"/>
  <c r="BF83" i="46" s="1"/>
  <c r="DT83" i="46"/>
  <c r="BE83" i="46" s="1"/>
  <c r="DS83" i="46"/>
  <c r="DR83" i="46"/>
  <c r="BC83" i="46" s="1"/>
  <c r="DQ83" i="46"/>
  <c r="DP83" i="46"/>
  <c r="BA83" i="46" s="1"/>
  <c r="DO83" i="46"/>
  <c r="DN83" i="46"/>
  <c r="DM83" i="46"/>
  <c r="DL83" i="46"/>
  <c r="AW83" i="46" s="1"/>
  <c r="DK83" i="46"/>
  <c r="DJ83" i="46"/>
  <c r="AU83" i="46" s="1"/>
  <c r="DI83" i="46"/>
  <c r="AT83" i="46" s="1"/>
  <c r="DH83" i="46"/>
  <c r="AS83" i="46" s="1"/>
  <c r="DG83" i="46"/>
  <c r="AR83" i="46" s="1"/>
  <c r="DF83" i="46"/>
  <c r="AQ83" i="46" s="1"/>
  <c r="DE83" i="46"/>
  <c r="DD83" i="46"/>
  <c r="AO83" i="46" s="1"/>
  <c r="DC83" i="46"/>
  <c r="AN83" i="46" s="1"/>
  <c r="DB83" i="46"/>
  <c r="DA83" i="46"/>
  <c r="CZ83" i="46"/>
  <c r="AK83" i="46" s="1"/>
  <c r="CY83" i="46"/>
  <c r="CX83" i="46"/>
  <c r="AI83" i="46" s="1"/>
  <c r="CW83" i="46"/>
  <c r="AH83" i="46" s="1"/>
  <c r="CV83" i="46"/>
  <c r="CU83" i="46"/>
  <c r="CT83" i="46"/>
  <c r="AE83" i="46" s="1"/>
  <c r="CS83" i="46"/>
  <c r="AD83" i="46" s="1"/>
  <c r="CR83" i="46"/>
  <c r="AC83" i="46" s="1"/>
  <c r="CQ83" i="46"/>
  <c r="AB83" i="46" s="1"/>
  <c r="CP83" i="46"/>
  <c r="CO83" i="46"/>
  <c r="Z83" i="46" s="1"/>
  <c r="CN83" i="46"/>
  <c r="Y83" i="46" s="1"/>
  <c r="CM83" i="46"/>
  <c r="CL83" i="46"/>
  <c r="CK83" i="46"/>
  <c r="V83" i="46" s="1"/>
  <c r="CJ83" i="46"/>
  <c r="U83" i="46" s="1"/>
  <c r="CI83" i="46"/>
  <c r="CH83" i="46"/>
  <c r="S83" i="46" s="1"/>
  <c r="CG83" i="46"/>
  <c r="R83" i="46" s="1"/>
  <c r="CF83" i="46"/>
  <c r="CE83" i="46"/>
  <c r="CD83" i="46"/>
  <c r="O83" i="46" s="1"/>
  <c r="CC83" i="46"/>
  <c r="N83" i="46" s="1"/>
  <c r="CB83" i="46"/>
  <c r="M83" i="46" s="1"/>
  <c r="CA83" i="46"/>
  <c r="BZ83" i="46"/>
  <c r="BY83" i="46"/>
  <c r="BX83" i="46"/>
  <c r="BW83" i="46"/>
  <c r="H83" i="46" s="1"/>
  <c r="BV83" i="46"/>
  <c r="G83" i="46" s="1"/>
  <c r="BU83" i="46"/>
  <c r="BT83" i="46"/>
  <c r="E83" i="46" s="1"/>
  <c r="BS83" i="46"/>
  <c r="D83" i="46" s="1"/>
  <c r="BO83" i="46"/>
  <c r="B83" i="46"/>
  <c r="B83" i="44" s="1"/>
  <c r="A83" i="46"/>
  <c r="A81" i="27" s="1"/>
  <c r="EF82" i="46"/>
  <c r="EE82" i="46"/>
  <c r="BP82" i="46" s="1"/>
  <c r="ED82" i="46"/>
  <c r="BO82" i="44" s="1"/>
  <c r="EC82" i="46"/>
  <c r="EB82" i="46"/>
  <c r="EA82" i="46"/>
  <c r="DZ82" i="46"/>
  <c r="BK82" i="46" s="1"/>
  <c r="DY82" i="46"/>
  <c r="BJ82" i="46" s="1"/>
  <c r="DX82" i="46"/>
  <c r="BI82" i="46" s="1"/>
  <c r="DW82" i="46"/>
  <c r="BH82" i="46" s="1"/>
  <c r="DV82" i="46"/>
  <c r="BG82" i="46" s="1"/>
  <c r="DU82" i="46"/>
  <c r="DT82" i="46"/>
  <c r="DS82" i="46"/>
  <c r="BD82" i="46" s="1"/>
  <c r="DR82" i="46"/>
  <c r="BC82" i="46" s="1"/>
  <c r="DQ82" i="46"/>
  <c r="BB82" i="46" s="1"/>
  <c r="DP82" i="46"/>
  <c r="DO82" i="46"/>
  <c r="DN82" i="46"/>
  <c r="DM82" i="46"/>
  <c r="AX82" i="46" s="1"/>
  <c r="DL82" i="46"/>
  <c r="AW82" i="46" s="1"/>
  <c r="DK82" i="46"/>
  <c r="AV82" i="46" s="1"/>
  <c r="DJ82" i="46"/>
  <c r="AU82" i="46" s="1"/>
  <c r="DI82" i="46"/>
  <c r="AT82" i="46" s="1"/>
  <c r="DH82" i="46"/>
  <c r="DG82" i="46"/>
  <c r="DF82" i="46"/>
  <c r="DE82" i="46"/>
  <c r="DD82" i="46"/>
  <c r="AO82" i="46" s="1"/>
  <c r="DC82" i="46"/>
  <c r="AN82" i="46" s="1"/>
  <c r="DB82" i="46"/>
  <c r="AM82" i="46" s="1"/>
  <c r="DA82" i="46"/>
  <c r="AL82" i="46" s="1"/>
  <c r="CZ82" i="46"/>
  <c r="CY82" i="46"/>
  <c r="AJ82" i="46" s="1"/>
  <c r="CX82" i="46"/>
  <c r="CW82" i="46"/>
  <c r="CV82" i="46"/>
  <c r="AG82" i="46" s="1"/>
  <c r="CU82" i="46"/>
  <c r="AF82" i="46" s="1"/>
  <c r="CT82" i="46"/>
  <c r="AE82" i="46" s="1"/>
  <c r="CS82" i="46"/>
  <c r="AD82" i="46" s="1"/>
  <c r="CR82" i="46"/>
  <c r="CQ82" i="46"/>
  <c r="AB82" i="46" s="1"/>
  <c r="CP82" i="46"/>
  <c r="CO82" i="46"/>
  <c r="CN82" i="46"/>
  <c r="CM82" i="46"/>
  <c r="X82" i="46" s="1"/>
  <c r="CL82" i="46"/>
  <c r="W82" i="46" s="1"/>
  <c r="CK82" i="46"/>
  <c r="V82" i="46" s="1"/>
  <c r="CJ82" i="46"/>
  <c r="CI82" i="46"/>
  <c r="T82" i="46" s="1"/>
  <c r="CH82" i="46"/>
  <c r="CG82" i="46"/>
  <c r="CF82" i="46"/>
  <c r="CE82" i="46"/>
  <c r="P82" i="46" s="1"/>
  <c r="CD82" i="46"/>
  <c r="O82" i="46" s="1"/>
  <c r="CC82" i="46"/>
  <c r="N82" i="46" s="1"/>
  <c r="CB82" i="46"/>
  <c r="CA82" i="46"/>
  <c r="BZ82" i="46"/>
  <c r="K82" i="46" s="1"/>
  <c r="BY82" i="46"/>
  <c r="BX82" i="46"/>
  <c r="BW82" i="46"/>
  <c r="H82" i="46" s="1"/>
  <c r="BV82" i="46"/>
  <c r="G82" i="46" s="1"/>
  <c r="BU82" i="46"/>
  <c r="F82" i="46" s="1"/>
  <c r="BT82" i="46"/>
  <c r="BS82" i="46"/>
  <c r="D82" i="46" s="1"/>
  <c r="B82" i="46"/>
  <c r="B82" i="44" s="1"/>
  <c r="A82" i="46"/>
  <c r="C82" i="46" s="1"/>
  <c r="C82" i="44" s="1"/>
  <c r="EF81" i="46"/>
  <c r="EE81" i="46"/>
  <c r="ED81" i="46"/>
  <c r="BO81" i="44" s="1"/>
  <c r="EC81" i="46"/>
  <c r="EB81" i="46"/>
  <c r="BM81" i="46" s="1"/>
  <c r="EA81" i="46"/>
  <c r="BL81" i="46" s="1"/>
  <c r="DZ81" i="46"/>
  <c r="DY81" i="46"/>
  <c r="DX81" i="46"/>
  <c r="BI81" i="46" s="1"/>
  <c r="DW81" i="46"/>
  <c r="DV81" i="46"/>
  <c r="BG81" i="46" s="1"/>
  <c r="DU81" i="46"/>
  <c r="DT81" i="46"/>
  <c r="BE81" i="46" s="1"/>
  <c r="DS81" i="46"/>
  <c r="DR81" i="46"/>
  <c r="DQ81" i="46"/>
  <c r="BB81" i="46" s="1"/>
  <c r="DP81" i="46"/>
  <c r="DO81" i="46"/>
  <c r="DN81" i="46"/>
  <c r="AY81" i="46" s="1"/>
  <c r="DM81" i="46"/>
  <c r="DL81" i="46"/>
  <c r="AW81" i="46" s="1"/>
  <c r="DK81" i="46"/>
  <c r="AV81" i="46" s="1"/>
  <c r="DJ81" i="46"/>
  <c r="AU81" i="46" s="1"/>
  <c r="DI81" i="46"/>
  <c r="DH81" i="46"/>
  <c r="DG81" i="46"/>
  <c r="DF81" i="46"/>
  <c r="DE81" i="46"/>
  <c r="DD81" i="46"/>
  <c r="DC81" i="46"/>
  <c r="DB81" i="46"/>
  <c r="DA81" i="46"/>
  <c r="AL81" i="46" s="1"/>
  <c r="CZ81" i="46"/>
  <c r="AK81" i="46" s="1"/>
  <c r="CY81" i="46"/>
  <c r="CX81" i="46"/>
  <c r="AI81" i="46" s="1"/>
  <c r="CW81" i="46"/>
  <c r="CV81" i="46"/>
  <c r="AG81" i="46" s="1"/>
  <c r="CU81" i="46"/>
  <c r="CT81" i="46"/>
  <c r="CS81" i="46"/>
  <c r="CR81" i="46"/>
  <c r="AC81" i="46" s="1"/>
  <c r="CQ81" i="46"/>
  <c r="CP81" i="46"/>
  <c r="AA81" i="46" s="1"/>
  <c r="CO81" i="46"/>
  <c r="CN81" i="46"/>
  <c r="Y81" i="46" s="1"/>
  <c r="CM81" i="46"/>
  <c r="X81" i="46" s="1"/>
  <c r="CL81" i="46"/>
  <c r="CK81" i="46"/>
  <c r="V81" i="46" s="1"/>
  <c r="CJ81" i="46"/>
  <c r="U81" i="46" s="1"/>
  <c r="CI81" i="46"/>
  <c r="CH81" i="46"/>
  <c r="S81" i="46" s="1"/>
  <c r="CG81" i="46"/>
  <c r="CF81" i="46"/>
  <c r="CE81" i="46"/>
  <c r="P81" i="46" s="1"/>
  <c r="CD81" i="46"/>
  <c r="CC81" i="46"/>
  <c r="N81" i="46" s="1"/>
  <c r="CB81" i="46"/>
  <c r="M81" i="46" s="1"/>
  <c r="CA81" i="46"/>
  <c r="BZ81" i="46"/>
  <c r="BY81" i="46"/>
  <c r="J81" i="46" s="1"/>
  <c r="BX81" i="46"/>
  <c r="BW81" i="46"/>
  <c r="H81" i="46" s="1"/>
  <c r="BV81" i="46"/>
  <c r="G81" i="46" s="1"/>
  <c r="BU81" i="46"/>
  <c r="F81" i="46" s="1"/>
  <c r="BT81" i="46"/>
  <c r="BS81" i="46"/>
  <c r="B81" i="46"/>
  <c r="B81" i="44" s="1"/>
  <c r="A81" i="46"/>
  <c r="A79" i="27" s="1"/>
  <c r="EF80" i="46"/>
  <c r="BQ80" i="46" s="1"/>
  <c r="EE80" i="46"/>
  <c r="BP80" i="46" s="1"/>
  <c r="ED80" i="46"/>
  <c r="EC80" i="46"/>
  <c r="BN80" i="46" s="1"/>
  <c r="EB80" i="46"/>
  <c r="BM80" i="46" s="1"/>
  <c r="EA80" i="46"/>
  <c r="BL80" i="46" s="1"/>
  <c r="DZ80" i="46"/>
  <c r="DY80" i="46"/>
  <c r="BJ80" i="46" s="1"/>
  <c r="DX80" i="46"/>
  <c r="DW80" i="46"/>
  <c r="BH80" i="46" s="1"/>
  <c r="DV80" i="46"/>
  <c r="DU80" i="46"/>
  <c r="BF80" i="46" s="1"/>
  <c r="DT80" i="46"/>
  <c r="BE80" i="46" s="1"/>
  <c r="DS80" i="46"/>
  <c r="BD80" i="46" s="1"/>
  <c r="DR80" i="46"/>
  <c r="DQ80" i="46"/>
  <c r="BB80" i="46" s="1"/>
  <c r="DP80" i="46"/>
  <c r="BA80" i="46" s="1"/>
  <c r="DO80" i="46"/>
  <c r="DN80" i="46"/>
  <c r="AY80" i="46" s="1"/>
  <c r="DM80" i="46"/>
  <c r="DL80" i="46"/>
  <c r="AW80" i="46" s="1"/>
  <c r="DK80" i="46"/>
  <c r="AV80" i="46" s="1"/>
  <c r="DJ80" i="46"/>
  <c r="DI80" i="46"/>
  <c r="DH80" i="46"/>
  <c r="DG80" i="46"/>
  <c r="DF80" i="46"/>
  <c r="DE80" i="46"/>
  <c r="DD80" i="46"/>
  <c r="AO80" i="46" s="1"/>
  <c r="DC80" i="46"/>
  <c r="AN80" i="46" s="1"/>
  <c r="DB80" i="46"/>
  <c r="DA80" i="46"/>
  <c r="CZ80" i="46"/>
  <c r="CY80" i="46"/>
  <c r="CX80" i="46"/>
  <c r="AI80" i="46" s="1"/>
  <c r="CW80" i="46"/>
  <c r="AH80" i="46" s="1"/>
  <c r="CV80" i="46"/>
  <c r="AG80" i="46" s="1"/>
  <c r="CU80" i="46"/>
  <c r="AF80" i="46" s="1"/>
  <c r="CT80" i="46"/>
  <c r="CS80" i="46"/>
  <c r="AD80" i="46" s="1"/>
  <c r="CR80" i="46"/>
  <c r="AC80" i="46" s="1"/>
  <c r="CQ80" i="46"/>
  <c r="AB80" i="46" s="1"/>
  <c r="CP80" i="46"/>
  <c r="CO80" i="46"/>
  <c r="Z80" i="46" s="1"/>
  <c r="CN80" i="46"/>
  <c r="Y80" i="46" s="1"/>
  <c r="CM80" i="46"/>
  <c r="X80" i="46" s="1"/>
  <c r="CL80" i="46"/>
  <c r="CK80" i="46"/>
  <c r="V80" i="46" s="1"/>
  <c r="CJ80" i="46"/>
  <c r="U80" i="46" s="1"/>
  <c r="CI80" i="46"/>
  <c r="T80" i="46" s="1"/>
  <c r="CH80" i="46"/>
  <c r="CG80" i="46"/>
  <c r="R80" i="46" s="1"/>
  <c r="CF80" i="46"/>
  <c r="Q80" i="46" s="1"/>
  <c r="CE80" i="46"/>
  <c r="P80" i="46" s="1"/>
  <c r="CD80" i="46"/>
  <c r="O80" i="46" s="1"/>
  <c r="CC80" i="46"/>
  <c r="N80" i="46" s="1"/>
  <c r="CB80" i="46"/>
  <c r="M80" i="46" s="1"/>
  <c r="CA80" i="46"/>
  <c r="BZ80" i="46"/>
  <c r="K80" i="46" s="1"/>
  <c r="BY80" i="46"/>
  <c r="BX80" i="46"/>
  <c r="I80" i="46" s="1"/>
  <c r="BW80" i="46"/>
  <c r="H80" i="46" s="1"/>
  <c r="BV80" i="46"/>
  <c r="BU80" i="46"/>
  <c r="BT80" i="46"/>
  <c r="E80" i="46" s="1"/>
  <c r="BS80" i="46"/>
  <c r="B80" i="46"/>
  <c r="B80" i="44" s="1"/>
  <c r="A80" i="46"/>
  <c r="C80" i="46" s="1"/>
  <c r="C80" i="44" s="1"/>
  <c r="EF79" i="46"/>
  <c r="BQ79" i="46" s="1"/>
  <c r="EE79" i="46"/>
  <c r="BP79" i="46" s="1"/>
  <c r="ED79" i="46"/>
  <c r="EC79" i="46"/>
  <c r="BN79" i="46" s="1"/>
  <c r="EB79" i="46"/>
  <c r="EA79" i="46"/>
  <c r="BL79" i="46" s="1"/>
  <c r="DZ79" i="46"/>
  <c r="BK79" i="46" s="1"/>
  <c r="DY79" i="46"/>
  <c r="DX79" i="46"/>
  <c r="DW79" i="46"/>
  <c r="BH79" i="46" s="1"/>
  <c r="DV79" i="46"/>
  <c r="DU79" i="46"/>
  <c r="DT79" i="46"/>
  <c r="DS79" i="46"/>
  <c r="BD79" i="46" s="1"/>
  <c r="DR79" i="46"/>
  <c r="BC79" i="46" s="1"/>
  <c r="DQ79" i="46"/>
  <c r="DP79" i="46"/>
  <c r="BA79" i="46" s="1"/>
  <c r="DO79" i="46"/>
  <c r="AZ79" i="46" s="1"/>
  <c r="DN79" i="46"/>
  <c r="DM79" i="46"/>
  <c r="AX79" i="46" s="1"/>
  <c r="DL79" i="46"/>
  <c r="AW79" i="46" s="1"/>
  <c r="DK79" i="46"/>
  <c r="AV79" i="46" s="1"/>
  <c r="DJ79" i="46"/>
  <c r="DI79" i="46"/>
  <c r="DH79" i="46"/>
  <c r="AS79" i="46" s="1"/>
  <c r="DG79" i="46"/>
  <c r="DF79" i="46"/>
  <c r="DE79" i="46"/>
  <c r="AP79" i="46" s="1"/>
  <c r="DD79" i="46"/>
  <c r="AO79" i="46" s="1"/>
  <c r="DC79" i="46"/>
  <c r="AN79" i="46" s="1"/>
  <c r="DB79" i="46"/>
  <c r="DA79" i="46"/>
  <c r="CZ79" i="46"/>
  <c r="AK79" i="46" s="1"/>
  <c r="CY79" i="46"/>
  <c r="AJ79" i="46" s="1"/>
  <c r="CX79" i="46"/>
  <c r="AI79" i="44" s="1"/>
  <c r="CW79" i="46"/>
  <c r="AH79" i="46" s="1"/>
  <c r="CV79" i="46"/>
  <c r="AG79" i="46" s="1"/>
  <c r="CU79" i="46"/>
  <c r="AF79" i="46" s="1"/>
  <c r="CT79" i="46"/>
  <c r="AE79" i="46" s="1"/>
  <c r="CS79" i="46"/>
  <c r="CR79" i="46"/>
  <c r="CQ79" i="46"/>
  <c r="AB79" i="46" s="1"/>
  <c r="CP79" i="46"/>
  <c r="CO79" i="46"/>
  <c r="Z79" i="46" s="1"/>
  <c r="CN79" i="46"/>
  <c r="Y79" i="46" s="1"/>
  <c r="CM79" i="46"/>
  <c r="CL79" i="46"/>
  <c r="W79" i="46" s="1"/>
  <c r="CK79" i="46"/>
  <c r="CJ79" i="46"/>
  <c r="U79" i="46" s="1"/>
  <c r="CI79" i="46"/>
  <c r="T79" i="46" s="1"/>
  <c r="CH79" i="46"/>
  <c r="S79" i="46" s="1"/>
  <c r="CG79" i="46"/>
  <c r="CF79" i="46"/>
  <c r="CE79" i="46"/>
  <c r="P79" i="46" s="1"/>
  <c r="CD79" i="46"/>
  <c r="O79" i="46" s="1"/>
  <c r="CC79" i="46"/>
  <c r="CB79" i="46"/>
  <c r="M79" i="46" s="1"/>
  <c r="CA79" i="46"/>
  <c r="L79" i="46" s="1"/>
  <c r="BZ79" i="46"/>
  <c r="K79" i="46" s="1"/>
  <c r="BY79" i="46"/>
  <c r="J79" i="46" s="1"/>
  <c r="BX79" i="46"/>
  <c r="I79" i="46" s="1"/>
  <c r="BW79" i="46"/>
  <c r="BV79" i="46"/>
  <c r="G79" i="46" s="1"/>
  <c r="BU79" i="46"/>
  <c r="BT79" i="46"/>
  <c r="E79" i="46" s="1"/>
  <c r="BS79" i="46"/>
  <c r="D79" i="46" s="1"/>
  <c r="AI79" i="46"/>
  <c r="B79" i="46"/>
  <c r="B79" i="44" s="1"/>
  <c r="A79" i="46"/>
  <c r="A77" i="27" s="1"/>
  <c r="EF78" i="46"/>
  <c r="BQ78" i="46" s="1"/>
  <c r="EE78" i="46"/>
  <c r="ED78" i="46"/>
  <c r="BO78" i="44" s="1"/>
  <c r="EC78" i="46"/>
  <c r="BN78" i="46" s="1"/>
  <c r="EB78" i="46"/>
  <c r="BM78" i="46" s="1"/>
  <c r="EA78" i="46"/>
  <c r="BL78" i="46" s="1"/>
  <c r="DZ78" i="46"/>
  <c r="BK78" i="46" s="1"/>
  <c r="DY78" i="46"/>
  <c r="BJ78" i="46" s="1"/>
  <c r="DX78" i="46"/>
  <c r="BI78" i="46" s="1"/>
  <c r="DW78" i="46"/>
  <c r="DV78" i="46"/>
  <c r="DU78" i="46"/>
  <c r="BF78" i="46" s="1"/>
  <c r="DT78" i="46"/>
  <c r="BE78" i="46" s="1"/>
  <c r="DS78" i="46"/>
  <c r="DR78" i="46"/>
  <c r="BC78" i="46" s="1"/>
  <c r="DQ78" i="46"/>
  <c r="BB78" i="46" s="1"/>
  <c r="DP78" i="46"/>
  <c r="DO78" i="46"/>
  <c r="AZ78" i="46" s="1"/>
  <c r="DN78" i="46"/>
  <c r="DM78" i="46"/>
  <c r="DL78" i="46"/>
  <c r="DK78" i="46"/>
  <c r="DJ78" i="46"/>
  <c r="DI78" i="46"/>
  <c r="AT78" i="46" s="1"/>
  <c r="DH78" i="46"/>
  <c r="DG78" i="46"/>
  <c r="DF78" i="46"/>
  <c r="DE78" i="46"/>
  <c r="AP78" i="46" s="1"/>
  <c r="DD78" i="46"/>
  <c r="DC78" i="46"/>
  <c r="AN78" i="46" s="1"/>
  <c r="DB78" i="46"/>
  <c r="AM78" i="46" s="1"/>
  <c r="DA78" i="46"/>
  <c r="AL78" i="46" s="1"/>
  <c r="CZ78" i="46"/>
  <c r="CY78" i="46"/>
  <c r="AJ78" i="46" s="1"/>
  <c r="CX78" i="46"/>
  <c r="CW78" i="46"/>
  <c r="AH78" i="46" s="1"/>
  <c r="CV78" i="46"/>
  <c r="AG78" i="46" s="1"/>
  <c r="CU78" i="46"/>
  <c r="AF78" i="46" s="1"/>
  <c r="CT78" i="46"/>
  <c r="AE78" i="46" s="1"/>
  <c r="CS78" i="46"/>
  <c r="AD78" i="46" s="1"/>
  <c r="CR78" i="46"/>
  <c r="AC78" i="46" s="1"/>
  <c r="CQ78" i="46"/>
  <c r="CP78" i="46"/>
  <c r="CO78" i="46"/>
  <c r="CN78" i="46"/>
  <c r="Y78" i="46" s="1"/>
  <c r="CM78" i="46"/>
  <c r="X78" i="46" s="1"/>
  <c r="CL78" i="46"/>
  <c r="W78" i="46" s="1"/>
  <c r="CK78" i="46"/>
  <c r="V78" i="46" s="1"/>
  <c r="CJ78" i="46"/>
  <c r="U78" i="46" s="1"/>
  <c r="CI78" i="46"/>
  <c r="T78" i="46" s="1"/>
  <c r="CH78" i="46"/>
  <c r="CG78" i="46"/>
  <c r="R78" i="46" s="1"/>
  <c r="CF78" i="46"/>
  <c r="Q78" i="46" s="1"/>
  <c r="CE78" i="46"/>
  <c r="P78" i="46" s="1"/>
  <c r="CD78" i="46"/>
  <c r="CC78" i="46"/>
  <c r="CB78" i="46"/>
  <c r="CA78" i="46"/>
  <c r="L78" i="46" s="1"/>
  <c r="BZ78" i="46"/>
  <c r="BY78" i="46"/>
  <c r="J78" i="46" s="1"/>
  <c r="BX78" i="46"/>
  <c r="BW78" i="46"/>
  <c r="BV78" i="46"/>
  <c r="G78" i="46" s="1"/>
  <c r="BU78" i="46"/>
  <c r="BT78" i="46"/>
  <c r="BS78" i="46"/>
  <c r="BO78" i="46"/>
  <c r="B78" i="46"/>
  <c r="B78" i="44" s="1"/>
  <c r="A78" i="46"/>
  <c r="EF77" i="46"/>
  <c r="BQ77" i="46" s="1"/>
  <c r="EE77" i="46"/>
  <c r="BP77" i="46" s="1"/>
  <c r="ED77" i="46"/>
  <c r="BO77" i="44" s="1"/>
  <c r="EC77" i="46"/>
  <c r="BN77" i="44" s="1"/>
  <c r="EB77" i="46"/>
  <c r="BM77" i="44" s="1"/>
  <c r="EA77" i="46"/>
  <c r="BL77" i="44" s="1"/>
  <c r="DZ77" i="46"/>
  <c r="BK77" i="44" s="1"/>
  <c r="DY77" i="46"/>
  <c r="BJ77" i="44" s="1"/>
  <c r="DX77" i="46"/>
  <c r="DW77" i="46"/>
  <c r="BH77" i="46" s="1"/>
  <c r="DV77" i="46"/>
  <c r="DU77" i="46"/>
  <c r="DT77" i="46"/>
  <c r="DS77" i="46"/>
  <c r="DR77" i="46"/>
  <c r="BC77" i="46" s="1"/>
  <c r="DQ77" i="46"/>
  <c r="BB77" i="46" s="1"/>
  <c r="DP77" i="46"/>
  <c r="BA77" i="46" s="1"/>
  <c r="DO77" i="46"/>
  <c r="AZ77" i="46" s="1"/>
  <c r="DN77" i="46"/>
  <c r="DM77" i="46"/>
  <c r="DL77" i="46"/>
  <c r="AW77" i="46" s="1"/>
  <c r="DK77" i="46"/>
  <c r="DJ77" i="46"/>
  <c r="AU77" i="46" s="1"/>
  <c r="DI77" i="46"/>
  <c r="AT77" i="46" s="1"/>
  <c r="DH77" i="46"/>
  <c r="DG77" i="46"/>
  <c r="DF77" i="46"/>
  <c r="AQ77" i="46" s="1"/>
  <c r="DE77" i="46"/>
  <c r="AP77" i="46" s="1"/>
  <c r="DD77" i="46"/>
  <c r="DC77" i="46"/>
  <c r="DB77" i="46"/>
  <c r="AM77" i="46" s="1"/>
  <c r="DA77" i="46"/>
  <c r="AL77" i="46" s="1"/>
  <c r="CZ77" i="46"/>
  <c r="CY77" i="46"/>
  <c r="CX77" i="46"/>
  <c r="CW77" i="46"/>
  <c r="CV77" i="46"/>
  <c r="CU77" i="46"/>
  <c r="CT77" i="46"/>
  <c r="AE77" i="46" s="1"/>
  <c r="CS77" i="46"/>
  <c r="AD77" i="46" s="1"/>
  <c r="CR77" i="46"/>
  <c r="AC77" i="46" s="1"/>
  <c r="CQ77" i="46"/>
  <c r="CP77" i="46"/>
  <c r="AA77" i="46" s="1"/>
  <c r="CO77" i="46"/>
  <c r="Z77" i="46" s="1"/>
  <c r="CN77" i="46"/>
  <c r="CM77" i="46"/>
  <c r="CL77" i="46"/>
  <c r="W77" i="46" s="1"/>
  <c r="CK77" i="46"/>
  <c r="V77" i="46" s="1"/>
  <c r="CJ77" i="46"/>
  <c r="U77" i="46" s="1"/>
  <c r="CI77" i="46"/>
  <c r="CH77" i="46"/>
  <c r="CG77" i="46"/>
  <c r="CF77" i="46"/>
  <c r="Q77" i="46" s="1"/>
  <c r="CE77" i="46"/>
  <c r="CD77" i="46"/>
  <c r="O77" i="46" s="1"/>
  <c r="CC77" i="46"/>
  <c r="N77" i="46" s="1"/>
  <c r="CB77" i="46"/>
  <c r="CA77" i="46"/>
  <c r="BZ77" i="46"/>
  <c r="BY77" i="46"/>
  <c r="BX77" i="46"/>
  <c r="BW77" i="46"/>
  <c r="BV77" i="46"/>
  <c r="G77" i="46" s="1"/>
  <c r="BU77" i="46"/>
  <c r="F77" i="46" s="1"/>
  <c r="BT77" i="46"/>
  <c r="BS77" i="46"/>
  <c r="BO77" i="46"/>
  <c r="BN77" i="46"/>
  <c r="BM77" i="46"/>
  <c r="BL77" i="46"/>
  <c r="BK77" i="46"/>
  <c r="BJ77" i="46"/>
  <c r="B77" i="46"/>
  <c r="B77" i="44" s="1"/>
  <c r="A77" i="46"/>
  <c r="EF76" i="46"/>
  <c r="EE76" i="46"/>
  <c r="BP76" i="46" s="1"/>
  <c r="ED76" i="46"/>
  <c r="EC76" i="46"/>
  <c r="EB76" i="46"/>
  <c r="BM76" i="46" s="1"/>
  <c r="EA76" i="46"/>
  <c r="BL76" i="46" s="1"/>
  <c r="DZ76" i="46"/>
  <c r="DY76" i="46"/>
  <c r="DX76" i="46"/>
  <c r="DW76" i="46"/>
  <c r="BH76" i="46" s="1"/>
  <c r="DV76" i="46"/>
  <c r="BG76" i="46" s="1"/>
  <c r="DU76" i="46"/>
  <c r="DT76" i="46"/>
  <c r="BE76" i="46" s="1"/>
  <c r="DS76" i="46"/>
  <c r="BD76" i="46" s="1"/>
  <c r="DR76" i="46"/>
  <c r="DQ76" i="46"/>
  <c r="DP76" i="46"/>
  <c r="BA76" i="46" s="1"/>
  <c r="DO76" i="46"/>
  <c r="AZ76" i="46" s="1"/>
  <c r="DN76" i="46"/>
  <c r="DM76" i="46"/>
  <c r="DL76" i="46"/>
  <c r="AW76" i="46" s="1"/>
  <c r="DK76" i="46"/>
  <c r="AV76" i="46" s="1"/>
  <c r="DJ76" i="46"/>
  <c r="DI76" i="46"/>
  <c r="AT76" i="46" s="1"/>
  <c r="DH76" i="46"/>
  <c r="DG76" i="46"/>
  <c r="DF76" i="46"/>
  <c r="AQ76" i="46" s="1"/>
  <c r="DE76" i="46"/>
  <c r="DD76" i="46"/>
  <c r="AO76" i="46" s="1"/>
  <c r="DC76" i="46"/>
  <c r="DB76" i="46"/>
  <c r="AM76" i="46" s="1"/>
  <c r="DA76" i="46"/>
  <c r="CZ76" i="46"/>
  <c r="AK76" i="46" s="1"/>
  <c r="CY76" i="46"/>
  <c r="AJ76" i="46" s="1"/>
  <c r="CX76" i="46"/>
  <c r="CW76" i="46"/>
  <c r="CV76" i="46"/>
  <c r="AG76" i="46" s="1"/>
  <c r="CU76" i="46"/>
  <c r="AF76" i="46" s="1"/>
  <c r="CT76" i="46"/>
  <c r="CS76" i="46"/>
  <c r="CR76" i="46"/>
  <c r="CQ76" i="46"/>
  <c r="CP76" i="46"/>
  <c r="AA76" i="46" s="1"/>
  <c r="CO76" i="46"/>
  <c r="CN76" i="46"/>
  <c r="Y76" i="46" s="1"/>
  <c r="CM76" i="46"/>
  <c r="X76" i="46" s="1"/>
  <c r="CL76" i="46"/>
  <c r="CK76" i="46"/>
  <c r="CJ76" i="46"/>
  <c r="CI76" i="46"/>
  <c r="CH76" i="46"/>
  <c r="S76" i="46" s="1"/>
  <c r="CG76" i="46"/>
  <c r="CF76" i="46"/>
  <c r="CE76" i="46"/>
  <c r="P76" i="46" s="1"/>
  <c r="CD76" i="46"/>
  <c r="CC76" i="46"/>
  <c r="CB76" i="46"/>
  <c r="M76" i="46" s="1"/>
  <c r="CA76" i="46"/>
  <c r="BZ76" i="46"/>
  <c r="K76" i="46" s="1"/>
  <c r="BY76" i="46"/>
  <c r="BX76" i="46"/>
  <c r="I76" i="46" s="1"/>
  <c r="BW76" i="46"/>
  <c r="H76" i="46" s="1"/>
  <c r="BV76" i="46"/>
  <c r="BU76" i="46"/>
  <c r="BT76" i="46"/>
  <c r="BS76" i="46"/>
  <c r="D76" i="46" s="1"/>
  <c r="B76" i="46"/>
  <c r="B76" i="44" s="1"/>
  <c r="A76" i="46"/>
  <c r="A76" i="44" s="1"/>
  <c r="EF75" i="46"/>
  <c r="BQ75" i="46" s="1"/>
  <c r="EE75" i="46"/>
  <c r="BP75" i="46" s="1"/>
  <c r="ED75" i="46"/>
  <c r="BO75" i="46" s="1"/>
  <c r="EC75" i="46"/>
  <c r="EB75" i="46"/>
  <c r="EA75" i="46"/>
  <c r="DZ75" i="46"/>
  <c r="DY75" i="46"/>
  <c r="DX75" i="46"/>
  <c r="DW75" i="46"/>
  <c r="BH75" i="46" s="1"/>
  <c r="DV75" i="46"/>
  <c r="BG75" i="44" s="1"/>
  <c r="DU75" i="46"/>
  <c r="DT75" i="46"/>
  <c r="DS75" i="46"/>
  <c r="DR75" i="46"/>
  <c r="BC75" i="46" s="1"/>
  <c r="DQ75" i="46"/>
  <c r="DP75" i="46"/>
  <c r="BA75" i="46" s="1"/>
  <c r="DO75" i="46"/>
  <c r="DN75" i="46"/>
  <c r="AY75" i="46" s="1"/>
  <c r="DM75" i="46"/>
  <c r="AX75" i="46" s="1"/>
  <c r="DL75" i="46"/>
  <c r="DK75" i="46"/>
  <c r="AV75" i="46" s="1"/>
  <c r="DJ75" i="46"/>
  <c r="AU75" i="46" s="1"/>
  <c r="DI75" i="46"/>
  <c r="DH75" i="46"/>
  <c r="AS75" i="46" s="1"/>
  <c r="DG75" i="46"/>
  <c r="AR75" i="46" s="1"/>
  <c r="DF75" i="46"/>
  <c r="DE75" i="46"/>
  <c r="DD75" i="46"/>
  <c r="DC75" i="46"/>
  <c r="AN75" i="46" s="1"/>
  <c r="DB75" i="46"/>
  <c r="AM75" i="46" s="1"/>
  <c r="DA75" i="46"/>
  <c r="CZ75" i="46"/>
  <c r="CY75" i="46"/>
  <c r="AJ75" i="46" s="1"/>
  <c r="CX75" i="46"/>
  <c r="AI75" i="46" s="1"/>
  <c r="CW75" i="46"/>
  <c r="CV75" i="46"/>
  <c r="CU75" i="46"/>
  <c r="CT75" i="46"/>
  <c r="CS75" i="46"/>
  <c r="CR75" i="46"/>
  <c r="AC75" i="46" s="1"/>
  <c r="CQ75" i="46"/>
  <c r="AB75" i="46" s="1"/>
  <c r="CP75" i="46"/>
  <c r="CO75" i="46"/>
  <c r="Z75" i="44" s="1"/>
  <c r="CN75" i="46"/>
  <c r="Y75" i="46" s="1"/>
  <c r="CM75" i="46"/>
  <c r="X75" i="46" s="1"/>
  <c r="CL75" i="46"/>
  <c r="W75" i="46" s="1"/>
  <c r="CK75" i="46"/>
  <c r="CJ75" i="46"/>
  <c r="U75" i="46" s="1"/>
  <c r="CI75" i="46"/>
  <c r="T75" i="46" s="1"/>
  <c r="CH75" i="46"/>
  <c r="CG75" i="46"/>
  <c r="CF75" i="46"/>
  <c r="CE75" i="46"/>
  <c r="P75" i="46" s="1"/>
  <c r="CD75" i="46"/>
  <c r="CC75" i="46"/>
  <c r="CB75" i="46"/>
  <c r="M75" i="46" s="1"/>
  <c r="CA75" i="46"/>
  <c r="L75" i="46" s="1"/>
  <c r="BZ75" i="46"/>
  <c r="K75" i="46" s="1"/>
  <c r="BY75" i="46"/>
  <c r="BX75" i="46"/>
  <c r="BW75" i="46"/>
  <c r="H75" i="46" s="1"/>
  <c r="BV75" i="46"/>
  <c r="BU75" i="46"/>
  <c r="BT75" i="46"/>
  <c r="E75" i="46" s="1"/>
  <c r="BS75" i="46"/>
  <c r="D75" i="46" s="1"/>
  <c r="BG75" i="46"/>
  <c r="B75" i="46"/>
  <c r="B75" i="44" s="1"/>
  <c r="A75" i="46"/>
  <c r="C75" i="46" s="1"/>
  <c r="C75" i="44" s="1"/>
  <c r="EF74" i="46"/>
  <c r="EE74" i="46"/>
  <c r="BP74" i="46" s="1"/>
  <c r="ED74" i="46"/>
  <c r="BO74" i="46" s="1"/>
  <c r="EC74" i="46"/>
  <c r="EB74" i="46"/>
  <c r="EA74" i="46"/>
  <c r="DZ74" i="46"/>
  <c r="DY74" i="46"/>
  <c r="BJ74" i="46" s="1"/>
  <c r="DX74" i="46"/>
  <c r="BI74" i="46" s="1"/>
  <c r="DW74" i="46"/>
  <c r="BH74" i="46" s="1"/>
  <c r="DV74" i="46"/>
  <c r="BG74" i="44" s="1"/>
  <c r="DU74" i="46"/>
  <c r="BF74" i="46" s="1"/>
  <c r="DT74" i="46"/>
  <c r="DS74" i="46"/>
  <c r="DR74" i="46"/>
  <c r="DQ74" i="46"/>
  <c r="BB74" i="46" s="1"/>
  <c r="DP74" i="46"/>
  <c r="DO74" i="46"/>
  <c r="AZ74" i="46" s="1"/>
  <c r="DN74" i="46"/>
  <c r="AY74" i="46" s="1"/>
  <c r="DM74" i="46"/>
  <c r="DL74" i="46"/>
  <c r="DK74" i="46"/>
  <c r="DJ74" i="46"/>
  <c r="DI74" i="46"/>
  <c r="DH74" i="46"/>
  <c r="DG74" i="46"/>
  <c r="AR74" i="46" s="1"/>
  <c r="DF74" i="46"/>
  <c r="AQ74" i="46" s="1"/>
  <c r="DE74" i="46"/>
  <c r="AP74" i="46" s="1"/>
  <c r="DD74" i="46"/>
  <c r="AO74" i="46" s="1"/>
  <c r="DC74" i="46"/>
  <c r="DB74" i="46"/>
  <c r="DA74" i="46"/>
  <c r="AL74" i="46" s="1"/>
  <c r="CZ74" i="46"/>
  <c r="AK74" i="46" s="1"/>
  <c r="CY74" i="46"/>
  <c r="AJ74" i="46" s="1"/>
  <c r="CX74" i="46"/>
  <c r="AI74" i="46" s="1"/>
  <c r="CW74" i="46"/>
  <c r="CV74" i="46"/>
  <c r="AG74" i="46" s="1"/>
  <c r="CU74" i="46"/>
  <c r="CT74" i="46"/>
  <c r="CS74" i="46"/>
  <c r="CR74" i="46"/>
  <c r="CQ74" i="46"/>
  <c r="AB74" i="46" s="1"/>
  <c r="CP74" i="46"/>
  <c r="AA74" i="46" s="1"/>
  <c r="CO74" i="46"/>
  <c r="Z74" i="46" s="1"/>
  <c r="CN74" i="46"/>
  <c r="Y74" i="46" s="1"/>
  <c r="CM74" i="46"/>
  <c r="CL74" i="46"/>
  <c r="CK74" i="46"/>
  <c r="V74" i="46" s="1"/>
  <c r="CJ74" i="46"/>
  <c r="U74" i="46" s="1"/>
  <c r="CI74" i="46"/>
  <c r="T74" i="46" s="1"/>
  <c r="CH74" i="46"/>
  <c r="S74" i="46" s="1"/>
  <c r="CG74" i="46"/>
  <c r="CF74" i="46"/>
  <c r="CE74" i="46"/>
  <c r="CD74" i="46"/>
  <c r="O74" i="46" s="1"/>
  <c r="CC74" i="46"/>
  <c r="CB74" i="46"/>
  <c r="M74" i="46" s="1"/>
  <c r="CA74" i="46"/>
  <c r="L74" i="46" s="1"/>
  <c r="BZ74" i="46"/>
  <c r="K74" i="46" s="1"/>
  <c r="BY74" i="46"/>
  <c r="J74" i="46" s="1"/>
  <c r="BX74" i="46"/>
  <c r="I74" i="46" s="1"/>
  <c r="BW74" i="46"/>
  <c r="BV74" i="46"/>
  <c r="BU74" i="46"/>
  <c r="BT74" i="46"/>
  <c r="E74" i="46" s="1"/>
  <c r="BS74" i="46"/>
  <c r="BG74" i="46"/>
  <c r="B74" i="46"/>
  <c r="B74" i="44" s="1"/>
  <c r="A74" i="46"/>
  <c r="A72" i="27" s="1"/>
  <c r="EF73" i="46"/>
  <c r="EE73" i="46"/>
  <c r="ED73" i="46"/>
  <c r="BO73" i="44" s="1"/>
  <c r="EC73" i="46"/>
  <c r="BN73" i="44" s="1"/>
  <c r="EB73" i="46"/>
  <c r="BM73" i="44" s="1"/>
  <c r="EA73" i="46"/>
  <c r="BL73" i="44" s="1"/>
  <c r="DZ73" i="46"/>
  <c r="BK73" i="44" s="1"/>
  <c r="DY73" i="46"/>
  <c r="BJ73" i="44" s="1"/>
  <c r="DX73" i="46"/>
  <c r="DW73" i="46"/>
  <c r="BH73" i="46" s="1"/>
  <c r="DV73" i="46"/>
  <c r="BG73" i="46" s="1"/>
  <c r="DU73" i="46"/>
  <c r="BF73" i="46" s="1"/>
  <c r="DT73" i="46"/>
  <c r="BE73" i="46" s="1"/>
  <c r="DS73" i="46"/>
  <c r="BD73" i="46" s="1"/>
  <c r="DR73" i="46"/>
  <c r="BC73" i="46" s="1"/>
  <c r="DQ73" i="46"/>
  <c r="BB73" i="46" s="1"/>
  <c r="DP73" i="46"/>
  <c r="DO73" i="46"/>
  <c r="DN73" i="46"/>
  <c r="AY73" i="46" s="1"/>
  <c r="DM73" i="46"/>
  <c r="AX73" i="46" s="1"/>
  <c r="DL73" i="46"/>
  <c r="AW73" i="46" s="1"/>
  <c r="DK73" i="46"/>
  <c r="AV73" i="46" s="1"/>
  <c r="DJ73" i="46"/>
  <c r="AU73" i="46" s="1"/>
  <c r="DI73" i="46"/>
  <c r="DH73" i="46"/>
  <c r="DG73" i="46"/>
  <c r="AR73" i="46" s="1"/>
  <c r="DF73" i="46"/>
  <c r="AQ73" i="46" s="1"/>
  <c r="DE73" i="46"/>
  <c r="AP73" i="46" s="1"/>
  <c r="DD73" i="46"/>
  <c r="AO73" i="46" s="1"/>
  <c r="DC73" i="46"/>
  <c r="AN73" i="46" s="1"/>
  <c r="DB73" i="46"/>
  <c r="AM73" i="46" s="1"/>
  <c r="DA73" i="46"/>
  <c r="AL73" i="46" s="1"/>
  <c r="CZ73" i="46"/>
  <c r="CY73" i="46"/>
  <c r="CX73" i="46"/>
  <c r="CW73" i="46"/>
  <c r="CV73" i="46"/>
  <c r="AG73" i="46" s="1"/>
  <c r="CU73" i="46"/>
  <c r="AF73" i="46" s="1"/>
  <c r="CT73" i="46"/>
  <c r="AE73" i="46" s="1"/>
  <c r="CS73" i="46"/>
  <c r="AD73" i="46" s="1"/>
  <c r="CR73" i="46"/>
  <c r="CQ73" i="46"/>
  <c r="CP73" i="46"/>
  <c r="AA73" i="46" s="1"/>
  <c r="CO73" i="46"/>
  <c r="CN73" i="46"/>
  <c r="Y73" i="46" s="1"/>
  <c r="CM73" i="46"/>
  <c r="X73" i="46" s="1"/>
  <c r="CL73" i="46"/>
  <c r="W73" i="46" s="1"/>
  <c r="CK73" i="46"/>
  <c r="CJ73" i="46"/>
  <c r="CI73" i="46"/>
  <c r="CH73" i="46"/>
  <c r="S73" i="46" s="1"/>
  <c r="CG73" i="46"/>
  <c r="R73" i="46" s="1"/>
  <c r="CF73" i="46"/>
  <c r="Q73" i="46" s="1"/>
  <c r="CE73" i="46"/>
  <c r="P73" i="46" s="1"/>
  <c r="CD73" i="46"/>
  <c r="CC73" i="46"/>
  <c r="N73" i="46" s="1"/>
  <c r="CB73" i="46"/>
  <c r="CA73" i="46"/>
  <c r="BZ73" i="46"/>
  <c r="BY73" i="46"/>
  <c r="J73" i="46" s="1"/>
  <c r="BX73" i="46"/>
  <c r="I73" i="46" s="1"/>
  <c r="BW73" i="46"/>
  <c r="H73" i="46" s="1"/>
  <c r="BV73" i="46"/>
  <c r="G73" i="46" s="1"/>
  <c r="BU73" i="46"/>
  <c r="BT73" i="46"/>
  <c r="BS73" i="46"/>
  <c r="B73" i="46"/>
  <c r="B73" i="44" s="1"/>
  <c r="A73" i="46"/>
  <c r="A71" i="27" s="1"/>
  <c r="EF72" i="46"/>
  <c r="EE72" i="46"/>
  <c r="ED72" i="46"/>
  <c r="BO72" i="46" s="1"/>
  <c r="EC72" i="46"/>
  <c r="BN72" i="46" s="1"/>
  <c r="EB72" i="46"/>
  <c r="BM72" i="46" s="1"/>
  <c r="EA72" i="46"/>
  <c r="DZ72" i="46"/>
  <c r="DY72" i="46"/>
  <c r="DX72" i="46"/>
  <c r="BI72" i="46" s="1"/>
  <c r="DW72" i="46"/>
  <c r="DV72" i="46"/>
  <c r="BG72" i="46" s="1"/>
  <c r="DU72" i="46"/>
  <c r="BF72" i="46" s="1"/>
  <c r="DT72" i="46"/>
  <c r="BE72" i="46" s="1"/>
  <c r="DS72" i="46"/>
  <c r="DR72" i="46"/>
  <c r="BC72" i="46" s="1"/>
  <c r="DQ72" i="46"/>
  <c r="BB72" i="46" s="1"/>
  <c r="DP72" i="46"/>
  <c r="BA72" i="46" s="1"/>
  <c r="DO72" i="46"/>
  <c r="AZ72" i="46" s="1"/>
  <c r="DN72" i="46"/>
  <c r="AY72" i="46" s="1"/>
  <c r="DM72" i="46"/>
  <c r="AX72" i="46" s="1"/>
  <c r="DL72" i="46"/>
  <c r="AW72" i="46" s="1"/>
  <c r="DK72" i="46"/>
  <c r="DJ72" i="46"/>
  <c r="AU72" i="46" s="1"/>
  <c r="DI72" i="46"/>
  <c r="AT72" i="46" s="1"/>
  <c r="DH72" i="46"/>
  <c r="DG72" i="46"/>
  <c r="DF72" i="46"/>
  <c r="AQ72" i="46" s="1"/>
  <c r="DE72" i="46"/>
  <c r="AP72" i="46" s="1"/>
  <c r="DD72" i="46"/>
  <c r="AO72" i="46" s="1"/>
  <c r="DC72" i="46"/>
  <c r="DB72" i="46"/>
  <c r="DA72" i="46"/>
  <c r="CZ72" i="46"/>
  <c r="AK72" i="46" s="1"/>
  <c r="CY72" i="46"/>
  <c r="AJ72" i="46" s="1"/>
  <c r="CX72" i="46"/>
  <c r="AI72" i="46" s="1"/>
  <c r="CW72" i="46"/>
  <c r="AH72" i="46" s="1"/>
  <c r="CV72" i="46"/>
  <c r="AG72" i="46" s="1"/>
  <c r="CU72" i="46"/>
  <c r="AF72" i="46" s="1"/>
  <c r="CT72" i="46"/>
  <c r="CS72" i="46"/>
  <c r="CR72" i="46"/>
  <c r="CQ72" i="46"/>
  <c r="AB72" i="46" s="1"/>
  <c r="CP72" i="46"/>
  <c r="AA72" i="46" s="1"/>
  <c r="CO72" i="46"/>
  <c r="Z72" i="46" s="1"/>
  <c r="CN72" i="46"/>
  <c r="CM72" i="46"/>
  <c r="X72" i="46" s="1"/>
  <c r="CL72" i="46"/>
  <c r="CK72" i="46"/>
  <c r="CJ72" i="46"/>
  <c r="CI72" i="46"/>
  <c r="CH72" i="46"/>
  <c r="S72" i="46" s="1"/>
  <c r="CG72" i="46"/>
  <c r="R72" i="46" s="1"/>
  <c r="CF72" i="46"/>
  <c r="Q72" i="46" s="1"/>
  <c r="CE72" i="46"/>
  <c r="P72" i="46" s="1"/>
  <c r="CD72" i="46"/>
  <c r="CC72" i="46"/>
  <c r="N72" i="46" s="1"/>
  <c r="CB72" i="46"/>
  <c r="CA72" i="46"/>
  <c r="BZ72" i="46"/>
  <c r="K72" i="46" s="1"/>
  <c r="BY72" i="46"/>
  <c r="J72" i="46" s="1"/>
  <c r="BX72" i="46"/>
  <c r="BW72" i="46"/>
  <c r="H72" i="46" s="1"/>
  <c r="BV72" i="46"/>
  <c r="BU72" i="46"/>
  <c r="F72" i="46" s="1"/>
  <c r="BT72" i="46"/>
  <c r="E72" i="46" s="1"/>
  <c r="BS72" i="46"/>
  <c r="B72" i="46"/>
  <c r="B72" i="44" s="1"/>
  <c r="A72" i="46"/>
  <c r="A70" i="27" s="1"/>
  <c r="EF71" i="46"/>
  <c r="BQ71" i="46" s="1"/>
  <c r="EE71" i="46"/>
  <c r="ED71" i="46"/>
  <c r="EC71" i="46"/>
  <c r="EB71" i="46"/>
  <c r="BM71" i="46" s="1"/>
  <c r="EA71" i="46"/>
  <c r="BL71" i="46" s="1"/>
  <c r="DZ71" i="46"/>
  <c r="BK71" i="46" s="1"/>
  <c r="DY71" i="46"/>
  <c r="BJ71" i="46" s="1"/>
  <c r="DX71" i="46"/>
  <c r="BI71" i="46" s="1"/>
  <c r="DW71" i="46"/>
  <c r="BH71" i="46" s="1"/>
  <c r="DV71" i="46"/>
  <c r="BG71" i="46" s="1"/>
  <c r="DU71" i="46"/>
  <c r="DT71" i="46"/>
  <c r="DS71" i="46"/>
  <c r="DR71" i="46"/>
  <c r="BC71" i="46" s="1"/>
  <c r="DQ71" i="46"/>
  <c r="BB71" i="46" s="1"/>
  <c r="DP71" i="46"/>
  <c r="BA71" i="46" s="1"/>
  <c r="DO71" i="46"/>
  <c r="DN71" i="46"/>
  <c r="DM71" i="46"/>
  <c r="DL71" i="46"/>
  <c r="AW71" i="46" s="1"/>
  <c r="DK71" i="46"/>
  <c r="DJ71" i="46"/>
  <c r="AU71" i="46" s="1"/>
  <c r="DI71" i="46"/>
  <c r="AT71" i="46" s="1"/>
  <c r="DH71" i="46"/>
  <c r="DG71" i="46"/>
  <c r="AR71" i="46" s="1"/>
  <c r="DF71" i="46"/>
  <c r="DE71" i="46"/>
  <c r="AP71" i="46" s="1"/>
  <c r="DD71" i="46"/>
  <c r="AO71" i="46" s="1"/>
  <c r="DC71" i="46"/>
  <c r="AN71" i="46" s="1"/>
  <c r="DB71" i="46"/>
  <c r="AM71" i="46" s="1"/>
  <c r="DA71" i="46"/>
  <c r="AL71" i="46" s="1"/>
  <c r="CZ71" i="46"/>
  <c r="AK71" i="46" s="1"/>
  <c r="CY71" i="46"/>
  <c r="AJ71" i="46" s="1"/>
  <c r="CX71" i="46"/>
  <c r="CW71" i="46"/>
  <c r="AH71" i="46" s="1"/>
  <c r="CV71" i="46"/>
  <c r="AG71" i="46" s="1"/>
  <c r="CU71" i="46"/>
  <c r="AF71" i="46" s="1"/>
  <c r="CT71" i="46"/>
  <c r="AE71" i="46" s="1"/>
  <c r="CS71" i="46"/>
  <c r="AD71" i="46" s="1"/>
  <c r="CR71" i="46"/>
  <c r="AC71" i="46" s="1"/>
  <c r="CQ71" i="46"/>
  <c r="CP71" i="46"/>
  <c r="CO71" i="46"/>
  <c r="CN71" i="46"/>
  <c r="CM71" i="46"/>
  <c r="X71" i="46" s="1"/>
  <c r="CL71" i="46"/>
  <c r="W71" i="46" s="1"/>
  <c r="CK71" i="46"/>
  <c r="CJ71" i="46"/>
  <c r="CI71" i="46"/>
  <c r="T71" i="46" s="1"/>
  <c r="CH71" i="46"/>
  <c r="CG71" i="46"/>
  <c r="R71" i="46" s="1"/>
  <c r="CF71" i="46"/>
  <c r="Q71" i="46" s="1"/>
  <c r="CE71" i="46"/>
  <c r="CD71" i="46"/>
  <c r="O71" i="46" s="1"/>
  <c r="CC71" i="46"/>
  <c r="N71" i="46" s="1"/>
  <c r="CB71" i="46"/>
  <c r="M71" i="46" s="1"/>
  <c r="CA71" i="46"/>
  <c r="BZ71" i="46"/>
  <c r="BY71" i="46"/>
  <c r="BX71" i="46"/>
  <c r="BW71" i="46"/>
  <c r="BV71" i="46"/>
  <c r="G71" i="46" s="1"/>
  <c r="BU71" i="46"/>
  <c r="F71" i="46" s="1"/>
  <c r="BT71" i="46"/>
  <c r="E71" i="46" s="1"/>
  <c r="BS71" i="46"/>
  <c r="B71" i="46"/>
  <c r="B71" i="44" s="1"/>
  <c r="A71" i="46"/>
  <c r="A69" i="27" s="1"/>
  <c r="EF70" i="46"/>
  <c r="BQ70" i="46" s="1"/>
  <c r="EE70" i="46"/>
  <c r="ED70" i="46"/>
  <c r="EC70" i="46"/>
  <c r="BN70" i="46" s="1"/>
  <c r="EB70" i="46"/>
  <c r="EA70" i="46"/>
  <c r="DZ70" i="46"/>
  <c r="DY70" i="46"/>
  <c r="DX70" i="46"/>
  <c r="BI70" i="46" s="1"/>
  <c r="DW70" i="46"/>
  <c r="DV70" i="46"/>
  <c r="DU70" i="46"/>
  <c r="BF70" i="46" s="1"/>
  <c r="DT70" i="46"/>
  <c r="DS70" i="46"/>
  <c r="BD70" i="46" s="1"/>
  <c r="DR70" i="46"/>
  <c r="DQ70" i="46"/>
  <c r="BB70" i="46" s="1"/>
  <c r="DP70" i="46"/>
  <c r="DO70" i="46"/>
  <c r="DN70" i="46"/>
  <c r="DM70" i="46"/>
  <c r="AX70" i="46" s="1"/>
  <c r="DL70" i="46"/>
  <c r="DK70" i="46"/>
  <c r="DJ70" i="46"/>
  <c r="AU70" i="46" s="1"/>
  <c r="DI70" i="46"/>
  <c r="DH70" i="46"/>
  <c r="AS70" i="46" s="1"/>
  <c r="DG70" i="46"/>
  <c r="DF70" i="46"/>
  <c r="DE70" i="46"/>
  <c r="AP70" i="46" s="1"/>
  <c r="DD70" i="46"/>
  <c r="DC70" i="46"/>
  <c r="AN70" i="46" s="1"/>
  <c r="DB70" i="46"/>
  <c r="DA70" i="46"/>
  <c r="CZ70" i="46"/>
  <c r="CY70" i="46"/>
  <c r="CX70" i="46"/>
  <c r="CW70" i="46"/>
  <c r="AH70" i="46" s="1"/>
  <c r="CV70" i="46"/>
  <c r="AG70" i="46" s="1"/>
  <c r="CU70" i="46"/>
  <c r="AF70" i="46" s="1"/>
  <c r="CT70" i="46"/>
  <c r="CS70" i="46"/>
  <c r="AD70" i="46" s="1"/>
  <c r="CR70" i="46"/>
  <c r="CQ70" i="46"/>
  <c r="AB70" i="46" s="1"/>
  <c r="CP70" i="46"/>
  <c r="CO70" i="46"/>
  <c r="Z70" i="46" s="1"/>
  <c r="CN70" i="46"/>
  <c r="Y70" i="46" s="1"/>
  <c r="CM70" i="46"/>
  <c r="CL70" i="46"/>
  <c r="W70" i="46" s="1"/>
  <c r="CK70" i="46"/>
  <c r="V70" i="46" s="1"/>
  <c r="CJ70" i="46"/>
  <c r="U70" i="46" s="1"/>
  <c r="CI70" i="46"/>
  <c r="CH70" i="46"/>
  <c r="CG70" i="46"/>
  <c r="CF70" i="46"/>
  <c r="Q70" i="46" s="1"/>
  <c r="CE70" i="46"/>
  <c r="CD70" i="46"/>
  <c r="O70" i="46" s="1"/>
  <c r="CC70" i="46"/>
  <c r="CB70" i="46"/>
  <c r="CA70" i="46"/>
  <c r="BZ70" i="46"/>
  <c r="BY70" i="46"/>
  <c r="J70" i="46" s="1"/>
  <c r="BX70" i="46"/>
  <c r="BW70" i="46"/>
  <c r="BV70" i="46"/>
  <c r="BU70" i="46"/>
  <c r="BT70" i="46"/>
  <c r="E70" i="46" s="1"/>
  <c r="BS70" i="46"/>
  <c r="D70" i="46" s="1"/>
  <c r="B70" i="46"/>
  <c r="B70" i="44" s="1"/>
  <c r="A70" i="46"/>
  <c r="EF69" i="46"/>
  <c r="BQ69" i="46" s="1"/>
  <c r="EE69" i="46"/>
  <c r="ED69" i="46"/>
  <c r="BO69" i="44" s="1"/>
  <c r="EC69" i="46"/>
  <c r="BN69" i="44" s="1"/>
  <c r="EB69" i="46"/>
  <c r="BM69" i="44" s="1"/>
  <c r="EA69" i="46"/>
  <c r="BL69" i="44" s="1"/>
  <c r="DZ69" i="46"/>
  <c r="BK69" i="44" s="1"/>
  <c r="DY69" i="46"/>
  <c r="BJ69" i="44" s="1"/>
  <c r="DX69" i="46"/>
  <c r="DW69" i="46"/>
  <c r="DV69" i="46"/>
  <c r="DU69" i="46"/>
  <c r="BF69" i="46" s="1"/>
  <c r="DT69" i="46"/>
  <c r="BE69" i="46" s="1"/>
  <c r="DS69" i="46"/>
  <c r="DR69" i="46"/>
  <c r="BC69" i="46" s="1"/>
  <c r="DQ69" i="46"/>
  <c r="BB69" i="46" s="1"/>
  <c r="DP69" i="46"/>
  <c r="BA69" i="46" s="1"/>
  <c r="DO69" i="46"/>
  <c r="AZ69" i="46" s="1"/>
  <c r="DN69" i="46"/>
  <c r="DM69" i="46"/>
  <c r="DL69" i="46"/>
  <c r="DK69" i="46"/>
  <c r="AV69" i="46" s="1"/>
  <c r="DJ69" i="46"/>
  <c r="AU69" i="46" s="1"/>
  <c r="DI69" i="46"/>
  <c r="DH69" i="46"/>
  <c r="DG69" i="46"/>
  <c r="DF69" i="46"/>
  <c r="DE69" i="46"/>
  <c r="AP69" i="46" s="1"/>
  <c r="DD69" i="46"/>
  <c r="AO69" i="46" s="1"/>
  <c r="DC69" i="46"/>
  <c r="AN69" i="46" s="1"/>
  <c r="DB69" i="46"/>
  <c r="AM69" i="46" s="1"/>
  <c r="DA69" i="46"/>
  <c r="AL69" i="46" s="1"/>
  <c r="CZ69" i="46"/>
  <c r="AK69" i="46" s="1"/>
  <c r="CY69" i="46"/>
  <c r="CX69" i="46"/>
  <c r="AI69" i="46" s="1"/>
  <c r="CW69" i="46"/>
  <c r="AH69" i="46" s="1"/>
  <c r="CV69" i="46"/>
  <c r="AG69" i="46" s="1"/>
  <c r="CU69" i="46"/>
  <c r="CT69" i="46"/>
  <c r="AE69" i="46" s="1"/>
  <c r="CS69" i="46"/>
  <c r="AD69" i="46" s="1"/>
  <c r="CR69" i="46"/>
  <c r="AC69" i="46" s="1"/>
  <c r="CQ69" i="46"/>
  <c r="CP69" i="46"/>
  <c r="CO69" i="46"/>
  <c r="CN69" i="46"/>
  <c r="CM69" i="46"/>
  <c r="CL69" i="46"/>
  <c r="W69" i="46" s="1"/>
  <c r="CK69" i="46"/>
  <c r="V69" i="46" s="1"/>
  <c r="CJ69" i="46"/>
  <c r="U69" i="46" s="1"/>
  <c r="CI69" i="46"/>
  <c r="T69" i="46" s="1"/>
  <c r="CH69" i="46"/>
  <c r="CG69" i="46"/>
  <c r="CF69" i="46"/>
  <c r="Q69" i="46" s="1"/>
  <c r="CE69" i="46"/>
  <c r="CD69" i="46"/>
  <c r="O69" i="46" s="1"/>
  <c r="CC69" i="46"/>
  <c r="N69" i="46" s="1"/>
  <c r="CB69" i="46"/>
  <c r="M69" i="46" s="1"/>
  <c r="CA69" i="46"/>
  <c r="BZ69" i="46"/>
  <c r="BY69" i="46"/>
  <c r="J69" i="46" s="1"/>
  <c r="BX69" i="46"/>
  <c r="I69" i="46" s="1"/>
  <c r="BW69" i="46"/>
  <c r="H69" i="46" s="1"/>
  <c r="BV69" i="46"/>
  <c r="G69" i="46" s="1"/>
  <c r="BU69" i="46"/>
  <c r="BT69" i="46"/>
  <c r="BS69" i="46"/>
  <c r="BO69" i="46"/>
  <c r="B69" i="46"/>
  <c r="B69" i="44" s="1"/>
  <c r="A69" i="46"/>
  <c r="A67" i="27" s="1"/>
  <c r="EF68" i="46"/>
  <c r="EE68" i="46"/>
  <c r="BP68" i="46" s="1"/>
  <c r="ED68" i="46"/>
  <c r="EC68" i="46"/>
  <c r="EB68" i="46"/>
  <c r="BM68" i="46" s="1"/>
  <c r="EA68" i="46"/>
  <c r="DZ68" i="46"/>
  <c r="BK68" i="46" s="1"/>
  <c r="DY68" i="46"/>
  <c r="BJ68" i="46" s="1"/>
  <c r="DX68" i="46"/>
  <c r="BI68" i="46" s="1"/>
  <c r="DW68" i="46"/>
  <c r="DV68" i="46"/>
  <c r="BG68" i="46" s="1"/>
  <c r="DU68" i="46"/>
  <c r="DT68" i="46"/>
  <c r="BE68" i="46" s="1"/>
  <c r="DS68" i="46"/>
  <c r="BD68" i="46" s="1"/>
  <c r="DR68" i="46"/>
  <c r="BC68" i="46" s="1"/>
  <c r="DQ68" i="46"/>
  <c r="DP68" i="46"/>
  <c r="DO68" i="46"/>
  <c r="DN68" i="46"/>
  <c r="AY68" i="46" s="1"/>
  <c r="DM68" i="46"/>
  <c r="AX68" i="46" s="1"/>
  <c r="DL68" i="46"/>
  <c r="AW68" i="46" s="1"/>
  <c r="DK68" i="46"/>
  <c r="AV68" i="46" s="1"/>
  <c r="DJ68" i="46"/>
  <c r="DI68" i="46"/>
  <c r="AT68" i="46" s="1"/>
  <c r="DH68" i="46"/>
  <c r="DG68" i="46"/>
  <c r="AR68" i="46" s="1"/>
  <c r="DF68" i="46"/>
  <c r="DE68" i="46"/>
  <c r="DD68" i="46"/>
  <c r="AO68" i="46" s="1"/>
  <c r="DC68" i="46"/>
  <c r="AN68" i="46" s="1"/>
  <c r="DB68" i="46"/>
  <c r="AM68" i="46" s="1"/>
  <c r="DA68" i="46"/>
  <c r="CZ68" i="46"/>
  <c r="CY68" i="46"/>
  <c r="CX68" i="46"/>
  <c r="CW68" i="46"/>
  <c r="AH68" i="46" s="1"/>
  <c r="CV68" i="46"/>
  <c r="AG68" i="46" s="1"/>
  <c r="CU68" i="46"/>
  <c r="AF68" i="46" s="1"/>
  <c r="CT68" i="46"/>
  <c r="AE68" i="46" s="1"/>
  <c r="CS68" i="46"/>
  <c r="CR68" i="46"/>
  <c r="CQ68" i="46"/>
  <c r="CP68" i="46"/>
  <c r="AA68" i="46" s="1"/>
  <c r="CO68" i="46"/>
  <c r="CN68" i="46"/>
  <c r="Y68" i="46" s="1"/>
  <c r="CM68" i="46"/>
  <c r="X68" i="46" s="1"/>
  <c r="CL68" i="46"/>
  <c r="W68" i="46" s="1"/>
  <c r="CK68" i="46"/>
  <c r="V68" i="46" s="1"/>
  <c r="CJ68" i="46"/>
  <c r="CI68" i="46"/>
  <c r="T68" i="46" s="1"/>
  <c r="CH68" i="46"/>
  <c r="S68" i="46" s="1"/>
  <c r="CG68" i="46"/>
  <c r="R68" i="46" s="1"/>
  <c r="CF68" i="46"/>
  <c r="Q68" i="46" s="1"/>
  <c r="CE68" i="46"/>
  <c r="P68" i="46" s="1"/>
  <c r="CD68" i="46"/>
  <c r="O68" i="46" s="1"/>
  <c r="CC68" i="46"/>
  <c r="CB68" i="46"/>
  <c r="CA68" i="46"/>
  <c r="BZ68" i="46"/>
  <c r="BY68" i="46"/>
  <c r="J68" i="46" s="1"/>
  <c r="BX68" i="46"/>
  <c r="I68" i="46" s="1"/>
  <c r="BW68" i="46"/>
  <c r="H68" i="46" s="1"/>
  <c r="BV68" i="46"/>
  <c r="G68" i="46" s="1"/>
  <c r="BU68" i="46"/>
  <c r="F68" i="46" s="1"/>
  <c r="BT68" i="46"/>
  <c r="BS68" i="46"/>
  <c r="D68" i="46" s="1"/>
  <c r="B68" i="46"/>
  <c r="B68" i="44" s="1"/>
  <c r="A68" i="46"/>
  <c r="A68" i="44" s="1"/>
  <c r="EF67" i="46"/>
  <c r="BQ67" i="46" s="1"/>
  <c r="EE67" i="46"/>
  <c r="ED67" i="46"/>
  <c r="BO67" i="46" s="1"/>
  <c r="EC67" i="46"/>
  <c r="BN67" i="46" s="1"/>
  <c r="EB67" i="46"/>
  <c r="EA67" i="46"/>
  <c r="BL67" i="46" s="1"/>
  <c r="DZ67" i="46"/>
  <c r="BK67" i="46" s="1"/>
  <c r="DY67" i="46"/>
  <c r="DX67" i="46"/>
  <c r="BI67" i="46" s="1"/>
  <c r="DW67" i="46"/>
  <c r="BH67" i="46" s="1"/>
  <c r="DV67" i="46"/>
  <c r="DU67" i="46"/>
  <c r="BF67" i="46" s="1"/>
  <c r="DT67" i="46"/>
  <c r="DS67" i="46"/>
  <c r="DR67" i="46"/>
  <c r="BC67" i="46" s="1"/>
  <c r="DQ67" i="46"/>
  <c r="DP67" i="46"/>
  <c r="BA67" i="46" s="1"/>
  <c r="DO67" i="46"/>
  <c r="DN67" i="46"/>
  <c r="AY67" i="46" s="1"/>
  <c r="DM67" i="46"/>
  <c r="DL67" i="46"/>
  <c r="DK67" i="46"/>
  <c r="AV67" i="46" s="1"/>
  <c r="DJ67" i="46"/>
  <c r="DI67" i="46"/>
  <c r="AT67" i="46" s="1"/>
  <c r="DH67" i="46"/>
  <c r="AS67" i="46" s="1"/>
  <c r="DG67" i="46"/>
  <c r="AR67" i="46" s="1"/>
  <c r="DF67" i="46"/>
  <c r="AQ67" i="46" s="1"/>
  <c r="DE67" i="46"/>
  <c r="DD67" i="46"/>
  <c r="DC67" i="46"/>
  <c r="AN67" i="46" s="1"/>
  <c r="DB67" i="46"/>
  <c r="AM67" i="46" s="1"/>
  <c r="DA67" i="46"/>
  <c r="AL67" i="46" s="1"/>
  <c r="CZ67" i="46"/>
  <c r="AK67" i="46" s="1"/>
  <c r="CY67" i="46"/>
  <c r="AJ67" i="46" s="1"/>
  <c r="CX67" i="46"/>
  <c r="CW67" i="46"/>
  <c r="AH67" i="46" s="1"/>
  <c r="CV67" i="46"/>
  <c r="CU67" i="46"/>
  <c r="CT67" i="46"/>
  <c r="AE67" i="46" s="1"/>
  <c r="CS67" i="46"/>
  <c r="CR67" i="46"/>
  <c r="AC67" i="46" s="1"/>
  <c r="CQ67" i="46"/>
  <c r="AB67" i="46" s="1"/>
  <c r="CP67" i="46"/>
  <c r="AA67" i="46" s="1"/>
  <c r="CO67" i="46"/>
  <c r="CN67" i="46"/>
  <c r="CM67" i="46"/>
  <c r="X67" i="46" s="1"/>
  <c r="CL67" i="46"/>
  <c r="CK67" i="46"/>
  <c r="V67" i="46" s="1"/>
  <c r="CJ67" i="46"/>
  <c r="U67" i="46" s="1"/>
  <c r="CI67" i="46"/>
  <c r="T67" i="46" s="1"/>
  <c r="CH67" i="46"/>
  <c r="CG67" i="46"/>
  <c r="R67" i="46" s="1"/>
  <c r="CF67" i="46"/>
  <c r="CE67" i="46"/>
  <c r="CD67" i="46"/>
  <c r="O67" i="46" s="1"/>
  <c r="CC67" i="46"/>
  <c r="CB67" i="46"/>
  <c r="M67" i="46" s="1"/>
  <c r="CA67" i="46"/>
  <c r="L67" i="46" s="1"/>
  <c r="BZ67" i="46"/>
  <c r="K67" i="46" s="1"/>
  <c r="BY67" i="46"/>
  <c r="J67" i="46" s="1"/>
  <c r="BX67" i="46"/>
  <c r="BW67" i="46"/>
  <c r="H67" i="46" s="1"/>
  <c r="BV67" i="46"/>
  <c r="G67" i="46" s="1"/>
  <c r="BU67" i="46"/>
  <c r="BT67" i="46"/>
  <c r="E67" i="46" s="1"/>
  <c r="BS67" i="46"/>
  <c r="D67" i="46" s="1"/>
  <c r="B67" i="46"/>
  <c r="B67" i="44" s="1"/>
  <c r="A67" i="46"/>
  <c r="A67" i="44" s="1"/>
  <c r="EF66" i="46"/>
  <c r="EE66" i="46"/>
  <c r="ED66" i="46"/>
  <c r="EC66" i="46"/>
  <c r="BN66" i="46" s="1"/>
  <c r="EB66" i="46"/>
  <c r="BM66" i="46" s="1"/>
  <c r="EA66" i="46"/>
  <c r="BL66" i="46" s="1"/>
  <c r="DZ66" i="46"/>
  <c r="BK66" i="46" s="1"/>
  <c r="DY66" i="46"/>
  <c r="DX66" i="46"/>
  <c r="DW66" i="46"/>
  <c r="DV66" i="46"/>
  <c r="BG66" i="46" s="1"/>
  <c r="DU66" i="46"/>
  <c r="DT66" i="46"/>
  <c r="BE66" i="46" s="1"/>
  <c r="DS66" i="46"/>
  <c r="BD66" i="46" s="1"/>
  <c r="DR66" i="46"/>
  <c r="BC66" i="46" s="1"/>
  <c r="DQ66" i="46"/>
  <c r="DP66" i="46"/>
  <c r="DO66" i="46"/>
  <c r="DN66" i="46"/>
  <c r="AY66" i="46" s="1"/>
  <c r="DM66" i="46"/>
  <c r="AX66" i="46" s="1"/>
  <c r="DL66" i="46"/>
  <c r="AW66" i="46" s="1"/>
  <c r="DK66" i="46"/>
  <c r="AV66" i="46" s="1"/>
  <c r="DJ66" i="46"/>
  <c r="AU66" i="46" s="1"/>
  <c r="DI66" i="46"/>
  <c r="AT66" i="46" s="1"/>
  <c r="DH66" i="46"/>
  <c r="DG66" i="46"/>
  <c r="DF66" i="46"/>
  <c r="DE66" i="46"/>
  <c r="DD66" i="46"/>
  <c r="AO66" i="46" s="1"/>
  <c r="DC66" i="46"/>
  <c r="DB66" i="46"/>
  <c r="AM66" i="46" s="1"/>
  <c r="DA66" i="46"/>
  <c r="CZ66" i="46"/>
  <c r="CY66" i="46"/>
  <c r="AJ66" i="46" s="1"/>
  <c r="CX66" i="46"/>
  <c r="AI66" i="46" s="1"/>
  <c r="CW66" i="46"/>
  <c r="CV66" i="46"/>
  <c r="AG66" i="46" s="1"/>
  <c r="CU66" i="46"/>
  <c r="AF66" i="46" s="1"/>
  <c r="CT66" i="46"/>
  <c r="CS66" i="46"/>
  <c r="CR66" i="46"/>
  <c r="CQ66" i="46"/>
  <c r="CP66" i="46"/>
  <c r="AA66" i="46" s="1"/>
  <c r="CO66" i="46"/>
  <c r="Z66" i="46" s="1"/>
  <c r="CN66" i="46"/>
  <c r="Y66" i="46" s="1"/>
  <c r="CM66" i="46"/>
  <c r="X66" i="46" s="1"/>
  <c r="CL66" i="46"/>
  <c r="CK66" i="46"/>
  <c r="V66" i="46" s="1"/>
  <c r="CJ66" i="46"/>
  <c r="CI66" i="46"/>
  <c r="T66" i="46" s="1"/>
  <c r="CH66" i="46"/>
  <c r="CG66" i="46"/>
  <c r="CF66" i="46"/>
  <c r="Q66" i="46" s="1"/>
  <c r="CE66" i="46"/>
  <c r="CD66" i="46"/>
  <c r="O66" i="46" s="1"/>
  <c r="CC66" i="46"/>
  <c r="CB66" i="46"/>
  <c r="CA66" i="46"/>
  <c r="L66" i="46" s="1"/>
  <c r="BZ66" i="46"/>
  <c r="K66" i="46" s="1"/>
  <c r="BY66" i="46"/>
  <c r="J66" i="46" s="1"/>
  <c r="BX66" i="46"/>
  <c r="I66" i="46" s="1"/>
  <c r="BW66" i="46"/>
  <c r="H66" i="46" s="1"/>
  <c r="BV66" i="46"/>
  <c r="BU66" i="46"/>
  <c r="F66" i="46" s="1"/>
  <c r="BT66" i="46"/>
  <c r="BS66" i="46"/>
  <c r="B66" i="46"/>
  <c r="B66" i="44" s="1"/>
  <c r="A66" i="46"/>
  <c r="A64" i="27" s="1"/>
  <c r="EF65" i="46"/>
  <c r="EE65" i="46"/>
  <c r="BP65" i="46" s="1"/>
  <c r="ED65" i="46"/>
  <c r="BO65" i="44" s="1"/>
  <c r="EC65" i="46"/>
  <c r="BN65" i="44" s="1"/>
  <c r="EB65" i="46"/>
  <c r="EA65" i="46"/>
  <c r="DZ65" i="46"/>
  <c r="DY65" i="46"/>
  <c r="BJ65" i="46" s="1"/>
  <c r="DX65" i="46"/>
  <c r="DW65" i="46"/>
  <c r="BH65" i="46" s="1"/>
  <c r="DV65" i="46"/>
  <c r="BG65" i="46" s="1"/>
  <c r="DU65" i="46"/>
  <c r="DT65" i="46"/>
  <c r="BE65" i="46" s="1"/>
  <c r="DS65" i="46"/>
  <c r="BD65" i="46" s="1"/>
  <c r="DR65" i="46"/>
  <c r="BC65" i="46" s="1"/>
  <c r="DQ65" i="46"/>
  <c r="DP65" i="46"/>
  <c r="DO65" i="46"/>
  <c r="AZ65" i="46" s="1"/>
  <c r="DN65" i="46"/>
  <c r="AY65" i="46" s="1"/>
  <c r="DM65" i="46"/>
  <c r="DL65" i="46"/>
  <c r="DK65" i="46"/>
  <c r="DJ65" i="46"/>
  <c r="AU65" i="46" s="1"/>
  <c r="DI65" i="46"/>
  <c r="DH65" i="46"/>
  <c r="DG65" i="46"/>
  <c r="AR65" i="46" s="1"/>
  <c r="DF65" i="46"/>
  <c r="DE65" i="46"/>
  <c r="AP65" i="46" s="1"/>
  <c r="DD65" i="46"/>
  <c r="DC65" i="46"/>
  <c r="DB65" i="46"/>
  <c r="DA65" i="46"/>
  <c r="AL65" i="46" s="1"/>
  <c r="CZ65" i="46"/>
  <c r="CY65" i="46"/>
  <c r="AJ65" i="46" s="1"/>
  <c r="CX65" i="46"/>
  <c r="AI65" i="46" s="1"/>
  <c r="CW65" i="46"/>
  <c r="CV65" i="46"/>
  <c r="CU65" i="46"/>
  <c r="CT65" i="46"/>
  <c r="AE65" i="46" s="1"/>
  <c r="CS65" i="46"/>
  <c r="CR65" i="46"/>
  <c r="CQ65" i="46"/>
  <c r="AB65" i="46" s="1"/>
  <c r="CP65" i="46"/>
  <c r="AA65" i="46" s="1"/>
  <c r="CO65" i="46"/>
  <c r="Z65" i="46" s="1"/>
  <c r="CN65" i="46"/>
  <c r="Y65" i="46" s="1"/>
  <c r="CM65" i="46"/>
  <c r="CL65" i="46"/>
  <c r="W65" i="46" s="1"/>
  <c r="CK65" i="46"/>
  <c r="V65" i="46" s="1"/>
  <c r="CJ65" i="46"/>
  <c r="CI65" i="46"/>
  <c r="T65" i="46" s="1"/>
  <c r="CH65" i="46"/>
  <c r="CG65" i="46"/>
  <c r="CF65" i="46"/>
  <c r="CE65" i="46"/>
  <c r="CD65" i="46"/>
  <c r="CC65" i="46"/>
  <c r="CB65" i="46"/>
  <c r="CA65" i="46"/>
  <c r="BZ65" i="46"/>
  <c r="K65" i="46" s="1"/>
  <c r="BY65" i="46"/>
  <c r="J65" i="46" s="1"/>
  <c r="BX65" i="46"/>
  <c r="BW65" i="46"/>
  <c r="H65" i="46" s="1"/>
  <c r="BV65" i="46"/>
  <c r="G65" i="46" s="1"/>
  <c r="BU65" i="46"/>
  <c r="F65" i="46" s="1"/>
  <c r="BT65" i="46"/>
  <c r="BS65" i="46"/>
  <c r="D65" i="46" s="1"/>
  <c r="BO65" i="46"/>
  <c r="BN65" i="46"/>
  <c r="B65" i="46"/>
  <c r="B65" i="44" s="1"/>
  <c r="A65" i="46"/>
  <c r="A63" i="27" s="1"/>
  <c r="EF64" i="46"/>
  <c r="EE64" i="46"/>
  <c r="ED64" i="46"/>
  <c r="BO64" i="44" s="1"/>
  <c r="EC64" i="46"/>
  <c r="EB64" i="46"/>
  <c r="BM64" i="46" s="1"/>
  <c r="EA64" i="46"/>
  <c r="DZ64" i="46"/>
  <c r="BK64" i="46" s="1"/>
  <c r="DY64" i="46"/>
  <c r="DX64" i="46"/>
  <c r="DW64" i="46"/>
  <c r="DV64" i="46"/>
  <c r="BG64" i="46" s="1"/>
  <c r="DU64" i="46"/>
  <c r="BF64" i="46" s="1"/>
  <c r="DT64" i="46"/>
  <c r="DS64" i="46"/>
  <c r="BD64" i="46" s="1"/>
  <c r="DR64" i="46"/>
  <c r="DQ64" i="46"/>
  <c r="DP64" i="46"/>
  <c r="BA64" i="46" s="1"/>
  <c r="DO64" i="46"/>
  <c r="DN64" i="46"/>
  <c r="AY64" i="46" s="1"/>
  <c r="DM64" i="46"/>
  <c r="AX64" i="46" s="1"/>
  <c r="DL64" i="46"/>
  <c r="DK64" i="46"/>
  <c r="AV64" i="46" s="1"/>
  <c r="DJ64" i="46"/>
  <c r="DI64" i="46"/>
  <c r="AT64" i="46" s="1"/>
  <c r="DH64" i="46"/>
  <c r="DG64" i="46"/>
  <c r="DF64" i="46"/>
  <c r="AQ64" i="46" s="1"/>
  <c r="DE64" i="46"/>
  <c r="DD64" i="46"/>
  <c r="AO64" i="46" s="1"/>
  <c r="DC64" i="46"/>
  <c r="DB64" i="46"/>
  <c r="DA64" i="46"/>
  <c r="CZ64" i="46"/>
  <c r="CY64" i="46"/>
  <c r="CX64" i="46"/>
  <c r="CW64" i="46"/>
  <c r="AH64" i="46" s="1"/>
  <c r="CV64" i="46"/>
  <c r="AG64" i="46" s="1"/>
  <c r="CU64" i="46"/>
  <c r="CT64" i="46"/>
  <c r="CS64" i="46"/>
  <c r="AD64" i="46" s="1"/>
  <c r="CR64" i="46"/>
  <c r="AC64" i="46" s="1"/>
  <c r="CQ64" i="46"/>
  <c r="CP64" i="46"/>
  <c r="AA64" i="46" s="1"/>
  <c r="CO64" i="46"/>
  <c r="Z64" i="46" s="1"/>
  <c r="CN64" i="46"/>
  <c r="Y64" i="46" s="1"/>
  <c r="CM64" i="46"/>
  <c r="CL64" i="46"/>
  <c r="CK64" i="46"/>
  <c r="CJ64" i="46"/>
  <c r="U64" i="46" s="1"/>
  <c r="CI64" i="46"/>
  <c r="CH64" i="46"/>
  <c r="CG64" i="46"/>
  <c r="R64" i="46" s="1"/>
  <c r="CF64" i="46"/>
  <c r="Q64" i="46" s="1"/>
  <c r="CE64" i="46"/>
  <c r="CD64" i="46"/>
  <c r="CC64" i="46"/>
  <c r="N64" i="46" s="1"/>
  <c r="CB64" i="46"/>
  <c r="CA64" i="46"/>
  <c r="BZ64" i="46"/>
  <c r="BY64" i="46"/>
  <c r="J64" i="46" s="1"/>
  <c r="BX64" i="46"/>
  <c r="I64" i="46" s="1"/>
  <c r="BW64" i="46"/>
  <c r="BV64" i="46"/>
  <c r="G64" i="46" s="1"/>
  <c r="BU64" i="46"/>
  <c r="BT64" i="46"/>
  <c r="E64" i="46" s="1"/>
  <c r="BS64" i="46"/>
  <c r="BO64" i="46"/>
  <c r="B64" i="46"/>
  <c r="B64" i="44" s="1"/>
  <c r="A64" i="46"/>
  <c r="A62" i="27" s="1"/>
  <c r="EF63" i="46"/>
  <c r="EE63" i="46"/>
  <c r="ED63" i="46"/>
  <c r="EC63" i="46"/>
  <c r="BN63" i="46" s="1"/>
  <c r="EB63" i="46"/>
  <c r="EA63" i="46"/>
  <c r="DZ63" i="46"/>
  <c r="DY63" i="46"/>
  <c r="BJ63" i="46" s="1"/>
  <c r="DX63" i="46"/>
  <c r="DW63" i="46"/>
  <c r="DV63" i="46"/>
  <c r="DU63" i="46"/>
  <c r="BF63" i="46" s="1"/>
  <c r="DT63" i="46"/>
  <c r="DS63" i="46"/>
  <c r="DR63" i="46"/>
  <c r="BC63" i="46" s="1"/>
  <c r="DQ63" i="46"/>
  <c r="BB63" i="46" s="1"/>
  <c r="DP63" i="46"/>
  <c r="BA63" i="46" s="1"/>
  <c r="DO63" i="46"/>
  <c r="DN63" i="46"/>
  <c r="AY63" i="46" s="1"/>
  <c r="DM63" i="46"/>
  <c r="DL63" i="46"/>
  <c r="DK63" i="46"/>
  <c r="AV63" i="46" s="1"/>
  <c r="DJ63" i="46"/>
  <c r="AU63" i="46" s="1"/>
  <c r="DI63" i="46"/>
  <c r="AT63" i="46" s="1"/>
  <c r="DH63" i="46"/>
  <c r="DG63" i="46"/>
  <c r="DF63" i="46"/>
  <c r="DE63" i="46"/>
  <c r="AP63" i="46" s="1"/>
  <c r="DD63" i="46"/>
  <c r="DC63" i="46"/>
  <c r="AN63" i="46" s="1"/>
  <c r="DB63" i="46"/>
  <c r="DA63" i="46"/>
  <c r="AL63" i="46" s="1"/>
  <c r="CZ63" i="46"/>
  <c r="AK63" i="46" s="1"/>
  <c r="CY63" i="46"/>
  <c r="CX63" i="46"/>
  <c r="CW63" i="46"/>
  <c r="AH63" i="46" s="1"/>
  <c r="CV63" i="46"/>
  <c r="CU63" i="46"/>
  <c r="AF63" i="46" s="1"/>
  <c r="CT63" i="46"/>
  <c r="AE63" i="46" s="1"/>
  <c r="CS63" i="46"/>
  <c r="CR63" i="46"/>
  <c r="CQ63" i="46"/>
  <c r="AB63" i="46" s="1"/>
  <c r="CP63" i="46"/>
  <c r="CO63" i="46"/>
  <c r="CN63" i="46"/>
  <c r="CM63" i="46"/>
  <c r="X63" i="46" s="1"/>
  <c r="CL63" i="46"/>
  <c r="W63" i="46" s="1"/>
  <c r="CK63" i="46"/>
  <c r="CJ63" i="46"/>
  <c r="U63" i="46" s="1"/>
  <c r="CI63" i="46"/>
  <c r="CH63" i="46"/>
  <c r="S63" i="46" s="1"/>
  <c r="CG63" i="46"/>
  <c r="R63" i="46" s="1"/>
  <c r="CF63" i="46"/>
  <c r="CE63" i="46"/>
  <c r="CD63" i="46"/>
  <c r="CC63" i="46"/>
  <c r="N63" i="46" s="1"/>
  <c r="CB63" i="46"/>
  <c r="M63" i="46" s="1"/>
  <c r="CA63" i="46"/>
  <c r="BZ63" i="46"/>
  <c r="BY63" i="46"/>
  <c r="BX63" i="46"/>
  <c r="BW63" i="46"/>
  <c r="BV63" i="46"/>
  <c r="G63" i="46" s="1"/>
  <c r="BU63" i="46"/>
  <c r="F63" i="46" s="1"/>
  <c r="BT63" i="46"/>
  <c r="E63" i="46" s="1"/>
  <c r="BS63" i="46"/>
  <c r="B63" i="46"/>
  <c r="B63" i="44" s="1"/>
  <c r="A63" i="46"/>
  <c r="EF62" i="46"/>
  <c r="BQ62" i="46" s="1"/>
  <c r="EE62" i="46"/>
  <c r="BP62" i="46" s="1"/>
  <c r="ED62" i="46"/>
  <c r="BO62" i="46" s="1"/>
  <c r="EC62" i="46"/>
  <c r="EB62" i="46"/>
  <c r="BM62" i="46" s="1"/>
  <c r="EA62" i="46"/>
  <c r="DZ62" i="46"/>
  <c r="BK62" i="46" s="1"/>
  <c r="DY62" i="46"/>
  <c r="DX62" i="46"/>
  <c r="BI62" i="46" s="1"/>
  <c r="DW62" i="46"/>
  <c r="BH62" i="46" s="1"/>
  <c r="DV62" i="46"/>
  <c r="DU62" i="46"/>
  <c r="BF62" i="46" s="1"/>
  <c r="DT62" i="46"/>
  <c r="BE62" i="46" s="1"/>
  <c r="DS62" i="46"/>
  <c r="DR62" i="46"/>
  <c r="DQ62" i="46"/>
  <c r="DP62" i="46"/>
  <c r="BA62" i="46" s="1"/>
  <c r="DO62" i="46"/>
  <c r="AZ62" i="46" s="1"/>
  <c r="DN62" i="46"/>
  <c r="AY62" i="46" s="1"/>
  <c r="DM62" i="46"/>
  <c r="DL62" i="46"/>
  <c r="DK62" i="46"/>
  <c r="AV62" i="46" s="1"/>
  <c r="DJ62" i="46"/>
  <c r="DI62" i="46"/>
  <c r="AT62" i="46" s="1"/>
  <c r="DH62" i="46"/>
  <c r="AS62" i="46" s="1"/>
  <c r="DG62" i="46"/>
  <c r="AR62" i="46" s="1"/>
  <c r="DF62" i="46"/>
  <c r="AQ62" i="46" s="1"/>
  <c r="DE62" i="46"/>
  <c r="AP62" i="46" s="1"/>
  <c r="DD62" i="46"/>
  <c r="AO62" i="46" s="1"/>
  <c r="DC62" i="46"/>
  <c r="DB62" i="46"/>
  <c r="DA62" i="46"/>
  <c r="AL62" i="46" s="1"/>
  <c r="CZ62" i="46"/>
  <c r="AK62" i="46" s="1"/>
  <c r="CY62" i="46"/>
  <c r="CX62" i="46"/>
  <c r="AI62" i="46" s="1"/>
  <c r="CW62" i="46"/>
  <c r="CV62" i="46"/>
  <c r="AG62" i="46" s="1"/>
  <c r="CU62" i="46"/>
  <c r="CT62" i="46"/>
  <c r="CS62" i="46"/>
  <c r="CR62" i="46"/>
  <c r="AC62" i="46" s="1"/>
  <c r="CQ62" i="46"/>
  <c r="AB62" i="46" s="1"/>
  <c r="CP62" i="46"/>
  <c r="AA62" i="46" s="1"/>
  <c r="CO62" i="46"/>
  <c r="Z62" i="46" s="1"/>
  <c r="CN62" i="46"/>
  <c r="Y62" i="46" s="1"/>
  <c r="CM62" i="46"/>
  <c r="CL62" i="46"/>
  <c r="CK62" i="46"/>
  <c r="V62" i="46" s="1"/>
  <c r="CJ62" i="46"/>
  <c r="U62" i="46" s="1"/>
  <c r="CI62" i="46"/>
  <c r="T62" i="46" s="1"/>
  <c r="CH62" i="46"/>
  <c r="S62" i="46" s="1"/>
  <c r="CG62" i="46"/>
  <c r="R62" i="46" s="1"/>
  <c r="CF62" i="46"/>
  <c r="Q62" i="46" s="1"/>
  <c r="CE62" i="46"/>
  <c r="CD62" i="46"/>
  <c r="O62" i="46" s="1"/>
  <c r="CC62" i="46"/>
  <c r="N62" i="46" s="1"/>
  <c r="CB62" i="46"/>
  <c r="M62" i="46" s="1"/>
  <c r="CA62" i="46"/>
  <c r="BZ62" i="46"/>
  <c r="K62" i="46" s="1"/>
  <c r="BY62" i="46"/>
  <c r="J62" i="46" s="1"/>
  <c r="BX62" i="46"/>
  <c r="I62" i="46" s="1"/>
  <c r="BW62" i="46"/>
  <c r="H62" i="46" s="1"/>
  <c r="BV62" i="46"/>
  <c r="BU62" i="46"/>
  <c r="F62" i="46" s="1"/>
  <c r="BT62" i="46"/>
  <c r="E62" i="46" s="1"/>
  <c r="BS62" i="46"/>
  <c r="D62" i="46" s="1"/>
  <c r="B62" i="46"/>
  <c r="B62" i="44" s="1"/>
  <c r="A62" i="46"/>
  <c r="A60" i="27" s="1"/>
  <c r="EF61" i="46"/>
  <c r="EE61" i="46"/>
  <c r="ED61" i="46"/>
  <c r="BO61" i="44" s="1"/>
  <c r="EC61" i="46"/>
  <c r="BN61" i="46" s="1"/>
  <c r="EB61" i="46"/>
  <c r="EA61" i="46"/>
  <c r="BL61" i="46" s="1"/>
  <c r="DZ61" i="46"/>
  <c r="BK61" i="46" s="1"/>
  <c r="DY61" i="46"/>
  <c r="BJ61" i="46" s="1"/>
  <c r="DX61" i="46"/>
  <c r="BI61" i="46" s="1"/>
  <c r="DW61" i="46"/>
  <c r="BH61" i="46" s="1"/>
  <c r="DV61" i="46"/>
  <c r="DU61" i="46"/>
  <c r="DT61" i="46"/>
  <c r="DS61" i="46"/>
  <c r="BD61" i="46" s="1"/>
  <c r="DR61" i="46"/>
  <c r="BC61" i="46" s="1"/>
  <c r="DQ61" i="46"/>
  <c r="BB61" i="46" s="1"/>
  <c r="DP61" i="46"/>
  <c r="BA61" i="46" s="1"/>
  <c r="DO61" i="46"/>
  <c r="DN61" i="46"/>
  <c r="AY61" i="46" s="1"/>
  <c r="DM61" i="46"/>
  <c r="AX61" i="46" s="1"/>
  <c r="DL61" i="46"/>
  <c r="DK61" i="46"/>
  <c r="AV61" i="46" s="1"/>
  <c r="DJ61" i="46"/>
  <c r="DI61" i="46"/>
  <c r="AT61" i="46" s="1"/>
  <c r="DH61" i="46"/>
  <c r="DG61" i="46"/>
  <c r="DF61" i="46"/>
  <c r="DE61" i="46"/>
  <c r="AP61" i="46" s="1"/>
  <c r="DD61" i="46"/>
  <c r="DC61" i="46"/>
  <c r="AN61" i="46" s="1"/>
  <c r="DB61" i="46"/>
  <c r="AM61" i="46" s="1"/>
  <c r="DA61" i="46"/>
  <c r="AL61" i="46" s="1"/>
  <c r="CZ61" i="46"/>
  <c r="AK61" i="46" s="1"/>
  <c r="CY61" i="46"/>
  <c r="CX61" i="46"/>
  <c r="AI61" i="46" s="1"/>
  <c r="CW61" i="46"/>
  <c r="CV61" i="46"/>
  <c r="CU61" i="46"/>
  <c r="AF61" i="46" s="1"/>
  <c r="CT61" i="46"/>
  <c r="CS61" i="46"/>
  <c r="AD61" i="46" s="1"/>
  <c r="CR61" i="46"/>
  <c r="AC61" i="46" s="1"/>
  <c r="CQ61" i="46"/>
  <c r="CP61" i="46"/>
  <c r="CO61" i="46"/>
  <c r="CN61" i="46"/>
  <c r="CM61" i="46"/>
  <c r="CL61" i="46"/>
  <c r="W61" i="46" s="1"/>
  <c r="CK61" i="46"/>
  <c r="V61" i="46" s="1"/>
  <c r="CJ61" i="46"/>
  <c r="CI61" i="46"/>
  <c r="CH61" i="46"/>
  <c r="S61" i="46" s="1"/>
  <c r="CG61" i="46"/>
  <c r="R61" i="46" s="1"/>
  <c r="CF61" i="46"/>
  <c r="CE61" i="46"/>
  <c r="P61" i="46" s="1"/>
  <c r="CD61" i="46"/>
  <c r="O61" i="46" s="1"/>
  <c r="CC61" i="46"/>
  <c r="N61" i="46" s="1"/>
  <c r="CB61" i="46"/>
  <c r="CA61" i="46"/>
  <c r="L61" i="46" s="1"/>
  <c r="BZ61" i="46"/>
  <c r="BY61" i="46"/>
  <c r="J61" i="46" s="1"/>
  <c r="BX61" i="46"/>
  <c r="BW61" i="46"/>
  <c r="BV61" i="46"/>
  <c r="G61" i="46" s="1"/>
  <c r="BU61" i="46"/>
  <c r="F61" i="46" s="1"/>
  <c r="BT61" i="46"/>
  <c r="E61" i="46" s="1"/>
  <c r="BS61" i="46"/>
  <c r="BO61" i="46"/>
  <c r="B61" i="46"/>
  <c r="B61" i="44" s="1"/>
  <c r="A61" i="46"/>
  <c r="C61" i="46" s="1"/>
  <c r="C61" i="44" s="1"/>
  <c r="EF60" i="46"/>
  <c r="BQ60" i="46" s="1"/>
  <c r="EE60" i="46"/>
  <c r="BP60" i="46" s="1"/>
  <c r="ED60" i="46"/>
  <c r="BO60" i="44" s="1"/>
  <c r="EC60" i="46"/>
  <c r="BN60" i="46" s="1"/>
  <c r="EB60" i="46"/>
  <c r="EA60" i="46"/>
  <c r="BL60" i="46" s="1"/>
  <c r="DZ60" i="46"/>
  <c r="BK60" i="46" s="1"/>
  <c r="DY60" i="46"/>
  <c r="BJ60" i="46" s="1"/>
  <c r="DX60" i="46"/>
  <c r="BI60" i="46" s="1"/>
  <c r="DW60" i="46"/>
  <c r="BH60" i="46" s="1"/>
  <c r="DV60" i="46"/>
  <c r="BG60" i="46" s="1"/>
  <c r="DU60" i="46"/>
  <c r="BF60" i="46" s="1"/>
  <c r="DT60" i="46"/>
  <c r="DS60" i="46"/>
  <c r="DR60" i="46"/>
  <c r="BC60" i="46" s="1"/>
  <c r="DQ60" i="46"/>
  <c r="BB60" i="46" s="1"/>
  <c r="DP60" i="46"/>
  <c r="BA60" i="46" s="1"/>
  <c r="DO60" i="46"/>
  <c r="DN60" i="46"/>
  <c r="AY60" i="46" s="1"/>
  <c r="DM60" i="46"/>
  <c r="AX60" i="46" s="1"/>
  <c r="DL60" i="46"/>
  <c r="AW60" i="46" s="1"/>
  <c r="DK60" i="46"/>
  <c r="DJ60" i="46"/>
  <c r="AU60" i="46" s="1"/>
  <c r="DI60" i="46"/>
  <c r="AT60" i="46" s="1"/>
  <c r="DH60" i="46"/>
  <c r="DG60" i="46"/>
  <c r="AR60" i="46" s="1"/>
  <c r="DF60" i="46"/>
  <c r="AQ60" i="46" s="1"/>
  <c r="DE60" i="46"/>
  <c r="AP60" i="46" s="1"/>
  <c r="DD60" i="46"/>
  <c r="DC60" i="46"/>
  <c r="DB60" i="46"/>
  <c r="AM60" i="46" s="1"/>
  <c r="DA60" i="46"/>
  <c r="AL60" i="46" s="1"/>
  <c r="CZ60" i="46"/>
  <c r="AK60" i="46" s="1"/>
  <c r="CY60" i="46"/>
  <c r="CX60" i="46"/>
  <c r="CW60" i="46"/>
  <c r="AH60" i="46" s="1"/>
  <c r="CV60" i="46"/>
  <c r="CU60" i="46"/>
  <c r="CT60" i="46"/>
  <c r="AE60" i="46" s="1"/>
  <c r="CS60" i="46"/>
  <c r="AD60" i="46" s="1"/>
  <c r="CR60" i="46"/>
  <c r="AC60" i="46" s="1"/>
  <c r="CQ60" i="46"/>
  <c r="AB60" i="46" s="1"/>
  <c r="CP60" i="46"/>
  <c r="CO60" i="46"/>
  <c r="Z60" i="46" s="1"/>
  <c r="CN60" i="46"/>
  <c r="CM60" i="46"/>
  <c r="X60" i="46" s="1"/>
  <c r="CL60" i="46"/>
  <c r="W60" i="46" s="1"/>
  <c r="CK60" i="46"/>
  <c r="V60" i="46" s="1"/>
  <c r="CJ60" i="46"/>
  <c r="CI60" i="46"/>
  <c r="T60" i="46" s="1"/>
  <c r="CH60" i="46"/>
  <c r="CG60" i="46"/>
  <c r="CF60" i="46"/>
  <c r="Q60" i="46" s="1"/>
  <c r="CE60" i="46"/>
  <c r="CD60" i="46"/>
  <c r="O60" i="46" s="1"/>
  <c r="CC60" i="46"/>
  <c r="N60" i="46" s="1"/>
  <c r="CB60" i="46"/>
  <c r="M60" i="46" s="1"/>
  <c r="CA60" i="46"/>
  <c r="L60" i="46" s="1"/>
  <c r="BZ60" i="46"/>
  <c r="K60" i="46" s="1"/>
  <c r="BY60" i="46"/>
  <c r="J60" i="46" s="1"/>
  <c r="BX60" i="46"/>
  <c r="BW60" i="46"/>
  <c r="BV60" i="46"/>
  <c r="G60" i="46" s="1"/>
  <c r="BU60" i="46"/>
  <c r="F60" i="46" s="1"/>
  <c r="BT60" i="46"/>
  <c r="BS60" i="46"/>
  <c r="D60" i="46" s="1"/>
  <c r="BO60" i="46"/>
  <c r="B60" i="46"/>
  <c r="B60" i="44" s="1"/>
  <c r="A60" i="46"/>
  <c r="EF59" i="46"/>
  <c r="EE59" i="46"/>
  <c r="BP59" i="46" s="1"/>
  <c r="ED59" i="46"/>
  <c r="EC59" i="46"/>
  <c r="BN59" i="46" s="1"/>
  <c r="EB59" i="46"/>
  <c r="BM59" i="46" s="1"/>
  <c r="EA59" i="46"/>
  <c r="BL59" i="46" s="1"/>
  <c r="DZ59" i="46"/>
  <c r="BK59" i="46" s="1"/>
  <c r="DY59" i="46"/>
  <c r="DX59" i="46"/>
  <c r="DW59" i="46"/>
  <c r="BH59" i="46" s="1"/>
  <c r="DV59" i="46"/>
  <c r="BG59" i="46" s="1"/>
  <c r="DU59" i="46"/>
  <c r="BF59" i="46" s="1"/>
  <c r="DT59" i="46"/>
  <c r="BE59" i="46" s="1"/>
  <c r="DS59" i="46"/>
  <c r="DR59" i="46"/>
  <c r="BC59" i="46" s="1"/>
  <c r="DQ59" i="46"/>
  <c r="DP59" i="46"/>
  <c r="BA59" i="46" s="1"/>
  <c r="DO59" i="46"/>
  <c r="AZ59" i="46" s="1"/>
  <c r="DN59" i="46"/>
  <c r="AY59" i="46" s="1"/>
  <c r="DM59" i="46"/>
  <c r="AX59" i="46" s="1"/>
  <c r="DL59" i="46"/>
  <c r="DK59" i="46"/>
  <c r="AV59" i="46" s="1"/>
  <c r="DJ59" i="46"/>
  <c r="AU59" i="46" s="1"/>
  <c r="DI59" i="46"/>
  <c r="DH59" i="46"/>
  <c r="DG59" i="46"/>
  <c r="AR59" i="46" s="1"/>
  <c r="DF59" i="46"/>
  <c r="DE59" i="46"/>
  <c r="AP59" i="46" s="1"/>
  <c r="DD59" i="46"/>
  <c r="AO59" i="46" s="1"/>
  <c r="DC59" i="46"/>
  <c r="DB59" i="46"/>
  <c r="DA59" i="46"/>
  <c r="CZ59" i="46"/>
  <c r="CY59" i="46"/>
  <c r="AJ59" i="46" s="1"/>
  <c r="CX59" i="46"/>
  <c r="CW59" i="46"/>
  <c r="AH59" i="46" s="1"/>
  <c r="CV59" i="46"/>
  <c r="AG59" i="46" s="1"/>
  <c r="CU59" i="46"/>
  <c r="CT59" i="46"/>
  <c r="AE59" i="46" s="1"/>
  <c r="CS59" i="46"/>
  <c r="CR59" i="46"/>
  <c r="AC59" i="46" s="1"/>
  <c r="CQ59" i="46"/>
  <c r="AB59" i="46" s="1"/>
  <c r="CP59" i="46"/>
  <c r="CO59" i="46"/>
  <c r="Z59" i="46" s="1"/>
  <c r="CN59" i="46"/>
  <c r="Y59" i="46" s="1"/>
  <c r="CM59" i="46"/>
  <c r="X59" i="46" s="1"/>
  <c r="CL59" i="46"/>
  <c r="CK59" i="46"/>
  <c r="CJ59" i="46"/>
  <c r="CI59" i="46"/>
  <c r="CH59" i="46"/>
  <c r="CG59" i="46"/>
  <c r="CF59" i="46"/>
  <c r="CE59" i="46"/>
  <c r="P59" i="46" s="1"/>
  <c r="CD59" i="46"/>
  <c r="O59" i="46" s="1"/>
  <c r="CC59" i="46"/>
  <c r="CB59" i="46"/>
  <c r="M59" i="46" s="1"/>
  <c r="CA59" i="46"/>
  <c r="L59" i="46" s="1"/>
  <c r="BZ59" i="46"/>
  <c r="BY59" i="46"/>
  <c r="J59" i="46" s="1"/>
  <c r="BX59" i="46"/>
  <c r="BW59" i="46"/>
  <c r="H59" i="46" s="1"/>
  <c r="BV59" i="46"/>
  <c r="BU59" i="46"/>
  <c r="BT59" i="46"/>
  <c r="E59" i="46" s="1"/>
  <c r="BS59" i="46"/>
  <c r="D59" i="46" s="1"/>
  <c r="B59" i="46"/>
  <c r="B59" i="44" s="1"/>
  <c r="A59" i="46"/>
  <c r="EF58" i="46"/>
  <c r="BQ58" i="46" s="1"/>
  <c r="EE58" i="46"/>
  <c r="BP58" i="46" s="1"/>
  <c r="ED58" i="46"/>
  <c r="BO58" i="46" s="1"/>
  <c r="EC58" i="46"/>
  <c r="BN58" i="46" s="1"/>
  <c r="EB58" i="46"/>
  <c r="BM58" i="46" s="1"/>
  <c r="EA58" i="46"/>
  <c r="BL58" i="46" s="1"/>
  <c r="DZ58" i="46"/>
  <c r="BK58" i="46" s="1"/>
  <c r="DY58" i="46"/>
  <c r="DX58" i="46"/>
  <c r="BI58" i="46" s="1"/>
  <c r="DW58" i="46"/>
  <c r="DV58" i="46"/>
  <c r="DU58" i="46"/>
  <c r="BF58" i="46" s="1"/>
  <c r="DT58" i="46"/>
  <c r="DS58" i="46"/>
  <c r="DR58" i="46"/>
  <c r="DQ58" i="46"/>
  <c r="BB58" i="46" s="1"/>
  <c r="DP58" i="46"/>
  <c r="BA58" i="46" s="1"/>
  <c r="DO58" i="46"/>
  <c r="AZ58" i="46" s="1"/>
  <c r="DN58" i="46"/>
  <c r="AY58" i="46" s="1"/>
  <c r="DM58" i="46"/>
  <c r="AX58" i="46" s="1"/>
  <c r="DL58" i="46"/>
  <c r="AW58" i="46" s="1"/>
  <c r="DK58" i="46"/>
  <c r="AV58" i="46" s="1"/>
  <c r="DJ58" i="46"/>
  <c r="AU58" i="46" s="1"/>
  <c r="DI58" i="46"/>
  <c r="DH58" i="46"/>
  <c r="AS58" i="46" s="1"/>
  <c r="DG58" i="46"/>
  <c r="AR58" i="46" s="1"/>
  <c r="DF58" i="46"/>
  <c r="AQ58" i="46" s="1"/>
  <c r="DE58" i="46"/>
  <c r="AP58" i="46" s="1"/>
  <c r="DD58" i="46"/>
  <c r="DC58" i="46"/>
  <c r="AN58" i="46" s="1"/>
  <c r="DB58" i="46"/>
  <c r="DA58" i="46"/>
  <c r="CZ58" i="46"/>
  <c r="AK58" i="46" s="1"/>
  <c r="CY58" i="46"/>
  <c r="AJ58" i="46" s="1"/>
  <c r="CX58" i="46"/>
  <c r="AI58" i="46" s="1"/>
  <c r="CW58" i="46"/>
  <c r="AH58" i="46" s="1"/>
  <c r="CV58" i="46"/>
  <c r="AG58" i="46" s="1"/>
  <c r="CU58" i="46"/>
  <c r="CT58" i="46"/>
  <c r="CS58" i="46"/>
  <c r="AD58" i="46" s="1"/>
  <c r="CR58" i="46"/>
  <c r="AC58" i="46" s="1"/>
  <c r="CQ58" i="46"/>
  <c r="CP58" i="46"/>
  <c r="AA58" i="46" s="1"/>
  <c r="CO58" i="46"/>
  <c r="Z58" i="46" s="1"/>
  <c r="CN58" i="46"/>
  <c r="CM58" i="46"/>
  <c r="X58" i="46" s="1"/>
  <c r="CL58" i="46"/>
  <c r="W58" i="46" s="1"/>
  <c r="CK58" i="46"/>
  <c r="CJ58" i="46"/>
  <c r="U58" i="46" s="1"/>
  <c r="CI58" i="46"/>
  <c r="CH58" i="46"/>
  <c r="S58" i="46" s="1"/>
  <c r="CG58" i="46"/>
  <c r="R58" i="46" s="1"/>
  <c r="CF58" i="46"/>
  <c r="Q58" i="46" s="1"/>
  <c r="CE58" i="46"/>
  <c r="P58" i="46" s="1"/>
  <c r="CD58" i="46"/>
  <c r="O58" i="46" s="1"/>
  <c r="CC58" i="46"/>
  <c r="N58" i="46" s="1"/>
  <c r="CB58" i="46"/>
  <c r="M58" i="46" s="1"/>
  <c r="CA58" i="46"/>
  <c r="BZ58" i="46"/>
  <c r="K58" i="46" s="1"/>
  <c r="BY58" i="46"/>
  <c r="J58" i="46" s="1"/>
  <c r="BX58" i="46"/>
  <c r="BW58" i="46"/>
  <c r="H58" i="46" s="1"/>
  <c r="BV58" i="46"/>
  <c r="G58" i="46" s="1"/>
  <c r="BU58" i="46"/>
  <c r="F58" i="46" s="1"/>
  <c r="BT58" i="46"/>
  <c r="E58" i="46" s="1"/>
  <c r="BS58" i="46"/>
  <c r="D58" i="46" s="1"/>
  <c r="B58" i="46"/>
  <c r="B58" i="44" s="1"/>
  <c r="A58" i="46"/>
  <c r="EF57" i="46"/>
  <c r="EE57" i="46"/>
  <c r="BP57" i="46" s="1"/>
  <c r="ED57" i="46"/>
  <c r="BO57" i="46" s="1"/>
  <c r="EC57" i="46"/>
  <c r="BN57" i="46" s="1"/>
  <c r="EB57" i="46"/>
  <c r="BM57" i="46" s="1"/>
  <c r="EA57" i="46"/>
  <c r="DZ57" i="46"/>
  <c r="DY57" i="46"/>
  <c r="DX57" i="46"/>
  <c r="DW57" i="46"/>
  <c r="BH57" i="46" s="1"/>
  <c r="DV57" i="46"/>
  <c r="BG57" i="44" s="1"/>
  <c r="DU57" i="46"/>
  <c r="BF57" i="44" s="1"/>
  <c r="DT57" i="46"/>
  <c r="BE57" i="46" s="1"/>
  <c r="DS57" i="46"/>
  <c r="BD57" i="46" s="1"/>
  <c r="DR57" i="46"/>
  <c r="BC57" i="46" s="1"/>
  <c r="DQ57" i="46"/>
  <c r="DP57" i="46"/>
  <c r="BA57" i="46" s="1"/>
  <c r="DO57" i="46"/>
  <c r="DN57" i="46"/>
  <c r="DM57" i="46"/>
  <c r="AX57" i="46" s="1"/>
  <c r="DL57" i="46"/>
  <c r="AW57" i="46" s="1"/>
  <c r="DK57" i="46"/>
  <c r="AV57" i="46" s="1"/>
  <c r="DJ57" i="46"/>
  <c r="DI57" i="46"/>
  <c r="DH57" i="46"/>
  <c r="AS57" i="46" s="1"/>
  <c r="DG57" i="46"/>
  <c r="DF57" i="46"/>
  <c r="AQ57" i="46" s="1"/>
  <c r="DE57" i="46"/>
  <c r="AP57" i="46" s="1"/>
  <c r="DD57" i="46"/>
  <c r="AO57" i="46" s="1"/>
  <c r="DC57" i="46"/>
  <c r="AN57" i="46" s="1"/>
  <c r="DB57" i="46"/>
  <c r="DA57" i="46"/>
  <c r="CZ57" i="46"/>
  <c r="CY57" i="46"/>
  <c r="AJ57" i="46" s="1"/>
  <c r="CX57" i="46"/>
  <c r="AI57" i="46" s="1"/>
  <c r="CW57" i="46"/>
  <c r="AH57" i="46" s="1"/>
  <c r="CV57" i="46"/>
  <c r="AG57" i="46" s="1"/>
  <c r="CU57" i="46"/>
  <c r="CT57" i="46"/>
  <c r="AE57" i="46" s="1"/>
  <c r="CS57" i="46"/>
  <c r="CR57" i="46"/>
  <c r="CQ57" i="46"/>
  <c r="AB57" i="46" s="1"/>
  <c r="CP57" i="46"/>
  <c r="CO57" i="46"/>
  <c r="Z57" i="46" s="1"/>
  <c r="CN57" i="46"/>
  <c r="Y57" i="46" s="1"/>
  <c r="CM57" i="46"/>
  <c r="CL57" i="46"/>
  <c r="CK57" i="46"/>
  <c r="CJ57" i="46"/>
  <c r="CI57" i="46"/>
  <c r="T57" i="46" s="1"/>
  <c r="CH57" i="46"/>
  <c r="S57" i="46" s="1"/>
  <c r="CG57" i="46"/>
  <c r="CF57" i="46"/>
  <c r="Q57" i="46" s="1"/>
  <c r="CE57" i="46"/>
  <c r="CD57" i="46"/>
  <c r="CC57" i="46"/>
  <c r="CB57" i="46"/>
  <c r="CA57" i="46"/>
  <c r="L57" i="46" s="1"/>
  <c r="BZ57" i="46"/>
  <c r="K57" i="46" s="1"/>
  <c r="BY57" i="46"/>
  <c r="J57" i="46" s="1"/>
  <c r="BX57" i="46"/>
  <c r="BW57" i="46"/>
  <c r="BV57" i="46"/>
  <c r="G57" i="46" s="1"/>
  <c r="BU57" i="46"/>
  <c r="BT57" i="46"/>
  <c r="BS57" i="46"/>
  <c r="D57" i="46" s="1"/>
  <c r="BG57" i="46"/>
  <c r="BF57" i="46"/>
  <c r="B57" i="46"/>
  <c r="B57" i="44" s="1"/>
  <c r="A57" i="46"/>
  <c r="C57" i="46" s="1"/>
  <c r="C57" i="44" s="1"/>
  <c r="EF56" i="46"/>
  <c r="EE56" i="46"/>
  <c r="ED56" i="46"/>
  <c r="BO56" i="44" s="1"/>
  <c r="EC56" i="46"/>
  <c r="BN56" i="46" s="1"/>
  <c r="EB56" i="46"/>
  <c r="BM56" i="46" s="1"/>
  <c r="EA56" i="46"/>
  <c r="BL56" i="46" s="1"/>
  <c r="DZ56" i="46"/>
  <c r="DY56" i="46"/>
  <c r="DX56" i="46"/>
  <c r="DW56" i="46"/>
  <c r="DV56" i="46"/>
  <c r="DU56" i="46"/>
  <c r="DT56" i="46"/>
  <c r="BE56" i="46" s="1"/>
  <c r="DS56" i="46"/>
  <c r="BD56" i="46" s="1"/>
  <c r="DR56" i="46"/>
  <c r="BC56" i="46" s="1"/>
  <c r="DQ56" i="46"/>
  <c r="BB56" i="46" s="1"/>
  <c r="DP56" i="46"/>
  <c r="BA56" i="46" s="1"/>
  <c r="DO56" i="46"/>
  <c r="DN56" i="46"/>
  <c r="DM56" i="46"/>
  <c r="AX56" i="46" s="1"/>
  <c r="DL56" i="46"/>
  <c r="DK56" i="46"/>
  <c r="DJ56" i="46"/>
  <c r="AU56" i="46" s="1"/>
  <c r="DI56" i="46"/>
  <c r="AT56" i="46" s="1"/>
  <c r="DH56" i="46"/>
  <c r="AS56" i="46" s="1"/>
  <c r="DG56" i="46"/>
  <c r="DF56" i="46"/>
  <c r="DE56" i="46"/>
  <c r="AP56" i="46" s="1"/>
  <c r="DD56" i="46"/>
  <c r="AO56" i="46" s="1"/>
  <c r="DC56" i="46"/>
  <c r="AN56" i="46" s="1"/>
  <c r="DB56" i="46"/>
  <c r="AM56" i="46" s="1"/>
  <c r="DA56" i="46"/>
  <c r="CZ56" i="46"/>
  <c r="CY56" i="46"/>
  <c r="CX56" i="46"/>
  <c r="AI56" i="46" s="1"/>
  <c r="CW56" i="46"/>
  <c r="AH56" i="46" s="1"/>
  <c r="CV56" i="46"/>
  <c r="AG56" i="46" s="1"/>
  <c r="CU56" i="46"/>
  <c r="AF56" i="46" s="1"/>
  <c r="CT56" i="46"/>
  <c r="CS56" i="46"/>
  <c r="AD56" i="46" s="1"/>
  <c r="CR56" i="46"/>
  <c r="AC56" i="46" s="1"/>
  <c r="CQ56" i="46"/>
  <c r="CP56" i="46"/>
  <c r="AA56" i="46" s="1"/>
  <c r="CO56" i="46"/>
  <c r="CN56" i="46"/>
  <c r="CM56" i="46"/>
  <c r="X56" i="46" s="1"/>
  <c r="CL56" i="46"/>
  <c r="W56" i="46" s="1"/>
  <c r="CK56" i="46"/>
  <c r="CJ56" i="46"/>
  <c r="CI56" i="46"/>
  <c r="CH56" i="46"/>
  <c r="CG56" i="46"/>
  <c r="CF56" i="46"/>
  <c r="CE56" i="46"/>
  <c r="P56" i="46" s="1"/>
  <c r="CD56" i="46"/>
  <c r="O56" i="46" s="1"/>
  <c r="CC56" i="46"/>
  <c r="CB56" i="46"/>
  <c r="CA56" i="46"/>
  <c r="BZ56" i="46"/>
  <c r="K56" i="46" s="1"/>
  <c r="BY56" i="46"/>
  <c r="J56" i="46" s="1"/>
  <c r="BX56" i="46"/>
  <c r="BW56" i="46"/>
  <c r="H56" i="46" s="1"/>
  <c r="BV56" i="46"/>
  <c r="G56" i="46" s="1"/>
  <c r="BU56" i="46"/>
  <c r="F56" i="46" s="1"/>
  <c r="BT56" i="46"/>
  <c r="E56" i="46" s="1"/>
  <c r="BS56" i="46"/>
  <c r="BO56" i="46"/>
  <c r="B56" i="46"/>
  <c r="B56" i="44" s="1"/>
  <c r="A56" i="46"/>
  <c r="A54" i="27" s="1"/>
  <c r="EF55" i="46"/>
  <c r="BQ55" i="46" s="1"/>
  <c r="EE55" i="46"/>
  <c r="BP55" i="46" s="1"/>
  <c r="ED55" i="46"/>
  <c r="BO55" i="46" s="1"/>
  <c r="EC55" i="46"/>
  <c r="EB55" i="46"/>
  <c r="BM55" i="46" s="1"/>
  <c r="EA55" i="46"/>
  <c r="DZ55" i="46"/>
  <c r="BK55" i="46" s="1"/>
  <c r="DY55" i="46"/>
  <c r="BJ55" i="46" s="1"/>
  <c r="DX55" i="46"/>
  <c r="BI55" i="46" s="1"/>
  <c r="DW55" i="46"/>
  <c r="BH55" i="46" s="1"/>
  <c r="DV55" i="46"/>
  <c r="DU55" i="46"/>
  <c r="BF55" i="46" s="1"/>
  <c r="DT55" i="46"/>
  <c r="BE55" i="46" s="1"/>
  <c r="DS55" i="46"/>
  <c r="DR55" i="46"/>
  <c r="BC55" i="46" s="1"/>
  <c r="DQ55" i="46"/>
  <c r="DP55" i="46"/>
  <c r="DO55" i="46"/>
  <c r="DN55" i="46"/>
  <c r="AY55" i="46" s="1"/>
  <c r="DM55" i="46"/>
  <c r="DL55" i="46"/>
  <c r="AW55" i="46" s="1"/>
  <c r="DK55" i="46"/>
  <c r="AV55" i="46" s="1"/>
  <c r="DJ55" i="46"/>
  <c r="AU55" i="46" s="1"/>
  <c r="DI55" i="46"/>
  <c r="AT55" i="46" s="1"/>
  <c r="DH55" i="46"/>
  <c r="AS55" i="46" s="1"/>
  <c r="DG55" i="46"/>
  <c r="DF55" i="46"/>
  <c r="AQ55" i="46" s="1"/>
  <c r="DE55" i="46"/>
  <c r="AP55" i="46" s="1"/>
  <c r="DD55" i="46"/>
  <c r="AO55" i="46" s="1"/>
  <c r="DC55" i="46"/>
  <c r="AN55" i="46" s="1"/>
  <c r="DB55" i="46"/>
  <c r="AM55" i="46" s="1"/>
  <c r="DA55" i="46"/>
  <c r="CZ55" i="46"/>
  <c r="AK55" i="46" s="1"/>
  <c r="CY55" i="46"/>
  <c r="AJ55" i="46" s="1"/>
  <c r="CX55" i="46"/>
  <c r="AI55" i="46" s="1"/>
  <c r="CW55" i="46"/>
  <c r="AH55" i="46" s="1"/>
  <c r="CV55" i="46"/>
  <c r="AG55" i="46" s="1"/>
  <c r="CU55" i="46"/>
  <c r="CT55" i="46"/>
  <c r="AE55" i="46" s="1"/>
  <c r="CS55" i="46"/>
  <c r="CR55" i="46"/>
  <c r="CQ55" i="46"/>
  <c r="AB55" i="46" s="1"/>
  <c r="CP55" i="46"/>
  <c r="CO55" i="46"/>
  <c r="Z55" i="46" s="1"/>
  <c r="CN55" i="46"/>
  <c r="Y55" i="46" s="1"/>
  <c r="CM55" i="46"/>
  <c r="CL55" i="46"/>
  <c r="CK55" i="46"/>
  <c r="CJ55" i="46"/>
  <c r="U55" i="46" s="1"/>
  <c r="CI55" i="46"/>
  <c r="T55" i="46" s="1"/>
  <c r="CH55" i="46"/>
  <c r="S55" i="46" s="1"/>
  <c r="CG55" i="46"/>
  <c r="R55" i="46" s="1"/>
  <c r="CF55" i="46"/>
  <c r="Q55" i="46" s="1"/>
  <c r="CE55" i="46"/>
  <c r="P55" i="46" s="1"/>
  <c r="CD55" i="46"/>
  <c r="O55" i="46" s="1"/>
  <c r="CC55" i="46"/>
  <c r="N55" i="46" s="1"/>
  <c r="CB55" i="46"/>
  <c r="M55" i="46" s="1"/>
  <c r="CA55" i="46"/>
  <c r="L55" i="46" s="1"/>
  <c r="BZ55" i="46"/>
  <c r="BY55" i="46"/>
  <c r="BX55" i="46"/>
  <c r="I55" i="46" s="1"/>
  <c r="BW55" i="46"/>
  <c r="BV55" i="46"/>
  <c r="G55" i="46" s="1"/>
  <c r="BU55" i="46"/>
  <c r="F55" i="46" s="1"/>
  <c r="BT55" i="46"/>
  <c r="BS55" i="46"/>
  <c r="B55" i="46"/>
  <c r="B55" i="44" s="1"/>
  <c r="A55" i="46"/>
  <c r="A53" i="27" s="1"/>
  <c r="EF54" i="46"/>
  <c r="EE54" i="46"/>
  <c r="ED54" i="46"/>
  <c r="EC54" i="46"/>
  <c r="BN54" i="46" s="1"/>
  <c r="EB54" i="46"/>
  <c r="BM54" i="46" s="1"/>
  <c r="EA54" i="46"/>
  <c r="BL54" i="46" s="1"/>
  <c r="DZ54" i="46"/>
  <c r="BK54" i="46" s="1"/>
  <c r="DY54" i="46"/>
  <c r="DX54" i="46"/>
  <c r="DW54" i="46"/>
  <c r="DV54" i="46"/>
  <c r="BG54" i="46" s="1"/>
  <c r="DU54" i="46"/>
  <c r="DT54" i="46"/>
  <c r="BE54" i="46" s="1"/>
  <c r="DS54" i="46"/>
  <c r="BD54" i="46" s="1"/>
  <c r="DR54" i="46"/>
  <c r="BC54" i="46" s="1"/>
  <c r="DQ54" i="46"/>
  <c r="DP54" i="46"/>
  <c r="DO54" i="46"/>
  <c r="DN54" i="46"/>
  <c r="AY54" i="46" s="1"/>
  <c r="DM54" i="46"/>
  <c r="DL54" i="46"/>
  <c r="AW54" i="46" s="1"/>
  <c r="DK54" i="46"/>
  <c r="AV54" i="46" s="1"/>
  <c r="DJ54" i="46"/>
  <c r="DI54" i="46"/>
  <c r="DH54" i="46"/>
  <c r="DG54" i="46"/>
  <c r="AR54" i="46" s="1"/>
  <c r="DF54" i="46"/>
  <c r="AQ54" i="46" s="1"/>
  <c r="DE54" i="46"/>
  <c r="AP54" i="46" s="1"/>
  <c r="DD54" i="46"/>
  <c r="DC54" i="46"/>
  <c r="AN54" i="46" s="1"/>
  <c r="DB54" i="46"/>
  <c r="DA54" i="46"/>
  <c r="CZ54" i="46"/>
  <c r="CY54" i="46"/>
  <c r="AJ54" i="46" s="1"/>
  <c r="CX54" i="46"/>
  <c r="AI54" i="46" s="1"/>
  <c r="CW54" i="46"/>
  <c r="AH54" i="46" s="1"/>
  <c r="CV54" i="46"/>
  <c r="CU54" i="46"/>
  <c r="AF54" i="46" s="1"/>
  <c r="CT54" i="46"/>
  <c r="AE54" i="46" s="1"/>
  <c r="CS54" i="46"/>
  <c r="CR54" i="46"/>
  <c r="CQ54" i="46"/>
  <c r="CP54" i="46"/>
  <c r="CO54" i="46"/>
  <c r="Z54" i="46" s="1"/>
  <c r="CN54" i="46"/>
  <c r="Y54" i="46" s="1"/>
  <c r="CM54" i="46"/>
  <c r="X54" i="46" s="1"/>
  <c r="CL54" i="46"/>
  <c r="W54" i="46" s="1"/>
  <c r="CK54" i="46"/>
  <c r="V54" i="46" s="1"/>
  <c r="CJ54" i="46"/>
  <c r="CI54" i="46"/>
  <c r="CH54" i="46"/>
  <c r="S54" i="46" s="1"/>
  <c r="CG54" i="46"/>
  <c r="R54" i="46" s="1"/>
  <c r="CF54" i="46"/>
  <c r="CE54" i="46"/>
  <c r="P54" i="46" s="1"/>
  <c r="CD54" i="46"/>
  <c r="CC54" i="46"/>
  <c r="CB54" i="46"/>
  <c r="CA54" i="46"/>
  <c r="BZ54" i="46"/>
  <c r="K54" i="46" s="1"/>
  <c r="BY54" i="46"/>
  <c r="BX54" i="46"/>
  <c r="I54" i="46" s="1"/>
  <c r="BW54" i="46"/>
  <c r="H54" i="46" s="1"/>
  <c r="BV54" i="46"/>
  <c r="G54" i="46" s="1"/>
  <c r="BU54" i="46"/>
  <c r="F54" i="46" s="1"/>
  <c r="BT54" i="46"/>
  <c r="BS54" i="46"/>
  <c r="D54" i="46" s="1"/>
  <c r="B54" i="46"/>
  <c r="B54" i="44" s="1"/>
  <c r="A54" i="46"/>
  <c r="A52" i="27" s="1"/>
  <c r="EF53" i="46"/>
  <c r="BQ53" i="46" s="1"/>
  <c r="EE53" i="46"/>
  <c r="BP53" i="46" s="1"/>
  <c r="ED53" i="46"/>
  <c r="EC53" i="46"/>
  <c r="EB53" i="46"/>
  <c r="EA53" i="46"/>
  <c r="DZ53" i="46"/>
  <c r="BK53" i="46" s="1"/>
  <c r="DY53" i="46"/>
  <c r="BJ53" i="46" s="1"/>
  <c r="DX53" i="46"/>
  <c r="BI53" i="46" s="1"/>
  <c r="DW53" i="46"/>
  <c r="BH53" i="46" s="1"/>
  <c r="DV53" i="46"/>
  <c r="DU53" i="46"/>
  <c r="BF53" i="46" s="1"/>
  <c r="DT53" i="46"/>
  <c r="DS53" i="46"/>
  <c r="BD53" i="46" s="1"/>
  <c r="DR53" i="46"/>
  <c r="BC53" i="46" s="1"/>
  <c r="DQ53" i="46"/>
  <c r="BB53" i="46" s="1"/>
  <c r="DP53" i="46"/>
  <c r="BA53" i="46" s="1"/>
  <c r="DO53" i="46"/>
  <c r="AZ53" i="46" s="1"/>
  <c r="DN53" i="46"/>
  <c r="DM53" i="46"/>
  <c r="AX53" i="46" s="1"/>
  <c r="DL53" i="46"/>
  <c r="AW53" i="46" s="1"/>
  <c r="DK53" i="46"/>
  <c r="DJ53" i="46"/>
  <c r="AU53" i="46" s="1"/>
  <c r="DI53" i="46"/>
  <c r="AT53" i="46" s="1"/>
  <c r="DH53" i="46"/>
  <c r="AS53" i="46" s="1"/>
  <c r="DG53" i="46"/>
  <c r="DF53" i="46"/>
  <c r="DE53" i="46"/>
  <c r="AP53" i="46" s="1"/>
  <c r="DD53" i="46"/>
  <c r="DC53" i="46"/>
  <c r="DB53" i="46"/>
  <c r="DA53" i="46"/>
  <c r="AL53" i="46" s="1"/>
  <c r="CZ53" i="46"/>
  <c r="AK53" i="46" s="1"/>
  <c r="CY53" i="46"/>
  <c r="AJ53" i="46" s="1"/>
  <c r="CX53" i="46"/>
  <c r="CW53" i="46"/>
  <c r="AH53" i="46" s="1"/>
  <c r="CV53" i="46"/>
  <c r="CU53" i="46"/>
  <c r="CT53" i="46"/>
  <c r="AE53" i="46" s="1"/>
  <c r="CS53" i="46"/>
  <c r="CR53" i="46"/>
  <c r="CQ53" i="46"/>
  <c r="CP53" i="46"/>
  <c r="CO53" i="46"/>
  <c r="CN53" i="46"/>
  <c r="Y53" i="46" s="1"/>
  <c r="CM53" i="46"/>
  <c r="X53" i="46" s="1"/>
  <c r="CL53" i="46"/>
  <c r="W53" i="46" s="1"/>
  <c r="CK53" i="46"/>
  <c r="V53" i="46" s="1"/>
  <c r="CJ53" i="46"/>
  <c r="U53" i="46" s="1"/>
  <c r="CI53" i="46"/>
  <c r="CH53" i="46"/>
  <c r="CG53" i="46"/>
  <c r="R53" i="46" s="1"/>
  <c r="CF53" i="46"/>
  <c r="CE53" i="46"/>
  <c r="CD53" i="46"/>
  <c r="O53" i="46" s="1"/>
  <c r="CC53" i="46"/>
  <c r="N53" i="46" s="1"/>
  <c r="CB53" i="46"/>
  <c r="M53" i="46" s="1"/>
  <c r="CA53" i="46"/>
  <c r="L53" i="46" s="1"/>
  <c r="BZ53" i="46"/>
  <c r="BY53" i="46"/>
  <c r="J53" i="46" s="1"/>
  <c r="BX53" i="46"/>
  <c r="BW53" i="46"/>
  <c r="BV53" i="46"/>
  <c r="G53" i="46" s="1"/>
  <c r="BU53" i="46"/>
  <c r="F53" i="46" s="1"/>
  <c r="BT53" i="46"/>
  <c r="BS53" i="46"/>
  <c r="D53" i="46" s="1"/>
  <c r="B53" i="46"/>
  <c r="B53" i="44" s="1"/>
  <c r="A53" i="46"/>
  <c r="C53" i="46" s="1"/>
  <c r="C53" i="44" s="1"/>
  <c r="EF52" i="46"/>
  <c r="EE52" i="46"/>
  <c r="BP52" i="46" s="1"/>
  <c r="ED52" i="46"/>
  <c r="BO52" i="44" s="1"/>
  <c r="EC52" i="46"/>
  <c r="BN52" i="46" s="1"/>
  <c r="EB52" i="46"/>
  <c r="EA52" i="46"/>
  <c r="BL52" i="46" s="1"/>
  <c r="DZ52" i="46"/>
  <c r="BK52" i="46" s="1"/>
  <c r="DY52" i="46"/>
  <c r="BJ52" i="46" s="1"/>
  <c r="DX52" i="46"/>
  <c r="DW52" i="46"/>
  <c r="DV52" i="46"/>
  <c r="BG52" i="46" s="1"/>
  <c r="DU52" i="46"/>
  <c r="BF52" i="46" s="1"/>
  <c r="DT52" i="46"/>
  <c r="DS52" i="46"/>
  <c r="BD52" i="46" s="1"/>
  <c r="DR52" i="46"/>
  <c r="BC52" i="46" s="1"/>
  <c r="DQ52" i="46"/>
  <c r="DP52" i="46"/>
  <c r="DO52" i="46"/>
  <c r="DN52" i="46"/>
  <c r="AY52" i="46" s="1"/>
  <c r="DM52" i="46"/>
  <c r="DL52" i="46"/>
  <c r="DK52" i="46"/>
  <c r="DJ52" i="46"/>
  <c r="DI52" i="46"/>
  <c r="AT52" i="46" s="1"/>
  <c r="DH52" i="46"/>
  <c r="DG52" i="46"/>
  <c r="AR52" i="46" s="1"/>
  <c r="DF52" i="46"/>
  <c r="AQ52" i="46" s="1"/>
  <c r="DE52" i="46"/>
  <c r="AP52" i="46" s="1"/>
  <c r="DD52" i="46"/>
  <c r="DC52" i="46"/>
  <c r="AN52" i="46" s="1"/>
  <c r="DB52" i="46"/>
  <c r="AM52" i="46" s="1"/>
  <c r="DA52" i="46"/>
  <c r="AL52" i="46" s="1"/>
  <c r="CZ52" i="46"/>
  <c r="CY52" i="46"/>
  <c r="CX52" i="46"/>
  <c r="CW52" i="46"/>
  <c r="AH52" i="46" s="1"/>
  <c r="CV52" i="46"/>
  <c r="AG52" i="46" s="1"/>
  <c r="CU52" i="46"/>
  <c r="AF52" i="46" s="1"/>
  <c r="CT52" i="46"/>
  <c r="CS52" i="46"/>
  <c r="AD52" i="46" s="1"/>
  <c r="CR52" i="46"/>
  <c r="CQ52" i="46"/>
  <c r="CP52" i="46"/>
  <c r="AA52" i="46" s="1"/>
  <c r="CO52" i="46"/>
  <c r="Z52" i="46" s="1"/>
  <c r="CN52" i="46"/>
  <c r="CM52" i="46"/>
  <c r="CL52" i="46"/>
  <c r="CK52" i="46"/>
  <c r="CJ52" i="46"/>
  <c r="CI52" i="46"/>
  <c r="CH52" i="46"/>
  <c r="S52" i="46" s="1"/>
  <c r="CG52" i="46"/>
  <c r="R52" i="46" s="1"/>
  <c r="CF52" i="46"/>
  <c r="Q52" i="46" s="1"/>
  <c r="CE52" i="46"/>
  <c r="P52" i="46" s="1"/>
  <c r="CD52" i="46"/>
  <c r="O52" i="46" s="1"/>
  <c r="CC52" i="46"/>
  <c r="N52" i="46" s="1"/>
  <c r="CB52" i="46"/>
  <c r="CA52" i="46"/>
  <c r="BZ52" i="46"/>
  <c r="BY52" i="46"/>
  <c r="BX52" i="46"/>
  <c r="I52" i="46" s="1"/>
  <c r="BW52" i="46"/>
  <c r="H52" i="46" s="1"/>
  <c r="BV52" i="46"/>
  <c r="G52" i="46" s="1"/>
  <c r="BU52" i="46"/>
  <c r="F52" i="46" s="1"/>
  <c r="BT52" i="46"/>
  <c r="BS52" i="46"/>
  <c r="BO52" i="46"/>
  <c r="B52" i="46"/>
  <c r="B52" i="44" s="1"/>
  <c r="A52" i="46"/>
  <c r="C52" i="46" s="1"/>
  <c r="C52" i="44" s="1"/>
  <c r="EF51" i="46"/>
  <c r="EE51" i="46"/>
  <c r="ED51" i="46"/>
  <c r="BO51" i="46" s="1"/>
  <c r="EC51" i="46"/>
  <c r="EB51" i="46"/>
  <c r="EA51" i="46"/>
  <c r="BL51" i="46" s="1"/>
  <c r="DZ51" i="46"/>
  <c r="BK51" i="46" s="1"/>
  <c r="DY51" i="46"/>
  <c r="DX51" i="46"/>
  <c r="BI51" i="46" s="1"/>
  <c r="DW51" i="46"/>
  <c r="BH51" i="46" s="1"/>
  <c r="DV51" i="46"/>
  <c r="DU51" i="46"/>
  <c r="DT51" i="46"/>
  <c r="BE51" i="46" s="1"/>
  <c r="DS51" i="46"/>
  <c r="BD51" i="46" s="1"/>
  <c r="DR51" i="46"/>
  <c r="BC51" i="46" s="1"/>
  <c r="DQ51" i="46"/>
  <c r="BB51" i="46" s="1"/>
  <c r="DP51" i="46"/>
  <c r="BA51" i="46" s="1"/>
  <c r="DO51" i="46"/>
  <c r="DN51" i="46"/>
  <c r="DM51" i="46"/>
  <c r="DL51" i="46"/>
  <c r="DK51" i="46"/>
  <c r="AV51" i="46" s="1"/>
  <c r="DJ51" i="46"/>
  <c r="AU51" i="46" s="1"/>
  <c r="DI51" i="46"/>
  <c r="DH51" i="46"/>
  <c r="DG51" i="46"/>
  <c r="DF51" i="46"/>
  <c r="AQ51" i="46" s="1"/>
  <c r="DE51" i="46"/>
  <c r="DD51" i="46"/>
  <c r="DC51" i="46"/>
  <c r="AN51" i="46" s="1"/>
  <c r="DB51" i="46"/>
  <c r="DA51" i="46"/>
  <c r="CZ51" i="46"/>
  <c r="CY51" i="46"/>
  <c r="CX51" i="46"/>
  <c r="AI51" i="46" s="1"/>
  <c r="CW51" i="46"/>
  <c r="CV51" i="46"/>
  <c r="CU51" i="46"/>
  <c r="AF51" i="46" s="1"/>
  <c r="CT51" i="46"/>
  <c r="AE51" i="46" s="1"/>
  <c r="CS51" i="46"/>
  <c r="AD51" i="46" s="1"/>
  <c r="CR51" i="46"/>
  <c r="AC51" i="46" s="1"/>
  <c r="CQ51" i="46"/>
  <c r="AB51" i="46" s="1"/>
  <c r="CP51" i="46"/>
  <c r="CO51" i="46"/>
  <c r="CN51" i="46"/>
  <c r="Y51" i="46" s="1"/>
  <c r="CM51" i="46"/>
  <c r="CL51" i="46"/>
  <c r="W51" i="46" s="1"/>
  <c r="CK51" i="46"/>
  <c r="CJ51" i="46"/>
  <c r="CI51" i="46"/>
  <c r="CH51" i="46"/>
  <c r="S51" i="46" s="1"/>
  <c r="CG51" i="46"/>
  <c r="CF51" i="46"/>
  <c r="Q51" i="46" s="1"/>
  <c r="CE51" i="46"/>
  <c r="P51" i="46" s="1"/>
  <c r="CD51" i="46"/>
  <c r="CC51" i="46"/>
  <c r="CB51" i="46"/>
  <c r="M51" i="46" s="1"/>
  <c r="CA51" i="46"/>
  <c r="L51" i="46" s="1"/>
  <c r="BZ51" i="46"/>
  <c r="K51" i="46" s="1"/>
  <c r="BY51" i="46"/>
  <c r="BX51" i="46"/>
  <c r="BW51" i="46"/>
  <c r="H51" i="46" s="1"/>
  <c r="BV51" i="46"/>
  <c r="G51" i="46" s="1"/>
  <c r="BU51" i="46"/>
  <c r="BT51" i="46"/>
  <c r="E51" i="46" s="1"/>
  <c r="BS51" i="46"/>
  <c r="B51" i="46"/>
  <c r="B51" i="44" s="1"/>
  <c r="A51" i="46"/>
  <c r="EF50" i="46"/>
  <c r="EE50" i="46"/>
  <c r="ED50" i="46"/>
  <c r="EC50" i="46"/>
  <c r="EB50" i="46"/>
  <c r="EA50" i="46"/>
  <c r="DZ50" i="46"/>
  <c r="BK50" i="46" s="1"/>
  <c r="DY50" i="46"/>
  <c r="DX50" i="46"/>
  <c r="DW50" i="46"/>
  <c r="BH50" i="46" s="1"/>
  <c r="DV50" i="46"/>
  <c r="BG50" i="46" s="1"/>
  <c r="DU50" i="46"/>
  <c r="DT50" i="46"/>
  <c r="BE50" i="46" s="1"/>
  <c r="DS50" i="46"/>
  <c r="BD50" i="46" s="1"/>
  <c r="DR50" i="46"/>
  <c r="BC50" i="46" s="1"/>
  <c r="DQ50" i="46"/>
  <c r="DP50" i="46"/>
  <c r="DO50" i="46"/>
  <c r="AZ50" i="46" s="1"/>
  <c r="DN50" i="46"/>
  <c r="AY50" i="46" s="1"/>
  <c r="DM50" i="46"/>
  <c r="DL50" i="46"/>
  <c r="AW50" i="46" s="1"/>
  <c r="DK50" i="46"/>
  <c r="AV50" i="46" s="1"/>
  <c r="DJ50" i="46"/>
  <c r="AU50" i="46" s="1"/>
  <c r="DI50" i="46"/>
  <c r="DH50" i="46"/>
  <c r="DG50" i="46"/>
  <c r="DF50" i="46"/>
  <c r="DE50" i="46"/>
  <c r="AP50" i="46" s="1"/>
  <c r="DD50" i="46"/>
  <c r="DC50" i="46"/>
  <c r="DB50" i="46"/>
  <c r="DA50" i="46"/>
  <c r="CZ50" i="46"/>
  <c r="AK50" i="46" s="1"/>
  <c r="CY50" i="46"/>
  <c r="AJ50" i="46" s="1"/>
  <c r="CX50" i="46"/>
  <c r="AI50" i="46" s="1"/>
  <c r="CW50" i="46"/>
  <c r="CV50" i="46"/>
  <c r="AG50" i="46" s="1"/>
  <c r="CU50" i="46"/>
  <c r="AF50" i="46" s="1"/>
  <c r="CT50" i="46"/>
  <c r="AE50" i="46" s="1"/>
  <c r="CS50" i="46"/>
  <c r="CR50" i="46"/>
  <c r="AC50" i="46" s="1"/>
  <c r="CQ50" i="46"/>
  <c r="AB50" i="46" s="1"/>
  <c r="CP50" i="46"/>
  <c r="CO50" i="46"/>
  <c r="CN50" i="46"/>
  <c r="Y50" i="46" s="1"/>
  <c r="CM50" i="46"/>
  <c r="CL50" i="46"/>
  <c r="CK50" i="46"/>
  <c r="CJ50" i="46"/>
  <c r="U50" i="46" s="1"/>
  <c r="CI50" i="46"/>
  <c r="T50" i="46" s="1"/>
  <c r="CH50" i="46"/>
  <c r="S50" i="46" s="1"/>
  <c r="CG50" i="46"/>
  <c r="CF50" i="46"/>
  <c r="Q50" i="46" s="1"/>
  <c r="CE50" i="46"/>
  <c r="P50" i="46" s="1"/>
  <c r="CD50" i="46"/>
  <c r="O50" i="46" s="1"/>
  <c r="CC50" i="46"/>
  <c r="CB50" i="46"/>
  <c r="CA50" i="46"/>
  <c r="L50" i="46" s="1"/>
  <c r="BZ50" i="46"/>
  <c r="BY50" i="46"/>
  <c r="J50" i="46" s="1"/>
  <c r="BX50" i="46"/>
  <c r="I50" i="46" s="1"/>
  <c r="BW50" i="46"/>
  <c r="H50" i="46" s="1"/>
  <c r="BV50" i="46"/>
  <c r="BU50" i="46"/>
  <c r="BT50" i="46"/>
  <c r="BS50" i="46"/>
  <c r="B50" i="46"/>
  <c r="B50" i="44" s="1"/>
  <c r="A50" i="46"/>
  <c r="C50" i="46" s="1"/>
  <c r="C50" i="44" s="1"/>
  <c r="EF49" i="46"/>
  <c r="BQ49" i="46" s="1"/>
  <c r="EE49" i="46"/>
  <c r="ED49" i="46"/>
  <c r="BO49" i="46" s="1"/>
  <c r="EC49" i="46"/>
  <c r="EB49" i="46"/>
  <c r="EA49" i="46"/>
  <c r="BL49" i="46" s="1"/>
  <c r="DZ49" i="46"/>
  <c r="DY49" i="46"/>
  <c r="DX49" i="46"/>
  <c r="DW49" i="46"/>
  <c r="BH49" i="46" s="1"/>
  <c r="DV49" i="46"/>
  <c r="BG49" i="46" s="1"/>
  <c r="DU49" i="46"/>
  <c r="DT49" i="46"/>
  <c r="DS49" i="46"/>
  <c r="DR49" i="46"/>
  <c r="BC49" i="46" s="1"/>
  <c r="DQ49" i="46"/>
  <c r="DP49" i="46"/>
  <c r="BA49" i="46" s="1"/>
  <c r="DO49" i="46"/>
  <c r="DN49" i="46"/>
  <c r="AY49" i="46" s="1"/>
  <c r="DM49" i="46"/>
  <c r="DL49" i="46"/>
  <c r="DK49" i="46"/>
  <c r="DJ49" i="46"/>
  <c r="DI49" i="46"/>
  <c r="AT49" i="46" s="1"/>
  <c r="DH49" i="46"/>
  <c r="DG49" i="46"/>
  <c r="AR49" i="46" s="1"/>
  <c r="DF49" i="46"/>
  <c r="DE49" i="46"/>
  <c r="DD49" i="46"/>
  <c r="DC49" i="46"/>
  <c r="DB49" i="46"/>
  <c r="DA49" i="46"/>
  <c r="CZ49" i="46"/>
  <c r="AK49" i="46" s="1"/>
  <c r="CY49" i="46"/>
  <c r="AJ49" i="46" s="1"/>
  <c r="CX49" i="46"/>
  <c r="AI49" i="46" s="1"/>
  <c r="CW49" i="46"/>
  <c r="CV49" i="46"/>
  <c r="CU49" i="46"/>
  <c r="AF49" i="46" s="1"/>
  <c r="CT49" i="46"/>
  <c r="AE49" i="46" s="1"/>
  <c r="CS49" i="46"/>
  <c r="CR49" i="46"/>
  <c r="AC49" i="46" s="1"/>
  <c r="CQ49" i="46"/>
  <c r="AB49" i="46" s="1"/>
  <c r="CP49" i="46"/>
  <c r="CO49" i="46"/>
  <c r="CN49" i="46"/>
  <c r="CM49" i="46"/>
  <c r="X49" i="46" s="1"/>
  <c r="CL49" i="46"/>
  <c r="W49" i="46" s="1"/>
  <c r="CK49" i="46"/>
  <c r="CJ49" i="46"/>
  <c r="U49" i="46" s="1"/>
  <c r="CI49" i="46"/>
  <c r="CH49" i="46"/>
  <c r="CG49" i="46"/>
  <c r="CF49" i="46"/>
  <c r="CE49" i="46"/>
  <c r="CD49" i="46"/>
  <c r="O49" i="46" s="1"/>
  <c r="CC49" i="46"/>
  <c r="CB49" i="46"/>
  <c r="M49" i="46" s="1"/>
  <c r="CA49" i="46"/>
  <c r="BZ49" i="46"/>
  <c r="K49" i="46" s="1"/>
  <c r="BY49" i="46"/>
  <c r="BX49" i="46"/>
  <c r="BW49" i="46"/>
  <c r="BV49" i="46"/>
  <c r="G49" i="46" s="1"/>
  <c r="BU49" i="46"/>
  <c r="BT49" i="46"/>
  <c r="BS49" i="46"/>
  <c r="D49" i="46" s="1"/>
  <c r="B49" i="46"/>
  <c r="B49" i="44" s="1"/>
  <c r="A49" i="46"/>
  <c r="A47" i="27" s="1"/>
  <c r="EF48" i="46"/>
  <c r="BQ48" i="46" s="1"/>
  <c r="EE48" i="46"/>
  <c r="ED48" i="46"/>
  <c r="BO48" i="44" s="1"/>
  <c r="EC48" i="46"/>
  <c r="EB48" i="46"/>
  <c r="BM48" i="46" s="1"/>
  <c r="EA48" i="46"/>
  <c r="DZ48" i="46"/>
  <c r="BK48" i="46" s="1"/>
  <c r="DY48" i="46"/>
  <c r="DX48" i="46"/>
  <c r="DW48" i="46"/>
  <c r="DV48" i="46"/>
  <c r="DU48" i="46"/>
  <c r="BF48" i="46" s="1"/>
  <c r="DT48" i="46"/>
  <c r="BE48" i="46" s="1"/>
  <c r="DS48" i="46"/>
  <c r="BD48" i="46" s="1"/>
  <c r="DR48" i="46"/>
  <c r="BC48" i="46" s="1"/>
  <c r="DQ48" i="46"/>
  <c r="DP48" i="46"/>
  <c r="DO48" i="46"/>
  <c r="DN48" i="46"/>
  <c r="AY48" i="46" s="1"/>
  <c r="DM48" i="46"/>
  <c r="AX48" i="46" s="1"/>
  <c r="DL48" i="46"/>
  <c r="AW48" i="46" s="1"/>
  <c r="DK48" i="46"/>
  <c r="DJ48" i="46"/>
  <c r="AU48" i="46" s="1"/>
  <c r="DI48" i="46"/>
  <c r="DH48" i="46"/>
  <c r="DG48" i="46"/>
  <c r="DF48" i="46"/>
  <c r="AQ48" i="46" s="1"/>
  <c r="DE48" i="46"/>
  <c r="DD48" i="46"/>
  <c r="AO48" i="46" s="1"/>
  <c r="DC48" i="46"/>
  <c r="DB48" i="46"/>
  <c r="AM48" i="46" s="1"/>
  <c r="DA48" i="46"/>
  <c r="CZ48" i="46"/>
  <c r="AK48" i="46" s="1"/>
  <c r="CY48" i="46"/>
  <c r="CX48" i="46"/>
  <c r="CW48" i="46"/>
  <c r="AH48" i="46" s="1"/>
  <c r="CV48" i="46"/>
  <c r="AG48" i="46" s="1"/>
  <c r="CU48" i="46"/>
  <c r="AF48" i="46" s="1"/>
  <c r="CT48" i="46"/>
  <c r="CS48" i="46"/>
  <c r="CR48" i="46"/>
  <c r="CQ48" i="46"/>
  <c r="CP48" i="46"/>
  <c r="AA48" i="46" s="1"/>
  <c r="CO48" i="46"/>
  <c r="Z48" i="46" s="1"/>
  <c r="CN48" i="46"/>
  <c r="Y48" i="46" s="1"/>
  <c r="CM48" i="46"/>
  <c r="X48" i="46" s="1"/>
  <c r="CL48" i="46"/>
  <c r="W48" i="46" s="1"/>
  <c r="CK48" i="46"/>
  <c r="CJ48" i="46"/>
  <c r="U48" i="46" s="1"/>
  <c r="CI48" i="46"/>
  <c r="CH48" i="46"/>
  <c r="S48" i="46" s="1"/>
  <c r="CG48" i="46"/>
  <c r="R48" i="46" s="1"/>
  <c r="CF48" i="46"/>
  <c r="Q48" i="46" s="1"/>
  <c r="CE48" i="46"/>
  <c r="P48" i="46" s="1"/>
  <c r="CD48" i="46"/>
  <c r="O48" i="46" s="1"/>
  <c r="CC48" i="46"/>
  <c r="CB48" i="46"/>
  <c r="M48" i="46" s="1"/>
  <c r="CA48" i="46"/>
  <c r="L48" i="46" s="1"/>
  <c r="BZ48" i="46"/>
  <c r="K48" i="46" s="1"/>
  <c r="BY48" i="46"/>
  <c r="J48" i="46" s="1"/>
  <c r="BX48" i="46"/>
  <c r="I48" i="46" s="1"/>
  <c r="BW48" i="46"/>
  <c r="BV48" i="46"/>
  <c r="G48" i="46" s="1"/>
  <c r="BU48" i="46"/>
  <c r="BT48" i="46"/>
  <c r="BS48" i="46"/>
  <c r="D48" i="46" s="1"/>
  <c r="BO48" i="46"/>
  <c r="B48" i="46"/>
  <c r="B48" i="44" s="1"/>
  <c r="A48" i="46"/>
  <c r="A46" i="27" s="1"/>
  <c r="EF47" i="46"/>
  <c r="BQ47" i="46" s="1"/>
  <c r="EE47" i="46"/>
  <c r="ED47" i="46"/>
  <c r="EC47" i="46"/>
  <c r="EB47" i="46"/>
  <c r="EA47" i="46"/>
  <c r="BL47" i="46" s="1"/>
  <c r="DZ47" i="46"/>
  <c r="DY47" i="46"/>
  <c r="DX47" i="46"/>
  <c r="DW47" i="46"/>
  <c r="DV47" i="46"/>
  <c r="DU47" i="46"/>
  <c r="DT47" i="46"/>
  <c r="BE47" i="46" s="1"/>
  <c r="DS47" i="46"/>
  <c r="BD47" i="46" s="1"/>
  <c r="DR47" i="46"/>
  <c r="BC47" i="46" s="1"/>
  <c r="DQ47" i="46"/>
  <c r="BB47" i="46" s="1"/>
  <c r="DP47" i="46"/>
  <c r="BA47" i="46" s="1"/>
  <c r="DO47" i="46"/>
  <c r="AZ47" i="46" s="1"/>
  <c r="DN47" i="46"/>
  <c r="DM47" i="46"/>
  <c r="AX47" i="46" s="1"/>
  <c r="DL47" i="46"/>
  <c r="AW47" i="46" s="1"/>
  <c r="DK47" i="46"/>
  <c r="AV47" i="46" s="1"/>
  <c r="DJ47" i="46"/>
  <c r="DI47" i="46"/>
  <c r="AT47" i="46" s="1"/>
  <c r="DH47" i="46"/>
  <c r="AS47" i="46" s="1"/>
  <c r="DG47" i="46"/>
  <c r="AR47" i="46" s="1"/>
  <c r="DF47" i="46"/>
  <c r="DE47" i="46"/>
  <c r="DD47" i="46"/>
  <c r="AO47" i="46" s="1"/>
  <c r="DC47" i="46"/>
  <c r="AN47" i="46" s="1"/>
  <c r="DB47" i="46"/>
  <c r="AM47" i="46" s="1"/>
  <c r="DA47" i="46"/>
  <c r="AL47" i="46" s="1"/>
  <c r="CZ47" i="46"/>
  <c r="AK47" i="46" s="1"/>
  <c r="CY47" i="46"/>
  <c r="CX47" i="46"/>
  <c r="CW47" i="46"/>
  <c r="CV47" i="46"/>
  <c r="CU47" i="46"/>
  <c r="CT47" i="46"/>
  <c r="CS47" i="46"/>
  <c r="AD47" i="46" s="1"/>
  <c r="CR47" i="46"/>
  <c r="CQ47" i="46"/>
  <c r="AB47" i="46" s="1"/>
  <c r="CP47" i="46"/>
  <c r="CO47" i="46"/>
  <c r="Z47" i="46" s="1"/>
  <c r="CN47" i="46"/>
  <c r="Y47" i="46" s="1"/>
  <c r="CM47" i="46"/>
  <c r="CL47" i="46"/>
  <c r="W47" i="46" s="1"/>
  <c r="CK47" i="46"/>
  <c r="V47" i="46" s="1"/>
  <c r="CJ47" i="46"/>
  <c r="U47" i="46" s="1"/>
  <c r="CI47" i="46"/>
  <c r="T47" i="46" s="1"/>
  <c r="CH47" i="46"/>
  <c r="CG47" i="46"/>
  <c r="CF47" i="46"/>
  <c r="Q47" i="46" s="1"/>
  <c r="CE47" i="46"/>
  <c r="P47" i="46" s="1"/>
  <c r="CD47" i="46"/>
  <c r="O47" i="46" s="1"/>
  <c r="CC47" i="46"/>
  <c r="CB47" i="46"/>
  <c r="CA47" i="46"/>
  <c r="BZ47" i="46"/>
  <c r="BY47" i="46"/>
  <c r="BX47" i="46"/>
  <c r="I47" i="46" s="1"/>
  <c r="BW47" i="46"/>
  <c r="BV47" i="46"/>
  <c r="G47" i="46" s="1"/>
  <c r="BU47" i="46"/>
  <c r="F47" i="46" s="1"/>
  <c r="BT47" i="46"/>
  <c r="E47" i="46" s="1"/>
  <c r="BS47" i="46"/>
  <c r="D47" i="46" s="1"/>
  <c r="B47" i="46"/>
  <c r="B47" i="44" s="1"/>
  <c r="A47" i="46"/>
  <c r="EF46" i="46"/>
  <c r="BQ46" i="46" s="1"/>
  <c r="EE46" i="46"/>
  <c r="BP46" i="46" s="1"/>
  <c r="ED46" i="46"/>
  <c r="EC46" i="46"/>
  <c r="EB46" i="46"/>
  <c r="BM46" i="46" s="1"/>
  <c r="EA46" i="46"/>
  <c r="DZ46" i="46"/>
  <c r="BK46" i="46" s="1"/>
  <c r="DY46" i="46"/>
  <c r="DX46" i="46"/>
  <c r="BI46" i="46" s="1"/>
  <c r="DW46" i="46"/>
  <c r="DV46" i="46"/>
  <c r="DU46" i="46"/>
  <c r="BF46" i="46" s="1"/>
  <c r="DT46" i="46"/>
  <c r="DS46" i="46"/>
  <c r="DR46" i="46"/>
  <c r="BC46" i="46" s="1"/>
  <c r="DQ46" i="46"/>
  <c r="DP46" i="46"/>
  <c r="BA46" i="46" s="1"/>
  <c r="DO46" i="46"/>
  <c r="DN46" i="46"/>
  <c r="DM46" i="46"/>
  <c r="AX46" i="46" s="1"/>
  <c r="DL46" i="46"/>
  <c r="AW46" i="46" s="1"/>
  <c r="DK46" i="46"/>
  <c r="DJ46" i="46"/>
  <c r="AU46" i="46" s="1"/>
  <c r="DI46" i="46"/>
  <c r="DH46" i="46"/>
  <c r="AS46" i="46" s="1"/>
  <c r="DG46" i="46"/>
  <c r="DF46" i="46"/>
  <c r="DE46" i="46"/>
  <c r="DD46" i="46"/>
  <c r="AO46" i="46" s="1"/>
  <c r="DC46" i="46"/>
  <c r="AN46" i="46" s="1"/>
  <c r="DB46" i="46"/>
  <c r="AM46" i="46" s="1"/>
  <c r="DA46" i="46"/>
  <c r="CZ46" i="46"/>
  <c r="CY46" i="46"/>
  <c r="CX46" i="46"/>
  <c r="AI46" i="46" s="1"/>
  <c r="CW46" i="46"/>
  <c r="AH46" i="46" s="1"/>
  <c r="CV46" i="46"/>
  <c r="CU46" i="46"/>
  <c r="AF46" i="46" s="1"/>
  <c r="CT46" i="46"/>
  <c r="AE46" i="46" s="1"/>
  <c r="CS46" i="46"/>
  <c r="AD46" i="46" s="1"/>
  <c r="CR46" i="46"/>
  <c r="AC46" i="46" s="1"/>
  <c r="CQ46" i="46"/>
  <c r="CP46" i="46"/>
  <c r="CO46" i="46"/>
  <c r="Z46" i="46" s="1"/>
  <c r="CN46" i="46"/>
  <c r="Y46" i="46" s="1"/>
  <c r="CM46" i="46"/>
  <c r="X46" i="46" s="1"/>
  <c r="CL46" i="46"/>
  <c r="W46" i="46" s="1"/>
  <c r="CK46" i="46"/>
  <c r="CJ46" i="46"/>
  <c r="U46" i="46" s="1"/>
  <c r="CI46" i="46"/>
  <c r="CH46" i="46"/>
  <c r="CG46" i="46"/>
  <c r="R46" i="46" s="1"/>
  <c r="CF46" i="46"/>
  <c r="Q46" i="46" s="1"/>
  <c r="CE46" i="46"/>
  <c r="P46" i="46" s="1"/>
  <c r="CD46" i="46"/>
  <c r="O46" i="46" s="1"/>
  <c r="CC46" i="46"/>
  <c r="CB46" i="46"/>
  <c r="M46" i="46" s="1"/>
  <c r="CA46" i="46"/>
  <c r="BZ46" i="46"/>
  <c r="BY46" i="46"/>
  <c r="J46" i="46" s="1"/>
  <c r="BX46" i="46"/>
  <c r="BW46" i="46"/>
  <c r="BV46" i="46"/>
  <c r="G46" i="46" s="1"/>
  <c r="BU46" i="46"/>
  <c r="F46" i="46" s="1"/>
  <c r="BT46" i="46"/>
  <c r="E46" i="46" s="1"/>
  <c r="BS46" i="46"/>
  <c r="B46" i="46"/>
  <c r="B46" i="44" s="1"/>
  <c r="A46" i="46"/>
  <c r="A44" i="27" s="1"/>
  <c r="EF45" i="46"/>
  <c r="BQ45" i="46" s="1"/>
  <c r="EE45" i="46"/>
  <c r="BP45" i="46" s="1"/>
  <c r="ED45" i="46"/>
  <c r="EC45" i="46"/>
  <c r="BN45" i="46" s="1"/>
  <c r="EB45" i="46"/>
  <c r="BM45" i="46" s="1"/>
  <c r="EA45" i="46"/>
  <c r="DZ45" i="46"/>
  <c r="BK45" i="46" s="1"/>
  <c r="DY45" i="46"/>
  <c r="DX45" i="46"/>
  <c r="DW45" i="46"/>
  <c r="DV45" i="46"/>
  <c r="DU45" i="46"/>
  <c r="DT45" i="46"/>
  <c r="DS45" i="46"/>
  <c r="DR45" i="46"/>
  <c r="DQ45" i="46"/>
  <c r="BB45" i="46" s="1"/>
  <c r="DP45" i="46"/>
  <c r="BA45" i="46" s="1"/>
  <c r="DO45" i="46"/>
  <c r="AZ45" i="46" s="1"/>
  <c r="DN45" i="46"/>
  <c r="DM45" i="46"/>
  <c r="DL45" i="46"/>
  <c r="AW45" i="46" s="1"/>
  <c r="DK45" i="46"/>
  <c r="AV45" i="46" s="1"/>
  <c r="DJ45" i="46"/>
  <c r="DI45" i="46"/>
  <c r="DH45" i="46"/>
  <c r="DG45" i="46"/>
  <c r="DF45" i="46"/>
  <c r="DE45" i="46"/>
  <c r="DD45" i="46"/>
  <c r="AO45" i="46" s="1"/>
  <c r="DC45" i="46"/>
  <c r="AN45" i="46" s="1"/>
  <c r="DB45" i="46"/>
  <c r="DA45" i="46"/>
  <c r="AL45" i="46" s="1"/>
  <c r="CZ45" i="46"/>
  <c r="AK45" i="46" s="1"/>
  <c r="CY45" i="46"/>
  <c r="AJ45" i="46" s="1"/>
  <c r="CX45" i="46"/>
  <c r="CW45" i="46"/>
  <c r="AH45" i="46" s="1"/>
  <c r="CV45" i="46"/>
  <c r="AG45" i="46" s="1"/>
  <c r="CU45" i="46"/>
  <c r="CT45" i="46"/>
  <c r="AE45" i="46" s="1"/>
  <c r="CS45" i="46"/>
  <c r="AD45" i="46" s="1"/>
  <c r="CR45" i="46"/>
  <c r="AC45" i="46" s="1"/>
  <c r="CQ45" i="46"/>
  <c r="CP45" i="46"/>
  <c r="CO45" i="46"/>
  <c r="CN45" i="46"/>
  <c r="Y45" i="46" s="1"/>
  <c r="CM45" i="46"/>
  <c r="CL45" i="46"/>
  <c r="W45" i="46" s="1"/>
  <c r="CK45" i="46"/>
  <c r="V45" i="46" s="1"/>
  <c r="CJ45" i="46"/>
  <c r="U45" i="46" s="1"/>
  <c r="CI45" i="46"/>
  <c r="T45" i="46" s="1"/>
  <c r="CH45" i="46"/>
  <c r="CG45" i="46"/>
  <c r="R45" i="46" s="1"/>
  <c r="CF45" i="46"/>
  <c r="Q45" i="46" s="1"/>
  <c r="CE45" i="46"/>
  <c r="P45" i="46" s="1"/>
  <c r="CD45" i="46"/>
  <c r="CC45" i="46"/>
  <c r="N45" i="46" s="1"/>
  <c r="CB45" i="46"/>
  <c r="M45" i="46" s="1"/>
  <c r="CA45" i="46"/>
  <c r="BZ45" i="46"/>
  <c r="BY45" i="46"/>
  <c r="J45" i="46" s="1"/>
  <c r="BX45" i="46"/>
  <c r="I45" i="46" s="1"/>
  <c r="BW45" i="46"/>
  <c r="BV45" i="46"/>
  <c r="BU45" i="46"/>
  <c r="F45" i="46" s="1"/>
  <c r="BT45" i="46"/>
  <c r="E45" i="46" s="1"/>
  <c r="BS45" i="46"/>
  <c r="D45" i="46" s="1"/>
  <c r="B45" i="46"/>
  <c r="B45" i="44" s="1"/>
  <c r="A45" i="46"/>
  <c r="A45" i="44" s="1"/>
  <c r="EF44" i="46"/>
  <c r="EE44" i="46"/>
  <c r="BP44" i="46" s="1"/>
  <c r="ED44" i="46"/>
  <c r="BO44" i="46" s="1"/>
  <c r="EC44" i="46"/>
  <c r="EB44" i="46"/>
  <c r="BM44" i="46" s="1"/>
  <c r="EA44" i="46"/>
  <c r="BL44" i="46" s="1"/>
  <c r="DZ44" i="46"/>
  <c r="BK44" i="46" s="1"/>
  <c r="DY44" i="46"/>
  <c r="DX44" i="46"/>
  <c r="BI44" i="46" s="1"/>
  <c r="DW44" i="46"/>
  <c r="BH44" i="46" s="1"/>
  <c r="DV44" i="46"/>
  <c r="DU44" i="46"/>
  <c r="BF44" i="46" s="1"/>
  <c r="DT44" i="46"/>
  <c r="DS44" i="46"/>
  <c r="BD44" i="46" s="1"/>
  <c r="DR44" i="46"/>
  <c r="BC44" i="46" s="1"/>
  <c r="DQ44" i="46"/>
  <c r="DP44" i="46"/>
  <c r="DO44" i="46"/>
  <c r="DN44" i="46"/>
  <c r="AY44" i="46" s="1"/>
  <c r="DM44" i="46"/>
  <c r="AX44" i="46" s="1"/>
  <c r="DL44" i="46"/>
  <c r="AW44" i="46" s="1"/>
  <c r="DK44" i="46"/>
  <c r="AV44" i="46" s="1"/>
  <c r="DJ44" i="46"/>
  <c r="AU44" i="46" s="1"/>
  <c r="DI44" i="46"/>
  <c r="DH44" i="46"/>
  <c r="AS44" i="46" s="1"/>
  <c r="DG44" i="46"/>
  <c r="DF44" i="46"/>
  <c r="DE44" i="46"/>
  <c r="DD44" i="46"/>
  <c r="AO44" i="46" s="1"/>
  <c r="DC44" i="46"/>
  <c r="AN44" i="46" s="1"/>
  <c r="DB44" i="46"/>
  <c r="AM44" i="46" s="1"/>
  <c r="DA44" i="46"/>
  <c r="AL44" i="46" s="1"/>
  <c r="CZ44" i="46"/>
  <c r="AK44" i="46" s="1"/>
  <c r="CY44" i="46"/>
  <c r="CX44" i="46"/>
  <c r="CW44" i="46"/>
  <c r="AH44" i="46" s="1"/>
  <c r="CV44" i="46"/>
  <c r="AG44" i="46" s="1"/>
  <c r="CU44" i="46"/>
  <c r="AF44" i="46" s="1"/>
  <c r="CT44" i="46"/>
  <c r="AE44" i="46" s="1"/>
  <c r="CS44" i="46"/>
  <c r="CR44" i="46"/>
  <c r="CQ44" i="46"/>
  <c r="CP44" i="46"/>
  <c r="CO44" i="46"/>
  <c r="Z44" i="46" s="1"/>
  <c r="CN44" i="46"/>
  <c r="Y44" i="46" s="1"/>
  <c r="CM44" i="46"/>
  <c r="CL44" i="46"/>
  <c r="W44" i="46" s="1"/>
  <c r="CK44" i="46"/>
  <c r="V44" i="46" s="1"/>
  <c r="CJ44" i="46"/>
  <c r="U44" i="46" s="1"/>
  <c r="CI44" i="46"/>
  <c r="CH44" i="46"/>
  <c r="S44" i="46" s="1"/>
  <c r="CG44" i="46"/>
  <c r="R44" i="46" s="1"/>
  <c r="CF44" i="46"/>
  <c r="CE44" i="46"/>
  <c r="P44" i="46" s="1"/>
  <c r="CD44" i="46"/>
  <c r="O44" i="46" s="1"/>
  <c r="CC44" i="46"/>
  <c r="CB44" i="46"/>
  <c r="M44" i="46" s="1"/>
  <c r="CA44" i="46"/>
  <c r="BZ44" i="46"/>
  <c r="K44" i="46" s="1"/>
  <c r="BY44" i="46"/>
  <c r="J44" i="46" s="1"/>
  <c r="BX44" i="46"/>
  <c r="BW44" i="46"/>
  <c r="H44" i="46" s="1"/>
  <c r="BV44" i="46"/>
  <c r="G44" i="46" s="1"/>
  <c r="BU44" i="46"/>
  <c r="BT44" i="46"/>
  <c r="E44" i="46" s="1"/>
  <c r="BS44" i="46"/>
  <c r="B44" i="46"/>
  <c r="B44" i="44" s="1"/>
  <c r="A44" i="46"/>
  <c r="A42" i="27" s="1"/>
  <c r="EF43" i="46"/>
  <c r="BQ43" i="46" s="1"/>
  <c r="EE43" i="46"/>
  <c r="BP43" i="46" s="1"/>
  <c r="ED43" i="46"/>
  <c r="EC43" i="46"/>
  <c r="EB43" i="46"/>
  <c r="BM43" i="46" s="1"/>
  <c r="EA43" i="46"/>
  <c r="BL43" i="46" s="1"/>
  <c r="DZ43" i="46"/>
  <c r="BK43" i="46" s="1"/>
  <c r="DY43" i="46"/>
  <c r="BJ43" i="46" s="1"/>
  <c r="DX43" i="46"/>
  <c r="BI43" i="46" s="1"/>
  <c r="DW43" i="46"/>
  <c r="BH43" i="46" s="1"/>
  <c r="DV43" i="46"/>
  <c r="DU43" i="46"/>
  <c r="DT43" i="46"/>
  <c r="BE43" i="46" s="1"/>
  <c r="DS43" i="46"/>
  <c r="DR43" i="46"/>
  <c r="BC43" i="46" s="1"/>
  <c r="DQ43" i="46"/>
  <c r="BB43" i="46" s="1"/>
  <c r="DP43" i="46"/>
  <c r="DO43" i="46"/>
  <c r="DN43" i="46"/>
  <c r="DM43" i="46"/>
  <c r="DL43" i="46"/>
  <c r="AW43" i="46" s="1"/>
  <c r="DK43" i="46"/>
  <c r="AV43" i="46" s="1"/>
  <c r="DJ43" i="46"/>
  <c r="DI43" i="46"/>
  <c r="AT43" i="46" s="1"/>
  <c r="DH43" i="46"/>
  <c r="AS43" i="46" s="1"/>
  <c r="DG43" i="46"/>
  <c r="AR43" i="46" s="1"/>
  <c r="DF43" i="46"/>
  <c r="DE43" i="46"/>
  <c r="AP43" i="46" s="1"/>
  <c r="DD43" i="46"/>
  <c r="DC43" i="46"/>
  <c r="AN43" i="46" s="1"/>
  <c r="DB43" i="46"/>
  <c r="AM43" i="46" s="1"/>
  <c r="DA43" i="46"/>
  <c r="AL43" i="46" s="1"/>
  <c r="CZ43" i="46"/>
  <c r="CY43" i="46"/>
  <c r="AJ43" i="46" s="1"/>
  <c r="CX43" i="46"/>
  <c r="CW43" i="46"/>
  <c r="AH43" i="46" s="1"/>
  <c r="CV43" i="46"/>
  <c r="AG43" i="46" s="1"/>
  <c r="CU43" i="46"/>
  <c r="CT43" i="46"/>
  <c r="CS43" i="46"/>
  <c r="AD43" i="46" s="1"/>
  <c r="CR43" i="46"/>
  <c r="CQ43" i="46"/>
  <c r="AB43" i="46" s="1"/>
  <c r="CP43" i="46"/>
  <c r="CO43" i="46"/>
  <c r="CN43" i="46"/>
  <c r="Y43" i="46" s="1"/>
  <c r="CM43" i="46"/>
  <c r="X43" i="46" s="1"/>
  <c r="CL43" i="46"/>
  <c r="CK43" i="46"/>
  <c r="V43" i="46" s="1"/>
  <c r="CJ43" i="46"/>
  <c r="U43" i="46" s="1"/>
  <c r="CI43" i="46"/>
  <c r="T43" i="46" s="1"/>
  <c r="CH43" i="46"/>
  <c r="CG43" i="46"/>
  <c r="CF43" i="46"/>
  <c r="Q43" i="46" s="1"/>
  <c r="CE43" i="46"/>
  <c r="P43" i="46" s="1"/>
  <c r="CD43" i="46"/>
  <c r="CC43" i="46"/>
  <c r="N43" i="46" s="1"/>
  <c r="CB43" i="46"/>
  <c r="M43" i="46" s="1"/>
  <c r="CA43" i="46"/>
  <c r="L43" i="46" s="1"/>
  <c r="BZ43" i="46"/>
  <c r="BY43" i="46"/>
  <c r="BX43" i="46"/>
  <c r="I43" i="46" s="1"/>
  <c r="BW43" i="46"/>
  <c r="BV43" i="46"/>
  <c r="G43" i="46" s="1"/>
  <c r="BU43" i="46"/>
  <c r="F43" i="46" s="1"/>
  <c r="BT43" i="46"/>
  <c r="E43" i="46" s="1"/>
  <c r="BS43" i="46"/>
  <c r="B43" i="46"/>
  <c r="B43" i="44" s="1"/>
  <c r="A43" i="46"/>
  <c r="A41" i="27" s="1"/>
  <c r="EF42" i="46"/>
  <c r="EE42" i="46"/>
  <c r="ED42" i="46"/>
  <c r="EC42" i="46"/>
  <c r="BN42" i="46" s="1"/>
  <c r="EB42" i="46"/>
  <c r="EA42" i="46"/>
  <c r="BL42" i="46" s="1"/>
  <c r="DZ42" i="46"/>
  <c r="BK42" i="46" s="1"/>
  <c r="DY42" i="46"/>
  <c r="DX42" i="46"/>
  <c r="BI42" i="46" s="1"/>
  <c r="DW42" i="46"/>
  <c r="DV42" i="46"/>
  <c r="DU42" i="46"/>
  <c r="BF42" i="46" s="1"/>
  <c r="DT42" i="46"/>
  <c r="BE42" i="46" s="1"/>
  <c r="DS42" i="46"/>
  <c r="BD42" i="46" s="1"/>
  <c r="DR42" i="46"/>
  <c r="BC42" i="46" s="1"/>
  <c r="DQ42" i="46"/>
  <c r="BB42" i="46" s="1"/>
  <c r="DP42" i="46"/>
  <c r="DO42" i="46"/>
  <c r="DN42" i="46"/>
  <c r="DM42" i="46"/>
  <c r="AX42" i="46" s="1"/>
  <c r="DL42" i="46"/>
  <c r="AW42" i="46" s="1"/>
  <c r="DK42" i="46"/>
  <c r="AV42" i="46" s="1"/>
  <c r="DJ42" i="46"/>
  <c r="AU42" i="46" s="1"/>
  <c r="DI42" i="46"/>
  <c r="DH42" i="46"/>
  <c r="AS42" i="46" s="1"/>
  <c r="DG42" i="46"/>
  <c r="AR42" i="46" s="1"/>
  <c r="DF42" i="46"/>
  <c r="DE42" i="46"/>
  <c r="AP42" i="46" s="1"/>
  <c r="DD42" i="46"/>
  <c r="DC42" i="46"/>
  <c r="AN42" i="46" s="1"/>
  <c r="DB42" i="46"/>
  <c r="AM42" i="46" s="1"/>
  <c r="DA42" i="46"/>
  <c r="CZ42" i="46"/>
  <c r="CY42" i="46"/>
  <c r="CX42" i="46"/>
  <c r="AI42" i="46" s="1"/>
  <c r="CW42" i="46"/>
  <c r="AH42" i="46" s="1"/>
  <c r="CV42" i="46"/>
  <c r="AG42" i="46" s="1"/>
  <c r="CU42" i="46"/>
  <c r="CT42" i="46"/>
  <c r="AE42" i="46" s="1"/>
  <c r="CS42" i="46"/>
  <c r="CR42" i="46"/>
  <c r="AC42" i="46" s="1"/>
  <c r="CQ42" i="46"/>
  <c r="CP42" i="46"/>
  <c r="AA42" i="46" s="1"/>
  <c r="CO42" i="46"/>
  <c r="Z42" i="46" s="1"/>
  <c r="CN42" i="46"/>
  <c r="Y42" i="46" s="1"/>
  <c r="CM42" i="46"/>
  <c r="X42" i="46" s="1"/>
  <c r="CL42" i="46"/>
  <c r="W42" i="46" s="1"/>
  <c r="CK42" i="46"/>
  <c r="CJ42" i="46"/>
  <c r="U42" i="46" s="1"/>
  <c r="CI42" i="46"/>
  <c r="CH42" i="46"/>
  <c r="CG42" i="46"/>
  <c r="CF42" i="46"/>
  <c r="Q42" i="46" s="1"/>
  <c r="CE42" i="46"/>
  <c r="P42" i="46" s="1"/>
  <c r="CD42" i="46"/>
  <c r="O42" i="46" s="1"/>
  <c r="CC42" i="46"/>
  <c r="CB42" i="46"/>
  <c r="M42" i="46" s="1"/>
  <c r="CA42" i="46"/>
  <c r="L42" i="46" s="1"/>
  <c r="BZ42" i="46"/>
  <c r="BY42" i="46"/>
  <c r="J42" i="46" s="1"/>
  <c r="BX42" i="46"/>
  <c r="I42" i="46" s="1"/>
  <c r="BW42" i="46"/>
  <c r="H42" i="46" s="1"/>
  <c r="BV42" i="46"/>
  <c r="G42" i="46" s="1"/>
  <c r="BU42" i="46"/>
  <c r="BT42" i="46"/>
  <c r="E42" i="46" s="1"/>
  <c r="BS42" i="46"/>
  <c r="B42" i="46"/>
  <c r="B42" i="44" s="1"/>
  <c r="A42" i="46"/>
  <c r="A40" i="27" s="1"/>
  <c r="EF41" i="46"/>
  <c r="BQ41" i="46" s="1"/>
  <c r="EE41" i="46"/>
  <c r="BP41" i="46" s="1"/>
  <c r="ED41" i="46"/>
  <c r="EC41" i="46"/>
  <c r="EB41" i="46"/>
  <c r="EA41" i="46"/>
  <c r="DZ41" i="46"/>
  <c r="DY41" i="46"/>
  <c r="DX41" i="46"/>
  <c r="DW41" i="46"/>
  <c r="DV41" i="46"/>
  <c r="DU41" i="46"/>
  <c r="DT41" i="46"/>
  <c r="BE41" i="46" s="1"/>
  <c r="DS41" i="46"/>
  <c r="BD41" i="46" s="1"/>
  <c r="DR41" i="46"/>
  <c r="DQ41" i="46"/>
  <c r="BB41" i="46" s="1"/>
  <c r="DP41" i="46"/>
  <c r="BA41" i="46" s="1"/>
  <c r="DO41" i="46"/>
  <c r="AZ41" i="46" s="1"/>
  <c r="DN41" i="46"/>
  <c r="DM41" i="46"/>
  <c r="AX41" i="46" s="1"/>
  <c r="DL41" i="46"/>
  <c r="AW41" i="46" s="1"/>
  <c r="DK41" i="46"/>
  <c r="AV41" i="46" s="1"/>
  <c r="DJ41" i="46"/>
  <c r="AU41" i="46" s="1"/>
  <c r="DI41" i="46"/>
  <c r="AT41" i="46" s="1"/>
  <c r="DH41" i="46"/>
  <c r="DG41" i="46"/>
  <c r="AR41" i="46" s="1"/>
  <c r="DF41" i="46"/>
  <c r="DE41" i="46"/>
  <c r="DD41" i="46"/>
  <c r="AO41" i="46" s="1"/>
  <c r="DC41" i="46"/>
  <c r="DB41" i="46"/>
  <c r="DA41" i="46"/>
  <c r="CZ41" i="46"/>
  <c r="AK41" i="46" s="1"/>
  <c r="CY41" i="46"/>
  <c r="CX41" i="46"/>
  <c r="CW41" i="46"/>
  <c r="CV41" i="46"/>
  <c r="CU41" i="46"/>
  <c r="CT41" i="46"/>
  <c r="AE41" i="46" s="1"/>
  <c r="CS41" i="46"/>
  <c r="AD41" i="46" s="1"/>
  <c r="CR41" i="46"/>
  <c r="AC41" i="46" s="1"/>
  <c r="CQ41" i="46"/>
  <c r="AB41" i="46" s="1"/>
  <c r="CP41" i="46"/>
  <c r="CO41" i="46"/>
  <c r="Z41" i="46" s="1"/>
  <c r="CN41" i="46"/>
  <c r="Y41" i="46" s="1"/>
  <c r="CM41" i="46"/>
  <c r="CL41" i="46"/>
  <c r="CK41" i="46"/>
  <c r="CJ41" i="46"/>
  <c r="U41" i="46" s="1"/>
  <c r="CI41" i="46"/>
  <c r="T41" i="46" s="1"/>
  <c r="CH41" i="46"/>
  <c r="CG41" i="46"/>
  <c r="CF41" i="46"/>
  <c r="Q41" i="46" s="1"/>
  <c r="CE41" i="46"/>
  <c r="CD41" i="46"/>
  <c r="O41" i="46" s="1"/>
  <c r="CC41" i="46"/>
  <c r="N41" i="46" s="1"/>
  <c r="CB41" i="46"/>
  <c r="M41" i="46" s="1"/>
  <c r="CA41" i="46"/>
  <c r="L41" i="46" s="1"/>
  <c r="BZ41" i="46"/>
  <c r="BY41" i="46"/>
  <c r="J41" i="46" s="1"/>
  <c r="BX41" i="46"/>
  <c r="BW41" i="46"/>
  <c r="BV41" i="46"/>
  <c r="BU41" i="46"/>
  <c r="F41" i="46" s="1"/>
  <c r="BT41" i="46"/>
  <c r="BS41" i="46"/>
  <c r="D41" i="46" s="1"/>
  <c r="B41" i="46"/>
  <c r="B41" i="44" s="1"/>
  <c r="A41" i="46"/>
  <c r="C41" i="46" s="1"/>
  <c r="C41" i="44" s="1"/>
  <c r="EF40" i="46"/>
  <c r="BQ40" i="46" s="1"/>
  <c r="EE40" i="46"/>
  <c r="ED40" i="46"/>
  <c r="BO40" i="46" s="1"/>
  <c r="EC40" i="46"/>
  <c r="EB40" i="46"/>
  <c r="BM40" i="46" s="1"/>
  <c r="EA40" i="46"/>
  <c r="BL40" i="46" s="1"/>
  <c r="DZ40" i="46"/>
  <c r="BK40" i="46" s="1"/>
  <c r="DY40" i="46"/>
  <c r="DX40" i="46"/>
  <c r="BI40" i="46" s="1"/>
  <c r="DW40" i="46"/>
  <c r="DV40" i="46"/>
  <c r="DU40" i="46"/>
  <c r="BF40" i="46" s="1"/>
  <c r="DT40" i="46"/>
  <c r="BE40" i="46" s="1"/>
  <c r="DS40" i="46"/>
  <c r="DR40" i="46"/>
  <c r="BC40" i="46" s="1"/>
  <c r="DQ40" i="46"/>
  <c r="DP40" i="46"/>
  <c r="BA40" i="46" s="1"/>
  <c r="DO40" i="46"/>
  <c r="DN40" i="46"/>
  <c r="AY40" i="46" s="1"/>
  <c r="DM40" i="46"/>
  <c r="AX40" i="46" s="1"/>
  <c r="DL40" i="46"/>
  <c r="AW40" i="46" s="1"/>
  <c r="DK40" i="46"/>
  <c r="AV40" i="46" s="1"/>
  <c r="DJ40" i="46"/>
  <c r="AU40" i="46" s="1"/>
  <c r="DI40" i="46"/>
  <c r="DH40" i="46"/>
  <c r="AS40" i="46" s="1"/>
  <c r="DG40" i="46"/>
  <c r="AR40" i="46" s="1"/>
  <c r="DF40" i="46"/>
  <c r="DE40" i="46"/>
  <c r="AP40" i="46" s="1"/>
  <c r="DD40" i="46"/>
  <c r="DC40" i="46"/>
  <c r="AN40" i="46" s="1"/>
  <c r="DB40" i="46"/>
  <c r="AM40" i="46" s="1"/>
  <c r="DA40" i="46"/>
  <c r="CZ40" i="46"/>
  <c r="AK40" i="46" s="1"/>
  <c r="CY40" i="46"/>
  <c r="CX40" i="46"/>
  <c r="CW40" i="46"/>
  <c r="CV40" i="46"/>
  <c r="AG40" i="46" s="1"/>
  <c r="CU40" i="46"/>
  <c r="AF40" i="46" s="1"/>
  <c r="CT40" i="46"/>
  <c r="AE40" i="46" s="1"/>
  <c r="CS40" i="46"/>
  <c r="CR40" i="46"/>
  <c r="AC40" i="46" s="1"/>
  <c r="CQ40" i="46"/>
  <c r="CP40" i="46"/>
  <c r="CO40" i="46"/>
  <c r="Z40" i="46" s="1"/>
  <c r="CN40" i="46"/>
  <c r="Y40" i="46" s="1"/>
  <c r="CM40" i="46"/>
  <c r="X40" i="46" s="1"/>
  <c r="CL40" i="46"/>
  <c r="W40" i="46" s="1"/>
  <c r="CK40" i="46"/>
  <c r="CJ40" i="46"/>
  <c r="U40" i="46" s="1"/>
  <c r="CI40" i="46"/>
  <c r="T40" i="46" s="1"/>
  <c r="CH40" i="46"/>
  <c r="S40" i="46" s="1"/>
  <c r="CG40" i="46"/>
  <c r="R40" i="46" s="1"/>
  <c r="CF40" i="46"/>
  <c r="Q40" i="46" s="1"/>
  <c r="CE40" i="46"/>
  <c r="CD40" i="46"/>
  <c r="O40" i="46" s="1"/>
  <c r="CC40" i="46"/>
  <c r="CB40" i="46"/>
  <c r="CA40" i="46"/>
  <c r="L40" i="46" s="1"/>
  <c r="BZ40" i="46"/>
  <c r="BY40" i="46"/>
  <c r="BX40" i="46"/>
  <c r="BW40" i="46"/>
  <c r="H40" i="46" s="1"/>
  <c r="BV40" i="46"/>
  <c r="G40" i="46" s="1"/>
  <c r="BU40" i="46"/>
  <c r="F40" i="46" s="1"/>
  <c r="BT40" i="46"/>
  <c r="E40" i="46" s="1"/>
  <c r="BS40" i="46"/>
  <c r="B40" i="46"/>
  <c r="B40" i="44" s="1"/>
  <c r="A40" i="46"/>
  <c r="A38" i="27" s="1"/>
  <c r="EF39" i="46"/>
  <c r="BQ39" i="46" s="1"/>
  <c r="EE39" i="46"/>
  <c r="BP39" i="46" s="1"/>
  <c r="ED39" i="46"/>
  <c r="EC39" i="46"/>
  <c r="EB39" i="46"/>
  <c r="BM39" i="46" s="1"/>
  <c r="EA39" i="46"/>
  <c r="DZ39" i="46"/>
  <c r="DY39" i="46"/>
  <c r="BJ39" i="46" s="1"/>
  <c r="DX39" i="46"/>
  <c r="BI39" i="46" s="1"/>
  <c r="DW39" i="46"/>
  <c r="DV39" i="46"/>
  <c r="DU39" i="46"/>
  <c r="BF39" i="46" s="1"/>
  <c r="DT39" i="46"/>
  <c r="BE39" i="46" s="1"/>
  <c r="DS39" i="46"/>
  <c r="DR39" i="46"/>
  <c r="DQ39" i="46"/>
  <c r="DP39" i="46"/>
  <c r="DO39" i="46"/>
  <c r="AZ39" i="46" s="1"/>
  <c r="DN39" i="46"/>
  <c r="DM39" i="46"/>
  <c r="AX39" i="46" s="1"/>
  <c r="DL39" i="46"/>
  <c r="AW39" i="46" s="1"/>
  <c r="DK39" i="46"/>
  <c r="AV39" i="46" s="1"/>
  <c r="DJ39" i="46"/>
  <c r="AU39" i="46" s="1"/>
  <c r="DI39" i="46"/>
  <c r="DH39" i="46"/>
  <c r="AS39" i="46" s="1"/>
  <c r="DG39" i="46"/>
  <c r="AR39" i="46" s="1"/>
  <c r="DF39" i="46"/>
  <c r="DE39" i="46"/>
  <c r="AP39" i="46" s="1"/>
  <c r="DD39" i="46"/>
  <c r="AO39" i="46" s="1"/>
  <c r="DC39" i="46"/>
  <c r="DB39" i="46"/>
  <c r="DA39" i="46"/>
  <c r="AL39" i="46" s="1"/>
  <c r="CZ39" i="46"/>
  <c r="AK39" i="46" s="1"/>
  <c r="CY39" i="46"/>
  <c r="CX39" i="46"/>
  <c r="CW39" i="46"/>
  <c r="CV39" i="46"/>
  <c r="AG39" i="46" s="1"/>
  <c r="CU39" i="46"/>
  <c r="CT39" i="46"/>
  <c r="CS39" i="46"/>
  <c r="AD39" i="46" s="1"/>
  <c r="CR39" i="46"/>
  <c r="CQ39" i="46"/>
  <c r="AB39" i="46" s="1"/>
  <c r="CP39" i="46"/>
  <c r="CO39" i="46"/>
  <c r="CN39" i="46"/>
  <c r="Y39" i="46" s="1"/>
  <c r="CM39" i="46"/>
  <c r="X39" i="46" s="1"/>
  <c r="CL39" i="46"/>
  <c r="W39" i="46" s="1"/>
  <c r="CK39" i="46"/>
  <c r="V39" i="46" s="1"/>
  <c r="CJ39" i="46"/>
  <c r="U39" i="46" s="1"/>
  <c r="CI39" i="46"/>
  <c r="T39" i="46" s="1"/>
  <c r="CH39" i="46"/>
  <c r="CG39" i="46"/>
  <c r="CF39" i="46"/>
  <c r="Q39" i="46" s="1"/>
  <c r="CE39" i="46"/>
  <c r="CD39" i="46"/>
  <c r="CC39" i="46"/>
  <c r="N39" i="46" s="1"/>
  <c r="CB39" i="46"/>
  <c r="M39" i="46" s="1"/>
  <c r="CA39" i="46"/>
  <c r="BZ39" i="46"/>
  <c r="BY39" i="46"/>
  <c r="BX39" i="46"/>
  <c r="I39" i="46" s="1"/>
  <c r="BW39" i="46"/>
  <c r="BV39" i="46"/>
  <c r="BU39" i="46"/>
  <c r="BT39" i="46"/>
  <c r="E39" i="46" s="1"/>
  <c r="BS39" i="46"/>
  <c r="D39" i="46" s="1"/>
  <c r="B39" i="46"/>
  <c r="B39" i="44" s="1"/>
  <c r="A39" i="46"/>
  <c r="EF38" i="46"/>
  <c r="BQ38" i="46" s="1"/>
  <c r="EE38" i="46"/>
  <c r="ED38" i="46"/>
  <c r="EC38" i="46"/>
  <c r="BN38" i="46" s="1"/>
  <c r="EB38" i="46"/>
  <c r="BM38" i="46" s="1"/>
  <c r="EA38" i="46"/>
  <c r="BL38" i="46" s="1"/>
  <c r="DZ38" i="46"/>
  <c r="BK38" i="46" s="1"/>
  <c r="DY38" i="46"/>
  <c r="DX38" i="46"/>
  <c r="BI38" i="46" s="1"/>
  <c r="DW38" i="46"/>
  <c r="DV38" i="46"/>
  <c r="DU38" i="46"/>
  <c r="BF38" i="46" s="1"/>
  <c r="DT38" i="46"/>
  <c r="BE38" i="46" s="1"/>
  <c r="DS38" i="46"/>
  <c r="BD38" i="46" s="1"/>
  <c r="DR38" i="46"/>
  <c r="BC38" i="46" s="1"/>
  <c r="DQ38" i="46"/>
  <c r="BB38" i="46" s="1"/>
  <c r="DP38" i="46"/>
  <c r="BA38" i="46" s="1"/>
  <c r="DO38" i="46"/>
  <c r="AZ38" i="46" s="1"/>
  <c r="DN38" i="46"/>
  <c r="DM38" i="46"/>
  <c r="AX38" i="46" s="1"/>
  <c r="DL38" i="46"/>
  <c r="AW38" i="46" s="1"/>
  <c r="DK38" i="46"/>
  <c r="DJ38" i="46"/>
  <c r="AU38" i="46" s="1"/>
  <c r="DI38" i="46"/>
  <c r="DH38" i="46"/>
  <c r="AS38" i="46" s="1"/>
  <c r="DG38" i="46"/>
  <c r="AR38" i="46" s="1"/>
  <c r="DF38" i="46"/>
  <c r="DE38" i="46"/>
  <c r="DD38" i="46"/>
  <c r="DC38" i="46"/>
  <c r="AN38" i="46" s="1"/>
  <c r="DB38" i="46"/>
  <c r="AM38" i="46" s="1"/>
  <c r="DA38" i="46"/>
  <c r="AL38" i="46" s="1"/>
  <c r="CZ38" i="46"/>
  <c r="AK38" i="46" s="1"/>
  <c r="CY38" i="46"/>
  <c r="CX38" i="46"/>
  <c r="CW38" i="46"/>
  <c r="AH38" i="46" s="1"/>
  <c r="CV38" i="46"/>
  <c r="AG38" i="46" s="1"/>
  <c r="CU38" i="46"/>
  <c r="AF38" i="46" s="1"/>
  <c r="CT38" i="46"/>
  <c r="AE38" i="46" s="1"/>
  <c r="CS38" i="46"/>
  <c r="CR38" i="46"/>
  <c r="AC38" i="46" s="1"/>
  <c r="CQ38" i="46"/>
  <c r="AB38" i="46" s="1"/>
  <c r="CP38" i="46"/>
  <c r="CO38" i="46"/>
  <c r="Z38" i="46" s="1"/>
  <c r="CN38" i="46"/>
  <c r="Y38" i="46" s="1"/>
  <c r="CM38" i="46"/>
  <c r="X38" i="46" s="1"/>
  <c r="CL38" i="46"/>
  <c r="W38" i="46" s="1"/>
  <c r="CK38" i="46"/>
  <c r="V38" i="46" s="1"/>
  <c r="CJ38" i="46"/>
  <c r="CI38" i="46"/>
  <c r="CH38" i="46"/>
  <c r="S38" i="46" s="1"/>
  <c r="CG38" i="46"/>
  <c r="R38" i="46" s="1"/>
  <c r="CF38" i="46"/>
  <c r="Q38" i="46" s="1"/>
  <c r="CE38" i="46"/>
  <c r="P38" i="46" s="1"/>
  <c r="CD38" i="46"/>
  <c r="O38" i="46" s="1"/>
  <c r="CC38" i="46"/>
  <c r="CB38" i="46"/>
  <c r="M38" i="46" s="1"/>
  <c r="CA38" i="46"/>
  <c r="BZ38" i="46"/>
  <c r="BY38" i="46"/>
  <c r="BX38" i="46"/>
  <c r="I38" i="46" s="1"/>
  <c r="BW38" i="46"/>
  <c r="BV38" i="46"/>
  <c r="G38" i="46" s="1"/>
  <c r="BU38" i="46"/>
  <c r="BT38" i="46"/>
  <c r="E38" i="46" s="1"/>
  <c r="BS38" i="46"/>
  <c r="B38" i="46"/>
  <c r="B38" i="44" s="1"/>
  <c r="A38" i="46"/>
  <c r="A36" i="27" s="1"/>
  <c r="EF37" i="46"/>
  <c r="BQ37" i="46" s="1"/>
  <c r="EE37" i="46"/>
  <c r="BP37" i="46" s="1"/>
  <c r="ED37" i="46"/>
  <c r="EC37" i="46"/>
  <c r="EB37" i="46"/>
  <c r="BM37" i="46" s="1"/>
  <c r="EA37" i="46"/>
  <c r="DZ37" i="46"/>
  <c r="DY37" i="46"/>
  <c r="DX37" i="46"/>
  <c r="DW37" i="46"/>
  <c r="BH37" i="46" s="1"/>
  <c r="DV37" i="46"/>
  <c r="DU37" i="46"/>
  <c r="DT37" i="46"/>
  <c r="BE37" i="46" s="1"/>
  <c r="DS37" i="46"/>
  <c r="BD37" i="46" s="1"/>
  <c r="DR37" i="46"/>
  <c r="BC37" i="46" s="1"/>
  <c r="DQ37" i="46"/>
  <c r="BB37" i="46" s="1"/>
  <c r="DP37" i="46"/>
  <c r="BA37" i="46" s="1"/>
  <c r="DO37" i="46"/>
  <c r="DN37" i="46"/>
  <c r="DM37" i="46"/>
  <c r="DL37" i="46"/>
  <c r="DK37" i="46"/>
  <c r="DJ37" i="46"/>
  <c r="DI37" i="46"/>
  <c r="DH37" i="46"/>
  <c r="AS37" i="46" s="1"/>
  <c r="DG37" i="46"/>
  <c r="DF37" i="46"/>
  <c r="DE37" i="46"/>
  <c r="DD37" i="46"/>
  <c r="AO37" i="46" s="1"/>
  <c r="DC37" i="46"/>
  <c r="DB37" i="46"/>
  <c r="AM37" i="46" s="1"/>
  <c r="DA37" i="46"/>
  <c r="CZ37" i="46"/>
  <c r="AK37" i="46" s="1"/>
  <c r="CY37" i="46"/>
  <c r="AJ37" i="46" s="1"/>
  <c r="CX37" i="46"/>
  <c r="CW37" i="46"/>
  <c r="AH37" i="46" s="1"/>
  <c r="CV37" i="46"/>
  <c r="AG37" i="46" s="1"/>
  <c r="CU37" i="46"/>
  <c r="AF37" i="46" s="1"/>
  <c r="CT37" i="46"/>
  <c r="CS37" i="46"/>
  <c r="AD37" i="46" s="1"/>
  <c r="CR37" i="46"/>
  <c r="AC37" i="46" s="1"/>
  <c r="CQ37" i="46"/>
  <c r="CP37" i="46"/>
  <c r="CO37" i="46"/>
  <c r="CN37" i="46"/>
  <c r="Y37" i="46" s="1"/>
  <c r="CM37" i="46"/>
  <c r="CL37" i="46"/>
  <c r="W37" i="46" s="1"/>
  <c r="CK37" i="46"/>
  <c r="V37" i="46" s="1"/>
  <c r="CJ37" i="46"/>
  <c r="U37" i="46" s="1"/>
  <c r="CI37" i="46"/>
  <c r="T37" i="46" s="1"/>
  <c r="CH37" i="46"/>
  <c r="CG37" i="46"/>
  <c r="CF37" i="46"/>
  <c r="CE37" i="46"/>
  <c r="CD37" i="46"/>
  <c r="O37" i="46" s="1"/>
  <c r="CC37" i="46"/>
  <c r="N37" i="46" s="1"/>
  <c r="CB37" i="46"/>
  <c r="CA37" i="46"/>
  <c r="BZ37" i="46"/>
  <c r="BY37" i="46"/>
  <c r="BX37" i="46"/>
  <c r="I37" i="46" s="1"/>
  <c r="BW37" i="46"/>
  <c r="H37" i="46" s="1"/>
  <c r="BV37" i="46"/>
  <c r="BU37" i="46"/>
  <c r="BT37" i="46"/>
  <c r="E37" i="46" s="1"/>
  <c r="BS37" i="46"/>
  <c r="B37" i="46"/>
  <c r="B37" i="44" s="1"/>
  <c r="A37" i="46"/>
  <c r="EF36" i="46"/>
  <c r="BQ36" i="46" s="1"/>
  <c r="EE36" i="46"/>
  <c r="ED36" i="46"/>
  <c r="BO36" i="44" s="1"/>
  <c r="EC36" i="46"/>
  <c r="BN36" i="46" s="1"/>
  <c r="EB36" i="46"/>
  <c r="BM36" i="46" s="1"/>
  <c r="EA36" i="46"/>
  <c r="BL36" i="46" s="1"/>
  <c r="DZ36" i="46"/>
  <c r="BK36" i="46" s="1"/>
  <c r="DY36" i="46"/>
  <c r="BJ36" i="46" s="1"/>
  <c r="DX36" i="46"/>
  <c r="DW36" i="46"/>
  <c r="DV36" i="46"/>
  <c r="DU36" i="46"/>
  <c r="BF36" i="46" s="1"/>
  <c r="DT36" i="46"/>
  <c r="BE36" i="46" s="1"/>
  <c r="DS36" i="46"/>
  <c r="DR36" i="46"/>
  <c r="BC36" i="46" s="1"/>
  <c r="DQ36" i="46"/>
  <c r="DP36" i="46"/>
  <c r="BA36" i="46" s="1"/>
  <c r="DO36" i="46"/>
  <c r="DN36" i="46"/>
  <c r="DM36" i="46"/>
  <c r="AX36" i="46" s="1"/>
  <c r="DL36" i="46"/>
  <c r="AW36" i="46" s="1"/>
  <c r="DK36" i="46"/>
  <c r="DJ36" i="46"/>
  <c r="AU36" i="46" s="1"/>
  <c r="DI36" i="46"/>
  <c r="AT36" i="46" s="1"/>
  <c r="DH36" i="46"/>
  <c r="DG36" i="46"/>
  <c r="AR36" i="46" s="1"/>
  <c r="DF36" i="46"/>
  <c r="DE36" i="46"/>
  <c r="AP36" i="46" s="1"/>
  <c r="DD36" i="46"/>
  <c r="AO36" i="46" s="1"/>
  <c r="DC36" i="46"/>
  <c r="AN36" i="46" s="1"/>
  <c r="DB36" i="46"/>
  <c r="AM36" i="46" s="1"/>
  <c r="DA36" i="46"/>
  <c r="AL36" i="46" s="1"/>
  <c r="CZ36" i="46"/>
  <c r="AK36" i="46" s="1"/>
  <c r="CY36" i="46"/>
  <c r="CX36" i="46"/>
  <c r="AI36" i="46" s="1"/>
  <c r="CW36" i="46"/>
  <c r="CV36" i="46"/>
  <c r="AG36" i="46" s="1"/>
  <c r="CU36" i="46"/>
  <c r="AF36" i="46" s="1"/>
  <c r="CT36" i="46"/>
  <c r="AE36" i="46" s="1"/>
  <c r="CS36" i="46"/>
  <c r="CR36" i="46"/>
  <c r="CQ36" i="46"/>
  <c r="AB36" i="46" s="1"/>
  <c r="CP36" i="46"/>
  <c r="AA36" i="46" s="1"/>
  <c r="CO36" i="46"/>
  <c r="Z36" i="46" s="1"/>
  <c r="CN36" i="46"/>
  <c r="Y36" i="46" s="1"/>
  <c r="CM36" i="46"/>
  <c r="CL36" i="46"/>
  <c r="W36" i="46" s="1"/>
  <c r="CK36" i="46"/>
  <c r="CJ36" i="46"/>
  <c r="U36" i="46" s="1"/>
  <c r="CI36" i="46"/>
  <c r="T36" i="46" s="1"/>
  <c r="CH36" i="46"/>
  <c r="CG36" i="46"/>
  <c r="R36" i="46" s="1"/>
  <c r="CF36" i="46"/>
  <c r="Q36" i="46" s="1"/>
  <c r="CE36" i="46"/>
  <c r="P36" i="46" s="1"/>
  <c r="CD36" i="46"/>
  <c r="O36" i="46" s="1"/>
  <c r="CC36" i="46"/>
  <c r="CB36" i="46"/>
  <c r="CA36" i="46"/>
  <c r="BZ36" i="46"/>
  <c r="BY36" i="46"/>
  <c r="BX36" i="46"/>
  <c r="BW36" i="46"/>
  <c r="H36" i="46" s="1"/>
  <c r="BV36" i="46"/>
  <c r="G36" i="46" s="1"/>
  <c r="BU36" i="46"/>
  <c r="BT36" i="46"/>
  <c r="E36" i="46" s="1"/>
  <c r="BS36" i="46"/>
  <c r="D36" i="46" s="1"/>
  <c r="BO36" i="46"/>
  <c r="B36" i="46"/>
  <c r="B36" i="44" s="1"/>
  <c r="A36" i="46"/>
  <c r="A36" i="44" s="1"/>
  <c r="EF35" i="46"/>
  <c r="BQ35" i="46" s="1"/>
  <c r="EE35" i="46"/>
  <c r="ED35" i="46"/>
  <c r="EC35" i="46"/>
  <c r="BN35" i="46" s="1"/>
  <c r="EB35" i="46"/>
  <c r="EA35" i="46"/>
  <c r="DZ35" i="46"/>
  <c r="BK35" i="46" s="1"/>
  <c r="DY35" i="46"/>
  <c r="BJ35" i="46" s="1"/>
  <c r="DX35" i="46"/>
  <c r="BI35" i="46" s="1"/>
  <c r="DW35" i="46"/>
  <c r="BH35" i="46" s="1"/>
  <c r="DV35" i="46"/>
  <c r="BG35" i="46" s="1"/>
  <c r="DU35" i="46"/>
  <c r="DT35" i="46"/>
  <c r="DS35" i="46"/>
  <c r="DR35" i="46"/>
  <c r="DQ35" i="46"/>
  <c r="DP35" i="46"/>
  <c r="BA35" i="46" s="1"/>
  <c r="DO35" i="46"/>
  <c r="DN35" i="46"/>
  <c r="AY35" i="46" s="1"/>
  <c r="DM35" i="46"/>
  <c r="DL35" i="46"/>
  <c r="DK35" i="46"/>
  <c r="DJ35" i="46"/>
  <c r="AU35" i="46" s="1"/>
  <c r="DI35" i="46"/>
  <c r="AT35" i="46" s="1"/>
  <c r="DH35" i="46"/>
  <c r="AS35" i="46" s="1"/>
  <c r="DG35" i="46"/>
  <c r="DF35" i="46"/>
  <c r="DE35" i="46"/>
  <c r="AP35" i="46" s="1"/>
  <c r="DD35" i="46"/>
  <c r="DC35" i="46"/>
  <c r="AN35" i="46" s="1"/>
  <c r="DB35" i="46"/>
  <c r="AM35" i="46" s="1"/>
  <c r="DA35" i="46"/>
  <c r="CZ35" i="46"/>
  <c r="AK35" i="46" s="1"/>
  <c r="CY35" i="46"/>
  <c r="CX35" i="46"/>
  <c r="AI35" i="46" s="1"/>
  <c r="CW35" i="46"/>
  <c r="AH35" i="46" s="1"/>
  <c r="CV35" i="46"/>
  <c r="CU35" i="46"/>
  <c r="CT35" i="46"/>
  <c r="AE35" i="46" s="1"/>
  <c r="CS35" i="46"/>
  <c r="AD35" i="46" s="1"/>
  <c r="CR35" i="46"/>
  <c r="AC35" i="46" s="1"/>
  <c r="CQ35" i="46"/>
  <c r="CP35" i="46"/>
  <c r="AA35" i="46" s="1"/>
  <c r="CO35" i="46"/>
  <c r="Z35" i="46" s="1"/>
  <c r="CN35" i="46"/>
  <c r="CM35" i="46"/>
  <c r="X35" i="46" s="1"/>
  <c r="CL35" i="46"/>
  <c r="CK35" i="46"/>
  <c r="V35" i="46" s="1"/>
  <c r="CJ35" i="46"/>
  <c r="U35" i="46" s="1"/>
  <c r="CI35" i="46"/>
  <c r="CH35" i="46"/>
  <c r="CG35" i="46"/>
  <c r="R35" i="46" s="1"/>
  <c r="CF35" i="46"/>
  <c r="CE35" i="46"/>
  <c r="CD35" i="46"/>
  <c r="O35" i="46" s="1"/>
  <c r="CC35" i="46"/>
  <c r="N35" i="46" s="1"/>
  <c r="CB35" i="46"/>
  <c r="M35" i="46" s="1"/>
  <c r="CA35" i="46"/>
  <c r="BZ35" i="46"/>
  <c r="K35" i="46" s="1"/>
  <c r="BY35" i="46"/>
  <c r="BX35" i="46"/>
  <c r="BW35" i="46"/>
  <c r="H35" i="46" s="1"/>
  <c r="BV35" i="46"/>
  <c r="G35" i="46" s="1"/>
  <c r="BU35" i="46"/>
  <c r="F35" i="46" s="1"/>
  <c r="BT35" i="46"/>
  <c r="E35" i="46" s="1"/>
  <c r="BS35" i="46"/>
  <c r="D35" i="46" s="1"/>
  <c r="B35" i="46"/>
  <c r="B35" i="44" s="1"/>
  <c r="A35" i="46"/>
  <c r="A33" i="27" s="1"/>
  <c r="EF34" i="46"/>
  <c r="BQ34" i="46" s="1"/>
  <c r="EE34" i="46"/>
  <c r="ED34" i="46"/>
  <c r="BO34" i="44" s="1"/>
  <c r="EC34" i="46"/>
  <c r="BN34" i="44" s="1"/>
  <c r="EB34" i="46"/>
  <c r="BM34" i="46" s="1"/>
  <c r="EA34" i="46"/>
  <c r="DZ34" i="46"/>
  <c r="DY34" i="46"/>
  <c r="DX34" i="46"/>
  <c r="DW34" i="46"/>
  <c r="BH34" i="46" s="1"/>
  <c r="DV34" i="46"/>
  <c r="BG34" i="46" s="1"/>
  <c r="DU34" i="46"/>
  <c r="DT34" i="46"/>
  <c r="BE34" i="46" s="1"/>
  <c r="DS34" i="46"/>
  <c r="DR34" i="46"/>
  <c r="BC34" i="46" s="1"/>
  <c r="DQ34" i="46"/>
  <c r="BB34" i="46" s="1"/>
  <c r="DP34" i="46"/>
  <c r="DO34" i="46"/>
  <c r="AZ34" i="46" s="1"/>
  <c r="DN34" i="46"/>
  <c r="AY34" i="46" s="1"/>
  <c r="DM34" i="46"/>
  <c r="DL34" i="46"/>
  <c r="AW34" i="46" s="1"/>
  <c r="DK34" i="46"/>
  <c r="DJ34" i="46"/>
  <c r="DI34" i="46"/>
  <c r="AT34" i="46" s="1"/>
  <c r="DH34" i="46"/>
  <c r="DG34" i="46"/>
  <c r="DF34" i="46"/>
  <c r="DE34" i="46"/>
  <c r="DD34" i="46"/>
  <c r="AO34" i="46" s="1"/>
  <c r="DC34" i="46"/>
  <c r="DB34" i="46"/>
  <c r="DA34" i="46"/>
  <c r="AL34" i="46" s="1"/>
  <c r="CZ34" i="46"/>
  <c r="AK34" i="46" s="1"/>
  <c r="CY34" i="46"/>
  <c r="AJ34" i="46" s="1"/>
  <c r="CX34" i="46"/>
  <c r="AI34" i="46" s="1"/>
  <c r="CW34" i="46"/>
  <c r="CV34" i="46"/>
  <c r="AG34" i="46" s="1"/>
  <c r="CU34" i="46"/>
  <c r="AF34" i="46" s="1"/>
  <c r="CT34" i="46"/>
  <c r="AE34" i="46" s="1"/>
  <c r="CS34" i="46"/>
  <c r="CR34" i="46"/>
  <c r="CQ34" i="46"/>
  <c r="AB34" i="46" s="1"/>
  <c r="CP34" i="46"/>
  <c r="AA34" i="46" s="1"/>
  <c r="CO34" i="46"/>
  <c r="CN34" i="46"/>
  <c r="Y34" i="46" s="1"/>
  <c r="CM34" i="46"/>
  <c r="X34" i="46" s="1"/>
  <c r="CL34" i="46"/>
  <c r="W34" i="46" s="1"/>
  <c r="CK34" i="46"/>
  <c r="CJ34" i="46"/>
  <c r="CI34" i="46"/>
  <c r="T34" i="46" s="1"/>
  <c r="CH34" i="46"/>
  <c r="S34" i="46" s="1"/>
  <c r="CG34" i="46"/>
  <c r="R34" i="46" s="1"/>
  <c r="CF34" i="46"/>
  <c r="Q34" i="46" s="1"/>
  <c r="CE34" i="46"/>
  <c r="P34" i="46" s="1"/>
  <c r="CD34" i="46"/>
  <c r="CC34" i="46"/>
  <c r="N34" i="46" s="1"/>
  <c r="CB34" i="46"/>
  <c r="CA34" i="46"/>
  <c r="L34" i="46" s="1"/>
  <c r="BZ34" i="46"/>
  <c r="K34" i="46" s="1"/>
  <c r="BY34" i="46"/>
  <c r="J34" i="46" s="1"/>
  <c r="BX34" i="46"/>
  <c r="I34" i="46" s="1"/>
  <c r="BW34" i="46"/>
  <c r="BV34" i="46"/>
  <c r="BU34" i="46"/>
  <c r="F34" i="46" s="1"/>
  <c r="BT34" i="46"/>
  <c r="BS34" i="46"/>
  <c r="B34" i="46"/>
  <c r="B34" i="44" s="1"/>
  <c r="A34" i="46"/>
  <c r="A32" i="27" s="1"/>
  <c r="EF33" i="46"/>
  <c r="EE33" i="46"/>
  <c r="BP33" i="46" s="1"/>
  <c r="ED33" i="46"/>
  <c r="EC33" i="46"/>
  <c r="BN33" i="46" s="1"/>
  <c r="EB33" i="46"/>
  <c r="EA33" i="46"/>
  <c r="BL33" i="46" s="1"/>
  <c r="DZ33" i="46"/>
  <c r="DY33" i="46"/>
  <c r="BJ33" i="46" s="1"/>
  <c r="DX33" i="46"/>
  <c r="BI33" i="46" s="1"/>
  <c r="DW33" i="46"/>
  <c r="DV33" i="46"/>
  <c r="DU33" i="46"/>
  <c r="BF33" i="46" s="1"/>
  <c r="DT33" i="46"/>
  <c r="DS33" i="46"/>
  <c r="BD33" i="46" s="1"/>
  <c r="DR33" i="46"/>
  <c r="BC33" i="46" s="1"/>
  <c r="DQ33" i="46"/>
  <c r="DP33" i="46"/>
  <c r="DO33" i="46"/>
  <c r="AZ33" i="46" s="1"/>
  <c r="DN33" i="46"/>
  <c r="DM33" i="46"/>
  <c r="AX33" i="46" s="1"/>
  <c r="DL33" i="46"/>
  <c r="AW33" i="46" s="1"/>
  <c r="DK33" i="46"/>
  <c r="AV33" i="46" s="1"/>
  <c r="DJ33" i="46"/>
  <c r="AU33" i="46" s="1"/>
  <c r="DI33" i="46"/>
  <c r="DH33" i="46"/>
  <c r="DG33" i="46"/>
  <c r="AR33" i="46" s="1"/>
  <c r="DF33" i="46"/>
  <c r="DE33" i="46"/>
  <c r="DD33" i="46"/>
  <c r="DC33" i="46"/>
  <c r="AN33" i="46" s="1"/>
  <c r="DB33" i="46"/>
  <c r="AM33" i="46" s="1"/>
  <c r="DA33" i="46"/>
  <c r="CZ33" i="46"/>
  <c r="AK33" i="46" s="1"/>
  <c r="CY33" i="46"/>
  <c r="AJ33" i="46" s="1"/>
  <c r="CX33" i="46"/>
  <c r="CW33" i="46"/>
  <c r="AH33" i="46" s="1"/>
  <c r="CV33" i="46"/>
  <c r="AG33" i="46" s="1"/>
  <c r="CU33" i="46"/>
  <c r="AF33" i="46" s="1"/>
  <c r="CT33" i="46"/>
  <c r="CS33" i="46"/>
  <c r="AD33" i="46" s="1"/>
  <c r="CR33" i="46"/>
  <c r="AC33" i="46" s="1"/>
  <c r="CQ33" i="46"/>
  <c r="AB33" i="46" s="1"/>
  <c r="CP33" i="46"/>
  <c r="CO33" i="46"/>
  <c r="Z33" i="46" s="1"/>
  <c r="CN33" i="46"/>
  <c r="CM33" i="46"/>
  <c r="X33" i="46" s="1"/>
  <c r="CL33" i="46"/>
  <c r="W33" i="46" s="1"/>
  <c r="CK33" i="46"/>
  <c r="V33" i="46" s="1"/>
  <c r="CJ33" i="46"/>
  <c r="U33" i="46" s="1"/>
  <c r="CI33" i="46"/>
  <c r="T33" i="46" s="1"/>
  <c r="CH33" i="46"/>
  <c r="CG33" i="46"/>
  <c r="R33" i="46" s="1"/>
  <c r="CF33" i="46"/>
  <c r="Q33" i="46" s="1"/>
  <c r="CE33" i="46"/>
  <c r="P33" i="46" s="1"/>
  <c r="CD33" i="46"/>
  <c r="CC33" i="46"/>
  <c r="CB33" i="46"/>
  <c r="CA33" i="46"/>
  <c r="L33" i="46" s="1"/>
  <c r="BZ33" i="46"/>
  <c r="BY33" i="46"/>
  <c r="BX33" i="46"/>
  <c r="BW33" i="46"/>
  <c r="H33" i="46" s="1"/>
  <c r="BV33" i="46"/>
  <c r="G33" i="46" s="1"/>
  <c r="BU33" i="46"/>
  <c r="BT33" i="46"/>
  <c r="BS33" i="46"/>
  <c r="B33" i="46"/>
  <c r="B33" i="44" s="1"/>
  <c r="A33" i="46"/>
  <c r="C33" i="46" s="1"/>
  <c r="C33" i="44" s="1"/>
  <c r="EF32" i="46"/>
  <c r="BQ32" i="46" s="1"/>
  <c r="EE32" i="46"/>
  <c r="ED32" i="46"/>
  <c r="BO32" i="44" s="1"/>
  <c r="EC32" i="46"/>
  <c r="BN32" i="46" s="1"/>
  <c r="EB32" i="46"/>
  <c r="EA32" i="46"/>
  <c r="BL32" i="46" s="1"/>
  <c r="DZ32" i="46"/>
  <c r="DY32" i="46"/>
  <c r="DX32" i="46"/>
  <c r="BI32" i="46" s="1"/>
  <c r="DW32" i="46"/>
  <c r="DV32" i="46"/>
  <c r="DU32" i="46"/>
  <c r="BF32" i="46" s="1"/>
  <c r="DT32" i="46"/>
  <c r="DS32" i="46"/>
  <c r="BD32" i="46" s="1"/>
  <c r="DR32" i="46"/>
  <c r="DQ32" i="46"/>
  <c r="BB32" i="46" s="1"/>
  <c r="DP32" i="46"/>
  <c r="DO32" i="46"/>
  <c r="DN32" i="46"/>
  <c r="AY32" i="46" s="1"/>
  <c r="DM32" i="46"/>
  <c r="AX32" i="46" s="1"/>
  <c r="DL32" i="46"/>
  <c r="DK32" i="46"/>
  <c r="DJ32" i="46"/>
  <c r="AU32" i="46" s="1"/>
  <c r="DI32" i="46"/>
  <c r="DH32" i="46"/>
  <c r="DG32" i="46"/>
  <c r="AR32" i="46" s="1"/>
  <c r="DF32" i="46"/>
  <c r="AQ32" i="46" s="1"/>
  <c r="DE32" i="46"/>
  <c r="AP32" i="46" s="1"/>
  <c r="DD32" i="46"/>
  <c r="AO32" i="46" s="1"/>
  <c r="DC32" i="46"/>
  <c r="AN32" i="46" s="1"/>
  <c r="DB32" i="46"/>
  <c r="AM32" i="46" s="1"/>
  <c r="DA32" i="46"/>
  <c r="CZ32" i="46"/>
  <c r="CY32" i="46"/>
  <c r="CX32" i="46"/>
  <c r="AI32" i="46" s="1"/>
  <c r="CW32" i="46"/>
  <c r="AH32" i="46" s="1"/>
  <c r="CV32" i="46"/>
  <c r="AG32" i="46" s="1"/>
  <c r="CU32" i="46"/>
  <c r="AF32" i="46" s="1"/>
  <c r="CT32" i="46"/>
  <c r="CS32" i="46"/>
  <c r="CR32" i="46"/>
  <c r="AC32" i="46" s="1"/>
  <c r="CQ32" i="46"/>
  <c r="CP32" i="46"/>
  <c r="AA32" i="46" s="1"/>
  <c r="CO32" i="46"/>
  <c r="Z32" i="46" s="1"/>
  <c r="CN32" i="46"/>
  <c r="CM32" i="46"/>
  <c r="CL32" i="46"/>
  <c r="W32" i="46" s="1"/>
  <c r="CK32" i="46"/>
  <c r="CJ32" i="46"/>
  <c r="CI32" i="46"/>
  <c r="T32" i="46" s="1"/>
  <c r="CH32" i="46"/>
  <c r="S32" i="46" s="1"/>
  <c r="CG32" i="46"/>
  <c r="R32" i="46" s="1"/>
  <c r="CF32" i="46"/>
  <c r="CE32" i="46"/>
  <c r="P32" i="46" s="1"/>
  <c r="CD32" i="46"/>
  <c r="O32" i="46" s="1"/>
  <c r="CC32" i="46"/>
  <c r="N32" i="46" s="1"/>
  <c r="CB32" i="46"/>
  <c r="CA32" i="46"/>
  <c r="BZ32" i="46"/>
  <c r="K32" i="46" s="1"/>
  <c r="BY32" i="46"/>
  <c r="J32" i="46" s="1"/>
  <c r="BX32" i="46"/>
  <c r="BW32" i="46"/>
  <c r="H32" i="46" s="1"/>
  <c r="BV32" i="46"/>
  <c r="BU32" i="46"/>
  <c r="F32" i="46" s="1"/>
  <c r="BT32" i="46"/>
  <c r="BS32" i="46"/>
  <c r="B32" i="46"/>
  <c r="B32" i="44" s="1"/>
  <c r="A32" i="46"/>
  <c r="A30" i="27" s="1"/>
  <c r="EF31" i="46"/>
  <c r="BQ31" i="46" s="1"/>
  <c r="EE31" i="46"/>
  <c r="BP31" i="46" s="1"/>
  <c r="ED31" i="46"/>
  <c r="EC31" i="46"/>
  <c r="EB31" i="46"/>
  <c r="BM31" i="46" s="1"/>
  <c r="EA31" i="46"/>
  <c r="BL31" i="46" s="1"/>
  <c r="DZ31" i="46"/>
  <c r="DY31" i="46"/>
  <c r="DX31" i="46"/>
  <c r="DW31" i="46"/>
  <c r="BH31" i="46" s="1"/>
  <c r="DV31" i="46"/>
  <c r="DU31" i="46"/>
  <c r="DT31" i="46"/>
  <c r="DS31" i="46"/>
  <c r="DR31" i="46"/>
  <c r="DQ31" i="46"/>
  <c r="DP31" i="46"/>
  <c r="BA31" i="46" s="1"/>
  <c r="DO31" i="46"/>
  <c r="DN31" i="46"/>
  <c r="DM31" i="46"/>
  <c r="DL31" i="46"/>
  <c r="DK31" i="46"/>
  <c r="AV31" i="46" s="1"/>
  <c r="DJ31" i="46"/>
  <c r="DI31" i="46"/>
  <c r="AT31" i="46" s="1"/>
  <c r="DH31" i="46"/>
  <c r="DG31" i="46"/>
  <c r="AR31" i="46" s="1"/>
  <c r="DF31" i="46"/>
  <c r="AQ31" i="46" s="1"/>
  <c r="DE31" i="46"/>
  <c r="DD31" i="46"/>
  <c r="DC31" i="46"/>
  <c r="AN31" i="46" s="1"/>
  <c r="DB31" i="46"/>
  <c r="DA31" i="46"/>
  <c r="CZ31" i="46"/>
  <c r="CY31" i="46"/>
  <c r="AJ31" i="46" s="1"/>
  <c r="CX31" i="46"/>
  <c r="CW31" i="46"/>
  <c r="CV31" i="46"/>
  <c r="CU31" i="46"/>
  <c r="CT31" i="46"/>
  <c r="CS31" i="46"/>
  <c r="AD31" i="46" s="1"/>
  <c r="CR31" i="46"/>
  <c r="AC31" i="46" s="1"/>
  <c r="CQ31" i="46"/>
  <c r="CP31" i="46"/>
  <c r="CO31" i="46"/>
  <c r="CN31" i="46"/>
  <c r="CM31" i="46"/>
  <c r="X31" i="46" s="1"/>
  <c r="CL31" i="46"/>
  <c r="CK31" i="46"/>
  <c r="V31" i="46" s="1"/>
  <c r="CJ31" i="46"/>
  <c r="CI31" i="46"/>
  <c r="CH31" i="46"/>
  <c r="CG31" i="46"/>
  <c r="R31" i="46" s="1"/>
  <c r="CF31" i="46"/>
  <c r="Q31" i="46" s="1"/>
  <c r="CE31" i="46"/>
  <c r="P31" i="46" s="1"/>
  <c r="CD31" i="46"/>
  <c r="CC31" i="46"/>
  <c r="N31" i="46" s="1"/>
  <c r="CB31" i="46"/>
  <c r="CA31" i="46"/>
  <c r="BZ31" i="46"/>
  <c r="BY31" i="46"/>
  <c r="BX31" i="46"/>
  <c r="I31" i="46" s="1"/>
  <c r="BW31" i="46"/>
  <c r="H31" i="46" s="1"/>
  <c r="BV31" i="46"/>
  <c r="BU31" i="46"/>
  <c r="BT31" i="46"/>
  <c r="E31" i="46" s="1"/>
  <c r="BS31" i="46"/>
  <c r="D31" i="46" s="1"/>
  <c r="B31" i="46"/>
  <c r="B31" i="44" s="1"/>
  <c r="A31" i="46"/>
  <c r="A29" i="27" s="1"/>
  <c r="EF30" i="46"/>
  <c r="EE30" i="46"/>
  <c r="BP30" i="46" s="1"/>
  <c r="ED30" i="46"/>
  <c r="EC30" i="46"/>
  <c r="EB30" i="46"/>
  <c r="BM30" i="46" s="1"/>
  <c r="EA30" i="46"/>
  <c r="DZ30" i="46"/>
  <c r="DY30" i="46"/>
  <c r="DX30" i="46"/>
  <c r="DW30" i="46"/>
  <c r="BH30" i="46" s="1"/>
  <c r="DV30" i="46"/>
  <c r="DU30" i="46"/>
  <c r="BF30" i="46" s="1"/>
  <c r="DT30" i="46"/>
  <c r="BE30" i="46" s="1"/>
  <c r="DS30" i="46"/>
  <c r="DR30" i="46"/>
  <c r="BC30" i="46" s="1"/>
  <c r="DQ30" i="46"/>
  <c r="BB30" i="46" s="1"/>
  <c r="DP30" i="46"/>
  <c r="DO30" i="46"/>
  <c r="AZ30" i="46" s="1"/>
  <c r="DN30" i="46"/>
  <c r="DM30" i="46"/>
  <c r="AX30" i="46" s="1"/>
  <c r="DL30" i="46"/>
  <c r="AW30" i="46" s="1"/>
  <c r="DK30" i="46"/>
  <c r="DJ30" i="46"/>
  <c r="AU30" i="46" s="1"/>
  <c r="DI30" i="46"/>
  <c r="DH30" i="46"/>
  <c r="DG30" i="46"/>
  <c r="AR30" i="46" s="1"/>
  <c r="DF30" i="46"/>
  <c r="AQ30" i="46" s="1"/>
  <c r="DE30" i="46"/>
  <c r="AP30" i="46" s="1"/>
  <c r="DD30" i="46"/>
  <c r="AO30" i="46" s="1"/>
  <c r="DC30" i="46"/>
  <c r="DB30" i="46"/>
  <c r="DA30" i="46"/>
  <c r="CZ30" i="46"/>
  <c r="CY30" i="46"/>
  <c r="AJ30" i="46" s="1"/>
  <c r="CX30" i="46"/>
  <c r="AI30" i="46" s="1"/>
  <c r="CW30" i="46"/>
  <c r="CV30" i="46"/>
  <c r="CU30" i="46"/>
  <c r="CT30" i="46"/>
  <c r="AE30" i="46" s="1"/>
  <c r="CS30" i="46"/>
  <c r="AD30" i="46" s="1"/>
  <c r="CR30" i="46"/>
  <c r="CQ30" i="46"/>
  <c r="AB30" i="46" s="1"/>
  <c r="CP30" i="46"/>
  <c r="CO30" i="46"/>
  <c r="Z30" i="46" s="1"/>
  <c r="CN30" i="46"/>
  <c r="Y30" i="46" s="1"/>
  <c r="CM30" i="46"/>
  <c r="CL30" i="46"/>
  <c r="W30" i="46" s="1"/>
  <c r="CK30" i="46"/>
  <c r="CJ30" i="46"/>
  <c r="CI30" i="46"/>
  <c r="T30" i="46" s="1"/>
  <c r="CH30" i="46"/>
  <c r="CG30" i="46"/>
  <c r="R30" i="46" s="1"/>
  <c r="CF30" i="46"/>
  <c r="Q30" i="46" s="1"/>
  <c r="CE30" i="46"/>
  <c r="CD30" i="46"/>
  <c r="CC30" i="46"/>
  <c r="CB30" i="46"/>
  <c r="CA30" i="46"/>
  <c r="BZ30" i="46"/>
  <c r="BY30" i="46"/>
  <c r="BX30" i="46"/>
  <c r="I30" i="46" s="1"/>
  <c r="BW30" i="46"/>
  <c r="BV30" i="46"/>
  <c r="G30" i="46" s="1"/>
  <c r="BU30" i="46"/>
  <c r="BT30" i="46"/>
  <c r="BS30" i="46"/>
  <c r="D30" i="46" s="1"/>
  <c r="B30" i="46"/>
  <c r="B30" i="44" s="1"/>
  <c r="A30" i="46"/>
  <c r="EF29" i="46"/>
  <c r="BQ29" i="46" s="1"/>
  <c r="EE29" i="46"/>
  <c r="ED29" i="46"/>
  <c r="BO29" i="44" s="1"/>
  <c r="EC29" i="46"/>
  <c r="EB29" i="46"/>
  <c r="BM29" i="46" s="1"/>
  <c r="EA29" i="46"/>
  <c r="BL29" i="46" s="1"/>
  <c r="DZ29" i="46"/>
  <c r="DY29" i="46"/>
  <c r="BJ29" i="46" s="1"/>
  <c r="DX29" i="46"/>
  <c r="BI29" i="46" s="1"/>
  <c r="DW29" i="46"/>
  <c r="BH29" i="46" s="1"/>
  <c r="DV29" i="46"/>
  <c r="DU29" i="46"/>
  <c r="BF29" i="46" s="1"/>
  <c r="DT29" i="46"/>
  <c r="DS29" i="46"/>
  <c r="BD29" i="46" s="1"/>
  <c r="DR29" i="46"/>
  <c r="DQ29" i="46"/>
  <c r="BB29" i="46" s="1"/>
  <c r="DP29" i="46"/>
  <c r="BA29" i="46" s="1"/>
  <c r="DO29" i="46"/>
  <c r="DN29" i="46"/>
  <c r="AY29" i="46" s="1"/>
  <c r="DM29" i="46"/>
  <c r="AX29" i="46" s="1"/>
  <c r="DL29" i="46"/>
  <c r="DK29" i="46"/>
  <c r="AV29" i="46" s="1"/>
  <c r="DJ29" i="46"/>
  <c r="DI29" i="46"/>
  <c r="AT29" i="46" s="1"/>
  <c r="DH29" i="46"/>
  <c r="AS29" i="46" s="1"/>
  <c r="DG29" i="46"/>
  <c r="DF29" i="46"/>
  <c r="AQ29" i="46" s="1"/>
  <c r="DE29" i="46"/>
  <c r="DD29" i="46"/>
  <c r="DC29" i="46"/>
  <c r="AN29" i="46" s="1"/>
  <c r="DB29" i="46"/>
  <c r="DA29" i="46"/>
  <c r="CZ29" i="46"/>
  <c r="CY29" i="46"/>
  <c r="AJ29" i="46" s="1"/>
  <c r="CX29" i="46"/>
  <c r="CW29" i="46"/>
  <c r="CV29" i="46"/>
  <c r="AG29" i="46" s="1"/>
  <c r="CU29" i="46"/>
  <c r="CT29" i="46"/>
  <c r="CS29" i="46"/>
  <c r="AD29" i="46" s="1"/>
  <c r="CR29" i="46"/>
  <c r="AC29" i="46" s="1"/>
  <c r="CQ29" i="46"/>
  <c r="AB29" i="46" s="1"/>
  <c r="CP29" i="46"/>
  <c r="AA29" i="46" s="1"/>
  <c r="CO29" i="46"/>
  <c r="Z29" i="46" s="1"/>
  <c r="CN29" i="46"/>
  <c r="CM29" i="46"/>
  <c r="CL29" i="46"/>
  <c r="CK29" i="46"/>
  <c r="V29" i="46" s="1"/>
  <c r="CJ29" i="46"/>
  <c r="U29" i="46" s="1"/>
  <c r="CI29" i="46"/>
  <c r="CH29" i="46"/>
  <c r="S29" i="46" s="1"/>
  <c r="CG29" i="46"/>
  <c r="R29" i="46" s="1"/>
  <c r="CF29" i="46"/>
  <c r="CE29" i="46"/>
  <c r="P29" i="46" s="1"/>
  <c r="CD29" i="46"/>
  <c r="CC29" i="46"/>
  <c r="CB29" i="46"/>
  <c r="M29" i="46" s="1"/>
  <c r="CA29" i="46"/>
  <c r="L29" i="46" s="1"/>
  <c r="BZ29" i="46"/>
  <c r="BY29" i="46"/>
  <c r="BX29" i="46"/>
  <c r="BW29" i="46"/>
  <c r="H29" i="46" s="1"/>
  <c r="BV29" i="46"/>
  <c r="BU29" i="46"/>
  <c r="F29" i="46" s="1"/>
  <c r="BT29" i="46"/>
  <c r="BS29" i="46"/>
  <c r="D29" i="46" s="1"/>
  <c r="B29" i="46"/>
  <c r="B29" i="44" s="1"/>
  <c r="A29" i="46"/>
  <c r="A27" i="27" s="1"/>
  <c r="EF28" i="46"/>
  <c r="EE28" i="46"/>
  <c r="ED28" i="46"/>
  <c r="EC28" i="46"/>
  <c r="BN28" i="46" s="1"/>
  <c r="EB28" i="46"/>
  <c r="EA28" i="46"/>
  <c r="DZ28" i="46"/>
  <c r="DY28" i="46"/>
  <c r="BJ28" i="46" s="1"/>
  <c r="DX28" i="46"/>
  <c r="DW28" i="46"/>
  <c r="DV28" i="46"/>
  <c r="DU28" i="46"/>
  <c r="BF28" i="46" s="1"/>
  <c r="DT28" i="46"/>
  <c r="DS28" i="46"/>
  <c r="DR28" i="46"/>
  <c r="BC28" i="46" s="1"/>
  <c r="DQ28" i="46"/>
  <c r="BB28" i="46" s="1"/>
  <c r="DP28" i="46"/>
  <c r="BA28" i="46" s="1"/>
  <c r="DO28" i="46"/>
  <c r="AZ28" i="46" s="1"/>
  <c r="DN28" i="46"/>
  <c r="DM28" i="46"/>
  <c r="AX28" i="46" s="1"/>
  <c r="DL28" i="46"/>
  <c r="DK28" i="46"/>
  <c r="AV28" i="46" s="1"/>
  <c r="DJ28" i="46"/>
  <c r="AU28" i="46" s="1"/>
  <c r="DI28" i="46"/>
  <c r="AT28" i="46" s="1"/>
  <c r="DH28" i="46"/>
  <c r="AS28" i="46" s="1"/>
  <c r="DG28" i="46"/>
  <c r="DF28" i="46"/>
  <c r="DE28" i="46"/>
  <c r="DD28" i="46"/>
  <c r="DC28" i="46"/>
  <c r="DB28" i="46"/>
  <c r="DA28" i="46"/>
  <c r="AL28" i="46" s="1"/>
  <c r="CZ28" i="46"/>
  <c r="AK28" i="46" s="1"/>
  <c r="CY28" i="46"/>
  <c r="CX28" i="46"/>
  <c r="AI28" i="46" s="1"/>
  <c r="CW28" i="46"/>
  <c r="CV28" i="46"/>
  <c r="CU28" i="46"/>
  <c r="CT28" i="46"/>
  <c r="CS28" i="46"/>
  <c r="AD28" i="46" s="1"/>
  <c r="CR28" i="46"/>
  <c r="AC28" i="46" s="1"/>
  <c r="CQ28" i="46"/>
  <c r="CP28" i="46"/>
  <c r="AA28" i="46" s="1"/>
  <c r="CO28" i="46"/>
  <c r="Z28" i="46" s="1"/>
  <c r="CN28" i="46"/>
  <c r="CM28" i="46"/>
  <c r="X28" i="46" s="1"/>
  <c r="CL28" i="46"/>
  <c r="CK28" i="46"/>
  <c r="V28" i="46" s="1"/>
  <c r="CJ28" i="46"/>
  <c r="CI28" i="46"/>
  <c r="T28" i="46" s="1"/>
  <c r="CH28" i="46"/>
  <c r="S28" i="46" s="1"/>
  <c r="CG28" i="46"/>
  <c r="R28" i="46" s="1"/>
  <c r="CF28" i="46"/>
  <c r="CE28" i="46"/>
  <c r="P28" i="46" s="1"/>
  <c r="CD28" i="46"/>
  <c r="O28" i="46" s="1"/>
  <c r="CC28" i="46"/>
  <c r="N28" i="46" s="1"/>
  <c r="CB28" i="46"/>
  <c r="M28" i="46" s="1"/>
  <c r="CA28" i="46"/>
  <c r="L28" i="46" s="1"/>
  <c r="BZ28" i="46"/>
  <c r="K28" i="46" s="1"/>
  <c r="BY28" i="46"/>
  <c r="J28" i="46" s="1"/>
  <c r="BX28" i="46"/>
  <c r="BW28" i="46"/>
  <c r="BV28" i="46"/>
  <c r="BU28" i="46"/>
  <c r="F28" i="46" s="1"/>
  <c r="BT28" i="46"/>
  <c r="BS28" i="46"/>
  <c r="B28" i="46"/>
  <c r="A28" i="46"/>
  <c r="A26" i="27" s="1"/>
  <c r="EF27" i="46"/>
  <c r="BQ27" i="46" s="1"/>
  <c r="EE27" i="46"/>
  <c r="BP27" i="46" s="1"/>
  <c r="ED27" i="46"/>
  <c r="BO27" i="44" s="1"/>
  <c r="EC27" i="46"/>
  <c r="BN27" i="44" s="1"/>
  <c r="EB27" i="46"/>
  <c r="BM27" i="46" s="1"/>
  <c r="EA27" i="46"/>
  <c r="DZ27" i="46"/>
  <c r="BK27" i="46" s="1"/>
  <c r="DY27" i="46"/>
  <c r="BJ27" i="46" s="1"/>
  <c r="DX27" i="46"/>
  <c r="DW27" i="46"/>
  <c r="BH27" i="46" s="1"/>
  <c r="DV27" i="46"/>
  <c r="DU27" i="46"/>
  <c r="BF27" i="46" s="1"/>
  <c r="DT27" i="46"/>
  <c r="DS27" i="46"/>
  <c r="BD27" i="46" s="1"/>
  <c r="DR27" i="46"/>
  <c r="BC27" i="46" s="1"/>
  <c r="DQ27" i="46"/>
  <c r="BB27" i="46" s="1"/>
  <c r="DP27" i="46"/>
  <c r="BA27" i="46" s="1"/>
  <c r="DO27" i="46"/>
  <c r="AZ27" i="46" s="1"/>
  <c r="DN27" i="46"/>
  <c r="DM27" i="46"/>
  <c r="AX27" i="46" s="1"/>
  <c r="DL27" i="46"/>
  <c r="AW27" i="46" s="1"/>
  <c r="DK27" i="46"/>
  <c r="DJ27" i="46"/>
  <c r="AU27" i="46" s="1"/>
  <c r="DI27" i="46"/>
  <c r="AT27" i="46" s="1"/>
  <c r="DH27" i="46"/>
  <c r="AS27" i="46" s="1"/>
  <c r="DG27" i="46"/>
  <c r="AR27" i="46" s="1"/>
  <c r="DF27" i="46"/>
  <c r="AQ27" i="46" s="1"/>
  <c r="DE27" i="46"/>
  <c r="AP27" i="46" s="1"/>
  <c r="DD27" i="46"/>
  <c r="AO27" i="46" s="1"/>
  <c r="DC27" i="46"/>
  <c r="DB27" i="46"/>
  <c r="AM27" i="46" s="1"/>
  <c r="DA27" i="46"/>
  <c r="AL27" i="46" s="1"/>
  <c r="CZ27" i="46"/>
  <c r="AK27" i="46" s="1"/>
  <c r="CY27" i="46"/>
  <c r="AJ27" i="46" s="1"/>
  <c r="CX27" i="46"/>
  <c r="AI27" i="46" s="1"/>
  <c r="CW27" i="46"/>
  <c r="CV27" i="46"/>
  <c r="AG27" i="46" s="1"/>
  <c r="CU27" i="46"/>
  <c r="CT27" i="46"/>
  <c r="CS27" i="46"/>
  <c r="CR27" i="46"/>
  <c r="CQ27" i="46"/>
  <c r="AB27" i="46" s="1"/>
  <c r="CP27" i="46"/>
  <c r="CO27" i="46"/>
  <c r="Z27" i="46" s="1"/>
  <c r="CN27" i="46"/>
  <c r="Y27" i="46" s="1"/>
  <c r="CM27" i="46"/>
  <c r="CL27" i="46"/>
  <c r="W27" i="46" s="1"/>
  <c r="CK27" i="46"/>
  <c r="V27" i="46" s="1"/>
  <c r="CJ27" i="46"/>
  <c r="U27" i="46" s="1"/>
  <c r="CI27" i="46"/>
  <c r="T27" i="46" s="1"/>
  <c r="CH27" i="46"/>
  <c r="S27" i="46" s="1"/>
  <c r="CG27" i="46"/>
  <c r="CF27" i="46"/>
  <c r="Q27" i="46" s="1"/>
  <c r="CE27" i="46"/>
  <c r="CD27" i="46"/>
  <c r="O27" i="46" s="1"/>
  <c r="CC27" i="46"/>
  <c r="CB27" i="46"/>
  <c r="CA27" i="46"/>
  <c r="L27" i="46" s="1"/>
  <c r="BZ27" i="46"/>
  <c r="K27" i="46" s="1"/>
  <c r="BY27" i="46"/>
  <c r="BX27" i="46"/>
  <c r="BW27" i="46"/>
  <c r="BV27" i="46"/>
  <c r="BU27" i="46"/>
  <c r="F27" i="46" s="1"/>
  <c r="BT27" i="46"/>
  <c r="E27" i="46" s="1"/>
  <c r="BS27" i="46"/>
  <c r="D27" i="46" s="1"/>
  <c r="BO27" i="46"/>
  <c r="BN27" i="46"/>
  <c r="B27" i="46"/>
  <c r="A27" i="46"/>
  <c r="C27" i="46" s="1"/>
  <c r="C27" i="44" s="1"/>
  <c r="EF26" i="46"/>
  <c r="BQ26" i="46" s="1"/>
  <c r="EE26" i="46"/>
  <c r="BP26" i="46" s="1"/>
  <c r="ED26" i="46"/>
  <c r="EC26" i="46"/>
  <c r="BN26" i="46" s="1"/>
  <c r="EB26" i="46"/>
  <c r="EA26" i="46"/>
  <c r="BL26" i="46" s="1"/>
  <c r="DZ26" i="46"/>
  <c r="BK26" i="46" s="1"/>
  <c r="DY26" i="46"/>
  <c r="BJ26" i="46" s="1"/>
  <c r="DX26" i="46"/>
  <c r="BI26" i="46" s="1"/>
  <c r="DW26" i="46"/>
  <c r="BH26" i="46" s="1"/>
  <c r="DV26" i="46"/>
  <c r="DU26" i="46"/>
  <c r="BF26" i="46" s="1"/>
  <c r="DT26" i="46"/>
  <c r="BE26" i="46" s="1"/>
  <c r="DS26" i="46"/>
  <c r="BD26" i="46" s="1"/>
  <c r="DR26" i="46"/>
  <c r="BC26" i="46" s="1"/>
  <c r="DQ26" i="46"/>
  <c r="DP26" i="46"/>
  <c r="DO26" i="46"/>
  <c r="AZ26" i="46" s="1"/>
  <c r="DN26" i="46"/>
  <c r="AY26" i="46" s="1"/>
  <c r="DM26" i="46"/>
  <c r="AX26" i="46" s="1"/>
  <c r="DL26" i="46"/>
  <c r="AW26" i="46" s="1"/>
  <c r="DK26" i="46"/>
  <c r="DJ26" i="46"/>
  <c r="DI26" i="46"/>
  <c r="DH26" i="46"/>
  <c r="DG26" i="46"/>
  <c r="AR26" i="46" s="1"/>
  <c r="DF26" i="46"/>
  <c r="AQ26" i="46" s="1"/>
  <c r="DE26" i="46"/>
  <c r="AP26" i="46" s="1"/>
  <c r="DD26" i="46"/>
  <c r="DC26" i="46"/>
  <c r="DB26" i="46"/>
  <c r="AM26" i="46" s="1"/>
  <c r="DA26" i="46"/>
  <c r="CZ26" i="46"/>
  <c r="AK26" i="46" s="1"/>
  <c r="CY26" i="46"/>
  <c r="CX26" i="46"/>
  <c r="CW26" i="46"/>
  <c r="AH26" i="46" s="1"/>
  <c r="CV26" i="46"/>
  <c r="CU26" i="46"/>
  <c r="CT26" i="46"/>
  <c r="AE26" i="46" s="1"/>
  <c r="CS26" i="46"/>
  <c r="CR26" i="46"/>
  <c r="AC26" i="46" s="1"/>
  <c r="CQ26" i="46"/>
  <c r="AB26" i="46" s="1"/>
  <c r="CP26" i="46"/>
  <c r="AA26" i="46" s="1"/>
  <c r="CO26" i="46"/>
  <c r="Z26" i="46" s="1"/>
  <c r="CN26" i="46"/>
  <c r="CM26" i="46"/>
  <c r="CL26" i="46"/>
  <c r="W26" i="46" s="1"/>
  <c r="CK26" i="46"/>
  <c r="CJ26" i="46"/>
  <c r="U26" i="46" s="1"/>
  <c r="CI26" i="46"/>
  <c r="T26" i="46" s="1"/>
  <c r="CH26" i="46"/>
  <c r="CG26" i="46"/>
  <c r="R26" i="46" s="1"/>
  <c r="CF26" i="46"/>
  <c r="CE26" i="46"/>
  <c r="P26" i="46" s="1"/>
  <c r="CD26" i="46"/>
  <c r="CC26" i="46"/>
  <c r="CB26" i="46"/>
  <c r="CA26" i="46"/>
  <c r="L26" i="46" s="1"/>
  <c r="BZ26" i="46"/>
  <c r="K26" i="46" s="1"/>
  <c r="BY26" i="46"/>
  <c r="J26" i="46" s="1"/>
  <c r="BX26" i="46"/>
  <c r="BW26" i="46"/>
  <c r="H26" i="46" s="1"/>
  <c r="BV26" i="46"/>
  <c r="G26" i="46" s="1"/>
  <c r="BU26" i="46"/>
  <c r="BT26" i="46"/>
  <c r="E26" i="46" s="1"/>
  <c r="BS26" i="46"/>
  <c r="D26" i="46" s="1"/>
  <c r="B26" i="46"/>
  <c r="A26" i="46"/>
  <c r="A26" i="44" s="1"/>
  <c r="EF25" i="46"/>
  <c r="EE25" i="46"/>
  <c r="ED25" i="46"/>
  <c r="BO25" i="46" s="1"/>
  <c r="EC25" i="46"/>
  <c r="EB25" i="46"/>
  <c r="BM25" i="46" s="1"/>
  <c r="EA25" i="46"/>
  <c r="BL25" i="46" s="1"/>
  <c r="DZ25" i="46"/>
  <c r="DY25" i="46"/>
  <c r="BJ25" i="46" s="1"/>
  <c r="DX25" i="46"/>
  <c r="BI25" i="46" s="1"/>
  <c r="DW25" i="46"/>
  <c r="BH25" i="46" s="1"/>
  <c r="DV25" i="46"/>
  <c r="DU25" i="46"/>
  <c r="BF25" i="46" s="1"/>
  <c r="DT25" i="46"/>
  <c r="DS25" i="46"/>
  <c r="BD25" i="46" s="1"/>
  <c r="DR25" i="46"/>
  <c r="BC25" i="46" s="1"/>
  <c r="DQ25" i="46"/>
  <c r="BB25" i="46" s="1"/>
  <c r="DP25" i="46"/>
  <c r="DO25" i="46"/>
  <c r="DN25" i="46"/>
  <c r="AY25" i="46" s="1"/>
  <c r="DM25" i="46"/>
  <c r="DL25" i="46"/>
  <c r="DK25" i="46"/>
  <c r="DJ25" i="46"/>
  <c r="DI25" i="46"/>
  <c r="AT25" i="46" s="1"/>
  <c r="DH25" i="46"/>
  <c r="DG25" i="46"/>
  <c r="AR25" i="46" s="1"/>
  <c r="DF25" i="46"/>
  <c r="AQ25" i="46" s="1"/>
  <c r="DE25" i="46"/>
  <c r="DD25" i="46"/>
  <c r="DC25" i="46"/>
  <c r="AN25" i="46" s="1"/>
  <c r="DB25" i="46"/>
  <c r="AM25" i="46" s="1"/>
  <c r="DA25" i="46"/>
  <c r="AL25" i="46" s="1"/>
  <c r="CZ25" i="46"/>
  <c r="AK25" i="46" s="1"/>
  <c r="CY25" i="46"/>
  <c r="CX25" i="46"/>
  <c r="AI25" i="46" s="1"/>
  <c r="CW25" i="46"/>
  <c r="CV25" i="46"/>
  <c r="AG25" i="46" s="1"/>
  <c r="CU25" i="46"/>
  <c r="CT25" i="46"/>
  <c r="CS25" i="46"/>
  <c r="AD25" i="46" s="1"/>
  <c r="CR25" i="46"/>
  <c r="AC25" i="46" s="1"/>
  <c r="CQ25" i="46"/>
  <c r="AB25" i="46" s="1"/>
  <c r="CP25" i="46"/>
  <c r="AA25" i="46" s="1"/>
  <c r="CO25" i="46"/>
  <c r="CN25" i="46"/>
  <c r="CM25" i="46"/>
  <c r="X25" i="46" s="1"/>
  <c r="CL25" i="46"/>
  <c r="W25" i="46" s="1"/>
  <c r="CK25" i="46"/>
  <c r="V25" i="46" s="1"/>
  <c r="CJ25" i="46"/>
  <c r="CI25" i="46"/>
  <c r="T25" i="46" s="1"/>
  <c r="CH25" i="46"/>
  <c r="S25" i="46" s="1"/>
  <c r="CG25" i="46"/>
  <c r="CF25" i="46"/>
  <c r="Q25" i="46" s="1"/>
  <c r="CE25" i="46"/>
  <c r="P25" i="46" s="1"/>
  <c r="CD25" i="46"/>
  <c r="CC25" i="46"/>
  <c r="N25" i="46" s="1"/>
  <c r="CB25" i="46"/>
  <c r="M25" i="46" s="1"/>
  <c r="CA25" i="46"/>
  <c r="L25" i="46" s="1"/>
  <c r="BZ25" i="46"/>
  <c r="K25" i="46" s="1"/>
  <c r="BY25" i="46"/>
  <c r="J25" i="46" s="1"/>
  <c r="BX25" i="46"/>
  <c r="I25" i="46" s="1"/>
  <c r="BW25" i="46"/>
  <c r="H25" i="46" s="1"/>
  <c r="BV25" i="46"/>
  <c r="BU25" i="46"/>
  <c r="F25" i="46" s="1"/>
  <c r="BT25" i="46"/>
  <c r="BS25" i="46"/>
  <c r="B25" i="46"/>
  <c r="A25" i="46"/>
  <c r="EF24" i="46"/>
  <c r="BQ24" i="46" s="1"/>
  <c r="EE24" i="46"/>
  <c r="BP24" i="46" s="1"/>
  <c r="ED24" i="46"/>
  <c r="EC24" i="46"/>
  <c r="BN24" i="46" s="1"/>
  <c r="EB24" i="46"/>
  <c r="BM24" i="46" s="1"/>
  <c r="EA24" i="46"/>
  <c r="DZ24" i="46"/>
  <c r="DY24" i="46"/>
  <c r="DX24" i="46"/>
  <c r="BI24" i="46" s="1"/>
  <c r="DW24" i="46"/>
  <c r="DV24" i="46"/>
  <c r="DU24" i="46"/>
  <c r="BF24" i="46" s="1"/>
  <c r="DT24" i="46"/>
  <c r="BE24" i="46" s="1"/>
  <c r="DS24" i="46"/>
  <c r="BD24" i="46" s="1"/>
  <c r="DR24" i="46"/>
  <c r="BC24" i="46" s="1"/>
  <c r="DQ24" i="46"/>
  <c r="DP24" i="46"/>
  <c r="BA24" i="46" s="1"/>
  <c r="DO24" i="46"/>
  <c r="AZ24" i="46" s="1"/>
  <c r="DN24" i="46"/>
  <c r="AY24" i="46" s="1"/>
  <c r="DM24" i="46"/>
  <c r="DL24" i="46"/>
  <c r="DK24" i="46"/>
  <c r="AV24" i="46" s="1"/>
  <c r="DJ24" i="46"/>
  <c r="AU24" i="46" s="1"/>
  <c r="DI24" i="46"/>
  <c r="DH24" i="46"/>
  <c r="AS24" i="46" s="1"/>
  <c r="DG24" i="46"/>
  <c r="AR24" i="46" s="1"/>
  <c r="DF24" i="46"/>
  <c r="AQ24" i="46" s="1"/>
  <c r="DE24" i="46"/>
  <c r="DD24" i="46"/>
  <c r="AO24" i="46" s="1"/>
  <c r="DC24" i="46"/>
  <c r="DB24" i="46"/>
  <c r="AM24" i="46" s="1"/>
  <c r="DA24" i="46"/>
  <c r="CZ24" i="46"/>
  <c r="CY24" i="46"/>
  <c r="AJ24" i="46" s="1"/>
  <c r="CX24" i="46"/>
  <c r="CW24" i="46"/>
  <c r="CV24" i="46"/>
  <c r="AG24" i="46" s="1"/>
  <c r="CU24" i="46"/>
  <c r="AF24" i="46" s="1"/>
  <c r="CT24" i="46"/>
  <c r="AE24" i="46" s="1"/>
  <c r="CS24" i="46"/>
  <c r="CR24" i="46"/>
  <c r="AC24" i="46" s="1"/>
  <c r="CQ24" i="46"/>
  <c r="AB24" i="46" s="1"/>
  <c r="CP24" i="46"/>
  <c r="CO24" i="46"/>
  <c r="Z24" i="46" s="1"/>
  <c r="CN24" i="46"/>
  <c r="CM24" i="46"/>
  <c r="CL24" i="46"/>
  <c r="W24" i="46" s="1"/>
  <c r="CK24" i="46"/>
  <c r="CJ24" i="46"/>
  <c r="U24" i="46" s="1"/>
  <c r="CI24" i="46"/>
  <c r="T24" i="46" s="1"/>
  <c r="CH24" i="46"/>
  <c r="S24" i="46" s="1"/>
  <c r="CG24" i="46"/>
  <c r="CF24" i="46"/>
  <c r="CE24" i="46"/>
  <c r="CD24" i="46"/>
  <c r="O24" i="46" s="1"/>
  <c r="CC24" i="46"/>
  <c r="CB24" i="46"/>
  <c r="M24" i="46" s="1"/>
  <c r="CA24" i="46"/>
  <c r="L24" i="46" s="1"/>
  <c r="BZ24" i="46"/>
  <c r="BY24" i="46"/>
  <c r="J24" i="46" s="1"/>
  <c r="BX24" i="46"/>
  <c r="I24" i="46" s="1"/>
  <c r="BW24" i="46"/>
  <c r="BV24" i="46"/>
  <c r="G24" i="46" s="1"/>
  <c r="BU24" i="46"/>
  <c r="BT24" i="46"/>
  <c r="BS24" i="46"/>
  <c r="D24" i="46" s="1"/>
  <c r="B24" i="46"/>
  <c r="A24" i="46"/>
  <c r="A22" i="27" s="1"/>
  <c r="EF23" i="46"/>
  <c r="BQ23" i="46" s="1"/>
  <c r="EE23" i="46"/>
  <c r="ED23" i="46"/>
  <c r="BO23" i="44" s="1"/>
  <c r="EC23" i="46"/>
  <c r="BN23" i="44" s="1"/>
  <c r="EB23" i="46"/>
  <c r="BM23" i="46" s="1"/>
  <c r="EA23" i="46"/>
  <c r="BL23" i="46" s="1"/>
  <c r="DZ23" i="46"/>
  <c r="BK23" i="46" s="1"/>
  <c r="DY23" i="46"/>
  <c r="DX23" i="46"/>
  <c r="BI23" i="46" s="1"/>
  <c r="DW23" i="46"/>
  <c r="BH23" i="46" s="1"/>
  <c r="DV23" i="46"/>
  <c r="DU23" i="46"/>
  <c r="DT23" i="46"/>
  <c r="BE23" i="46" s="1"/>
  <c r="DS23" i="46"/>
  <c r="BD23" i="46" s="1"/>
  <c r="DR23" i="46"/>
  <c r="BC23" i="46" s="1"/>
  <c r="DQ23" i="46"/>
  <c r="DP23" i="46"/>
  <c r="DO23" i="46"/>
  <c r="AZ23" i="46" s="1"/>
  <c r="DN23" i="46"/>
  <c r="AY23" i="46" s="1"/>
  <c r="DM23" i="46"/>
  <c r="AX23" i="46" s="1"/>
  <c r="DL23" i="46"/>
  <c r="DK23" i="46"/>
  <c r="AV23" i="46" s="1"/>
  <c r="DJ23" i="46"/>
  <c r="AU23" i="46" s="1"/>
  <c r="DI23" i="46"/>
  <c r="AT23" i="46" s="1"/>
  <c r="DH23" i="46"/>
  <c r="AS23" i="46" s="1"/>
  <c r="DG23" i="46"/>
  <c r="DF23" i="46"/>
  <c r="AQ23" i="46" s="1"/>
  <c r="DE23" i="46"/>
  <c r="DD23" i="46"/>
  <c r="AO23" i="46" s="1"/>
  <c r="DC23" i="46"/>
  <c r="AN23" i="46" s="1"/>
  <c r="DB23" i="46"/>
  <c r="AM23" i="46" s="1"/>
  <c r="DA23" i="46"/>
  <c r="CZ23" i="46"/>
  <c r="CY23" i="46"/>
  <c r="AJ23" i="46" s="1"/>
  <c r="CX23" i="46"/>
  <c r="CW23" i="46"/>
  <c r="CV23" i="46"/>
  <c r="AG23" i="46" s="1"/>
  <c r="CU23" i="46"/>
  <c r="AF23" i="46" s="1"/>
  <c r="CT23" i="46"/>
  <c r="AE23" i="46" s="1"/>
  <c r="CS23" i="46"/>
  <c r="AD23" i="46" s="1"/>
  <c r="CR23" i="46"/>
  <c r="AC23" i="46" s="1"/>
  <c r="CQ23" i="46"/>
  <c r="AB23" i="46" s="1"/>
  <c r="CP23" i="46"/>
  <c r="CO23" i="46"/>
  <c r="Z23" i="46" s="1"/>
  <c r="CN23" i="46"/>
  <c r="CM23" i="46"/>
  <c r="X23" i="46" s="1"/>
  <c r="CL23" i="46"/>
  <c r="W23" i="46" s="1"/>
  <c r="CK23" i="46"/>
  <c r="V23" i="46" s="1"/>
  <c r="CJ23" i="46"/>
  <c r="U23" i="46" s="1"/>
  <c r="CI23" i="46"/>
  <c r="T23" i="46" s="1"/>
  <c r="CH23" i="46"/>
  <c r="S23" i="46" s="1"/>
  <c r="CG23" i="46"/>
  <c r="CF23" i="46"/>
  <c r="Q23" i="46" s="1"/>
  <c r="CE23" i="46"/>
  <c r="P23" i="46" s="1"/>
  <c r="CD23" i="46"/>
  <c r="O23" i="46" s="1"/>
  <c r="CC23" i="46"/>
  <c r="CB23" i="46"/>
  <c r="CA23" i="46"/>
  <c r="BZ23" i="46"/>
  <c r="K23" i="46" s="1"/>
  <c r="BY23" i="46"/>
  <c r="BX23" i="46"/>
  <c r="I23" i="46" s="1"/>
  <c r="BW23" i="46"/>
  <c r="H23" i="46" s="1"/>
  <c r="BV23" i="46"/>
  <c r="G23" i="46" s="1"/>
  <c r="BU23" i="46"/>
  <c r="F23" i="46" s="1"/>
  <c r="BT23" i="46"/>
  <c r="E23" i="46" s="1"/>
  <c r="BS23" i="46"/>
  <c r="D23" i="46" s="1"/>
  <c r="BO23" i="46"/>
  <c r="BN23" i="46"/>
  <c r="B23" i="46"/>
  <c r="A23" i="46"/>
  <c r="A21" i="27" s="1"/>
  <c r="EF22" i="46"/>
  <c r="EE22" i="46"/>
  <c r="BP22" i="46" s="1"/>
  <c r="ED22" i="46"/>
  <c r="EC22" i="46"/>
  <c r="BN22" i="46" s="1"/>
  <c r="EB22" i="46"/>
  <c r="BM22" i="46" s="1"/>
  <c r="EA22" i="46"/>
  <c r="DZ22" i="46"/>
  <c r="BK22" i="46" s="1"/>
  <c r="DY22" i="46"/>
  <c r="BJ22" i="46" s="1"/>
  <c r="DX22" i="46"/>
  <c r="BI22" i="46" s="1"/>
  <c r="DW22" i="46"/>
  <c r="DV22" i="46"/>
  <c r="BG22" i="46" s="1"/>
  <c r="DU22" i="46"/>
  <c r="DT22" i="46"/>
  <c r="BE22" i="46" s="1"/>
  <c r="DS22" i="46"/>
  <c r="DR22" i="46"/>
  <c r="BC22" i="46" s="1"/>
  <c r="DQ22" i="46"/>
  <c r="BB22" i="46" s="1"/>
  <c r="DP22" i="46"/>
  <c r="DO22" i="46"/>
  <c r="AZ22" i="46" s="1"/>
  <c r="DN22" i="46"/>
  <c r="DM22" i="46"/>
  <c r="AX22" i="46" s="1"/>
  <c r="DL22" i="46"/>
  <c r="DK22" i="46"/>
  <c r="DJ22" i="46"/>
  <c r="DI22" i="46"/>
  <c r="AT22" i="46" s="1"/>
  <c r="DH22" i="46"/>
  <c r="AS22" i="46" s="1"/>
  <c r="DG22" i="46"/>
  <c r="DF22" i="46"/>
  <c r="DE22" i="46"/>
  <c r="AP22" i="46" s="1"/>
  <c r="DD22" i="46"/>
  <c r="AO22" i="46" s="1"/>
  <c r="DC22" i="46"/>
  <c r="DB22" i="46"/>
  <c r="AM22" i="46" s="1"/>
  <c r="DA22" i="46"/>
  <c r="AL22" i="46" s="1"/>
  <c r="CZ22" i="46"/>
  <c r="AK22" i="46" s="1"/>
  <c r="CY22" i="46"/>
  <c r="CX22" i="46"/>
  <c r="CW22" i="46"/>
  <c r="CV22" i="46"/>
  <c r="AG22" i="46" s="1"/>
  <c r="CU22" i="46"/>
  <c r="CT22" i="46"/>
  <c r="AE22" i="46" s="1"/>
  <c r="CS22" i="46"/>
  <c r="CR22" i="46"/>
  <c r="CQ22" i="46"/>
  <c r="AB22" i="46" s="1"/>
  <c r="CP22" i="46"/>
  <c r="CO22" i="46"/>
  <c r="Z22" i="46" s="1"/>
  <c r="CN22" i="46"/>
  <c r="Y22" i="46" s="1"/>
  <c r="CM22" i="46"/>
  <c r="CL22" i="46"/>
  <c r="W22" i="46" s="1"/>
  <c r="CK22" i="46"/>
  <c r="V22" i="46" s="1"/>
  <c r="CJ22" i="46"/>
  <c r="CI22" i="46"/>
  <c r="CH22" i="46"/>
  <c r="CG22" i="46"/>
  <c r="R22" i="46" s="1"/>
  <c r="CF22" i="46"/>
  <c r="CE22" i="46"/>
  <c r="CD22" i="46"/>
  <c r="O22" i="46" s="1"/>
  <c r="CC22" i="46"/>
  <c r="N22" i="46" s="1"/>
  <c r="CB22" i="46"/>
  <c r="M22" i="46" s="1"/>
  <c r="CA22" i="46"/>
  <c r="BZ22" i="46"/>
  <c r="K22" i="46" s="1"/>
  <c r="BY22" i="46"/>
  <c r="BX22" i="46"/>
  <c r="I22" i="46" s="1"/>
  <c r="BW22" i="46"/>
  <c r="BV22" i="46"/>
  <c r="BU22" i="46"/>
  <c r="F22" i="46" s="1"/>
  <c r="BT22" i="46"/>
  <c r="BS22" i="46"/>
  <c r="D22" i="46" s="1"/>
  <c r="B22" i="46"/>
  <c r="A22" i="46"/>
  <c r="A22" i="44" s="1"/>
  <c r="EF21" i="46"/>
  <c r="EE21" i="46"/>
  <c r="ED21" i="46"/>
  <c r="BO21" i="46" s="1"/>
  <c r="EC21" i="46"/>
  <c r="BN21" i="46" s="1"/>
  <c r="EB21" i="46"/>
  <c r="BM21" i="46" s="1"/>
  <c r="EA21" i="46"/>
  <c r="BL21" i="46" s="1"/>
  <c r="DZ21" i="46"/>
  <c r="BK21" i="46" s="1"/>
  <c r="DY21" i="46"/>
  <c r="DX21" i="46"/>
  <c r="DW21" i="46"/>
  <c r="DV21" i="46"/>
  <c r="DU21" i="46"/>
  <c r="BF21" i="46" s="1"/>
  <c r="DT21" i="46"/>
  <c r="DS21" i="46"/>
  <c r="DR21" i="46"/>
  <c r="BC21" i="46" s="1"/>
  <c r="DQ21" i="46"/>
  <c r="BB21" i="46" s="1"/>
  <c r="DP21" i="46"/>
  <c r="BA21" i="46" s="1"/>
  <c r="DO21" i="46"/>
  <c r="DN21" i="46"/>
  <c r="AY21" i="46" s="1"/>
  <c r="DM21" i="46"/>
  <c r="AX21" i="46" s="1"/>
  <c r="DL21" i="46"/>
  <c r="DK21" i="46"/>
  <c r="DJ21" i="46"/>
  <c r="AU21" i="46" s="1"/>
  <c r="DI21" i="46"/>
  <c r="AT21" i="46" s="1"/>
  <c r="DH21" i="46"/>
  <c r="AS21" i="46" s="1"/>
  <c r="DG21" i="46"/>
  <c r="DF21" i="46"/>
  <c r="AQ21" i="46" s="1"/>
  <c r="DE21" i="46"/>
  <c r="AP21" i="46" s="1"/>
  <c r="DD21" i="46"/>
  <c r="AO21" i="46" s="1"/>
  <c r="DC21" i="46"/>
  <c r="DB21" i="46"/>
  <c r="AM21" i="46" s="1"/>
  <c r="DA21" i="46"/>
  <c r="AL21" i="46" s="1"/>
  <c r="CZ21" i="46"/>
  <c r="AK21" i="46" s="1"/>
  <c r="CY21" i="46"/>
  <c r="CX21" i="46"/>
  <c r="AI21" i="46" s="1"/>
  <c r="CW21" i="46"/>
  <c r="CV21" i="46"/>
  <c r="CU21" i="46"/>
  <c r="CT21" i="46"/>
  <c r="AE21" i="46" s="1"/>
  <c r="CS21" i="46"/>
  <c r="CR21" i="46"/>
  <c r="AC21" i="46" s="1"/>
  <c r="CQ21" i="46"/>
  <c r="CP21" i="46"/>
  <c r="AA21" i="46" s="1"/>
  <c r="CO21" i="46"/>
  <c r="Z21" i="46" s="1"/>
  <c r="CN21" i="46"/>
  <c r="Y21" i="46" s="1"/>
  <c r="CM21" i="46"/>
  <c r="CL21" i="46"/>
  <c r="W21" i="46" s="1"/>
  <c r="CK21" i="46"/>
  <c r="V21" i="46" s="1"/>
  <c r="CJ21" i="46"/>
  <c r="U21" i="46" s="1"/>
  <c r="CI21" i="46"/>
  <c r="CH21" i="46"/>
  <c r="S21" i="46" s="1"/>
  <c r="CG21" i="46"/>
  <c r="R21" i="46" s="1"/>
  <c r="CF21" i="46"/>
  <c r="CE21" i="46"/>
  <c r="P21" i="46" s="1"/>
  <c r="CD21" i="46"/>
  <c r="O21" i="46" s="1"/>
  <c r="CC21" i="46"/>
  <c r="N21" i="46" s="1"/>
  <c r="CB21" i="46"/>
  <c r="M21" i="46" s="1"/>
  <c r="CA21" i="46"/>
  <c r="BZ21" i="46"/>
  <c r="K21" i="46" s="1"/>
  <c r="BY21" i="46"/>
  <c r="J21" i="46" s="1"/>
  <c r="BX21" i="46"/>
  <c r="I21" i="46" s="1"/>
  <c r="BW21" i="46"/>
  <c r="H21" i="46" s="1"/>
  <c r="BV21" i="46"/>
  <c r="BU21" i="46"/>
  <c r="F21" i="46" s="1"/>
  <c r="BT21" i="46"/>
  <c r="E21" i="46" s="1"/>
  <c r="BS21" i="46"/>
  <c r="B21" i="46"/>
  <c r="A21" i="46"/>
  <c r="A19" i="27" s="1"/>
  <c r="EF20" i="46"/>
  <c r="BQ20" i="46" s="1"/>
  <c r="EE20" i="46"/>
  <c r="BP20" i="46" s="1"/>
  <c r="ED20" i="46"/>
  <c r="EC20" i="46"/>
  <c r="EB20" i="46"/>
  <c r="BM20" i="46" s="1"/>
  <c r="EA20" i="46"/>
  <c r="DZ20" i="46"/>
  <c r="BK20" i="46" s="1"/>
  <c r="DY20" i="46"/>
  <c r="BJ20" i="46" s="1"/>
  <c r="DX20" i="46"/>
  <c r="BI20" i="46" s="1"/>
  <c r="DW20" i="46"/>
  <c r="DV20" i="46"/>
  <c r="BG20" i="46" s="1"/>
  <c r="DU20" i="46"/>
  <c r="BF20" i="46" s="1"/>
  <c r="DT20" i="46"/>
  <c r="DS20" i="46"/>
  <c r="DR20" i="46"/>
  <c r="DQ20" i="46"/>
  <c r="BB20" i="46" s="1"/>
  <c r="DP20" i="46"/>
  <c r="BA20" i="46" s="1"/>
  <c r="DO20" i="46"/>
  <c r="AZ20" i="46" s="1"/>
  <c r="DN20" i="46"/>
  <c r="AY20" i="46" s="1"/>
  <c r="DM20" i="46"/>
  <c r="AX20" i="46" s="1"/>
  <c r="DL20" i="46"/>
  <c r="AW20" i="46" s="1"/>
  <c r="DK20" i="46"/>
  <c r="DJ20" i="46"/>
  <c r="AU20" i="46" s="1"/>
  <c r="DI20" i="46"/>
  <c r="AT20" i="46" s="1"/>
  <c r="DH20" i="46"/>
  <c r="AS20" i="46" s="1"/>
  <c r="DG20" i="46"/>
  <c r="AR20" i="46" s="1"/>
  <c r="DF20" i="46"/>
  <c r="DE20" i="46"/>
  <c r="AP20" i="46" s="1"/>
  <c r="DD20" i="46"/>
  <c r="AO20" i="46" s="1"/>
  <c r="DC20" i="46"/>
  <c r="DB20" i="46"/>
  <c r="AM20" i="46" s="1"/>
  <c r="DA20" i="46"/>
  <c r="AL20" i="46" s="1"/>
  <c r="CZ20" i="46"/>
  <c r="AK20" i="46" s="1"/>
  <c r="CY20" i="46"/>
  <c r="CX20" i="46"/>
  <c r="AI20" i="46" s="1"/>
  <c r="CW20" i="46"/>
  <c r="CV20" i="46"/>
  <c r="CU20" i="46"/>
  <c r="CT20" i="46"/>
  <c r="AE20" i="46" s="1"/>
  <c r="CS20" i="46"/>
  <c r="AD20" i="46" s="1"/>
  <c r="CR20" i="46"/>
  <c r="AC20" i="46" s="1"/>
  <c r="CQ20" i="46"/>
  <c r="AB20" i="46" s="1"/>
  <c r="CP20" i="46"/>
  <c r="CO20" i="46"/>
  <c r="CN20" i="46"/>
  <c r="Y20" i="46" s="1"/>
  <c r="CM20" i="46"/>
  <c r="CL20" i="46"/>
  <c r="W20" i="46" s="1"/>
  <c r="CK20" i="46"/>
  <c r="V20" i="46" s="1"/>
  <c r="CJ20" i="46"/>
  <c r="U20" i="46" s="1"/>
  <c r="CI20" i="46"/>
  <c r="T20" i="46" s="1"/>
  <c r="CH20" i="46"/>
  <c r="CG20" i="46"/>
  <c r="CF20" i="46"/>
  <c r="Q20" i="46" s="1"/>
  <c r="CE20" i="46"/>
  <c r="CD20" i="46"/>
  <c r="CC20" i="46"/>
  <c r="CB20" i="46"/>
  <c r="M20" i="46" s="1"/>
  <c r="CA20" i="46"/>
  <c r="L20" i="46" s="1"/>
  <c r="BZ20" i="46"/>
  <c r="BY20" i="46"/>
  <c r="BX20" i="46"/>
  <c r="I20" i="46" s="1"/>
  <c r="BW20" i="46"/>
  <c r="H20" i="46" s="1"/>
  <c r="BV20" i="46"/>
  <c r="G20" i="46" s="1"/>
  <c r="BU20" i="46"/>
  <c r="F20" i="46" s="1"/>
  <c r="BT20" i="46"/>
  <c r="E20" i="46" s="1"/>
  <c r="BS20" i="46"/>
  <c r="D20" i="46" s="1"/>
  <c r="B20" i="46"/>
  <c r="A20" i="46"/>
  <c r="A18" i="27" s="1"/>
  <c r="EF19" i="46"/>
  <c r="BQ19" i="46" s="1"/>
  <c r="EE19" i="46"/>
  <c r="ED19" i="46"/>
  <c r="BO19" i="44" s="1"/>
  <c r="EC19" i="46"/>
  <c r="BN19" i="44" s="1"/>
  <c r="EB19" i="46"/>
  <c r="EA19" i="46"/>
  <c r="BL19" i="46" s="1"/>
  <c r="DZ19" i="46"/>
  <c r="BK19" i="46" s="1"/>
  <c r="DY19" i="46"/>
  <c r="BJ19" i="46" s="1"/>
  <c r="DX19" i="46"/>
  <c r="BI19" i="46" s="1"/>
  <c r="DW19" i="46"/>
  <c r="BH19" i="46" s="1"/>
  <c r="DV19" i="46"/>
  <c r="BG19" i="46" s="1"/>
  <c r="DU19" i="46"/>
  <c r="BF19" i="46" s="1"/>
  <c r="DT19" i="46"/>
  <c r="DS19" i="46"/>
  <c r="BD19" i="46" s="1"/>
  <c r="DR19" i="46"/>
  <c r="DQ19" i="46"/>
  <c r="BB19" i="46" s="1"/>
  <c r="DP19" i="46"/>
  <c r="DO19" i="46"/>
  <c r="DN19" i="46"/>
  <c r="AY19" i="46" s="1"/>
  <c r="DM19" i="46"/>
  <c r="DL19" i="46"/>
  <c r="AW19" i="46" s="1"/>
  <c r="DK19" i="46"/>
  <c r="AV19" i="46" s="1"/>
  <c r="DJ19" i="46"/>
  <c r="AU19" i="46" s="1"/>
  <c r="DI19" i="46"/>
  <c r="DH19" i="46"/>
  <c r="AS19" i="46" s="1"/>
  <c r="DG19" i="46"/>
  <c r="DF19" i="46"/>
  <c r="AQ19" i="46" s="1"/>
  <c r="DE19" i="46"/>
  <c r="AP19" i="46" s="1"/>
  <c r="DD19" i="46"/>
  <c r="DC19" i="46"/>
  <c r="AN19" i="46" s="1"/>
  <c r="DB19" i="46"/>
  <c r="AM19" i="46" s="1"/>
  <c r="DA19" i="46"/>
  <c r="AL19" i="46" s="1"/>
  <c r="CZ19" i="46"/>
  <c r="AK19" i="46" s="1"/>
  <c r="CY19" i="46"/>
  <c r="CX19" i="46"/>
  <c r="AI19" i="46" s="1"/>
  <c r="CW19" i="46"/>
  <c r="AH19" i="46" s="1"/>
  <c r="CV19" i="46"/>
  <c r="AG19" i="46" s="1"/>
  <c r="CU19" i="46"/>
  <c r="AF19" i="46" s="1"/>
  <c r="CT19" i="46"/>
  <c r="CS19" i="46"/>
  <c r="CR19" i="46"/>
  <c r="AC19" i="46" s="1"/>
  <c r="CQ19" i="46"/>
  <c r="CP19" i="46"/>
  <c r="CO19" i="46"/>
  <c r="Z19" i="46" s="1"/>
  <c r="CN19" i="46"/>
  <c r="CM19" i="46"/>
  <c r="X19" i="46" s="1"/>
  <c r="CL19" i="46"/>
  <c r="CK19" i="46"/>
  <c r="V19" i="46" s="1"/>
  <c r="CJ19" i="46"/>
  <c r="CI19" i="46"/>
  <c r="CH19" i="46"/>
  <c r="S19" i="46" s="1"/>
  <c r="CG19" i="46"/>
  <c r="CF19" i="46"/>
  <c r="Q19" i="46" s="1"/>
  <c r="CE19" i="46"/>
  <c r="P19" i="46" s="1"/>
  <c r="CD19" i="46"/>
  <c r="CC19" i="46"/>
  <c r="CB19" i="46"/>
  <c r="M19" i="46" s="1"/>
  <c r="CA19" i="46"/>
  <c r="BZ19" i="46"/>
  <c r="K19" i="46" s="1"/>
  <c r="BY19" i="46"/>
  <c r="J19" i="46" s="1"/>
  <c r="BX19" i="46"/>
  <c r="BW19" i="46"/>
  <c r="H19" i="46" s="1"/>
  <c r="BV19" i="46"/>
  <c r="BU19" i="46"/>
  <c r="F19" i="46" s="1"/>
  <c r="BT19" i="46"/>
  <c r="E19" i="46" s="1"/>
  <c r="BS19" i="46"/>
  <c r="BO19" i="46"/>
  <c r="B19" i="46"/>
  <c r="A19" i="46"/>
  <c r="C19" i="46" s="1"/>
  <c r="C19" i="44" s="1"/>
  <c r="EF18" i="46"/>
  <c r="EE18" i="46"/>
  <c r="ED18" i="46"/>
  <c r="BO18" i="46" s="1"/>
  <c r="EC18" i="46"/>
  <c r="EB18" i="46"/>
  <c r="BM18" i="46" s="1"/>
  <c r="EA18" i="46"/>
  <c r="BL18" i="46" s="1"/>
  <c r="DZ18" i="46"/>
  <c r="DY18" i="46"/>
  <c r="DX18" i="46"/>
  <c r="BI18" i="46" s="1"/>
  <c r="DW18" i="46"/>
  <c r="BH18" i="46" s="1"/>
  <c r="DV18" i="46"/>
  <c r="BG18" i="46" s="1"/>
  <c r="DU18" i="46"/>
  <c r="BF18" i="46" s="1"/>
  <c r="DT18" i="46"/>
  <c r="BE18" i="46" s="1"/>
  <c r="DS18" i="46"/>
  <c r="BD18" i="46" s="1"/>
  <c r="DR18" i="46"/>
  <c r="DQ18" i="46"/>
  <c r="BB18" i="46" s="1"/>
  <c r="DP18" i="46"/>
  <c r="DO18" i="46"/>
  <c r="AZ18" i="46" s="1"/>
  <c r="DN18" i="46"/>
  <c r="DM18" i="46"/>
  <c r="AX18" i="46" s="1"/>
  <c r="DL18" i="46"/>
  <c r="AW18" i="46" s="1"/>
  <c r="DK18" i="46"/>
  <c r="AV18" i="46" s="1"/>
  <c r="DJ18" i="46"/>
  <c r="AU18" i="46" s="1"/>
  <c r="DI18" i="46"/>
  <c r="AT18" i="46" s="1"/>
  <c r="DH18" i="46"/>
  <c r="DG18" i="46"/>
  <c r="DF18" i="46"/>
  <c r="AQ18" i="46" s="1"/>
  <c r="DE18" i="46"/>
  <c r="AP18" i="46" s="1"/>
  <c r="DD18" i="46"/>
  <c r="AO18" i="46" s="1"/>
  <c r="DC18" i="46"/>
  <c r="AN18" i="46" s="1"/>
  <c r="DB18" i="46"/>
  <c r="AM18" i="46" s="1"/>
  <c r="DA18" i="46"/>
  <c r="AL18" i="46" s="1"/>
  <c r="CZ18" i="46"/>
  <c r="CY18" i="46"/>
  <c r="AJ18" i="46" s="1"/>
  <c r="CX18" i="46"/>
  <c r="AI18" i="46" s="1"/>
  <c r="CW18" i="46"/>
  <c r="AH18" i="46" s="1"/>
  <c r="CV18" i="46"/>
  <c r="AG18" i="46" s="1"/>
  <c r="CU18" i="46"/>
  <c r="AF18" i="46" s="1"/>
  <c r="CT18" i="46"/>
  <c r="CS18" i="46"/>
  <c r="AD18" i="46" s="1"/>
  <c r="CR18" i="46"/>
  <c r="CQ18" i="46"/>
  <c r="AB18" i="46" s="1"/>
  <c r="CP18" i="46"/>
  <c r="AA18" i="46" s="1"/>
  <c r="CO18" i="46"/>
  <c r="Z18" i="46" s="1"/>
  <c r="CN18" i="46"/>
  <c r="Y18" i="46" s="1"/>
  <c r="CM18" i="46"/>
  <c r="X18" i="46" s="1"/>
  <c r="CL18" i="46"/>
  <c r="W18" i="46" s="1"/>
  <c r="CK18" i="46"/>
  <c r="V18" i="46" s="1"/>
  <c r="CJ18" i="46"/>
  <c r="CI18" i="46"/>
  <c r="T18" i="46" s="1"/>
  <c r="CH18" i="46"/>
  <c r="S18" i="46" s="1"/>
  <c r="CG18" i="46"/>
  <c r="CF18" i="46"/>
  <c r="Q18" i="46" s="1"/>
  <c r="CE18" i="46"/>
  <c r="P18" i="46" s="1"/>
  <c r="CD18" i="46"/>
  <c r="O18" i="46" s="1"/>
  <c r="CC18" i="46"/>
  <c r="CB18" i="46"/>
  <c r="M18" i="46" s="1"/>
  <c r="CA18" i="46"/>
  <c r="BZ18" i="46"/>
  <c r="K18" i="46" s="1"/>
  <c r="BY18" i="46"/>
  <c r="J18" i="46" s="1"/>
  <c r="BX18" i="46"/>
  <c r="I18" i="46" s="1"/>
  <c r="BW18" i="46"/>
  <c r="H18" i="46" s="1"/>
  <c r="BV18" i="46"/>
  <c r="BU18" i="46"/>
  <c r="BT18" i="46"/>
  <c r="E18" i="46" s="1"/>
  <c r="BS18" i="46"/>
  <c r="B18" i="46"/>
  <c r="A18" i="46"/>
  <c r="A18" i="44" s="1"/>
  <c r="EF17" i="46"/>
  <c r="BQ17" i="46" s="1"/>
  <c r="EE17" i="46"/>
  <c r="BP17" i="46" s="1"/>
  <c r="ED17" i="46"/>
  <c r="BO17" i="46" s="1"/>
  <c r="EC17" i="46"/>
  <c r="BN17" i="46" s="1"/>
  <c r="EB17" i="46"/>
  <c r="BM17" i="46" s="1"/>
  <c r="EA17" i="46"/>
  <c r="BL17" i="46" s="1"/>
  <c r="DZ17" i="46"/>
  <c r="BK17" i="46" s="1"/>
  <c r="DY17" i="46"/>
  <c r="DX17" i="46"/>
  <c r="BI17" i="46" s="1"/>
  <c r="DW17" i="46"/>
  <c r="BH17" i="46" s="1"/>
  <c r="DV17" i="46"/>
  <c r="BG17" i="46" s="1"/>
  <c r="DU17" i="46"/>
  <c r="BF17" i="46" s="1"/>
  <c r="DT17" i="46"/>
  <c r="DS17" i="46"/>
  <c r="DR17" i="46"/>
  <c r="BC17" i="46" s="1"/>
  <c r="DQ17" i="46"/>
  <c r="BB17" i="46" s="1"/>
  <c r="DP17" i="46"/>
  <c r="BA17" i="46" s="1"/>
  <c r="DO17" i="46"/>
  <c r="AZ17" i="46" s="1"/>
  <c r="DN17" i="46"/>
  <c r="AY17" i="46" s="1"/>
  <c r="DM17" i="46"/>
  <c r="AX17" i="46" s="1"/>
  <c r="DL17" i="46"/>
  <c r="AW17" i="46" s="1"/>
  <c r="DK17" i="46"/>
  <c r="DJ17" i="46"/>
  <c r="AU17" i="46" s="1"/>
  <c r="DI17" i="46"/>
  <c r="DH17" i="46"/>
  <c r="AS17" i="46" s="1"/>
  <c r="DG17" i="46"/>
  <c r="AR17" i="46" s="1"/>
  <c r="DF17" i="46"/>
  <c r="AQ17" i="46" s="1"/>
  <c r="DE17" i="46"/>
  <c r="AP17" i="46" s="1"/>
  <c r="DD17" i="46"/>
  <c r="DC17" i="46"/>
  <c r="DB17" i="46"/>
  <c r="AM17" i="46" s="1"/>
  <c r="DA17" i="46"/>
  <c r="CZ17" i="46"/>
  <c r="AK17" i="46" s="1"/>
  <c r="CY17" i="46"/>
  <c r="AJ17" i="46" s="1"/>
  <c r="CX17" i="46"/>
  <c r="AI17" i="46" s="1"/>
  <c r="CW17" i="46"/>
  <c r="AH17" i="46" s="1"/>
  <c r="CV17" i="46"/>
  <c r="CU17" i="46"/>
  <c r="AF17" i="46" s="1"/>
  <c r="CT17" i="46"/>
  <c r="AE17" i="46" s="1"/>
  <c r="CS17" i="46"/>
  <c r="AD17" i="46" s="1"/>
  <c r="CR17" i="46"/>
  <c r="AC17" i="46" s="1"/>
  <c r="CQ17" i="46"/>
  <c r="AB17" i="46" s="1"/>
  <c r="CP17" i="46"/>
  <c r="AA17" i="46" s="1"/>
  <c r="CO17" i="46"/>
  <c r="CN17" i="46"/>
  <c r="Y17" i="46" s="1"/>
  <c r="CM17" i="46"/>
  <c r="X17" i="46" s="1"/>
  <c r="CL17" i="46"/>
  <c r="CK17" i="46"/>
  <c r="V17" i="46" s="1"/>
  <c r="CJ17" i="46"/>
  <c r="U17" i="46" s="1"/>
  <c r="CI17" i="46"/>
  <c r="T17" i="46" s="1"/>
  <c r="CH17" i="46"/>
  <c r="S17" i="46" s="1"/>
  <c r="CG17" i="46"/>
  <c r="R17" i="46" s="1"/>
  <c r="CF17" i="46"/>
  <c r="CE17" i="46"/>
  <c r="P17" i="46" s="1"/>
  <c r="CD17" i="46"/>
  <c r="O17" i="46" s="1"/>
  <c r="CC17" i="46"/>
  <c r="CB17" i="46"/>
  <c r="M17" i="46" s="1"/>
  <c r="CA17" i="46"/>
  <c r="L17" i="46" s="1"/>
  <c r="BZ17" i="46"/>
  <c r="K17" i="46" s="1"/>
  <c r="BY17" i="46"/>
  <c r="J17" i="46" s="1"/>
  <c r="BX17" i="46"/>
  <c r="I17" i="46" s="1"/>
  <c r="BW17" i="46"/>
  <c r="H17" i="46" s="1"/>
  <c r="BV17" i="46"/>
  <c r="G17" i="46" s="1"/>
  <c r="BU17" i="46"/>
  <c r="BT17" i="46"/>
  <c r="E17" i="46" s="1"/>
  <c r="BS17" i="46"/>
  <c r="D17" i="46" s="1"/>
  <c r="B17" i="46"/>
  <c r="A17" i="46"/>
  <c r="A15" i="27" s="1"/>
  <c r="EF16" i="46"/>
  <c r="BQ16" i="46" s="1"/>
  <c r="EE16" i="46"/>
  <c r="ED16" i="46"/>
  <c r="BO16" i="46" s="1"/>
  <c r="EC16" i="46"/>
  <c r="BN16" i="46" s="1"/>
  <c r="EB16" i="46"/>
  <c r="BM16" i="46" s="1"/>
  <c r="EA16" i="46"/>
  <c r="BL16" i="46" s="1"/>
  <c r="DZ16" i="46"/>
  <c r="BK16" i="46" s="1"/>
  <c r="DY16" i="46"/>
  <c r="BJ16" i="46" s="1"/>
  <c r="DX16" i="46"/>
  <c r="BI16" i="46" s="1"/>
  <c r="DW16" i="46"/>
  <c r="DV16" i="46"/>
  <c r="DU16" i="46"/>
  <c r="DT16" i="46"/>
  <c r="BE16" i="46" s="1"/>
  <c r="DS16" i="46"/>
  <c r="BD16" i="46" s="1"/>
  <c r="DR16" i="46"/>
  <c r="BC16" i="46" s="1"/>
  <c r="DQ16" i="46"/>
  <c r="BB16" i="46" s="1"/>
  <c r="DP16" i="46"/>
  <c r="BA16" i="46" s="1"/>
  <c r="DO16" i="46"/>
  <c r="DN16" i="46"/>
  <c r="AY16" i="46" s="1"/>
  <c r="DM16" i="46"/>
  <c r="DL16" i="46"/>
  <c r="AW16" i="46" s="1"/>
  <c r="DK16" i="46"/>
  <c r="AV16" i="46" s="1"/>
  <c r="DJ16" i="46"/>
  <c r="DI16" i="46"/>
  <c r="AT16" i="46" s="1"/>
  <c r="DH16" i="46"/>
  <c r="AS16" i="46" s="1"/>
  <c r="DG16" i="46"/>
  <c r="AR16" i="46" s="1"/>
  <c r="DF16" i="46"/>
  <c r="AQ16" i="46" s="1"/>
  <c r="DE16" i="46"/>
  <c r="AP16" i="46" s="1"/>
  <c r="DD16" i="46"/>
  <c r="AO16" i="46" s="1"/>
  <c r="DC16" i="46"/>
  <c r="AN16" i="46" s="1"/>
  <c r="DB16" i="46"/>
  <c r="DA16" i="46"/>
  <c r="AL16" i="46" s="1"/>
  <c r="CZ16" i="46"/>
  <c r="AK16" i="46" s="1"/>
  <c r="CY16" i="46"/>
  <c r="AJ16" i="46" s="1"/>
  <c r="CX16" i="46"/>
  <c r="AI16" i="46" s="1"/>
  <c r="CW16" i="46"/>
  <c r="CV16" i="46"/>
  <c r="AG16" i="46" s="1"/>
  <c r="CU16" i="46"/>
  <c r="AF16" i="46" s="1"/>
  <c r="CT16" i="46"/>
  <c r="AE16" i="46" s="1"/>
  <c r="CS16" i="46"/>
  <c r="AD16" i="46" s="1"/>
  <c r="CR16" i="46"/>
  <c r="AC16" i="46" s="1"/>
  <c r="CQ16" i="46"/>
  <c r="AB16" i="46" s="1"/>
  <c r="CP16" i="46"/>
  <c r="AA16" i="46" s="1"/>
  <c r="CO16" i="46"/>
  <c r="CN16" i="46"/>
  <c r="Y16" i="46" s="1"/>
  <c r="CM16" i="46"/>
  <c r="X16" i="46" s="1"/>
  <c r="CL16" i="46"/>
  <c r="W16" i="46" s="1"/>
  <c r="CK16" i="46"/>
  <c r="V16" i="46" s="1"/>
  <c r="CJ16" i="46"/>
  <c r="U16" i="46" s="1"/>
  <c r="CI16" i="46"/>
  <c r="CH16" i="46"/>
  <c r="S16" i="46" s="1"/>
  <c r="CG16" i="46"/>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B16" i="46"/>
  <c r="A16" i="46"/>
  <c r="EF15" i="46"/>
  <c r="BQ15" i="46" s="1"/>
  <c r="EE15" i="46"/>
  <c r="BP15" i="46" s="1"/>
  <c r="ED15" i="46"/>
  <c r="BO15" i="44" s="1"/>
  <c r="EC15" i="46"/>
  <c r="BN15" i="44" s="1"/>
  <c r="EB15" i="46"/>
  <c r="BM15" i="46" s="1"/>
  <c r="EA15" i="46"/>
  <c r="BL15" i="46" s="1"/>
  <c r="DZ15" i="46"/>
  <c r="BK15" i="46" s="1"/>
  <c r="DY15" i="46"/>
  <c r="DX15" i="46"/>
  <c r="BI15" i="46" s="1"/>
  <c r="DW15" i="46"/>
  <c r="BH15" i="46" s="1"/>
  <c r="DV15" i="46"/>
  <c r="BG15" i="46" s="1"/>
  <c r="DU15" i="46"/>
  <c r="BF15" i="46" s="1"/>
  <c r="DT15" i="46"/>
  <c r="BE15" i="46" s="1"/>
  <c r="DS15" i="46"/>
  <c r="BD15" i="46" s="1"/>
  <c r="DR15" i="46"/>
  <c r="BC15" i="46" s="1"/>
  <c r="DQ15" i="46"/>
  <c r="DP15" i="46"/>
  <c r="BA15" i="46" s="1"/>
  <c r="DO15" i="46"/>
  <c r="AZ15" i="46" s="1"/>
  <c r="DN15" i="46"/>
  <c r="AY15" i="46" s="1"/>
  <c r="DM15" i="46"/>
  <c r="AX15" i="46" s="1"/>
  <c r="DL15" i="46"/>
  <c r="AW15" i="46" s="1"/>
  <c r="DK15" i="46"/>
  <c r="DJ15" i="46"/>
  <c r="AU15" i="46" s="1"/>
  <c r="DI15" i="46"/>
  <c r="AT15" i="46" s="1"/>
  <c r="DH15" i="46"/>
  <c r="AS15" i="46" s="1"/>
  <c r="DG15" i="46"/>
  <c r="AR15" i="46" s="1"/>
  <c r="DF15" i="46"/>
  <c r="AQ15" i="46" s="1"/>
  <c r="DE15" i="46"/>
  <c r="AP15" i="46" s="1"/>
  <c r="DD15" i="46"/>
  <c r="AO15" i="46" s="1"/>
  <c r="DC15" i="46"/>
  <c r="AN15" i="46" s="1"/>
  <c r="DB15" i="46"/>
  <c r="AM15" i="46" s="1"/>
  <c r="DA15" i="46"/>
  <c r="CZ15" i="46"/>
  <c r="AK15" i="46" s="1"/>
  <c r="CY15" i="46"/>
  <c r="AJ15" i="46" s="1"/>
  <c r="CX15" i="46"/>
  <c r="AI15" i="46" s="1"/>
  <c r="CW15" i="46"/>
  <c r="AH15" i="46" s="1"/>
  <c r="CV15" i="46"/>
  <c r="AG15" i="46" s="1"/>
  <c r="CU15" i="46"/>
  <c r="AF15" i="46" s="1"/>
  <c r="CT15" i="46"/>
  <c r="CS15" i="46"/>
  <c r="AD15" i="46" s="1"/>
  <c r="CR15" i="46"/>
  <c r="AC15" i="46" s="1"/>
  <c r="CQ15" i="46"/>
  <c r="AB15" i="46" s="1"/>
  <c r="CP15" i="46"/>
  <c r="CO15" i="46"/>
  <c r="Z15" i="46" s="1"/>
  <c r="CN15" i="46"/>
  <c r="Y15" i="46" s="1"/>
  <c r="CM15" i="46"/>
  <c r="X15" i="46" s="1"/>
  <c r="CL15" i="46"/>
  <c r="W15" i="46" s="1"/>
  <c r="CK15" i="46"/>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BT15" i="46"/>
  <c r="E15" i="46" s="1"/>
  <c r="BS15" i="46"/>
  <c r="D15" i="46" s="1"/>
  <c r="BO15" i="46"/>
  <c r="BN15" i="46"/>
  <c r="B15" i="46"/>
  <c r="A15" i="46"/>
  <c r="A15" i="44" s="1"/>
  <c r="EF14" i="46"/>
  <c r="BQ14" i="46" s="1"/>
  <c r="EE14" i="46"/>
  <c r="ED14" i="46"/>
  <c r="BO14" i="46" s="1"/>
  <c r="EC14" i="46"/>
  <c r="BN14" i="46" s="1"/>
  <c r="EB14" i="46"/>
  <c r="EA14" i="46"/>
  <c r="BL14" i="46" s="1"/>
  <c r="DZ14" i="46"/>
  <c r="DY14" i="46"/>
  <c r="DX14" i="46"/>
  <c r="BI14" i="46" s="1"/>
  <c r="DW14" i="46"/>
  <c r="DV14" i="46"/>
  <c r="BG14" i="46" s="1"/>
  <c r="DU14" i="46"/>
  <c r="BF14" i="46" s="1"/>
  <c r="DT14" i="46"/>
  <c r="BE14" i="46" s="1"/>
  <c r="DS14" i="46"/>
  <c r="BD14" i="46" s="1"/>
  <c r="DR14" i="46"/>
  <c r="DQ14" i="46"/>
  <c r="DP14" i="46"/>
  <c r="BA14" i="46" s="1"/>
  <c r="DO14" i="46"/>
  <c r="DN14" i="46"/>
  <c r="AY14" i="46" s="1"/>
  <c r="DM14" i="46"/>
  <c r="AX14" i="46" s="1"/>
  <c r="DL14" i="46"/>
  <c r="DK14" i="46"/>
  <c r="AV14" i="46" s="1"/>
  <c r="DJ14" i="46"/>
  <c r="DI14" i="46"/>
  <c r="AT14" i="46" s="1"/>
  <c r="DH14" i="46"/>
  <c r="AS14" i="46" s="1"/>
  <c r="DG14" i="46"/>
  <c r="DF14" i="46"/>
  <c r="AQ14" i="46" s="1"/>
  <c r="DE14" i="46"/>
  <c r="AP14" i="46" s="1"/>
  <c r="DD14" i="46"/>
  <c r="AO14" i="46" s="1"/>
  <c r="DC14" i="46"/>
  <c r="AN14" i="46" s="1"/>
  <c r="DB14" i="46"/>
  <c r="AM14" i="46" s="1"/>
  <c r="DA14" i="46"/>
  <c r="CZ14" i="46"/>
  <c r="AK14" i="46" s="1"/>
  <c r="CY14" i="46"/>
  <c r="CX14" i="46"/>
  <c r="AI14" i="46" s="1"/>
  <c r="CW14" i="46"/>
  <c r="AH14" i="46" s="1"/>
  <c r="CV14" i="46"/>
  <c r="CU14" i="46"/>
  <c r="AF14" i="46" s="1"/>
  <c r="CT14" i="46"/>
  <c r="AE14" i="46" s="1"/>
  <c r="CS14" i="46"/>
  <c r="AD14" i="46" s="1"/>
  <c r="CR14" i="46"/>
  <c r="CQ14" i="46"/>
  <c r="CP14" i="46"/>
  <c r="AA14" i="46" s="1"/>
  <c r="CO14" i="46"/>
  <c r="Z14" i="46" s="1"/>
  <c r="CN14" i="46"/>
  <c r="Y14" i="46" s="1"/>
  <c r="CM14" i="46"/>
  <c r="CL14" i="46"/>
  <c r="W14" i="46" s="1"/>
  <c r="CK14" i="46"/>
  <c r="V14" i="46" s="1"/>
  <c r="CJ14" i="46"/>
  <c r="U14" i="46" s="1"/>
  <c r="CI14" i="46"/>
  <c r="CH14" i="46"/>
  <c r="S14" i="46" s="1"/>
  <c r="CG14" i="46"/>
  <c r="R14" i="46" s="1"/>
  <c r="CF14" i="46"/>
  <c r="CE14" i="46"/>
  <c r="CD14" i="46"/>
  <c r="O14" i="46" s="1"/>
  <c r="CC14" i="46"/>
  <c r="CB14" i="46"/>
  <c r="M14" i="46" s="1"/>
  <c r="CA14" i="46"/>
  <c r="BZ14" i="46"/>
  <c r="K14" i="46" s="1"/>
  <c r="BY14" i="46"/>
  <c r="J14" i="46" s="1"/>
  <c r="BX14" i="46"/>
  <c r="I14" i="46" s="1"/>
  <c r="BW14" i="46"/>
  <c r="H14" i="46" s="1"/>
  <c r="BV14" i="46"/>
  <c r="BU14" i="46"/>
  <c r="F14" i="46" s="1"/>
  <c r="BT14" i="46"/>
  <c r="BS14" i="46"/>
  <c r="B14" i="46"/>
  <c r="A14" i="46"/>
  <c r="C14" i="46" s="1"/>
  <c r="C14" i="44" s="1"/>
  <c r="EF13" i="46"/>
  <c r="BQ13" i="46" s="1"/>
  <c r="EE13" i="46"/>
  <c r="BP13" i="46" s="1"/>
  <c r="ED13" i="46"/>
  <c r="EC13" i="46"/>
  <c r="EB13" i="46"/>
  <c r="BM13" i="46" s="1"/>
  <c r="EA13" i="46"/>
  <c r="BL13" i="46" s="1"/>
  <c r="DZ13" i="46"/>
  <c r="BK13" i="46" s="1"/>
  <c r="DY13" i="46"/>
  <c r="BJ13" i="46" s="1"/>
  <c r="DX13" i="46"/>
  <c r="DW13" i="46"/>
  <c r="BH13" i="46" s="1"/>
  <c r="DV13" i="46"/>
  <c r="BG13" i="46" s="1"/>
  <c r="DU13" i="46"/>
  <c r="BF13" i="46" s="1"/>
  <c r="DT13" i="46"/>
  <c r="BE13" i="46" s="1"/>
  <c r="DS13" i="46"/>
  <c r="DR13" i="46"/>
  <c r="BC13" i="46" s="1"/>
  <c r="DQ13" i="46"/>
  <c r="BB13" i="46" s="1"/>
  <c r="DP13" i="46"/>
  <c r="DO13" i="46"/>
  <c r="AZ13" i="46" s="1"/>
  <c r="DN13" i="46"/>
  <c r="DM13" i="46"/>
  <c r="AX13" i="46" s="1"/>
  <c r="DL13" i="46"/>
  <c r="AW13" i="46" s="1"/>
  <c r="DK13" i="46"/>
  <c r="DJ13" i="46"/>
  <c r="AU13" i="46" s="1"/>
  <c r="DI13" i="46"/>
  <c r="AT13" i="46" s="1"/>
  <c r="DH13" i="46"/>
  <c r="DG13" i="46"/>
  <c r="AR13" i="46" s="1"/>
  <c r="DF13" i="46"/>
  <c r="DE13" i="46"/>
  <c r="AP13" i="46" s="1"/>
  <c r="DD13" i="46"/>
  <c r="AO13" i="46" s="1"/>
  <c r="DC13" i="46"/>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CQ13" i="46"/>
  <c r="AB13" i="46" s="1"/>
  <c r="CP13" i="46"/>
  <c r="AA13" i="46" s="1"/>
  <c r="CO13" i="46"/>
  <c r="Z13" i="46" s="1"/>
  <c r="CN13" i="46"/>
  <c r="Y13" i="46" s="1"/>
  <c r="CM13" i="46"/>
  <c r="CL13" i="46"/>
  <c r="W13" i="46" s="1"/>
  <c r="CK13" i="46"/>
  <c r="V13" i="46" s="1"/>
  <c r="CJ13" i="46"/>
  <c r="CI13" i="46"/>
  <c r="T13" i="46" s="1"/>
  <c r="CH13" i="46"/>
  <c r="CG13" i="46"/>
  <c r="R13" i="46" s="1"/>
  <c r="CF13" i="46"/>
  <c r="Q13" i="46" s="1"/>
  <c r="CE13" i="46"/>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B13" i="46"/>
  <c r="A13" i="46"/>
  <c r="A11" i="27" s="1"/>
  <c r="EF12" i="46"/>
  <c r="BQ12" i="46" s="1"/>
  <c r="EE12" i="46"/>
  <c r="ED12" i="46"/>
  <c r="BO12" i="46" s="1"/>
  <c r="EC12" i="46"/>
  <c r="BN12" i="46" s="1"/>
  <c r="EB12" i="46"/>
  <c r="BM12" i="46" s="1"/>
  <c r="EA12" i="46"/>
  <c r="BL12" i="46" s="1"/>
  <c r="DZ12" i="46"/>
  <c r="BK12" i="46" s="1"/>
  <c r="DY12" i="46"/>
  <c r="BJ12" i="46" s="1"/>
  <c r="DX12" i="46"/>
  <c r="DW12" i="46"/>
  <c r="DV12" i="46"/>
  <c r="BG12" i="46" s="1"/>
  <c r="DU12" i="46"/>
  <c r="BF12" i="46" s="1"/>
  <c r="DT12" i="46"/>
  <c r="BE12" i="46" s="1"/>
  <c r="DS12" i="46"/>
  <c r="BD12" i="46" s="1"/>
  <c r="DR12" i="46"/>
  <c r="BC12" i="46" s="1"/>
  <c r="DQ12" i="46"/>
  <c r="BB12" i="46" s="1"/>
  <c r="DP12" i="46"/>
  <c r="BA12" i="46" s="1"/>
  <c r="DO12" i="46"/>
  <c r="DN12" i="46"/>
  <c r="AY12" i="46" s="1"/>
  <c r="DM12" i="46"/>
  <c r="AX12" i="46" s="1"/>
  <c r="DL12" i="46"/>
  <c r="AW12" i="46" s="1"/>
  <c r="DK12" i="46"/>
  <c r="AV12" i="46" s="1"/>
  <c r="DJ12" i="46"/>
  <c r="AU12" i="46" s="1"/>
  <c r="DI12" i="46"/>
  <c r="DH12" i="46"/>
  <c r="AS12" i="46" s="1"/>
  <c r="DG12" i="46"/>
  <c r="DF12" i="46"/>
  <c r="AQ12" i="46" s="1"/>
  <c r="DE12" i="46"/>
  <c r="AP12" i="46" s="1"/>
  <c r="DD12" i="46"/>
  <c r="DC12" i="46"/>
  <c r="AN12" i="46" s="1"/>
  <c r="DB12" i="46"/>
  <c r="AM12" i="46" s="1"/>
  <c r="DA12" i="46"/>
  <c r="AL12" i="46" s="1"/>
  <c r="CZ12" i="46"/>
  <c r="AK12" i="46" s="1"/>
  <c r="CY12" i="46"/>
  <c r="CX12" i="46"/>
  <c r="AI12" i="46" s="1"/>
  <c r="CW12" i="46"/>
  <c r="AH12" i="46" s="1"/>
  <c r="CV12" i="46"/>
  <c r="CU12" i="46"/>
  <c r="AF12" i="46" s="1"/>
  <c r="CT12" i="46"/>
  <c r="AE12" i="46" s="1"/>
  <c r="CS12" i="46"/>
  <c r="AD12" i="46" s="1"/>
  <c r="CR12" i="46"/>
  <c r="AC12" i="46" s="1"/>
  <c r="CQ12" i="46"/>
  <c r="CP12" i="46"/>
  <c r="AA12" i="46" s="1"/>
  <c r="CO12" i="46"/>
  <c r="Z12" i="46" s="1"/>
  <c r="CN12" i="46"/>
  <c r="Y12" i="46" s="1"/>
  <c r="CM12" i="46"/>
  <c r="X12" i="46" s="1"/>
  <c r="CL12" i="46"/>
  <c r="W12" i="46" s="1"/>
  <c r="CK12" i="46"/>
  <c r="CJ12" i="46"/>
  <c r="U12" i="46" s="1"/>
  <c r="CI12" i="46"/>
  <c r="T12" i="46" s="1"/>
  <c r="CH12" i="46"/>
  <c r="S12" i="46" s="1"/>
  <c r="CG12" i="46"/>
  <c r="R12" i="46" s="1"/>
  <c r="CF12" i="46"/>
  <c r="CE12" i="46"/>
  <c r="P12" i="46" s="1"/>
  <c r="CD12" i="46"/>
  <c r="O12" i="46" s="1"/>
  <c r="CC12" i="46"/>
  <c r="N12" i="46" s="1"/>
  <c r="CB12" i="46"/>
  <c r="M12" i="46" s="1"/>
  <c r="CA12" i="46"/>
  <c r="BZ12" i="46"/>
  <c r="K12" i="46" s="1"/>
  <c r="BY12" i="46"/>
  <c r="J12" i="46" s="1"/>
  <c r="BX12" i="46"/>
  <c r="I12" i="46" s="1"/>
  <c r="BW12" i="46"/>
  <c r="H12" i="46" s="1"/>
  <c r="BV12" i="46"/>
  <c r="G12" i="46" s="1"/>
  <c r="BU12" i="46"/>
  <c r="BT12" i="46"/>
  <c r="E12" i="46" s="1"/>
  <c r="BS12" i="46"/>
  <c r="B12" i="46"/>
  <c r="A12" i="46"/>
  <c r="A10" i="27" s="1"/>
  <c r="EF11" i="46"/>
  <c r="BQ11" i="46" s="1"/>
  <c r="EE11" i="46"/>
  <c r="BP11" i="46" s="1"/>
  <c r="ED11" i="46"/>
  <c r="BO11" i="44" s="1"/>
  <c r="EC11" i="46"/>
  <c r="BN11" i="44" s="1"/>
  <c r="EB11" i="46"/>
  <c r="BM11" i="46" s="1"/>
  <c r="EA11" i="46"/>
  <c r="BL11" i="46" s="1"/>
  <c r="DZ11" i="46"/>
  <c r="BK11" i="46" s="1"/>
  <c r="DY11" i="46"/>
  <c r="BJ11" i="46" s="1"/>
  <c r="DX11" i="46"/>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CI11" i="46"/>
  <c r="T11" i="46" s="1"/>
  <c r="CH11" i="46"/>
  <c r="S11" i="46" s="1"/>
  <c r="CG11" i="46"/>
  <c r="CF11" i="46"/>
  <c r="Q11" i="46" s="1"/>
  <c r="CE11" i="46"/>
  <c r="P11" i="46" s="1"/>
  <c r="CD11" i="46"/>
  <c r="O11" i="46" s="1"/>
  <c r="CC11" i="46"/>
  <c r="N11" i="46" s="1"/>
  <c r="CB11" i="46"/>
  <c r="M11" i="46" s="1"/>
  <c r="CA11" i="46"/>
  <c r="L11" i="46" s="1"/>
  <c r="BZ11" i="46"/>
  <c r="BY11" i="46"/>
  <c r="BX11" i="46"/>
  <c r="I11" i="46" s="1"/>
  <c r="BW11" i="46"/>
  <c r="H11" i="46" s="1"/>
  <c r="BV11" i="46"/>
  <c r="G11" i="46" s="1"/>
  <c r="BU11" i="46"/>
  <c r="F11" i="46" s="1"/>
  <c r="BT11" i="46"/>
  <c r="BS11" i="46"/>
  <c r="D11" i="46" s="1"/>
  <c r="BO11" i="46"/>
  <c r="BN11" i="46"/>
  <c r="A11" i="46"/>
  <c r="A11" i="44" s="1"/>
  <c r="EF10" i="46"/>
  <c r="BQ10" i="46" s="1"/>
  <c r="EE10" i="46"/>
  <c r="BP10" i="46" s="1"/>
  <c r="ED10" i="46"/>
  <c r="BO10" i="46" s="1"/>
  <c r="EC10" i="46"/>
  <c r="BN10" i="46" s="1"/>
  <c r="EB10" i="46"/>
  <c r="BM10" i="46" s="1"/>
  <c r="EA10" i="46"/>
  <c r="BL10" i="46" s="1"/>
  <c r="DZ10" i="46"/>
  <c r="BK10" i="46" s="1"/>
  <c r="DY10" i="46"/>
  <c r="DX10" i="46"/>
  <c r="BI10" i="46" s="1"/>
  <c r="DW10" i="46"/>
  <c r="BH10" i="46" s="1"/>
  <c r="DV10" i="46"/>
  <c r="BG10" i="46" s="1"/>
  <c r="DU10" i="46"/>
  <c r="DT10" i="46"/>
  <c r="BE10" i="46" s="1"/>
  <c r="DS10" i="46"/>
  <c r="BD10" i="46" s="1"/>
  <c r="DR10" i="46"/>
  <c r="BC10" i="46" s="1"/>
  <c r="DQ10" i="46"/>
  <c r="BB10" i="46" s="1"/>
  <c r="DP10" i="46"/>
  <c r="DO10" i="46"/>
  <c r="AZ10" i="46" s="1"/>
  <c r="DN10" i="46"/>
  <c r="AY10" i="46" s="1"/>
  <c r="DM10" i="46"/>
  <c r="AX10" i="46" s="1"/>
  <c r="DL10" i="46"/>
  <c r="DK10" i="46"/>
  <c r="AV10" i="46" s="1"/>
  <c r="DJ10" i="46"/>
  <c r="AU10" i="46" s="1"/>
  <c r="DI10" i="46"/>
  <c r="DH10" i="46"/>
  <c r="DG10" i="46"/>
  <c r="AR10" i="46" s="1"/>
  <c r="DF10" i="46"/>
  <c r="AQ10" i="46" s="1"/>
  <c r="DE10" i="46"/>
  <c r="AP10" i="46" s="1"/>
  <c r="DD10" i="46"/>
  <c r="AO10" i="46" s="1"/>
  <c r="DC10" i="46"/>
  <c r="AN10" i="46" s="1"/>
  <c r="DB10" i="46"/>
  <c r="DA10" i="46"/>
  <c r="AL10" i="46" s="1"/>
  <c r="CZ10" i="46"/>
  <c r="AK10" i="46" s="1"/>
  <c r="CY10" i="46"/>
  <c r="AJ10" i="46" s="1"/>
  <c r="CX10" i="46"/>
  <c r="AI10" i="46" s="1"/>
  <c r="CW10" i="46"/>
  <c r="CV10" i="46"/>
  <c r="AG10" i="46" s="1"/>
  <c r="CU10" i="46"/>
  <c r="CT10" i="46"/>
  <c r="AE10" i="46" s="1"/>
  <c r="CS10" i="46"/>
  <c r="AD10" i="46" s="1"/>
  <c r="CR10" i="46"/>
  <c r="CQ10" i="46"/>
  <c r="AB10" i="46" s="1"/>
  <c r="CP10" i="46"/>
  <c r="AA10" i="46" s="1"/>
  <c r="CO10" i="46"/>
  <c r="CN10" i="46"/>
  <c r="Y10" i="46" s="1"/>
  <c r="CM10" i="46"/>
  <c r="X10" i="46" s="1"/>
  <c r="CL10" i="46"/>
  <c r="W10" i="46" s="1"/>
  <c r="CK10" i="46"/>
  <c r="V10" i="46" s="1"/>
  <c r="CJ10" i="46"/>
  <c r="CI10" i="46"/>
  <c r="T10" i="46" s="1"/>
  <c r="CH10" i="46"/>
  <c r="S10" i="46" s="1"/>
  <c r="CG10" i="46"/>
  <c r="R10" i="46" s="1"/>
  <c r="CF10" i="46"/>
  <c r="Q10" i="46" s="1"/>
  <c r="CE10" i="46"/>
  <c r="P10" i="46" s="1"/>
  <c r="CD10" i="46"/>
  <c r="CC10" i="46"/>
  <c r="N10" i="46" s="1"/>
  <c r="CB10" i="46"/>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DU9" i="46"/>
  <c r="DT9" i="46"/>
  <c r="BE9" i="46" s="1"/>
  <c r="DS9" i="46"/>
  <c r="DR9" i="46"/>
  <c r="BC9" i="46" s="1"/>
  <c r="DQ9" i="46"/>
  <c r="BB9" i="46" s="1"/>
  <c r="DP9" i="46"/>
  <c r="BA9" i="46" s="1"/>
  <c r="DO9" i="46"/>
  <c r="AZ9" i="46" s="1"/>
  <c r="DN9" i="46"/>
  <c r="AY9" i="46" s="1"/>
  <c r="DM9" i="46"/>
  <c r="AX9" i="46" s="1"/>
  <c r="DL9" i="46"/>
  <c r="AW9" i="46" s="1"/>
  <c r="DK9" i="46"/>
  <c r="DJ9" i="46"/>
  <c r="AU9" i="46" s="1"/>
  <c r="DI9" i="46"/>
  <c r="AT9" i="46" s="1"/>
  <c r="DH9" i="46"/>
  <c r="AS9" i="46" s="1"/>
  <c r="DG9" i="46"/>
  <c r="AR9" i="46" s="1"/>
  <c r="DF9" i="46"/>
  <c r="DE9" i="46"/>
  <c r="DD9" i="46"/>
  <c r="AO9" i="46" s="1"/>
  <c r="DC9" i="46"/>
  <c r="DB9" i="46"/>
  <c r="AM9" i="46" s="1"/>
  <c r="DA9" i="46"/>
  <c r="AL9" i="46" s="1"/>
  <c r="CZ9" i="46"/>
  <c r="AK9" i="46" s="1"/>
  <c r="CY9" i="46"/>
  <c r="AJ9" i="46" s="1"/>
  <c r="CX9" i="46"/>
  <c r="CW9" i="46"/>
  <c r="AH9" i="46" s="1"/>
  <c r="CV9" i="46"/>
  <c r="AG9" i="46" s="1"/>
  <c r="CU9" i="46"/>
  <c r="AF9" i="46" s="1"/>
  <c r="CT9" i="46"/>
  <c r="AE9" i="46" s="1"/>
  <c r="CS9" i="46"/>
  <c r="AD9" i="46" s="1"/>
  <c r="CR9" i="46"/>
  <c r="CQ9" i="46"/>
  <c r="AB9" i="46" s="1"/>
  <c r="CP9" i="46"/>
  <c r="CO9" i="46"/>
  <c r="CN9" i="46"/>
  <c r="Y9" i="46" s="1"/>
  <c r="CM9" i="46"/>
  <c r="CL9" i="46"/>
  <c r="W9" i="46" s="1"/>
  <c r="CK9" i="46"/>
  <c r="V9" i="46" s="1"/>
  <c r="CJ9" i="46"/>
  <c r="U9" i="46" s="1"/>
  <c r="CI9" i="46"/>
  <c r="T9" i="46" s="1"/>
  <c r="CH9" i="46"/>
  <c r="S9" i="46" s="1"/>
  <c r="CG9" i="46"/>
  <c r="R9" i="46" s="1"/>
  <c r="CF9" i="46"/>
  <c r="Q9" i="46" s="1"/>
  <c r="CE9" i="46"/>
  <c r="CD9" i="46"/>
  <c r="O9" i="46" s="1"/>
  <c r="CC9" i="46"/>
  <c r="N9" i="46" s="1"/>
  <c r="CB9" i="46"/>
  <c r="M9" i="46" s="1"/>
  <c r="CA9" i="46"/>
  <c r="L9" i="46" s="1"/>
  <c r="BZ9" i="46"/>
  <c r="K9" i="46" s="1"/>
  <c r="BY9" i="46"/>
  <c r="BX9" i="46"/>
  <c r="I9" i="46" s="1"/>
  <c r="BW9" i="46"/>
  <c r="BV9" i="46"/>
  <c r="G9" i="46" s="1"/>
  <c r="BU9" i="46"/>
  <c r="F9" i="46" s="1"/>
  <c r="BT9" i="46"/>
  <c r="E9" i="46" s="1"/>
  <c r="BS9" i="46"/>
  <c r="D9" i="46" s="1"/>
  <c r="A9" i="46"/>
  <c r="EF8" i="46"/>
  <c r="BQ8" i="46" s="1"/>
  <c r="EE8" i="46"/>
  <c r="BP8" i="46" s="1"/>
  <c r="ED8" i="46"/>
  <c r="BO8" i="46" s="1"/>
  <c r="EC8" i="46"/>
  <c r="BN8" i="46" s="1"/>
  <c r="EB8" i="46"/>
  <c r="BM8" i="46" s="1"/>
  <c r="EA8" i="46"/>
  <c r="BL8" i="46" s="1"/>
  <c r="DZ8" i="46"/>
  <c r="BK8" i="46" s="1"/>
  <c r="DY8" i="46"/>
  <c r="DX8" i="46"/>
  <c r="BI8" i="46" s="1"/>
  <c r="DW8" i="46"/>
  <c r="BH8" i="46" s="1"/>
  <c r="DV8" i="46"/>
  <c r="DU8" i="46"/>
  <c r="BF8" i="46" s="1"/>
  <c r="DT8" i="46"/>
  <c r="BE8" i="46" s="1"/>
  <c r="DS8" i="46"/>
  <c r="BD8" i="46" s="1"/>
  <c r="DR8" i="46"/>
  <c r="BC8" i="46" s="1"/>
  <c r="DQ8" i="46"/>
  <c r="BB8" i="46" s="1"/>
  <c r="DP8" i="46"/>
  <c r="DO8" i="46"/>
  <c r="AZ8" i="46" s="1"/>
  <c r="DN8" i="46"/>
  <c r="DM8" i="46"/>
  <c r="AX8" i="46" s="1"/>
  <c r="DL8" i="46"/>
  <c r="AW8" i="46" s="1"/>
  <c r="DK8" i="46"/>
  <c r="AV8" i="46" s="1"/>
  <c r="DJ8" i="46"/>
  <c r="AU8" i="46" s="1"/>
  <c r="DI8" i="46"/>
  <c r="AT8" i="46" s="1"/>
  <c r="DH8" i="46"/>
  <c r="AS8" i="46" s="1"/>
  <c r="DG8" i="46"/>
  <c r="AR8" i="46" s="1"/>
  <c r="DF8" i="46"/>
  <c r="DE8" i="46"/>
  <c r="AP8" i="46" s="1"/>
  <c r="DD8" i="46"/>
  <c r="AO8" i="46" s="1"/>
  <c r="DC8" i="46"/>
  <c r="AN8" i="46" s="1"/>
  <c r="DB8" i="46"/>
  <c r="AM8" i="46" s="1"/>
  <c r="DA8" i="46"/>
  <c r="AL8" i="46" s="1"/>
  <c r="CZ8" i="46"/>
  <c r="CY8" i="46"/>
  <c r="AJ8" i="46" s="1"/>
  <c r="CX8" i="46"/>
  <c r="AI8" i="46" s="1"/>
  <c r="CW8" i="46"/>
  <c r="AH8" i="46" s="1"/>
  <c r="CV8" i="46"/>
  <c r="AG8" i="46" s="1"/>
  <c r="CU8" i="46"/>
  <c r="CT8" i="46"/>
  <c r="CS8" i="46"/>
  <c r="AD8" i="46" s="1"/>
  <c r="CR8" i="46"/>
  <c r="AC8" i="46" s="1"/>
  <c r="CQ8" i="46"/>
  <c r="AB8" i="46" s="1"/>
  <c r="CP8" i="46"/>
  <c r="CO8" i="46"/>
  <c r="Z8" i="46" s="1"/>
  <c r="CN8" i="46"/>
  <c r="Y8" i="46" s="1"/>
  <c r="CM8" i="46"/>
  <c r="CL8" i="46"/>
  <c r="W8" i="46" s="1"/>
  <c r="CK8" i="46"/>
  <c r="V8" i="46" s="1"/>
  <c r="CJ8" i="46"/>
  <c r="U8" i="46" s="1"/>
  <c r="CI8" i="46"/>
  <c r="T8" i="46" s="1"/>
  <c r="CH8" i="46"/>
  <c r="CG8" i="46"/>
  <c r="CF8" i="46"/>
  <c r="Q8" i="46" s="1"/>
  <c r="CE8" i="46"/>
  <c r="P8" i="46" s="1"/>
  <c r="CD8" i="46"/>
  <c r="O8" i="46" s="1"/>
  <c r="CC8" i="46"/>
  <c r="N8" i="46" s="1"/>
  <c r="CB8" i="46"/>
  <c r="M8" i="46" s="1"/>
  <c r="CA8" i="46"/>
  <c r="L8" i="46" s="1"/>
  <c r="BZ8" i="46"/>
  <c r="BY8" i="46"/>
  <c r="J8" i="46" s="1"/>
  <c r="BX8" i="46"/>
  <c r="I8" i="46" s="1"/>
  <c r="BW8" i="46"/>
  <c r="BV8" i="46"/>
  <c r="G8" i="46" s="1"/>
  <c r="BU8" i="46"/>
  <c r="F8" i="46" s="1"/>
  <c r="BT8" i="46"/>
  <c r="E8" i="46" s="1"/>
  <c r="BS8" i="46"/>
  <c r="D8" i="46" s="1"/>
  <c r="A8" i="46"/>
  <c r="EF7" i="46"/>
  <c r="BQ7" i="46" s="1"/>
  <c r="EE7" i="46"/>
  <c r="BP7" i="46" s="1"/>
  <c r="ED7" i="46"/>
  <c r="BO7" i="44" s="1"/>
  <c r="EC7" i="46"/>
  <c r="BN7" i="44" s="1"/>
  <c r="EB7" i="46"/>
  <c r="BM7" i="46" s="1"/>
  <c r="EA7" i="46"/>
  <c r="BL7" i="46" s="1"/>
  <c r="DZ7" i="46"/>
  <c r="BK7" i="46" s="1"/>
  <c r="DY7" i="46"/>
  <c r="DX7" i="46"/>
  <c r="BI7" i="46" s="1"/>
  <c r="DW7" i="46"/>
  <c r="BH7" i="46" s="1"/>
  <c r="DV7" i="46"/>
  <c r="DU7" i="46"/>
  <c r="BF7" i="46" s="1"/>
  <c r="DT7" i="46"/>
  <c r="DS7" i="46"/>
  <c r="DR7" i="46"/>
  <c r="BC7" i="46" s="1"/>
  <c r="DQ7" i="46"/>
  <c r="BB7" i="46" s="1"/>
  <c r="DP7" i="46"/>
  <c r="BA7" i="46" s="1"/>
  <c r="DO7" i="46"/>
  <c r="AZ7" i="46" s="1"/>
  <c r="DN7" i="46"/>
  <c r="AY7" i="46" s="1"/>
  <c r="DM7" i="46"/>
  <c r="AX7" i="46" s="1"/>
  <c r="DL7" i="46"/>
  <c r="AW7" i="46" s="1"/>
  <c r="DK7" i="46"/>
  <c r="AV7" i="46" s="1"/>
  <c r="DJ7" i="46"/>
  <c r="AU7" i="46" s="1"/>
  <c r="DI7" i="46"/>
  <c r="DH7" i="46"/>
  <c r="AS7" i="46" s="1"/>
  <c r="DG7" i="46"/>
  <c r="AR7" i="46" s="1"/>
  <c r="DF7" i="46"/>
  <c r="AQ7" i="46" s="1"/>
  <c r="DE7" i="46"/>
  <c r="AP7" i="46" s="1"/>
  <c r="DD7" i="46"/>
  <c r="AO7" i="46" s="1"/>
  <c r="DC7" i="46"/>
  <c r="DB7" i="46"/>
  <c r="AM7" i="46" s="1"/>
  <c r="DA7" i="46"/>
  <c r="CZ7" i="46"/>
  <c r="AK7" i="46" s="1"/>
  <c r="CY7" i="46"/>
  <c r="AJ7" i="46" s="1"/>
  <c r="CX7" i="46"/>
  <c r="AI7" i="46" s="1"/>
  <c r="CW7" i="46"/>
  <c r="AH7" i="46" s="1"/>
  <c r="CV7" i="46"/>
  <c r="AG7" i="46" s="1"/>
  <c r="CU7" i="46"/>
  <c r="CT7" i="46"/>
  <c r="AE7" i="46" s="1"/>
  <c r="CS7" i="46"/>
  <c r="CR7" i="46"/>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CE7" i="46"/>
  <c r="CD7" i="46"/>
  <c r="O7" i="46" s="1"/>
  <c r="CC7" i="46"/>
  <c r="N7" i="46" s="1"/>
  <c r="CB7" i="46"/>
  <c r="M7" i="46" s="1"/>
  <c r="CA7" i="46"/>
  <c r="L7" i="46" s="1"/>
  <c r="BZ7" i="46"/>
  <c r="K7" i="46" s="1"/>
  <c r="BY7" i="46"/>
  <c r="J7" i="46" s="1"/>
  <c r="BX7" i="46"/>
  <c r="I7" i="46" s="1"/>
  <c r="BW7" i="46"/>
  <c r="H7" i="46" s="1"/>
  <c r="BV7" i="46"/>
  <c r="G7" i="46" s="1"/>
  <c r="BU7" i="46"/>
  <c r="BT7" i="46"/>
  <c r="E7" i="46" s="1"/>
  <c r="BS7" i="46"/>
  <c r="D7" i="46" s="1"/>
  <c r="A7" i="46"/>
  <c r="A5" i="27" s="1"/>
  <c r="EF6" i="46"/>
  <c r="BQ6" i="46" s="1"/>
  <c r="EE6" i="46"/>
  <c r="ED6" i="46"/>
  <c r="BO6" i="46" s="1"/>
  <c r="EC6" i="46"/>
  <c r="BN6" i="46" s="1"/>
  <c r="EB6" i="46"/>
  <c r="EA6" i="46"/>
  <c r="DZ6" i="46"/>
  <c r="BK6" i="46" s="1"/>
  <c r="DY6" i="46"/>
  <c r="DX6" i="46"/>
  <c r="BI6" i="46" s="1"/>
  <c r="DW6" i="46"/>
  <c r="DV6" i="46"/>
  <c r="BG6" i="46" s="1"/>
  <c r="DU6" i="46"/>
  <c r="BF6" i="46" s="1"/>
  <c r="DT6" i="46"/>
  <c r="DS6" i="46"/>
  <c r="DR6" i="46"/>
  <c r="BC6" i="46" s="1"/>
  <c r="DQ6" i="46"/>
  <c r="DP6" i="46"/>
  <c r="BA6" i="46" s="1"/>
  <c r="DO6" i="46"/>
  <c r="DN6" i="46"/>
  <c r="AY6" i="46" s="1"/>
  <c r="DM6" i="46"/>
  <c r="AX6" i="46" s="1"/>
  <c r="DL6" i="46"/>
  <c r="DK6" i="46"/>
  <c r="DJ6" i="46"/>
  <c r="AU6" i="46" s="1"/>
  <c r="DI6" i="46"/>
  <c r="DH6" i="46"/>
  <c r="AS6" i="46" s="1"/>
  <c r="DG6" i="46"/>
  <c r="DF6" i="46"/>
  <c r="AQ6" i="46" s="1"/>
  <c r="DE6" i="46"/>
  <c r="AP6" i="46" s="1"/>
  <c r="DD6" i="46"/>
  <c r="DC6" i="46"/>
  <c r="DB6" i="46"/>
  <c r="AM6" i="46" s="1"/>
  <c r="DA6" i="46"/>
  <c r="CZ6" i="46"/>
  <c r="AK6" i="46" s="1"/>
  <c r="CY6" i="46"/>
  <c r="CX6" i="46"/>
  <c r="AI6" i="46" s="1"/>
  <c r="CW6" i="46"/>
  <c r="AH6" i="46" s="1"/>
  <c r="CV6" i="46"/>
  <c r="CU6" i="46"/>
  <c r="CT6" i="46"/>
  <c r="AE6" i="46" s="1"/>
  <c r="CS6" i="46"/>
  <c r="CR6" i="46"/>
  <c r="AC6" i="46" s="1"/>
  <c r="CQ6" i="46"/>
  <c r="CP6" i="46"/>
  <c r="AA6" i="46" s="1"/>
  <c r="CO6" i="46"/>
  <c r="Z6" i="46" s="1"/>
  <c r="CN6" i="46"/>
  <c r="CM6" i="46"/>
  <c r="CL6" i="46"/>
  <c r="W6" i="46" s="1"/>
  <c r="CK6" i="46"/>
  <c r="CJ6" i="46"/>
  <c r="U6" i="46" s="1"/>
  <c r="CI6" i="46"/>
  <c r="CH6" i="46"/>
  <c r="S6" i="46" s="1"/>
  <c r="CG6" i="46"/>
  <c r="R6" i="46" s="1"/>
  <c r="CF6" i="46"/>
  <c r="CE6" i="46"/>
  <c r="CD6" i="46"/>
  <c r="O6" i="46" s="1"/>
  <c r="CC6" i="46"/>
  <c r="CB6" i="46"/>
  <c r="M6" i="46" s="1"/>
  <c r="CA6" i="46"/>
  <c r="BZ6" i="46"/>
  <c r="K6" i="46" s="1"/>
  <c r="BY6" i="46"/>
  <c r="J6" i="46" s="1"/>
  <c r="BX6" i="46"/>
  <c r="BW6" i="46"/>
  <c r="BV6" i="46"/>
  <c r="G6" i="46" s="1"/>
  <c r="BU6" i="46"/>
  <c r="BT6" i="46"/>
  <c r="E6" i="46" s="1"/>
  <c r="BS6" i="46"/>
  <c r="BP6" i="46"/>
  <c r="BM6" i="46"/>
  <c r="BL6" i="46"/>
  <c r="BJ6" i="46"/>
  <c r="BH6" i="46"/>
  <c r="BE6" i="46"/>
  <c r="BD6" i="46"/>
  <c r="BB6" i="46"/>
  <c r="AZ6" i="46"/>
  <c r="AW6" i="46"/>
  <c r="AV6" i="46"/>
  <c r="AT6" i="46"/>
  <c r="AR6" i="46"/>
  <c r="AO6" i="46"/>
  <c r="AN6" i="46"/>
  <c r="AL6" i="46"/>
  <c r="AJ6" i="46"/>
  <c r="AG6" i="46"/>
  <c r="AF6" i="46"/>
  <c r="AD6" i="46"/>
  <c r="AB6" i="46"/>
  <c r="Y6" i="46"/>
  <c r="X6" i="46"/>
  <c r="V6" i="46"/>
  <c r="T6" i="46"/>
  <c r="Q6" i="46"/>
  <c r="P6" i="46"/>
  <c r="N6" i="46"/>
  <c r="L6" i="46"/>
  <c r="I6" i="46"/>
  <c r="H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J207" i="44"/>
  <c r="BH207" i="44"/>
  <c r="BE207" i="44"/>
  <c r="BB207" i="44"/>
  <c r="AZ207" i="44"/>
  <c r="AT207" i="44"/>
  <c r="AR207" i="44"/>
  <c r="AL207" i="44"/>
  <c r="AJ207" i="44"/>
  <c r="AE207" i="44"/>
  <c r="AD207" i="44"/>
  <c r="X207" i="44"/>
  <c r="V207" i="44"/>
  <c r="N207" i="44"/>
  <c r="L207" i="44"/>
  <c r="H207" i="44"/>
  <c r="F207" i="44"/>
  <c r="D207" i="44"/>
  <c r="BP206" i="44"/>
  <c r="BO206" i="44"/>
  <c r="BM206" i="44"/>
  <c r="BG206" i="44"/>
  <c r="BA206" i="44"/>
  <c r="AY206" i="44"/>
  <c r="AW206" i="44"/>
  <c r="AQ206" i="44"/>
  <c r="AO206" i="44"/>
  <c r="AL206" i="44"/>
  <c r="AI206" i="44"/>
  <c r="AB206" i="44"/>
  <c r="Y206" i="44"/>
  <c r="S206" i="44"/>
  <c r="K206" i="44"/>
  <c r="I206" i="44"/>
  <c r="E206" i="44"/>
  <c r="BQ205" i="44"/>
  <c r="BO205" i="44"/>
  <c r="BI205" i="44"/>
  <c r="BA205" i="44"/>
  <c r="AY205" i="44"/>
  <c r="AS205" i="44"/>
  <c r="AP205" i="44"/>
  <c r="AK205" i="44"/>
  <c r="AI205" i="44"/>
  <c r="AE205" i="44"/>
  <c r="W205" i="44"/>
  <c r="U205" i="44"/>
  <c r="S205" i="44"/>
  <c r="O205" i="44"/>
  <c r="N205" i="44"/>
  <c r="M205" i="44"/>
  <c r="K205" i="44"/>
  <c r="E205" i="44"/>
  <c r="BM204" i="44"/>
  <c r="BL204" i="44"/>
  <c r="BK204" i="44"/>
  <c r="BJ204" i="44"/>
  <c r="BF204" i="44"/>
  <c r="BE204" i="44"/>
  <c r="BD204" i="44"/>
  <c r="AW204" i="44"/>
  <c r="AV204" i="44"/>
  <c r="AO204" i="44"/>
  <c r="AN204" i="44"/>
  <c r="AM204" i="44"/>
  <c r="AG204" i="44"/>
  <c r="AF204" i="44"/>
  <c r="Y204" i="44"/>
  <c r="X204" i="44"/>
  <c r="W204" i="44"/>
  <c r="V204" i="44"/>
  <c r="Q204" i="44"/>
  <c r="P204" i="44"/>
  <c r="O204" i="44"/>
  <c r="I204" i="44"/>
  <c r="H204" i="44"/>
  <c r="BP203" i="44"/>
  <c r="BJ203" i="44"/>
  <c r="BB203" i="44"/>
  <c r="AZ203" i="44"/>
  <c r="AT203" i="44"/>
  <c r="AM203" i="44"/>
  <c r="AL203" i="44"/>
  <c r="AJ203" i="44"/>
  <c r="AD203" i="44"/>
  <c r="AB203" i="44"/>
  <c r="V203" i="44"/>
  <c r="U203" i="44"/>
  <c r="T203" i="44"/>
  <c r="N203" i="44"/>
  <c r="M203" i="44"/>
  <c r="F203" i="44"/>
  <c r="E203" i="44"/>
  <c r="D203" i="44"/>
  <c r="BP202" i="44"/>
  <c r="BO202" i="44"/>
  <c r="BN202" i="44"/>
  <c r="BM202" i="44"/>
  <c r="BL202" i="44"/>
  <c r="BG202" i="44"/>
  <c r="BF202" i="44"/>
  <c r="BE202" i="44"/>
  <c r="BD202" i="44"/>
  <c r="AY202" i="44"/>
  <c r="AX202" i="44"/>
  <c r="AW202" i="44"/>
  <c r="AV202" i="44"/>
  <c r="AR202" i="44"/>
  <c r="AQ202" i="44"/>
  <c r="AP202" i="44"/>
  <c r="AO202" i="44"/>
  <c r="AI202" i="44"/>
  <c r="AH202" i="44"/>
  <c r="AG202" i="44"/>
  <c r="AF202" i="44"/>
  <c r="AC202" i="44"/>
  <c r="AA202" i="44"/>
  <c r="Z202" i="44"/>
  <c r="Y202" i="44"/>
  <c r="T202" i="44"/>
  <c r="S202" i="44"/>
  <c r="R202" i="44"/>
  <c r="Q202" i="44"/>
  <c r="P202" i="44"/>
  <c r="K202" i="44"/>
  <c r="J202" i="44"/>
  <c r="I202" i="44"/>
  <c r="H202" i="44"/>
  <c r="BQ201" i="44"/>
  <c r="BP201" i="44"/>
  <c r="BO201" i="44"/>
  <c r="BN201" i="44"/>
  <c r="BJ201" i="44"/>
  <c r="BI201" i="44"/>
  <c r="BH201" i="44"/>
  <c r="BG201" i="44"/>
  <c r="BF201" i="44"/>
  <c r="BA201" i="44"/>
  <c r="AZ201" i="44"/>
  <c r="AY201" i="44"/>
  <c r="AX201" i="44"/>
  <c r="AS201" i="44"/>
  <c r="AR201" i="44"/>
  <c r="AQ201" i="44"/>
  <c r="AK201" i="44"/>
  <c r="AJ201" i="44"/>
  <c r="AI201" i="44"/>
  <c r="AH201" i="44"/>
  <c r="AD201" i="44"/>
  <c r="AC201" i="44"/>
  <c r="AB201" i="44"/>
  <c r="AA201" i="44"/>
  <c r="U201" i="44"/>
  <c r="T201" i="44"/>
  <c r="S201" i="44"/>
  <c r="R201" i="44"/>
  <c r="N201" i="44"/>
  <c r="M201" i="44"/>
  <c r="L201" i="44"/>
  <c r="K201" i="44"/>
  <c r="J201" i="44"/>
  <c r="E201" i="44"/>
  <c r="D201" i="44"/>
  <c r="BL200" i="44"/>
  <c r="BF200" i="44"/>
  <c r="BD200" i="44"/>
  <c r="BB200" i="44"/>
  <c r="AV200" i="44"/>
  <c r="AT200" i="44"/>
  <c r="AL200" i="44"/>
  <c r="AF200" i="44"/>
  <c r="X200" i="44"/>
  <c r="P200" i="44"/>
  <c r="N200" i="44"/>
  <c r="H200" i="44"/>
  <c r="BQ199" i="44"/>
  <c r="BP199" i="44"/>
  <c r="BJ199" i="44"/>
  <c r="BI199" i="44"/>
  <c r="BH199" i="44"/>
  <c r="BB199" i="44"/>
  <c r="BA199" i="44"/>
  <c r="AT199" i="44"/>
  <c r="AS199" i="44"/>
  <c r="AR199" i="44"/>
  <c r="AL199" i="44"/>
  <c r="AK199" i="44"/>
  <c r="AJ199" i="44"/>
  <c r="AF199" i="44"/>
  <c r="AD199" i="44"/>
  <c r="AC199" i="44"/>
  <c r="AB199" i="44"/>
  <c r="V199" i="44"/>
  <c r="U199" i="44"/>
  <c r="N199" i="44"/>
  <c r="M199" i="44"/>
  <c r="F199" i="44"/>
  <c r="E199" i="44"/>
  <c r="D199" i="44"/>
  <c r="BN198" i="44"/>
  <c r="BL198" i="44"/>
  <c r="BF198" i="44"/>
  <c r="BD198" i="44"/>
  <c r="AR198" i="44"/>
  <c r="AP198" i="44"/>
  <c r="AN198" i="44"/>
  <c r="AH198" i="44"/>
  <c r="AF198" i="44"/>
  <c r="X198" i="44"/>
  <c r="R198" i="44"/>
  <c r="L198" i="44"/>
  <c r="J198" i="44"/>
  <c r="H198" i="44"/>
  <c r="BJ197" i="44"/>
  <c r="BH197" i="44"/>
  <c r="BB197" i="44"/>
  <c r="AR197" i="44"/>
  <c r="AL197" i="44"/>
  <c r="AF197" i="44"/>
  <c r="AD197" i="44"/>
  <c r="AB197" i="44"/>
  <c r="W197" i="44"/>
  <c r="T197" i="44"/>
  <c r="N197" i="44"/>
  <c r="L197" i="44"/>
  <c r="H197" i="44"/>
  <c r="F197" i="44"/>
  <c r="BO196" i="44"/>
  <c r="BM196" i="44"/>
  <c r="BG196" i="44"/>
  <c r="BF196" i="44"/>
  <c r="BE196" i="44"/>
  <c r="AY196" i="44"/>
  <c r="AX196" i="44"/>
  <c r="AQ196" i="44"/>
  <c r="AP196" i="44"/>
  <c r="AI196" i="44"/>
  <c r="AA196" i="44"/>
  <c r="Z196" i="44"/>
  <c r="S196" i="44"/>
  <c r="R196" i="44"/>
  <c r="Q196" i="44"/>
  <c r="K196" i="44"/>
  <c r="J196" i="44"/>
  <c r="I196" i="44"/>
  <c r="BN195" i="44"/>
  <c r="BL195" i="44"/>
  <c r="BK195" i="44"/>
  <c r="BE195" i="44"/>
  <c r="BD195" i="44"/>
  <c r="AX195" i="44"/>
  <c r="AV195" i="44"/>
  <c r="AP195" i="44"/>
  <c r="AN195" i="44"/>
  <c r="AH195" i="44"/>
  <c r="AF195" i="44"/>
  <c r="AE195" i="44"/>
  <c r="Z195" i="44"/>
  <c r="Y195" i="44"/>
  <c r="X195" i="44"/>
  <c r="W195" i="44"/>
  <c r="R195" i="44"/>
  <c r="Q195" i="44"/>
  <c r="P195" i="44"/>
  <c r="O195" i="44"/>
  <c r="J195" i="44"/>
  <c r="H195" i="44"/>
  <c r="BP194" i="44"/>
  <c r="BO194" i="44"/>
  <c r="BJ194" i="44"/>
  <c r="BH194" i="44"/>
  <c r="BG194" i="44"/>
  <c r="BB194" i="44"/>
  <c r="AZ194" i="44"/>
  <c r="AY194" i="44"/>
  <c r="AT194" i="44"/>
  <c r="AR194" i="44"/>
  <c r="AL194" i="44"/>
  <c r="AJ194" i="44"/>
  <c r="AD194" i="44"/>
  <c r="AB194" i="44"/>
  <c r="AA194" i="44"/>
  <c r="V194" i="44"/>
  <c r="T194" i="44"/>
  <c r="S194" i="44"/>
  <c r="N194" i="44"/>
  <c r="M194" i="44"/>
  <c r="L194" i="44"/>
  <c r="F194" i="44"/>
  <c r="D194" i="44"/>
  <c r="BO193" i="44"/>
  <c r="BM193" i="44"/>
  <c r="BL193" i="44"/>
  <c r="BE193" i="44"/>
  <c r="AY193" i="44"/>
  <c r="AW193" i="44"/>
  <c r="AQ193" i="44"/>
  <c r="AO193" i="44"/>
  <c r="AN193" i="44"/>
  <c r="AJ193" i="44"/>
  <c r="AI193" i="44"/>
  <c r="AG193" i="44"/>
  <c r="Y193" i="44"/>
  <c r="S193" i="44"/>
  <c r="Q193" i="44"/>
  <c r="P193" i="44"/>
  <c r="K193" i="44"/>
  <c r="I193" i="44"/>
  <c r="BQ192" i="44"/>
  <c r="BL192" i="44"/>
  <c r="BK192" i="44"/>
  <c r="BI192" i="44"/>
  <c r="BH192" i="44"/>
  <c r="BA192" i="44"/>
  <c r="AU192" i="44"/>
  <c r="AS192" i="44"/>
  <c r="AR192" i="44"/>
  <c r="AM192" i="44"/>
  <c r="AK192" i="44"/>
  <c r="AC192" i="44"/>
  <c r="W192" i="44"/>
  <c r="V192" i="44"/>
  <c r="U192" i="44"/>
  <c r="O192" i="44"/>
  <c r="M192" i="44"/>
  <c r="G192" i="44"/>
  <c r="F192" i="44"/>
  <c r="E192" i="44"/>
  <c r="BM191" i="44"/>
  <c r="BK191" i="44"/>
  <c r="BC191" i="44"/>
  <c r="AW191" i="44"/>
  <c r="AV191" i="44"/>
  <c r="AU191" i="44"/>
  <c r="AT191" i="44"/>
  <c r="AM191" i="44"/>
  <c r="AL191" i="44"/>
  <c r="AE191" i="44"/>
  <c r="X191" i="44"/>
  <c r="W191" i="44"/>
  <c r="O191" i="44"/>
  <c r="N191" i="44"/>
  <c r="G191" i="44"/>
  <c r="F191" i="44"/>
  <c r="BO190" i="44"/>
  <c r="BG190" i="44"/>
  <c r="BF190" i="44"/>
  <c r="AY190" i="44"/>
  <c r="AX190" i="44"/>
  <c r="AR190" i="44"/>
  <c r="AQ190" i="44"/>
  <c r="AP190" i="44"/>
  <c r="AI190" i="44"/>
  <c r="AH190" i="44"/>
  <c r="AC190" i="44"/>
  <c r="AA190" i="44"/>
  <c r="U190" i="44"/>
  <c r="S190" i="44"/>
  <c r="M190" i="44"/>
  <c r="K190" i="44"/>
  <c r="J190" i="44"/>
  <c r="BO189" i="44"/>
  <c r="BM189" i="44"/>
  <c r="BL189" i="44"/>
  <c r="BG189" i="44"/>
  <c r="BE189" i="44"/>
  <c r="BD189" i="44"/>
  <c r="AW189" i="44"/>
  <c r="AQ189" i="44"/>
  <c r="AO189" i="44"/>
  <c r="AN189" i="44"/>
  <c r="AG189" i="44"/>
  <c r="AA189" i="44"/>
  <c r="Z189" i="44"/>
  <c r="Y189" i="44"/>
  <c r="S189" i="44"/>
  <c r="K189" i="44"/>
  <c r="I189" i="44"/>
  <c r="H189" i="44"/>
  <c r="BQ188" i="44"/>
  <c r="BC188" i="44"/>
  <c r="BA188" i="44"/>
  <c r="AZ188" i="44"/>
  <c r="AU188" i="44"/>
  <c r="AS188" i="44"/>
  <c r="AM188" i="44"/>
  <c r="AK188" i="44"/>
  <c r="AE188" i="44"/>
  <c r="AB188" i="44"/>
  <c r="W188" i="44"/>
  <c r="U188" i="44"/>
  <c r="T188" i="44"/>
  <c r="M188" i="44"/>
  <c r="E188" i="44"/>
  <c r="BH187" i="44"/>
  <c r="BF187" i="44"/>
  <c r="AX187" i="44"/>
  <c r="AQ187" i="44"/>
  <c r="AP187" i="44"/>
  <c r="AJ187" i="44"/>
  <c r="AH187" i="44"/>
  <c r="AB187" i="44"/>
  <c r="AA187" i="44"/>
  <c r="Z187" i="44"/>
  <c r="Y187" i="44"/>
  <c r="T187" i="44"/>
  <c r="R187" i="44"/>
  <c r="J187" i="44"/>
  <c r="D187" i="44"/>
  <c r="BK186" i="44"/>
  <c r="BC186" i="44"/>
  <c r="BB186" i="44"/>
  <c r="AW186" i="44"/>
  <c r="AU186" i="44"/>
  <c r="AT186" i="44"/>
  <c r="AO186" i="44"/>
  <c r="AN186" i="44"/>
  <c r="AM186" i="44"/>
  <c r="AH186" i="44"/>
  <c r="AE186" i="44"/>
  <c r="W186" i="44"/>
  <c r="Q186" i="44"/>
  <c r="O186" i="44"/>
  <c r="H186" i="44"/>
  <c r="G186" i="44"/>
  <c r="F186" i="44"/>
  <c r="BQ185" i="44"/>
  <c r="BO185" i="44"/>
  <c r="BJ185" i="44"/>
  <c r="BG185" i="44"/>
  <c r="BF185" i="44"/>
  <c r="BA185" i="44"/>
  <c r="AY185" i="44"/>
  <c r="AQ185" i="44"/>
  <c r="AK185" i="44"/>
  <c r="AJ185" i="44"/>
  <c r="AI185" i="44"/>
  <c r="AH185" i="44"/>
  <c r="AD185" i="44"/>
  <c r="AA185" i="44"/>
  <c r="U185" i="44"/>
  <c r="S185" i="44"/>
  <c r="K185" i="44"/>
  <c r="E185" i="44"/>
  <c r="BK184" i="44"/>
  <c r="BC184" i="44"/>
  <c r="BB184" i="44"/>
  <c r="AW184" i="44"/>
  <c r="AO184" i="44"/>
  <c r="AM184" i="44"/>
  <c r="AF184" i="44"/>
  <c r="AE184" i="44"/>
  <c r="AD184" i="44"/>
  <c r="Y184" i="44"/>
  <c r="X184" i="44"/>
  <c r="W184" i="44"/>
  <c r="O184" i="44"/>
  <c r="I184" i="44"/>
  <c r="G184" i="44"/>
  <c r="F184" i="44"/>
  <c r="BQ183" i="44"/>
  <c r="BO183" i="44"/>
  <c r="BN183" i="44"/>
  <c r="BG183" i="44"/>
  <c r="AZ183" i="44"/>
  <c r="AY183" i="44"/>
  <c r="AS183" i="44"/>
  <c r="AQ183" i="44"/>
  <c r="AJ183" i="44"/>
  <c r="AI183" i="44"/>
  <c r="AD183" i="44"/>
  <c r="AC183" i="44"/>
  <c r="AA183" i="44"/>
  <c r="M183" i="44"/>
  <c r="K183" i="44"/>
  <c r="D183" i="44"/>
  <c r="BL182" i="44"/>
  <c r="BG182" i="44"/>
  <c r="BF182" i="44"/>
  <c r="AV182" i="44"/>
  <c r="AN182" i="44"/>
  <c r="AF182" i="44"/>
  <c r="Z182" i="44"/>
  <c r="R182" i="44"/>
  <c r="P182" i="44"/>
  <c r="J182" i="44"/>
  <c r="H182" i="44"/>
  <c r="BJ181" i="44"/>
  <c r="BD181" i="44"/>
  <c r="BB181" i="44"/>
  <c r="AU181" i="44"/>
  <c r="AT181" i="44"/>
  <c r="AS181" i="44"/>
  <c r="AL181" i="44"/>
  <c r="AD181" i="44"/>
  <c r="X181" i="44"/>
  <c r="V181" i="44"/>
  <c r="U181" i="44"/>
  <c r="N181" i="44"/>
  <c r="F181" i="44"/>
  <c r="BN180" i="44"/>
  <c r="BH180" i="44"/>
  <c r="BF180" i="44"/>
  <c r="AX180" i="44"/>
  <c r="AP180" i="44"/>
  <c r="AH180" i="44"/>
  <c r="AB180" i="44"/>
  <c r="Z180" i="44"/>
  <c r="J180" i="44"/>
  <c r="BK179" i="44"/>
  <c r="BJ179" i="44"/>
  <c r="BD179" i="44"/>
  <c r="BB179" i="44"/>
  <c r="AW179" i="44"/>
  <c r="AT179" i="44"/>
  <c r="AN179" i="44"/>
  <c r="AM179" i="44"/>
  <c r="AL179" i="44"/>
  <c r="AD179" i="44"/>
  <c r="X179" i="44"/>
  <c r="V179" i="44"/>
  <c r="N179" i="44"/>
  <c r="G179" i="44"/>
  <c r="F179" i="44"/>
  <c r="BQ178" i="44"/>
  <c r="BN178" i="44"/>
  <c r="BM178" i="44"/>
  <c r="AX178" i="44"/>
  <c r="AS178" i="44"/>
  <c r="AP178" i="44"/>
  <c r="AI178" i="44"/>
  <c r="AH178" i="44"/>
  <c r="Z178" i="44"/>
  <c r="R178" i="44"/>
  <c r="J178" i="44"/>
  <c r="D178" i="44"/>
  <c r="BL177" i="44"/>
  <c r="BE177" i="44"/>
  <c r="BD177" i="44"/>
  <c r="AV177" i="44"/>
  <c r="AN177" i="44"/>
  <c r="AF177" i="44"/>
  <c r="P177" i="44"/>
  <c r="H177" i="44"/>
  <c r="BP176" i="44"/>
  <c r="BH176" i="44"/>
  <c r="AZ176" i="44"/>
  <c r="AR176" i="44"/>
  <c r="AJ176" i="44"/>
  <c r="AD176" i="44"/>
  <c r="AB176" i="44"/>
  <c r="T176" i="44"/>
  <c r="L176" i="44"/>
  <c r="D176" i="44"/>
  <c r="BM175" i="44"/>
  <c r="BG175" i="44"/>
  <c r="BE175" i="44"/>
  <c r="AW175" i="44"/>
  <c r="AO175" i="44"/>
  <c r="AI175" i="44"/>
  <c r="AH175" i="44"/>
  <c r="AG175" i="44"/>
  <c r="AA175" i="44"/>
  <c r="Y175" i="44"/>
  <c r="K175" i="44"/>
  <c r="I175" i="44"/>
  <c r="BQ174" i="44"/>
  <c r="BP174" i="44"/>
  <c r="BI174" i="44"/>
  <c r="BA174" i="44"/>
  <c r="AS174" i="44"/>
  <c r="AK174" i="44"/>
  <c r="AE174" i="44"/>
  <c r="AC174" i="44"/>
  <c r="X174" i="44"/>
  <c r="W174" i="44"/>
  <c r="U174" i="44"/>
  <c r="M174" i="44"/>
  <c r="G174" i="44"/>
  <c r="E174" i="44"/>
  <c r="BO173" i="44"/>
  <c r="BJ173" i="44"/>
  <c r="BG173" i="44"/>
  <c r="AY173" i="44"/>
  <c r="AQ173" i="44"/>
  <c r="AI173" i="44"/>
  <c r="AB173" i="44"/>
  <c r="AA173" i="44"/>
  <c r="S173" i="44"/>
  <c r="K173" i="44"/>
  <c r="BK172" i="44"/>
  <c r="BC172" i="44"/>
  <c r="AU172" i="44"/>
  <c r="AM172" i="44"/>
  <c r="AL172" i="44"/>
  <c r="AE172" i="44"/>
  <c r="W172" i="44"/>
  <c r="O172" i="44"/>
  <c r="G172" i="44"/>
  <c r="BP171" i="44"/>
  <c r="BH171" i="44"/>
  <c r="AZ171" i="44"/>
  <c r="AR171" i="44"/>
  <c r="AJ171" i="44"/>
  <c r="AB171" i="44"/>
  <c r="T171" i="44"/>
  <c r="L171" i="44"/>
  <c r="D171" i="44"/>
  <c r="BN170" i="44"/>
  <c r="BL170" i="44"/>
  <c r="BD170" i="44"/>
  <c r="AN170" i="44"/>
  <c r="AI170" i="44"/>
  <c r="AF170" i="44"/>
  <c r="X170" i="44"/>
  <c r="R170" i="44"/>
  <c r="P170" i="44"/>
  <c r="H170" i="44"/>
  <c r="BL169" i="44"/>
  <c r="BB169" i="44"/>
  <c r="AT169" i="44"/>
  <c r="AL169" i="44"/>
  <c r="V169" i="44"/>
  <c r="N169" i="44"/>
  <c r="F169" i="44"/>
  <c r="BO168" i="44"/>
  <c r="BI168" i="44"/>
  <c r="BG168" i="44"/>
  <c r="AY168" i="44"/>
  <c r="AQ168" i="44"/>
  <c r="AK168" i="44"/>
  <c r="AA168" i="44"/>
  <c r="S168" i="44"/>
  <c r="K168" i="44"/>
  <c r="D168" i="44"/>
  <c r="BN167" i="44"/>
  <c r="BL167" i="44"/>
  <c r="AV167" i="44"/>
  <c r="AN167" i="44"/>
  <c r="AF167" i="44"/>
  <c r="Z167" i="44"/>
  <c r="P167" i="44"/>
  <c r="H167" i="44"/>
  <c r="BP166" i="44"/>
  <c r="BH166" i="44"/>
  <c r="AZ166" i="44"/>
  <c r="AU166" i="44"/>
  <c r="AB166" i="44"/>
  <c r="T166" i="44"/>
  <c r="D166" i="44"/>
  <c r="BP165" i="44"/>
  <c r="BF165" i="44"/>
  <c r="AH165" i="44"/>
  <c r="Z165" i="44"/>
  <c r="J165" i="44"/>
  <c r="BK164" i="44"/>
  <c r="BC164" i="44"/>
  <c r="AE164" i="44"/>
  <c r="BO163" i="44"/>
  <c r="AY163" i="44"/>
  <c r="AQ163" i="44"/>
  <c r="AI163" i="44"/>
  <c r="AA163" i="44"/>
  <c r="U163" i="44"/>
  <c r="N163" i="44"/>
  <c r="K163" i="44"/>
  <c r="BK162" i="44"/>
  <c r="AM162" i="44"/>
  <c r="AH162" i="44"/>
  <c r="W162" i="44"/>
  <c r="O162" i="44"/>
  <c r="G162" i="44"/>
  <c r="BP161" i="44"/>
  <c r="BB161" i="44"/>
  <c r="AM161" i="44"/>
  <c r="AJ161" i="44"/>
  <c r="AB161" i="44"/>
  <c r="L161" i="44"/>
  <c r="BG160" i="44"/>
  <c r="AI160" i="44"/>
  <c r="U160" i="44"/>
  <c r="S160" i="44"/>
  <c r="K160" i="44"/>
  <c r="BK159" i="44"/>
  <c r="BC159" i="44"/>
  <c r="AO159" i="44"/>
  <c r="AM159" i="44"/>
  <c r="W159" i="44"/>
  <c r="Q159" i="44"/>
  <c r="O159" i="44"/>
  <c r="BG158" i="44"/>
  <c r="AQ158" i="44"/>
  <c r="AI158" i="44"/>
  <c r="Z158" i="44"/>
  <c r="M158" i="44"/>
  <c r="BK157" i="44"/>
  <c r="AU157" i="44"/>
  <c r="AE157" i="44"/>
  <c r="W157" i="44"/>
  <c r="BJ156" i="44"/>
  <c r="BB156" i="44"/>
  <c r="V156" i="44"/>
  <c r="F156" i="44"/>
  <c r="BH155" i="44"/>
  <c r="BF155" i="44"/>
  <c r="AX155" i="44"/>
  <c r="AP155" i="44"/>
  <c r="AH155" i="44"/>
  <c r="Z155" i="44"/>
  <c r="F154" i="44"/>
  <c r="AY153" i="44"/>
  <c r="K153" i="44"/>
  <c r="H152" i="44"/>
  <c r="BP151" i="44"/>
  <c r="AJ151" i="44"/>
  <c r="AB151" i="44"/>
  <c r="O151" i="44"/>
  <c r="I150" i="44"/>
  <c r="BB149" i="44"/>
  <c r="AD149" i="44"/>
  <c r="N149" i="44"/>
  <c r="BN148" i="44"/>
  <c r="AT147" i="44"/>
  <c r="R146" i="44"/>
  <c r="AT145" i="44"/>
  <c r="N145" i="44"/>
  <c r="F145" i="44"/>
  <c r="BN144" i="44"/>
  <c r="AX144" i="44"/>
  <c r="AS144" i="44"/>
  <c r="BN142" i="44"/>
  <c r="AP142" i="44"/>
  <c r="AH142" i="44"/>
  <c r="AD141" i="44"/>
  <c r="BL139" i="44"/>
  <c r="AE136" i="44"/>
  <c r="R134" i="44"/>
  <c r="S130" i="44"/>
  <c r="AI127" i="44"/>
  <c r="AF11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Q28" i="42"/>
  <c r="J28" i="42"/>
  <c r="C204" i="46"/>
  <c r="C204" i="44" s="1"/>
  <c r="C201" i="46"/>
  <c r="C201" i="44" s="1"/>
  <c r="C200" i="46"/>
  <c r="C200" i="44" s="1"/>
  <c r="C198" i="46"/>
  <c r="C198" i="44" s="1"/>
  <c r="C192" i="46"/>
  <c r="C192" i="44" s="1"/>
  <c r="C187" i="46"/>
  <c r="C187" i="44" s="1"/>
  <c r="C186" i="46"/>
  <c r="C186" i="44" s="1"/>
  <c r="C185" i="46"/>
  <c r="C185" i="44" s="1"/>
  <c r="C182" i="46"/>
  <c r="C182" i="44" s="1"/>
  <c r="C180" i="46"/>
  <c r="C180" i="44" s="1"/>
  <c r="C170" i="46"/>
  <c r="C170" i="44" s="1"/>
  <c r="C155" i="46"/>
  <c r="C155" i="44" s="1"/>
  <c r="C148" i="46"/>
  <c r="C148" i="44" s="1"/>
  <c r="C144" i="46"/>
  <c r="C144" i="44" s="1"/>
  <c r="C142" i="46"/>
  <c r="C142" i="44" s="1"/>
  <c r="C6" i="46"/>
  <c r="C6" i="44" s="1"/>
  <c r="A207" i="44"/>
  <c r="B205" i="44"/>
  <c r="A204" i="44"/>
  <c r="B201" i="44"/>
  <c r="A200" i="44"/>
  <c r="B198" i="44"/>
  <c r="A198" i="44"/>
  <c r="B196" i="44"/>
  <c r="A195" i="44"/>
  <c r="A193" i="44"/>
  <c r="B192" i="44"/>
  <c r="A192" i="44"/>
  <c r="A189" i="44"/>
  <c r="B187" i="44"/>
  <c r="A187" i="44"/>
  <c r="B185" i="44"/>
  <c r="A185" i="44"/>
  <c r="A182" i="44"/>
  <c r="A180" i="44"/>
  <c r="A177" i="44"/>
  <c r="B173" i="44"/>
  <c r="A170" i="44"/>
  <c r="B165" i="44"/>
  <c r="B163" i="44"/>
  <c r="B160" i="44"/>
  <c r="A157" i="44"/>
  <c r="A6" i="44"/>
  <c r="R29" i="42"/>
  <c r="S29" i="42" s="1"/>
  <c r="T29" i="42" s="1"/>
  <c r="K29" i="42"/>
  <c r="L29" i="42" s="1"/>
  <c r="M29" i="42" s="1"/>
  <c r="O29" i="42" s="1"/>
  <c r="D29" i="42"/>
  <c r="E29" i="42" s="1"/>
  <c r="F29" i="42" s="1"/>
  <c r="L46" i="41"/>
  <c r="AH12" i="40" a="1"/>
  <c r="AH12" i="40" s="1"/>
  <c r="X7" i="40" a="1"/>
  <c r="X7" i="40" s="1"/>
  <c r="X8" i="40" s="1"/>
  <c r="AW14" i="28"/>
  <c r="AV14" i="28"/>
  <c r="AR14" i="28"/>
  <c r="S14" i="28"/>
  <c r="R14" i="28"/>
  <c r="N14" i="28"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I4" i="28"/>
  <c r="H4" i="28"/>
  <c r="G4" i="28"/>
  <c r="F4" i="28"/>
  <c r="E4" i="28"/>
  <c r="D4" i="28"/>
  <c r="N15" i="27"/>
  <c r="AW13" i="27"/>
  <c r="AV13" i="27"/>
  <c r="AR13" i="27"/>
  <c r="S13" i="27"/>
  <c r="R13" i="27"/>
  <c r="N13" i="27"/>
  <c r="BG6" i="27"/>
  <c r="BF6" i="27"/>
  <c r="BE6" i="27"/>
  <c r="BD6" i="27"/>
  <c r="BC6" i="27"/>
  <c r="BB6" i="27"/>
  <c r="AM6" i="27"/>
  <c r="AL6" i="27"/>
  <c r="AK6" i="27"/>
  <c r="AJ6" i="27"/>
  <c r="AI6" i="27"/>
  <c r="AH6" i="27"/>
  <c r="AC6" i="27"/>
  <c r="AB6" i="27"/>
  <c r="AA6" i="27"/>
  <c r="Z6" i="27"/>
  <c r="Y6" i="27"/>
  <c r="X6" i="27"/>
  <c r="I6" i="27"/>
  <c r="H6" i="27"/>
  <c r="G6" i="27"/>
  <c r="F6" i="27"/>
  <c r="E6" i="27"/>
  <c r="D6" i="27"/>
  <c r="BF5" i="27"/>
  <c r="BE5" i="27"/>
  <c r="BD5" i="27"/>
  <c r="BC5" i="27"/>
  <c r="BB5" i="27"/>
  <c r="AU5" i="27"/>
  <c r="AT5" i="27"/>
  <c r="AS5" i="27"/>
  <c r="AK5" i="27"/>
  <c r="AJ5" i="27"/>
  <c r="AI5" i="27"/>
  <c r="AA5" i="27"/>
  <c r="Z5" i="27"/>
  <c r="Y5" i="27"/>
  <c r="Q5" i="27"/>
  <c r="P5" i="27"/>
  <c r="O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F122" i="46" l="1"/>
  <c r="AN164" i="44"/>
  <c r="BO81" i="46"/>
  <c r="BM197" i="44"/>
  <c r="L170" i="44"/>
  <c r="Y199" i="44"/>
  <c r="G201" i="44"/>
  <c r="BO122" i="46"/>
  <c r="BO7" i="46"/>
  <c r="AO203" i="44"/>
  <c r="AU201" i="44"/>
  <c r="AK202" i="44"/>
  <c r="I197" i="44"/>
  <c r="K200" i="44"/>
  <c r="W201" i="44"/>
  <c r="BP204" i="44"/>
  <c r="BB206" i="44"/>
  <c r="I207" i="44"/>
  <c r="BM207" i="44"/>
  <c r="AO197" i="44"/>
  <c r="BA198" i="44"/>
  <c r="BC201" i="44"/>
  <c r="BF156" i="44"/>
  <c r="V165" i="44"/>
  <c r="U198" i="44"/>
  <c r="AG203" i="44"/>
  <c r="T204" i="44"/>
  <c r="AD180" i="44"/>
  <c r="AJ204" i="44"/>
  <c r="BP170" i="44"/>
  <c r="BC190" i="44"/>
  <c r="Y197" i="44"/>
  <c r="BM203" i="44"/>
  <c r="BH167" i="44"/>
  <c r="M202" i="44"/>
  <c r="Y203" i="44"/>
  <c r="AB204" i="44"/>
  <c r="AU190" i="44"/>
  <c r="BO199" i="44"/>
  <c r="AE150" i="44"/>
  <c r="AU193" i="44"/>
  <c r="AE175" i="44"/>
  <c r="F204" i="44"/>
  <c r="AQ203" i="44"/>
  <c r="A205" i="44"/>
  <c r="BA200" i="44"/>
  <c r="AW199" i="44"/>
  <c r="AV205" i="44"/>
  <c r="N180" i="44"/>
  <c r="D182" i="44"/>
  <c r="Q199" i="44"/>
  <c r="AG199" i="44"/>
  <c r="AQ200" i="44"/>
  <c r="E202" i="44"/>
  <c r="BI202" i="44"/>
  <c r="AW203" i="44"/>
  <c r="Y207" i="44"/>
  <c r="J179" i="44"/>
  <c r="V196" i="44"/>
  <c r="C188" i="46"/>
  <c r="C188" i="44" s="1"/>
  <c r="Z156" i="44"/>
  <c r="BJ180" i="44"/>
  <c r="F196" i="44"/>
  <c r="C166" i="46"/>
  <c r="C166" i="44" s="1"/>
  <c r="AB167" i="44"/>
  <c r="AR170" i="44"/>
  <c r="T177" i="44"/>
  <c r="AT178" i="44"/>
  <c r="L195" i="44"/>
  <c r="AZ195" i="44"/>
  <c r="BQ198" i="44"/>
  <c r="BD205" i="44"/>
  <c r="BJ196" i="44"/>
  <c r="S200" i="44"/>
  <c r="AR177" i="44"/>
  <c r="BH195" i="44"/>
  <c r="N196" i="44"/>
  <c r="AW197" i="44"/>
  <c r="BN19" i="46"/>
  <c r="I201" i="44"/>
  <c r="R205" i="44"/>
  <c r="N204" i="44"/>
  <c r="Q168" i="44"/>
  <c r="AS200" i="44"/>
  <c r="Y201" i="44"/>
  <c r="AX205" i="44"/>
  <c r="T179" i="44"/>
  <c r="BM190" i="44"/>
  <c r="AX194" i="44"/>
  <c r="BQ200" i="44"/>
  <c r="Z205" i="44"/>
  <c r="AA197" i="44"/>
  <c r="BC202" i="44"/>
  <c r="AP161" i="44"/>
  <c r="AV196" i="44"/>
  <c r="S197" i="44"/>
  <c r="AI197" i="44"/>
  <c r="AE198" i="44"/>
  <c r="BE201" i="44"/>
  <c r="BQ157" i="44"/>
  <c r="AZ181" i="44"/>
  <c r="AY199" i="44"/>
  <c r="BD196" i="44"/>
  <c r="K197" i="44"/>
  <c r="AA199" i="44"/>
  <c r="BG199" i="44"/>
  <c r="S207" i="44"/>
  <c r="E200" i="44"/>
  <c r="BQ136" i="44"/>
  <c r="P196" i="44"/>
  <c r="BG197" i="44"/>
  <c r="BM69" i="46"/>
  <c r="BN69" i="46"/>
  <c r="BF117" i="44"/>
  <c r="AP119" i="44"/>
  <c r="AI137" i="44"/>
  <c r="N143" i="44"/>
  <c r="AD147" i="44"/>
  <c r="BE150" i="44"/>
  <c r="C121" i="46"/>
  <c r="C121" i="44" s="1"/>
  <c r="T124" i="44"/>
  <c r="AF139" i="44"/>
  <c r="BH124" i="44"/>
  <c r="BD139" i="44"/>
  <c r="BP160" i="44"/>
  <c r="BN34" i="46"/>
  <c r="BO34" i="46"/>
  <c r="BO82" i="46"/>
  <c r="V193" i="44"/>
  <c r="L173" i="44"/>
  <c r="AV184" i="44"/>
  <c r="T185" i="44"/>
  <c r="M195" i="44"/>
  <c r="W196" i="44"/>
  <c r="Z207" i="44"/>
  <c r="W180" i="44"/>
  <c r="BC196" i="44"/>
  <c r="AR184" i="44"/>
  <c r="BI195" i="44"/>
  <c r="N189" i="44"/>
  <c r="BK187" i="44"/>
  <c r="BJ189" i="44"/>
  <c r="BO29" i="46"/>
  <c r="F168" i="44"/>
  <c r="BB168" i="44"/>
  <c r="F153" i="44"/>
  <c r="AL178" i="44"/>
  <c r="BB180" i="44"/>
  <c r="A197" i="44"/>
  <c r="C149" i="46"/>
  <c r="C149" i="44" s="1"/>
  <c r="N148" i="44"/>
  <c r="P161" i="44"/>
  <c r="BL161" i="44"/>
  <c r="AD165" i="44"/>
  <c r="AJ170" i="44"/>
  <c r="AJ177" i="44"/>
  <c r="T195" i="44"/>
  <c r="AT196" i="44"/>
  <c r="E198" i="44"/>
  <c r="AC198" i="44"/>
  <c r="AS198" i="44"/>
  <c r="BM199" i="44"/>
  <c r="BG200" i="44"/>
  <c r="AE201" i="44"/>
  <c r="BA202" i="44"/>
  <c r="I203" i="44"/>
  <c r="D204" i="44"/>
  <c r="AZ204" i="44"/>
  <c r="P205" i="44"/>
  <c r="AF205" i="44"/>
  <c r="F206" i="44"/>
  <c r="AD206" i="44"/>
  <c r="AO207" i="44"/>
  <c r="A149" i="44"/>
  <c r="BB148" i="44"/>
  <c r="X161" i="44"/>
  <c r="BL176" i="44"/>
  <c r="BF179" i="44"/>
  <c r="AB182" i="44"/>
  <c r="BP182" i="44"/>
  <c r="AD196" i="44"/>
  <c r="Q197" i="44"/>
  <c r="BE197" i="44"/>
  <c r="AO199" i="44"/>
  <c r="AY200" i="44"/>
  <c r="AF161" i="44"/>
  <c r="V178" i="44"/>
  <c r="H205" i="44"/>
  <c r="AW207" i="44"/>
  <c r="C179" i="46"/>
  <c r="C179" i="44" s="1"/>
  <c r="F165" i="44"/>
  <c r="L177" i="44"/>
  <c r="AZ177" i="44"/>
  <c r="BJ178" i="44"/>
  <c r="AP179" i="44"/>
  <c r="BB196" i="44"/>
  <c r="AK198" i="44"/>
  <c r="BE203" i="44"/>
  <c r="BH204" i="44"/>
  <c r="BL205" i="44"/>
  <c r="AP156" i="44"/>
  <c r="AR195" i="44"/>
  <c r="I199" i="44"/>
  <c r="BE199" i="44"/>
  <c r="AA200" i="44"/>
  <c r="AS202" i="44"/>
  <c r="Q203" i="44"/>
  <c r="AN205" i="44"/>
  <c r="N206" i="44"/>
  <c r="AX156" i="44"/>
  <c r="F180" i="44"/>
  <c r="AR182" i="44"/>
  <c r="AG197" i="44"/>
  <c r="M198" i="44"/>
  <c r="BI198" i="44"/>
  <c r="BQ202" i="44"/>
  <c r="L204" i="44"/>
  <c r="AN176" i="44"/>
  <c r="AT180" i="44"/>
  <c r="L182" i="44"/>
  <c r="BK190" i="44"/>
  <c r="AB195" i="44"/>
  <c r="AL196" i="44"/>
  <c r="AI200" i="44"/>
  <c r="O201" i="44"/>
  <c r="AM201" i="44"/>
  <c r="BK201" i="44"/>
  <c r="U202" i="44"/>
  <c r="AR204" i="44"/>
  <c r="X205" i="44"/>
  <c r="V206" i="44"/>
  <c r="AT206" i="44"/>
  <c r="Q207" i="44"/>
  <c r="AG207" i="44"/>
  <c r="Z179" i="44"/>
  <c r="M177" i="44"/>
  <c r="BK134" i="44"/>
  <c r="AP171" i="44"/>
  <c r="AC172" i="44"/>
  <c r="BA177" i="44"/>
  <c r="AU178" i="44"/>
  <c r="AD182" i="44"/>
  <c r="AC184" i="44"/>
  <c r="AZ186" i="44"/>
  <c r="AU189" i="44"/>
  <c r="X190" i="44"/>
  <c r="AR191" i="44"/>
  <c r="X196" i="44"/>
  <c r="AW201" i="44"/>
  <c r="W202" i="44"/>
  <c r="K203" i="44"/>
  <c r="AL204" i="44"/>
  <c r="BN205" i="44"/>
  <c r="AV206" i="44"/>
  <c r="AA207" i="44"/>
  <c r="BG207" i="44"/>
  <c r="G155" i="44"/>
  <c r="E182" i="44"/>
  <c r="P185" i="44"/>
  <c r="AH188" i="44"/>
  <c r="AA141" i="44"/>
  <c r="Q160" i="44"/>
  <c r="AF165" i="44"/>
  <c r="AX166" i="44"/>
  <c r="AR169" i="44"/>
  <c r="BE176" i="44"/>
  <c r="BC180" i="44"/>
  <c r="AY181" i="44"/>
  <c r="W187" i="44"/>
  <c r="BL190" i="44"/>
  <c r="T191" i="44"/>
  <c r="AS191" i="44"/>
  <c r="BP191" i="44"/>
  <c r="AX192" i="44"/>
  <c r="AW194" i="44"/>
  <c r="O198" i="44"/>
  <c r="BC198" i="44"/>
  <c r="S199" i="44"/>
  <c r="AQ199" i="44"/>
  <c r="U200" i="44"/>
  <c r="Q201" i="44"/>
  <c r="O202" i="44"/>
  <c r="AU202" i="44"/>
  <c r="AA203" i="44"/>
  <c r="BB204" i="44"/>
  <c r="P206" i="44"/>
  <c r="AF206" i="44"/>
  <c r="AB186" i="44"/>
  <c r="AM148" i="44"/>
  <c r="H153" i="44"/>
  <c r="T159" i="44"/>
  <c r="F189" i="44"/>
  <c r="AT125" i="44"/>
  <c r="AM180" i="44"/>
  <c r="BD187" i="44"/>
  <c r="BA195" i="44"/>
  <c r="BO203" i="44"/>
  <c r="AD189" i="44"/>
  <c r="AH192" i="44"/>
  <c r="AG194" i="44"/>
  <c r="BQ195" i="44"/>
  <c r="N175" i="44"/>
  <c r="Q182" i="44"/>
  <c r="AX188" i="44"/>
  <c r="D191" i="44"/>
  <c r="Q194" i="44"/>
  <c r="AF196" i="44"/>
  <c r="AY197" i="44"/>
  <c r="W198" i="44"/>
  <c r="AI199" i="44"/>
  <c r="AH207" i="44"/>
  <c r="BB189" i="44"/>
  <c r="N193" i="44"/>
  <c r="AG205" i="44"/>
  <c r="AM198" i="44"/>
  <c r="BI200" i="44"/>
  <c r="AO201" i="44"/>
  <c r="G202" i="44"/>
  <c r="AM202" i="44"/>
  <c r="AH205" i="44"/>
  <c r="C175" i="46"/>
  <c r="C175" i="44" s="1"/>
  <c r="I126" i="44"/>
  <c r="AB138" i="44"/>
  <c r="AI145" i="44"/>
  <c r="W179" i="44"/>
  <c r="AE181" i="44"/>
  <c r="BP184" i="44"/>
  <c r="BP186" i="44"/>
  <c r="AA188" i="44"/>
  <c r="AK195" i="44"/>
  <c r="BL196" i="44"/>
  <c r="AB200" i="44"/>
  <c r="S203" i="44"/>
  <c r="AD204" i="44"/>
  <c r="W206" i="44"/>
  <c r="AN206" i="44"/>
  <c r="AY207" i="44"/>
  <c r="A190" i="44"/>
  <c r="C194" i="46"/>
  <c r="C194" i="44" s="1"/>
  <c r="L149" i="44"/>
  <c r="BP153" i="44"/>
  <c r="AG168" i="44"/>
  <c r="N174" i="44"/>
  <c r="AX174" i="44"/>
  <c r="G178" i="44"/>
  <c r="AQ180" i="44"/>
  <c r="AY188" i="44"/>
  <c r="P190" i="44"/>
  <c r="AN190" i="44"/>
  <c r="BD190" i="44"/>
  <c r="AJ191" i="44"/>
  <c r="AP193" i="44"/>
  <c r="BN193" i="44"/>
  <c r="AK194" i="44"/>
  <c r="H196" i="44"/>
  <c r="BK198" i="44"/>
  <c r="K199" i="44"/>
  <c r="Z199" i="44"/>
  <c r="M200" i="44"/>
  <c r="AC200" i="44"/>
  <c r="AG201" i="44"/>
  <c r="BM201" i="44"/>
  <c r="AE202" i="44"/>
  <c r="AI203" i="44"/>
  <c r="AY203" i="44"/>
  <c r="AT204" i="44"/>
  <c r="H206" i="44"/>
  <c r="X206" i="44"/>
  <c r="BD206" i="44"/>
  <c r="AI207" i="44"/>
  <c r="C202" i="46"/>
  <c r="C202" i="44" s="1"/>
  <c r="Y149" i="44"/>
  <c r="I156" i="44"/>
  <c r="BA178" i="44"/>
  <c r="BQ180" i="44"/>
  <c r="R186" i="44"/>
  <c r="BD199" i="44"/>
  <c r="F201" i="44"/>
  <c r="BB201" i="44"/>
  <c r="AF203" i="44"/>
  <c r="P207" i="44"/>
  <c r="BD207" i="44"/>
  <c r="A159" i="44"/>
  <c r="C174" i="46"/>
  <c r="C174" i="44" s="1"/>
  <c r="AN123" i="44"/>
  <c r="R159" i="44"/>
  <c r="BG170" i="44"/>
  <c r="AU176" i="44"/>
  <c r="E178" i="44"/>
  <c r="AK178" i="44"/>
  <c r="AO181" i="44"/>
  <c r="BE181" i="44"/>
  <c r="AI182" i="44"/>
  <c r="R184" i="44"/>
  <c r="BF184" i="44"/>
  <c r="AZ189" i="44"/>
  <c r="AV192" i="44"/>
  <c r="D193" i="44"/>
  <c r="AR193" i="44"/>
  <c r="AE194" i="44"/>
  <c r="BK194" i="44"/>
  <c r="AA195" i="44"/>
  <c r="BG195" i="44"/>
  <c r="BP198" i="44"/>
  <c r="AT201" i="44"/>
  <c r="AJ202" i="44"/>
  <c r="AU205" i="44"/>
  <c r="M206" i="44"/>
  <c r="BQ206" i="44"/>
  <c r="Q138" i="44"/>
  <c r="V158" i="44"/>
  <c r="V168" i="44"/>
  <c r="W171" i="44"/>
  <c r="AX172" i="44"/>
  <c r="BB183" i="44"/>
  <c r="H188" i="44"/>
  <c r="Z191" i="44"/>
  <c r="AN197" i="44"/>
  <c r="X199" i="44"/>
  <c r="AN207" i="44"/>
  <c r="AM151" i="44"/>
  <c r="AP157" i="44"/>
  <c r="F163" i="44"/>
  <c r="AW169" i="44"/>
  <c r="BF172" i="44"/>
  <c r="E180" i="44"/>
  <c r="AL183" i="44"/>
  <c r="AT185" i="44"/>
  <c r="E187" i="44"/>
  <c r="BA187" i="44"/>
  <c r="P188" i="44"/>
  <c r="BP189" i="44"/>
  <c r="AT190" i="44"/>
  <c r="BJ190" i="44"/>
  <c r="J191" i="44"/>
  <c r="AH191" i="44"/>
  <c r="AJ198" i="44"/>
  <c r="R200" i="44"/>
  <c r="AX200" i="44"/>
  <c r="AB202" i="44"/>
  <c r="AS206" i="44"/>
  <c r="AF207" i="44"/>
  <c r="A169" i="44"/>
  <c r="AS155" i="44"/>
  <c r="AM166" i="44"/>
  <c r="AL173" i="44"/>
  <c r="AN174" i="44"/>
  <c r="W176" i="44"/>
  <c r="S177" i="44"/>
  <c r="S182" i="44"/>
  <c r="AQ182" i="44"/>
  <c r="AP184" i="44"/>
  <c r="AJ189" i="44"/>
  <c r="BP193" i="44"/>
  <c r="BA196" i="44"/>
  <c r="P199" i="44"/>
  <c r="AV199" i="44"/>
  <c r="AH200" i="44"/>
  <c r="AL201" i="44"/>
  <c r="X203" i="44"/>
  <c r="BI206" i="44"/>
  <c r="C154" i="46"/>
  <c r="C154" i="44" s="1"/>
  <c r="A131" i="44"/>
  <c r="BQ142" i="44"/>
  <c r="BD105" i="44"/>
  <c r="AG154" i="44"/>
  <c r="Q169" i="44"/>
  <c r="AT183" i="44"/>
  <c r="J200" i="44"/>
  <c r="L202" i="44"/>
  <c r="U206" i="44"/>
  <c r="AH136" i="44"/>
  <c r="A184" i="44"/>
  <c r="D126" i="44"/>
  <c r="AM136" i="44"/>
  <c r="AQ152" i="44"/>
  <c r="BJ158" i="44"/>
  <c r="AT168" i="44"/>
  <c r="BI180" i="44"/>
  <c r="AA182" i="44"/>
  <c r="J186" i="44"/>
  <c r="AN188" i="44"/>
  <c r="T189" i="44"/>
  <c r="AZ193" i="44"/>
  <c r="W194" i="44"/>
  <c r="M196" i="44"/>
  <c r="AN199" i="44"/>
  <c r="BH202" i="44"/>
  <c r="P203" i="44"/>
  <c r="AM205" i="44"/>
  <c r="BL207" i="44"/>
  <c r="A148" i="44"/>
  <c r="C161" i="46"/>
  <c r="C161" i="44" s="1"/>
  <c r="U140" i="44"/>
  <c r="AC144" i="44"/>
  <c r="J146" i="44"/>
  <c r="L151" i="44"/>
  <c r="BL152" i="44"/>
  <c r="BJ154" i="44"/>
  <c r="K158" i="44"/>
  <c r="G159" i="44"/>
  <c r="AX159" i="44"/>
  <c r="AL160" i="44"/>
  <c r="K170" i="44"/>
  <c r="N173" i="44"/>
  <c r="AI177" i="44"/>
  <c r="U180" i="44"/>
  <c r="N185" i="44"/>
  <c r="BF186" i="44"/>
  <c r="U187" i="44"/>
  <c r="AK187" i="44"/>
  <c r="X188" i="44"/>
  <c r="D189" i="44"/>
  <c r="AP191" i="44"/>
  <c r="BF191" i="44"/>
  <c r="AM194" i="44"/>
  <c r="AI195" i="44"/>
  <c r="AS196" i="44"/>
  <c r="H199" i="44"/>
  <c r="BL199" i="44"/>
  <c r="Z200" i="44"/>
  <c r="V201" i="44"/>
  <c r="D202" i="44"/>
  <c r="AZ202" i="44"/>
  <c r="AN203" i="44"/>
  <c r="BD203" i="44"/>
  <c r="T165" i="44"/>
  <c r="AX167" i="44"/>
  <c r="BE157" i="44"/>
  <c r="Q164" i="44"/>
  <c r="AN169" i="44"/>
  <c r="AP170" i="44"/>
  <c r="BB171" i="44"/>
  <c r="AG172" i="44"/>
  <c r="AQ175" i="44"/>
  <c r="R177" i="44"/>
  <c r="H181" i="44"/>
  <c r="Q184" i="44"/>
  <c r="AD152" i="44"/>
  <c r="W121" i="46"/>
  <c r="W121" i="44"/>
  <c r="E123" i="46"/>
  <c r="E123" i="44"/>
  <c r="AE144" i="46"/>
  <c r="AE144" i="44"/>
  <c r="K149" i="46"/>
  <c r="K149" i="44"/>
  <c r="AY149" i="46"/>
  <c r="AY149" i="44"/>
  <c r="N150" i="46"/>
  <c r="N150" i="44"/>
  <c r="AO151" i="46"/>
  <c r="AO151" i="44"/>
  <c r="E152" i="46"/>
  <c r="E152" i="44"/>
  <c r="AQ154" i="46"/>
  <c r="AQ154" i="44"/>
  <c r="K156" i="46"/>
  <c r="K156" i="44"/>
  <c r="AQ156" i="46"/>
  <c r="AQ156" i="44"/>
  <c r="D157" i="46"/>
  <c r="D157" i="44"/>
  <c r="AG161" i="46"/>
  <c r="AG161" i="44"/>
  <c r="P163" i="46"/>
  <c r="P163" i="44"/>
  <c r="O165" i="46"/>
  <c r="O165" i="44"/>
  <c r="AM165" i="46"/>
  <c r="AM165" i="44"/>
  <c r="AU165" i="46"/>
  <c r="AU165" i="44"/>
  <c r="BC165" i="46"/>
  <c r="BC165" i="44"/>
  <c r="BK165" i="46"/>
  <c r="BK165" i="44"/>
  <c r="Q166" i="46"/>
  <c r="Q166" i="44"/>
  <c r="Y166" i="46"/>
  <c r="Y166" i="44"/>
  <c r="AW166" i="46"/>
  <c r="AW166" i="44"/>
  <c r="BE166" i="46"/>
  <c r="BE166" i="44"/>
  <c r="E167" i="46"/>
  <c r="E167" i="44"/>
  <c r="M167" i="46"/>
  <c r="M167" i="44"/>
  <c r="U167" i="46"/>
  <c r="U167" i="44"/>
  <c r="AC167" i="46"/>
  <c r="AC167" i="44"/>
  <c r="AK167" i="46"/>
  <c r="AK167" i="44"/>
  <c r="BQ167" i="46"/>
  <c r="BQ167" i="44"/>
  <c r="P168" i="46"/>
  <c r="P168" i="44"/>
  <c r="AF168" i="46"/>
  <c r="AF168" i="44"/>
  <c r="AN168" i="46"/>
  <c r="AN168" i="44"/>
  <c r="AY169" i="46"/>
  <c r="AY169" i="44"/>
  <c r="Q171" i="46"/>
  <c r="Q171" i="44"/>
  <c r="Y171" i="46"/>
  <c r="Y171" i="44"/>
  <c r="AO171" i="46"/>
  <c r="AO171" i="44"/>
  <c r="AW171" i="46"/>
  <c r="AW171" i="44"/>
  <c r="BM171" i="46"/>
  <c r="BM171" i="44"/>
  <c r="D172" i="46"/>
  <c r="D172" i="44"/>
  <c r="T172" i="46"/>
  <c r="T172" i="44"/>
  <c r="AJ172" i="46"/>
  <c r="AJ172" i="44"/>
  <c r="AR172" i="46"/>
  <c r="AR172" i="44"/>
  <c r="AZ172" i="46"/>
  <c r="AZ172" i="44"/>
  <c r="BP172" i="46"/>
  <c r="BP172" i="44"/>
  <c r="H173" i="46"/>
  <c r="H173" i="44"/>
  <c r="P173" i="46"/>
  <c r="P173" i="44"/>
  <c r="X173" i="46"/>
  <c r="X173" i="44"/>
  <c r="AN173" i="46"/>
  <c r="AN173" i="44"/>
  <c r="AV173" i="46"/>
  <c r="AV173" i="44"/>
  <c r="BL173" i="46"/>
  <c r="BL173" i="44"/>
  <c r="J174" i="46"/>
  <c r="J174" i="44"/>
  <c r="AH174" i="46"/>
  <c r="AH174" i="44"/>
  <c r="F175" i="46"/>
  <c r="F175" i="44"/>
  <c r="V175" i="46"/>
  <c r="V175" i="44"/>
  <c r="AD175" i="46"/>
  <c r="AD175" i="44"/>
  <c r="BB175" i="46"/>
  <c r="BB175" i="44"/>
  <c r="BJ175" i="46"/>
  <c r="BJ175" i="44"/>
  <c r="C176" i="46"/>
  <c r="C176" i="44" s="1"/>
  <c r="A176" i="44"/>
  <c r="Q176" i="46"/>
  <c r="Q176" i="44"/>
  <c r="Y176" i="46"/>
  <c r="Y176" i="44"/>
  <c r="AG176" i="46"/>
  <c r="AG176" i="44"/>
  <c r="AW176" i="46"/>
  <c r="AW176" i="44"/>
  <c r="BM176" i="46"/>
  <c r="BM176" i="44"/>
  <c r="E177" i="46"/>
  <c r="E177" i="44"/>
  <c r="U177" i="46"/>
  <c r="U177" i="44"/>
  <c r="AC177" i="46"/>
  <c r="AC177" i="44"/>
  <c r="AK177" i="46"/>
  <c r="AK177" i="44"/>
  <c r="AS177" i="46"/>
  <c r="AS177" i="44"/>
  <c r="BI177" i="46"/>
  <c r="BI177" i="44"/>
  <c r="BQ177" i="46"/>
  <c r="BQ177" i="44"/>
  <c r="O178" i="46"/>
  <c r="O178" i="44"/>
  <c r="W178" i="46"/>
  <c r="W178" i="44"/>
  <c r="AE178" i="46"/>
  <c r="AE178" i="44"/>
  <c r="AM178" i="46"/>
  <c r="AM178" i="44"/>
  <c r="BC178" i="46"/>
  <c r="BC178" i="44"/>
  <c r="BK178" i="46"/>
  <c r="BK178" i="44"/>
  <c r="K179" i="46"/>
  <c r="K179" i="44"/>
  <c r="S179" i="46"/>
  <c r="S179" i="44"/>
  <c r="AI179" i="46"/>
  <c r="AI179" i="44"/>
  <c r="AQ179" i="46"/>
  <c r="AQ179" i="44"/>
  <c r="AY179" i="46"/>
  <c r="AY179" i="44"/>
  <c r="BG179" i="46"/>
  <c r="BG179" i="44"/>
  <c r="G180" i="46"/>
  <c r="G180" i="44"/>
  <c r="BI114" i="46"/>
  <c r="BI114" i="44"/>
  <c r="BK119" i="46"/>
  <c r="BK119" i="44"/>
  <c r="U125" i="46"/>
  <c r="U125" i="44"/>
  <c r="G132" i="46"/>
  <c r="G132" i="44"/>
  <c r="AE132" i="46"/>
  <c r="AE132" i="44"/>
  <c r="AP135" i="46"/>
  <c r="AP135" i="44"/>
  <c r="AR136" i="46"/>
  <c r="AR136" i="44"/>
  <c r="W142" i="46"/>
  <c r="W142" i="44"/>
  <c r="K143" i="46"/>
  <c r="K143" i="44"/>
  <c r="F150" i="46"/>
  <c r="F150" i="44"/>
  <c r="AT150" i="46"/>
  <c r="AT150" i="44"/>
  <c r="C151" i="46"/>
  <c r="C151" i="44" s="1"/>
  <c r="A151" i="44"/>
  <c r="I151" i="46"/>
  <c r="I151" i="44"/>
  <c r="AS152" i="46"/>
  <c r="AS152" i="44"/>
  <c r="BI152" i="46"/>
  <c r="BI152" i="44"/>
  <c r="BQ152" i="46"/>
  <c r="BQ152" i="44"/>
  <c r="AE155" i="46"/>
  <c r="AE155" i="44"/>
  <c r="S156" i="46"/>
  <c r="S156" i="44"/>
  <c r="AY156" i="46"/>
  <c r="AY156" i="44"/>
  <c r="AR159" i="46"/>
  <c r="AR159" i="44"/>
  <c r="AN163" i="46"/>
  <c r="AN163" i="44"/>
  <c r="BL163" i="46"/>
  <c r="BL163" i="44"/>
  <c r="L164" i="46"/>
  <c r="L164" i="44"/>
  <c r="AR164" i="46"/>
  <c r="AR164" i="44"/>
  <c r="S169" i="46"/>
  <c r="S169" i="44"/>
  <c r="M127" i="44"/>
  <c r="E139" i="44"/>
  <c r="AM144" i="44"/>
  <c r="W155" i="44"/>
  <c r="BD158" i="44"/>
  <c r="AW161" i="44"/>
  <c r="I128" i="46"/>
  <c r="I128" i="44"/>
  <c r="M129" i="46"/>
  <c r="M129" i="44"/>
  <c r="AN130" i="46"/>
  <c r="AN130" i="44"/>
  <c r="AR131" i="46"/>
  <c r="AR131" i="44"/>
  <c r="AX135" i="46"/>
  <c r="AX135" i="44"/>
  <c r="BK140" i="46"/>
  <c r="BK140" i="44"/>
  <c r="O142" i="46"/>
  <c r="O142" i="44"/>
  <c r="AU144" i="46"/>
  <c r="AU144" i="44"/>
  <c r="AA145" i="46"/>
  <c r="AA145" i="44"/>
  <c r="M152" i="46"/>
  <c r="M152" i="44"/>
  <c r="AN153" i="46"/>
  <c r="AN153" i="44"/>
  <c r="BD153" i="46"/>
  <c r="BD153" i="44"/>
  <c r="S154" i="46"/>
  <c r="S154" i="44"/>
  <c r="H158" i="46"/>
  <c r="H158" i="44"/>
  <c r="AF158" i="46"/>
  <c r="AF158" i="44"/>
  <c r="P160" i="46"/>
  <c r="P160" i="44"/>
  <c r="AV160" i="46"/>
  <c r="AV160" i="44"/>
  <c r="BL160" i="46"/>
  <c r="BL160" i="44"/>
  <c r="I161" i="46"/>
  <c r="I161" i="44"/>
  <c r="AV163" i="46"/>
  <c r="AV163" i="44"/>
  <c r="T164" i="46"/>
  <c r="T164" i="44"/>
  <c r="AL150" i="44"/>
  <c r="Q161" i="44"/>
  <c r="AS123" i="44"/>
  <c r="AU142" i="44"/>
  <c r="BL153" i="44"/>
  <c r="BP162" i="44"/>
  <c r="G165" i="44"/>
  <c r="BM124" i="46"/>
  <c r="BM124" i="44"/>
  <c r="AI133" i="46"/>
  <c r="AI133" i="44"/>
  <c r="M139" i="46"/>
  <c r="M139" i="44"/>
  <c r="BA152" i="46"/>
  <c r="BA152" i="44"/>
  <c r="AI156" i="46"/>
  <c r="AI156" i="44"/>
  <c r="BG156" i="46"/>
  <c r="BG156" i="44"/>
  <c r="L157" i="46"/>
  <c r="L157" i="44"/>
  <c r="BH157" i="46"/>
  <c r="BH157" i="44"/>
  <c r="AZ159" i="46"/>
  <c r="AZ159" i="44"/>
  <c r="BE161" i="46"/>
  <c r="BE161" i="44"/>
  <c r="L162" i="46"/>
  <c r="L162" i="44"/>
  <c r="AB162" i="46"/>
  <c r="AB162" i="44"/>
  <c r="AI169" i="46"/>
  <c r="AI169" i="44"/>
  <c r="AV130" i="44"/>
  <c r="X137" i="44"/>
  <c r="BK142" i="44"/>
  <c r="S149" i="44"/>
  <c r="AK152" i="44"/>
  <c r="BI125" i="46"/>
  <c r="BI125" i="44"/>
  <c r="U129" i="46"/>
  <c r="U129" i="44"/>
  <c r="AM132" i="46"/>
  <c r="AM132" i="44"/>
  <c r="AA133" i="46"/>
  <c r="AA133" i="44"/>
  <c r="AF137" i="46"/>
  <c r="AF137" i="44"/>
  <c r="BD137" i="46"/>
  <c r="BD137" i="44"/>
  <c r="AI141" i="46"/>
  <c r="AI141" i="44"/>
  <c r="G148" i="46"/>
  <c r="G148" i="44"/>
  <c r="BK148" i="46"/>
  <c r="BK148" i="44"/>
  <c r="AF153" i="46"/>
  <c r="AF153" i="44"/>
  <c r="AV153" i="46"/>
  <c r="AV153" i="44"/>
  <c r="AM155" i="46"/>
  <c r="AM155" i="44"/>
  <c r="AA156" i="46"/>
  <c r="AA156" i="44"/>
  <c r="P158" i="46"/>
  <c r="P158" i="44"/>
  <c r="L159" i="46"/>
  <c r="L159" i="44"/>
  <c r="X160" i="46"/>
  <c r="X160" i="44"/>
  <c r="AJ162" i="46"/>
  <c r="AJ162" i="44"/>
  <c r="AZ162" i="46"/>
  <c r="AZ162" i="44"/>
  <c r="H163" i="46"/>
  <c r="H163" i="44"/>
  <c r="L131" i="44"/>
  <c r="BL137" i="46"/>
  <c r="BL137" i="44"/>
  <c r="P153" i="46"/>
  <c r="P153" i="44"/>
  <c r="BA167" i="46"/>
  <c r="BA167" i="44"/>
  <c r="D116" i="44"/>
  <c r="S141" i="44"/>
  <c r="W148" i="44"/>
  <c r="AU155" i="44"/>
  <c r="AR157" i="44"/>
  <c r="BH159" i="44"/>
  <c r="I166" i="44"/>
  <c r="K181" i="44"/>
  <c r="U182" i="44"/>
  <c r="AK182" i="44"/>
  <c r="BI182" i="44"/>
  <c r="P183" i="44"/>
  <c r="AN183" i="44"/>
  <c r="BD183" i="44"/>
  <c r="AB184" i="44"/>
  <c r="AZ191" i="44"/>
  <c r="Z192" i="44"/>
  <c r="AL193" i="44"/>
  <c r="BN197" i="44"/>
  <c r="AP203" i="44"/>
  <c r="U204" i="44"/>
  <c r="I205" i="44"/>
  <c r="S181" i="44"/>
  <c r="G187" i="44"/>
  <c r="O180" i="44"/>
  <c r="X185" i="44"/>
  <c r="AJ186" i="44"/>
  <c r="AU187" i="44"/>
  <c r="AU180" i="44"/>
  <c r="BK180" i="44"/>
  <c r="BG181" i="44"/>
  <c r="M182" i="44"/>
  <c r="BQ182" i="44"/>
  <c r="H185" i="44"/>
  <c r="Z188" i="44"/>
  <c r="AP188" i="44"/>
  <c r="BN188" i="44"/>
  <c r="AB191" i="44"/>
  <c r="BH191" i="44"/>
  <c r="F193" i="44"/>
  <c r="BJ193" i="44"/>
  <c r="E195" i="44"/>
  <c r="AU196" i="44"/>
  <c r="R199" i="44"/>
  <c r="AZ200" i="44"/>
  <c r="BN203" i="44"/>
  <c r="BA204" i="44"/>
  <c r="BL185" i="44"/>
  <c r="AC182" i="44"/>
  <c r="AV185" i="44"/>
  <c r="AE187" i="44"/>
  <c r="J188" i="44"/>
  <c r="AF190" i="44"/>
  <c r="R192" i="44"/>
  <c r="AO194" i="44"/>
  <c r="AQ181" i="44"/>
  <c r="BL183" i="44"/>
  <c r="L186" i="44"/>
  <c r="AS182" i="44"/>
  <c r="AF183" i="44"/>
  <c r="AV183" i="44"/>
  <c r="T184" i="44"/>
  <c r="AZ184" i="44"/>
  <c r="BF192" i="44"/>
  <c r="AD193" i="44"/>
  <c r="BE194" i="44"/>
  <c r="AC195" i="44"/>
  <c r="AE180" i="44"/>
  <c r="BO181" i="44"/>
  <c r="H183" i="44"/>
  <c r="AJ184" i="44"/>
  <c r="AF185" i="44"/>
  <c r="D186" i="44"/>
  <c r="BH186" i="44"/>
  <c r="BC187" i="44"/>
  <c r="V189" i="44"/>
  <c r="AV190" i="44"/>
  <c r="AP192" i="44"/>
  <c r="U195" i="44"/>
  <c r="AS195" i="44"/>
  <c r="Z197" i="44"/>
  <c r="AB86" i="44"/>
  <c r="S103" i="44"/>
  <c r="M105" i="44"/>
  <c r="S118" i="44"/>
  <c r="W119" i="44"/>
  <c r="AB131" i="44"/>
  <c r="AM134" i="44"/>
  <c r="AQ138" i="44"/>
  <c r="BC140" i="44"/>
  <c r="S143" i="44"/>
  <c r="V110" i="44"/>
  <c r="BB110" i="44"/>
  <c r="BK83" i="46"/>
  <c r="Z75" i="46"/>
  <c r="AW143" i="44"/>
  <c r="BM149" i="44"/>
  <c r="BP150" i="44"/>
  <c r="V153" i="44"/>
  <c r="BJ159" i="44"/>
  <c r="AD163" i="44"/>
  <c r="V184" i="44"/>
  <c r="J185" i="44"/>
  <c r="BH188" i="44"/>
  <c r="AF189" i="44"/>
  <c r="AB192" i="44"/>
  <c r="BL83" i="46"/>
  <c r="Z153" i="44"/>
  <c r="BJ83" i="46"/>
  <c r="AW100" i="44"/>
  <c r="BI132" i="44"/>
  <c r="AL137" i="44"/>
  <c r="BM83" i="46"/>
  <c r="BN83" i="46"/>
  <c r="AI129" i="44"/>
  <c r="AY129" i="44"/>
  <c r="Y143" i="44"/>
  <c r="U146" i="44"/>
  <c r="AG149" i="44"/>
  <c r="AI107" i="44"/>
  <c r="BK126" i="44"/>
  <c r="C116" i="46"/>
  <c r="C116" i="44" s="1"/>
  <c r="M121" i="44"/>
  <c r="BK196" i="46"/>
  <c r="AJ122" i="44"/>
  <c r="AU136" i="44"/>
  <c r="AT141" i="44"/>
  <c r="N103" i="44"/>
  <c r="AC111" i="44"/>
  <c r="AL118" i="44"/>
  <c r="AZ122" i="44"/>
  <c r="H125" i="44"/>
  <c r="L126" i="44"/>
  <c r="BH128" i="44"/>
  <c r="BC136" i="44"/>
  <c r="J142" i="44"/>
  <c r="AX142" i="44"/>
  <c r="V143" i="44"/>
  <c r="AP144" i="44"/>
  <c r="V145" i="44"/>
  <c r="AX146" i="44"/>
  <c r="F149" i="44"/>
  <c r="AL149" i="44"/>
  <c r="AQ153" i="44"/>
  <c r="N154" i="44"/>
  <c r="J155" i="44"/>
  <c r="N156" i="44"/>
  <c r="AT156" i="44"/>
  <c r="G157" i="44"/>
  <c r="BC157" i="44"/>
  <c r="AY158" i="44"/>
  <c r="AU159" i="44"/>
  <c r="AY160" i="44"/>
  <c r="AR161" i="44"/>
  <c r="BG163" i="44"/>
  <c r="AM164" i="44"/>
  <c r="AP165" i="44"/>
  <c r="L166" i="44"/>
  <c r="AB128" i="44"/>
  <c r="A142" i="44"/>
  <c r="C150" i="46"/>
  <c r="C150" i="44" s="1"/>
  <c r="X114" i="44"/>
  <c r="P125" i="44"/>
  <c r="P139" i="44"/>
  <c r="BF142" i="44"/>
  <c r="BN146" i="44"/>
  <c r="Z148" i="44"/>
  <c r="AT149" i="44"/>
  <c r="Q150" i="44"/>
  <c r="D151" i="44"/>
  <c r="AR151" i="44"/>
  <c r="R155" i="44"/>
  <c r="S158" i="44"/>
  <c r="A139" i="44"/>
  <c r="H139" i="44"/>
  <c r="A144" i="44"/>
  <c r="Z119" i="44"/>
  <c r="H123" i="44"/>
  <c r="H127" i="44"/>
  <c r="P129" i="44"/>
  <c r="V133" i="44"/>
  <c r="G136" i="44"/>
  <c r="S137" i="44"/>
  <c r="X139" i="44"/>
  <c r="F141" i="44"/>
  <c r="R142" i="44"/>
  <c r="AD143" i="44"/>
  <c r="F147" i="44"/>
  <c r="AH148" i="44"/>
  <c r="Y150" i="44"/>
  <c r="BH151" i="44"/>
  <c r="A134" i="44"/>
  <c r="C139" i="46"/>
  <c r="C139" i="44" s="1"/>
  <c r="AR106" i="44"/>
  <c r="AU116" i="44"/>
  <c r="BD125" i="44"/>
  <c r="X127" i="44"/>
  <c r="AE131" i="44"/>
  <c r="AA137" i="44"/>
  <c r="AV139" i="44"/>
  <c r="Z142" i="44"/>
  <c r="J144" i="44"/>
  <c r="BF144" i="44"/>
  <c r="BB145" i="44"/>
  <c r="AL147" i="44"/>
  <c r="AX148" i="44"/>
  <c r="BJ149" i="44"/>
  <c r="AG150" i="44"/>
  <c r="BD152" i="44"/>
  <c r="BG153" i="44"/>
  <c r="AT154" i="44"/>
  <c r="AM157" i="44"/>
  <c r="AA158" i="44"/>
  <c r="BO158" i="44"/>
  <c r="AE159" i="44"/>
  <c r="D161" i="44"/>
  <c r="BH161" i="44"/>
  <c r="AE162" i="44"/>
  <c r="O164" i="44"/>
  <c r="N91" i="44"/>
  <c r="A164" i="44"/>
  <c r="BC106" i="44"/>
  <c r="AP131" i="44"/>
  <c r="BE138" i="44"/>
  <c r="AI139" i="44"/>
  <c r="BI140" i="44"/>
  <c r="I143" i="44"/>
  <c r="BA144" i="44"/>
  <c r="AO147" i="44"/>
  <c r="AC148" i="44"/>
  <c r="BQ148" i="44"/>
  <c r="AJ150" i="44"/>
  <c r="BC151" i="44"/>
  <c r="AL153" i="44"/>
  <c r="M155" i="44"/>
  <c r="Z159" i="44"/>
  <c r="AU161" i="44"/>
  <c r="AX164" i="44"/>
  <c r="Y169" i="44"/>
  <c r="J172" i="44"/>
  <c r="AH172" i="44"/>
  <c r="AV174" i="44"/>
  <c r="AB175" i="44"/>
  <c r="AR175" i="44"/>
  <c r="BP175" i="44"/>
  <c r="M178" i="44"/>
  <c r="AS180" i="44"/>
  <c r="I181" i="44"/>
  <c r="Y181" i="44"/>
  <c r="K182" i="44"/>
  <c r="N183" i="44"/>
  <c r="BN184" i="44"/>
  <c r="BD188" i="44"/>
  <c r="F190" i="44"/>
  <c r="V190" i="44"/>
  <c r="AL190" i="44"/>
  <c r="H192" i="44"/>
  <c r="X192" i="44"/>
  <c r="AN192" i="44"/>
  <c r="BD192" i="44"/>
  <c r="T193" i="44"/>
  <c r="O194" i="44"/>
  <c r="BC194" i="44"/>
  <c r="AY195" i="44"/>
  <c r="AG196" i="44"/>
  <c r="D197" i="44"/>
  <c r="A191" i="44"/>
  <c r="BD109" i="44"/>
  <c r="E117" i="44"/>
  <c r="BB137" i="44"/>
  <c r="BQ140" i="44"/>
  <c r="AW141" i="44"/>
  <c r="BM147" i="44"/>
  <c r="AK148" i="44"/>
  <c r="I149" i="44"/>
  <c r="L150" i="44"/>
  <c r="I154" i="44"/>
  <c r="AW154" i="44"/>
  <c r="U155" i="44"/>
  <c r="AH159" i="44"/>
  <c r="V160" i="44"/>
  <c r="AP162" i="44"/>
  <c r="W166" i="44"/>
  <c r="S170" i="44"/>
  <c r="V173" i="44"/>
  <c r="AF174" i="44"/>
  <c r="L175" i="44"/>
  <c r="AZ175" i="44"/>
  <c r="G176" i="44"/>
  <c r="K177" i="44"/>
  <c r="AA177" i="44"/>
  <c r="BO177" i="44"/>
  <c r="I179" i="44"/>
  <c r="AO179" i="44"/>
  <c r="BE179" i="44"/>
  <c r="AW181" i="44"/>
  <c r="BM181" i="44"/>
  <c r="V183" i="44"/>
  <c r="AH184" i="44"/>
  <c r="AX184" i="44"/>
  <c r="BB185" i="44"/>
  <c r="AP186" i="44"/>
  <c r="M187" i="44"/>
  <c r="AS187" i="44"/>
  <c r="BI187" i="44"/>
  <c r="AF188" i="44"/>
  <c r="AV188" i="44"/>
  <c r="BL188" i="44"/>
  <c r="L189" i="44"/>
  <c r="AB189" i="44"/>
  <c r="AR189" i="44"/>
  <c r="BH189" i="44"/>
  <c r="BB190" i="44"/>
  <c r="R191" i="44"/>
  <c r="AU194" i="44"/>
  <c r="S195" i="44"/>
  <c r="AW196" i="44"/>
  <c r="AZ197" i="44"/>
  <c r="P198" i="44"/>
  <c r="AV198" i="44"/>
  <c r="T199" i="44"/>
  <c r="F200" i="44"/>
  <c r="AD200" i="44"/>
  <c r="AP201" i="44"/>
  <c r="AN202" i="44"/>
  <c r="L203" i="44"/>
  <c r="AR203" i="44"/>
  <c r="BH203" i="44"/>
  <c r="G204" i="44"/>
  <c r="AE204" i="44"/>
  <c r="BC204" i="44"/>
  <c r="AA205" i="44"/>
  <c r="Q206" i="44"/>
  <c r="BE206" i="44"/>
  <c r="AB207" i="44"/>
  <c r="W104" i="44"/>
  <c r="M117" i="44"/>
  <c r="BM133" i="44"/>
  <c r="BE145" i="44"/>
  <c r="AE151" i="44"/>
  <c r="AY152" i="44"/>
  <c r="R157" i="44"/>
  <c r="BC161" i="44"/>
  <c r="BB163" i="44"/>
  <c r="AY170" i="44"/>
  <c r="AM171" i="44"/>
  <c r="M180" i="44"/>
  <c r="Q181" i="44"/>
  <c r="AC187" i="44"/>
  <c r="BN191" i="44"/>
  <c r="L193" i="44"/>
  <c r="BH193" i="44"/>
  <c r="M132" i="44"/>
  <c r="R136" i="44"/>
  <c r="BQ144" i="44"/>
  <c r="I147" i="44"/>
  <c r="R162" i="44"/>
  <c r="Z164" i="44"/>
  <c r="BN164" i="44"/>
  <c r="G171" i="44"/>
  <c r="BK171" i="44"/>
  <c r="Y179" i="44"/>
  <c r="AG181" i="44"/>
  <c r="J184" i="44"/>
  <c r="F185" i="44"/>
  <c r="P192" i="44"/>
  <c r="AB193" i="44"/>
  <c r="K195" i="44"/>
  <c r="AQ195" i="44"/>
  <c r="BO195" i="44"/>
  <c r="Y196" i="44"/>
  <c r="AO196" i="44"/>
  <c r="AJ197" i="44"/>
  <c r="BP197" i="44"/>
  <c r="L199" i="44"/>
  <c r="AZ199" i="44"/>
  <c r="BP207" i="44"/>
  <c r="K105" i="44"/>
  <c r="BB130" i="44"/>
  <c r="AC132" i="44"/>
  <c r="V137" i="44"/>
  <c r="Q141" i="44"/>
  <c r="E146" i="44"/>
  <c r="Q147" i="44"/>
  <c r="M148" i="44"/>
  <c r="BH150" i="44"/>
  <c r="Q154" i="44"/>
  <c r="BM154" i="44"/>
  <c r="BF157" i="44"/>
  <c r="BB158" i="44"/>
  <c r="BK166" i="44"/>
  <c r="AO169" i="44"/>
  <c r="BM169" i="44"/>
  <c r="AA170" i="44"/>
  <c r="Z172" i="44"/>
  <c r="BL174" i="44"/>
  <c r="T175" i="44"/>
  <c r="AM176" i="44"/>
  <c r="BK176" i="44"/>
  <c r="BA180" i="44"/>
  <c r="F183" i="44"/>
  <c r="Z184" i="44"/>
  <c r="AL185" i="44"/>
  <c r="BN186" i="44"/>
  <c r="BQ187" i="44"/>
  <c r="N190" i="44"/>
  <c r="AD190" i="44"/>
  <c r="AX191" i="44"/>
  <c r="AF192" i="44"/>
  <c r="G194" i="44"/>
  <c r="V200" i="44"/>
  <c r="BJ200" i="44"/>
  <c r="Z201" i="44"/>
  <c r="X202" i="44"/>
  <c r="AU204" i="44"/>
  <c r="AQ205" i="44"/>
  <c r="BG205" i="44"/>
  <c r="AG206" i="44"/>
  <c r="T207" i="44"/>
  <c r="BI117" i="44"/>
  <c r="AY127" i="44"/>
  <c r="AQ129" i="44"/>
  <c r="BA134" i="44"/>
  <c r="AS140" i="44"/>
  <c r="AG147" i="44"/>
  <c r="AA152" i="44"/>
  <c r="Y154" i="44"/>
  <c r="AI151" i="44"/>
  <c r="J158" i="44"/>
  <c r="BA156" i="44"/>
  <c r="AF150" i="44"/>
  <c r="O167" i="44"/>
  <c r="AK145" i="44"/>
  <c r="AG144" i="44"/>
  <c r="BF163" i="44"/>
  <c r="A158" i="44"/>
  <c r="AO140" i="44"/>
  <c r="Q142" i="44"/>
  <c r="AS138" i="44"/>
  <c r="BQ156" i="44"/>
  <c r="A152" i="44"/>
  <c r="AB178" i="44"/>
  <c r="AF181" i="44"/>
  <c r="AV181" i="44"/>
  <c r="BN182" i="44"/>
  <c r="BE184" i="44"/>
  <c r="AG186" i="44"/>
  <c r="BM186" i="44"/>
  <c r="O188" i="44"/>
  <c r="AK190" i="44"/>
  <c r="I191" i="44"/>
  <c r="Y191" i="44"/>
  <c r="AO191" i="44"/>
  <c r="AE192" i="44"/>
  <c r="AA193" i="44"/>
  <c r="AZ155" i="44"/>
  <c r="BH165" i="44"/>
  <c r="BB166" i="44"/>
  <c r="AC168" i="44"/>
  <c r="BA173" i="44"/>
  <c r="J177" i="44"/>
  <c r="AP177" i="44"/>
  <c r="AV179" i="44"/>
  <c r="AJ180" i="44"/>
  <c r="BA168" i="44"/>
  <c r="AH170" i="44"/>
  <c r="N171" i="44"/>
  <c r="BF177" i="44"/>
  <c r="BA160" i="44"/>
  <c r="AL176" i="44"/>
  <c r="U183" i="44"/>
  <c r="BA183" i="44"/>
  <c r="AZ187" i="44"/>
  <c r="BP187" i="44"/>
  <c r="AS158" i="44"/>
  <c r="AS163" i="44"/>
  <c r="AO164" i="44"/>
  <c r="BE110" i="44"/>
  <c r="AP130" i="44"/>
  <c r="BK73" i="46"/>
  <c r="AU123" i="44"/>
  <c r="BI143" i="44"/>
  <c r="O149" i="44"/>
  <c r="AQ165" i="44"/>
  <c r="AW170" i="44"/>
  <c r="BA171" i="44"/>
  <c r="AR160" i="44"/>
  <c r="BH168" i="44"/>
  <c r="AG170" i="44"/>
  <c r="X159" i="44"/>
  <c r="X186" i="44"/>
  <c r="AX189" i="44"/>
  <c r="R193" i="44"/>
  <c r="AL198" i="44"/>
  <c r="AU206" i="44"/>
  <c r="T168" i="44"/>
  <c r="Q170" i="44"/>
  <c r="E176" i="44"/>
  <c r="U166" i="44"/>
  <c r="AM169" i="44"/>
  <c r="AI103" i="44"/>
  <c r="BI161" i="44"/>
  <c r="O70" i="44"/>
  <c r="AU70" i="44"/>
  <c r="Q112" i="44"/>
  <c r="BB120" i="44"/>
  <c r="AR126" i="44"/>
  <c r="BD127" i="44"/>
  <c r="AF129" i="44"/>
  <c r="AQ130" i="44"/>
  <c r="BK131" i="44"/>
  <c r="J108" i="44"/>
  <c r="F118" i="44"/>
  <c r="BH126" i="44"/>
  <c r="AP108" i="44"/>
  <c r="AE92" i="44"/>
  <c r="K115" i="44"/>
  <c r="AN125" i="44"/>
  <c r="D128" i="44"/>
  <c r="AQ94" i="44"/>
  <c r="X105" i="44"/>
  <c r="D124" i="44"/>
  <c r="BB133" i="44"/>
  <c r="BL73" i="46"/>
  <c r="BM73" i="46"/>
  <c r="BN73" i="46"/>
  <c r="AM127" i="44"/>
  <c r="AO132" i="44"/>
  <c r="BJ73" i="46"/>
  <c r="BI158" i="44"/>
  <c r="AC160" i="44"/>
  <c r="AG162" i="44"/>
  <c r="AD166" i="44"/>
  <c r="R167" i="44"/>
  <c r="M173" i="44"/>
  <c r="BC174" i="44"/>
  <c r="BO73" i="46"/>
  <c r="A172" i="44"/>
  <c r="BM159" i="44"/>
  <c r="BI160" i="44"/>
  <c r="AP167" i="44"/>
  <c r="X169" i="44"/>
  <c r="V171" i="44"/>
  <c r="BE172" i="44"/>
  <c r="AN156" i="44"/>
  <c r="BD156" i="44"/>
  <c r="Q157" i="44"/>
  <c r="E163" i="44"/>
  <c r="N166" i="44"/>
  <c r="E168" i="44"/>
  <c r="BQ168" i="44"/>
  <c r="AV169" i="44"/>
  <c r="AT171" i="44"/>
  <c r="Y172" i="44"/>
  <c r="AK173" i="44"/>
  <c r="BI173" i="44"/>
  <c r="F176" i="44"/>
  <c r="AX177" i="44"/>
  <c r="AJ178" i="44"/>
  <c r="BP178" i="44"/>
  <c r="AF179" i="44"/>
  <c r="AX182" i="44"/>
  <c r="M185" i="44"/>
  <c r="AS185" i="44"/>
  <c r="I186" i="44"/>
  <c r="AI189" i="44"/>
  <c r="Q191" i="44"/>
  <c r="BE191" i="44"/>
  <c r="BG193" i="44"/>
  <c r="P154" i="44"/>
  <c r="AO162" i="44"/>
  <c r="M168" i="44"/>
  <c r="P169" i="44"/>
  <c r="BF170" i="44"/>
  <c r="I172" i="44"/>
  <c r="AW172" i="44"/>
  <c r="E173" i="44"/>
  <c r="N176" i="44"/>
  <c r="BB176" i="44"/>
  <c r="BH178" i="44"/>
  <c r="D180" i="44"/>
  <c r="BP180" i="44"/>
  <c r="BL181" i="44"/>
  <c r="AP182" i="44"/>
  <c r="BI183" i="44"/>
  <c r="C138" i="46"/>
  <c r="C138" i="44" s="1"/>
  <c r="AK102" i="44"/>
  <c r="J116" i="44"/>
  <c r="BG123" i="44"/>
  <c r="AG138" i="44"/>
  <c r="E140" i="44"/>
  <c r="M144" i="44"/>
  <c r="Y145" i="44"/>
  <c r="AW149" i="44"/>
  <c r="AP152" i="44"/>
  <c r="AK153" i="44"/>
  <c r="BJ153" i="44"/>
  <c r="BA155" i="44"/>
  <c r="AH157" i="44"/>
  <c r="Q162" i="44"/>
  <c r="AG164" i="44"/>
  <c r="AT166" i="44"/>
  <c r="F125" i="44"/>
  <c r="AK151" i="44"/>
  <c r="AR173" i="44"/>
  <c r="BA176" i="44"/>
  <c r="BQ176" i="44"/>
  <c r="S178" i="44"/>
  <c r="AO99" i="44"/>
  <c r="AZ163" i="44"/>
  <c r="G117" i="44"/>
  <c r="AG124" i="44"/>
  <c r="AA118" i="44"/>
  <c r="AN107" i="44"/>
  <c r="AF115" i="44"/>
  <c r="AK123" i="44"/>
  <c r="AK125" i="44"/>
  <c r="AK127" i="44"/>
  <c r="AZ131" i="44"/>
  <c r="G134" i="44"/>
  <c r="AQ145" i="44"/>
  <c r="BG149" i="44"/>
  <c r="BB150" i="44"/>
  <c r="AC125" i="44"/>
  <c r="E105" i="44"/>
  <c r="O121" i="44"/>
  <c r="AO124" i="44"/>
  <c r="Q126" i="44"/>
  <c r="AU132" i="44"/>
  <c r="AV137" i="44"/>
  <c r="AC139" i="44"/>
  <c r="AE142" i="44"/>
  <c r="Q151" i="44"/>
  <c r="G108" i="44"/>
  <c r="F112" i="44"/>
  <c r="BL115" i="44"/>
  <c r="Z117" i="44"/>
  <c r="BO118" i="44"/>
  <c r="R121" i="44"/>
  <c r="E129" i="44"/>
  <c r="BQ129" i="44"/>
  <c r="BD130" i="44"/>
  <c r="BC132" i="44"/>
  <c r="T136" i="44"/>
  <c r="AM140" i="44"/>
  <c r="K141" i="44"/>
  <c r="BO141" i="44"/>
  <c r="K145" i="44"/>
  <c r="AD150" i="44"/>
  <c r="AW151" i="44"/>
  <c r="AC152" i="44"/>
  <c r="BE113" i="44"/>
  <c r="BC121" i="44"/>
  <c r="BA127" i="44"/>
  <c r="T131" i="44"/>
  <c r="E114" i="44"/>
  <c r="AB116" i="44"/>
  <c r="E119" i="44"/>
  <c r="BC111" i="44"/>
  <c r="I159" i="44"/>
  <c r="AK160" i="44"/>
  <c r="Y162" i="44"/>
  <c r="AR165" i="44"/>
  <c r="F166" i="44"/>
  <c r="A162" i="44"/>
  <c r="AT151" i="44"/>
  <c r="Z152" i="44"/>
  <c r="E158" i="44"/>
  <c r="BE159" i="44"/>
  <c r="BQ160" i="44"/>
  <c r="AD161" i="44"/>
  <c r="BE162" i="44"/>
  <c r="BQ163" i="44"/>
  <c r="D165" i="44"/>
  <c r="BB99" i="44"/>
  <c r="V118" i="44"/>
  <c r="A121" i="44"/>
  <c r="AT103" i="44"/>
  <c r="AO112" i="44"/>
  <c r="BG115" i="44"/>
  <c r="BF119" i="44"/>
  <c r="L100" i="44"/>
  <c r="AJ113" i="44"/>
  <c r="AR122" i="44"/>
  <c r="BD123" i="44"/>
  <c r="BP124" i="44"/>
  <c r="AZ126" i="44"/>
  <c r="BP128" i="44"/>
  <c r="BK136" i="44"/>
  <c r="BO89" i="44"/>
  <c r="AZ100" i="44"/>
  <c r="BL107" i="44"/>
  <c r="M111" i="44"/>
  <c r="G116" i="44"/>
  <c r="D88" i="44"/>
  <c r="AY103" i="44"/>
  <c r="H93" i="44"/>
  <c r="Y106" i="44"/>
  <c r="BP74" i="44"/>
  <c r="BE100" i="44"/>
  <c r="J109" i="44"/>
  <c r="C111" i="46"/>
  <c r="C111" i="44" s="1"/>
  <c r="AF72" i="44"/>
  <c r="L94" i="44"/>
  <c r="BF111" i="44"/>
  <c r="A119" i="44"/>
  <c r="C119" i="46"/>
  <c r="C119" i="44" s="1"/>
  <c r="M81" i="44"/>
  <c r="T94" i="44"/>
  <c r="W102" i="44"/>
  <c r="BP104" i="44"/>
  <c r="BN111" i="44"/>
  <c r="AV114" i="44"/>
  <c r="AM117" i="44"/>
  <c r="BB118" i="44"/>
  <c r="S120" i="44"/>
  <c r="BP130" i="44"/>
  <c r="J152" i="44"/>
  <c r="BL148" i="44"/>
  <c r="L145" i="44"/>
  <c r="A100" i="44"/>
  <c r="AE88" i="44"/>
  <c r="BD97" i="44"/>
  <c r="H107" i="44"/>
  <c r="AS109" i="44"/>
  <c r="H114" i="44"/>
  <c r="K135" i="44"/>
  <c r="D147" i="44"/>
  <c r="E166" i="44"/>
  <c r="C203" i="46"/>
  <c r="C203" i="44" s="1"/>
  <c r="BA151" i="44"/>
  <c r="AW152" i="44"/>
  <c r="W154" i="44"/>
  <c r="BK154" i="44"/>
  <c r="S155" i="44"/>
  <c r="BL164" i="44"/>
  <c r="S165" i="44"/>
  <c r="BI166" i="44"/>
  <c r="O169" i="44"/>
  <c r="AK171" i="44"/>
  <c r="U176" i="44"/>
  <c r="AK176" i="44"/>
  <c r="Y177" i="44"/>
  <c r="AU179" i="44"/>
  <c r="K180" i="44"/>
  <c r="AA180" i="44"/>
  <c r="BO180" i="44"/>
  <c r="BC181" i="44"/>
  <c r="AO182" i="44"/>
  <c r="BE182" i="44"/>
  <c r="H184" i="44"/>
  <c r="BH185" i="44"/>
  <c r="BL186" i="44"/>
  <c r="K187" i="44"/>
  <c r="N188" i="44"/>
  <c r="AL188" i="44"/>
  <c r="BJ188" i="44"/>
  <c r="J189" i="44"/>
  <c r="T190" i="44"/>
  <c r="AD192" i="44"/>
  <c r="BB192" i="44"/>
  <c r="BQ194" i="44"/>
  <c r="AG195" i="44"/>
  <c r="AX197" i="44"/>
  <c r="V198" i="44"/>
  <c r="AT198" i="44"/>
  <c r="BJ198" i="44"/>
  <c r="AH199" i="44"/>
  <c r="D200" i="44"/>
  <c r="AJ200" i="44"/>
  <c r="BI204" i="44"/>
  <c r="AO205" i="44"/>
  <c r="BF207" i="44"/>
  <c r="AC161" i="44"/>
  <c r="V174" i="44"/>
  <c r="S187" i="44"/>
  <c r="AJ190" i="44"/>
  <c r="AT192" i="44"/>
  <c r="I195" i="44"/>
  <c r="AW195" i="44"/>
  <c r="O196" i="44"/>
  <c r="J199" i="44"/>
  <c r="AF201" i="44"/>
  <c r="BL201" i="44"/>
  <c r="AD202" i="44"/>
  <c r="AH203" i="44"/>
  <c r="M204" i="44"/>
  <c r="BP173" i="44"/>
  <c r="Z175" i="44"/>
  <c r="BL184" i="44"/>
  <c r="BP190" i="44"/>
  <c r="AC176" i="44"/>
  <c r="S180" i="44"/>
  <c r="G181" i="44"/>
  <c r="P191" i="44"/>
  <c r="BL191" i="44"/>
  <c r="T200" i="44"/>
  <c r="BO148" i="44"/>
  <c r="AS161" i="44"/>
  <c r="BF175" i="44"/>
  <c r="BI194" i="44"/>
  <c r="H201" i="44"/>
  <c r="AN201" i="44"/>
  <c r="F202" i="44"/>
  <c r="AL202" i="44"/>
  <c r="D160" i="44"/>
  <c r="AF172" i="44"/>
  <c r="AY178" i="44"/>
  <c r="AG182" i="44"/>
  <c r="AB183" i="44"/>
  <c r="P184" i="44"/>
  <c r="F188" i="44"/>
  <c r="BB188" i="44"/>
  <c r="AP189" i="44"/>
  <c r="G196" i="44"/>
  <c r="AM196" i="44"/>
  <c r="R197" i="44"/>
  <c r="AD198" i="44"/>
  <c r="BN199" i="44"/>
  <c r="R207" i="44"/>
  <c r="AS128" i="44"/>
  <c r="AE147" i="44"/>
  <c r="AQ148" i="44"/>
  <c r="AU154" i="44"/>
  <c r="K155" i="44"/>
  <c r="P159" i="44"/>
  <c r="AB160" i="44"/>
  <c r="AZ160" i="44"/>
  <c r="L163" i="44"/>
  <c r="BE167" i="44"/>
  <c r="AB168" i="44"/>
  <c r="W169" i="44"/>
  <c r="AS171" i="44"/>
  <c r="P172" i="44"/>
  <c r="D173" i="44"/>
  <c r="F174" i="44"/>
  <c r="BJ174" i="44"/>
  <c r="AS176" i="44"/>
  <c r="BI176" i="44"/>
  <c r="I177" i="44"/>
  <c r="AW177" i="44"/>
  <c r="K178" i="44"/>
  <c r="AA178" i="44"/>
  <c r="AI180" i="44"/>
  <c r="W181" i="44"/>
  <c r="AM181" i="44"/>
  <c r="BK181" i="44"/>
  <c r="Y182" i="44"/>
  <c r="BM182" i="44"/>
  <c r="L183" i="44"/>
  <c r="AR183" i="44"/>
  <c r="AN184" i="44"/>
  <c r="AB185" i="44"/>
  <c r="AF186" i="44"/>
  <c r="V188" i="44"/>
  <c r="AT188" i="44"/>
  <c r="AB190" i="44"/>
  <c r="BH190" i="44"/>
  <c r="N192" i="44"/>
  <c r="AL192" i="44"/>
  <c r="E194" i="44"/>
  <c r="BA194" i="44"/>
  <c r="AO195" i="44"/>
  <c r="AP197" i="44"/>
  <c r="BF197" i="44"/>
  <c r="BF199" i="44"/>
  <c r="BP200" i="44"/>
  <c r="Z203" i="44"/>
  <c r="BF203" i="44"/>
  <c r="E204" i="44"/>
  <c r="AK204" i="44"/>
  <c r="Y205" i="44"/>
  <c r="G206" i="44"/>
  <c r="G141" i="44"/>
  <c r="X162" i="44"/>
  <c r="P164" i="44"/>
  <c r="J175" i="44"/>
  <c r="Q177" i="44"/>
  <c r="AZ185" i="44"/>
  <c r="AD188" i="44"/>
  <c r="BF193" i="44"/>
  <c r="AR200" i="44"/>
  <c r="P201" i="44"/>
  <c r="BD201" i="44"/>
  <c r="V202" i="44"/>
  <c r="BB202" i="44"/>
  <c r="AS204" i="44"/>
  <c r="BE205" i="44"/>
  <c r="O206" i="44"/>
  <c r="A199" i="44"/>
  <c r="AA155" i="44"/>
  <c r="E171" i="44"/>
  <c r="AV172" i="44"/>
  <c r="AZ173" i="44"/>
  <c r="AP175" i="44"/>
  <c r="L185" i="44"/>
  <c r="BD186" i="44"/>
  <c r="BN189" i="44"/>
  <c r="AC194" i="44"/>
  <c r="AU156" i="44"/>
  <c r="X157" i="44"/>
  <c r="BD157" i="44"/>
  <c r="BD159" i="44"/>
  <c r="Y170" i="44"/>
  <c r="AO170" i="44"/>
  <c r="T173" i="44"/>
  <c r="AW182" i="44"/>
  <c r="D185" i="44"/>
  <c r="AY187" i="44"/>
  <c r="AF191" i="44"/>
  <c r="AS194" i="44"/>
  <c r="F198" i="44"/>
  <c r="AX199" i="44"/>
  <c r="R203" i="44"/>
  <c r="BQ204" i="44"/>
  <c r="AW205" i="44"/>
  <c r="L190" i="44"/>
  <c r="AN191" i="44"/>
  <c r="N198" i="44"/>
  <c r="BB198" i="44"/>
  <c r="X201" i="44"/>
  <c r="AV201" i="44"/>
  <c r="N202" i="44"/>
  <c r="AT202" i="44"/>
  <c r="AM206" i="44"/>
  <c r="AA165" i="44"/>
  <c r="AJ173" i="44"/>
  <c r="AG177" i="44"/>
  <c r="BP183" i="44"/>
  <c r="BP185" i="44"/>
  <c r="BG187" i="44"/>
  <c r="R189" i="44"/>
  <c r="J193" i="44"/>
  <c r="AH193" i="44"/>
  <c r="BG146" i="44"/>
  <c r="S148" i="44"/>
  <c r="BF150" i="44"/>
  <c r="BM152" i="44"/>
  <c r="W156" i="44"/>
  <c r="L160" i="44"/>
  <c r="K165" i="44"/>
  <c r="AG167" i="44"/>
  <c r="AZ168" i="44"/>
  <c r="BM177" i="44"/>
  <c r="O179" i="44"/>
  <c r="AY180" i="44"/>
  <c r="AR185" i="44"/>
  <c r="P186" i="44"/>
  <c r="AI187" i="44"/>
  <c r="BF189" i="44"/>
  <c r="L200" i="44"/>
  <c r="AE206" i="44"/>
  <c r="BN207" i="44"/>
  <c r="O145" i="44"/>
  <c r="AN159" i="44"/>
  <c r="BP163" i="44"/>
  <c r="BM170" i="44"/>
  <c r="M171" i="44"/>
  <c r="BQ171" i="44"/>
  <c r="AD174" i="44"/>
  <c r="AT174" i="44"/>
  <c r="R175" i="44"/>
  <c r="AQ178" i="44"/>
  <c r="BG178" i="44"/>
  <c r="BH183" i="44"/>
  <c r="BD184" i="44"/>
  <c r="AV186" i="44"/>
  <c r="AH189" i="44"/>
  <c r="D190" i="44"/>
  <c r="AZ190" i="44"/>
  <c r="H191" i="44"/>
  <c r="BD191" i="44"/>
  <c r="Z193" i="44"/>
  <c r="AX193" i="44"/>
  <c r="U194" i="44"/>
  <c r="BM195" i="44"/>
  <c r="AE196" i="44"/>
  <c r="J197" i="44"/>
  <c r="AH197" i="44"/>
  <c r="AP199" i="44"/>
  <c r="BH200" i="44"/>
  <c r="J203" i="44"/>
  <c r="AX203" i="44"/>
  <c r="AC204" i="44"/>
  <c r="Q205" i="44"/>
  <c r="BM205" i="44"/>
  <c r="BC206" i="44"/>
  <c r="J207" i="44"/>
  <c r="AP207" i="44"/>
  <c r="AZ88" i="44"/>
  <c r="BJ69" i="46"/>
  <c r="BE125" i="44"/>
  <c r="BH137" i="44"/>
  <c r="AK124" i="44"/>
  <c r="AW129" i="44"/>
  <c r="BG144" i="44"/>
  <c r="G156" i="44"/>
  <c r="AA121" i="44"/>
  <c r="BO146" i="44"/>
  <c r="T153" i="44"/>
  <c r="G154" i="44"/>
  <c r="AJ160" i="44"/>
  <c r="BN150" i="44"/>
  <c r="AC151" i="44"/>
  <c r="I152" i="44"/>
  <c r="AM154" i="44"/>
  <c r="P162" i="44"/>
  <c r="AF162" i="44"/>
  <c r="AR163" i="44"/>
  <c r="I167" i="44"/>
  <c r="BK169" i="44"/>
  <c r="U171" i="44"/>
  <c r="AN172" i="44"/>
  <c r="BD172" i="44"/>
  <c r="AX175" i="44"/>
  <c r="BN175" i="44"/>
  <c r="AG125" i="44"/>
  <c r="W141" i="44"/>
  <c r="K142" i="44"/>
  <c r="AI142" i="44"/>
  <c r="AQ144" i="44"/>
  <c r="Y127" i="44"/>
  <c r="BK69" i="46"/>
  <c r="X97" i="44"/>
  <c r="AF101" i="44"/>
  <c r="BJ103" i="44"/>
  <c r="L106" i="44"/>
  <c r="E108" i="44"/>
  <c r="BK124" i="44"/>
  <c r="C84" i="46"/>
  <c r="C84" i="44" s="1"/>
  <c r="V83" i="44"/>
  <c r="BL91" i="44"/>
  <c r="V99" i="44"/>
  <c r="AA140" i="44"/>
  <c r="AY148" i="44"/>
  <c r="BI151" i="44"/>
  <c r="Q152" i="44"/>
  <c r="AB153" i="44"/>
  <c r="AM156" i="44"/>
  <c r="BH160" i="44"/>
  <c r="M161" i="44"/>
  <c r="H162" i="44"/>
  <c r="AN162" i="44"/>
  <c r="AB163" i="44"/>
  <c r="AF164" i="44"/>
  <c r="AK166" i="44"/>
  <c r="S87" i="44"/>
  <c r="Q127" i="44"/>
  <c r="I129" i="44"/>
  <c r="BK133" i="44"/>
  <c r="AU141" i="44"/>
  <c r="AY142" i="44"/>
  <c r="AM145" i="44"/>
  <c r="S146" i="44"/>
  <c r="BK147" i="44"/>
  <c r="BG148" i="44"/>
  <c r="BQ151" i="44"/>
  <c r="AG123" i="44"/>
  <c r="M124" i="44"/>
  <c r="BL69" i="46"/>
  <c r="BE123" i="44"/>
  <c r="AW127" i="44"/>
  <c r="AA132" i="44"/>
  <c r="BL136" i="44"/>
  <c r="BP155" i="44"/>
  <c r="AG159" i="44"/>
  <c r="V161" i="44"/>
  <c r="AL161" i="44"/>
  <c r="AN140" i="44"/>
  <c r="G150" i="44"/>
  <c r="AT170" i="44"/>
  <c r="BE190" i="44"/>
  <c r="AI192" i="44"/>
  <c r="AU197" i="44"/>
  <c r="AY198" i="44"/>
  <c r="AG200" i="44"/>
  <c r="AE203" i="44"/>
  <c r="AX204" i="44"/>
  <c r="BH206" i="44"/>
  <c r="W207" i="44"/>
  <c r="BK207" i="44"/>
  <c r="Y130" i="44"/>
  <c r="AK164" i="44"/>
  <c r="AB181" i="44"/>
  <c r="AW183" i="44"/>
  <c r="T133" i="44"/>
  <c r="AK186" i="44"/>
  <c r="AM189" i="44"/>
  <c r="AU199" i="44"/>
  <c r="AZ206" i="44"/>
  <c r="P121" i="44"/>
  <c r="BB139" i="44"/>
  <c r="AT167" i="44"/>
  <c r="AI174" i="44"/>
  <c r="AR147" i="44"/>
  <c r="AP151" i="44"/>
  <c r="BM163" i="44"/>
  <c r="BE173" i="44"/>
  <c r="AA192" i="44"/>
  <c r="W199" i="44"/>
  <c r="BM200" i="44"/>
  <c r="AN146" i="44"/>
  <c r="V170" i="44"/>
  <c r="BE200" i="44"/>
  <c r="F205" i="44"/>
  <c r="BD119" i="44"/>
  <c r="BI186" i="44"/>
  <c r="BF126" i="44"/>
  <c r="AF155" i="44"/>
  <c r="AW163" i="44"/>
  <c r="AW190" i="44"/>
  <c r="G199" i="44"/>
  <c r="BC199" i="44"/>
  <c r="A168" i="44"/>
  <c r="A196" i="44"/>
  <c r="AS131" i="44"/>
  <c r="L143" i="44"/>
  <c r="T145" i="44"/>
  <c r="AN165" i="44"/>
  <c r="Y173" i="44"/>
  <c r="X187" i="44"/>
  <c r="BK189" i="44"/>
  <c r="L206" i="44"/>
  <c r="BM89" i="44"/>
  <c r="D118" i="44"/>
  <c r="BA136" i="44"/>
  <c r="AB147" i="44"/>
  <c r="AZ147" i="44"/>
  <c r="D149" i="44"/>
  <c r="V152" i="44"/>
  <c r="AK157" i="44"/>
  <c r="E162" i="44"/>
  <c r="AP166" i="44"/>
  <c r="R171" i="44"/>
  <c r="AM175" i="44"/>
  <c r="BP181" i="44"/>
  <c r="BI184" i="44"/>
  <c r="Q185" i="44"/>
  <c r="AG190" i="44"/>
  <c r="BI191" i="44"/>
  <c r="J194" i="44"/>
  <c r="AM197" i="44"/>
  <c r="AQ198" i="44"/>
  <c r="AW200" i="44"/>
  <c r="Z204" i="44"/>
  <c r="AL205" i="44"/>
  <c r="D206" i="44"/>
  <c r="G207" i="44"/>
  <c r="C126" i="46"/>
  <c r="C126" i="44" s="1"/>
  <c r="Q137" i="44"/>
  <c r="BP156" i="44"/>
  <c r="BQ184" i="44"/>
  <c r="A183" i="44"/>
  <c r="BB127" i="44"/>
  <c r="P148" i="44"/>
  <c r="BQ191" i="44"/>
  <c r="AM199" i="44"/>
  <c r="Y200" i="44"/>
  <c r="T206" i="44"/>
  <c r="A178" i="44"/>
  <c r="BH118" i="44"/>
  <c r="L141" i="44"/>
  <c r="Y153" i="44"/>
  <c r="AG163" i="44"/>
  <c r="AO190" i="44"/>
  <c r="G193" i="44"/>
  <c r="AT205" i="44"/>
  <c r="A126" i="44"/>
  <c r="C115" i="46"/>
  <c r="C115" i="44" s="1"/>
  <c r="AJ120" i="44"/>
  <c r="J124" i="44"/>
  <c r="F127" i="44"/>
  <c r="BA131" i="44"/>
  <c r="AB149" i="44"/>
  <c r="AK159" i="44"/>
  <c r="AK162" i="44"/>
  <c r="AC164" i="44"/>
  <c r="AW168" i="44"/>
  <c r="T169" i="44"/>
  <c r="AX176" i="44"/>
  <c r="K198" i="44"/>
  <c r="AI198" i="44"/>
  <c r="I200" i="44"/>
  <c r="BC203" i="44"/>
  <c r="AD205" i="44"/>
  <c r="AU207" i="44"/>
  <c r="BA157" i="44"/>
  <c r="H134" i="44"/>
  <c r="AJ138" i="44"/>
  <c r="AR141" i="44"/>
  <c r="AB169" i="44"/>
  <c r="V182" i="44"/>
  <c r="BG192" i="44"/>
  <c r="BK193" i="44"/>
  <c r="AE199" i="44"/>
  <c r="O207" i="44"/>
  <c r="AN108" i="44"/>
  <c r="AD127" i="44"/>
  <c r="E131" i="44"/>
  <c r="AZ143" i="44"/>
  <c r="AH171" i="44"/>
  <c r="AO183" i="44"/>
  <c r="BL155" i="44"/>
  <c r="BI162" i="44"/>
  <c r="AG185" i="44"/>
  <c r="BE185" i="44"/>
  <c r="P187" i="44"/>
  <c r="AC191" i="44"/>
  <c r="AY192" i="44"/>
  <c r="AE193" i="44"/>
  <c r="BN194" i="44"/>
  <c r="G197" i="44"/>
  <c r="R204" i="44"/>
  <c r="A153" i="44"/>
  <c r="C171" i="46"/>
  <c r="C171" i="44" s="1"/>
  <c r="AO95" i="44"/>
  <c r="BL121" i="44"/>
  <c r="J128" i="44"/>
  <c r="N129" i="44"/>
  <c r="BJ129" i="44"/>
  <c r="U131" i="44"/>
  <c r="BD134" i="44"/>
  <c r="U136" i="44"/>
  <c r="X140" i="44"/>
  <c r="T143" i="44"/>
  <c r="AX151" i="44"/>
  <c r="AR154" i="44"/>
  <c r="X155" i="44"/>
  <c r="U159" i="44"/>
  <c r="BE163" i="44"/>
  <c r="E172" i="44"/>
  <c r="AK172" i="44"/>
  <c r="BQ172" i="44"/>
  <c r="AG173" i="44"/>
  <c r="BO174" i="44"/>
  <c r="BH181" i="44"/>
  <c r="AN187" i="44"/>
  <c r="Y190" i="44"/>
  <c r="AO200" i="44"/>
  <c r="J204" i="44"/>
  <c r="BJ205" i="44"/>
  <c r="AJ206" i="44"/>
  <c r="AH124" i="44"/>
  <c r="BL132" i="44"/>
  <c r="J161" i="44"/>
  <c r="F167" i="44"/>
  <c r="U184" i="44"/>
  <c r="S188" i="44"/>
  <c r="Q93" i="44"/>
  <c r="O199" i="44"/>
  <c r="BK199" i="44"/>
  <c r="AP204" i="44"/>
  <c r="BC207" i="44"/>
  <c r="BN151" i="44"/>
  <c r="AO160" i="44"/>
  <c r="BA162" i="44"/>
  <c r="F170" i="44"/>
  <c r="AO185" i="44"/>
  <c r="BK203" i="44"/>
  <c r="AH204" i="44"/>
  <c r="A140" i="44"/>
  <c r="C206" i="46"/>
  <c r="C206" i="44" s="1"/>
  <c r="F82" i="44"/>
  <c r="AY109" i="44"/>
  <c r="AW130" i="44"/>
  <c r="T138" i="44"/>
  <c r="AV144" i="44"/>
  <c r="BC150" i="44"/>
  <c r="BH156" i="44"/>
  <c r="M164" i="44"/>
  <c r="BA164" i="44"/>
  <c r="BH169" i="44"/>
  <c r="AD170" i="44"/>
  <c r="J171" i="44"/>
  <c r="S174" i="44"/>
  <c r="O175" i="44"/>
  <c r="Z176" i="44"/>
  <c r="BN176" i="44"/>
  <c r="D179" i="44"/>
  <c r="AR179" i="44"/>
  <c r="F182" i="44"/>
  <c r="Q183" i="44"/>
  <c r="E186" i="44"/>
  <c r="W189" i="44"/>
  <c r="U191" i="44"/>
  <c r="K192" i="44"/>
  <c r="W193" i="44"/>
  <c r="Z194" i="44"/>
  <c r="BF194" i="44"/>
  <c r="BC197" i="44"/>
  <c r="BG198" i="44"/>
  <c r="AU203" i="44"/>
  <c r="BN204" i="44"/>
  <c r="V205" i="44"/>
  <c r="AM207" i="44"/>
  <c r="AQ126" i="44"/>
  <c r="BI133" i="44"/>
  <c r="E147" i="44"/>
  <c r="AG165" i="44"/>
  <c r="BK170" i="44"/>
  <c r="Q180" i="44"/>
  <c r="AS99" i="44"/>
  <c r="U141" i="44"/>
  <c r="BN158" i="44"/>
  <c r="BK125" i="44"/>
  <c r="E141" i="44"/>
  <c r="AP185" i="44"/>
  <c r="V186" i="44"/>
  <c r="E196" i="44"/>
  <c r="BD197" i="44"/>
  <c r="A132" i="44"/>
  <c r="AW146" i="44"/>
  <c r="AJ135" i="44"/>
  <c r="BI145" i="44"/>
  <c r="V157" i="44"/>
  <c r="AX158" i="44"/>
  <c r="BN185" i="44"/>
  <c r="T192" i="44"/>
  <c r="AM195" i="44"/>
  <c r="O152" i="44"/>
  <c r="Q155" i="44"/>
  <c r="AL162" i="44"/>
  <c r="BM165" i="44"/>
  <c r="N172" i="44"/>
  <c r="BM180" i="44"/>
  <c r="AH183" i="44"/>
  <c r="AL184" i="44"/>
  <c r="AG187" i="44"/>
  <c r="BE187" i="44"/>
  <c r="X189" i="44"/>
  <c r="BB191" i="44"/>
  <c r="AK196" i="44"/>
  <c r="AV197" i="44"/>
  <c r="AV203" i="44"/>
  <c r="K204" i="44"/>
  <c r="S204" i="44"/>
  <c r="AA204" i="44"/>
  <c r="AI204" i="44"/>
  <c r="AQ204" i="44"/>
  <c r="AY204" i="44"/>
  <c r="BG204" i="44"/>
  <c r="BK205" i="44"/>
  <c r="N124" i="44"/>
  <c r="C167" i="46"/>
  <c r="C167" i="44" s="1"/>
  <c r="Z114" i="44"/>
  <c r="AX129" i="44"/>
  <c r="AW157" i="44"/>
  <c r="BQ158" i="44"/>
  <c r="AS160" i="44"/>
  <c r="N161" i="44"/>
  <c r="AC163" i="44"/>
  <c r="BE164" i="44"/>
  <c r="BF167" i="44"/>
  <c r="J170" i="44"/>
  <c r="AD171" i="44"/>
  <c r="I114" i="44"/>
  <c r="F111" i="44"/>
  <c r="AT135" i="44"/>
  <c r="BK138" i="44"/>
  <c r="BO144" i="44"/>
  <c r="AI134" i="44"/>
  <c r="S144" i="44"/>
  <c r="AN136" i="44"/>
  <c r="O141" i="44"/>
  <c r="G143" i="44"/>
  <c r="AA144" i="44"/>
  <c r="K148" i="44"/>
  <c r="AE149" i="44"/>
  <c r="AS151" i="44"/>
  <c r="AJ153" i="44"/>
  <c r="D158" i="44"/>
  <c r="AV159" i="44"/>
  <c r="E161" i="44"/>
  <c r="D163" i="44"/>
  <c r="E126" i="44"/>
  <c r="AG129" i="44"/>
  <c r="W138" i="44"/>
  <c r="AQ142" i="44"/>
  <c r="BC145" i="44"/>
  <c r="AI146" i="44"/>
  <c r="AG152" i="44"/>
  <c r="T160" i="44"/>
  <c r="U161" i="44"/>
  <c r="T163" i="44"/>
  <c r="BG165" i="44"/>
  <c r="BQ166" i="44"/>
  <c r="AB115" i="44"/>
  <c r="BC118" i="44"/>
  <c r="BA122" i="44"/>
  <c r="E128" i="44"/>
  <c r="T130" i="44"/>
  <c r="Z150" i="44"/>
  <c r="AX150" i="44"/>
  <c r="BE152" i="44"/>
  <c r="AQ155" i="44"/>
  <c r="H157" i="44"/>
  <c r="AZ158" i="44"/>
  <c r="BP158" i="44"/>
  <c r="AK161" i="44"/>
  <c r="BA161" i="44"/>
  <c r="BQ161" i="44"/>
  <c r="AV162" i="44"/>
  <c r="AV164" i="44"/>
  <c r="AO167" i="44"/>
  <c r="BC169" i="44"/>
  <c r="AC171" i="44"/>
  <c r="BI171" i="44"/>
  <c r="H172" i="44"/>
  <c r="X172" i="44"/>
  <c r="BL172" i="44"/>
  <c r="BH173" i="44"/>
  <c r="AL174" i="44"/>
  <c r="BB174" i="44"/>
  <c r="M176" i="44"/>
  <c r="AO177" i="44"/>
  <c r="AE179" i="44"/>
  <c r="BC179" i="44"/>
  <c r="BG180" i="44"/>
  <c r="O181" i="44"/>
  <c r="I182" i="44"/>
  <c r="T183" i="44"/>
  <c r="AK128" i="44"/>
  <c r="W133" i="44"/>
  <c r="O138" i="44"/>
  <c r="BE139" i="44"/>
  <c r="C131" i="46"/>
  <c r="C131" i="44" s="1"/>
  <c r="AL87" i="44"/>
  <c r="AA97" i="44"/>
  <c r="O124" i="44"/>
  <c r="AS132" i="44"/>
  <c r="Y133" i="44"/>
  <c r="BI146" i="44"/>
  <c r="AW147" i="44"/>
  <c r="AO149" i="44"/>
  <c r="AB150" i="44"/>
  <c r="AI152" i="44"/>
  <c r="AO156" i="44"/>
  <c r="N158" i="44"/>
  <c r="AL158" i="44"/>
  <c r="AT163" i="44"/>
  <c r="O166" i="44"/>
  <c r="AD168" i="44"/>
  <c r="O171" i="44"/>
  <c r="BC171" i="44"/>
  <c r="R172" i="44"/>
  <c r="F173" i="44"/>
  <c r="P174" i="44"/>
  <c r="AE176" i="44"/>
  <c r="AQ177" i="44"/>
  <c r="BI178" i="44"/>
  <c r="Q179" i="44"/>
  <c r="BM179" i="44"/>
  <c r="AY182" i="44"/>
  <c r="BJ183" i="44"/>
  <c r="V185" i="44"/>
  <c r="Z186" i="44"/>
  <c r="AX186" i="44"/>
  <c r="C140" i="46"/>
  <c r="C140" i="44" s="1"/>
  <c r="L88" i="44"/>
  <c r="BB107" i="44"/>
  <c r="O109" i="44"/>
  <c r="AB118" i="44"/>
  <c r="BF124" i="44"/>
  <c r="R128" i="44"/>
  <c r="BE130" i="44"/>
  <c r="P132" i="44"/>
  <c r="AK136" i="44"/>
  <c r="BL142" i="44"/>
  <c r="AH67" i="44"/>
  <c r="K75" i="44"/>
  <c r="T69" i="44"/>
  <c r="N73" i="44"/>
  <c r="A112" i="44"/>
  <c r="BH86" i="44"/>
  <c r="AC107" i="44"/>
  <c r="Z111" i="44"/>
  <c r="AN115" i="44"/>
  <c r="Y100" i="44"/>
  <c r="AE108" i="44"/>
  <c r="BB112" i="44"/>
  <c r="BH116" i="44"/>
  <c r="U77" i="44"/>
  <c r="X89" i="44"/>
  <c r="Q100" i="44"/>
  <c r="AC105" i="44"/>
  <c r="W108" i="44"/>
  <c r="AY117" i="44"/>
  <c r="X78" i="44"/>
  <c r="X93" i="44"/>
  <c r="AU102" i="44"/>
  <c r="AW104" i="44"/>
  <c r="BD115" i="44"/>
  <c r="BC120" i="44"/>
  <c r="I123" i="44"/>
  <c r="AF78" i="44"/>
  <c r="AF93" i="44"/>
  <c r="AG100" i="44"/>
  <c r="BE104" i="44"/>
  <c r="I106" i="44"/>
  <c r="AM108" i="44"/>
  <c r="BN109" i="44"/>
  <c r="AP111" i="44"/>
  <c r="Q113" i="44"/>
  <c r="AK114" i="44"/>
  <c r="AU119" i="44"/>
  <c r="M122" i="44"/>
  <c r="M123" i="44"/>
  <c r="BM126" i="44"/>
  <c r="AW128" i="44"/>
  <c r="Q129" i="44"/>
  <c r="D136" i="44"/>
  <c r="S138" i="44"/>
  <c r="AO74" i="44"/>
  <c r="T92" i="44"/>
  <c r="BA63" i="44"/>
  <c r="AP65" i="44"/>
  <c r="BK84" i="44"/>
  <c r="AR88" i="44"/>
  <c r="BH94" i="44"/>
  <c r="AW144" i="46"/>
  <c r="AW144" i="44"/>
  <c r="AC149" i="46"/>
  <c r="AC149" i="44"/>
  <c r="AG155" i="46"/>
  <c r="AG155" i="44"/>
  <c r="AW155" i="46"/>
  <c r="AW155" i="44"/>
  <c r="V162" i="46"/>
  <c r="V162" i="44"/>
  <c r="Q165" i="46"/>
  <c r="Q165" i="44"/>
  <c r="Z173" i="46"/>
  <c r="Z173" i="44"/>
  <c r="AX153" i="44"/>
  <c r="AW165" i="44"/>
  <c r="BN168" i="44"/>
  <c r="AK138" i="46"/>
  <c r="AK138" i="44"/>
  <c r="AM139" i="46"/>
  <c r="AM139" i="44"/>
  <c r="AW142" i="46"/>
  <c r="AW142" i="44"/>
  <c r="E143" i="46"/>
  <c r="E143" i="44"/>
  <c r="U143" i="46"/>
  <c r="U143" i="44"/>
  <c r="BA143" i="46"/>
  <c r="BA143" i="44"/>
  <c r="E145" i="46"/>
  <c r="E145" i="44"/>
  <c r="BA149" i="46"/>
  <c r="BA149" i="44"/>
  <c r="W167" i="46"/>
  <c r="W167" i="44"/>
  <c r="C132" i="46"/>
  <c r="C132" i="44" s="1"/>
  <c r="G105" i="44"/>
  <c r="AE139" i="44"/>
  <c r="K151" i="44"/>
  <c r="W177" i="44"/>
  <c r="C117" i="46"/>
  <c r="C117" i="44" s="1"/>
  <c r="AN110" i="44"/>
  <c r="AC143" i="44"/>
  <c r="AC156" i="44"/>
  <c r="AD157" i="44"/>
  <c r="AG180" i="44"/>
  <c r="A93" i="27"/>
  <c r="A95" i="44"/>
  <c r="W152" i="46"/>
  <c r="W152" i="44"/>
  <c r="R163" i="46"/>
  <c r="R163" i="44"/>
  <c r="G177" i="46"/>
  <c r="G177" i="44"/>
  <c r="Q102" i="44"/>
  <c r="BJ157" i="44"/>
  <c r="AY166" i="44"/>
  <c r="BG171" i="44"/>
  <c r="AH115" i="44"/>
  <c r="S122" i="44"/>
  <c r="BA147" i="44"/>
  <c r="AH158" i="44"/>
  <c r="AU170" i="44"/>
  <c r="BE178" i="44"/>
  <c r="BE180" i="44"/>
  <c r="AW117" i="44"/>
  <c r="BM119" i="44"/>
  <c r="BP135" i="44"/>
  <c r="I155" i="44"/>
  <c r="BB159" i="44"/>
  <c r="BB164" i="44"/>
  <c r="AK169" i="44"/>
  <c r="D174" i="44"/>
  <c r="AR174" i="44"/>
  <c r="BK177" i="44"/>
  <c r="N184" i="44"/>
  <c r="BE121" i="46"/>
  <c r="BE121" i="44"/>
  <c r="BC125" i="46"/>
  <c r="BC125" i="44"/>
  <c r="BQ154" i="46"/>
  <c r="BQ154" i="44"/>
  <c r="R160" i="46"/>
  <c r="R160" i="44"/>
  <c r="AT162" i="46"/>
  <c r="AT162" i="44"/>
  <c r="K166" i="46"/>
  <c r="K166" i="44"/>
  <c r="AQ166" i="46"/>
  <c r="AQ166" i="44"/>
  <c r="R168" i="46"/>
  <c r="R168" i="44"/>
  <c r="G170" i="46"/>
  <c r="G170" i="44"/>
  <c r="F172" i="46"/>
  <c r="F172" i="44"/>
  <c r="AM177" i="46"/>
  <c r="AM177" i="44"/>
  <c r="A163" i="44"/>
  <c r="BC152" i="44"/>
  <c r="E154" i="44"/>
  <c r="F157" i="44"/>
  <c r="AS169" i="44"/>
  <c r="AD172" i="44"/>
  <c r="AN175" i="44"/>
  <c r="C137" i="46"/>
  <c r="C137" i="44" s="1"/>
  <c r="AJ111" i="44"/>
  <c r="M147" i="44"/>
  <c r="AH168" i="44"/>
  <c r="I180" i="44"/>
  <c r="A137" i="44"/>
  <c r="A160" i="44"/>
  <c r="A173" i="44"/>
  <c r="AX130" i="44"/>
  <c r="M156" i="44"/>
  <c r="BF160" i="44"/>
  <c r="BE165" i="44"/>
  <c r="AI171" i="44"/>
  <c r="BH174" i="44"/>
  <c r="I178" i="44"/>
  <c r="C165" i="46"/>
  <c r="C165" i="44" s="1"/>
  <c r="BK97" i="44"/>
  <c r="AQ122" i="44"/>
  <c r="AI124" i="44"/>
  <c r="V131" i="44"/>
  <c r="D135" i="44"/>
  <c r="AL136" i="44"/>
  <c r="BN137" i="44"/>
  <c r="AK141" i="44"/>
  <c r="AK143" i="44"/>
  <c r="U147" i="44"/>
  <c r="BQ149" i="44"/>
  <c r="AN150" i="44"/>
  <c r="BL150" i="44"/>
  <c r="R153" i="44"/>
  <c r="BF153" i="44"/>
  <c r="BA154" i="44"/>
  <c r="AK156" i="44"/>
  <c r="J160" i="44"/>
  <c r="I165" i="44"/>
  <c r="AO165" i="44"/>
  <c r="J168" i="44"/>
  <c r="U169" i="44"/>
  <c r="O170" i="44"/>
  <c r="AM170" i="44"/>
  <c r="AT172" i="44"/>
  <c r="R173" i="44"/>
  <c r="T174" i="44"/>
  <c r="AF175" i="44"/>
  <c r="Y178" i="44"/>
  <c r="Y180" i="44"/>
  <c r="AW180" i="44"/>
  <c r="Z183" i="44"/>
  <c r="BF183" i="44"/>
  <c r="AT184" i="44"/>
  <c r="Z185" i="44"/>
  <c r="BJ186" i="44"/>
  <c r="AO187" i="44"/>
  <c r="AR188" i="44"/>
  <c r="BP188" i="44"/>
  <c r="AD191" i="44"/>
  <c r="D192" i="44"/>
  <c r="BP192" i="44"/>
  <c r="AF193" i="44"/>
  <c r="BD193" i="44"/>
  <c r="AQ194" i="44"/>
  <c r="G195" i="44"/>
  <c r="P197" i="44"/>
  <c r="D198" i="44"/>
  <c r="AB198" i="44"/>
  <c r="G129" i="46"/>
  <c r="G129" i="44"/>
  <c r="BI156" i="46"/>
  <c r="BI156" i="44"/>
  <c r="N164" i="46"/>
  <c r="N164" i="44"/>
  <c r="AT164" i="46"/>
  <c r="AT164" i="44"/>
  <c r="AM167" i="46"/>
  <c r="AM167" i="44"/>
  <c r="AY171" i="46"/>
  <c r="AY171" i="44"/>
  <c r="BB172" i="46"/>
  <c r="BB172" i="44"/>
  <c r="AB174" i="46"/>
  <c r="AB174" i="44"/>
  <c r="O177" i="46"/>
  <c r="O177" i="44"/>
  <c r="AI166" i="44"/>
  <c r="AG178" i="44"/>
  <c r="W127" i="44"/>
  <c r="Q144" i="44"/>
  <c r="AS145" i="44"/>
  <c r="AK147" i="44"/>
  <c r="AS156" i="44"/>
  <c r="S166" i="44"/>
  <c r="W170" i="44"/>
  <c r="K171" i="44"/>
  <c r="P175" i="44"/>
  <c r="BM134" i="44"/>
  <c r="BQ141" i="44"/>
  <c r="BI147" i="44"/>
  <c r="AO155" i="44"/>
  <c r="AL164" i="44"/>
  <c r="Y165" i="44"/>
  <c r="BI169" i="44"/>
  <c r="BF173" i="44"/>
  <c r="H175" i="44"/>
  <c r="S176" i="44"/>
  <c r="M181" i="44"/>
  <c r="A89" i="44"/>
  <c r="AV73" i="44"/>
  <c r="AY104" i="44"/>
  <c r="O107" i="44"/>
  <c r="BC114" i="44"/>
  <c r="AG119" i="44"/>
  <c r="BJ131" i="44"/>
  <c r="AG132" i="44"/>
  <c r="BM132" i="44"/>
  <c r="AK133" i="44"/>
  <c r="AG134" i="44"/>
  <c r="M138" i="44"/>
  <c r="BM140" i="44"/>
  <c r="AG146" i="44"/>
  <c r="AU152" i="44"/>
  <c r="M154" i="44"/>
  <c r="AK154" i="44"/>
  <c r="BI154" i="44"/>
  <c r="Z163" i="44"/>
  <c r="BK167" i="44"/>
  <c r="AP168" i="44"/>
  <c r="BF168" i="44"/>
  <c r="M169" i="44"/>
  <c r="AH173" i="44"/>
  <c r="AE177" i="44"/>
  <c r="AW178" i="44"/>
  <c r="AD186" i="44"/>
  <c r="I187" i="44"/>
  <c r="BM187" i="44"/>
  <c r="L188" i="44"/>
  <c r="V191" i="44"/>
  <c r="BJ191" i="44"/>
  <c r="AJ192" i="44"/>
  <c r="X193" i="44"/>
  <c r="K194" i="44"/>
  <c r="U196" i="44"/>
  <c r="BI196" i="44"/>
  <c r="AM97" i="46"/>
  <c r="AM97" i="44"/>
  <c r="K100" i="46"/>
  <c r="K100" i="44"/>
  <c r="O125" i="46"/>
  <c r="O125" i="44"/>
  <c r="R137" i="46"/>
  <c r="R137" i="44"/>
  <c r="O139" i="46"/>
  <c r="O139" i="44"/>
  <c r="BI141" i="46"/>
  <c r="BI141" i="44"/>
  <c r="BE146" i="46"/>
  <c r="BE146" i="44"/>
  <c r="E156" i="46"/>
  <c r="E156" i="44"/>
  <c r="U156" i="46"/>
  <c r="U156" i="44"/>
  <c r="BB157" i="46"/>
  <c r="BB157" i="44"/>
  <c r="G167" i="46"/>
  <c r="G167" i="44"/>
  <c r="BC167" i="46"/>
  <c r="BC167" i="44"/>
  <c r="AV175" i="46"/>
  <c r="AV175" i="44"/>
  <c r="L111" i="44"/>
  <c r="AG121" i="44"/>
  <c r="S126" i="44"/>
  <c r="BK127" i="44"/>
  <c r="AD131" i="44"/>
  <c r="M133" i="44"/>
  <c r="T135" i="44"/>
  <c r="J137" i="44"/>
  <c r="AS141" i="44"/>
  <c r="AO142" i="44"/>
  <c r="AC147" i="44"/>
  <c r="AS147" i="44"/>
  <c r="BQ147" i="44"/>
  <c r="E149" i="44"/>
  <c r="F164" i="44"/>
  <c r="AE167" i="44"/>
  <c r="AU167" i="44"/>
  <c r="BA169" i="44"/>
  <c r="AA171" i="44"/>
  <c r="BO171" i="44"/>
  <c r="J173" i="44"/>
  <c r="AX173" i="44"/>
  <c r="BL175" i="44"/>
  <c r="K176" i="44"/>
  <c r="BC177" i="44"/>
  <c r="AC181" i="44"/>
  <c r="BA181" i="44"/>
  <c r="AX183" i="44"/>
  <c r="G101" i="46"/>
  <c r="G101" i="44"/>
  <c r="AQ124" i="46"/>
  <c r="AQ124" i="44"/>
  <c r="AA128" i="46"/>
  <c r="AA128" i="44"/>
  <c r="AE129" i="46"/>
  <c r="AE129" i="44"/>
  <c r="AP137" i="46"/>
  <c r="AP137" i="44"/>
  <c r="BE140" i="46"/>
  <c r="BE140" i="44"/>
  <c r="BA145" i="46"/>
  <c r="BA145" i="44"/>
  <c r="Q146" i="46"/>
  <c r="Q146" i="44"/>
  <c r="AV150" i="46"/>
  <c r="AV150" i="44"/>
  <c r="S151" i="46"/>
  <c r="S151" i="44"/>
  <c r="BG151" i="46"/>
  <c r="BG151" i="44"/>
  <c r="V159" i="46"/>
  <c r="V159" i="44"/>
  <c r="AL159" i="46"/>
  <c r="AL159" i="44"/>
  <c r="AH160" i="46"/>
  <c r="AH160" i="44"/>
  <c r="BN160" i="46"/>
  <c r="BN160" i="44"/>
  <c r="F162" i="46"/>
  <c r="F162" i="44"/>
  <c r="BN163" i="46"/>
  <c r="BN163" i="44"/>
  <c r="AE170" i="46"/>
  <c r="AE170" i="44"/>
  <c r="BC170" i="46"/>
  <c r="BC170" i="44"/>
  <c r="AZ174" i="46"/>
  <c r="AZ174" i="44"/>
  <c r="X175" i="46"/>
  <c r="X175" i="44"/>
  <c r="AU177" i="46"/>
  <c r="AU177" i="44"/>
  <c r="Q178" i="46"/>
  <c r="Q178" i="44"/>
  <c r="AO178" i="46"/>
  <c r="AO178" i="44"/>
  <c r="AO180" i="46"/>
  <c r="AO180" i="44"/>
  <c r="E181" i="46"/>
  <c r="E181" i="44"/>
  <c r="BI181" i="46"/>
  <c r="BI181" i="44"/>
  <c r="BQ181" i="46"/>
  <c r="BQ181" i="44"/>
  <c r="J183" i="46"/>
  <c r="J183" i="44"/>
  <c r="R183" i="46"/>
  <c r="R183" i="44"/>
  <c r="AP183" i="46"/>
  <c r="AP183" i="44"/>
  <c r="BJ184" i="46"/>
  <c r="BJ184" i="44"/>
  <c r="R185" i="46"/>
  <c r="R185" i="44"/>
  <c r="AX185" i="46"/>
  <c r="AX185" i="44"/>
  <c r="N186" i="46"/>
  <c r="N186" i="44"/>
  <c r="AL186" i="46"/>
  <c r="AL186" i="44"/>
  <c r="Q187" i="46"/>
  <c r="Q187" i="44"/>
  <c r="AW187" i="46"/>
  <c r="AW187" i="44"/>
  <c r="D188" i="46"/>
  <c r="D188" i="44"/>
  <c r="AJ188" i="46"/>
  <c r="AJ188" i="44"/>
  <c r="P189" i="46"/>
  <c r="P189" i="44"/>
  <c r="AV189" i="46"/>
  <c r="AV189" i="44"/>
  <c r="R190" i="46"/>
  <c r="R190" i="44"/>
  <c r="Z190" i="46"/>
  <c r="Z190" i="44"/>
  <c r="L192" i="46"/>
  <c r="L192" i="44"/>
  <c r="AZ192" i="46"/>
  <c r="AZ192" i="44"/>
  <c r="H193" i="46"/>
  <c r="H193" i="44"/>
  <c r="AV193" i="46"/>
  <c r="AV193" i="44"/>
  <c r="AU195" i="46"/>
  <c r="AU195" i="44"/>
  <c r="BC195" i="46"/>
  <c r="BC195" i="44"/>
  <c r="AC196" i="46"/>
  <c r="AC196" i="44"/>
  <c r="BQ196" i="46"/>
  <c r="BQ196" i="44"/>
  <c r="X197" i="46"/>
  <c r="X197" i="44"/>
  <c r="BL197" i="46"/>
  <c r="BL197" i="44"/>
  <c r="T198" i="46"/>
  <c r="T198" i="44"/>
  <c r="AZ198" i="46"/>
  <c r="AZ198" i="44"/>
  <c r="BH198" i="46"/>
  <c r="BH198" i="44"/>
  <c r="AP200" i="46"/>
  <c r="AP200" i="44"/>
  <c r="H203" i="46"/>
  <c r="H203" i="44"/>
  <c r="BL203" i="46"/>
  <c r="BL203" i="44"/>
  <c r="G205" i="46"/>
  <c r="G205" i="44"/>
  <c r="BC205" i="46"/>
  <c r="BC205" i="44"/>
  <c r="AC206" i="46"/>
  <c r="AC206" i="44"/>
  <c r="AK206" i="46"/>
  <c r="AK206" i="44"/>
  <c r="AV207" i="46"/>
  <c r="AV207" i="44"/>
  <c r="K121" i="44"/>
  <c r="BD131" i="44"/>
  <c r="AY132" i="44"/>
  <c r="AW139" i="44"/>
  <c r="AE143" i="44"/>
  <c r="AG105" i="44"/>
  <c r="P116" i="44"/>
  <c r="AI121" i="44"/>
  <c r="AS126" i="44"/>
  <c r="Y129" i="44"/>
  <c r="S134" i="44"/>
  <c r="AD135" i="44"/>
  <c r="BD136" i="44"/>
  <c r="AJ137" i="44"/>
  <c r="S140" i="44"/>
  <c r="AA142" i="44"/>
  <c r="G145" i="44"/>
  <c r="AU145" i="44"/>
  <c r="AQ146" i="44"/>
  <c r="W147" i="44"/>
  <c r="AE156" i="44"/>
  <c r="L158" i="44"/>
  <c r="AR158" i="44"/>
  <c r="H159" i="44"/>
  <c r="BL162" i="44"/>
  <c r="AS166" i="44"/>
  <c r="AJ168" i="44"/>
  <c r="AH68" i="44"/>
  <c r="O83" i="44"/>
  <c r="AZ91" i="44"/>
  <c r="BI122" i="44"/>
  <c r="AW125" i="44"/>
  <c r="BQ126" i="44"/>
  <c r="BQ128" i="44"/>
  <c r="O133" i="44"/>
  <c r="V135" i="44"/>
  <c r="Y139" i="44"/>
  <c r="K140" i="44"/>
  <c r="BO142" i="44"/>
  <c r="O143" i="44"/>
  <c r="BK143" i="44"/>
  <c r="BF112" i="44"/>
  <c r="AU118" i="44"/>
  <c r="BO119" i="44"/>
  <c r="U122" i="44"/>
  <c r="BI124" i="44"/>
  <c r="Q125" i="44"/>
  <c r="BG134" i="44"/>
  <c r="H136" i="44"/>
  <c r="AQ140" i="44"/>
  <c r="K146" i="44"/>
  <c r="AM147" i="44"/>
  <c r="AU149" i="44"/>
  <c r="BK149" i="44"/>
  <c r="U151" i="44"/>
  <c r="D153" i="44"/>
  <c r="AE154" i="44"/>
  <c r="O156" i="44"/>
  <c r="BL157" i="44"/>
  <c r="BH158" i="44"/>
  <c r="AW167" i="44"/>
  <c r="BG76" i="44"/>
  <c r="K102" i="44"/>
  <c r="AM103" i="44"/>
  <c r="O118" i="44"/>
  <c r="AI119" i="44"/>
  <c r="O120" i="44"/>
  <c r="AQ121" i="44"/>
  <c r="AO123" i="44"/>
  <c r="E124" i="44"/>
  <c r="M126" i="44"/>
  <c r="AC128" i="44"/>
  <c r="BE129" i="44"/>
  <c r="AJ130" i="44"/>
  <c r="AZ130" i="44"/>
  <c r="P131" i="44"/>
  <c r="AF131" i="44"/>
  <c r="BC133" i="44"/>
  <c r="AA134" i="44"/>
  <c r="P136" i="44"/>
  <c r="T137" i="44"/>
  <c r="AM143" i="44"/>
  <c r="AE145" i="44"/>
  <c r="R150" i="44"/>
  <c r="AH150" i="44"/>
  <c r="E151" i="44"/>
  <c r="Y152" i="44"/>
  <c r="AO152" i="44"/>
  <c r="AR153" i="44"/>
  <c r="BH153" i="44"/>
  <c r="AY155" i="44"/>
  <c r="AN157" i="44"/>
  <c r="AB158" i="44"/>
  <c r="BL159" i="44"/>
  <c r="BH163" i="44"/>
  <c r="H164" i="44"/>
  <c r="X164" i="44"/>
  <c r="AI165" i="44"/>
  <c r="AC166" i="44"/>
  <c r="Y167" i="44"/>
  <c r="BM167" i="44"/>
  <c r="L168" i="44"/>
  <c r="BP168" i="44"/>
  <c r="AE169" i="44"/>
  <c r="BE170" i="44"/>
  <c r="M106" i="44"/>
  <c r="AU120" i="44"/>
  <c r="Q123" i="44"/>
  <c r="AW123" i="44"/>
  <c r="AC126" i="44"/>
  <c r="BO132" i="44"/>
  <c r="F135" i="44"/>
  <c r="AI140" i="44"/>
  <c r="L95" i="44"/>
  <c r="BB109" i="44"/>
  <c r="W118" i="44"/>
  <c r="S121" i="44"/>
  <c r="AS122" i="44"/>
  <c r="BI126" i="44"/>
  <c r="L130" i="44"/>
  <c r="AQ132" i="44"/>
  <c r="BG140" i="44"/>
  <c r="I97" i="44"/>
  <c r="BG117" i="44"/>
  <c r="E122" i="44"/>
  <c r="Y123" i="44"/>
  <c r="BA124" i="44"/>
  <c r="AK126" i="44"/>
  <c r="M128" i="44"/>
  <c r="AR130" i="44"/>
  <c r="BH130" i="44"/>
  <c r="X131" i="44"/>
  <c r="S132" i="44"/>
  <c r="G133" i="44"/>
  <c r="AE133" i="44"/>
  <c r="AY134" i="44"/>
  <c r="X136" i="44"/>
  <c r="L137" i="44"/>
  <c r="AB137" i="44"/>
  <c r="Q139" i="44"/>
  <c r="AO139" i="44"/>
  <c r="BM139" i="44"/>
  <c r="AE141" i="44"/>
  <c r="BC141" i="44"/>
  <c r="BC143" i="44"/>
  <c r="O147" i="44"/>
  <c r="AU147" i="44"/>
  <c r="AA148" i="44"/>
  <c r="W149" i="44"/>
  <c r="AM149" i="44"/>
  <c r="BC149" i="44"/>
  <c r="AZ153" i="44"/>
  <c r="BG155" i="44"/>
  <c r="BK156" i="44"/>
  <c r="P157" i="44"/>
  <c r="AF157" i="44"/>
  <c r="AV157" i="44"/>
  <c r="T158" i="44"/>
  <c r="AJ158" i="44"/>
  <c r="AE118" i="46"/>
  <c r="AE118" i="44"/>
  <c r="AQ119" i="46"/>
  <c r="AQ119" i="44"/>
  <c r="G120" i="46"/>
  <c r="G120" i="44"/>
  <c r="BK120" i="46"/>
  <c r="BK120" i="44"/>
  <c r="BG121" i="46"/>
  <c r="BG121" i="44"/>
  <c r="AK122" i="46"/>
  <c r="AK122" i="44"/>
  <c r="BM123" i="46"/>
  <c r="BM123" i="44"/>
  <c r="U124" i="46"/>
  <c r="U124" i="44"/>
  <c r="AS124" i="46"/>
  <c r="AS124" i="44"/>
  <c r="BQ124" i="46"/>
  <c r="BQ124" i="44"/>
  <c r="Y125" i="46"/>
  <c r="Y125" i="44"/>
  <c r="AO127" i="46"/>
  <c r="AO127" i="44"/>
  <c r="BM127" i="46"/>
  <c r="BM127" i="44"/>
  <c r="BI128" i="46"/>
  <c r="BI128" i="44"/>
  <c r="BM129" i="46"/>
  <c r="BM129" i="44"/>
  <c r="AB130" i="46"/>
  <c r="AB130" i="44"/>
  <c r="H131" i="46"/>
  <c r="H131" i="44"/>
  <c r="AV131" i="46"/>
  <c r="AV131" i="44"/>
  <c r="K132" i="46"/>
  <c r="K132" i="44"/>
  <c r="AI132" i="46"/>
  <c r="AI132" i="44"/>
  <c r="AM133" i="46"/>
  <c r="AM133" i="44"/>
  <c r="AQ134" i="46"/>
  <c r="AQ134" i="44"/>
  <c r="BO134" i="46"/>
  <c r="BO134" i="44"/>
  <c r="AL135" i="46"/>
  <c r="AL135" i="44"/>
  <c r="A134" i="27"/>
  <c r="A136" i="44"/>
  <c r="AF136" i="46"/>
  <c r="AF136" i="44"/>
  <c r="AV136" i="46"/>
  <c r="AV136" i="44"/>
  <c r="D137" i="46"/>
  <c r="D137" i="44"/>
  <c r="AR137" i="46"/>
  <c r="AR137" i="44"/>
  <c r="BP137" i="46"/>
  <c r="BP137" i="44"/>
  <c r="G138" i="46"/>
  <c r="G138" i="44"/>
  <c r="AE138" i="46"/>
  <c r="AE138" i="44"/>
  <c r="AU138" i="46"/>
  <c r="AU138" i="44"/>
  <c r="BC138" i="46"/>
  <c r="BC138" i="44"/>
  <c r="AG139" i="46"/>
  <c r="AG139" i="44"/>
  <c r="AY140" i="46"/>
  <c r="AY140" i="44"/>
  <c r="AM141" i="46"/>
  <c r="AM141" i="44"/>
  <c r="BK141" i="46"/>
  <c r="BK141" i="44"/>
  <c r="S142" i="46"/>
  <c r="S142" i="44"/>
  <c r="BG142" i="46"/>
  <c r="BG142" i="44"/>
  <c r="W143" i="46"/>
  <c r="W143" i="44"/>
  <c r="AU143" i="46"/>
  <c r="AU143" i="44"/>
  <c r="K144" i="46"/>
  <c r="K144" i="44"/>
  <c r="AI144" i="46"/>
  <c r="AI144" i="44"/>
  <c r="AY144" i="46"/>
  <c r="AY144" i="44"/>
  <c r="W145" i="46"/>
  <c r="W145" i="44"/>
  <c r="BK145" i="46"/>
  <c r="BK145" i="44"/>
  <c r="AA146" i="46"/>
  <c r="AA146" i="44"/>
  <c r="AY146" i="46"/>
  <c r="AY146" i="44"/>
  <c r="G147" i="46"/>
  <c r="G147" i="44"/>
  <c r="BC147" i="46"/>
  <c r="BC147" i="44"/>
  <c r="AI148" i="46"/>
  <c r="AI148" i="44"/>
  <c r="G149" i="46"/>
  <c r="G149" i="44"/>
  <c r="J150" i="46"/>
  <c r="J150" i="44"/>
  <c r="S55" i="44"/>
  <c r="BH78" i="46"/>
  <c r="BH78" i="44"/>
  <c r="AO107" i="46"/>
  <c r="AO107" i="44"/>
  <c r="AW114" i="46"/>
  <c r="AW114" i="44"/>
  <c r="AI117" i="44"/>
  <c r="D75" i="44"/>
  <c r="BJ105" i="44"/>
  <c r="AD61" i="44"/>
  <c r="AY102" i="44"/>
  <c r="E104" i="44"/>
  <c r="K108" i="44"/>
  <c r="W110" i="44"/>
  <c r="AX113" i="44"/>
  <c r="K119" i="44"/>
  <c r="AY119" i="44"/>
  <c r="AY121" i="44"/>
  <c r="AC122" i="44"/>
  <c r="BQ122" i="44"/>
  <c r="AC124" i="44"/>
  <c r="I125" i="44"/>
  <c r="BA126" i="44"/>
  <c r="AG127" i="44"/>
  <c r="BA128" i="44"/>
  <c r="AN131" i="44"/>
  <c r="AU133" i="44"/>
  <c r="K134" i="44"/>
  <c r="N135" i="44"/>
  <c r="BB135" i="44"/>
  <c r="AO93" i="44"/>
  <c r="BG60" i="44"/>
  <c r="AG78" i="44"/>
  <c r="AS113" i="44"/>
  <c r="AB79" i="44"/>
  <c r="BP99" i="44"/>
  <c r="AJ75" i="44"/>
  <c r="AC86" i="44"/>
  <c r="U94" i="44"/>
  <c r="P108" i="44"/>
  <c r="AI109" i="44"/>
  <c r="Z110" i="44"/>
  <c r="AV117" i="44"/>
  <c r="G118" i="44"/>
  <c r="AM118" i="44"/>
  <c r="S119" i="44"/>
  <c r="AM120" i="44"/>
  <c r="AO125" i="44"/>
  <c r="BM125" i="44"/>
  <c r="U126" i="44"/>
  <c r="I127" i="44"/>
  <c r="BE127" i="44"/>
  <c r="U128" i="44"/>
  <c r="AO129" i="44"/>
  <c r="D130" i="44"/>
  <c r="BL131" i="44"/>
  <c r="BJ135" i="44"/>
  <c r="AZ137" i="44"/>
  <c r="AM138" i="44"/>
  <c r="I139" i="44"/>
  <c r="H59" i="44"/>
  <c r="AO72" i="44"/>
  <c r="AA81" i="44"/>
  <c r="Z104" i="44"/>
  <c r="AZ103" i="46"/>
  <c r="AZ103" i="44"/>
  <c r="BF104" i="46"/>
  <c r="BF104" i="44"/>
  <c r="BF113" i="46"/>
  <c r="BF113" i="44"/>
  <c r="X121" i="46"/>
  <c r="X121" i="44"/>
  <c r="AL129" i="46"/>
  <c r="AL129" i="44"/>
  <c r="AD105" i="46"/>
  <c r="AD105" i="44"/>
  <c r="AH106" i="46"/>
  <c r="AH106" i="44"/>
  <c r="A98" i="44"/>
  <c r="O68" i="44"/>
  <c r="AL77" i="44"/>
  <c r="AT82" i="44"/>
  <c r="BC110" i="44"/>
  <c r="AP150" i="44"/>
  <c r="AB62" i="44"/>
  <c r="AC131" i="44"/>
  <c r="M151" i="44"/>
  <c r="L153" i="44"/>
  <c r="O154" i="44"/>
  <c r="BC154" i="44"/>
  <c r="AI155" i="44"/>
  <c r="BO155" i="44"/>
  <c r="BC156" i="44"/>
  <c r="AF159" i="44"/>
  <c r="BD162" i="44"/>
  <c r="AJ163" i="44"/>
  <c r="BD164" i="44"/>
  <c r="AY165" i="44"/>
  <c r="M166" i="44"/>
  <c r="BA166" i="44"/>
  <c r="Q167" i="44"/>
  <c r="AR168" i="44"/>
  <c r="G169" i="44"/>
  <c r="AU169" i="44"/>
  <c r="I170" i="44"/>
  <c r="L61" i="44"/>
  <c r="BD24" i="44"/>
  <c r="A72" i="44"/>
  <c r="AX27" i="44"/>
  <c r="BB151" i="44"/>
  <c r="R152" i="44"/>
  <c r="P156" i="44"/>
  <c r="AK163" i="44"/>
  <c r="BI163" i="44"/>
  <c r="AW164" i="44"/>
  <c r="AC173" i="44"/>
  <c r="AU174" i="44"/>
  <c r="AH177" i="44"/>
  <c r="P179" i="44"/>
  <c r="T180" i="44"/>
  <c r="AZ180" i="44"/>
  <c r="AK183" i="44"/>
  <c r="BM184" i="44"/>
  <c r="AC185" i="44"/>
  <c r="Y186" i="44"/>
  <c r="BE186" i="44"/>
  <c r="AN154" i="44"/>
  <c r="U158" i="44"/>
  <c r="AW159" i="44"/>
  <c r="AJ165" i="44"/>
  <c r="AL171" i="44"/>
  <c r="BJ171" i="44"/>
  <c r="Q172" i="44"/>
  <c r="AY175" i="44"/>
  <c r="V176" i="44"/>
  <c r="AT176" i="44"/>
  <c r="T178" i="44"/>
  <c r="L187" i="44"/>
  <c r="G188" i="44"/>
  <c r="AZ28" i="44"/>
  <c r="AX152" i="44"/>
  <c r="M153" i="44"/>
  <c r="H154" i="44"/>
  <c r="BD154" i="44"/>
  <c r="AR155" i="44"/>
  <c r="I157" i="44"/>
  <c r="Y157" i="44"/>
  <c r="M160" i="44"/>
  <c r="AT161" i="44"/>
  <c r="I164" i="44"/>
  <c r="BM164" i="44"/>
  <c r="L165" i="44"/>
  <c r="V166" i="44"/>
  <c r="AL166" i="44"/>
  <c r="BJ166" i="44"/>
  <c r="AH167" i="44"/>
  <c r="AS168" i="44"/>
  <c r="AF169" i="44"/>
  <c r="Z170" i="44"/>
  <c r="F171" i="44"/>
  <c r="BM172" i="44"/>
  <c r="U173" i="44"/>
  <c r="BQ173" i="44"/>
  <c r="O174" i="44"/>
  <c r="S175" i="44"/>
  <c r="BN177" i="44"/>
  <c r="AZ178" i="44"/>
  <c r="BL179" i="44"/>
  <c r="AR180" i="44"/>
  <c r="P181" i="44"/>
  <c r="AN181" i="44"/>
  <c r="AH182" i="44"/>
  <c r="E183" i="44"/>
  <c r="AG184" i="44"/>
  <c r="BI185" i="44"/>
  <c r="AR187" i="44"/>
  <c r="BK188" i="44"/>
  <c r="AY189" i="44"/>
  <c r="E190" i="44"/>
  <c r="AS190" i="44"/>
  <c r="BA190" i="44"/>
  <c r="BI190" i="44"/>
  <c r="BQ190" i="44"/>
  <c r="AG191" i="44"/>
  <c r="BC192" i="44"/>
  <c r="BF195" i="44"/>
  <c r="AN196" i="44"/>
  <c r="AQ197" i="44"/>
  <c r="G198" i="44"/>
  <c r="AU198" i="44"/>
  <c r="AK200" i="44"/>
  <c r="BG203" i="44"/>
  <c r="J205" i="44"/>
  <c r="BF205" i="44"/>
  <c r="AX207" i="44"/>
  <c r="AD151" i="44"/>
  <c r="BN152" i="44"/>
  <c r="BI153" i="44"/>
  <c r="X154" i="44"/>
  <c r="T155" i="44"/>
  <c r="H156" i="44"/>
  <c r="AF156" i="44"/>
  <c r="BL156" i="44"/>
  <c r="AO157" i="44"/>
  <c r="AK158" i="44"/>
  <c r="BA158" i="44"/>
  <c r="Y159" i="44"/>
  <c r="F161" i="44"/>
  <c r="BJ161" i="44"/>
  <c r="I162" i="44"/>
  <c r="AW162" i="44"/>
  <c r="BM162" i="44"/>
  <c r="M163" i="44"/>
  <c r="BA163" i="44"/>
  <c r="Y164" i="44"/>
  <c r="AB165" i="44"/>
  <c r="AZ165" i="44"/>
  <c r="J167" i="44"/>
  <c r="U168" i="44"/>
  <c r="H169" i="44"/>
  <c r="BD169" i="44"/>
  <c r="AX170" i="44"/>
  <c r="AO172" i="44"/>
  <c r="AS173" i="44"/>
  <c r="AM174" i="44"/>
  <c r="BK174" i="44"/>
  <c r="BO175" i="44"/>
  <c r="BJ176" i="44"/>
  <c r="Z177" i="44"/>
  <c r="L178" i="44"/>
  <c r="AR178" i="44"/>
  <c r="H179" i="44"/>
  <c r="L180" i="44"/>
  <c r="R107" i="44"/>
  <c r="L117" i="44"/>
  <c r="BP148" i="44"/>
  <c r="U153" i="44"/>
  <c r="BA153" i="44"/>
  <c r="AV154" i="44"/>
  <c r="BL154" i="44"/>
  <c r="L155" i="44"/>
  <c r="X156" i="44"/>
  <c r="AV156" i="44"/>
  <c r="AG157" i="44"/>
  <c r="AC158" i="44"/>
  <c r="E160" i="44"/>
  <c r="AX68" i="44"/>
  <c r="X116" i="44"/>
  <c r="G79" i="44"/>
  <c r="AE99" i="44"/>
  <c r="Q114" i="44"/>
  <c r="X90" i="44"/>
  <c r="Q101" i="44"/>
  <c r="AQ108" i="44"/>
  <c r="BO84" i="44"/>
  <c r="Q97" i="44"/>
  <c r="BJ109" i="44"/>
  <c r="BE114" i="44"/>
  <c r="AJ95" i="44"/>
  <c r="G103" i="44"/>
  <c r="U106" i="44"/>
  <c r="AH110" i="44"/>
  <c r="AA117" i="44"/>
  <c r="M85" i="44"/>
  <c r="U104" i="44"/>
  <c r="BE107" i="44"/>
  <c r="AZ72" i="44"/>
  <c r="L78" i="44"/>
  <c r="AG82" i="44"/>
  <c r="U85" i="44"/>
  <c r="Y97" i="44"/>
  <c r="BE105" i="44"/>
  <c r="AP110" i="44"/>
  <c r="BB111" i="44"/>
  <c r="AJ115" i="44"/>
  <c r="BJ65" i="44"/>
  <c r="D70" i="44"/>
  <c r="AM75" i="44"/>
  <c r="AE79" i="44"/>
  <c r="AO82" i="44"/>
  <c r="S84" i="44"/>
  <c r="H86" i="44"/>
  <c r="L89" i="44"/>
  <c r="BL90" i="44"/>
  <c r="AC96" i="44"/>
  <c r="AA98" i="44"/>
  <c r="AI102" i="44"/>
  <c r="Q105" i="44"/>
  <c r="BM107" i="44"/>
  <c r="AA108" i="44"/>
  <c r="BG108" i="44"/>
  <c r="AL109" i="44"/>
  <c r="J110" i="44"/>
  <c r="AX110" i="44"/>
  <c r="V111" i="44"/>
  <c r="AH112" i="44"/>
  <c r="BI113" i="44"/>
  <c r="D115" i="44"/>
  <c r="AN116" i="44"/>
  <c r="K117" i="44"/>
  <c r="AA119" i="44"/>
  <c r="W120" i="44"/>
  <c r="AJ72" i="44"/>
  <c r="BE97" i="44"/>
  <c r="M104" i="44"/>
  <c r="J112" i="44"/>
  <c r="BH115" i="44"/>
  <c r="C66" i="46"/>
  <c r="C66" i="44" s="1"/>
  <c r="AL65" i="44"/>
  <c r="AU83" i="44"/>
  <c r="AU103" i="44"/>
  <c r="AT111" i="44"/>
  <c r="AI57" i="44"/>
  <c r="BC83" i="44"/>
  <c r="AJ87" i="44"/>
  <c r="AF90" i="44"/>
  <c r="E96" i="44"/>
  <c r="S98" i="44"/>
  <c r="Y101" i="44"/>
  <c r="O103" i="44"/>
  <c r="AY108" i="44"/>
  <c r="N111" i="44"/>
  <c r="Z112" i="44"/>
  <c r="M113" i="44"/>
  <c r="Y114" i="44"/>
  <c r="BP115" i="44"/>
  <c r="AF116" i="44"/>
  <c r="C110" i="46"/>
  <c r="C110" i="44" s="1"/>
  <c r="V67" i="44"/>
  <c r="BC75" i="44"/>
  <c r="BK79" i="44"/>
  <c r="AA84" i="44"/>
  <c r="P86" i="44"/>
  <c r="AR87" i="44"/>
  <c r="AS96" i="44"/>
  <c r="AG97" i="44"/>
  <c r="AY98" i="44"/>
  <c r="AG101" i="44"/>
  <c r="W103" i="44"/>
  <c r="BC103" i="44"/>
  <c r="AC104" i="44"/>
  <c r="BI104" i="44"/>
  <c r="BM105" i="44"/>
  <c r="AS106" i="44"/>
  <c r="AG107" i="44"/>
  <c r="R110" i="44"/>
  <c r="U113" i="44"/>
  <c r="BQ113" i="44"/>
  <c r="AR115" i="44"/>
  <c r="AQ117" i="44"/>
  <c r="BK118" i="44"/>
  <c r="BG119" i="44"/>
  <c r="AE120" i="44"/>
  <c r="BO121" i="44"/>
  <c r="BN112" i="44"/>
  <c r="BL116" i="44"/>
  <c r="W75" i="44"/>
  <c r="S102" i="44"/>
  <c r="BA104" i="44"/>
  <c r="Q107" i="44"/>
  <c r="AD109" i="44"/>
  <c r="E113" i="44"/>
  <c r="T40" i="44"/>
  <c r="AA76" i="44"/>
  <c r="K80" i="44"/>
  <c r="AR89" i="44"/>
  <c r="BC99" i="44"/>
  <c r="AW101" i="44"/>
  <c r="AE103" i="44"/>
  <c r="AK104" i="44"/>
  <c r="AI108" i="44"/>
  <c r="AT109" i="44"/>
  <c r="AX112" i="44"/>
  <c r="AZ115" i="44"/>
  <c r="O49" i="44"/>
  <c r="AO105" i="44"/>
  <c r="V109" i="44"/>
  <c r="H69" i="44"/>
  <c r="W79" i="44"/>
  <c r="T87" i="44"/>
  <c r="BP91" i="44"/>
  <c r="AM99" i="44"/>
  <c r="S108" i="44"/>
  <c r="AW82" i="44"/>
  <c r="AQ84" i="44"/>
  <c r="BH87" i="44"/>
  <c r="T91" i="44"/>
  <c r="BA96" i="44"/>
  <c r="BG98" i="44"/>
  <c r="AQ102" i="44"/>
  <c r="BA106" i="44"/>
  <c r="F109" i="44"/>
  <c r="BJ111" i="44"/>
  <c r="AO114" i="44"/>
  <c r="L115" i="44"/>
  <c r="H116" i="44"/>
  <c r="AV116" i="44"/>
  <c r="A110" i="44"/>
  <c r="C112" i="46"/>
  <c r="C112" i="44" s="1"/>
  <c r="P45" i="44"/>
  <c r="AF71" i="44"/>
  <c r="AQ76" i="44"/>
  <c r="AZ78" i="44"/>
  <c r="F81" i="44"/>
  <c r="G83" i="44"/>
  <c r="AY84" i="44"/>
  <c r="BH89" i="44"/>
  <c r="AB91" i="44"/>
  <c r="D95" i="44"/>
  <c r="BI96" i="44"/>
  <c r="AW97" i="44"/>
  <c r="G99" i="44"/>
  <c r="BK99" i="44"/>
  <c r="BE101" i="44"/>
  <c r="BK103" i="44"/>
  <c r="AS104" i="44"/>
  <c r="BQ104" i="44"/>
  <c r="AD111" i="44"/>
  <c r="AK113" i="44"/>
  <c r="T115" i="44"/>
  <c r="BD116" i="44"/>
  <c r="S117" i="44"/>
  <c r="AT80" i="46"/>
  <c r="AT80" i="44"/>
  <c r="AH147" i="46"/>
  <c r="AH147" i="44"/>
  <c r="F148" i="44"/>
  <c r="A147" i="44"/>
  <c r="AY90" i="44"/>
  <c r="R147" i="44"/>
  <c r="AD148" i="44"/>
  <c r="H161" i="44"/>
  <c r="T167" i="44"/>
  <c r="AR167" i="44"/>
  <c r="AZ170" i="44"/>
  <c r="BN156" i="46"/>
  <c r="BN156" i="44"/>
  <c r="AV161" i="46"/>
  <c r="AV161" i="44"/>
  <c r="BD161" i="46"/>
  <c r="BD161" i="44"/>
  <c r="N165" i="46"/>
  <c r="N165" i="44"/>
  <c r="AL165" i="46"/>
  <c r="AL165" i="44"/>
  <c r="AT165" i="46"/>
  <c r="AT165" i="44"/>
  <c r="BB165" i="46"/>
  <c r="BB165" i="44"/>
  <c r="D167" i="46"/>
  <c r="D167" i="44"/>
  <c r="L167" i="46"/>
  <c r="L167" i="44"/>
  <c r="AJ167" i="46"/>
  <c r="AJ167" i="44"/>
  <c r="AZ167" i="46"/>
  <c r="AZ167" i="44"/>
  <c r="T170" i="46"/>
  <c r="T170" i="44"/>
  <c r="AB170" i="46"/>
  <c r="AB170" i="44"/>
  <c r="BH170" i="46"/>
  <c r="BH170" i="44"/>
  <c r="AF176" i="46"/>
  <c r="AF176" i="44"/>
  <c r="BD176" i="46"/>
  <c r="BD176" i="44"/>
  <c r="AB177" i="46"/>
  <c r="AB177" i="44"/>
  <c r="BP177" i="46"/>
  <c r="BP177" i="44"/>
  <c r="F178" i="46"/>
  <c r="F178" i="44"/>
  <c r="AD178" i="46"/>
  <c r="AD178" i="44"/>
  <c r="BB178" i="46"/>
  <c r="BB178" i="44"/>
  <c r="R179" i="46"/>
  <c r="R179" i="44"/>
  <c r="AH179" i="46"/>
  <c r="AH179" i="44"/>
  <c r="AX179" i="46"/>
  <c r="AX179" i="44"/>
  <c r="BN179" i="46"/>
  <c r="BN179" i="44"/>
  <c r="V180" i="46"/>
  <c r="V180" i="44"/>
  <c r="AL180" i="46"/>
  <c r="AL180" i="44"/>
  <c r="A181" i="44"/>
  <c r="C181" i="46"/>
  <c r="C181" i="44" s="1"/>
  <c r="T182" i="46"/>
  <c r="T182" i="44"/>
  <c r="AJ182" i="46"/>
  <c r="AJ182" i="44"/>
  <c r="AZ182" i="46"/>
  <c r="AZ182" i="44"/>
  <c r="BH182" i="46"/>
  <c r="BH182" i="44"/>
  <c r="BO71" i="46"/>
  <c r="BO71" i="44"/>
  <c r="R156" i="46"/>
  <c r="R156" i="44"/>
  <c r="BJ148" i="44"/>
  <c r="BQ63" i="46"/>
  <c r="BQ63" i="44"/>
  <c r="A56" i="27"/>
  <c r="A58" i="44"/>
  <c r="AK68" i="46"/>
  <c r="AK68" i="44"/>
  <c r="Z147" i="44"/>
  <c r="AZ43" i="46"/>
  <c r="AZ43" i="44"/>
  <c r="AW53" i="44"/>
  <c r="J147" i="44"/>
  <c r="AL148" i="44"/>
  <c r="AN161" i="44"/>
  <c r="D170" i="44"/>
  <c r="BH177" i="44"/>
  <c r="N178" i="44"/>
  <c r="V148" i="46"/>
  <c r="V148" i="44"/>
  <c r="BN147" i="44"/>
  <c r="BD17" i="46"/>
  <c r="BD17" i="44"/>
  <c r="AW29" i="46"/>
  <c r="AW29" i="44"/>
  <c r="AJ61" i="46"/>
  <c r="AJ61" i="44"/>
  <c r="AA94" i="46"/>
  <c r="AA94" i="44"/>
  <c r="A109" i="44"/>
  <c r="C109" i="46"/>
  <c r="C109" i="44" s="1"/>
  <c r="AT148" i="46"/>
  <c r="AT148" i="44"/>
  <c r="A145" i="44"/>
  <c r="BH61" i="44"/>
  <c r="AX147" i="44"/>
  <c r="BJ144" i="44"/>
  <c r="AP147" i="44"/>
  <c r="A34" i="44"/>
  <c r="C145" i="46"/>
  <c r="C145" i="44" s="1"/>
  <c r="BJ33" i="44"/>
  <c r="A156" i="44"/>
  <c r="C81" i="46"/>
  <c r="C81" i="44" s="1"/>
  <c r="C147" i="46"/>
  <c r="C147" i="44" s="1"/>
  <c r="D35" i="44"/>
  <c r="BF147" i="44"/>
  <c r="J156" i="44"/>
  <c r="AH156" i="44"/>
  <c r="BJ165" i="44"/>
  <c r="BP167" i="44"/>
  <c r="AV176" i="44"/>
  <c r="D177" i="44"/>
  <c r="A74" i="44"/>
  <c r="A113" i="44"/>
  <c r="F53" i="44"/>
  <c r="AI83" i="44"/>
  <c r="AR86" i="44"/>
  <c r="AV87" i="44"/>
  <c r="BP88" i="44"/>
  <c r="AN91" i="44"/>
  <c r="I96" i="44"/>
  <c r="E102" i="44"/>
  <c r="AG104" i="44"/>
  <c r="BG105" i="44"/>
  <c r="AG106" i="44"/>
  <c r="BL111" i="44"/>
  <c r="BQ114" i="44"/>
  <c r="K118" i="44"/>
  <c r="AI118" i="44"/>
  <c r="BO120" i="44"/>
  <c r="AC123" i="44"/>
  <c r="K125" i="44"/>
  <c r="AK129" i="44"/>
  <c r="X130" i="44"/>
  <c r="W132" i="44"/>
  <c r="BK132" i="44"/>
  <c r="AH135" i="44"/>
  <c r="BN135" i="44"/>
  <c r="AJ195" i="44"/>
  <c r="AH196" i="44"/>
  <c r="AQ207" i="44"/>
  <c r="C74" i="46"/>
  <c r="C74" i="44" s="1"/>
  <c r="C113" i="46"/>
  <c r="C113" i="44" s="1"/>
  <c r="L86" i="44"/>
  <c r="X87" i="44"/>
  <c r="AB88" i="44"/>
  <c r="BD89" i="44"/>
  <c r="H91" i="44"/>
  <c r="D92" i="44"/>
  <c r="BL93" i="44"/>
  <c r="BC96" i="44"/>
  <c r="AO100" i="44"/>
  <c r="U102" i="44"/>
  <c r="AK105" i="44"/>
  <c r="AW106" i="44"/>
  <c r="BQ107" i="44"/>
  <c r="AT110" i="44"/>
  <c r="N112" i="44"/>
  <c r="M114" i="44"/>
  <c r="N115" i="44"/>
  <c r="AV115" i="44"/>
  <c r="BQ117" i="44"/>
  <c r="AY118" i="44"/>
  <c r="O119" i="44"/>
  <c r="AM121" i="44"/>
  <c r="BQ123" i="44"/>
  <c r="S125" i="44"/>
  <c r="AS125" i="44"/>
  <c r="BE126" i="44"/>
  <c r="AS129" i="44"/>
  <c r="AF130" i="44"/>
  <c r="BA132" i="44"/>
  <c r="BI134" i="44"/>
  <c r="R135" i="44"/>
  <c r="K138" i="44"/>
  <c r="W140" i="44"/>
  <c r="BG141" i="44"/>
  <c r="BC142" i="44"/>
  <c r="AI143" i="44"/>
  <c r="BG143" i="44"/>
  <c r="W144" i="44"/>
  <c r="BO145" i="44"/>
  <c r="BC146" i="44"/>
  <c r="AA149" i="44"/>
  <c r="D195" i="44"/>
  <c r="BP195" i="44"/>
  <c r="AC203" i="44"/>
  <c r="AK203" i="44"/>
  <c r="AS203" i="44"/>
  <c r="BA203" i="44"/>
  <c r="BI203" i="44"/>
  <c r="BQ203" i="44"/>
  <c r="K207" i="44"/>
  <c r="AM53" i="46"/>
  <c r="AM53" i="44"/>
  <c r="AC87" i="46"/>
  <c r="AC87" i="44"/>
  <c r="AS87" i="46"/>
  <c r="AS87" i="44"/>
  <c r="Y88" i="46"/>
  <c r="Y88" i="44"/>
  <c r="AG88" i="46"/>
  <c r="AG88" i="44"/>
  <c r="AK91" i="46"/>
  <c r="AK91" i="44"/>
  <c r="Q92" i="46"/>
  <c r="Q92" i="44"/>
  <c r="R114" i="46"/>
  <c r="R114" i="44"/>
  <c r="Y116" i="46"/>
  <c r="Y116" i="44"/>
  <c r="AO116" i="46"/>
  <c r="AO116" i="44"/>
  <c r="BM116" i="46"/>
  <c r="BM116" i="44"/>
  <c r="T117" i="46"/>
  <c r="T117" i="44"/>
  <c r="AJ119" i="46"/>
  <c r="AJ119" i="44"/>
  <c r="BH119" i="46"/>
  <c r="BH119" i="44"/>
  <c r="P120" i="46"/>
  <c r="P120" i="44"/>
  <c r="AN120" i="46"/>
  <c r="AN120" i="44"/>
  <c r="BL120" i="46"/>
  <c r="BL120" i="44"/>
  <c r="T121" i="46"/>
  <c r="T121" i="44"/>
  <c r="AR121" i="46"/>
  <c r="AR121" i="44"/>
  <c r="BH121" i="46"/>
  <c r="BH121" i="44"/>
  <c r="V122" i="46"/>
  <c r="V122" i="44"/>
  <c r="BJ122" i="46"/>
  <c r="BJ122" i="44"/>
  <c r="AX123" i="46"/>
  <c r="AX123" i="44"/>
  <c r="R129" i="46"/>
  <c r="R129" i="44"/>
  <c r="BN129" i="46"/>
  <c r="BN129" i="44"/>
  <c r="AC130" i="46"/>
  <c r="AC130" i="44"/>
  <c r="BQ130" i="46"/>
  <c r="BQ130" i="44"/>
  <c r="Q131" i="46"/>
  <c r="Q131" i="44"/>
  <c r="AW131" i="46"/>
  <c r="AW131" i="44"/>
  <c r="BD133" i="46"/>
  <c r="BD133" i="44"/>
  <c r="AU135" i="46"/>
  <c r="AU135" i="44"/>
  <c r="AJ140" i="46"/>
  <c r="AJ140" i="44"/>
  <c r="BP140" i="46"/>
  <c r="BP140" i="44"/>
  <c r="AV141" i="46"/>
  <c r="AV141" i="44"/>
  <c r="L142" i="46"/>
  <c r="L142" i="44"/>
  <c r="AB142" i="46"/>
  <c r="AB142" i="44"/>
  <c r="AZ142" i="46"/>
  <c r="AZ142" i="44"/>
  <c r="BP142" i="46"/>
  <c r="BP142" i="44"/>
  <c r="P143" i="46"/>
  <c r="P143" i="44"/>
  <c r="AN143" i="46"/>
  <c r="AN143" i="44"/>
  <c r="D144" i="46"/>
  <c r="D144" i="44"/>
  <c r="AV145" i="46"/>
  <c r="AV145" i="44"/>
  <c r="D146" i="46"/>
  <c r="D146" i="44"/>
  <c r="T146" i="46"/>
  <c r="T146" i="44"/>
  <c r="AJ146" i="46"/>
  <c r="AJ146" i="44"/>
  <c r="BP146" i="46"/>
  <c r="BP146" i="44"/>
  <c r="X149" i="46"/>
  <c r="X149" i="44"/>
  <c r="BL149" i="46"/>
  <c r="BL149" i="44"/>
  <c r="BI95" i="44"/>
  <c r="AA110" i="44"/>
  <c r="AN133" i="44"/>
  <c r="AF143" i="44"/>
  <c r="N151" i="44"/>
  <c r="H60" i="46"/>
  <c r="H60" i="44"/>
  <c r="AU62" i="46"/>
  <c r="AU62" i="44"/>
  <c r="L73" i="46"/>
  <c r="L73" i="44"/>
  <c r="R90" i="46"/>
  <c r="R90" i="44"/>
  <c r="AL91" i="46"/>
  <c r="AL91" i="44"/>
  <c r="G96" i="46"/>
  <c r="G96" i="44"/>
  <c r="BD75" i="46"/>
  <c r="BD75" i="44"/>
  <c r="O81" i="46"/>
  <c r="O81" i="44"/>
  <c r="W109" i="46"/>
  <c r="W109" i="44"/>
  <c r="AU109" i="46"/>
  <c r="AU109" i="44"/>
  <c r="AU111" i="46"/>
  <c r="AU111" i="44"/>
  <c r="BK111" i="46"/>
  <c r="BK111" i="44"/>
  <c r="S112" i="46"/>
  <c r="S112" i="44"/>
  <c r="AQ112" i="46"/>
  <c r="AQ112" i="44"/>
  <c r="BF114" i="46"/>
  <c r="BF114" i="44"/>
  <c r="U115" i="46"/>
  <c r="U115" i="44"/>
  <c r="D117" i="46"/>
  <c r="D117" i="44"/>
  <c r="AB117" i="46"/>
  <c r="AB117" i="44"/>
  <c r="BH117" i="46"/>
  <c r="BH117" i="44"/>
  <c r="P118" i="46"/>
  <c r="P118" i="44"/>
  <c r="AV118" i="46"/>
  <c r="AV118" i="44"/>
  <c r="N122" i="46"/>
  <c r="N122" i="44"/>
  <c r="AL122" i="46"/>
  <c r="AL122" i="44"/>
  <c r="A121" i="27"/>
  <c r="A123" i="44"/>
  <c r="Z123" i="46"/>
  <c r="Z123" i="44"/>
  <c r="BF123" i="46"/>
  <c r="BF123" i="44"/>
  <c r="V124" i="46"/>
  <c r="V124" i="44"/>
  <c r="BJ124" i="46"/>
  <c r="BJ124" i="44"/>
  <c r="Z125" i="46"/>
  <c r="Z125" i="44"/>
  <c r="BF125" i="46"/>
  <c r="BF125" i="44"/>
  <c r="C127" i="46"/>
  <c r="C127" i="44" s="1"/>
  <c r="A127" i="44"/>
  <c r="V128" i="46"/>
  <c r="V128" i="44"/>
  <c r="BJ128" i="46"/>
  <c r="BJ128" i="44"/>
  <c r="AH129" i="46"/>
  <c r="AH129" i="44"/>
  <c r="M130" i="46"/>
  <c r="M130" i="44"/>
  <c r="BA130" i="46"/>
  <c r="BA130" i="44"/>
  <c r="AJ132" i="46"/>
  <c r="AJ132" i="44"/>
  <c r="AJ134" i="46"/>
  <c r="AJ134" i="44"/>
  <c r="AZ134" i="46"/>
  <c r="AZ134" i="44"/>
  <c r="O135" i="46"/>
  <c r="O135" i="44"/>
  <c r="BC135" i="46"/>
  <c r="BC135" i="44"/>
  <c r="I136" i="46"/>
  <c r="I136" i="44"/>
  <c r="Y136" i="46"/>
  <c r="Y136" i="44"/>
  <c r="BE136" i="46"/>
  <c r="BE136" i="44"/>
  <c r="M137" i="46"/>
  <c r="M137" i="44"/>
  <c r="BA137" i="46"/>
  <c r="BA137" i="44"/>
  <c r="H138" i="46"/>
  <c r="H138" i="44"/>
  <c r="AF138" i="46"/>
  <c r="AF138" i="44"/>
  <c r="BD141" i="46"/>
  <c r="BD141" i="44"/>
  <c r="P147" i="46"/>
  <c r="P147" i="44"/>
  <c r="BD147" i="46"/>
  <c r="BD147" i="44"/>
  <c r="P99" i="44"/>
  <c r="J139" i="44"/>
  <c r="BM79" i="46"/>
  <c r="BM79" i="44"/>
  <c r="I83" i="46"/>
  <c r="I83" i="44"/>
  <c r="C71" i="46"/>
  <c r="C71" i="44" s="1"/>
  <c r="C123" i="46"/>
  <c r="C123" i="44" s="1"/>
  <c r="BQ89" i="44"/>
  <c r="BI93" i="44"/>
  <c r="BO112" i="44"/>
  <c r="BE116" i="44"/>
  <c r="AF120" i="44"/>
  <c r="AZ121" i="44"/>
  <c r="L132" i="44"/>
  <c r="BD138" i="44"/>
  <c r="X141" i="44"/>
  <c r="T142" i="44"/>
  <c r="BP144" i="44"/>
  <c r="AF145" i="44"/>
  <c r="BH148" i="44"/>
  <c r="AA61" i="46"/>
  <c r="AA61" i="44"/>
  <c r="BD67" i="46"/>
  <c r="BD67" i="44"/>
  <c r="AG75" i="46"/>
  <c r="AG75" i="44"/>
  <c r="AS80" i="46"/>
  <c r="AS80" i="44"/>
  <c r="BI80" i="46"/>
  <c r="BI80" i="44"/>
  <c r="E84" i="46"/>
  <c r="E84" i="44"/>
  <c r="AC84" i="46"/>
  <c r="AC84" i="44"/>
  <c r="Z88" i="46"/>
  <c r="Z88" i="44"/>
  <c r="V93" i="46"/>
  <c r="V93" i="44"/>
  <c r="AL93" i="46"/>
  <c r="AL93" i="44"/>
  <c r="BJ93" i="46"/>
  <c r="BJ93" i="44"/>
  <c r="AM96" i="46"/>
  <c r="AM96" i="44"/>
  <c r="L29" i="44"/>
  <c r="AK48" i="44"/>
  <c r="A97" i="44"/>
  <c r="AV58" i="44"/>
  <c r="S73" i="44"/>
  <c r="G81" i="44"/>
  <c r="AP92" i="44"/>
  <c r="AJ102" i="44"/>
  <c r="AZ108" i="44"/>
  <c r="AE111" i="44"/>
  <c r="AR119" i="44"/>
  <c r="D121" i="44"/>
  <c r="J123" i="44"/>
  <c r="U137" i="44"/>
  <c r="AK137" i="44"/>
  <c r="BH142" i="44"/>
  <c r="P145" i="44"/>
  <c r="AF147" i="44"/>
  <c r="BA78" i="46"/>
  <c r="BA78" i="44"/>
  <c r="BM90" i="46"/>
  <c r="BM90" i="44"/>
  <c r="AO92" i="46"/>
  <c r="AO92" i="44"/>
  <c r="E93" i="46"/>
  <c r="E93" i="44"/>
  <c r="A99" i="27"/>
  <c r="A101" i="44"/>
  <c r="C101" i="46"/>
  <c r="C101" i="44" s="1"/>
  <c r="AV103" i="46"/>
  <c r="AV103" i="44"/>
  <c r="BF107" i="46"/>
  <c r="BF107" i="44"/>
  <c r="D108" i="46"/>
  <c r="D108" i="44"/>
  <c r="AB108" i="46"/>
  <c r="AB108" i="44"/>
  <c r="AR108" i="46"/>
  <c r="AR108" i="44"/>
  <c r="G109" i="46"/>
  <c r="G109" i="44"/>
  <c r="BO110" i="46"/>
  <c r="BO110" i="44"/>
  <c r="W111" i="46"/>
  <c r="W111" i="44"/>
  <c r="AA112" i="46"/>
  <c r="AA112" i="44"/>
  <c r="AY112" i="46"/>
  <c r="AY112" i="44"/>
  <c r="F113" i="46"/>
  <c r="F113" i="44"/>
  <c r="AD113" i="46"/>
  <c r="AD113" i="44"/>
  <c r="BA115" i="46"/>
  <c r="BA115" i="44"/>
  <c r="BQ115" i="46"/>
  <c r="BQ115" i="44"/>
  <c r="AB119" i="46"/>
  <c r="AB119" i="44"/>
  <c r="AZ119" i="46"/>
  <c r="AZ119" i="44"/>
  <c r="AJ121" i="46"/>
  <c r="AJ121" i="44"/>
  <c r="AH123" i="46"/>
  <c r="AH123" i="44"/>
  <c r="BN123" i="46"/>
  <c r="BN123" i="44"/>
  <c r="AD124" i="46"/>
  <c r="AD124" i="44"/>
  <c r="R125" i="46"/>
  <c r="R125" i="44"/>
  <c r="AL128" i="46"/>
  <c r="AL128" i="44"/>
  <c r="J129" i="46"/>
  <c r="J129" i="44"/>
  <c r="BF129" i="46"/>
  <c r="BF129" i="44"/>
  <c r="AK130" i="46"/>
  <c r="AK130" i="44"/>
  <c r="BM131" i="46"/>
  <c r="BM131" i="44"/>
  <c r="T132" i="46"/>
  <c r="T132" i="44"/>
  <c r="AB132" i="46"/>
  <c r="AB132" i="44"/>
  <c r="AZ132" i="46"/>
  <c r="AZ132" i="44"/>
  <c r="P133" i="46"/>
  <c r="P133" i="44"/>
  <c r="AV133" i="46"/>
  <c r="AV133" i="44"/>
  <c r="L134" i="46"/>
  <c r="L134" i="44"/>
  <c r="BM136" i="46"/>
  <c r="BM136" i="44"/>
  <c r="AC137" i="46"/>
  <c r="AC137" i="44"/>
  <c r="BI137" i="46"/>
  <c r="BI137" i="44"/>
  <c r="R139" i="46"/>
  <c r="R139" i="44"/>
  <c r="Z139" i="46"/>
  <c r="Z139" i="44"/>
  <c r="AX139" i="46"/>
  <c r="AX139" i="44"/>
  <c r="BN139" i="46"/>
  <c r="BN139" i="44"/>
  <c r="L140" i="46"/>
  <c r="L140" i="44"/>
  <c r="AZ140" i="46"/>
  <c r="AZ140" i="44"/>
  <c r="H141" i="46"/>
  <c r="H141" i="44"/>
  <c r="AN141" i="46"/>
  <c r="AN141" i="44"/>
  <c r="D142" i="46"/>
  <c r="D142" i="44"/>
  <c r="AJ142" i="46"/>
  <c r="AJ142" i="44"/>
  <c r="AB144" i="46"/>
  <c r="AB144" i="44"/>
  <c r="BL147" i="46"/>
  <c r="BL147" i="44"/>
  <c r="T148" i="46"/>
  <c r="T148" i="44"/>
  <c r="AJ148" i="46"/>
  <c r="AJ148" i="44"/>
  <c r="S150" i="46"/>
  <c r="S150" i="44"/>
  <c r="AI150" i="46"/>
  <c r="AI150" i="44"/>
  <c r="AY150" i="46"/>
  <c r="AY150" i="44"/>
  <c r="BG150" i="46"/>
  <c r="BG150" i="44"/>
  <c r="F151" i="46"/>
  <c r="F151" i="44"/>
  <c r="N85" i="44"/>
  <c r="Q83" i="46"/>
  <c r="Q83" i="44"/>
  <c r="V106" i="44"/>
  <c r="AI112" i="44"/>
  <c r="BB113" i="44"/>
  <c r="AZ117" i="44"/>
  <c r="AO131" i="44"/>
  <c r="BE131" i="44"/>
  <c r="W135" i="44"/>
  <c r="AG136" i="44"/>
  <c r="H147" i="44"/>
  <c r="AK70" i="46"/>
  <c r="AK70" i="44"/>
  <c r="AS91" i="46"/>
  <c r="AS91" i="44"/>
  <c r="U93" i="46"/>
  <c r="U93" i="44"/>
  <c r="AB98" i="46"/>
  <c r="AB98" i="44"/>
  <c r="AR98" i="46"/>
  <c r="AR98" i="44"/>
  <c r="BP98" i="46"/>
  <c r="BP98" i="44"/>
  <c r="BN105" i="46"/>
  <c r="BN105" i="44"/>
  <c r="N106" i="46"/>
  <c r="N106" i="44"/>
  <c r="AM109" i="46"/>
  <c r="AM109" i="44"/>
  <c r="BK109" i="46"/>
  <c r="BK109" i="44"/>
  <c r="S110" i="46"/>
  <c r="S110" i="44"/>
  <c r="AT113" i="46"/>
  <c r="AT113" i="44"/>
  <c r="A112" i="27"/>
  <c r="C114" i="46"/>
  <c r="C114" i="44" s="1"/>
  <c r="AH114" i="46"/>
  <c r="AH114" i="44"/>
  <c r="AW116" i="46"/>
  <c r="AW116" i="44"/>
  <c r="BL118" i="46"/>
  <c r="BL118" i="44"/>
  <c r="BD120" i="46"/>
  <c r="BD120" i="44"/>
  <c r="L121" i="46"/>
  <c r="L121" i="44"/>
  <c r="AB121" i="46"/>
  <c r="AB121" i="44"/>
  <c r="BP121" i="46"/>
  <c r="BP121" i="44"/>
  <c r="AT124" i="46"/>
  <c r="AT124" i="44"/>
  <c r="A125" i="44"/>
  <c r="C125" i="46"/>
  <c r="C125" i="44" s="1"/>
  <c r="AP125" i="46"/>
  <c r="AP125" i="44"/>
  <c r="F128" i="46"/>
  <c r="F128" i="44"/>
  <c r="N128" i="46"/>
  <c r="N128" i="44"/>
  <c r="BB128" i="46"/>
  <c r="BB128" i="44"/>
  <c r="Z129" i="46"/>
  <c r="Z129" i="44"/>
  <c r="E130" i="46"/>
  <c r="E130" i="44"/>
  <c r="D132" i="46"/>
  <c r="D132" i="44"/>
  <c r="D134" i="46"/>
  <c r="D134" i="44"/>
  <c r="BK135" i="46"/>
  <c r="BK135" i="44"/>
  <c r="BQ137" i="46"/>
  <c r="BQ137" i="44"/>
  <c r="P138" i="46"/>
  <c r="P138" i="44"/>
  <c r="AN138" i="46"/>
  <c r="AN138" i="44"/>
  <c r="BL138" i="46"/>
  <c r="BL138" i="44"/>
  <c r="P141" i="46"/>
  <c r="P141" i="44"/>
  <c r="X143" i="46"/>
  <c r="X143" i="44"/>
  <c r="BD143" i="46"/>
  <c r="BD143" i="44"/>
  <c r="L144" i="46"/>
  <c r="L144" i="44"/>
  <c r="T144" i="46"/>
  <c r="T144" i="44"/>
  <c r="AJ144" i="46"/>
  <c r="AJ144" i="44"/>
  <c r="AZ144" i="46"/>
  <c r="AZ144" i="44"/>
  <c r="H145" i="46"/>
  <c r="H145" i="44"/>
  <c r="AN145" i="46"/>
  <c r="AN145" i="44"/>
  <c r="BL145" i="46"/>
  <c r="BL145" i="44"/>
  <c r="L146" i="46"/>
  <c r="L146" i="44"/>
  <c r="AB146" i="46"/>
  <c r="AB146" i="44"/>
  <c r="AR146" i="46"/>
  <c r="AR146" i="44"/>
  <c r="BH146" i="46"/>
  <c r="BH146" i="44"/>
  <c r="AN147" i="46"/>
  <c r="AN147" i="44"/>
  <c r="D148" i="46"/>
  <c r="D148" i="44"/>
  <c r="AB148" i="46"/>
  <c r="AB148" i="44"/>
  <c r="AR148" i="46"/>
  <c r="AR148" i="44"/>
  <c r="AZ148" i="46"/>
  <c r="AZ148" i="44"/>
  <c r="P149" i="46"/>
  <c r="P149" i="44"/>
  <c r="AV149" i="46"/>
  <c r="AV149" i="44"/>
  <c r="AA150" i="46"/>
  <c r="AA150" i="44"/>
  <c r="V151" i="46"/>
  <c r="V151" i="44"/>
  <c r="BN114" i="44"/>
  <c r="F122" i="44"/>
  <c r="AY82" i="46"/>
  <c r="AY82" i="44"/>
  <c r="BI84" i="46"/>
  <c r="BI84" i="44"/>
  <c r="BJ87" i="46"/>
  <c r="BJ87" i="44"/>
  <c r="J88" i="46"/>
  <c r="J88" i="44"/>
  <c r="AH90" i="46"/>
  <c r="AH90" i="44"/>
  <c r="H81" i="44"/>
  <c r="BF92" i="44"/>
  <c r="M95" i="44"/>
  <c r="BE51" i="44"/>
  <c r="V87" i="44"/>
  <c r="AG90" i="44"/>
  <c r="N95" i="44"/>
  <c r="AX114" i="44"/>
  <c r="AG116" i="44"/>
  <c r="H120" i="44"/>
  <c r="BB124" i="44"/>
  <c r="BN125" i="44"/>
  <c r="Y131" i="44"/>
  <c r="H133" i="44"/>
  <c r="T134" i="44"/>
  <c r="Q136" i="44"/>
  <c r="AW136" i="44"/>
  <c r="AR140" i="44"/>
  <c r="AR144" i="44"/>
  <c r="BD145" i="44"/>
  <c r="X147" i="44"/>
  <c r="AB84" i="46"/>
  <c r="AB84" i="44"/>
  <c r="BH84" i="46"/>
  <c r="BH84" i="44"/>
  <c r="AG92" i="46"/>
  <c r="AG92" i="44"/>
  <c r="M93" i="46"/>
  <c r="M93" i="44"/>
  <c r="AK93" i="46"/>
  <c r="AK93" i="44"/>
  <c r="AK95" i="46"/>
  <c r="AK95" i="44"/>
  <c r="BH102" i="46"/>
  <c r="BH102" i="44"/>
  <c r="AJ108" i="46"/>
  <c r="AJ108" i="44"/>
  <c r="BH108" i="46"/>
  <c r="BH108" i="44"/>
  <c r="G111" i="46"/>
  <c r="G111" i="44"/>
  <c r="BG112" i="46"/>
  <c r="BG112" i="44"/>
  <c r="M115" i="46"/>
  <c r="M115" i="44"/>
  <c r="AS115" i="46"/>
  <c r="AS115" i="44"/>
  <c r="AJ117" i="46"/>
  <c r="AJ117" i="44"/>
  <c r="BP117" i="46"/>
  <c r="BP117" i="44"/>
  <c r="X118" i="46"/>
  <c r="X118" i="44"/>
  <c r="AN118" i="46"/>
  <c r="AN118" i="44"/>
  <c r="BD118" i="46"/>
  <c r="BD118" i="44"/>
  <c r="T119" i="46"/>
  <c r="T119" i="44"/>
  <c r="BB122" i="46"/>
  <c r="BB122" i="44"/>
  <c r="R123" i="46"/>
  <c r="R123" i="44"/>
  <c r="AP123" i="46"/>
  <c r="AP123" i="44"/>
  <c r="F124" i="46"/>
  <c r="F124" i="44"/>
  <c r="AL124" i="46"/>
  <c r="AL124" i="44"/>
  <c r="AH125" i="46"/>
  <c r="AH125" i="44"/>
  <c r="AD128" i="46"/>
  <c r="AD128" i="44"/>
  <c r="A127" i="27"/>
  <c r="C129" i="46"/>
  <c r="C129" i="44" s="1"/>
  <c r="AP129" i="46"/>
  <c r="AP129" i="44"/>
  <c r="U130" i="46"/>
  <c r="U130" i="44"/>
  <c r="AS130" i="46"/>
  <c r="AS130" i="44"/>
  <c r="BI130" i="46"/>
  <c r="BI130" i="44"/>
  <c r="I131" i="46"/>
  <c r="I131" i="44"/>
  <c r="AG131" i="46"/>
  <c r="AG131" i="44"/>
  <c r="X133" i="46"/>
  <c r="X133" i="44"/>
  <c r="BL133" i="46"/>
  <c r="BL133" i="44"/>
  <c r="AB134" i="46"/>
  <c r="AB134" i="44"/>
  <c r="AR134" i="46"/>
  <c r="AR134" i="44"/>
  <c r="BP134" i="46"/>
  <c r="BP134" i="44"/>
  <c r="AE135" i="46"/>
  <c r="AE135" i="44"/>
  <c r="E137" i="46"/>
  <c r="E137" i="44"/>
  <c r="AS137" i="46"/>
  <c r="AS137" i="44"/>
  <c r="AH139" i="46"/>
  <c r="AH139" i="44"/>
  <c r="BF139" i="46"/>
  <c r="BF139" i="44"/>
  <c r="T140" i="46"/>
  <c r="T140" i="44"/>
  <c r="BH140" i="46"/>
  <c r="BH140" i="44"/>
  <c r="AF141" i="46"/>
  <c r="AF141" i="44"/>
  <c r="BL141" i="46"/>
  <c r="BL141" i="44"/>
  <c r="AF149" i="46"/>
  <c r="AF149" i="44"/>
  <c r="BD149" i="46"/>
  <c r="BD149" i="44"/>
  <c r="K150" i="46"/>
  <c r="K150" i="44"/>
  <c r="AQ150" i="46"/>
  <c r="AQ150" i="44"/>
  <c r="AL151" i="46"/>
  <c r="AL151" i="44"/>
  <c r="AZ146" i="44"/>
  <c r="AW75" i="46"/>
  <c r="AW75" i="44"/>
  <c r="G85" i="46"/>
  <c r="G85" i="44"/>
  <c r="AE85" i="46"/>
  <c r="AE85" i="44"/>
  <c r="AU85" i="46"/>
  <c r="AU85" i="44"/>
  <c r="A92" i="27"/>
  <c r="A94" i="44"/>
  <c r="C94" i="46"/>
  <c r="C94" i="44" s="1"/>
  <c r="F40" i="44"/>
  <c r="AV79" i="44"/>
  <c r="R86" i="44"/>
  <c r="AV120" i="44"/>
  <c r="AD122" i="44"/>
  <c r="AT128" i="44"/>
  <c r="BH132" i="44"/>
  <c r="G135" i="44"/>
  <c r="AV143" i="44"/>
  <c r="BL143" i="44"/>
  <c r="AN149" i="44"/>
  <c r="K68" i="46"/>
  <c r="K68" i="44"/>
  <c r="AD85" i="46"/>
  <c r="AD85" i="44"/>
  <c r="A84" i="27"/>
  <c r="A86" i="44"/>
  <c r="AK87" i="46"/>
  <c r="AK87" i="44"/>
  <c r="BA95" i="46"/>
  <c r="BA95" i="44"/>
  <c r="F96" i="46"/>
  <c r="F96" i="44"/>
  <c r="AX107" i="46"/>
  <c r="AX107" i="44"/>
  <c r="BN107" i="46"/>
  <c r="BN107" i="44"/>
  <c r="K110" i="46"/>
  <c r="K110" i="44"/>
  <c r="AI110" i="46"/>
  <c r="AI110" i="44"/>
  <c r="BG110" i="46"/>
  <c r="BG110" i="44"/>
  <c r="O111" i="46"/>
  <c r="O111" i="44"/>
  <c r="AM111" i="46"/>
  <c r="AM111" i="44"/>
  <c r="N113" i="46"/>
  <c r="N113" i="44"/>
  <c r="AL113" i="46"/>
  <c r="AL113" i="44"/>
  <c r="BJ113" i="46"/>
  <c r="BJ113" i="44"/>
  <c r="J114" i="46"/>
  <c r="J114" i="44"/>
  <c r="AP114" i="46"/>
  <c r="AP114" i="44"/>
  <c r="E115" i="46"/>
  <c r="E115" i="44"/>
  <c r="AK115" i="46"/>
  <c r="AK115" i="44"/>
  <c r="BI115" i="46"/>
  <c r="BI115" i="44"/>
  <c r="Q116" i="46"/>
  <c r="Q116" i="44"/>
  <c r="H118" i="46"/>
  <c r="H118" i="44"/>
  <c r="BP119" i="46"/>
  <c r="BP119" i="44"/>
  <c r="X120" i="46"/>
  <c r="X120" i="44"/>
  <c r="AT122" i="46"/>
  <c r="AT122" i="44"/>
  <c r="J125" i="46"/>
  <c r="J125" i="44"/>
  <c r="AX125" i="46"/>
  <c r="AX125" i="44"/>
  <c r="BP132" i="46"/>
  <c r="BP132" i="44"/>
  <c r="AF133" i="46"/>
  <c r="AF133" i="44"/>
  <c r="AO136" i="46"/>
  <c r="AO136" i="44"/>
  <c r="AV138" i="46"/>
  <c r="AV138" i="44"/>
  <c r="AR142" i="46"/>
  <c r="AR142" i="44"/>
  <c r="H143" i="46"/>
  <c r="H143" i="44"/>
  <c r="BH144" i="46"/>
  <c r="BH144" i="44"/>
  <c r="X145" i="46"/>
  <c r="X145" i="44"/>
  <c r="AV147" i="46"/>
  <c r="AV147" i="44"/>
  <c r="L148" i="46"/>
  <c r="L148" i="44"/>
  <c r="H149" i="46"/>
  <c r="H149" i="44"/>
  <c r="AM135" i="44"/>
  <c r="AC57" i="46"/>
  <c r="AC57" i="44"/>
  <c r="AY77" i="46"/>
  <c r="AY77" i="44"/>
  <c r="AH86" i="46"/>
  <c r="AH86" i="44"/>
  <c r="AX90" i="46"/>
  <c r="AX90" i="44"/>
  <c r="A90" i="27"/>
  <c r="A92" i="44"/>
  <c r="AD95" i="46"/>
  <c r="AD95" i="44"/>
  <c r="A65" i="44"/>
  <c r="A114" i="44"/>
  <c r="AW58" i="44"/>
  <c r="AC78" i="44"/>
  <c r="A73" i="44"/>
  <c r="C107" i="46"/>
  <c r="C107" i="44" s="1"/>
  <c r="K26" i="44"/>
  <c r="AT78" i="44"/>
  <c r="AL95" i="44"/>
  <c r="L108" i="44"/>
  <c r="AY110" i="44"/>
  <c r="K112" i="44"/>
  <c r="V113" i="44"/>
  <c r="D119" i="44"/>
  <c r="AR132" i="44"/>
  <c r="BH134" i="44"/>
  <c r="X138" i="44"/>
  <c r="D140" i="44"/>
  <c r="AB140" i="44"/>
  <c r="G124" i="46"/>
  <c r="G124" i="44"/>
  <c r="W124" i="46"/>
  <c r="W124" i="44"/>
  <c r="AX131" i="46"/>
  <c r="AX131" i="44"/>
  <c r="I138" i="46"/>
  <c r="I138" i="44"/>
  <c r="I141" i="46"/>
  <c r="I141" i="44"/>
  <c r="M142" i="46"/>
  <c r="M142" i="44"/>
  <c r="AK142" i="46"/>
  <c r="AK142" i="44"/>
  <c r="BI142" i="46"/>
  <c r="BI142" i="44"/>
  <c r="AO143" i="46"/>
  <c r="AO143" i="44"/>
  <c r="BE143" i="46"/>
  <c r="BE143" i="44"/>
  <c r="I145" i="46"/>
  <c r="I145" i="44"/>
  <c r="M146" i="46"/>
  <c r="M146" i="44"/>
  <c r="AC146" i="46"/>
  <c r="AC146" i="44"/>
  <c r="AS146" i="46"/>
  <c r="AS146" i="44"/>
  <c r="BE147" i="46"/>
  <c r="BE147" i="44"/>
  <c r="BA148" i="46"/>
  <c r="BA148" i="44"/>
  <c r="Q149" i="46"/>
  <c r="Q149" i="44"/>
  <c r="BE149" i="46"/>
  <c r="BE149" i="44"/>
  <c r="D150" i="46"/>
  <c r="D150" i="44"/>
  <c r="AZ150" i="46"/>
  <c r="AZ150" i="44"/>
  <c r="W151" i="46"/>
  <c r="W151" i="44"/>
  <c r="AU151" i="46"/>
  <c r="AU151" i="44"/>
  <c r="S152" i="46"/>
  <c r="S152" i="44"/>
  <c r="BG152" i="46"/>
  <c r="BG152" i="44"/>
  <c r="AD153" i="46"/>
  <c r="AD153" i="44"/>
  <c r="BB153" i="46"/>
  <c r="BB153" i="44"/>
  <c r="BE154" i="46"/>
  <c r="BE154" i="44"/>
  <c r="E155" i="46"/>
  <c r="E155" i="44"/>
  <c r="AK155" i="46"/>
  <c r="AK155" i="44"/>
  <c r="BI155" i="46"/>
  <c r="BI155" i="44"/>
  <c r="Q156" i="46"/>
  <c r="Q156" i="44"/>
  <c r="Y156" i="46"/>
  <c r="Y156" i="44"/>
  <c r="J157" i="46"/>
  <c r="J157" i="44"/>
  <c r="AT158" i="46"/>
  <c r="AT158" i="44"/>
  <c r="AP159" i="46"/>
  <c r="AP159" i="44"/>
  <c r="BN159" i="46"/>
  <c r="BN159" i="44"/>
  <c r="N160" i="46"/>
  <c r="N160" i="44"/>
  <c r="BB160" i="46"/>
  <c r="BB160" i="44"/>
  <c r="W161" i="46"/>
  <c r="W161" i="44"/>
  <c r="Z162" i="46"/>
  <c r="Z162" i="44"/>
  <c r="AX162" i="46"/>
  <c r="AX162" i="44"/>
  <c r="BN162" i="46"/>
  <c r="BN162" i="44"/>
  <c r="AL163" i="46"/>
  <c r="AL163" i="44"/>
  <c r="BJ163" i="46"/>
  <c r="BJ163" i="44"/>
  <c r="G166" i="46"/>
  <c r="G166" i="44"/>
  <c r="BC166" i="46"/>
  <c r="BC166" i="44"/>
  <c r="N168" i="46"/>
  <c r="N168" i="44"/>
  <c r="BJ168" i="46"/>
  <c r="BJ168" i="44"/>
  <c r="I169" i="46"/>
  <c r="I169" i="44"/>
  <c r="AG169" i="46"/>
  <c r="AG169" i="44"/>
  <c r="AQ170" i="46"/>
  <c r="AQ170" i="44"/>
  <c r="AE171" i="46"/>
  <c r="AE171" i="44"/>
  <c r="AP172" i="46"/>
  <c r="AP172" i="44"/>
  <c r="BC126" i="46"/>
  <c r="BC126" i="44"/>
  <c r="N130" i="46"/>
  <c r="N130" i="44"/>
  <c r="J131" i="46"/>
  <c r="J131" i="44"/>
  <c r="BN131" i="46"/>
  <c r="BN131" i="44"/>
  <c r="AO133" i="46"/>
  <c r="AO133" i="44"/>
  <c r="M134" i="46"/>
  <c r="M134" i="44"/>
  <c r="BL135" i="46"/>
  <c r="BL135" i="44"/>
  <c r="AP136" i="46"/>
  <c r="AP136" i="44"/>
  <c r="A116" i="44"/>
  <c r="BE99" i="44"/>
  <c r="S101" i="44"/>
  <c r="G104" i="44"/>
  <c r="M108" i="44"/>
  <c r="AG120" i="44"/>
  <c r="S127" i="44"/>
  <c r="H135" i="44"/>
  <c r="X135" i="44"/>
  <c r="AX136" i="44"/>
  <c r="Y138" i="44"/>
  <c r="AC140" i="44"/>
  <c r="AG143" i="44"/>
  <c r="BM143" i="44"/>
  <c r="Y147" i="44"/>
  <c r="E148" i="44"/>
  <c r="BI148" i="44"/>
  <c r="BC124" i="46"/>
  <c r="BC124" i="44"/>
  <c r="AE126" i="46"/>
  <c r="AE126" i="44"/>
  <c r="AQ127" i="46"/>
  <c r="AQ127" i="44"/>
  <c r="AU128" i="46"/>
  <c r="AU128" i="44"/>
  <c r="AC134" i="46"/>
  <c r="AC134" i="44"/>
  <c r="J136" i="46"/>
  <c r="J136" i="44"/>
  <c r="BG139" i="46"/>
  <c r="BG139" i="44"/>
  <c r="M102" i="44"/>
  <c r="BP112" i="44"/>
  <c r="AA114" i="44"/>
  <c r="AY114" i="44"/>
  <c r="AS119" i="44"/>
  <c r="E121" i="44"/>
  <c r="AU126" i="44"/>
  <c r="U134" i="44"/>
  <c r="K139" i="44"/>
  <c r="Y141" i="44"/>
  <c r="U142" i="44"/>
  <c r="AG145" i="44"/>
  <c r="BA146" i="44"/>
  <c r="A138" i="44"/>
  <c r="N28" i="44"/>
  <c r="BK96" i="44"/>
  <c r="AQ97" i="44"/>
  <c r="AS102" i="44"/>
  <c r="L110" i="44"/>
  <c r="AT115" i="44"/>
  <c r="AP116" i="44"/>
  <c r="AK117" i="44"/>
  <c r="BE118" i="44"/>
  <c r="M119" i="44"/>
  <c r="Q120" i="44"/>
  <c r="AI123" i="44"/>
  <c r="AQ125" i="44"/>
  <c r="G126" i="44"/>
  <c r="W126" i="44"/>
  <c r="O128" i="44"/>
  <c r="F130" i="44"/>
  <c r="Q133" i="44"/>
  <c r="AW133" i="44"/>
  <c r="E134" i="44"/>
  <c r="AS134" i="44"/>
  <c r="AV135" i="44"/>
  <c r="N137" i="44"/>
  <c r="BJ137" i="44"/>
  <c r="AO138" i="44"/>
  <c r="BA140" i="44"/>
  <c r="AO141" i="44"/>
  <c r="BE141" i="44"/>
  <c r="AK146" i="44"/>
  <c r="BQ146" i="44"/>
  <c r="AS148" i="44"/>
  <c r="T150" i="44"/>
  <c r="AR150" i="44"/>
  <c r="BK151" i="44"/>
  <c r="BO152" i="44"/>
  <c r="N153" i="44"/>
  <c r="AT153" i="44"/>
  <c r="AG156" i="44"/>
  <c r="AX157" i="44"/>
  <c r="F158" i="44"/>
  <c r="AD158" i="44"/>
  <c r="AT160" i="44"/>
  <c r="O161" i="44"/>
  <c r="BK161" i="44"/>
  <c r="R164" i="44"/>
  <c r="AS98" i="44"/>
  <c r="BM99" i="44"/>
  <c r="BI108" i="44"/>
  <c r="F115" i="44"/>
  <c r="Y118" i="44"/>
  <c r="BE120" i="44"/>
  <c r="AY123" i="44"/>
  <c r="BG125" i="44"/>
  <c r="AA129" i="44"/>
  <c r="BG129" i="44"/>
  <c r="R131" i="44"/>
  <c r="U132" i="44"/>
  <c r="AG133" i="44"/>
  <c r="AF135" i="44"/>
  <c r="AT137" i="44"/>
  <c r="BM138" i="44"/>
  <c r="AQ139" i="44"/>
  <c r="E144" i="44"/>
  <c r="U144" i="44"/>
  <c r="BI144" i="44"/>
  <c r="AW145" i="44"/>
  <c r="U148" i="44"/>
  <c r="G151" i="44"/>
  <c r="K152" i="44"/>
  <c r="AO154" i="44"/>
  <c r="AC155" i="44"/>
  <c r="BQ155" i="44"/>
  <c r="F160" i="44"/>
  <c r="BJ160" i="44"/>
  <c r="G161" i="44"/>
  <c r="AE161" i="44"/>
  <c r="J162" i="44"/>
  <c r="J164" i="44"/>
  <c r="AH164" i="44"/>
  <c r="BF164" i="44"/>
  <c r="BE103" i="44"/>
  <c r="BK113" i="44"/>
  <c r="BG114" i="44"/>
  <c r="AW118" i="44"/>
  <c r="AK119" i="44"/>
  <c r="BA119" i="44"/>
  <c r="AO120" i="44"/>
  <c r="AS121" i="44"/>
  <c r="AE124" i="44"/>
  <c r="AM126" i="44"/>
  <c r="AM128" i="44"/>
  <c r="BQ134" i="44"/>
  <c r="AW99" i="44"/>
  <c r="BQ102" i="44"/>
  <c r="BG107" i="44"/>
  <c r="AV111" i="44"/>
  <c r="AC117" i="44"/>
  <c r="Y120" i="44"/>
  <c r="BM120" i="44"/>
  <c r="AC121" i="44"/>
  <c r="AA123" i="44"/>
  <c r="AY125" i="44"/>
  <c r="O126" i="44"/>
  <c r="K127" i="44"/>
  <c r="G128" i="44"/>
  <c r="W128" i="44"/>
  <c r="BO129" i="44"/>
  <c r="BD135" i="44"/>
  <c r="BF136" i="44"/>
  <c r="F137" i="44"/>
  <c r="S139" i="44"/>
  <c r="BM141" i="44"/>
  <c r="AC142" i="44"/>
  <c r="AS142" i="44"/>
  <c r="AO145" i="44"/>
  <c r="BF152" i="44"/>
  <c r="AC153" i="44"/>
  <c r="D155" i="44"/>
  <c r="AJ155" i="44"/>
  <c r="O176" i="44"/>
  <c r="BG177" i="44"/>
  <c r="AC178" i="44"/>
  <c r="AK180" i="44"/>
  <c r="BJ151" i="44"/>
  <c r="AH152" i="44"/>
  <c r="E153" i="44"/>
  <c r="AS153" i="44"/>
  <c r="BQ153" i="44"/>
  <c r="AF154" i="44"/>
  <c r="AB155" i="44"/>
  <c r="BN172" i="44"/>
  <c r="AD173" i="44"/>
  <c r="BB173" i="44"/>
  <c r="D175" i="44"/>
  <c r="BH175" i="44"/>
  <c r="AY177" i="44"/>
  <c r="U178" i="44"/>
  <c r="AG179" i="44"/>
  <c r="AC180" i="44"/>
  <c r="X18" i="44"/>
  <c r="Q51" i="44"/>
  <c r="BA60" i="44"/>
  <c r="AM41" i="46"/>
  <c r="AM41" i="44"/>
  <c r="AL83" i="46"/>
  <c r="AL83" i="44"/>
  <c r="BG91" i="44"/>
  <c r="BA81" i="46"/>
  <c r="BA81" i="44"/>
  <c r="F83" i="46"/>
  <c r="F83" i="44"/>
  <c r="AM94" i="46"/>
  <c r="AM94" i="44"/>
  <c r="AA91" i="44"/>
  <c r="AU94" i="44"/>
  <c r="A24" i="44"/>
  <c r="O32" i="44"/>
  <c r="S50" i="44"/>
  <c r="BH62" i="44"/>
  <c r="BD82" i="44"/>
  <c r="AA89" i="44"/>
  <c r="AD99" i="44"/>
  <c r="C100" i="46"/>
  <c r="C100" i="44" s="1"/>
  <c r="C134" i="46"/>
  <c r="C134" i="44" s="1"/>
  <c r="P43" i="44"/>
  <c r="K48" i="44"/>
  <c r="O58" i="44"/>
  <c r="BP62" i="44"/>
  <c r="Z66" i="44"/>
  <c r="AC81" i="44"/>
  <c r="AH84" i="44"/>
  <c r="BP85" i="44"/>
  <c r="AI89" i="44"/>
  <c r="O90" i="44"/>
  <c r="AQ93" i="44"/>
  <c r="O94" i="44"/>
  <c r="AF97" i="44"/>
  <c r="R98" i="44"/>
  <c r="T100" i="44"/>
  <c r="AV101" i="44"/>
  <c r="AV107" i="44"/>
  <c r="AH108" i="44"/>
  <c r="AX108" i="44"/>
  <c r="E109" i="44"/>
  <c r="AC109" i="44"/>
  <c r="BQ109" i="44"/>
  <c r="BM110" i="44"/>
  <c r="BQ111" i="44"/>
  <c r="Y112" i="44"/>
  <c r="AW112" i="44"/>
  <c r="T113" i="44"/>
  <c r="AR113" i="44"/>
  <c r="BH113" i="44"/>
  <c r="O116" i="44"/>
  <c r="BC116" i="44"/>
  <c r="AP117" i="44"/>
  <c r="AH121" i="44"/>
  <c r="AX121" i="44"/>
  <c r="BN121" i="44"/>
  <c r="BH122" i="44"/>
  <c r="T128" i="44"/>
  <c r="AJ128" i="44"/>
  <c r="AY130" i="44"/>
  <c r="BO130" i="44"/>
  <c r="W131" i="44"/>
  <c r="AL133" i="44"/>
  <c r="BN48" i="46"/>
  <c r="BN48" i="44"/>
  <c r="L42" i="44"/>
  <c r="BC94" i="44"/>
  <c r="X43" i="44"/>
  <c r="AA48" i="44"/>
  <c r="BJ53" i="44"/>
  <c r="AN63" i="44"/>
  <c r="AX66" i="44"/>
  <c r="AP84" i="44"/>
  <c r="AY87" i="44"/>
  <c r="O88" i="44"/>
  <c r="AU88" i="44"/>
  <c r="AU92" i="44"/>
  <c r="AY93" i="44"/>
  <c r="BK94" i="44"/>
  <c r="AJ104" i="44"/>
  <c r="H105" i="44"/>
  <c r="AZ106" i="44"/>
  <c r="Y110" i="44"/>
  <c r="U111" i="44"/>
  <c r="AK111" i="44"/>
  <c r="AF114" i="44"/>
  <c r="BL114" i="44"/>
  <c r="AI115" i="44"/>
  <c r="AY115" i="44"/>
  <c r="AM116" i="44"/>
  <c r="J117" i="44"/>
  <c r="AH119" i="44"/>
  <c r="T122" i="44"/>
  <c r="P123" i="44"/>
  <c r="AF123" i="44"/>
  <c r="AV125" i="44"/>
  <c r="AB126" i="44"/>
  <c r="P127" i="44"/>
  <c r="BL129" i="44"/>
  <c r="K130" i="44"/>
  <c r="O131" i="44"/>
  <c r="AM131" i="44"/>
  <c r="N133" i="44"/>
  <c r="U135" i="44"/>
  <c r="BG137" i="44"/>
  <c r="AT32" i="46"/>
  <c r="AT32" i="44"/>
  <c r="AK53" i="44"/>
  <c r="AM90" i="44"/>
  <c r="S95" i="44"/>
  <c r="BL47" i="44"/>
  <c r="BO57" i="44"/>
  <c r="AM88" i="44"/>
  <c r="BO95" i="44"/>
  <c r="P107" i="44"/>
  <c r="T36" i="44"/>
  <c r="BG87" i="44"/>
  <c r="BD101" i="44"/>
  <c r="AD103" i="44"/>
  <c r="AN105" i="44"/>
  <c r="D113" i="44"/>
  <c r="AM47" i="44"/>
  <c r="Z80" i="44"/>
  <c r="G88" i="44"/>
  <c r="AR46" i="46"/>
  <c r="AR46" i="44"/>
  <c r="C76" i="46"/>
  <c r="C76" i="44" s="1"/>
  <c r="N55" i="44"/>
  <c r="N83" i="44"/>
  <c r="AI87" i="44"/>
  <c r="P101" i="44"/>
  <c r="X107" i="44"/>
  <c r="BA109" i="44"/>
  <c r="I112" i="44"/>
  <c r="A80" i="44"/>
  <c r="AB36" i="44"/>
  <c r="O86" i="44"/>
  <c r="AA93" i="44"/>
  <c r="AR104" i="44"/>
  <c r="D106" i="44"/>
  <c r="BF108" i="44"/>
  <c r="S115" i="44"/>
  <c r="W116" i="44"/>
  <c r="D122" i="44"/>
  <c r="AR124" i="44"/>
  <c r="A84" i="44"/>
  <c r="AX57" i="44"/>
  <c r="BO93" i="44"/>
  <c r="AL55" i="46"/>
  <c r="AL55" i="44"/>
  <c r="AT83" i="44"/>
  <c r="G90" i="44"/>
  <c r="AA95" i="44"/>
  <c r="AZ104" i="44"/>
  <c r="A104" i="44"/>
  <c r="C104" i="46"/>
  <c r="C104" i="44" s="1"/>
  <c r="AN43" i="44"/>
  <c r="R52" i="44"/>
  <c r="AU86" i="44"/>
  <c r="BG93" i="44"/>
  <c r="E111" i="44"/>
  <c r="AQ48" i="44"/>
  <c r="AG52" i="44"/>
  <c r="BC86" i="44"/>
  <c r="BK92" i="44"/>
  <c r="W94" i="44"/>
  <c r="F99" i="44"/>
  <c r="BB103" i="44"/>
  <c r="T104" i="44"/>
  <c r="BH104" i="44"/>
  <c r="AB106" i="44"/>
  <c r="AK109" i="44"/>
  <c r="BI111" i="44"/>
  <c r="AG112" i="44"/>
  <c r="AB113" i="44"/>
  <c r="BJ120" i="44"/>
  <c r="AR38" i="44"/>
  <c r="BH44" i="44"/>
  <c r="AY48" i="44"/>
  <c r="T62" i="44"/>
  <c r="AA64" i="44"/>
  <c r="AV69" i="44"/>
  <c r="K89" i="44"/>
  <c r="AY91" i="44"/>
  <c r="W92" i="44"/>
  <c r="AH98" i="44"/>
  <c r="AT99" i="44"/>
  <c r="D100" i="44"/>
  <c r="AR100" i="44"/>
  <c r="F103" i="44"/>
  <c r="AV105" i="44"/>
  <c r="BH106" i="44"/>
  <c r="Z108" i="44"/>
  <c r="M109" i="44"/>
  <c r="Q110" i="44"/>
  <c r="AG110" i="44"/>
  <c r="AS111" i="44"/>
  <c r="BE112" i="44"/>
  <c r="AZ113" i="44"/>
  <c r="BP113" i="44"/>
  <c r="AN114" i="44"/>
  <c r="BD114" i="44"/>
  <c r="AX117" i="44"/>
  <c r="AP121" i="44"/>
  <c r="X123" i="44"/>
  <c r="X125" i="44"/>
  <c r="AR128" i="44"/>
  <c r="AN129" i="44"/>
  <c r="BD129" i="44"/>
  <c r="G131" i="44"/>
  <c r="M135" i="44"/>
  <c r="BI135" i="44"/>
  <c r="W136" i="44"/>
  <c r="K137" i="44"/>
  <c r="AY137" i="44"/>
  <c r="BG89" i="46"/>
  <c r="BG89" i="44"/>
  <c r="W90" i="46"/>
  <c r="W90" i="44"/>
  <c r="BK90" i="46"/>
  <c r="BK90" i="44"/>
  <c r="BO91" i="46"/>
  <c r="BO91" i="44"/>
  <c r="AM92" i="46"/>
  <c r="AM92" i="44"/>
  <c r="K93" i="46"/>
  <c r="K93" i="44"/>
  <c r="P97" i="46"/>
  <c r="P97" i="44"/>
  <c r="AN97" i="46"/>
  <c r="AN97" i="44"/>
  <c r="H101" i="46"/>
  <c r="H101" i="44"/>
  <c r="V103" i="46"/>
  <c r="V103" i="44"/>
  <c r="D104" i="46"/>
  <c r="D104" i="44"/>
  <c r="AB104" i="46"/>
  <c r="AB104" i="44"/>
  <c r="BL105" i="46"/>
  <c r="BL105" i="44"/>
  <c r="T106" i="46"/>
  <c r="T106" i="44"/>
  <c r="AJ106" i="46"/>
  <c r="AJ106" i="44"/>
  <c r="BP106" i="46"/>
  <c r="BP106" i="44"/>
  <c r="AF107" i="46"/>
  <c r="AF107" i="44"/>
  <c r="BD107" i="46"/>
  <c r="BD107" i="44"/>
  <c r="R108" i="46"/>
  <c r="R108" i="44"/>
  <c r="U109" i="46"/>
  <c r="U109" i="44"/>
  <c r="BI109" i="46"/>
  <c r="BI109" i="44"/>
  <c r="I110" i="46"/>
  <c r="I110" i="44"/>
  <c r="AO110" i="46"/>
  <c r="AO110" i="44"/>
  <c r="AW110" i="46"/>
  <c r="AW110" i="44"/>
  <c r="BA111" i="46"/>
  <c r="BA111" i="44"/>
  <c r="BM112" i="46"/>
  <c r="BM112" i="44"/>
  <c r="L113" i="46"/>
  <c r="L113" i="44"/>
  <c r="P114" i="46"/>
  <c r="P114" i="44"/>
  <c r="AA115" i="46"/>
  <c r="AA115" i="44"/>
  <c r="AQ115" i="46"/>
  <c r="AQ115" i="44"/>
  <c r="AE116" i="46"/>
  <c r="AE116" i="44"/>
  <c r="BK116" i="46"/>
  <c r="BK116" i="44"/>
  <c r="R117" i="46"/>
  <c r="R117" i="44"/>
  <c r="AH117" i="46"/>
  <c r="AH117" i="44"/>
  <c r="BN117" i="46"/>
  <c r="BN117" i="44"/>
  <c r="N118" i="46"/>
  <c r="N118" i="44"/>
  <c r="AD118" i="46"/>
  <c r="AD118" i="44"/>
  <c r="AT118" i="46"/>
  <c r="AT118" i="44"/>
  <c r="J119" i="46"/>
  <c r="J119" i="44"/>
  <c r="AX119" i="46"/>
  <c r="AX119" i="44"/>
  <c r="F120" i="46"/>
  <c r="F120" i="44"/>
  <c r="N120" i="46"/>
  <c r="N120" i="44"/>
  <c r="V120" i="46"/>
  <c r="V120" i="44"/>
  <c r="AD120" i="46"/>
  <c r="AD120" i="44"/>
  <c r="AT120" i="46"/>
  <c r="AT120" i="44"/>
  <c r="Z121" i="46"/>
  <c r="Z121" i="44"/>
  <c r="BF121" i="46"/>
  <c r="BF121" i="44"/>
  <c r="L122" i="46"/>
  <c r="L122" i="44"/>
  <c r="AB122" i="46"/>
  <c r="AB122" i="44"/>
  <c r="BP122" i="46"/>
  <c r="BP122" i="44"/>
  <c r="AV123" i="46"/>
  <c r="AV123" i="44"/>
  <c r="BL123" i="46"/>
  <c r="BL123" i="44"/>
  <c r="L124" i="46"/>
  <c r="L124" i="44"/>
  <c r="AB124" i="46"/>
  <c r="AB124" i="44"/>
  <c r="AJ124" i="46"/>
  <c r="AJ124" i="44"/>
  <c r="AZ124" i="46"/>
  <c r="AZ124" i="44"/>
  <c r="AF125" i="46"/>
  <c r="AF125" i="44"/>
  <c r="BL125" i="46"/>
  <c r="BL125" i="44"/>
  <c r="T126" i="46"/>
  <c r="T126" i="44"/>
  <c r="AJ126" i="46"/>
  <c r="AJ126" i="44"/>
  <c r="BP126" i="46"/>
  <c r="BP126" i="44"/>
  <c r="AF127" i="46"/>
  <c r="AF127" i="44"/>
  <c r="AN127" i="46"/>
  <c r="AN127" i="44"/>
  <c r="AV127" i="46"/>
  <c r="AV127" i="44"/>
  <c r="BL127" i="46"/>
  <c r="BL127" i="44"/>
  <c r="L128" i="46"/>
  <c r="L128" i="44"/>
  <c r="AZ128" i="46"/>
  <c r="AZ128" i="44"/>
  <c r="H129" i="46"/>
  <c r="H129" i="44"/>
  <c r="X129" i="46"/>
  <c r="X129" i="44"/>
  <c r="AV129" i="46"/>
  <c r="AV129" i="44"/>
  <c r="AI130" i="46"/>
  <c r="AI130" i="44"/>
  <c r="BG130" i="46"/>
  <c r="BG130" i="44"/>
  <c r="AU131" i="46"/>
  <c r="AU131" i="44"/>
  <c r="BC131" i="46"/>
  <c r="BC131" i="44"/>
  <c r="F133" i="46"/>
  <c r="F133" i="44"/>
  <c r="AD133" i="46"/>
  <c r="AD133" i="44"/>
  <c r="AT133" i="46"/>
  <c r="AT133" i="44"/>
  <c r="BJ133" i="46"/>
  <c r="BJ133" i="44"/>
  <c r="J134" i="46"/>
  <c r="J134" i="44"/>
  <c r="Z134" i="46"/>
  <c r="Z134" i="44"/>
  <c r="AH134" i="46"/>
  <c r="AH134" i="44"/>
  <c r="AP134" i="46"/>
  <c r="AP134" i="44"/>
  <c r="AX134" i="46"/>
  <c r="AX134" i="44"/>
  <c r="BF134" i="46"/>
  <c r="BF134" i="44"/>
  <c r="BN134" i="46"/>
  <c r="BN134" i="44"/>
  <c r="E135" i="46"/>
  <c r="E135" i="44"/>
  <c r="AC135" i="46"/>
  <c r="AC135" i="44"/>
  <c r="AK135" i="46"/>
  <c r="AK135" i="44"/>
  <c r="AS135" i="46"/>
  <c r="AS135" i="44"/>
  <c r="BA135" i="46"/>
  <c r="BA135" i="44"/>
  <c r="BQ135" i="46"/>
  <c r="BQ135" i="44"/>
  <c r="O136" i="46"/>
  <c r="O136" i="44"/>
  <c r="AQ137" i="46"/>
  <c r="AQ137" i="44"/>
  <c r="BO137" i="46"/>
  <c r="BO137" i="44"/>
  <c r="AN139" i="46"/>
  <c r="AN139" i="44"/>
  <c r="N141" i="46"/>
  <c r="N141" i="44"/>
  <c r="V141" i="46"/>
  <c r="V141" i="44"/>
  <c r="AL141" i="46"/>
  <c r="AL141" i="44"/>
  <c r="BB141" i="46"/>
  <c r="BB141" i="44"/>
  <c r="BJ141" i="46"/>
  <c r="BJ141" i="44"/>
  <c r="F143" i="46"/>
  <c r="F143" i="44"/>
  <c r="AL143" i="46"/>
  <c r="AL143" i="44"/>
  <c r="AT143" i="46"/>
  <c r="AT143" i="44"/>
  <c r="BB143" i="46"/>
  <c r="BB143" i="44"/>
  <c r="BJ143" i="46"/>
  <c r="BJ143" i="44"/>
  <c r="R144" i="46"/>
  <c r="R144" i="44"/>
  <c r="Z144" i="46"/>
  <c r="Z144" i="44"/>
  <c r="AH144" i="46"/>
  <c r="AH144" i="44"/>
  <c r="AD145" i="46"/>
  <c r="AD145" i="44"/>
  <c r="AL145" i="46"/>
  <c r="AL145" i="44"/>
  <c r="BJ145" i="46"/>
  <c r="BJ145" i="44"/>
  <c r="A144" i="27"/>
  <c r="C146" i="46"/>
  <c r="C146" i="44" s="1"/>
  <c r="A146" i="44"/>
  <c r="Z146" i="46"/>
  <c r="Z146" i="44"/>
  <c r="AH146" i="46"/>
  <c r="AH146" i="44"/>
  <c r="AP146" i="46"/>
  <c r="AP146" i="44"/>
  <c r="BF146" i="46"/>
  <c r="BF146" i="44"/>
  <c r="N147" i="46"/>
  <c r="N147" i="44"/>
  <c r="V147" i="46"/>
  <c r="V147" i="44"/>
  <c r="BB147" i="46"/>
  <c r="BB147" i="44"/>
  <c r="BJ147" i="46"/>
  <c r="BJ147" i="44"/>
  <c r="A57" i="27"/>
  <c r="A59" i="44"/>
  <c r="AR85" i="44"/>
  <c r="Z73" i="46"/>
  <c r="Z73" i="44"/>
  <c r="BO80" i="46"/>
  <c r="BO80" i="44"/>
  <c r="A80" i="27"/>
  <c r="A82" i="44"/>
  <c r="AK85" i="44"/>
  <c r="D87" i="44"/>
  <c r="D89" i="44"/>
  <c r="R148" i="44"/>
  <c r="X152" i="44"/>
  <c r="AV152" i="44"/>
  <c r="AA153" i="44"/>
  <c r="V154" i="44"/>
  <c r="AL154" i="44"/>
  <c r="BN155" i="44"/>
  <c r="AL156" i="44"/>
  <c r="AQ160" i="44"/>
  <c r="BO160" i="44"/>
  <c r="T161" i="44"/>
  <c r="AU162" i="44"/>
  <c r="S163" i="44"/>
  <c r="W164" i="44"/>
  <c r="AU164" i="44"/>
  <c r="R165" i="44"/>
  <c r="AX165" i="44"/>
  <c r="AR166" i="44"/>
  <c r="J148" i="44"/>
  <c r="BF148" i="44"/>
  <c r="V149" i="44"/>
  <c r="AO150" i="44"/>
  <c r="BM150" i="44"/>
  <c r="T151" i="44"/>
  <c r="P152" i="44"/>
  <c r="AN152" i="44"/>
  <c r="S153" i="44"/>
  <c r="AP148" i="46"/>
  <c r="AP148" i="44"/>
  <c r="AW150" i="46"/>
  <c r="AW150" i="44"/>
  <c r="AZ151" i="46"/>
  <c r="AZ151" i="44"/>
  <c r="AF152" i="46"/>
  <c r="AF152" i="44"/>
  <c r="AI153" i="46"/>
  <c r="AI153" i="44"/>
  <c r="AD154" i="46"/>
  <c r="AD154" i="44"/>
  <c r="BB154" i="46"/>
  <c r="BB154" i="44"/>
  <c r="AD156" i="46"/>
  <c r="AD156" i="44"/>
  <c r="O157" i="46"/>
  <c r="O157" i="44"/>
  <c r="AA160" i="46"/>
  <c r="AA160" i="44"/>
  <c r="AZ161" i="46"/>
  <c r="AZ161" i="44"/>
  <c r="BC162" i="46"/>
  <c r="BC162" i="44"/>
  <c r="G164" i="46"/>
  <c r="G164" i="44"/>
  <c r="BN165" i="46"/>
  <c r="BN165" i="44"/>
  <c r="AJ166" i="46"/>
  <c r="AJ166" i="44"/>
  <c r="X167" i="46"/>
  <c r="X167" i="44"/>
  <c r="BD167" i="46"/>
  <c r="BD167" i="44"/>
  <c r="AI168" i="46"/>
  <c r="AI168" i="44"/>
  <c r="AD169" i="46"/>
  <c r="AD169" i="44"/>
  <c r="BJ169" i="46"/>
  <c r="BJ169" i="44"/>
  <c r="AV170" i="46"/>
  <c r="AV170" i="44"/>
  <c r="Q175" i="46"/>
  <c r="Q175" i="44"/>
  <c r="X177" i="46"/>
  <c r="X177" i="44"/>
  <c r="I105" i="46"/>
  <c r="I105" i="44"/>
  <c r="AK106" i="46"/>
  <c r="AK106" i="44"/>
  <c r="BI106" i="46"/>
  <c r="BI106" i="44"/>
  <c r="Y107" i="46"/>
  <c r="Y107" i="44"/>
  <c r="BN110" i="46"/>
  <c r="BN110" i="44"/>
  <c r="AP112" i="46"/>
  <c r="AP112" i="44"/>
  <c r="AC113" i="46"/>
  <c r="AC113" i="44"/>
  <c r="BM114" i="44"/>
  <c r="BF178" i="44"/>
  <c r="R180" i="44"/>
  <c r="X182" i="44"/>
  <c r="BD182" i="44"/>
  <c r="S183" i="44"/>
  <c r="AU184" i="44"/>
  <c r="BN187" i="44"/>
  <c r="AC188" i="44"/>
  <c r="BI188" i="44"/>
  <c r="Q189" i="44"/>
  <c r="K24" i="46"/>
  <c r="K24" i="44"/>
  <c r="AB31" i="46"/>
  <c r="AB31" i="44"/>
  <c r="A64" i="44"/>
  <c r="AP62" i="44"/>
  <c r="AC88" i="44"/>
  <c r="AD97" i="44"/>
  <c r="BP29" i="46"/>
  <c r="BP29" i="44"/>
  <c r="BA69" i="44"/>
  <c r="J74" i="44"/>
  <c r="H80" i="44"/>
  <c r="BA92" i="44"/>
  <c r="Q95" i="44"/>
  <c r="R96" i="44"/>
  <c r="AF98" i="44"/>
  <c r="E39" i="44"/>
  <c r="P48" i="44"/>
  <c r="AY55" i="44"/>
  <c r="V61" i="44"/>
  <c r="BC66" i="44"/>
  <c r="BM72" i="44"/>
  <c r="AI81" i="44"/>
  <c r="U90" i="44"/>
  <c r="AC92" i="44"/>
  <c r="R100" i="44"/>
  <c r="AD101" i="44"/>
  <c r="D103" i="44"/>
  <c r="AE112" i="44"/>
  <c r="T118" i="44"/>
  <c r="BF10" i="46"/>
  <c r="BF10" i="44"/>
  <c r="BQ22" i="46"/>
  <c r="BQ22" i="44"/>
  <c r="I64" i="44"/>
  <c r="AE68" i="44"/>
  <c r="BL80" i="44"/>
  <c r="BH83" i="44"/>
  <c r="AW95" i="44"/>
  <c r="C62" i="46"/>
  <c r="C62" i="44" s="1"/>
  <c r="C83" i="46"/>
  <c r="C83" i="44" s="1"/>
  <c r="BM21" i="44"/>
  <c r="AK71" i="44"/>
  <c r="T79" i="44"/>
  <c r="A115" i="44"/>
  <c r="C64" i="46"/>
  <c r="C64" i="44" s="1"/>
  <c r="T32" i="44"/>
  <c r="AO44" i="44"/>
  <c r="K67" i="44"/>
  <c r="BI71" i="44"/>
  <c r="AD77" i="44"/>
  <c r="X80" i="44"/>
  <c r="AB83" i="44"/>
  <c r="BE93" i="44"/>
  <c r="AH96" i="44"/>
  <c r="AR99" i="44"/>
  <c r="AX104" i="44"/>
  <c r="BL108" i="44"/>
  <c r="BM115" i="44"/>
  <c r="AC116" i="44"/>
  <c r="AS116" i="44"/>
  <c r="AZ120" i="44"/>
  <c r="AN121" i="44"/>
  <c r="E41" i="46"/>
  <c r="E41" i="44"/>
  <c r="AC47" i="46"/>
  <c r="AC47" i="44"/>
  <c r="A55" i="27"/>
  <c r="A57" i="44"/>
  <c r="T58" i="46"/>
  <c r="T58" i="44"/>
  <c r="V63" i="46"/>
  <c r="V63" i="44"/>
  <c r="E69" i="46"/>
  <c r="E69" i="44"/>
  <c r="AX74" i="46"/>
  <c r="AX74" i="44"/>
  <c r="BN74" i="46"/>
  <c r="BN74" i="44"/>
  <c r="L83" i="46"/>
  <c r="L83" i="44"/>
  <c r="T83" i="46"/>
  <c r="T83" i="44"/>
  <c r="AW89" i="46"/>
  <c r="AW89" i="44"/>
  <c r="AK90" i="46"/>
  <c r="AK90" i="44"/>
  <c r="BQ90" i="46"/>
  <c r="BQ90" i="44"/>
  <c r="I95" i="46"/>
  <c r="I95" i="44"/>
  <c r="BE95" i="46"/>
  <c r="BE95" i="44"/>
  <c r="D99" i="46"/>
  <c r="D99" i="44"/>
  <c r="AF102" i="46"/>
  <c r="AF102" i="44"/>
  <c r="AN102" i="46"/>
  <c r="AN102" i="44"/>
  <c r="AV102" i="46"/>
  <c r="AV102" i="44"/>
  <c r="L103" i="46"/>
  <c r="L103" i="44"/>
  <c r="T103" i="46"/>
  <c r="T103" i="44"/>
  <c r="AB103" i="46"/>
  <c r="AB103" i="44"/>
  <c r="R104" i="46"/>
  <c r="R104" i="44"/>
  <c r="AT107" i="46"/>
  <c r="AT107" i="44"/>
  <c r="AQ109" i="46"/>
  <c r="AQ109" i="44"/>
  <c r="BG111" i="46"/>
  <c r="BG111" i="44"/>
  <c r="AW115" i="46"/>
  <c r="AW115" i="44"/>
  <c r="BE115" i="46"/>
  <c r="BE115" i="44"/>
  <c r="BI116" i="46"/>
  <c r="BI116" i="44"/>
  <c r="BQ116" i="46"/>
  <c r="BQ116" i="44"/>
  <c r="H117" i="46"/>
  <c r="H117" i="44"/>
  <c r="P117" i="46"/>
  <c r="P117" i="44"/>
  <c r="X117" i="46"/>
  <c r="X117" i="44"/>
  <c r="BD117" i="46"/>
  <c r="BD117" i="44"/>
  <c r="BL117" i="46"/>
  <c r="BL117" i="44"/>
  <c r="L118" i="46"/>
  <c r="L118" i="44"/>
  <c r="AJ118" i="46"/>
  <c r="AJ118" i="44"/>
  <c r="AR118" i="46"/>
  <c r="AR118" i="44"/>
  <c r="AZ118" i="46"/>
  <c r="AZ118" i="44"/>
  <c r="BP118" i="46"/>
  <c r="BP118" i="44"/>
  <c r="AF119" i="46"/>
  <c r="AF119" i="44"/>
  <c r="D120" i="46"/>
  <c r="D120" i="44"/>
  <c r="T120" i="46"/>
  <c r="T120" i="44"/>
  <c r="AR120" i="46"/>
  <c r="AR120" i="44"/>
  <c r="H121" i="46"/>
  <c r="H121" i="44"/>
  <c r="AF121" i="46"/>
  <c r="AF121" i="44"/>
  <c r="AV121" i="46"/>
  <c r="AV121" i="44"/>
  <c r="BD121" i="46"/>
  <c r="BD121" i="44"/>
  <c r="R122" i="46"/>
  <c r="R122" i="44"/>
  <c r="AH122" i="46"/>
  <c r="AH122" i="44"/>
  <c r="AX122" i="46"/>
  <c r="AX122" i="44"/>
  <c r="BN122" i="46"/>
  <c r="BN122" i="44"/>
  <c r="F123" i="46"/>
  <c r="F123" i="44"/>
  <c r="N123" i="46"/>
  <c r="N123" i="44"/>
  <c r="V123" i="46"/>
  <c r="V123" i="44"/>
  <c r="AD123" i="46"/>
  <c r="AD123" i="44"/>
  <c r="AL123" i="46"/>
  <c r="AL123" i="44"/>
  <c r="AT123" i="46"/>
  <c r="AT123" i="44"/>
  <c r="BB123" i="46"/>
  <c r="BB123" i="44"/>
  <c r="BJ123" i="46"/>
  <c r="BJ123" i="44"/>
  <c r="A122" i="27"/>
  <c r="C124" i="46"/>
  <c r="C124" i="44" s="1"/>
  <c r="R124" i="46"/>
  <c r="R124" i="44"/>
  <c r="Z124" i="46"/>
  <c r="Z124" i="44"/>
  <c r="AP124" i="46"/>
  <c r="AP124" i="44"/>
  <c r="AX124" i="46"/>
  <c r="AX124" i="44"/>
  <c r="BN124" i="46"/>
  <c r="BN124" i="44"/>
  <c r="N125" i="46"/>
  <c r="N125" i="44"/>
  <c r="V125" i="46"/>
  <c r="V125" i="44"/>
  <c r="AD125" i="46"/>
  <c r="AD125" i="44"/>
  <c r="AL125" i="46"/>
  <c r="AL125" i="44"/>
  <c r="BB125" i="46"/>
  <c r="BB125" i="44"/>
  <c r="BJ125" i="46"/>
  <c r="BJ125" i="44"/>
  <c r="J126" i="46"/>
  <c r="J126" i="44"/>
  <c r="R126" i="46"/>
  <c r="R126" i="44"/>
  <c r="Z126" i="46"/>
  <c r="Z126" i="44"/>
  <c r="AH126" i="46"/>
  <c r="AH126" i="44"/>
  <c r="AP126" i="46"/>
  <c r="AP126" i="44"/>
  <c r="AX126" i="46"/>
  <c r="AX126" i="44"/>
  <c r="BN126" i="46"/>
  <c r="BN126" i="44"/>
  <c r="N127" i="46"/>
  <c r="N127" i="44"/>
  <c r="V127" i="46"/>
  <c r="V127" i="44"/>
  <c r="AL127" i="46"/>
  <c r="AL127" i="44"/>
  <c r="AT127" i="46"/>
  <c r="AT127" i="44"/>
  <c r="BJ127" i="46"/>
  <c r="BJ127" i="44"/>
  <c r="A126" i="27"/>
  <c r="A128" i="44"/>
  <c r="Z128" i="46"/>
  <c r="Z128" i="44"/>
  <c r="AH128" i="46"/>
  <c r="AH128" i="44"/>
  <c r="AP128" i="46"/>
  <c r="AP128" i="44"/>
  <c r="AX128" i="46"/>
  <c r="AX128" i="44"/>
  <c r="BF128" i="46"/>
  <c r="BF128" i="44"/>
  <c r="BN128" i="46"/>
  <c r="BN128" i="44"/>
  <c r="F129" i="46"/>
  <c r="F129" i="44"/>
  <c r="V129" i="46"/>
  <c r="V129" i="44"/>
  <c r="AD129" i="46"/>
  <c r="AD129" i="44"/>
  <c r="AT129" i="46"/>
  <c r="AT129" i="44"/>
  <c r="BB129" i="46"/>
  <c r="BB129" i="44"/>
  <c r="A128" i="27"/>
  <c r="A130" i="44"/>
  <c r="I130" i="46"/>
  <c r="I130" i="44"/>
  <c r="Q130" i="46"/>
  <c r="Q130" i="44"/>
  <c r="AG130" i="46"/>
  <c r="AG130" i="44"/>
  <c r="AO130" i="46"/>
  <c r="AO130" i="44"/>
  <c r="BM130" i="46"/>
  <c r="BM130" i="44"/>
  <c r="M131" i="46"/>
  <c r="M131" i="44"/>
  <c r="AK131" i="46"/>
  <c r="AK131" i="44"/>
  <c r="BI131" i="46"/>
  <c r="BI131" i="44"/>
  <c r="BQ131" i="46"/>
  <c r="BQ131" i="44"/>
  <c r="H132" i="46"/>
  <c r="H132" i="44"/>
  <c r="X132" i="46"/>
  <c r="X132" i="44"/>
  <c r="AF132" i="46"/>
  <c r="AF132" i="44"/>
  <c r="AN132" i="46"/>
  <c r="AN132" i="44"/>
  <c r="AV132" i="46"/>
  <c r="AV132" i="44"/>
  <c r="BD132" i="46"/>
  <c r="BD132" i="44"/>
  <c r="D133" i="46"/>
  <c r="D133" i="44"/>
  <c r="L133" i="46"/>
  <c r="L133" i="44"/>
  <c r="AB133" i="46"/>
  <c r="AB133" i="44"/>
  <c r="AJ133" i="46"/>
  <c r="AJ133" i="44"/>
  <c r="AR133" i="46"/>
  <c r="AR133" i="44"/>
  <c r="AZ133" i="46"/>
  <c r="AZ133" i="44"/>
  <c r="BH133" i="46"/>
  <c r="BH133" i="44"/>
  <c r="BP133" i="46"/>
  <c r="BP133" i="44"/>
  <c r="P134" i="46"/>
  <c r="P134" i="44"/>
  <c r="X134" i="46"/>
  <c r="X134" i="44"/>
  <c r="AF134" i="46"/>
  <c r="AF134" i="44"/>
  <c r="AN134" i="46"/>
  <c r="AN134" i="44"/>
  <c r="AV134" i="46"/>
  <c r="AV134" i="44"/>
  <c r="BL134" i="46"/>
  <c r="BL134" i="44"/>
  <c r="S135" i="46"/>
  <c r="S135" i="44"/>
  <c r="AA135" i="46"/>
  <c r="AA135" i="44"/>
  <c r="AI135" i="46"/>
  <c r="AI135" i="44"/>
  <c r="AQ135" i="46"/>
  <c r="AQ135" i="44"/>
  <c r="AY135" i="46"/>
  <c r="AY135" i="44"/>
  <c r="BO135" i="46"/>
  <c r="BO135" i="44"/>
  <c r="E136" i="46"/>
  <c r="E136" i="44"/>
  <c r="M136" i="46"/>
  <c r="M136" i="44"/>
  <c r="L147" i="46"/>
  <c r="L147" i="44"/>
  <c r="AN48" i="46"/>
  <c r="AN48" i="44"/>
  <c r="AJ51" i="46"/>
  <c r="AJ51" i="44"/>
  <c r="AX62" i="46"/>
  <c r="AX62" i="44"/>
  <c r="BN62" i="46"/>
  <c r="BN62" i="44"/>
  <c r="AH74" i="46"/>
  <c r="AH74" i="44"/>
  <c r="AO78" i="46"/>
  <c r="AO78" i="44"/>
  <c r="AW78" i="46"/>
  <c r="AW78" i="44"/>
  <c r="AQ81" i="46"/>
  <c r="AQ81" i="44"/>
  <c r="BE89" i="46"/>
  <c r="BE89" i="44"/>
  <c r="AC90" i="46"/>
  <c r="AC90" i="44"/>
  <c r="BI90" i="46"/>
  <c r="BI90" i="44"/>
  <c r="AK92" i="46"/>
  <c r="AK92" i="44"/>
  <c r="AW93" i="46"/>
  <c r="AW93" i="44"/>
  <c r="AP96" i="46"/>
  <c r="AP96" i="44"/>
  <c r="F97" i="46"/>
  <c r="F97" i="44"/>
  <c r="BB97" i="46"/>
  <c r="BB97" i="44"/>
  <c r="AJ99" i="46"/>
  <c r="AJ99" i="44"/>
  <c r="BB101" i="46"/>
  <c r="BB101" i="44"/>
  <c r="BH103" i="46"/>
  <c r="BH103" i="44"/>
  <c r="V107" i="46"/>
  <c r="V107" i="44"/>
  <c r="H108" i="46"/>
  <c r="H108" i="44"/>
  <c r="X108" i="46"/>
  <c r="X108" i="44"/>
  <c r="AV108" i="46"/>
  <c r="AV108" i="44"/>
  <c r="Z113" i="46"/>
  <c r="Z113" i="44"/>
  <c r="V114" i="46"/>
  <c r="V114" i="44"/>
  <c r="BB114" i="46"/>
  <c r="BB114" i="44"/>
  <c r="Y115" i="46"/>
  <c r="Y115" i="44"/>
  <c r="AG115" i="46"/>
  <c r="AG115" i="44"/>
  <c r="E116" i="46"/>
  <c r="E116" i="44"/>
  <c r="M116" i="46"/>
  <c r="M116" i="44"/>
  <c r="AK116" i="46"/>
  <c r="AK116" i="44"/>
  <c r="BA116" i="46"/>
  <c r="BA116" i="44"/>
  <c r="AN117" i="46"/>
  <c r="AN117" i="44"/>
  <c r="BH120" i="46"/>
  <c r="BH120" i="44"/>
  <c r="AV57" i="44"/>
  <c r="BL59" i="44"/>
  <c r="AY65" i="44"/>
  <c r="Q70" i="44"/>
  <c r="Q72" i="44"/>
  <c r="H76" i="44"/>
  <c r="AT77" i="44"/>
  <c r="V82" i="44"/>
  <c r="U88" i="44"/>
  <c r="Y89" i="44"/>
  <c r="AV98" i="44"/>
  <c r="AL101" i="44"/>
  <c r="AJ103" i="44"/>
  <c r="AE110" i="44"/>
  <c r="AY111" i="44"/>
  <c r="BC112" i="44"/>
  <c r="L120" i="44"/>
  <c r="BP120" i="44"/>
  <c r="N56" i="46"/>
  <c r="N56" i="44"/>
  <c r="AL56" i="46"/>
  <c r="AL56" i="44"/>
  <c r="S65" i="46"/>
  <c r="S65" i="44"/>
  <c r="G66" i="46"/>
  <c r="G66" i="44"/>
  <c r="AI67" i="46"/>
  <c r="AI67" i="44"/>
  <c r="AU68" i="46"/>
  <c r="AU68" i="44"/>
  <c r="BI69" i="46"/>
  <c r="BI69" i="44"/>
  <c r="BE70" i="46"/>
  <c r="BE70" i="44"/>
  <c r="BM70" i="46"/>
  <c r="BM70" i="44"/>
  <c r="Y72" i="46"/>
  <c r="Y72" i="44"/>
  <c r="AR79" i="46"/>
  <c r="AR79" i="44"/>
  <c r="BP83" i="46"/>
  <c r="BP83" i="44"/>
  <c r="BA86" i="46"/>
  <c r="BA86" i="44"/>
  <c r="AS94" i="46"/>
  <c r="AS94" i="44"/>
  <c r="AP100" i="46"/>
  <c r="AP100" i="44"/>
  <c r="P102" i="46"/>
  <c r="P102" i="44"/>
  <c r="AH104" i="46"/>
  <c r="AH104" i="44"/>
  <c r="V105" i="46"/>
  <c r="V105" i="44"/>
  <c r="A104" i="27"/>
  <c r="A106" i="44"/>
  <c r="AP106" i="46"/>
  <c r="AP106" i="44"/>
  <c r="BF106" i="46"/>
  <c r="BF106" i="44"/>
  <c r="AF108" i="46"/>
  <c r="AF108" i="44"/>
  <c r="BD108" i="46"/>
  <c r="BD108" i="44"/>
  <c r="O110" i="46"/>
  <c r="O110" i="44"/>
  <c r="AA111" i="46"/>
  <c r="AA111" i="44"/>
  <c r="AQ111" i="46"/>
  <c r="AQ111" i="44"/>
  <c r="W112" i="46"/>
  <c r="W112" i="44"/>
  <c r="AD114" i="46"/>
  <c r="AD114" i="44"/>
  <c r="AV119" i="46"/>
  <c r="AV119" i="44"/>
  <c r="A102" i="44"/>
  <c r="M13" i="44"/>
  <c r="AE54" i="44"/>
  <c r="AG70" i="44"/>
  <c r="BQ86" i="44"/>
  <c r="M92" i="44"/>
  <c r="AX96" i="44"/>
  <c r="X98" i="44"/>
  <c r="AB99" i="44"/>
  <c r="J100" i="44"/>
  <c r="U116" i="44"/>
  <c r="H119" i="44"/>
  <c r="X119" i="44"/>
  <c r="BL119" i="44"/>
  <c r="AP122" i="44"/>
  <c r="H57" i="46"/>
  <c r="H57" i="44"/>
  <c r="AN59" i="46"/>
  <c r="AN59" i="44"/>
  <c r="AA60" i="46"/>
  <c r="AA60" i="44"/>
  <c r="AW64" i="46"/>
  <c r="AW64" i="44"/>
  <c r="AE66" i="46"/>
  <c r="AE66" i="44"/>
  <c r="BG67" i="46"/>
  <c r="BG67" i="44"/>
  <c r="U71" i="46"/>
  <c r="U71" i="44"/>
  <c r="O73" i="46"/>
  <c r="O73" i="44"/>
  <c r="AZ75" i="46"/>
  <c r="AZ75" i="44"/>
  <c r="A76" i="27"/>
  <c r="A78" i="44"/>
  <c r="I78" i="46"/>
  <c r="I78" i="44"/>
  <c r="K81" i="46"/>
  <c r="K81" i="44"/>
  <c r="AJ83" i="46"/>
  <c r="AJ83" i="44"/>
  <c r="AZ83" i="46"/>
  <c r="AZ83" i="44"/>
  <c r="M88" i="46"/>
  <c r="M88" i="44"/>
  <c r="BA88" i="46"/>
  <c r="BA88" i="44"/>
  <c r="BQ92" i="46"/>
  <c r="BQ92" i="44"/>
  <c r="M94" i="46"/>
  <c r="M94" i="44"/>
  <c r="BH99" i="46"/>
  <c r="BH99" i="44"/>
  <c r="BP103" i="46"/>
  <c r="BP103" i="44"/>
  <c r="J104" i="46"/>
  <c r="J104" i="44"/>
  <c r="AT105" i="46"/>
  <c r="AT105" i="44"/>
  <c r="F107" i="46"/>
  <c r="F107" i="44"/>
  <c r="A106" i="27"/>
  <c r="A108" i="44"/>
  <c r="P119" i="46"/>
  <c r="P119" i="44"/>
  <c r="AK13" i="44"/>
  <c r="BK52" i="44"/>
  <c r="BD57" i="44"/>
  <c r="BJ63" i="44"/>
  <c r="AC69" i="44"/>
  <c r="AM73" i="44"/>
  <c r="AF76" i="44"/>
  <c r="BD80" i="44"/>
  <c r="AT97" i="44"/>
  <c r="AR103" i="44"/>
  <c r="AP104" i="44"/>
  <c r="F105" i="44"/>
  <c r="J106" i="44"/>
  <c r="BJ114" i="44"/>
  <c r="AN119" i="44"/>
  <c r="AB120" i="44"/>
  <c r="J122" i="44"/>
  <c r="Z122" i="44"/>
  <c r="AS136" i="44"/>
  <c r="BD142" i="44"/>
  <c r="AR143" i="44"/>
  <c r="AZ145" i="44"/>
  <c r="AZ149" i="44"/>
  <c r="J151" i="44"/>
  <c r="AH151" i="44"/>
  <c r="AG153" i="44"/>
  <c r="BM153" i="44"/>
  <c r="BH154" i="44"/>
  <c r="P155" i="44"/>
  <c r="Q158" i="44"/>
  <c r="BE160" i="44"/>
  <c r="R161" i="44"/>
  <c r="AX161" i="44"/>
  <c r="I163" i="44"/>
  <c r="Y137" i="46"/>
  <c r="Y137" i="44"/>
  <c r="AG137" i="46"/>
  <c r="AG137" i="44"/>
  <c r="AO137" i="46"/>
  <c r="AO137" i="44"/>
  <c r="AT139" i="46"/>
  <c r="AT139" i="44"/>
  <c r="H140" i="46"/>
  <c r="H140" i="44"/>
  <c r="P140" i="46"/>
  <c r="P140" i="44"/>
  <c r="AF140" i="46"/>
  <c r="AF140" i="44"/>
  <c r="AV140" i="46"/>
  <c r="AV140" i="44"/>
  <c r="T141" i="46"/>
  <c r="T141" i="44"/>
  <c r="AJ141" i="46"/>
  <c r="AJ141" i="44"/>
  <c r="BH141" i="46"/>
  <c r="BH141" i="44"/>
  <c r="H142" i="46"/>
  <c r="H142" i="44"/>
  <c r="BP143" i="46"/>
  <c r="BP143" i="44"/>
  <c r="P144" i="46"/>
  <c r="P144" i="44"/>
  <c r="X144" i="46"/>
  <c r="X144" i="44"/>
  <c r="AN144" i="46"/>
  <c r="AN144" i="44"/>
  <c r="BD144" i="46"/>
  <c r="BD144" i="44"/>
  <c r="D145" i="46"/>
  <c r="D145" i="44"/>
  <c r="AB145" i="46"/>
  <c r="AB145" i="44"/>
  <c r="AR145" i="46"/>
  <c r="AR145" i="44"/>
  <c r="BH145" i="46"/>
  <c r="BH145" i="44"/>
  <c r="X146" i="46"/>
  <c r="X146" i="44"/>
  <c r="AF146" i="46"/>
  <c r="AF146" i="44"/>
  <c r="AV146" i="46"/>
  <c r="AV146" i="44"/>
  <c r="BD146" i="46"/>
  <c r="BD146" i="44"/>
  <c r="BL146" i="46"/>
  <c r="BL146" i="44"/>
  <c r="AJ147" i="46"/>
  <c r="AJ147" i="44"/>
  <c r="BP147" i="46"/>
  <c r="BP147" i="44"/>
  <c r="H148" i="46"/>
  <c r="H148" i="44"/>
  <c r="AF148" i="46"/>
  <c r="AF148" i="44"/>
  <c r="AN148" i="46"/>
  <c r="AN148" i="44"/>
  <c r="AV148" i="46"/>
  <c r="AV148" i="44"/>
  <c r="AJ149" i="46"/>
  <c r="AJ149" i="44"/>
  <c r="AR149" i="46"/>
  <c r="AR149" i="44"/>
  <c r="BH149" i="46"/>
  <c r="BH149" i="44"/>
  <c r="O150" i="46"/>
  <c r="O150" i="44"/>
  <c r="W150" i="46"/>
  <c r="W150" i="44"/>
  <c r="AM150" i="46"/>
  <c r="AM150" i="44"/>
  <c r="AU150" i="46"/>
  <c r="AU150" i="44"/>
  <c r="BK150" i="46"/>
  <c r="BK150" i="44"/>
  <c r="R151" i="46"/>
  <c r="R151" i="44"/>
  <c r="Z151" i="46"/>
  <c r="Z151" i="44"/>
  <c r="BF151" i="46"/>
  <c r="BF151" i="44"/>
  <c r="N152" i="46"/>
  <c r="N152" i="44"/>
  <c r="AT152" i="46"/>
  <c r="AT152" i="44"/>
  <c r="BB152" i="46"/>
  <c r="BB152" i="44"/>
  <c r="BJ152" i="46"/>
  <c r="BJ152" i="44"/>
  <c r="I153" i="46"/>
  <c r="I153" i="44"/>
  <c r="Q153" i="46"/>
  <c r="Q153" i="44"/>
  <c r="AO153" i="46"/>
  <c r="AO153" i="44"/>
  <c r="BE153" i="46"/>
  <c r="BE153" i="44"/>
  <c r="L154" i="46"/>
  <c r="L154" i="44"/>
  <c r="T154" i="46"/>
  <c r="T154" i="44"/>
  <c r="AB154" i="46"/>
  <c r="AB154" i="44"/>
  <c r="AJ154" i="46"/>
  <c r="AJ154" i="44"/>
  <c r="AZ154" i="46"/>
  <c r="AZ154" i="44"/>
  <c r="BP154" i="46"/>
  <c r="BP154" i="44"/>
  <c r="H155" i="46"/>
  <c r="H155" i="44"/>
  <c r="BD155" i="46"/>
  <c r="BD155" i="44"/>
  <c r="D156" i="46"/>
  <c r="D156" i="44"/>
  <c r="L156" i="46"/>
  <c r="L156" i="44"/>
  <c r="T156" i="46"/>
  <c r="T156" i="44"/>
  <c r="AB156" i="46"/>
  <c r="AB156" i="44"/>
  <c r="AJ156" i="46"/>
  <c r="AJ156" i="44"/>
  <c r="AR156" i="46"/>
  <c r="AR156" i="44"/>
  <c r="AZ156" i="46"/>
  <c r="AZ156" i="44"/>
  <c r="E157" i="46"/>
  <c r="E157" i="44"/>
  <c r="M157" i="46"/>
  <c r="M157" i="44"/>
  <c r="AC157" i="46"/>
  <c r="AC157" i="44"/>
  <c r="BI157" i="46"/>
  <c r="BI157" i="44"/>
  <c r="I158" i="46"/>
  <c r="I158" i="44"/>
  <c r="Y158" i="46"/>
  <c r="Y158" i="44"/>
  <c r="AO158" i="46"/>
  <c r="AO158" i="44"/>
  <c r="AW158" i="46"/>
  <c r="AW158" i="44"/>
  <c r="BM158" i="46"/>
  <c r="BM158" i="44"/>
  <c r="E159" i="46"/>
  <c r="E159" i="44"/>
  <c r="M159" i="46"/>
  <c r="M159" i="44"/>
  <c r="AC159" i="46"/>
  <c r="AC159" i="44"/>
  <c r="AS159" i="46"/>
  <c r="AS159" i="44"/>
  <c r="BI159" i="46"/>
  <c r="BI159" i="44"/>
  <c r="BQ159" i="46"/>
  <c r="BQ159" i="44"/>
  <c r="I160" i="46"/>
  <c r="I160" i="44"/>
  <c r="Y160" i="46"/>
  <c r="Y160" i="44"/>
  <c r="AG160" i="46"/>
  <c r="AG160" i="44"/>
  <c r="AW160" i="46"/>
  <c r="AW160" i="44"/>
  <c r="BM160" i="46"/>
  <c r="BM160" i="44"/>
  <c r="Z161" i="46"/>
  <c r="Z161" i="44"/>
  <c r="AH161" i="46"/>
  <c r="AH161" i="44"/>
  <c r="BF161" i="46"/>
  <c r="BF161" i="44"/>
  <c r="M162" i="46"/>
  <c r="M162" i="44"/>
  <c r="U162" i="46"/>
  <c r="U162" i="44"/>
  <c r="AC162" i="46"/>
  <c r="AC162" i="44"/>
  <c r="BQ162" i="46"/>
  <c r="BQ162" i="44"/>
  <c r="Q163" i="46"/>
  <c r="Q163" i="44"/>
  <c r="Y163" i="46"/>
  <c r="Y163" i="44"/>
  <c r="AO163" i="46"/>
  <c r="AO163" i="44"/>
  <c r="U164" i="46"/>
  <c r="U164" i="44"/>
  <c r="AS164" i="46"/>
  <c r="AS164" i="44"/>
  <c r="BI164" i="46"/>
  <c r="BI164" i="44"/>
  <c r="BQ164" i="46"/>
  <c r="BQ164" i="44"/>
  <c r="H165" i="46"/>
  <c r="H165" i="44"/>
  <c r="P165" i="46"/>
  <c r="P165" i="44"/>
  <c r="X165" i="46"/>
  <c r="X165" i="44"/>
  <c r="AV165" i="46"/>
  <c r="AV165" i="44"/>
  <c r="BD165" i="46"/>
  <c r="BD165" i="44"/>
  <c r="BL165" i="46"/>
  <c r="BL165" i="44"/>
  <c r="J166" i="46"/>
  <c r="J166" i="44"/>
  <c r="Z166" i="46"/>
  <c r="Z166" i="44"/>
  <c r="AH166" i="46"/>
  <c r="AH166" i="44"/>
  <c r="BF166" i="46"/>
  <c r="BF166" i="44"/>
  <c r="N167" i="46"/>
  <c r="N167" i="44"/>
  <c r="V167" i="46"/>
  <c r="V167" i="44"/>
  <c r="AD167" i="46"/>
  <c r="AD167" i="44"/>
  <c r="AL167" i="46"/>
  <c r="AL167" i="44"/>
  <c r="BB167" i="46"/>
  <c r="BB167" i="44"/>
  <c r="BJ167" i="46"/>
  <c r="BJ167" i="44"/>
  <c r="Y168" i="46"/>
  <c r="Y168" i="44"/>
  <c r="AO168" i="46"/>
  <c r="AO168" i="44"/>
  <c r="BE168" i="46"/>
  <c r="BE168" i="44"/>
  <c r="BM168" i="46"/>
  <c r="BM168" i="44"/>
  <c r="D169" i="46"/>
  <c r="D169" i="44"/>
  <c r="L169" i="46"/>
  <c r="L169" i="44"/>
  <c r="AJ169" i="46"/>
  <c r="AJ169" i="44"/>
  <c r="AZ169" i="46"/>
  <c r="AZ169" i="44"/>
  <c r="BP169" i="46"/>
  <c r="BP169" i="44"/>
  <c r="N170" i="46"/>
  <c r="N170" i="44"/>
  <c r="AL170" i="46"/>
  <c r="AL170" i="44"/>
  <c r="BB170" i="46"/>
  <c r="BB170" i="44"/>
  <c r="BJ170" i="46"/>
  <c r="BJ170" i="44"/>
  <c r="Z171" i="46"/>
  <c r="Z171" i="44"/>
  <c r="AX171" i="46"/>
  <c r="AX171" i="44"/>
  <c r="BF171" i="46"/>
  <c r="BF171" i="44"/>
  <c r="BN171" i="46"/>
  <c r="BN171" i="44"/>
  <c r="M172" i="46"/>
  <c r="M172" i="44"/>
  <c r="U172" i="46"/>
  <c r="U172" i="44"/>
  <c r="AS172" i="46"/>
  <c r="AS172" i="44"/>
  <c r="BA172" i="46"/>
  <c r="BA172" i="44"/>
  <c r="BI172" i="46"/>
  <c r="BI172" i="44"/>
  <c r="I173" i="46"/>
  <c r="I173" i="44"/>
  <c r="Q173" i="46"/>
  <c r="Q173" i="44"/>
  <c r="AO173" i="46"/>
  <c r="AO173" i="44"/>
  <c r="AW173" i="46"/>
  <c r="AW173" i="44"/>
  <c r="BM173" i="46"/>
  <c r="BM173" i="44"/>
  <c r="K174" i="46"/>
  <c r="K174" i="44"/>
  <c r="AA174" i="46"/>
  <c r="AA174" i="44"/>
  <c r="AQ174" i="46"/>
  <c r="AQ174" i="44"/>
  <c r="AY174" i="46"/>
  <c r="AY174" i="44"/>
  <c r="G175" i="46"/>
  <c r="G175" i="44"/>
  <c r="W175" i="46"/>
  <c r="W175" i="44"/>
  <c r="AU175" i="46"/>
  <c r="AU175" i="44"/>
  <c r="BC175" i="46"/>
  <c r="BC175" i="44"/>
  <c r="BK175" i="46"/>
  <c r="BK175" i="44"/>
  <c r="J176" i="46"/>
  <c r="J176" i="44"/>
  <c r="R176" i="46"/>
  <c r="R176" i="44"/>
  <c r="AH176" i="46"/>
  <c r="AH176" i="44"/>
  <c r="AP176" i="46"/>
  <c r="AP176" i="44"/>
  <c r="BF176" i="46"/>
  <c r="BF176" i="44"/>
  <c r="F177" i="46"/>
  <c r="F177" i="44"/>
  <c r="BE137" i="44"/>
  <c r="BH138" i="44"/>
  <c r="V139" i="44"/>
  <c r="BL144" i="44"/>
  <c r="P146" i="44"/>
  <c r="BD148" i="44"/>
  <c r="D138" i="46"/>
  <c r="D138" i="44"/>
  <c r="BD140" i="46"/>
  <c r="BD140" i="44"/>
  <c r="AZ141" i="46"/>
  <c r="AZ141" i="44"/>
  <c r="BP141" i="46"/>
  <c r="BP141" i="44"/>
  <c r="P142" i="46"/>
  <c r="P142" i="44"/>
  <c r="H146" i="46"/>
  <c r="H146" i="44"/>
  <c r="AR138" i="44"/>
  <c r="BJ139" i="44"/>
  <c r="AB141" i="44"/>
  <c r="X142" i="44"/>
  <c r="BP145" i="44"/>
  <c r="T149" i="44"/>
  <c r="BP149" i="44"/>
  <c r="AW153" i="44"/>
  <c r="AV155" i="44"/>
  <c r="AG158" i="44"/>
  <c r="BE158" i="44"/>
  <c r="BA159" i="44"/>
  <c r="AS162" i="44"/>
  <c r="E164" i="44"/>
  <c r="R166" i="44"/>
  <c r="I168" i="44"/>
  <c r="AC136" i="46"/>
  <c r="AC136" i="44"/>
  <c r="BI136" i="46"/>
  <c r="BI136" i="44"/>
  <c r="I137" i="46"/>
  <c r="I137" i="44"/>
  <c r="BM137" i="46"/>
  <c r="BM137" i="44"/>
  <c r="L138" i="46"/>
  <c r="L138" i="44"/>
  <c r="AZ138" i="46"/>
  <c r="AZ138" i="44"/>
  <c r="BP138" i="46"/>
  <c r="BP138" i="44"/>
  <c r="F139" i="46"/>
  <c r="F139" i="44"/>
  <c r="N139" i="46"/>
  <c r="N139" i="44"/>
  <c r="AD139" i="46"/>
  <c r="AD139" i="44"/>
  <c r="D141" i="46"/>
  <c r="D141" i="44"/>
  <c r="AF142" i="46"/>
  <c r="AF142" i="44"/>
  <c r="AN142" i="46"/>
  <c r="AN142" i="44"/>
  <c r="AV142" i="46"/>
  <c r="AV142" i="44"/>
  <c r="D143" i="46"/>
  <c r="D143" i="44"/>
  <c r="AJ143" i="46"/>
  <c r="AJ143" i="44"/>
  <c r="T147" i="46"/>
  <c r="T147" i="44"/>
  <c r="AW137" i="44"/>
  <c r="AL139" i="44"/>
  <c r="BL140" i="44"/>
  <c r="AB143" i="44"/>
  <c r="BH143" i="44"/>
  <c r="H144" i="44"/>
  <c r="AF144" i="44"/>
  <c r="AJ145" i="44"/>
  <c r="BH147" i="44"/>
  <c r="X148" i="44"/>
  <c r="F152" i="44"/>
  <c r="AL152" i="44"/>
  <c r="D154" i="44"/>
  <c r="AN155" i="44"/>
  <c r="U157" i="44"/>
  <c r="AS157" i="44"/>
  <c r="AB179" i="44"/>
  <c r="BP179" i="44"/>
  <c r="T181" i="44"/>
  <c r="BE183" i="44"/>
  <c r="M184" i="44"/>
  <c r="AC186" i="44"/>
  <c r="H178" i="46"/>
  <c r="H178" i="44"/>
  <c r="P178" i="46"/>
  <c r="P178" i="44"/>
  <c r="X178" i="46"/>
  <c r="X178" i="44"/>
  <c r="AF178" i="46"/>
  <c r="AF178" i="44"/>
  <c r="AN178" i="46"/>
  <c r="AN178" i="44"/>
  <c r="AV178" i="46"/>
  <c r="AV178" i="44"/>
  <c r="BD178" i="46"/>
  <c r="BD178" i="44"/>
  <c r="BL178" i="46"/>
  <c r="BL178" i="44"/>
  <c r="L179" i="46"/>
  <c r="L179" i="44"/>
  <c r="AJ179" i="46"/>
  <c r="AJ179" i="44"/>
  <c r="BH179" i="46"/>
  <c r="BH179" i="44"/>
  <c r="H180" i="46"/>
  <c r="H180" i="44"/>
  <c r="P180" i="46"/>
  <c r="P180" i="44"/>
  <c r="X180" i="46"/>
  <c r="X180" i="44"/>
  <c r="AF180" i="46"/>
  <c r="AF180" i="44"/>
  <c r="AN180" i="46"/>
  <c r="AN180" i="44"/>
  <c r="AV180" i="46"/>
  <c r="AV180" i="44"/>
  <c r="BD180" i="46"/>
  <c r="BD180" i="44"/>
  <c r="BL180" i="46"/>
  <c r="BL180" i="44"/>
  <c r="L181" i="46"/>
  <c r="L181" i="44"/>
  <c r="AJ181" i="46"/>
  <c r="AJ181" i="44"/>
  <c r="AR181" i="46"/>
  <c r="AR181" i="44"/>
  <c r="N182" i="46"/>
  <c r="N182" i="44"/>
  <c r="BB182" i="46"/>
  <c r="BB182" i="44"/>
  <c r="BJ182" i="46"/>
  <c r="BJ182" i="44"/>
  <c r="I183" i="46"/>
  <c r="I183" i="44"/>
  <c r="Y183" i="46"/>
  <c r="Y183" i="44"/>
  <c r="BM183" i="46"/>
  <c r="BM183" i="44"/>
  <c r="E184" i="46"/>
  <c r="E184" i="44"/>
  <c r="AK184" i="46"/>
  <c r="AK184" i="44"/>
  <c r="BA184" i="46"/>
  <c r="BA184" i="44"/>
  <c r="Y185" i="46"/>
  <c r="Y185" i="44"/>
  <c r="AW185" i="46"/>
  <c r="AW185" i="44"/>
  <c r="BM185" i="46"/>
  <c r="BM185" i="44"/>
  <c r="U186" i="46"/>
  <c r="U186" i="44"/>
  <c r="AS186" i="46"/>
  <c r="AS186" i="44"/>
  <c r="BQ186" i="46"/>
  <c r="BQ186" i="44"/>
  <c r="AF187" i="46"/>
  <c r="AF187" i="44"/>
  <c r="AV187" i="46"/>
  <c r="AV187" i="44"/>
  <c r="BL187" i="46"/>
  <c r="BL187" i="44"/>
  <c r="AI188" i="46"/>
  <c r="AI188" i="44"/>
  <c r="AQ188" i="46"/>
  <c r="AQ188" i="44"/>
  <c r="BG188" i="46"/>
  <c r="BG188" i="44"/>
  <c r="G189" i="46"/>
  <c r="G189" i="44"/>
  <c r="AE189" i="46"/>
  <c r="AE189" i="44"/>
  <c r="BC189" i="46"/>
  <c r="BC189" i="44"/>
  <c r="I190" i="46"/>
  <c r="I190" i="44"/>
  <c r="Q190" i="46"/>
  <c r="Q190" i="44"/>
  <c r="E191" i="46"/>
  <c r="E191" i="44"/>
  <c r="M191" i="46"/>
  <c r="M191" i="44"/>
  <c r="BA191" i="46"/>
  <c r="BA191" i="44"/>
  <c r="AQ192" i="46"/>
  <c r="AQ192" i="44"/>
  <c r="O193" i="46"/>
  <c r="O193" i="44"/>
  <c r="AM193" i="46"/>
  <c r="AM193" i="44"/>
  <c r="BC193" i="46"/>
  <c r="BC193" i="44"/>
  <c r="R194" i="46"/>
  <c r="R194" i="44"/>
  <c r="AH194" i="46"/>
  <c r="AH194" i="44"/>
  <c r="AP194" i="46"/>
  <c r="AP194" i="44"/>
  <c r="F195" i="46"/>
  <c r="F195" i="44"/>
  <c r="N195" i="46"/>
  <c r="N195" i="44"/>
  <c r="V195" i="46"/>
  <c r="V195" i="44"/>
  <c r="AD195" i="46"/>
  <c r="AD195" i="44"/>
  <c r="AL195" i="46"/>
  <c r="AL195" i="44"/>
  <c r="AT195" i="46"/>
  <c r="AT195" i="44"/>
  <c r="BB195" i="46"/>
  <c r="BB195" i="44"/>
  <c r="BJ195" i="46"/>
  <c r="BJ195" i="44"/>
  <c r="D196" i="46"/>
  <c r="D196" i="44"/>
  <c r="L196" i="46"/>
  <c r="L196" i="44"/>
  <c r="T196" i="46"/>
  <c r="T196" i="44"/>
  <c r="AB196" i="46"/>
  <c r="AB196" i="44"/>
  <c r="AJ196" i="46"/>
  <c r="AJ196" i="44"/>
  <c r="AR196" i="46"/>
  <c r="AR196" i="44"/>
  <c r="AZ196" i="46"/>
  <c r="AZ196" i="44"/>
  <c r="BH196" i="46"/>
  <c r="BH196" i="44"/>
  <c r="BP196" i="46"/>
  <c r="BP196" i="44"/>
  <c r="O197" i="46"/>
  <c r="O197" i="44"/>
  <c r="AE197" i="46"/>
  <c r="AE197" i="44"/>
  <c r="N177" i="44"/>
  <c r="V177" i="44"/>
  <c r="AD177" i="44"/>
  <c r="AL177" i="44"/>
  <c r="AT177" i="44"/>
  <c r="BB177" i="44"/>
  <c r="BJ177" i="44"/>
  <c r="D181" i="44"/>
  <c r="AT182" i="44"/>
  <c r="AG183" i="44"/>
  <c r="AS184" i="44"/>
  <c r="I185" i="44"/>
  <c r="BA186" i="44"/>
  <c r="O189" i="44"/>
  <c r="AK191" i="44"/>
  <c r="S192" i="44"/>
  <c r="AZ179" i="44"/>
  <c r="AL182" i="44"/>
  <c r="M186" i="44"/>
  <c r="H187" i="44"/>
  <c r="K188" i="44"/>
  <c r="G203" i="44"/>
  <c r="O203" i="44"/>
  <c r="W203" i="44"/>
  <c r="S198" i="46"/>
  <c r="S198" i="44"/>
  <c r="BO198" i="46"/>
  <c r="BO198" i="44"/>
  <c r="Q200" i="46"/>
  <c r="Q200" i="44"/>
  <c r="BB205" i="46"/>
  <c r="BB205" i="44"/>
  <c r="AR206" i="46"/>
  <c r="AR206" i="44"/>
  <c r="E207" i="46"/>
  <c r="E207" i="44"/>
  <c r="M207" i="46"/>
  <c r="M207" i="44"/>
  <c r="U207" i="46"/>
  <c r="U207" i="44"/>
  <c r="AC207" i="46"/>
  <c r="AC207" i="44"/>
  <c r="AK207" i="46"/>
  <c r="AK207" i="44"/>
  <c r="AS207" i="46"/>
  <c r="AS207" i="44"/>
  <c r="BA207" i="46"/>
  <c r="BA207" i="44"/>
  <c r="BI207" i="46"/>
  <c r="BI207" i="44"/>
  <c r="BQ207" i="46"/>
  <c r="BQ207" i="44"/>
  <c r="BK197" i="44"/>
  <c r="AA198" i="44"/>
  <c r="G16" i="44"/>
  <c r="BK16" i="44"/>
  <c r="BP26" i="44"/>
  <c r="BM31" i="44"/>
  <c r="E37" i="44"/>
  <c r="AR42" i="44"/>
  <c r="BA45" i="44"/>
  <c r="AF48" i="44"/>
  <c r="BH49" i="44"/>
  <c r="BN52" i="44"/>
  <c r="BN60" i="44"/>
  <c r="F68" i="44"/>
  <c r="BL21" i="44"/>
  <c r="S58" i="44"/>
  <c r="P68" i="44"/>
  <c r="F71" i="44"/>
  <c r="P72" i="44"/>
  <c r="I74" i="44"/>
  <c r="AQ83" i="44"/>
  <c r="BM75" i="46"/>
  <c r="BM75" i="44"/>
  <c r="F78" i="46"/>
  <c r="F78" i="44"/>
  <c r="AN81" i="46"/>
  <c r="AN81" i="44"/>
  <c r="AS84" i="46"/>
  <c r="AS84" i="44"/>
  <c r="AM85" i="46"/>
  <c r="AM85" i="44"/>
  <c r="AX86" i="46"/>
  <c r="AX86" i="44"/>
  <c r="AH92" i="46"/>
  <c r="AH92" i="44"/>
  <c r="BC104" i="46"/>
  <c r="BC104" i="44"/>
  <c r="AI105" i="46"/>
  <c r="AI105" i="44"/>
  <c r="T110" i="46"/>
  <c r="T110" i="44"/>
  <c r="AZ112" i="46"/>
  <c r="AZ112" i="44"/>
  <c r="G113" i="46"/>
  <c r="G113" i="44"/>
  <c r="W113" i="46"/>
  <c r="W113" i="44"/>
  <c r="K114" i="46"/>
  <c r="K114" i="44"/>
  <c r="AD115" i="46"/>
  <c r="AD115" i="44"/>
  <c r="I118" i="46"/>
  <c r="I118" i="44"/>
  <c r="AG118" i="46"/>
  <c r="AG118" i="44"/>
  <c r="AC119" i="46"/>
  <c r="AC119" i="44"/>
  <c r="BI119" i="46"/>
  <c r="BI119" i="44"/>
  <c r="BQ119" i="46"/>
  <c r="BQ119" i="44"/>
  <c r="AK121" i="46"/>
  <c r="AK121" i="44"/>
  <c r="BI121" i="46"/>
  <c r="BI121" i="44"/>
  <c r="BQ121" i="46"/>
  <c r="BQ121" i="44"/>
  <c r="K123" i="46"/>
  <c r="K123" i="44"/>
  <c r="S123" i="46"/>
  <c r="S123" i="44"/>
  <c r="AQ123" i="46"/>
  <c r="AQ123" i="44"/>
  <c r="AM124" i="46"/>
  <c r="AM124" i="44"/>
  <c r="AI125" i="46"/>
  <c r="AI125" i="44"/>
  <c r="BO125" i="46"/>
  <c r="BO125" i="44"/>
  <c r="Q79" i="46"/>
  <c r="Q79" i="44"/>
  <c r="AI82" i="46"/>
  <c r="AI82" i="44"/>
  <c r="W96" i="46"/>
  <c r="W96" i="44"/>
  <c r="BC100" i="46"/>
  <c r="BC100" i="44"/>
  <c r="AG32" i="44"/>
  <c r="V45" i="44"/>
  <c r="AX60" i="44"/>
  <c r="AV63" i="44"/>
  <c r="J65" i="44"/>
  <c r="V70" i="44"/>
  <c r="BO75" i="44"/>
  <c r="V78" i="44"/>
  <c r="X82" i="44"/>
  <c r="BG82" i="44"/>
  <c r="AX84" i="44"/>
  <c r="AZ85" i="44"/>
  <c r="BD87" i="44"/>
  <c r="BH88" i="44"/>
  <c r="P91" i="44"/>
  <c r="AV93" i="44"/>
  <c r="AJ94" i="44"/>
  <c r="Y96" i="44"/>
  <c r="AC98" i="44"/>
  <c r="AC99" i="44"/>
  <c r="AW102" i="44"/>
  <c r="K103" i="44"/>
  <c r="Y103" i="44"/>
  <c r="BG103" i="44"/>
  <c r="I104" i="44"/>
  <c r="Y104" i="44"/>
  <c r="AO104" i="44"/>
  <c r="BI105" i="44"/>
  <c r="AU106" i="44"/>
  <c r="BM106" i="44"/>
  <c r="AK108" i="44"/>
  <c r="BK108" i="44"/>
  <c r="AF109" i="44"/>
  <c r="AL110" i="44"/>
  <c r="AZ110" i="44"/>
  <c r="BP110" i="44"/>
  <c r="R111" i="44"/>
  <c r="AC114" i="44"/>
  <c r="AQ114" i="44"/>
  <c r="L116" i="44"/>
  <c r="AJ116" i="44"/>
  <c r="AQ118" i="44"/>
  <c r="AE119" i="44"/>
  <c r="K120" i="44"/>
  <c r="Y122" i="44"/>
  <c r="AW122" i="44"/>
  <c r="U123" i="44"/>
  <c r="Y124" i="44"/>
  <c r="BE124" i="44"/>
  <c r="M125" i="44"/>
  <c r="BE128" i="44"/>
  <c r="BL130" i="44"/>
  <c r="AY133" i="44"/>
  <c r="AE134" i="44"/>
  <c r="BH136" i="44"/>
  <c r="AY138" i="44"/>
  <c r="U139" i="44"/>
  <c r="BA139" i="44"/>
  <c r="O140" i="44"/>
  <c r="G142" i="44"/>
  <c r="BK144" i="44"/>
  <c r="BG145" i="44"/>
  <c r="O146" i="44"/>
  <c r="AU148" i="44"/>
  <c r="AJ88" i="46"/>
  <c r="AJ88" i="44"/>
  <c r="P93" i="46"/>
  <c r="P93" i="44"/>
  <c r="BD93" i="46"/>
  <c r="BD93" i="44"/>
  <c r="I100" i="46"/>
  <c r="I100" i="44"/>
  <c r="O102" i="46"/>
  <c r="O102" i="44"/>
  <c r="AA103" i="46"/>
  <c r="AA103" i="44"/>
  <c r="AQ103" i="46"/>
  <c r="AQ103" i="44"/>
  <c r="BA105" i="46"/>
  <c r="BA105" i="44"/>
  <c r="U107" i="46"/>
  <c r="U107" i="44"/>
  <c r="BA107" i="46"/>
  <c r="BA107" i="44"/>
  <c r="BI107" i="46"/>
  <c r="BI107" i="44"/>
  <c r="AU108" i="46"/>
  <c r="AU108" i="44"/>
  <c r="BC108" i="46"/>
  <c r="BC108" i="44"/>
  <c r="R109" i="46"/>
  <c r="R109" i="44"/>
  <c r="BJ110" i="46"/>
  <c r="BJ110" i="44"/>
  <c r="J111" i="46"/>
  <c r="J111" i="44"/>
  <c r="AH111" i="46"/>
  <c r="AH111" i="44"/>
  <c r="V112" i="46"/>
  <c r="V112" i="44"/>
  <c r="AL112" i="46"/>
  <c r="AL112" i="44"/>
  <c r="BJ112" i="46"/>
  <c r="BJ112" i="44"/>
  <c r="AW113" i="46"/>
  <c r="AW113" i="44"/>
  <c r="BM113" i="46"/>
  <c r="BM113" i="44"/>
  <c r="U114" i="46"/>
  <c r="U114" i="44"/>
  <c r="AS114" i="46"/>
  <c r="AS114" i="44"/>
  <c r="P115" i="46"/>
  <c r="P115" i="44"/>
  <c r="AR116" i="46"/>
  <c r="AR116" i="44"/>
  <c r="AZ116" i="46"/>
  <c r="AZ116" i="44"/>
  <c r="BG118" i="46"/>
  <c r="BG118" i="44"/>
  <c r="AM119" i="46"/>
  <c r="AM119" i="44"/>
  <c r="AA120" i="46"/>
  <c r="AA120" i="44"/>
  <c r="AI120" i="46"/>
  <c r="AI120" i="44"/>
  <c r="I124" i="46"/>
  <c r="I124" i="44"/>
  <c r="Q124" i="46"/>
  <c r="Q124" i="44"/>
  <c r="U127" i="46"/>
  <c r="U127" i="44"/>
  <c r="AS127" i="46"/>
  <c r="AS127" i="44"/>
  <c r="AG128" i="46"/>
  <c r="AG128" i="44"/>
  <c r="BA129" i="46"/>
  <c r="BA129" i="44"/>
  <c r="BI129" i="46"/>
  <c r="BI129" i="44"/>
  <c r="BP131" i="46"/>
  <c r="BP131" i="44"/>
  <c r="O134" i="46"/>
  <c r="O134" i="44"/>
  <c r="J135" i="46"/>
  <c r="J135" i="44"/>
  <c r="AB136" i="46"/>
  <c r="AB136" i="44"/>
  <c r="BP136" i="46"/>
  <c r="BP136" i="44"/>
  <c r="AA138" i="46"/>
  <c r="AA138" i="44"/>
  <c r="AI138" i="46"/>
  <c r="AI138" i="44"/>
  <c r="BG138" i="46"/>
  <c r="BG138" i="44"/>
  <c r="AK139" i="46"/>
  <c r="AK139" i="44"/>
  <c r="BI139" i="46"/>
  <c r="BI139" i="44"/>
  <c r="G140" i="46"/>
  <c r="G140" i="44"/>
  <c r="AE140" i="46"/>
  <c r="AE140" i="44"/>
  <c r="AU140" i="46"/>
  <c r="AU140" i="44"/>
  <c r="AQ141" i="46"/>
  <c r="AQ141" i="44"/>
  <c r="AY141" i="46"/>
  <c r="AY141" i="44"/>
  <c r="AM142" i="46"/>
  <c r="AM142" i="44"/>
  <c r="AA143" i="46"/>
  <c r="AA143" i="44"/>
  <c r="AQ143" i="46"/>
  <c r="AQ143" i="44"/>
  <c r="AY143" i="46"/>
  <c r="AY143" i="44"/>
  <c r="G144" i="46"/>
  <c r="G144" i="44"/>
  <c r="O144" i="46"/>
  <c r="O144" i="44"/>
  <c r="BC144" i="46"/>
  <c r="BC144" i="44"/>
  <c r="S145" i="46"/>
  <c r="S145" i="44"/>
  <c r="AY145" i="46"/>
  <c r="AY145" i="44"/>
  <c r="W146" i="46"/>
  <c r="W146" i="44"/>
  <c r="AE146" i="46"/>
  <c r="AE146" i="44"/>
  <c r="AU146" i="46"/>
  <c r="AU146" i="44"/>
  <c r="BK146" i="46"/>
  <c r="BK146" i="44"/>
  <c r="K147" i="46"/>
  <c r="K147" i="44"/>
  <c r="S147" i="46"/>
  <c r="S147" i="44"/>
  <c r="AA147" i="46"/>
  <c r="AA147" i="44"/>
  <c r="AI147" i="46"/>
  <c r="AI147" i="44"/>
  <c r="AQ147" i="46"/>
  <c r="AQ147" i="44"/>
  <c r="AY147" i="46"/>
  <c r="AY147" i="44"/>
  <c r="BG147" i="46"/>
  <c r="BG147" i="44"/>
  <c r="BO147" i="46"/>
  <c r="BO147" i="44"/>
  <c r="O148" i="46"/>
  <c r="O148" i="44"/>
  <c r="AE148" i="46"/>
  <c r="AE148" i="44"/>
  <c r="BC148" i="46"/>
  <c r="BC148" i="44"/>
  <c r="AI149" i="46"/>
  <c r="AI149" i="44"/>
  <c r="AQ149" i="46"/>
  <c r="AQ149" i="44"/>
  <c r="BO149" i="46"/>
  <c r="BO149" i="44"/>
  <c r="V150" i="46"/>
  <c r="V150" i="44"/>
  <c r="BJ150" i="46"/>
  <c r="BJ150" i="44"/>
  <c r="AG151" i="46"/>
  <c r="AG151" i="44"/>
  <c r="BM151" i="46"/>
  <c r="BM151" i="44"/>
  <c r="K154" i="46"/>
  <c r="K154" i="44"/>
  <c r="AI154" i="46"/>
  <c r="AI154" i="44"/>
  <c r="AY154" i="46"/>
  <c r="AY154" i="44"/>
  <c r="O155" i="46"/>
  <c r="O155" i="44"/>
  <c r="BC155" i="46"/>
  <c r="BC155" i="44"/>
  <c r="BK155" i="46"/>
  <c r="BK155" i="44"/>
  <c r="BO156" i="46"/>
  <c r="BO156" i="44"/>
  <c r="T157" i="46"/>
  <c r="T157" i="44"/>
  <c r="AB157" i="46"/>
  <c r="AB157" i="44"/>
  <c r="AJ157" i="46"/>
  <c r="AJ157" i="44"/>
  <c r="AZ157" i="46"/>
  <c r="AZ157" i="44"/>
  <c r="BP157" i="46"/>
  <c r="BP157" i="44"/>
  <c r="X158" i="46"/>
  <c r="X158" i="44"/>
  <c r="AN158" i="46"/>
  <c r="AN158" i="44"/>
  <c r="AV158" i="46"/>
  <c r="AV158" i="44"/>
  <c r="BL158" i="46"/>
  <c r="BL158" i="44"/>
  <c r="D159" i="46"/>
  <c r="D159" i="44"/>
  <c r="AB159" i="46"/>
  <c r="AB159" i="44"/>
  <c r="AJ159" i="46"/>
  <c r="AJ159" i="44"/>
  <c r="BP159" i="46"/>
  <c r="BP159" i="44"/>
  <c r="H160" i="46"/>
  <c r="H160" i="44"/>
  <c r="AF160" i="46"/>
  <c r="AF160" i="44"/>
  <c r="AN160" i="46"/>
  <c r="AN160" i="44"/>
  <c r="BD160" i="46"/>
  <c r="BD160" i="44"/>
  <c r="Y161" i="46"/>
  <c r="Y161" i="44"/>
  <c r="AO161" i="46"/>
  <c r="AO161" i="44"/>
  <c r="BO32" i="46"/>
  <c r="E77" i="46"/>
  <c r="E77" i="44"/>
  <c r="AV91" i="46"/>
  <c r="AV91" i="44"/>
  <c r="BO103" i="46"/>
  <c r="BO103" i="44"/>
  <c r="Q104" i="46"/>
  <c r="Q104" i="44"/>
  <c r="Q106" i="46"/>
  <c r="Q106" i="44"/>
  <c r="AO106" i="46"/>
  <c r="AO106" i="44"/>
  <c r="AK107" i="46"/>
  <c r="AK107" i="44"/>
  <c r="AH109" i="46"/>
  <c r="AH109" i="44"/>
  <c r="BF109" i="46"/>
  <c r="BF109" i="44"/>
  <c r="AD110" i="46"/>
  <c r="AD110" i="44"/>
  <c r="AX111" i="46"/>
  <c r="AX111" i="44"/>
  <c r="AG113" i="46"/>
  <c r="AG113" i="44"/>
  <c r="BP116" i="46"/>
  <c r="BP116" i="44"/>
  <c r="W117" i="46"/>
  <c r="W117" i="44"/>
  <c r="AE117" i="46"/>
  <c r="AE117" i="44"/>
  <c r="AU117" i="46"/>
  <c r="AU117" i="44"/>
  <c r="BC117" i="46"/>
  <c r="BC117" i="44"/>
  <c r="G119" i="46"/>
  <c r="G119" i="44"/>
  <c r="AY120" i="46"/>
  <c r="AY120" i="44"/>
  <c r="BG120" i="46"/>
  <c r="BG120" i="44"/>
  <c r="G121" i="46"/>
  <c r="G121" i="44"/>
  <c r="AE121" i="46"/>
  <c r="AE121" i="44"/>
  <c r="BA123" i="46"/>
  <c r="BA123" i="44"/>
  <c r="BI123" i="46"/>
  <c r="BI123" i="44"/>
  <c r="Y126" i="46"/>
  <c r="Y126" i="44"/>
  <c r="AW126" i="46"/>
  <c r="AW126" i="44"/>
  <c r="E127" i="46"/>
  <c r="E127" i="44"/>
  <c r="Y128" i="46"/>
  <c r="Y128" i="44"/>
  <c r="H130" i="46"/>
  <c r="H130" i="44"/>
  <c r="P130" i="46"/>
  <c r="P130" i="44"/>
  <c r="BH131" i="46"/>
  <c r="BH131" i="44"/>
  <c r="O132" i="46"/>
  <c r="O132" i="44"/>
  <c r="S133" i="46"/>
  <c r="S133" i="44"/>
  <c r="AQ133" i="46"/>
  <c r="AQ133" i="44"/>
  <c r="BO133" i="46"/>
  <c r="BO133" i="44"/>
  <c r="AU134" i="46"/>
  <c r="AU134" i="44"/>
  <c r="BC134" i="46"/>
  <c r="BC134" i="44"/>
  <c r="P137" i="46"/>
  <c r="P137" i="44"/>
  <c r="C73" i="46"/>
  <c r="C73" i="44" s="1"/>
  <c r="C89" i="46"/>
  <c r="C89" i="44" s="1"/>
  <c r="AY29" i="44"/>
  <c r="BF33" i="44"/>
  <c r="BF39" i="44"/>
  <c r="AH48" i="44"/>
  <c r="E59" i="44"/>
  <c r="Q62" i="44"/>
  <c r="BK62" i="44"/>
  <c r="AJ66" i="44"/>
  <c r="AT68" i="44"/>
  <c r="AR71" i="44"/>
  <c r="AR74" i="44"/>
  <c r="M76" i="44"/>
  <c r="AM77" i="44"/>
  <c r="BB78" i="44"/>
  <c r="AG79" i="44"/>
  <c r="AN82" i="44"/>
  <c r="W85" i="44"/>
  <c r="AJ86" i="44"/>
  <c r="F87" i="44"/>
  <c r="T88" i="44"/>
  <c r="AH88" i="44"/>
  <c r="AR92" i="44"/>
  <c r="AH93" i="44"/>
  <c r="AG96" i="44"/>
  <c r="BE96" i="44"/>
  <c r="S97" i="44"/>
  <c r="M98" i="44"/>
  <c r="G100" i="44"/>
  <c r="AE100" i="44"/>
  <c r="AM102" i="44"/>
  <c r="BC102" i="44"/>
  <c r="K104" i="44"/>
  <c r="W105" i="44"/>
  <c r="AS105" i="44"/>
  <c r="E107" i="44"/>
  <c r="S107" i="44"/>
  <c r="AM107" i="44"/>
  <c r="O108" i="44"/>
  <c r="BA108" i="44"/>
  <c r="AX109" i="44"/>
  <c r="BL109" i="44"/>
  <c r="N110" i="44"/>
  <c r="L112" i="44"/>
  <c r="AD112" i="44"/>
  <c r="AT112" i="44"/>
  <c r="I113" i="44"/>
  <c r="Y113" i="44"/>
  <c r="AO113" i="44"/>
  <c r="G114" i="44"/>
  <c r="S114" i="44"/>
  <c r="Z116" i="44"/>
  <c r="AX116" i="44"/>
  <c r="BK117" i="44"/>
  <c r="BC119" i="44"/>
  <c r="AU121" i="44"/>
  <c r="Q122" i="44"/>
  <c r="AO122" i="44"/>
  <c r="BM122" i="44"/>
  <c r="AW124" i="44"/>
  <c r="E125" i="44"/>
  <c r="BQ125" i="44"/>
  <c r="AO126" i="44"/>
  <c r="AC127" i="44"/>
  <c r="BQ127" i="44"/>
  <c r="AC129" i="44"/>
  <c r="K133" i="44"/>
  <c r="W134" i="44"/>
  <c r="AZ136" i="44"/>
  <c r="H137" i="44"/>
  <c r="AN137" i="44"/>
  <c r="AS139" i="44"/>
  <c r="BQ139" i="44"/>
  <c r="BO143" i="44"/>
  <c r="G146" i="44"/>
  <c r="AM146" i="44"/>
  <c r="Y151" i="44"/>
  <c r="BE151" i="44"/>
  <c r="U152" i="44"/>
  <c r="X153" i="44"/>
  <c r="AA154" i="44"/>
  <c r="BG154" i="44"/>
  <c r="AM105" i="46"/>
  <c r="AM105" i="44"/>
  <c r="AY106" i="46"/>
  <c r="AY106" i="44"/>
  <c r="AG108" i="46"/>
  <c r="AG108" i="44"/>
  <c r="AJ109" i="46"/>
  <c r="AJ109" i="44"/>
  <c r="H110" i="46"/>
  <c r="H110" i="44"/>
  <c r="H112" i="46"/>
  <c r="H112" i="44"/>
  <c r="K113" i="46"/>
  <c r="K113" i="44"/>
  <c r="AE114" i="46"/>
  <c r="AE114" i="44"/>
  <c r="AP115" i="46"/>
  <c r="AP115" i="44"/>
  <c r="F116" i="46"/>
  <c r="F116" i="44"/>
  <c r="I117" i="46"/>
  <c r="I117" i="44"/>
  <c r="AO119" i="46"/>
  <c r="AO119" i="44"/>
  <c r="E120" i="46"/>
  <c r="E120" i="44"/>
  <c r="AF54" i="44"/>
  <c r="AP80" i="46"/>
  <c r="AP80" i="44"/>
  <c r="BL82" i="46"/>
  <c r="BL82" i="44"/>
  <c r="L85" i="46"/>
  <c r="L85" i="44"/>
  <c r="BO87" i="46"/>
  <c r="BO87" i="44"/>
  <c r="AE90" i="46"/>
  <c r="AE90" i="44"/>
  <c r="S91" i="46"/>
  <c r="S91" i="44"/>
  <c r="G92" i="46"/>
  <c r="G92" i="44"/>
  <c r="BC92" i="46"/>
  <c r="BC92" i="44"/>
  <c r="AI95" i="46"/>
  <c r="AI95" i="44"/>
  <c r="BG95" i="46"/>
  <c r="BG95" i="44"/>
  <c r="H97" i="46"/>
  <c r="H97" i="44"/>
  <c r="AX98" i="46"/>
  <c r="AX98" i="44"/>
  <c r="N99" i="46"/>
  <c r="N99" i="44"/>
  <c r="AL99" i="46"/>
  <c r="AL99" i="44"/>
  <c r="AB100" i="46"/>
  <c r="AB100" i="44"/>
  <c r="A42" i="44"/>
  <c r="A111" i="44"/>
  <c r="C79" i="46"/>
  <c r="C79" i="44" s="1"/>
  <c r="Y51" i="44"/>
  <c r="BP52" i="44"/>
  <c r="AW54" i="44"/>
  <c r="J57" i="44"/>
  <c r="Q58" i="44"/>
  <c r="AG62" i="44"/>
  <c r="E63" i="44"/>
  <c r="N64" i="44"/>
  <c r="F72" i="44"/>
  <c r="S79" i="44"/>
  <c r="AW79" i="44"/>
  <c r="AM84" i="44"/>
  <c r="P89" i="44"/>
  <c r="AN93" i="44"/>
  <c r="AZ94" i="44"/>
  <c r="G102" i="44"/>
  <c r="AE102" i="44"/>
  <c r="BQ105" i="44"/>
  <c r="M107" i="44"/>
  <c r="AS107" i="44"/>
  <c r="Z109" i="44"/>
  <c r="AP109" i="44"/>
  <c r="F110" i="44"/>
  <c r="BA114" i="44"/>
  <c r="H115" i="44"/>
  <c r="X115" i="44"/>
  <c r="T116" i="44"/>
  <c r="O117" i="44"/>
  <c r="AQ120" i="44"/>
  <c r="BK121" i="44"/>
  <c r="I122" i="44"/>
  <c r="AG122" i="44"/>
  <c r="BE122" i="44"/>
  <c r="BA125" i="44"/>
  <c r="AG126" i="44"/>
  <c r="BI127" i="44"/>
  <c r="Q128" i="44"/>
  <c r="AO128" i="44"/>
  <c r="BM128" i="44"/>
  <c r="D131" i="44"/>
  <c r="AJ131" i="44"/>
  <c r="BG133" i="44"/>
  <c r="Z135" i="44"/>
  <c r="BF135" i="44"/>
  <c r="L136" i="44"/>
  <c r="AJ136" i="44"/>
  <c r="V130" i="46"/>
  <c r="V130" i="44"/>
  <c r="BJ130" i="46"/>
  <c r="BJ130" i="44"/>
  <c r="Z131" i="46"/>
  <c r="Z131" i="44"/>
  <c r="BF131" i="46"/>
  <c r="BF131" i="44"/>
  <c r="I133" i="46"/>
  <c r="I133" i="44"/>
  <c r="AN135" i="46"/>
  <c r="AN135" i="44"/>
  <c r="Z136" i="46"/>
  <c r="Z136" i="44"/>
  <c r="AD137" i="46"/>
  <c r="AD137" i="44"/>
  <c r="AW138" i="46"/>
  <c r="AW138" i="44"/>
  <c r="AA139" i="46"/>
  <c r="AA139" i="44"/>
  <c r="BO139" i="46"/>
  <c r="BO139" i="44"/>
  <c r="M140" i="46"/>
  <c r="M140" i="44"/>
  <c r="AK140" i="46"/>
  <c r="AK140" i="44"/>
  <c r="AG141" i="46"/>
  <c r="AG141" i="44"/>
  <c r="E142" i="46"/>
  <c r="E142" i="44"/>
  <c r="BA142" i="46"/>
  <c r="BA142" i="44"/>
  <c r="Q143" i="46"/>
  <c r="Q143" i="44"/>
  <c r="AL103" i="44"/>
  <c r="L104" i="44"/>
  <c r="P105" i="44"/>
  <c r="BO127" i="44"/>
  <c r="AQ128" i="44"/>
  <c r="BK128" i="44"/>
  <c r="S129" i="44"/>
  <c r="AL130" i="44"/>
  <c r="BF130" i="44"/>
  <c r="D162" i="44"/>
  <c r="AR162" i="44"/>
  <c r="AJ164" i="44"/>
  <c r="BP164" i="44"/>
  <c r="AE165" i="44"/>
  <c r="X168" i="44"/>
  <c r="BD168" i="44"/>
  <c r="E170" i="44"/>
  <c r="M170" i="44"/>
  <c r="U170" i="44"/>
  <c r="AC170" i="44"/>
  <c r="AK170" i="44"/>
  <c r="AS170" i="44"/>
  <c r="BA170" i="44"/>
  <c r="BI170" i="44"/>
  <c r="BQ170" i="44"/>
  <c r="AG171" i="44"/>
  <c r="Z174" i="44"/>
  <c r="AL175" i="44"/>
  <c r="T162" i="46"/>
  <c r="T162" i="44"/>
  <c r="BH162" i="46"/>
  <c r="BH162" i="44"/>
  <c r="AF163" i="46"/>
  <c r="AF163" i="44"/>
  <c r="D164" i="46"/>
  <c r="D164" i="44"/>
  <c r="AZ164" i="46"/>
  <c r="AZ164" i="44"/>
  <c r="BH164" i="46"/>
  <c r="BH164" i="44"/>
  <c r="W165" i="46"/>
  <c r="W165" i="44"/>
  <c r="AG166" i="46"/>
  <c r="AG166" i="44"/>
  <c r="AO166" i="46"/>
  <c r="AO166" i="44"/>
  <c r="BI167" i="46"/>
  <c r="BI167" i="44"/>
  <c r="AV168" i="46"/>
  <c r="AV168" i="44"/>
  <c r="BL168" i="46"/>
  <c r="BL168" i="44"/>
  <c r="K169" i="46"/>
  <c r="K169" i="44"/>
  <c r="AA169" i="46"/>
  <c r="AA169" i="44"/>
  <c r="BO169" i="46"/>
  <c r="BO169" i="44"/>
  <c r="I171" i="46"/>
  <c r="I171" i="44"/>
  <c r="BE171" i="46"/>
  <c r="BE171" i="44"/>
  <c r="L172" i="46"/>
  <c r="L172" i="44"/>
  <c r="AB172" i="46"/>
  <c r="AB172" i="44"/>
  <c r="BH172" i="46"/>
  <c r="BH172" i="44"/>
  <c r="AF173" i="46"/>
  <c r="AF173" i="44"/>
  <c r="BD173" i="46"/>
  <c r="BD173" i="44"/>
  <c r="R174" i="46"/>
  <c r="R174" i="44"/>
  <c r="BN174" i="46"/>
  <c r="BN174" i="44"/>
  <c r="AT175" i="46"/>
  <c r="AT175" i="44"/>
  <c r="I176" i="46"/>
  <c r="I176" i="44"/>
  <c r="AO176" i="46"/>
  <c r="AO176" i="44"/>
  <c r="AA179" i="46"/>
  <c r="AA179" i="44"/>
  <c r="BO179" i="46"/>
  <c r="BO179" i="44"/>
  <c r="AA181" i="46"/>
  <c r="AA181" i="44"/>
  <c r="AI181" i="46"/>
  <c r="AI181" i="44"/>
  <c r="BA182" i="46"/>
  <c r="BA182" i="44"/>
  <c r="X183" i="46"/>
  <c r="X183" i="44"/>
  <c r="D184" i="46"/>
  <c r="D184" i="44"/>
  <c r="L184" i="46"/>
  <c r="L184" i="44"/>
  <c r="BH184" i="46"/>
  <c r="BH184" i="44"/>
  <c r="BC128" i="44"/>
  <c r="AD130" i="44"/>
  <c r="X163" i="44"/>
  <c r="BD163" i="44"/>
  <c r="AB164" i="44"/>
  <c r="BM166" i="44"/>
  <c r="AS167" i="44"/>
  <c r="H168" i="44"/>
  <c r="AQ169" i="44"/>
  <c r="BF174" i="44"/>
  <c r="AC133" i="46"/>
  <c r="AC133" i="44"/>
  <c r="AX137" i="46"/>
  <c r="AX137" i="44"/>
  <c r="BI138" i="46"/>
  <c r="BI138" i="44"/>
  <c r="Y140" i="46"/>
  <c r="Y140" i="44"/>
  <c r="Y142" i="46"/>
  <c r="Y142" i="44"/>
  <c r="I144" i="46"/>
  <c r="I144" i="44"/>
  <c r="BE144" i="46"/>
  <c r="BE144" i="44"/>
  <c r="BM144" i="46"/>
  <c r="BM144" i="44"/>
  <c r="AK149" i="46"/>
  <c r="AK149" i="44"/>
  <c r="AW156" i="46"/>
  <c r="AW156" i="44"/>
  <c r="BE156" i="46"/>
  <c r="BE156" i="44"/>
  <c r="BM156" i="46"/>
  <c r="BM156" i="44"/>
  <c r="Z157" i="46"/>
  <c r="Z157" i="44"/>
  <c r="J159" i="46"/>
  <c r="J159" i="44"/>
  <c r="BF159" i="46"/>
  <c r="BF159" i="44"/>
  <c r="AD160" i="46"/>
  <c r="AD160" i="44"/>
  <c r="BF162" i="46"/>
  <c r="BF162" i="44"/>
  <c r="V163" i="46"/>
  <c r="V163" i="44"/>
  <c r="AP164" i="46"/>
  <c r="AP164" i="44"/>
  <c r="E165" i="46"/>
  <c r="E165" i="44"/>
  <c r="M165" i="46"/>
  <c r="M165" i="44"/>
  <c r="U165" i="46"/>
  <c r="U165" i="44"/>
  <c r="AC165" i="46"/>
  <c r="AC165" i="44"/>
  <c r="AK165" i="46"/>
  <c r="AK165" i="44"/>
  <c r="AS165" i="46"/>
  <c r="AS165" i="44"/>
  <c r="BA165" i="46"/>
  <c r="BA165" i="44"/>
  <c r="BI165" i="46"/>
  <c r="BI165" i="44"/>
  <c r="BQ165" i="46"/>
  <c r="BQ165" i="44"/>
  <c r="AE166" i="46"/>
  <c r="AE166" i="44"/>
  <c r="K167" i="46"/>
  <c r="K167" i="44"/>
  <c r="S167" i="46"/>
  <c r="S167" i="44"/>
  <c r="AA167" i="46"/>
  <c r="AA167" i="44"/>
  <c r="AI167" i="46"/>
  <c r="AI167" i="44"/>
  <c r="AQ167" i="46"/>
  <c r="AQ167" i="44"/>
  <c r="AY167" i="46"/>
  <c r="AY167" i="44"/>
  <c r="BG167" i="46"/>
  <c r="BG167" i="44"/>
  <c r="BO167" i="46"/>
  <c r="BO167" i="44"/>
  <c r="AL168" i="46"/>
  <c r="AL168" i="44"/>
  <c r="BE169" i="46"/>
  <c r="BE169" i="44"/>
  <c r="AU171" i="46"/>
  <c r="AU171" i="44"/>
  <c r="AK144" i="44"/>
  <c r="Q145" i="44"/>
  <c r="BM145" i="44"/>
  <c r="AN185" i="44"/>
  <c r="T186" i="44"/>
  <c r="AM187" i="44"/>
  <c r="R188" i="44"/>
  <c r="AT189" i="44"/>
  <c r="H190" i="44"/>
  <c r="AT193" i="44"/>
  <c r="I194" i="44"/>
  <c r="BM194" i="44"/>
  <c r="V197" i="44"/>
  <c r="AX198" i="44"/>
  <c r="BD185" i="46"/>
  <c r="BD185" i="44"/>
  <c r="AR186" i="46"/>
  <c r="AR186" i="44"/>
  <c r="O187" i="46"/>
  <c r="O187" i="44"/>
  <c r="BF188" i="46"/>
  <c r="BF188" i="44"/>
  <c r="AL189" i="46"/>
  <c r="AL189" i="44"/>
  <c r="L191" i="46"/>
  <c r="L191" i="44"/>
  <c r="J192" i="46"/>
  <c r="J192" i="44"/>
  <c r="BB193" i="46"/>
  <c r="BB193" i="44"/>
  <c r="Y194" i="46"/>
  <c r="Y194" i="44"/>
  <c r="AT197" i="46"/>
  <c r="AT197" i="44"/>
  <c r="Z198" i="46"/>
  <c r="Z198" i="44"/>
  <c r="AN200" i="46"/>
  <c r="AN200" i="44"/>
  <c r="AC205" i="46"/>
  <c r="AC205" i="44"/>
  <c r="AA206" i="46"/>
  <c r="AA206" i="44"/>
  <c r="AD159" i="46"/>
  <c r="AD159" i="44"/>
  <c r="K161" i="46"/>
  <c r="K161" i="44"/>
  <c r="S161" i="46"/>
  <c r="S161" i="44"/>
  <c r="AA161" i="46"/>
  <c r="AA161" i="44"/>
  <c r="AI161" i="46"/>
  <c r="AI161" i="44"/>
  <c r="AQ161" i="46"/>
  <c r="AQ161" i="44"/>
  <c r="AY161" i="46"/>
  <c r="AY161" i="44"/>
  <c r="BG161" i="46"/>
  <c r="BG161" i="44"/>
  <c r="AP163" i="46"/>
  <c r="AP163" i="44"/>
  <c r="BG166" i="44"/>
  <c r="AT173" i="44"/>
  <c r="H174" i="44"/>
  <c r="BD174" i="44"/>
  <c r="AJ175" i="44"/>
  <c r="BC176" i="44"/>
  <c r="AI74" i="44"/>
  <c r="AD86" i="44"/>
  <c r="BJ92" i="44"/>
  <c r="A33" i="44"/>
  <c r="X28" i="44"/>
  <c r="BA53" i="44"/>
  <c r="Z57" i="44"/>
  <c r="BI60" i="44"/>
  <c r="BC77" i="44"/>
  <c r="AX93" i="46"/>
  <c r="AX93" i="44"/>
  <c r="AH64" i="44"/>
  <c r="I76" i="44"/>
  <c r="AT49" i="44"/>
  <c r="BE84" i="44"/>
  <c r="AA96" i="44"/>
  <c r="BG100" i="44"/>
  <c r="BD110" i="44"/>
  <c r="AZ111" i="44"/>
  <c r="L34" i="44"/>
  <c r="AY40" i="44"/>
  <c r="BB51" i="44"/>
  <c r="M55" i="44"/>
  <c r="BQ79" i="44"/>
  <c r="V90" i="44"/>
  <c r="AG98" i="44"/>
  <c r="BA99" i="44"/>
  <c r="S100" i="44"/>
  <c r="AQ104" i="44"/>
  <c r="AV110" i="44"/>
  <c r="AH89" i="46"/>
  <c r="AH89" i="44"/>
  <c r="AT41" i="44"/>
  <c r="AP91" i="44"/>
  <c r="BJ94" i="44"/>
  <c r="BN33" i="44"/>
  <c r="K44" i="44"/>
  <c r="L55" i="44"/>
  <c r="BF93" i="44"/>
  <c r="AM101" i="44"/>
  <c r="AE107" i="44"/>
  <c r="AB109" i="44"/>
  <c r="AV28" i="44"/>
  <c r="P56" i="44"/>
  <c r="AV61" i="44"/>
  <c r="U75" i="44"/>
  <c r="W77" i="44"/>
  <c r="BG85" i="44"/>
  <c r="AD92" i="44"/>
  <c r="AA106" i="44"/>
  <c r="AZ109" i="44"/>
  <c r="AV112" i="44"/>
  <c r="AO117" i="44"/>
  <c r="AK118" i="44"/>
  <c r="A87" i="44"/>
  <c r="A93" i="44"/>
  <c r="A117" i="44"/>
  <c r="C26" i="46"/>
  <c r="C26" i="44" s="1"/>
  <c r="C95" i="46"/>
  <c r="C95" i="44" s="1"/>
  <c r="BN24" i="44"/>
  <c r="AZ34" i="44"/>
  <c r="AM37" i="44"/>
  <c r="AY44" i="44"/>
  <c r="O47" i="44"/>
  <c r="AX48" i="44"/>
  <c r="J50" i="44"/>
  <c r="AF56" i="44"/>
  <c r="Z59" i="44"/>
  <c r="BQ60" i="44"/>
  <c r="BD61" i="44"/>
  <c r="G63" i="44"/>
  <c r="AY64" i="44"/>
  <c r="L74" i="44"/>
  <c r="AG76" i="44"/>
  <c r="BN78" i="44"/>
  <c r="H82" i="44"/>
  <c r="AO84" i="44"/>
  <c r="AI85" i="44"/>
  <c r="BH85" i="44"/>
  <c r="AM86" i="44"/>
  <c r="BK86" i="44"/>
  <c r="AA87" i="44"/>
  <c r="BN89" i="44"/>
  <c r="Z93" i="44"/>
  <c r="J95" i="44"/>
  <c r="AH95" i="44"/>
  <c r="AX95" i="44"/>
  <c r="BE98" i="44"/>
  <c r="W101" i="44"/>
  <c r="BM102" i="44"/>
  <c r="AC103" i="44"/>
  <c r="O105" i="44"/>
  <c r="AE105" i="44"/>
  <c r="G107" i="44"/>
  <c r="AW108" i="44"/>
  <c r="D109" i="44"/>
  <c r="S113" i="44"/>
  <c r="Z115" i="44"/>
  <c r="Q119" i="44"/>
  <c r="U120" i="44"/>
  <c r="BA120" i="44"/>
  <c r="W123" i="44"/>
  <c r="AA124" i="44"/>
  <c r="AE125" i="44"/>
  <c r="S128" i="44"/>
  <c r="W129" i="44"/>
  <c r="Y132" i="44"/>
  <c r="E133" i="44"/>
  <c r="BA133" i="44"/>
  <c r="BJ136" i="44"/>
  <c r="AH137" i="44"/>
  <c r="E138" i="44"/>
  <c r="BC139" i="44"/>
  <c r="I140" i="44"/>
  <c r="N90" i="46"/>
  <c r="N90" i="44"/>
  <c r="AD90" i="46"/>
  <c r="AD90" i="44"/>
  <c r="BN91" i="44"/>
  <c r="O37" i="44"/>
  <c r="AA42" i="44"/>
  <c r="G47" i="44"/>
  <c r="BI53" i="44"/>
  <c r="M60" i="44"/>
  <c r="AR62" i="44"/>
  <c r="AX64" i="44"/>
  <c r="I84" i="44"/>
  <c r="AQ106" i="44"/>
  <c r="D111" i="44"/>
  <c r="X112" i="44"/>
  <c r="AA113" i="44"/>
  <c r="BB116" i="44"/>
  <c r="C40" i="46"/>
  <c r="C40" i="44" s="1"/>
  <c r="AC25" i="44"/>
  <c r="S38" i="44"/>
  <c r="F41" i="44"/>
  <c r="N43" i="44"/>
  <c r="W47" i="44"/>
  <c r="Z48" i="44"/>
  <c r="I52" i="44"/>
  <c r="I54" i="44"/>
  <c r="AP57" i="44"/>
  <c r="AG59" i="44"/>
  <c r="AC60" i="44"/>
  <c r="BG64" i="44"/>
  <c r="BL66" i="44"/>
  <c r="T74" i="44"/>
  <c r="BH74" i="44"/>
  <c r="AO76" i="44"/>
  <c r="AE77" i="44"/>
  <c r="AK81" i="44"/>
  <c r="P82" i="44"/>
  <c r="AV82" i="44"/>
  <c r="AD83" i="44"/>
  <c r="Y84" i="44"/>
  <c r="S85" i="44"/>
  <c r="V86" i="44"/>
  <c r="AX87" i="44"/>
  <c r="V88" i="44"/>
  <c r="R89" i="44"/>
  <c r="AT90" i="44"/>
  <c r="BF91" i="44"/>
  <c r="BC97" i="44"/>
  <c r="AO98" i="44"/>
  <c r="S104" i="44"/>
  <c r="BG106" i="44"/>
  <c r="BK107" i="44"/>
  <c r="Q108" i="44"/>
  <c r="T109" i="44"/>
  <c r="BP111" i="44"/>
  <c r="N116" i="44"/>
  <c r="BM117" i="44"/>
  <c r="AC118" i="44"/>
  <c r="M120" i="44"/>
  <c r="O123" i="44"/>
  <c r="BK123" i="44"/>
  <c r="AA126" i="44"/>
  <c r="G127" i="44"/>
  <c r="AE127" i="44"/>
  <c r="BG128" i="44"/>
  <c r="BK129" i="44"/>
  <c r="Z130" i="44"/>
  <c r="AW132" i="44"/>
  <c r="AW134" i="44"/>
  <c r="AZ135" i="44"/>
  <c r="BB136" i="44"/>
  <c r="C93" i="46"/>
  <c r="C93" i="44" s="1"/>
  <c r="AN61" i="44"/>
  <c r="AP95" i="44"/>
  <c r="BE102" i="44"/>
  <c r="Y108" i="44"/>
  <c r="AF110" i="44"/>
  <c r="AB111" i="44"/>
  <c r="BN87" i="44"/>
  <c r="AP89" i="44"/>
  <c r="AY96" i="44"/>
  <c r="W114" i="44"/>
  <c r="BI120" i="44"/>
  <c r="C87" i="46"/>
  <c r="C87" i="44" s="1"/>
  <c r="L20" i="44"/>
  <c r="AE41" i="44"/>
  <c r="BF48" i="44"/>
  <c r="AP50" i="44"/>
  <c r="Q52" i="44"/>
  <c r="U53" i="44"/>
  <c r="AK55" i="44"/>
  <c r="AN56" i="44"/>
  <c r="AH59" i="44"/>
  <c r="AK60" i="44"/>
  <c r="AZ62" i="44"/>
  <c r="AF63" i="44"/>
  <c r="R64" i="44"/>
  <c r="D65" i="44"/>
  <c r="AP72" i="44"/>
  <c r="AB74" i="44"/>
  <c r="J78" i="44"/>
  <c r="R80" i="44"/>
  <c r="BF80" i="44"/>
  <c r="Z84" i="44"/>
  <c r="BN84" i="44"/>
  <c r="T85" i="44"/>
  <c r="F86" i="44"/>
  <c r="AT86" i="44"/>
  <c r="AL88" i="44"/>
  <c r="BJ88" i="44"/>
  <c r="AX89" i="44"/>
  <c r="N92" i="44"/>
  <c r="K96" i="44"/>
  <c r="AI96" i="44"/>
  <c r="Y98" i="44"/>
  <c r="AA100" i="44"/>
  <c r="AY100" i="44"/>
  <c r="BC101" i="44"/>
  <c r="BG104" i="44"/>
  <c r="W107" i="44"/>
  <c r="I108" i="44"/>
  <c r="P110" i="44"/>
  <c r="BL110" i="44"/>
  <c r="P112" i="44"/>
  <c r="AN112" i="44"/>
  <c r="AM114" i="44"/>
  <c r="R115" i="44"/>
  <c r="AX115" i="44"/>
  <c r="Y117" i="44"/>
  <c r="BE117" i="44"/>
  <c r="U118" i="44"/>
  <c r="BI118" i="44"/>
  <c r="AS120" i="44"/>
  <c r="I121" i="44"/>
  <c r="AO121" i="44"/>
  <c r="AY122" i="44"/>
  <c r="G123" i="44"/>
  <c r="BG124" i="44"/>
  <c r="AY126" i="44"/>
  <c r="BC129" i="44"/>
  <c r="R130" i="44"/>
  <c r="Q132" i="44"/>
  <c r="AO134" i="44"/>
  <c r="F136" i="44"/>
  <c r="R87" i="46"/>
  <c r="R87" i="44"/>
  <c r="N88" i="46"/>
  <c r="N88" i="44"/>
  <c r="J91" i="46"/>
  <c r="J91" i="44"/>
  <c r="Z91" i="46"/>
  <c r="Z91" i="44"/>
  <c r="AX91" i="46"/>
  <c r="AX91" i="44"/>
  <c r="V92" i="46"/>
  <c r="V92" i="44"/>
  <c r="AL92" i="46"/>
  <c r="AL92" i="44"/>
  <c r="AT92" i="46"/>
  <c r="AT92" i="44"/>
  <c r="BB92" i="46"/>
  <c r="BB92" i="44"/>
  <c r="J93" i="46"/>
  <c r="J93" i="44"/>
  <c r="V94" i="46"/>
  <c r="V94" i="44"/>
  <c r="AD94" i="46"/>
  <c r="AD94" i="44"/>
  <c r="AT94" i="46"/>
  <c r="AT94" i="44"/>
  <c r="BB94" i="46"/>
  <c r="BB94" i="44"/>
  <c r="R95" i="46"/>
  <c r="R95" i="44"/>
  <c r="BF95" i="46"/>
  <c r="BF95" i="44"/>
  <c r="BN95" i="46"/>
  <c r="BN95" i="44"/>
  <c r="S96" i="46"/>
  <c r="S96" i="44"/>
  <c r="G97" i="46"/>
  <c r="G97" i="44"/>
  <c r="O97" i="46"/>
  <c r="O97" i="44"/>
  <c r="AE97" i="46"/>
  <c r="AE97" i="44"/>
  <c r="Q98" i="46"/>
  <c r="Q98" i="44"/>
  <c r="M99" i="46"/>
  <c r="M99" i="44"/>
  <c r="U99" i="46"/>
  <c r="U99" i="44"/>
  <c r="AQ100" i="46"/>
  <c r="AQ100" i="44"/>
  <c r="O101" i="46"/>
  <c r="O101" i="44"/>
  <c r="AE101" i="46"/>
  <c r="AE101" i="44"/>
  <c r="AU101" i="46"/>
  <c r="AU101" i="44"/>
  <c r="Y102" i="46"/>
  <c r="Y102" i="44"/>
  <c r="M103" i="46"/>
  <c r="M103" i="44"/>
  <c r="U103" i="46"/>
  <c r="U103" i="44"/>
  <c r="AK103" i="46"/>
  <c r="AK103" i="44"/>
  <c r="AS103" i="46"/>
  <c r="AS103" i="44"/>
  <c r="BI103" i="46"/>
  <c r="BI103" i="44"/>
  <c r="AA104" i="46"/>
  <c r="AA104" i="44"/>
  <c r="AU105" i="46"/>
  <c r="AU105" i="44"/>
  <c r="BK105" i="46"/>
  <c r="BK105" i="44"/>
  <c r="K106" i="46"/>
  <c r="K106" i="44"/>
  <c r="AI106" i="46"/>
  <c r="AI106" i="44"/>
  <c r="BO106" i="46"/>
  <c r="BO106" i="44"/>
  <c r="BC107" i="46"/>
  <c r="BC107" i="44"/>
  <c r="AO108" i="46"/>
  <c r="AO108" i="44"/>
  <c r="AR109" i="46"/>
  <c r="AR109" i="44"/>
  <c r="BP109" i="46"/>
  <c r="BP109" i="44"/>
  <c r="AR111" i="46"/>
  <c r="AR111" i="44"/>
  <c r="BH111" i="46"/>
  <c r="BH111" i="44"/>
  <c r="BD112" i="46"/>
  <c r="BD112" i="44"/>
  <c r="BL112" i="46"/>
  <c r="BL112" i="44"/>
  <c r="AI113" i="46"/>
  <c r="AI113" i="44"/>
  <c r="AQ113" i="46"/>
  <c r="AQ113" i="44"/>
  <c r="BG113" i="46"/>
  <c r="BG113" i="44"/>
  <c r="O114" i="46"/>
  <c r="O114" i="44"/>
  <c r="BK114" i="46"/>
  <c r="BK114" i="44"/>
  <c r="V116" i="46"/>
  <c r="V116" i="44"/>
  <c r="AL116" i="46"/>
  <c r="AL116" i="44"/>
  <c r="BJ116" i="46"/>
  <c r="BJ116" i="44"/>
  <c r="AG117" i="46"/>
  <c r="AG117" i="44"/>
  <c r="M118" i="46"/>
  <c r="M118" i="44"/>
  <c r="BA118" i="46"/>
  <c r="BA118" i="44"/>
  <c r="I119" i="46"/>
  <c r="I119" i="44"/>
  <c r="BE119" i="46"/>
  <c r="BE119" i="44"/>
  <c r="AC120" i="46"/>
  <c r="AC120" i="44"/>
  <c r="BQ120" i="46"/>
  <c r="BQ120" i="44"/>
  <c r="Y121" i="46"/>
  <c r="Y121" i="44"/>
  <c r="AW121" i="46"/>
  <c r="AW121" i="44"/>
  <c r="K122" i="46"/>
  <c r="K122" i="44"/>
  <c r="AI122" i="46"/>
  <c r="AI122" i="44"/>
  <c r="BC123" i="46"/>
  <c r="BC123" i="44"/>
  <c r="S124" i="46"/>
  <c r="S124" i="44"/>
  <c r="AY124" i="46"/>
  <c r="AY124" i="44"/>
  <c r="BO124" i="46"/>
  <c r="BO124" i="44"/>
  <c r="W125" i="46"/>
  <c r="W125" i="44"/>
  <c r="AM125" i="46"/>
  <c r="AM125" i="44"/>
  <c r="K126" i="46"/>
  <c r="K126" i="44"/>
  <c r="AI126" i="46"/>
  <c r="AI126" i="44"/>
  <c r="BG126" i="46"/>
  <c r="BG126" i="44"/>
  <c r="BO126" i="46"/>
  <c r="BO126" i="44"/>
  <c r="O127" i="46"/>
  <c r="O127" i="44"/>
  <c r="BC127" i="46"/>
  <c r="BC127" i="44"/>
  <c r="K128" i="46"/>
  <c r="K128" i="44"/>
  <c r="AY128" i="46"/>
  <c r="AY128" i="44"/>
  <c r="BO128" i="46"/>
  <c r="BO128" i="44"/>
  <c r="O129" i="46"/>
  <c r="O129" i="44"/>
  <c r="AM129" i="46"/>
  <c r="AM129" i="44"/>
  <c r="AU129" i="46"/>
  <c r="AU129" i="44"/>
  <c r="J130" i="46"/>
  <c r="J130" i="44"/>
  <c r="AH130" i="46"/>
  <c r="AH130" i="44"/>
  <c r="BN130" i="46"/>
  <c r="BN130" i="44"/>
  <c r="F131" i="46"/>
  <c r="F131" i="44"/>
  <c r="AL131" i="46"/>
  <c r="AL131" i="44"/>
  <c r="AT131" i="46"/>
  <c r="AT131" i="44"/>
  <c r="BB131" i="46"/>
  <c r="BB131" i="44"/>
  <c r="I132" i="46"/>
  <c r="I132" i="44"/>
  <c r="BE132" i="46"/>
  <c r="BE132" i="44"/>
  <c r="U133" i="46"/>
  <c r="U133" i="44"/>
  <c r="AS133" i="46"/>
  <c r="AS133" i="44"/>
  <c r="BQ133" i="46"/>
  <c r="BQ133" i="44"/>
  <c r="I134" i="46"/>
  <c r="I134" i="44"/>
  <c r="Q134" i="46"/>
  <c r="Q134" i="44"/>
  <c r="BE134" i="46"/>
  <c r="BE134" i="44"/>
  <c r="L135" i="46"/>
  <c r="L135" i="44"/>
  <c r="AB135" i="46"/>
  <c r="AB135" i="44"/>
  <c r="AR135" i="46"/>
  <c r="AR135" i="44"/>
  <c r="BH135" i="46"/>
  <c r="BH135" i="44"/>
  <c r="N136" i="46"/>
  <c r="N136" i="44"/>
  <c r="V136" i="46"/>
  <c r="V136" i="44"/>
  <c r="AT136" i="46"/>
  <c r="AT136" i="44"/>
  <c r="Z137" i="46"/>
  <c r="Z137" i="44"/>
  <c r="BF137" i="46"/>
  <c r="BF137" i="44"/>
  <c r="U138" i="46"/>
  <c r="U138" i="44"/>
  <c r="AC138" i="46"/>
  <c r="AC138" i="44"/>
  <c r="BA138" i="46"/>
  <c r="BA138" i="44"/>
  <c r="G139" i="46"/>
  <c r="G139" i="44"/>
  <c r="AU139" i="46"/>
  <c r="AU139" i="44"/>
  <c r="BK139" i="46"/>
  <c r="BK139" i="44"/>
  <c r="Q140" i="46"/>
  <c r="Q140" i="44"/>
  <c r="AG140" i="46"/>
  <c r="AG140" i="44"/>
  <c r="AW140" i="46"/>
  <c r="AW140" i="44"/>
  <c r="M141" i="46"/>
  <c r="M141" i="44"/>
  <c r="AC141" i="46"/>
  <c r="AC141" i="44"/>
  <c r="BA141" i="46"/>
  <c r="BA141" i="44"/>
  <c r="I142" i="46"/>
  <c r="I142" i="44"/>
  <c r="AG142" i="46"/>
  <c r="AG142" i="44"/>
  <c r="BE142" i="46"/>
  <c r="BE142" i="44"/>
  <c r="BM142" i="46"/>
  <c r="BM142" i="44"/>
  <c r="M143" i="46"/>
  <c r="M143" i="44"/>
  <c r="AS143" i="46"/>
  <c r="AS143" i="44"/>
  <c r="BQ143" i="46"/>
  <c r="BQ143" i="44"/>
  <c r="Y144" i="46"/>
  <c r="Y144" i="44"/>
  <c r="AO144" i="46"/>
  <c r="AO144" i="44"/>
  <c r="M145" i="46"/>
  <c r="M145" i="44"/>
  <c r="U145" i="46"/>
  <c r="U145" i="44"/>
  <c r="AC145" i="46"/>
  <c r="AC145" i="44"/>
  <c r="BQ145" i="46"/>
  <c r="BQ145" i="44"/>
  <c r="I146" i="46"/>
  <c r="I146" i="44"/>
  <c r="Y146" i="46"/>
  <c r="Y146" i="44"/>
  <c r="AO146" i="46"/>
  <c r="AO146" i="44"/>
  <c r="BM146" i="46"/>
  <c r="BM146" i="44"/>
  <c r="I148" i="46"/>
  <c r="I148" i="44"/>
  <c r="Q148" i="46"/>
  <c r="Q148" i="44"/>
  <c r="Y148" i="46"/>
  <c r="Y148" i="44"/>
  <c r="AG148" i="46"/>
  <c r="AG148" i="44"/>
  <c r="AO148" i="46"/>
  <c r="AO148" i="44"/>
  <c r="AW148" i="46"/>
  <c r="AW148" i="44"/>
  <c r="BE148" i="46"/>
  <c r="BE148" i="44"/>
  <c r="BM148" i="46"/>
  <c r="BM148" i="44"/>
  <c r="M149" i="46"/>
  <c r="M149" i="44"/>
  <c r="U149" i="46"/>
  <c r="U149" i="44"/>
  <c r="AS149" i="46"/>
  <c r="AS149" i="44"/>
  <c r="BI149" i="46"/>
  <c r="BI149" i="44"/>
  <c r="H150" i="46"/>
  <c r="H150" i="44"/>
  <c r="P150" i="46"/>
  <c r="P150" i="44"/>
  <c r="BB86" i="46"/>
  <c r="BB86" i="44"/>
  <c r="BJ86" i="46"/>
  <c r="BJ86" i="44"/>
  <c r="AT47" i="44"/>
  <c r="AS75" i="44"/>
  <c r="Z89" i="44"/>
  <c r="F94" i="44"/>
  <c r="G86" i="46"/>
  <c r="G86" i="44"/>
  <c r="W86" i="46"/>
  <c r="W86" i="44"/>
  <c r="W88" i="46"/>
  <c r="W88" i="44"/>
  <c r="BC88" i="46"/>
  <c r="BC88" i="44"/>
  <c r="BK88" i="46"/>
  <c r="BK88" i="44"/>
  <c r="S89" i="46"/>
  <c r="S89" i="44"/>
  <c r="AQ89" i="46"/>
  <c r="AQ89" i="44"/>
  <c r="AU90" i="46"/>
  <c r="AU90" i="44"/>
  <c r="BC90" i="46"/>
  <c r="BC90" i="44"/>
  <c r="AI91" i="46"/>
  <c r="AI91" i="44"/>
  <c r="AQ91" i="46"/>
  <c r="AQ91" i="44"/>
  <c r="O92" i="46"/>
  <c r="O92" i="44"/>
  <c r="S93" i="46"/>
  <c r="S93" i="44"/>
  <c r="AI93" i="46"/>
  <c r="AI93" i="44"/>
  <c r="K95" i="46"/>
  <c r="K95" i="44"/>
  <c r="AQ95" i="46"/>
  <c r="AQ95" i="44"/>
  <c r="BL97" i="46"/>
  <c r="BL97" i="44"/>
  <c r="Z98" i="46"/>
  <c r="Z98" i="44"/>
  <c r="AP98" i="46"/>
  <c r="AP98" i="44"/>
  <c r="BF98" i="46"/>
  <c r="BF98" i="44"/>
  <c r="AJ100" i="46"/>
  <c r="AJ100" i="44"/>
  <c r="BH100" i="46"/>
  <c r="BH100" i="44"/>
  <c r="BP100" i="46"/>
  <c r="BP100" i="44"/>
  <c r="X101" i="46"/>
  <c r="X101" i="44"/>
  <c r="A91" i="44"/>
  <c r="C59" i="46"/>
  <c r="C59" i="44" s="1"/>
  <c r="C91" i="46"/>
  <c r="C91" i="44" s="1"/>
  <c r="BC30" i="44"/>
  <c r="AU41" i="44"/>
  <c r="BK45" i="44"/>
  <c r="BC47" i="44"/>
  <c r="AD51" i="44"/>
  <c r="BE54" i="44"/>
  <c r="H56" i="44"/>
  <c r="Q57" i="44"/>
  <c r="BN57" i="44"/>
  <c r="BB58" i="44"/>
  <c r="D60" i="44"/>
  <c r="AQ64" i="44"/>
  <c r="AJ65" i="44"/>
  <c r="AD71" i="44"/>
  <c r="AJ74" i="44"/>
  <c r="E75" i="44"/>
  <c r="G77" i="44"/>
  <c r="U79" i="44"/>
  <c r="AH80" i="44"/>
  <c r="BN80" i="44"/>
  <c r="U81" i="44"/>
  <c r="BI81" i="44"/>
  <c r="K85" i="44"/>
  <c r="AB85" i="44"/>
  <c r="AY85" i="44"/>
  <c r="N86" i="44"/>
  <c r="AE86" i="44"/>
  <c r="AT88" i="44"/>
  <c r="J89" i="44"/>
  <c r="BJ90" i="44"/>
  <c r="I98" i="44"/>
  <c r="AW98" i="44"/>
  <c r="E99" i="44"/>
  <c r="BK101" i="44"/>
  <c r="BM108" i="44"/>
  <c r="L109" i="44"/>
  <c r="AF112" i="44"/>
  <c r="AY113" i="44"/>
  <c r="BN115" i="44"/>
  <c r="AD116" i="44"/>
  <c r="AS118" i="44"/>
  <c r="Y119" i="44"/>
  <c r="BM121" i="44"/>
  <c r="AM123" i="44"/>
  <c r="G125" i="44"/>
  <c r="AU125" i="44"/>
  <c r="AU127" i="44"/>
  <c r="AI128" i="44"/>
  <c r="N131" i="44"/>
  <c r="Y134" i="44"/>
  <c r="AD136" i="44"/>
  <c r="BQ138" i="44"/>
  <c r="W139" i="44"/>
  <c r="AM152" i="44"/>
  <c r="J153" i="44"/>
  <c r="AC154" i="44"/>
  <c r="BE155" i="44"/>
  <c r="AT157" i="44"/>
  <c r="N162" i="44"/>
  <c r="BJ162" i="44"/>
  <c r="BD150" i="46"/>
  <c r="BD150" i="44"/>
  <c r="AA151" i="46"/>
  <c r="AA151" i="44"/>
  <c r="AY151" i="46"/>
  <c r="AY151" i="44"/>
  <c r="G152" i="46"/>
  <c r="G152" i="44"/>
  <c r="AE152" i="46"/>
  <c r="AE152" i="44"/>
  <c r="AP153" i="46"/>
  <c r="AP153" i="44"/>
  <c r="BN153" i="46"/>
  <c r="BN153" i="44"/>
  <c r="U154" i="46"/>
  <c r="U154" i="44"/>
  <c r="AS154" i="46"/>
  <c r="AS154" i="44"/>
  <c r="Y155" i="46"/>
  <c r="Y155" i="44"/>
  <c r="BM155" i="46"/>
  <c r="BM155" i="44"/>
  <c r="N157" i="46"/>
  <c r="N157" i="44"/>
  <c r="AL157" i="46"/>
  <c r="AL157" i="44"/>
  <c r="R158" i="46"/>
  <c r="R158" i="44"/>
  <c r="BF158" i="46"/>
  <c r="BF158" i="44"/>
  <c r="F159" i="46"/>
  <c r="F159" i="44"/>
  <c r="AT159" i="46"/>
  <c r="AT159" i="44"/>
  <c r="Z160" i="46"/>
  <c r="Z160" i="44"/>
  <c r="AX160" i="46"/>
  <c r="AX160" i="44"/>
  <c r="AD162" i="46"/>
  <c r="AD162" i="44"/>
  <c r="BB162" i="46"/>
  <c r="BB162" i="44"/>
  <c r="J163" i="46"/>
  <c r="J163" i="44"/>
  <c r="AH163" i="46"/>
  <c r="AH163" i="44"/>
  <c r="V164" i="46"/>
  <c r="V164" i="44"/>
  <c r="BJ164" i="46"/>
  <c r="BJ164" i="44"/>
  <c r="AA166" i="46"/>
  <c r="AA166" i="44"/>
  <c r="Z168" i="46"/>
  <c r="Z168" i="44"/>
  <c r="AX168" i="46"/>
  <c r="AX168" i="44"/>
  <c r="E169" i="46"/>
  <c r="E169" i="44"/>
  <c r="BJ118" i="46"/>
  <c r="BJ118" i="44"/>
  <c r="R119" i="46"/>
  <c r="R119" i="44"/>
  <c r="BN119" i="46"/>
  <c r="BN119" i="44"/>
  <c r="AL120" i="46"/>
  <c r="AL120" i="44"/>
  <c r="BL101" i="44"/>
  <c r="X150" i="44"/>
  <c r="AQ151" i="44"/>
  <c r="BK152" i="44"/>
  <c r="AH153" i="44"/>
  <c r="AP158" i="44"/>
  <c r="N159" i="44"/>
  <c r="AP160" i="44"/>
  <c r="AX163" i="44"/>
  <c r="AD164" i="44"/>
  <c r="AC169" i="44"/>
  <c r="AQ171" i="44"/>
  <c r="V172" i="44"/>
  <c r="BN173" i="44"/>
  <c r="AJ174" i="44"/>
  <c r="J121" i="44"/>
  <c r="BQ169" i="44"/>
  <c r="S171" i="44"/>
  <c r="BJ172" i="44"/>
  <c r="AP173" i="44"/>
  <c r="L174" i="44"/>
  <c r="BD175" i="44"/>
  <c r="AA176" i="44"/>
  <c r="AI176" i="44"/>
  <c r="AQ176" i="44"/>
  <c r="AY176" i="44"/>
  <c r="BG176" i="44"/>
  <c r="E179" i="44"/>
  <c r="M179" i="44"/>
  <c r="U179" i="44"/>
  <c r="AC179" i="44"/>
  <c r="AK179" i="44"/>
  <c r="AS179" i="44"/>
  <c r="BA179" i="44"/>
  <c r="BI179" i="44"/>
  <c r="BQ179" i="44"/>
  <c r="AK181" i="44"/>
  <c r="G182" i="44"/>
  <c r="O182" i="44"/>
  <c r="W182" i="44"/>
  <c r="AE182" i="44"/>
  <c r="AM182" i="44"/>
  <c r="AU182" i="44"/>
  <c r="BC182" i="44"/>
  <c r="BK182" i="44"/>
  <c r="BJ26" i="44"/>
  <c r="H20" i="44"/>
  <c r="BF24" i="44"/>
  <c r="AQ30" i="44"/>
  <c r="AJ45" i="44"/>
  <c r="X11" i="44"/>
  <c r="BP20" i="44"/>
  <c r="J25" i="44"/>
  <c r="AR50" i="46"/>
  <c r="AR50" i="44"/>
  <c r="AH61" i="46"/>
  <c r="AH61" i="44"/>
  <c r="A61" i="27"/>
  <c r="C63" i="46"/>
  <c r="C63" i="44" s="1"/>
  <c r="A63" i="44"/>
  <c r="AC72" i="46"/>
  <c r="AC72" i="44"/>
  <c r="K73" i="46"/>
  <c r="K73" i="44"/>
  <c r="F74" i="46"/>
  <c r="F74" i="44"/>
  <c r="AD74" i="46"/>
  <c r="AD74" i="44"/>
  <c r="BL75" i="46"/>
  <c r="BL75" i="44"/>
  <c r="T76" i="46"/>
  <c r="T76" i="44"/>
  <c r="AR76" i="46"/>
  <c r="AR76" i="44"/>
  <c r="R77" i="46"/>
  <c r="R77" i="44"/>
  <c r="AH77" i="46"/>
  <c r="AH77" i="44"/>
  <c r="H79" i="46"/>
  <c r="H79" i="44"/>
  <c r="L80" i="46"/>
  <c r="L80" i="44"/>
  <c r="W81" i="46"/>
  <c r="W81" i="44"/>
  <c r="R82" i="46"/>
  <c r="R82" i="44"/>
  <c r="AP82" i="46"/>
  <c r="AP82" i="44"/>
  <c r="P83" i="46"/>
  <c r="P83" i="44"/>
  <c r="AV83" i="46"/>
  <c r="AV83" i="44"/>
  <c r="AJ84" i="46"/>
  <c r="AJ84" i="44"/>
  <c r="BJ85" i="46"/>
  <c r="BJ85" i="44"/>
  <c r="BE86" i="46"/>
  <c r="BE86" i="44"/>
  <c r="M87" i="46"/>
  <c r="M87" i="44"/>
  <c r="I88" i="46"/>
  <c r="I88" i="44"/>
  <c r="BE88" i="46"/>
  <c r="BE88" i="44"/>
  <c r="U89" i="46"/>
  <c r="U89" i="44"/>
  <c r="AK89" i="46"/>
  <c r="AK89" i="44"/>
  <c r="Q90" i="46"/>
  <c r="Q90" i="44"/>
  <c r="BE90" i="46"/>
  <c r="BE90" i="44"/>
  <c r="I92" i="46"/>
  <c r="I92" i="44"/>
  <c r="Y92" i="46"/>
  <c r="Y92" i="44"/>
  <c r="AW92" i="46"/>
  <c r="AW92" i="44"/>
  <c r="BE92" i="46"/>
  <c r="BE92" i="44"/>
  <c r="BM92" i="46"/>
  <c r="BM92" i="44"/>
  <c r="AC93" i="46"/>
  <c r="AC93" i="44"/>
  <c r="BA93" i="46"/>
  <c r="BA93" i="44"/>
  <c r="Y94" i="46"/>
  <c r="Y94" i="44"/>
  <c r="BE94" i="46"/>
  <c r="BE94" i="44"/>
  <c r="BM94" i="46"/>
  <c r="BM94" i="44"/>
  <c r="E95" i="46"/>
  <c r="E95" i="44"/>
  <c r="BQ95" i="46"/>
  <c r="BQ95" i="44"/>
  <c r="N96" i="46"/>
  <c r="N96" i="44"/>
  <c r="AT96" i="46"/>
  <c r="AT96" i="44"/>
  <c r="AH97" i="46"/>
  <c r="AH97" i="44"/>
  <c r="AX97" i="46"/>
  <c r="AX97" i="44"/>
  <c r="BF97" i="46"/>
  <c r="BF97" i="44"/>
  <c r="L98" i="46"/>
  <c r="L98" i="44"/>
  <c r="BH98" i="46"/>
  <c r="BH98" i="44"/>
  <c r="X99" i="46"/>
  <c r="X99" i="44"/>
  <c r="AF99" i="46"/>
  <c r="AF99" i="44"/>
  <c r="AV99" i="46"/>
  <c r="AV99" i="44"/>
  <c r="N100" i="46"/>
  <c r="N100" i="44"/>
  <c r="V100" i="46"/>
  <c r="V100" i="44"/>
  <c r="AD100" i="46"/>
  <c r="AD100" i="44"/>
  <c r="AL100" i="46"/>
  <c r="AL100" i="44"/>
  <c r="J101" i="46"/>
  <c r="J101" i="44"/>
  <c r="R101" i="46"/>
  <c r="R101" i="44"/>
  <c r="AH101" i="46"/>
  <c r="AH101" i="44"/>
  <c r="AX101" i="46"/>
  <c r="AX101" i="44"/>
  <c r="BF101" i="46"/>
  <c r="BF101" i="44"/>
  <c r="BN101" i="46"/>
  <c r="BN101" i="44"/>
  <c r="D102" i="46"/>
  <c r="D102" i="44"/>
  <c r="L102" i="46"/>
  <c r="L102" i="44"/>
  <c r="T102" i="46"/>
  <c r="T102" i="44"/>
  <c r="AR102" i="46"/>
  <c r="AR102" i="44"/>
  <c r="X103" i="46"/>
  <c r="X103" i="44"/>
  <c r="AF103" i="46"/>
  <c r="AF103" i="44"/>
  <c r="AN103" i="46"/>
  <c r="AN103" i="44"/>
  <c r="BD103" i="46"/>
  <c r="BD103" i="44"/>
  <c r="F104" i="46"/>
  <c r="F104" i="44"/>
  <c r="N104" i="46"/>
  <c r="N104" i="44"/>
  <c r="AD104" i="46"/>
  <c r="AD104" i="44"/>
  <c r="AT104" i="46"/>
  <c r="AT104" i="44"/>
  <c r="BB104" i="46"/>
  <c r="BB104" i="44"/>
  <c r="A103" i="27"/>
  <c r="A105" i="44"/>
  <c r="J105" i="46"/>
  <c r="J105" i="44"/>
  <c r="Z105" i="46"/>
  <c r="Z105" i="44"/>
  <c r="AP105" i="46"/>
  <c r="AP105" i="44"/>
  <c r="AX105" i="46"/>
  <c r="AX105" i="44"/>
  <c r="BF105" i="46"/>
  <c r="BF105" i="44"/>
  <c r="F106" i="46"/>
  <c r="F106" i="44"/>
  <c r="AD106" i="46"/>
  <c r="AD106" i="44"/>
  <c r="AT106" i="46"/>
  <c r="AT106" i="44"/>
  <c r="BB106" i="46"/>
  <c r="BB106" i="44"/>
  <c r="BJ106" i="46"/>
  <c r="BJ106" i="44"/>
  <c r="J107" i="46"/>
  <c r="J107" i="44"/>
  <c r="Z107" i="46"/>
  <c r="Z107" i="44"/>
  <c r="AP107" i="46"/>
  <c r="AP107" i="44"/>
  <c r="AZ57" i="46"/>
  <c r="AZ57" i="44"/>
  <c r="BP76" i="44"/>
  <c r="J47" i="46"/>
  <c r="J47" i="44"/>
  <c r="AV53" i="46"/>
  <c r="AV53" i="44"/>
  <c r="L54" i="46"/>
  <c r="L54" i="44"/>
  <c r="AY56" i="46"/>
  <c r="AY56" i="44"/>
  <c r="BQ59" i="46"/>
  <c r="BQ59" i="44"/>
  <c r="BG61" i="46"/>
  <c r="BG61" i="44"/>
  <c r="D66" i="46"/>
  <c r="D66" i="44"/>
  <c r="BN71" i="46"/>
  <c r="BN71" i="44"/>
  <c r="AB73" i="46"/>
  <c r="AB73" i="44"/>
  <c r="AJ73" i="46"/>
  <c r="AJ73" i="44"/>
  <c r="BC74" i="46"/>
  <c r="BC74" i="44"/>
  <c r="I75" i="46"/>
  <c r="I75" i="44"/>
  <c r="AK80" i="46"/>
  <c r="AK80" i="44"/>
  <c r="AQ82" i="46"/>
  <c r="AQ82" i="44"/>
  <c r="BK85" i="46"/>
  <c r="BK85" i="44"/>
  <c r="J86" i="46"/>
  <c r="J86" i="44"/>
  <c r="BF86" i="46"/>
  <c r="BF86" i="44"/>
  <c r="BN86" i="46"/>
  <c r="BN86" i="44"/>
  <c r="AT87" i="46"/>
  <c r="AT87" i="44"/>
  <c r="A86" i="27"/>
  <c r="C88" i="46"/>
  <c r="C88" i="44" s="1"/>
  <c r="R88" i="46"/>
  <c r="R88" i="44"/>
  <c r="AP88" i="46"/>
  <c r="AP88" i="44"/>
  <c r="BF88" i="46"/>
  <c r="BF88" i="44"/>
  <c r="BN88" i="46"/>
  <c r="BN88" i="44"/>
  <c r="F89" i="46"/>
  <c r="F89" i="44"/>
  <c r="V89" i="46"/>
  <c r="V89" i="44"/>
  <c r="A88" i="27"/>
  <c r="A90" i="44"/>
  <c r="Z90" i="46"/>
  <c r="Z90" i="44"/>
  <c r="AP90" i="46"/>
  <c r="AP90" i="44"/>
  <c r="BN90" i="46"/>
  <c r="BN90" i="44"/>
  <c r="AD91" i="46"/>
  <c r="AD91" i="44"/>
  <c r="AT91" i="46"/>
  <c r="AT91" i="44"/>
  <c r="BJ91" i="46"/>
  <c r="BJ91" i="44"/>
  <c r="J92" i="46"/>
  <c r="J92" i="44"/>
  <c r="R92" i="46"/>
  <c r="R92" i="44"/>
  <c r="AX92" i="46"/>
  <c r="AX92" i="44"/>
  <c r="BN92" i="46"/>
  <c r="BN92" i="44"/>
  <c r="F93" i="46"/>
  <c r="F93" i="44"/>
  <c r="N93" i="46"/>
  <c r="N93" i="44"/>
  <c r="AD93" i="46"/>
  <c r="AD93" i="44"/>
  <c r="BB93" i="46"/>
  <c r="BB93" i="44"/>
  <c r="Z94" i="46"/>
  <c r="Z94" i="44"/>
  <c r="AP94" i="46"/>
  <c r="AP94" i="44"/>
  <c r="F95" i="46"/>
  <c r="F95" i="44"/>
  <c r="AT95" i="46"/>
  <c r="AT95" i="44"/>
  <c r="BB95" i="46"/>
  <c r="BB95" i="44"/>
  <c r="BJ95" i="46"/>
  <c r="BJ95" i="44"/>
  <c r="A94" i="27"/>
  <c r="C96" i="46"/>
  <c r="C96" i="44" s="1"/>
  <c r="O96" i="46"/>
  <c r="O96" i="44"/>
  <c r="AE96" i="46"/>
  <c r="AE96" i="44"/>
  <c r="AI97" i="46"/>
  <c r="AI97" i="44"/>
  <c r="AY97" i="46"/>
  <c r="AY97" i="44"/>
  <c r="BO97" i="46"/>
  <c r="BO97" i="44"/>
  <c r="U98" i="46"/>
  <c r="U98" i="44"/>
  <c r="AK98" i="46"/>
  <c r="AK98" i="44"/>
  <c r="BA98" i="46"/>
  <c r="BA98" i="44"/>
  <c r="BQ98" i="46"/>
  <c r="BQ98" i="44"/>
  <c r="I99" i="46"/>
  <c r="I99" i="44"/>
  <c r="Q99" i="46"/>
  <c r="Q99" i="44"/>
  <c r="Y99" i="46"/>
  <c r="Y99" i="44"/>
  <c r="O100" i="46"/>
  <c r="O100" i="44"/>
  <c r="W100" i="46"/>
  <c r="W100" i="44"/>
  <c r="AM100" i="46"/>
  <c r="AM100" i="44"/>
  <c r="AU100" i="46"/>
  <c r="AU100" i="44"/>
  <c r="K101" i="46"/>
  <c r="K101" i="44"/>
  <c r="AI101" i="46"/>
  <c r="AI101" i="44"/>
  <c r="AY101" i="46"/>
  <c r="AY101" i="44"/>
  <c r="BG101" i="46"/>
  <c r="BG101" i="44"/>
  <c r="BO101" i="46"/>
  <c r="BO101" i="44"/>
  <c r="AC102" i="46"/>
  <c r="AC102" i="44"/>
  <c r="BA102" i="46"/>
  <c r="BA102" i="44"/>
  <c r="BI102" i="46"/>
  <c r="BI102" i="44"/>
  <c r="I103" i="46"/>
  <c r="I103" i="44"/>
  <c r="AG103" i="46"/>
  <c r="AG103" i="44"/>
  <c r="AO103" i="46"/>
  <c r="AO103" i="44"/>
  <c r="AW103" i="46"/>
  <c r="AW103" i="44"/>
  <c r="BM103" i="46"/>
  <c r="BM103" i="44"/>
  <c r="O104" i="46"/>
  <c r="O104" i="44"/>
  <c r="AE104" i="46"/>
  <c r="AE104" i="44"/>
  <c r="AM104" i="46"/>
  <c r="AM104" i="44"/>
  <c r="AU104" i="46"/>
  <c r="AU104" i="44"/>
  <c r="S105" i="46"/>
  <c r="S105" i="44"/>
  <c r="AA105" i="46"/>
  <c r="AA105" i="44"/>
  <c r="AQ105" i="46"/>
  <c r="AQ105" i="44"/>
  <c r="AY105" i="46"/>
  <c r="AY105" i="44"/>
  <c r="BO105" i="46"/>
  <c r="BO105" i="44"/>
  <c r="G106" i="46"/>
  <c r="G106" i="44"/>
  <c r="O106" i="46"/>
  <c r="O106" i="44"/>
  <c r="W106" i="46"/>
  <c r="W106" i="44"/>
  <c r="AE106" i="46"/>
  <c r="AE106" i="44"/>
  <c r="AM106" i="46"/>
  <c r="AM106" i="44"/>
  <c r="BK106" i="46"/>
  <c r="BK106" i="44"/>
  <c r="K107" i="46"/>
  <c r="K107" i="44"/>
  <c r="AA107" i="46"/>
  <c r="AA107" i="44"/>
  <c r="AQ107" i="46"/>
  <c r="AQ107" i="44"/>
  <c r="AY107" i="46"/>
  <c r="AY107" i="44"/>
  <c r="BO107" i="46"/>
  <c r="BO107" i="44"/>
  <c r="U108" i="46"/>
  <c r="U108" i="44"/>
  <c r="AC108" i="46"/>
  <c r="AC108" i="44"/>
  <c r="AS108" i="46"/>
  <c r="AS108" i="44"/>
  <c r="BQ108" i="46"/>
  <c r="BQ108" i="44"/>
  <c r="H109" i="46"/>
  <c r="H109" i="44"/>
  <c r="P109" i="46"/>
  <c r="P109" i="44"/>
  <c r="X109" i="46"/>
  <c r="X109" i="44"/>
  <c r="AN109" i="46"/>
  <c r="AN109" i="44"/>
  <c r="AV109" i="46"/>
  <c r="AV109" i="44"/>
  <c r="D110" i="46"/>
  <c r="D110" i="44"/>
  <c r="AB110" i="46"/>
  <c r="AB110" i="44"/>
  <c r="AJ110" i="46"/>
  <c r="AJ110" i="44"/>
  <c r="AR110" i="46"/>
  <c r="AR110" i="44"/>
  <c r="BH110" i="46"/>
  <c r="BH110" i="44"/>
  <c r="H111" i="46"/>
  <c r="H111" i="44"/>
  <c r="P111" i="46"/>
  <c r="P111" i="44"/>
  <c r="X111" i="46"/>
  <c r="X111" i="44"/>
  <c r="AF111" i="46"/>
  <c r="AF111" i="44"/>
  <c r="AN111" i="46"/>
  <c r="AN111" i="44"/>
  <c r="BD111" i="46"/>
  <c r="BD111" i="44"/>
  <c r="BD49" i="46"/>
  <c r="BD49" i="44"/>
  <c r="BJ62" i="46"/>
  <c r="BJ62" i="44"/>
  <c r="AS64" i="46"/>
  <c r="AS64" i="44"/>
  <c r="BI64" i="46"/>
  <c r="BI64" i="44"/>
  <c r="AM65" i="46"/>
  <c r="AM65" i="44"/>
  <c r="O55" i="44"/>
  <c r="BG28" i="46"/>
  <c r="BG28" i="44"/>
  <c r="AP37" i="46"/>
  <c r="AP37" i="44"/>
  <c r="P67" i="46"/>
  <c r="P67" i="44"/>
  <c r="AB68" i="46"/>
  <c r="AB68" i="44"/>
  <c r="AT70" i="46"/>
  <c r="AT70" i="44"/>
  <c r="AE74" i="46"/>
  <c r="AE74" i="44"/>
  <c r="BE79" i="46"/>
  <c r="BE79" i="44"/>
  <c r="AF81" i="46"/>
  <c r="AF81" i="44"/>
  <c r="BD81" i="46"/>
  <c r="BD81" i="44"/>
  <c r="S82" i="46"/>
  <c r="S82" i="44"/>
  <c r="AA82" i="46"/>
  <c r="AA82" i="44"/>
  <c r="AG83" i="46"/>
  <c r="AG83" i="44"/>
  <c r="U84" i="46"/>
  <c r="U84" i="44"/>
  <c r="Z86" i="46"/>
  <c r="Z86" i="44"/>
  <c r="A48" i="44"/>
  <c r="A71" i="44"/>
  <c r="C86" i="46"/>
  <c r="C86" i="44" s="1"/>
  <c r="Y50" i="44"/>
  <c r="AA52" i="44"/>
  <c r="D57" i="44"/>
  <c r="T60" i="44"/>
  <c r="AP63" i="44"/>
  <c r="H75" i="44"/>
  <c r="AJ76" i="44"/>
  <c r="BD79" i="44"/>
  <c r="P81" i="44"/>
  <c r="AN83" i="44"/>
  <c r="M84" i="44"/>
  <c r="BP84" i="44"/>
  <c r="AD87" i="44"/>
  <c r="E91" i="44"/>
  <c r="BA91" i="44"/>
  <c r="AS95" i="44"/>
  <c r="D98" i="44"/>
  <c r="AJ98" i="44"/>
  <c r="AZ102" i="44"/>
  <c r="P103" i="44"/>
  <c r="C97" i="46"/>
  <c r="C97" i="44" s="1"/>
  <c r="E15" i="44"/>
  <c r="AX30" i="44"/>
  <c r="O35" i="44"/>
  <c r="AD37" i="44"/>
  <c r="R46" i="44"/>
  <c r="AD47" i="44"/>
  <c r="AC50" i="44"/>
  <c r="L53" i="44"/>
  <c r="BC53" i="44"/>
  <c r="AJ54" i="44"/>
  <c r="BP57" i="44"/>
  <c r="BL58" i="44"/>
  <c r="AR59" i="44"/>
  <c r="AI61" i="44"/>
  <c r="K62" i="44"/>
  <c r="AQ62" i="44"/>
  <c r="U64" i="44"/>
  <c r="BA64" i="44"/>
  <c r="L66" i="44"/>
  <c r="AV67" i="44"/>
  <c r="S68" i="44"/>
  <c r="AO69" i="44"/>
  <c r="BB70" i="44"/>
  <c r="BB72" i="44"/>
  <c r="AN75" i="44"/>
  <c r="D76" i="44"/>
  <c r="AK76" i="44"/>
  <c r="AL78" i="44"/>
  <c r="BJ78" i="44"/>
  <c r="T80" i="44"/>
  <c r="BA80" i="44"/>
  <c r="BQ80" i="44"/>
  <c r="AU81" i="44"/>
  <c r="K82" i="44"/>
  <c r="AO83" i="44"/>
  <c r="AK84" i="44"/>
  <c r="BA84" i="44"/>
  <c r="BQ84" i="44"/>
  <c r="BC85" i="44"/>
  <c r="I86" i="44"/>
  <c r="AP86" i="44"/>
  <c r="BQ87" i="44"/>
  <c r="Q88" i="44"/>
  <c r="AS89" i="44"/>
  <c r="J90" i="44"/>
  <c r="Y90" i="44"/>
  <c r="BF90" i="44"/>
  <c r="F91" i="44"/>
  <c r="V91" i="44"/>
  <c r="BB91" i="44"/>
  <c r="Q94" i="44"/>
  <c r="AG94" i="44"/>
  <c r="AX94" i="44"/>
  <c r="BN94" i="44"/>
  <c r="V96" i="44"/>
  <c r="AL96" i="44"/>
  <c r="BB96" i="44"/>
  <c r="R97" i="44"/>
  <c r="E98" i="44"/>
  <c r="AZ98" i="44"/>
  <c r="AN99" i="44"/>
  <c r="F100" i="44"/>
  <c r="BB100" i="44"/>
  <c r="Q103" i="44"/>
  <c r="BF56" i="46"/>
  <c r="BF56" i="44"/>
  <c r="Y71" i="46"/>
  <c r="Y71" i="44"/>
  <c r="AX56" i="44"/>
  <c r="BF41" i="46"/>
  <c r="BF41" i="44"/>
  <c r="AB52" i="46"/>
  <c r="AB52" i="44"/>
  <c r="H53" i="46"/>
  <c r="H53" i="44"/>
  <c r="U57" i="46"/>
  <c r="U57" i="44"/>
  <c r="AR66" i="46"/>
  <c r="AR66" i="44"/>
  <c r="AD72" i="46"/>
  <c r="AD72" i="44"/>
  <c r="K77" i="46"/>
  <c r="K77" i="44"/>
  <c r="A107" i="44"/>
  <c r="K35" i="44"/>
  <c r="AX41" i="44"/>
  <c r="F46" i="44"/>
  <c r="M48" i="44"/>
  <c r="BQ48" i="44"/>
  <c r="AI54" i="44"/>
  <c r="AG57" i="44"/>
  <c r="BL60" i="44"/>
  <c r="BN61" i="44"/>
  <c r="AY66" i="44"/>
  <c r="AH69" i="44"/>
  <c r="N72" i="44"/>
  <c r="AA73" i="44"/>
  <c r="BP80" i="44"/>
  <c r="BE83" i="44"/>
  <c r="O85" i="44"/>
  <c r="N87" i="44"/>
  <c r="AO88" i="44"/>
  <c r="I90" i="44"/>
  <c r="U91" i="44"/>
  <c r="BQ91" i="44"/>
  <c r="L15" i="44"/>
  <c r="Z21" i="44"/>
  <c r="R45" i="44"/>
  <c r="AD46" i="44"/>
  <c r="U48" i="44"/>
  <c r="AW48" i="44"/>
  <c r="AC49" i="44"/>
  <c r="AK50" i="44"/>
  <c r="AR52" i="44"/>
  <c r="O53" i="44"/>
  <c r="AA56" i="44"/>
  <c r="AJ57" i="44"/>
  <c r="BM58" i="44"/>
  <c r="BH59" i="44"/>
  <c r="X66" i="44"/>
  <c r="BG66" i="44"/>
  <c r="BC67" i="44"/>
  <c r="T68" i="44"/>
  <c r="BG68" i="44"/>
  <c r="AP71" i="44"/>
  <c r="O74" i="44"/>
  <c r="P75" i="44"/>
  <c r="AQ77" i="44"/>
  <c r="BL79" i="44"/>
  <c r="U80" i="44"/>
  <c r="X81" i="44"/>
  <c r="AV81" i="44"/>
  <c r="H83" i="44"/>
  <c r="Y83" i="44"/>
  <c r="T84" i="44"/>
  <c r="F85" i="44"/>
  <c r="AL85" i="44"/>
  <c r="BB87" i="44"/>
  <c r="N89" i="44"/>
  <c r="AD89" i="44"/>
  <c r="AT89" i="44"/>
  <c r="BJ89" i="44"/>
  <c r="AO90" i="44"/>
  <c r="Z92" i="44"/>
  <c r="BQ93" i="44"/>
  <c r="R94" i="44"/>
  <c r="AH94" i="44"/>
  <c r="BD99" i="44"/>
  <c r="AB102" i="44"/>
  <c r="H103" i="44"/>
  <c r="BL103" i="44"/>
  <c r="V104" i="44"/>
  <c r="AH107" i="44"/>
  <c r="BQ64" i="46"/>
  <c r="BQ64" i="44"/>
  <c r="A73" i="27"/>
  <c r="A75" i="44"/>
  <c r="L57" i="44"/>
  <c r="N47" i="46"/>
  <c r="N47" i="44"/>
  <c r="AK51" i="46"/>
  <c r="AK51" i="44"/>
  <c r="D55" i="46"/>
  <c r="D55" i="44"/>
  <c r="AR55" i="46"/>
  <c r="AR55" i="44"/>
  <c r="I59" i="46"/>
  <c r="I59" i="44"/>
  <c r="AJ60" i="46"/>
  <c r="AJ60" i="44"/>
  <c r="AE61" i="46"/>
  <c r="AE61" i="44"/>
  <c r="BK63" i="46"/>
  <c r="BK63" i="44"/>
  <c r="BP67" i="46"/>
  <c r="BP67" i="44"/>
  <c r="BL68" i="46"/>
  <c r="BL68" i="44"/>
  <c r="AT69" i="46"/>
  <c r="AT69" i="44"/>
  <c r="A68" i="27"/>
  <c r="A70" i="44"/>
  <c r="V71" i="46"/>
  <c r="V71" i="44"/>
  <c r="AK75" i="46"/>
  <c r="AK75" i="44"/>
  <c r="BI75" i="46"/>
  <c r="BI75" i="44"/>
  <c r="Q76" i="46"/>
  <c r="Q76" i="44"/>
  <c r="Z78" i="46"/>
  <c r="Z78" i="44"/>
  <c r="AX78" i="46"/>
  <c r="AX78" i="44"/>
  <c r="AC79" i="46"/>
  <c r="AC79" i="44"/>
  <c r="BI79" i="46"/>
  <c r="BI79" i="44"/>
  <c r="BO54" i="46"/>
  <c r="BO54" i="44"/>
  <c r="R56" i="46"/>
  <c r="R56" i="44"/>
  <c r="M70" i="46"/>
  <c r="M70" i="44"/>
  <c r="L48" i="44"/>
  <c r="J56" i="44"/>
  <c r="AS70" i="44"/>
  <c r="J61" i="44"/>
  <c r="AA68" i="44"/>
  <c r="U78" i="44"/>
  <c r="BM33" i="46"/>
  <c r="BM33" i="44"/>
  <c r="BJ41" i="46"/>
  <c r="BJ41" i="44"/>
  <c r="A43" i="44"/>
  <c r="AL36" i="44"/>
  <c r="BB42" i="44"/>
  <c r="Y45" i="44"/>
  <c r="BH50" i="44"/>
  <c r="BL52" i="44"/>
  <c r="AH56" i="44"/>
  <c r="V62" i="44"/>
  <c r="S63" i="44"/>
  <c r="H65" i="44"/>
  <c r="AA66" i="44"/>
  <c r="BE69" i="44"/>
  <c r="BH73" i="44"/>
  <c r="AZ76" i="44"/>
  <c r="BM88" i="44"/>
  <c r="AP101" i="44"/>
  <c r="R105" i="44"/>
  <c r="BJ18" i="46"/>
  <c r="BJ18" i="44"/>
  <c r="AA54" i="46"/>
  <c r="AA54" i="44"/>
  <c r="AE65" i="44"/>
  <c r="E44" i="44"/>
  <c r="AU55" i="44"/>
  <c r="BF63" i="44"/>
  <c r="BG73" i="44"/>
  <c r="AF79" i="44"/>
  <c r="AY13" i="46"/>
  <c r="AY13" i="44"/>
  <c r="BC19" i="46"/>
  <c r="BC19" i="44"/>
  <c r="AG26" i="46"/>
  <c r="AG26" i="44"/>
  <c r="BJ45" i="46"/>
  <c r="BJ45" i="44"/>
  <c r="C43" i="46"/>
  <c r="C43" i="44" s="1"/>
  <c r="BL51" i="44"/>
  <c r="AE53" i="44"/>
  <c r="D54" i="44"/>
  <c r="BC65" i="44"/>
  <c r="H67" i="44"/>
  <c r="AD70" i="44"/>
  <c r="AW71" i="44"/>
  <c r="Z77" i="44"/>
  <c r="AW88" i="44"/>
  <c r="AS93" i="44"/>
  <c r="I94" i="44"/>
  <c r="U95" i="44"/>
  <c r="Z101" i="44"/>
  <c r="AH105" i="44"/>
  <c r="AL106" i="44"/>
  <c r="A79" i="44"/>
  <c r="C48" i="46"/>
  <c r="C48" i="44" s="1"/>
  <c r="C70" i="46"/>
  <c r="C70" i="44" s="1"/>
  <c r="C92" i="46"/>
  <c r="C92" i="44" s="1"/>
  <c r="C105" i="46"/>
  <c r="C105" i="44" s="1"/>
  <c r="BJ36" i="44"/>
  <c r="BI42" i="44"/>
  <c r="V44" i="44"/>
  <c r="I47" i="44"/>
  <c r="BQ49" i="44"/>
  <c r="M51" i="44"/>
  <c r="G56" i="44"/>
  <c r="T57" i="44"/>
  <c r="G60" i="44"/>
  <c r="S61" i="44"/>
  <c r="AX61" i="44"/>
  <c r="AA62" i="44"/>
  <c r="AT64" i="44"/>
  <c r="BD65" i="44"/>
  <c r="N69" i="44"/>
  <c r="BF69" i="44"/>
  <c r="Q71" i="44"/>
  <c r="Y75" i="44"/>
  <c r="BA76" i="44"/>
  <c r="AA77" i="44"/>
  <c r="E80" i="44"/>
  <c r="BL81" i="44"/>
  <c r="AW83" i="44"/>
  <c r="D84" i="44"/>
  <c r="AT85" i="44"/>
  <c r="AG86" i="44"/>
  <c r="AW86" i="44"/>
  <c r="AX88" i="44"/>
  <c r="AL89" i="44"/>
  <c r="BB89" i="44"/>
  <c r="AW90" i="44"/>
  <c r="AT93" i="44"/>
  <c r="J94" i="44"/>
  <c r="BF94" i="44"/>
  <c r="V95" i="44"/>
  <c r="AU96" i="44"/>
  <c r="BJ96" i="44"/>
  <c r="K97" i="44"/>
  <c r="Z97" i="44"/>
  <c r="AP97" i="44"/>
  <c r="BG97" i="44"/>
  <c r="BI98" i="44"/>
  <c r="AG99" i="44"/>
  <c r="AT100" i="44"/>
  <c r="AA101" i="44"/>
  <c r="AQ101" i="44"/>
  <c r="BP102" i="44"/>
  <c r="AL104" i="44"/>
  <c r="T112" i="46"/>
  <c r="T112" i="44"/>
  <c r="AR112" i="46"/>
  <c r="AR112" i="44"/>
  <c r="BH112" i="46"/>
  <c r="BH112" i="44"/>
  <c r="O113" i="46"/>
  <c r="O113" i="44"/>
  <c r="AM113" i="46"/>
  <c r="AM113" i="44"/>
  <c r="AU113" i="46"/>
  <c r="AU113" i="44"/>
  <c r="AI114" i="46"/>
  <c r="AI114" i="44"/>
  <c r="AL115" i="46"/>
  <c r="AL115" i="44"/>
  <c r="BJ115" i="46"/>
  <c r="BJ115" i="44"/>
  <c r="R116" i="46"/>
  <c r="R116" i="44"/>
  <c r="AH116" i="46"/>
  <c r="AH116" i="44"/>
  <c r="Q84" i="44"/>
  <c r="AG84" i="44"/>
  <c r="AW84" i="44"/>
  <c r="BM84" i="44"/>
  <c r="AA85" i="44"/>
  <c r="AQ85" i="44"/>
  <c r="J87" i="44"/>
  <c r="Z87" i="44"/>
  <c r="AP87" i="44"/>
  <c r="BF87" i="44"/>
  <c r="F88" i="44"/>
  <c r="AL90" i="44"/>
  <c r="BB90" i="44"/>
  <c r="R91" i="44"/>
  <c r="BN93" i="44"/>
  <c r="N94" i="44"/>
  <c r="AQ96" i="44"/>
  <c r="D112" i="44"/>
  <c r="AJ112" i="44"/>
  <c r="V115" i="44"/>
  <c r="BN116" i="44"/>
  <c r="AB112" i="44"/>
  <c r="BO114" i="44"/>
  <c r="BB115" i="44"/>
  <c r="BF116" i="44"/>
  <c r="U117" i="44"/>
  <c r="AL86" i="46"/>
  <c r="AL86" i="44"/>
  <c r="AH87" i="46"/>
  <c r="AH87" i="44"/>
  <c r="AD88" i="46"/>
  <c r="AD88" i="44"/>
  <c r="BB88" i="46"/>
  <c r="BB88" i="44"/>
  <c r="BF89" i="46"/>
  <c r="BF89" i="44"/>
  <c r="F90" i="46"/>
  <c r="F90" i="44"/>
  <c r="AH91" i="46"/>
  <c r="AH91" i="44"/>
  <c r="F92" i="46"/>
  <c r="F92" i="44"/>
  <c r="R93" i="46"/>
  <c r="R93" i="44"/>
  <c r="AP93" i="46"/>
  <c r="AP93" i="44"/>
  <c r="AL94" i="46"/>
  <c r="AL94" i="44"/>
  <c r="Z95" i="46"/>
  <c r="Z95" i="44"/>
  <c r="BG96" i="46"/>
  <c r="BG96" i="44"/>
  <c r="W97" i="46"/>
  <c r="W97" i="44"/>
  <c r="AU97" i="46"/>
  <c r="AU97" i="44"/>
  <c r="BM98" i="46"/>
  <c r="BM98" i="44"/>
  <c r="AK99" i="46"/>
  <c r="AK99" i="44"/>
  <c r="BI99" i="46"/>
  <c r="BI99" i="44"/>
  <c r="BQ99" i="46"/>
  <c r="BQ99" i="44"/>
  <c r="AI100" i="46"/>
  <c r="AI100" i="44"/>
  <c r="I102" i="46"/>
  <c r="I102" i="44"/>
  <c r="AG102" i="46"/>
  <c r="AG102" i="44"/>
  <c r="AO102" i="46"/>
  <c r="AO102" i="44"/>
  <c r="E103" i="46"/>
  <c r="E103" i="44"/>
  <c r="BA103" i="46"/>
  <c r="BA103" i="44"/>
  <c r="BQ103" i="46"/>
  <c r="BQ103" i="44"/>
  <c r="AI104" i="46"/>
  <c r="AI104" i="44"/>
  <c r="AE113" i="44"/>
  <c r="BC113" i="44"/>
  <c r="T108" i="46"/>
  <c r="T108" i="44"/>
  <c r="AE109" i="46"/>
  <c r="AE109" i="44"/>
  <c r="AQ110" i="46"/>
  <c r="AQ110" i="44"/>
  <c r="AC115" i="46"/>
  <c r="AC115" i="44"/>
  <c r="BA117" i="46"/>
  <c r="BA117" i="44"/>
  <c r="AO118" i="46"/>
  <c r="AO118" i="44"/>
  <c r="U119" i="46"/>
  <c r="U119" i="44"/>
  <c r="I120" i="46"/>
  <c r="I120" i="44"/>
  <c r="BA121" i="46"/>
  <c r="BA121" i="44"/>
  <c r="BO123" i="46"/>
  <c r="BO123" i="44"/>
  <c r="AU124" i="46"/>
  <c r="AU124" i="44"/>
  <c r="AA125" i="46"/>
  <c r="AA125" i="44"/>
  <c r="AA127" i="46"/>
  <c r="AA127" i="44"/>
  <c r="BG127" i="46"/>
  <c r="BG127" i="44"/>
  <c r="AE128" i="46"/>
  <c r="AE128" i="44"/>
  <c r="BP108" i="44"/>
  <c r="BC109" i="44"/>
  <c r="AS117" i="44"/>
  <c r="Q118" i="44"/>
  <c r="BM118" i="44"/>
  <c r="AW120" i="44"/>
  <c r="U121" i="44"/>
  <c r="BC105" i="46"/>
  <c r="BC105" i="44"/>
  <c r="S106" i="46"/>
  <c r="S106" i="44"/>
  <c r="AU107" i="46"/>
  <c r="AU107" i="44"/>
  <c r="BE108" i="46"/>
  <c r="BE108" i="44"/>
  <c r="BH109" i="46"/>
  <c r="BH109" i="44"/>
  <c r="X110" i="46"/>
  <c r="X110" i="44"/>
  <c r="T111" i="46"/>
  <c r="T111" i="44"/>
  <c r="AU114" i="46"/>
  <c r="AU114" i="44"/>
  <c r="J115" i="46"/>
  <c r="J115" i="44"/>
  <c r="BF115" i="46"/>
  <c r="BF115" i="44"/>
  <c r="AT116" i="46"/>
  <c r="AT116" i="44"/>
  <c r="Q117" i="46"/>
  <c r="Q117" i="44"/>
  <c r="E118" i="46"/>
  <c r="E118" i="44"/>
  <c r="BQ118" i="46"/>
  <c r="BQ118" i="44"/>
  <c r="AW119" i="46"/>
  <c r="AW119" i="44"/>
  <c r="AK120" i="46"/>
  <c r="AK120" i="44"/>
  <c r="I116" i="44"/>
  <c r="AR117" i="44"/>
  <c r="AF118" i="44"/>
  <c r="L119" i="44"/>
  <c r="Q121" i="44"/>
  <c r="AA122" i="44"/>
  <c r="BG122" i="44"/>
  <c r="AE123" i="44"/>
  <c r="K124" i="44"/>
  <c r="K129" i="44"/>
  <c r="AT130" i="44"/>
  <c r="AH131" i="44"/>
  <c r="E132" i="44"/>
  <c r="AK132" i="44"/>
  <c r="BQ132" i="44"/>
  <c r="BE133" i="44"/>
  <c r="AK134" i="44"/>
  <c r="P135" i="44"/>
  <c r="AA19" i="46"/>
  <c r="AA19" i="44"/>
  <c r="O20" i="46"/>
  <c r="O20" i="44"/>
  <c r="G22" i="46"/>
  <c r="G22" i="44"/>
  <c r="AU22" i="46"/>
  <c r="AU22" i="44"/>
  <c r="AK24" i="46"/>
  <c r="AK24" i="44"/>
  <c r="AO25" i="46"/>
  <c r="AO25" i="44"/>
  <c r="AW25" i="46"/>
  <c r="AW25" i="44"/>
  <c r="AE27" i="46"/>
  <c r="AE27" i="44"/>
  <c r="AQ28" i="46"/>
  <c r="AQ28" i="44"/>
  <c r="BO28" i="46"/>
  <c r="BO28" i="44"/>
  <c r="AL29" i="46"/>
  <c r="AL29" i="44"/>
  <c r="A28" i="27"/>
  <c r="C30" i="46"/>
  <c r="C30" i="44" s="1"/>
  <c r="J30" i="46"/>
  <c r="J30" i="44"/>
  <c r="F31" i="46"/>
  <c r="F31" i="44"/>
  <c r="BB31" i="46"/>
  <c r="BB31" i="44"/>
  <c r="I32" i="46"/>
  <c r="I32" i="44"/>
  <c r="Q32" i="46"/>
  <c r="Q32" i="44"/>
  <c r="BE32" i="46"/>
  <c r="BE32" i="44"/>
  <c r="BM32" i="46"/>
  <c r="BM32" i="44"/>
  <c r="M33" i="46"/>
  <c r="M33" i="44"/>
  <c r="BA33" i="46"/>
  <c r="BA33" i="44"/>
  <c r="G34" i="46"/>
  <c r="G34" i="44"/>
  <c r="O34" i="46"/>
  <c r="O34" i="44"/>
  <c r="AM34" i="46"/>
  <c r="AM34" i="44"/>
  <c r="AU34" i="46"/>
  <c r="AU34" i="44"/>
  <c r="AQ35" i="46"/>
  <c r="AQ35" i="44"/>
  <c r="F36" i="46"/>
  <c r="F36" i="44"/>
  <c r="N36" i="46"/>
  <c r="N36" i="44"/>
  <c r="AD36" i="46"/>
  <c r="AD36" i="44"/>
  <c r="A35" i="27"/>
  <c r="C37" i="46"/>
  <c r="C37" i="44" s="1"/>
  <c r="A37" i="44"/>
  <c r="J37" i="46"/>
  <c r="J37" i="44"/>
  <c r="R37" i="46"/>
  <c r="R37" i="44"/>
  <c r="BF37" i="46"/>
  <c r="BF37" i="44"/>
  <c r="BN37" i="46"/>
  <c r="BN37" i="44"/>
  <c r="F38" i="46"/>
  <c r="F38" i="44"/>
  <c r="N38" i="46"/>
  <c r="N38" i="44"/>
  <c r="AT38" i="46"/>
  <c r="AT38" i="44"/>
  <c r="A37" i="27"/>
  <c r="C39" i="46"/>
  <c r="C39" i="44" s="1"/>
  <c r="J39" i="46"/>
  <c r="J39" i="44"/>
  <c r="R39" i="46"/>
  <c r="R39" i="44"/>
  <c r="Z39" i="46"/>
  <c r="Z39" i="44"/>
  <c r="AH39" i="46"/>
  <c r="AH39" i="44"/>
  <c r="AD40" i="46"/>
  <c r="AD40" i="44"/>
  <c r="AT40" i="46"/>
  <c r="AT40" i="44"/>
  <c r="BJ40" i="46"/>
  <c r="BJ40" i="44"/>
  <c r="A39" i="27"/>
  <c r="A41" i="44"/>
  <c r="AH41" i="46"/>
  <c r="AH41" i="44"/>
  <c r="AP41" i="46"/>
  <c r="AP41" i="44"/>
  <c r="BN41" i="46"/>
  <c r="BN41" i="44"/>
  <c r="F42" i="46"/>
  <c r="F42" i="44"/>
  <c r="N42" i="46"/>
  <c r="N42" i="44"/>
  <c r="AL42" i="46"/>
  <c r="AL42" i="44"/>
  <c r="BJ42" i="46"/>
  <c r="BJ42" i="44"/>
  <c r="R43" i="46"/>
  <c r="R43" i="44"/>
  <c r="BF43" i="46"/>
  <c r="BF43" i="44"/>
  <c r="BN43" i="46"/>
  <c r="BN43" i="44"/>
  <c r="N44" i="46"/>
  <c r="N44" i="44"/>
  <c r="AT44" i="46"/>
  <c r="AT44" i="44"/>
  <c r="BB44" i="46"/>
  <c r="BB44" i="44"/>
  <c r="A43" i="27"/>
  <c r="C45" i="46"/>
  <c r="C45" i="44" s="1"/>
  <c r="AX45" i="46"/>
  <c r="AX45" i="44"/>
  <c r="BF45" i="46"/>
  <c r="BF45" i="44"/>
  <c r="AL46" i="46"/>
  <c r="AL46" i="44"/>
  <c r="BB46" i="46"/>
  <c r="BB46" i="44"/>
  <c r="BJ46" i="46"/>
  <c r="BJ46" i="44"/>
  <c r="A45" i="27"/>
  <c r="C47" i="46"/>
  <c r="C47" i="44" s="1"/>
  <c r="R47" i="46"/>
  <c r="R47" i="44"/>
  <c r="BF47" i="46"/>
  <c r="BF47" i="44"/>
  <c r="BN47" i="46"/>
  <c r="BN47" i="44"/>
  <c r="E48" i="46"/>
  <c r="E48" i="44"/>
  <c r="AC48" i="46"/>
  <c r="AC48" i="44"/>
  <c r="AS48" i="46"/>
  <c r="AS48" i="44"/>
  <c r="BA48" i="46"/>
  <c r="BA48" i="44"/>
  <c r="BI48" i="46"/>
  <c r="BI48" i="44"/>
  <c r="I49" i="46"/>
  <c r="I49" i="44"/>
  <c r="AG49" i="46"/>
  <c r="AG49" i="44"/>
  <c r="AO49" i="46"/>
  <c r="AO49" i="44"/>
  <c r="AW49" i="46"/>
  <c r="AW49" i="44"/>
  <c r="BM49" i="46"/>
  <c r="BM49" i="44"/>
  <c r="E50" i="46"/>
  <c r="E50" i="44"/>
  <c r="BA50" i="46"/>
  <c r="BA50" i="44"/>
  <c r="BI50" i="46"/>
  <c r="BI50" i="44"/>
  <c r="I51" i="46"/>
  <c r="I51" i="44"/>
  <c r="AG51" i="46"/>
  <c r="AG51" i="44"/>
  <c r="AO51" i="46"/>
  <c r="AO51" i="44"/>
  <c r="AW51" i="46"/>
  <c r="AW51" i="44"/>
  <c r="L52" i="46"/>
  <c r="L52" i="44"/>
  <c r="T52" i="46"/>
  <c r="T52" i="44"/>
  <c r="AZ52" i="46"/>
  <c r="AZ52" i="44"/>
  <c r="P53" i="46"/>
  <c r="P53" i="44"/>
  <c r="AN53" i="46"/>
  <c r="AN53" i="44"/>
  <c r="BL53" i="46"/>
  <c r="BL53" i="44"/>
  <c r="T54" i="46"/>
  <c r="T54" i="44"/>
  <c r="AB54" i="46"/>
  <c r="AB54" i="44"/>
  <c r="BH54" i="46"/>
  <c r="BH54" i="44"/>
  <c r="BP54" i="46"/>
  <c r="BP54" i="44"/>
  <c r="X55" i="46"/>
  <c r="X55" i="44"/>
  <c r="AB12" i="46"/>
  <c r="AB12" i="44"/>
  <c r="BJ15" i="46"/>
  <c r="BJ15" i="44"/>
  <c r="BL27" i="46"/>
  <c r="BL27" i="44"/>
  <c r="AB28" i="46"/>
  <c r="AB28" i="44"/>
  <c r="BH28" i="46"/>
  <c r="BH28" i="44"/>
  <c r="S30" i="46"/>
  <c r="S30" i="44"/>
  <c r="AY30" i="46"/>
  <c r="AY30" i="44"/>
  <c r="N33" i="46"/>
  <c r="N33" i="44"/>
  <c r="AV34" i="46"/>
  <c r="AV34" i="44"/>
  <c r="L35" i="46"/>
  <c r="L35" i="44"/>
  <c r="F48" i="46"/>
  <c r="F48" i="44"/>
  <c r="AL48" i="46"/>
  <c r="AL48" i="44"/>
  <c r="Q53" i="46"/>
  <c r="Q53" i="44"/>
  <c r="BM53" i="46"/>
  <c r="BM53" i="44"/>
  <c r="A58" i="27"/>
  <c r="C60" i="46"/>
  <c r="C60" i="44" s="1"/>
  <c r="AB61" i="46"/>
  <c r="AB61" i="44"/>
  <c r="AZ61" i="46"/>
  <c r="AZ61" i="44"/>
  <c r="D77" i="46"/>
  <c r="D77" i="44"/>
  <c r="AJ77" i="46"/>
  <c r="AJ77" i="44"/>
  <c r="AR77" i="46"/>
  <c r="AR77" i="44"/>
  <c r="R79" i="46"/>
  <c r="R79" i="44"/>
  <c r="Q81" i="46"/>
  <c r="Q81" i="44"/>
  <c r="AP83" i="46"/>
  <c r="AP83" i="44"/>
  <c r="AD84" i="46"/>
  <c r="AD84" i="44"/>
  <c r="BB84" i="46"/>
  <c r="BB84" i="44"/>
  <c r="AI88" i="46"/>
  <c r="AI88" i="44"/>
  <c r="BG88" i="46"/>
  <c r="BG88" i="44"/>
  <c r="BO88" i="46"/>
  <c r="BO88" i="44"/>
  <c r="G91" i="46"/>
  <c r="G91" i="44"/>
  <c r="AY92" i="46"/>
  <c r="AY92" i="44"/>
  <c r="O93" i="46"/>
  <c r="O93" i="44"/>
  <c r="AM93" i="46"/>
  <c r="AM93" i="44"/>
  <c r="BC93" i="46"/>
  <c r="BC93" i="44"/>
  <c r="O95" i="46"/>
  <c r="O95" i="44"/>
  <c r="BC95" i="46"/>
  <c r="BC95" i="44"/>
  <c r="P96" i="46"/>
  <c r="P96" i="44"/>
  <c r="BD96" i="46"/>
  <c r="BD96" i="44"/>
  <c r="T97" i="46"/>
  <c r="T97" i="44"/>
  <c r="AR97" i="46"/>
  <c r="AR97" i="44"/>
  <c r="F98" i="46"/>
  <c r="F98" i="44"/>
  <c r="AL98" i="46"/>
  <c r="AL98" i="44"/>
  <c r="T101" i="46"/>
  <c r="T101" i="44"/>
  <c r="AZ101" i="46"/>
  <c r="AZ101" i="44"/>
  <c r="F102" i="46"/>
  <c r="F102" i="44"/>
  <c r="AL102" i="46"/>
  <c r="AL102" i="44"/>
  <c r="A101" i="27"/>
  <c r="A103" i="44"/>
  <c r="C103" i="46"/>
  <c r="C103" i="44" s="1"/>
  <c r="AH103" i="46"/>
  <c r="AH103" i="44"/>
  <c r="BF103" i="46"/>
  <c r="BF103" i="44"/>
  <c r="V108" i="46"/>
  <c r="V108" i="44"/>
  <c r="Z118" i="46"/>
  <c r="Z118" i="44"/>
  <c r="AD121" i="46"/>
  <c r="AD121" i="44"/>
  <c r="C122" i="46"/>
  <c r="C122" i="44" s="1"/>
  <c r="A122" i="44"/>
  <c r="AN122" i="46"/>
  <c r="AN122" i="44"/>
  <c r="L123" i="46"/>
  <c r="L123" i="44"/>
  <c r="AZ123" i="46"/>
  <c r="AZ123" i="44"/>
  <c r="P124" i="46"/>
  <c r="P124" i="44"/>
  <c r="BD124" i="46"/>
  <c r="BD124" i="44"/>
  <c r="AB125" i="46"/>
  <c r="AB125" i="44"/>
  <c r="AZ125" i="46"/>
  <c r="AZ125" i="44"/>
  <c r="H126" i="46"/>
  <c r="H126" i="44"/>
  <c r="AF126" i="46"/>
  <c r="AF126" i="44"/>
  <c r="D127" i="46"/>
  <c r="D127" i="44"/>
  <c r="AR127" i="46"/>
  <c r="AR127" i="44"/>
  <c r="P128" i="46"/>
  <c r="P128" i="44"/>
  <c r="BL128" i="46"/>
  <c r="BL128" i="44"/>
  <c r="AR129" i="46"/>
  <c r="AR129" i="44"/>
  <c r="W130" i="46"/>
  <c r="W130" i="44"/>
  <c r="BC130" i="46"/>
  <c r="BC130" i="44"/>
  <c r="AA131" i="46"/>
  <c r="AA131" i="44"/>
  <c r="BO131" i="46"/>
  <c r="BO131" i="44"/>
  <c r="AL132" i="46"/>
  <c r="AL132" i="44"/>
  <c r="AP133" i="46"/>
  <c r="AP133" i="44"/>
  <c r="AI136" i="46"/>
  <c r="AI136" i="44"/>
  <c r="G137" i="46"/>
  <c r="G137" i="44"/>
  <c r="AU137" i="46"/>
  <c r="AU137" i="44"/>
  <c r="Z138" i="46"/>
  <c r="Z138" i="44"/>
  <c r="T139" i="46"/>
  <c r="T139" i="44"/>
  <c r="AH141" i="46"/>
  <c r="AH141" i="44"/>
  <c r="AP141" i="46"/>
  <c r="AP141" i="44"/>
  <c r="AX141" i="46"/>
  <c r="AX141" i="44"/>
  <c r="BF141" i="46"/>
  <c r="BF141" i="44"/>
  <c r="BN141" i="46"/>
  <c r="BN141" i="44"/>
  <c r="AL142" i="46"/>
  <c r="AL142" i="44"/>
  <c r="W78" i="44"/>
  <c r="F119" i="44"/>
  <c r="N119" i="44"/>
  <c r="V119" i="44"/>
  <c r="AD119" i="44"/>
  <c r="AL119" i="44"/>
  <c r="AT119" i="44"/>
  <c r="BB119" i="44"/>
  <c r="BJ119" i="44"/>
  <c r="U10" i="46"/>
  <c r="U10" i="44"/>
  <c r="AZ12" i="46"/>
  <c r="AZ12" i="44"/>
  <c r="AJ28" i="46"/>
  <c r="AJ28" i="44"/>
  <c r="AA30" i="46"/>
  <c r="AA30" i="44"/>
  <c r="BO30" i="46"/>
  <c r="BO30" i="44"/>
  <c r="AL33" i="46"/>
  <c r="AL33" i="44"/>
  <c r="BB33" i="46"/>
  <c r="BB33" i="44"/>
  <c r="H34" i="46"/>
  <c r="H34" i="44"/>
  <c r="AN34" i="46"/>
  <c r="AN34" i="44"/>
  <c r="AB35" i="46"/>
  <c r="AB35" i="44"/>
  <c r="AD48" i="46"/>
  <c r="AD48" i="44"/>
  <c r="BJ48" i="46"/>
  <c r="BJ48" i="44"/>
  <c r="AG53" i="46"/>
  <c r="AG53" i="44"/>
  <c r="D61" i="46"/>
  <c r="D61" i="44"/>
  <c r="T61" i="46"/>
  <c r="T61" i="44"/>
  <c r="BQ66" i="46"/>
  <c r="BQ66" i="44"/>
  <c r="O72" i="46"/>
  <c r="O72" i="44"/>
  <c r="AS73" i="46"/>
  <c r="AS73" i="44"/>
  <c r="R75" i="46"/>
  <c r="R75" i="44"/>
  <c r="F76" i="46"/>
  <c r="F76" i="44"/>
  <c r="AL76" i="46"/>
  <c r="AL76" i="44"/>
  <c r="A75" i="27"/>
  <c r="C77" i="46"/>
  <c r="C77" i="44" s="1"/>
  <c r="AU78" i="46"/>
  <c r="AU78" i="44"/>
  <c r="L82" i="46"/>
  <c r="L82" i="44"/>
  <c r="AR82" i="46"/>
  <c r="AR82" i="44"/>
  <c r="J83" i="46"/>
  <c r="J83" i="44"/>
  <c r="V84" i="46"/>
  <c r="V84" i="44"/>
  <c r="X85" i="46"/>
  <c r="X85" i="44"/>
  <c r="BC87" i="46"/>
  <c r="BC87" i="44"/>
  <c r="AA88" i="46"/>
  <c r="AA88" i="44"/>
  <c r="S90" i="46"/>
  <c r="S90" i="44"/>
  <c r="AI90" i="46"/>
  <c r="AI90" i="44"/>
  <c r="BG90" i="46"/>
  <c r="BG90" i="44"/>
  <c r="O91" i="46"/>
  <c r="O91" i="44"/>
  <c r="AM91" i="46"/>
  <c r="AM91" i="44"/>
  <c r="BG92" i="46"/>
  <c r="BG92" i="44"/>
  <c r="W93" i="46"/>
  <c r="W93" i="44"/>
  <c r="AY94" i="46"/>
  <c r="AY94" i="44"/>
  <c r="W95" i="46"/>
  <c r="W95" i="44"/>
  <c r="BK95" i="46"/>
  <c r="BK95" i="44"/>
  <c r="AN96" i="46"/>
  <c r="AN96" i="44"/>
  <c r="D97" i="46"/>
  <c r="D97" i="44"/>
  <c r="AJ97" i="46"/>
  <c r="AJ97" i="44"/>
  <c r="BP97" i="46"/>
  <c r="BP97" i="44"/>
  <c r="AD98" i="46"/>
  <c r="AD98" i="44"/>
  <c r="A97" i="27"/>
  <c r="A99" i="44"/>
  <c r="R99" i="46"/>
  <c r="R99" i="44"/>
  <c r="AH99" i="46"/>
  <c r="AH99" i="44"/>
  <c r="AX99" i="46"/>
  <c r="AX99" i="44"/>
  <c r="BF99" i="46"/>
  <c r="BF99" i="44"/>
  <c r="H100" i="46"/>
  <c r="H100" i="44"/>
  <c r="AF100" i="46"/>
  <c r="AF100" i="44"/>
  <c r="AV100" i="46"/>
  <c r="AV100" i="44"/>
  <c r="L101" i="46"/>
  <c r="L101" i="44"/>
  <c r="AJ101" i="46"/>
  <c r="AJ101" i="44"/>
  <c r="BH101" i="46"/>
  <c r="BH101" i="44"/>
  <c r="N102" i="46"/>
  <c r="N102" i="44"/>
  <c r="AT102" i="46"/>
  <c r="AT102" i="44"/>
  <c r="J103" i="46"/>
  <c r="J103" i="44"/>
  <c r="AP103" i="46"/>
  <c r="AP103" i="44"/>
  <c r="BN103" i="46"/>
  <c r="BN103" i="44"/>
  <c r="P104" i="46"/>
  <c r="P104" i="44"/>
  <c r="AF104" i="46"/>
  <c r="AF104" i="44"/>
  <c r="AV104" i="46"/>
  <c r="AV104" i="44"/>
  <c r="F108" i="46"/>
  <c r="F108" i="44"/>
  <c r="AL108" i="46"/>
  <c r="AL108" i="44"/>
  <c r="BB108" i="46"/>
  <c r="BB108" i="44"/>
  <c r="BJ108" i="46"/>
  <c r="BJ108" i="44"/>
  <c r="A118" i="44"/>
  <c r="C118" i="46"/>
  <c r="C118" i="44" s="1"/>
  <c r="AL121" i="46"/>
  <c r="AL121" i="44"/>
  <c r="H122" i="46"/>
  <c r="H122" i="44"/>
  <c r="AV122" i="46"/>
  <c r="AV122" i="44"/>
  <c r="T123" i="46"/>
  <c r="T123" i="44"/>
  <c r="BH123" i="46"/>
  <c r="BH123" i="44"/>
  <c r="X124" i="46"/>
  <c r="X124" i="44"/>
  <c r="BL124" i="46"/>
  <c r="BL124" i="44"/>
  <c r="L125" i="46"/>
  <c r="L125" i="44"/>
  <c r="AJ125" i="46"/>
  <c r="AJ125" i="44"/>
  <c r="BH125" i="46"/>
  <c r="BH125" i="44"/>
  <c r="P126" i="46"/>
  <c r="P126" i="44"/>
  <c r="AN126" i="46"/>
  <c r="AN126" i="44"/>
  <c r="L127" i="46"/>
  <c r="L127" i="44"/>
  <c r="AZ127" i="46"/>
  <c r="AZ127" i="44"/>
  <c r="AF128" i="46"/>
  <c r="AF128" i="44"/>
  <c r="D129" i="46"/>
  <c r="D129" i="44"/>
  <c r="AJ129" i="46"/>
  <c r="AJ129" i="44"/>
  <c r="G130" i="46"/>
  <c r="G130" i="44"/>
  <c r="AM130" i="46"/>
  <c r="AM130" i="44"/>
  <c r="K131" i="46"/>
  <c r="K131" i="44"/>
  <c r="AQ131" i="46"/>
  <c r="AQ131" i="44"/>
  <c r="N132" i="46"/>
  <c r="N132" i="44"/>
  <c r="AT132" i="46"/>
  <c r="AT132" i="44"/>
  <c r="J133" i="46"/>
  <c r="J133" i="44"/>
  <c r="AX133" i="46"/>
  <c r="AX133" i="44"/>
  <c r="N134" i="46"/>
  <c r="N134" i="44"/>
  <c r="AT134" i="46"/>
  <c r="AT134" i="44"/>
  <c r="I135" i="46"/>
  <c r="I135" i="44"/>
  <c r="AG135" i="46"/>
  <c r="AG135" i="44"/>
  <c r="BM135" i="46"/>
  <c r="BM135" i="44"/>
  <c r="AA136" i="46"/>
  <c r="AA136" i="44"/>
  <c r="BG136" i="46"/>
  <c r="BG136" i="44"/>
  <c r="AE137" i="46"/>
  <c r="AE137" i="44"/>
  <c r="AP138" i="46"/>
  <c r="AP138" i="44"/>
  <c r="D139" i="46"/>
  <c r="D139" i="44"/>
  <c r="AR139" i="46"/>
  <c r="AR139" i="44"/>
  <c r="N140" i="46"/>
  <c r="N140" i="44"/>
  <c r="AT140" i="46"/>
  <c r="AT140" i="44"/>
  <c r="R141" i="46"/>
  <c r="R141" i="44"/>
  <c r="V142" i="46"/>
  <c r="V142" i="44"/>
  <c r="A77" i="44"/>
  <c r="C99" i="46"/>
  <c r="C99" i="44" s="1"/>
  <c r="BD11" i="44"/>
  <c r="AO23" i="44"/>
  <c r="V33" i="44"/>
  <c r="P34" i="44"/>
  <c r="AY35" i="44"/>
  <c r="AL38" i="44"/>
  <c r="AL44" i="44"/>
  <c r="BP77" i="44"/>
  <c r="K88" i="44"/>
  <c r="BK93" i="44"/>
  <c r="K94" i="44"/>
  <c r="AR101" i="44"/>
  <c r="AL7" i="46"/>
  <c r="AL7" i="44"/>
  <c r="R18" i="46"/>
  <c r="R18" i="44"/>
  <c r="AJ19" i="46"/>
  <c r="AJ19" i="44"/>
  <c r="AN20" i="46"/>
  <c r="AN20" i="44"/>
  <c r="BF23" i="46"/>
  <c r="BF23" i="44"/>
  <c r="R25" i="46"/>
  <c r="R25" i="44"/>
  <c r="D28" i="46"/>
  <c r="D28" i="44"/>
  <c r="AR28" i="46"/>
  <c r="AR28" i="44"/>
  <c r="N48" i="46"/>
  <c r="N48" i="44"/>
  <c r="AT48" i="46"/>
  <c r="AT48" i="44"/>
  <c r="A49" i="27"/>
  <c r="C51" i="46"/>
  <c r="C51" i="44" s="1"/>
  <c r="I53" i="46"/>
  <c r="I53" i="44"/>
  <c r="AO53" i="46"/>
  <c r="AO53" i="44"/>
  <c r="AR61" i="46"/>
  <c r="AR61" i="44"/>
  <c r="BP61" i="46"/>
  <c r="BP61" i="44"/>
  <c r="AN62" i="46"/>
  <c r="AN62" i="44"/>
  <c r="AE64" i="46"/>
  <c r="AE64" i="44"/>
  <c r="M66" i="46"/>
  <c r="M66" i="44"/>
  <c r="BE67" i="46"/>
  <c r="BE67" i="44"/>
  <c r="M73" i="46"/>
  <c r="M73" i="44"/>
  <c r="O78" i="46"/>
  <c r="O78" i="44"/>
  <c r="BF79" i="46"/>
  <c r="BF79" i="44"/>
  <c r="F80" i="46"/>
  <c r="F80" i="44"/>
  <c r="BD85" i="46"/>
  <c r="BD85" i="44"/>
  <c r="K90" i="46"/>
  <c r="K90" i="44"/>
  <c r="AA90" i="46"/>
  <c r="AA90" i="44"/>
  <c r="AQ90" i="46"/>
  <c r="AQ90" i="44"/>
  <c r="BO90" i="46"/>
  <c r="BO90" i="44"/>
  <c r="W91" i="46"/>
  <c r="W91" i="44"/>
  <c r="AU91" i="46"/>
  <c r="AU91" i="44"/>
  <c r="K92" i="46"/>
  <c r="K92" i="44"/>
  <c r="BO92" i="46"/>
  <c r="BO92" i="44"/>
  <c r="AE93" i="46"/>
  <c r="AE93" i="44"/>
  <c r="BG94" i="46"/>
  <c r="BG94" i="44"/>
  <c r="AE95" i="46"/>
  <c r="AE95" i="44"/>
  <c r="AF96" i="46"/>
  <c r="AF96" i="44"/>
  <c r="BL96" i="46"/>
  <c r="BL96" i="44"/>
  <c r="AB97" i="46"/>
  <c r="AB97" i="44"/>
  <c r="BH97" i="46"/>
  <c r="BH97" i="44"/>
  <c r="V98" i="46"/>
  <c r="V98" i="44"/>
  <c r="AT98" i="46"/>
  <c r="AT98" i="44"/>
  <c r="J99" i="46"/>
  <c r="J99" i="44"/>
  <c r="Z99" i="46"/>
  <c r="Z99" i="44"/>
  <c r="AP99" i="46"/>
  <c r="AP99" i="44"/>
  <c r="BN99" i="46"/>
  <c r="BN99" i="44"/>
  <c r="V102" i="46"/>
  <c r="V102" i="44"/>
  <c r="X104" i="46"/>
  <c r="X104" i="44"/>
  <c r="AN104" i="46"/>
  <c r="AN104" i="44"/>
  <c r="BD104" i="46"/>
  <c r="BD104" i="44"/>
  <c r="AT121" i="46"/>
  <c r="AT121" i="44"/>
  <c r="P122" i="46"/>
  <c r="P122" i="44"/>
  <c r="BD122" i="46"/>
  <c r="BD122" i="44"/>
  <c r="AB123" i="46"/>
  <c r="AB123" i="44"/>
  <c r="BP123" i="46"/>
  <c r="BP123" i="44"/>
  <c r="AV124" i="46"/>
  <c r="AV124" i="44"/>
  <c r="T127" i="46"/>
  <c r="T127" i="44"/>
  <c r="BH127" i="46"/>
  <c r="BH127" i="44"/>
  <c r="X128" i="46"/>
  <c r="X128" i="44"/>
  <c r="BD128" i="46"/>
  <c r="BD128" i="44"/>
  <c r="AB129" i="46"/>
  <c r="AB129" i="44"/>
  <c r="BH129" i="46"/>
  <c r="BH129" i="44"/>
  <c r="AE130" i="46"/>
  <c r="AE130" i="44"/>
  <c r="BK130" i="46"/>
  <c r="BK130" i="44"/>
  <c r="AI131" i="46"/>
  <c r="AI131" i="44"/>
  <c r="F132" i="46"/>
  <c r="F132" i="44"/>
  <c r="AH133" i="46"/>
  <c r="AH133" i="44"/>
  <c r="F134" i="46"/>
  <c r="F134" i="44"/>
  <c r="AL134" i="46"/>
  <c r="AL134" i="44"/>
  <c r="A133" i="27"/>
  <c r="A135" i="44"/>
  <c r="C135" i="46"/>
  <c r="C135" i="44" s="1"/>
  <c r="AO135" i="46"/>
  <c r="AO135" i="44"/>
  <c r="AM137" i="46"/>
  <c r="AM137" i="44"/>
  <c r="BC137" i="46"/>
  <c r="BC137" i="44"/>
  <c r="R138" i="46"/>
  <c r="R138" i="44"/>
  <c r="BF138" i="46"/>
  <c r="BF138" i="44"/>
  <c r="AB139" i="46"/>
  <c r="AB139" i="44"/>
  <c r="F140" i="46"/>
  <c r="F140" i="44"/>
  <c r="AL140" i="46"/>
  <c r="AL140" i="44"/>
  <c r="J141" i="46"/>
  <c r="J141" i="44"/>
  <c r="AD142" i="46"/>
  <c r="AD142" i="44"/>
  <c r="L28" i="44"/>
  <c r="AX79" i="44"/>
  <c r="K21" i="44"/>
  <c r="AX23" i="44"/>
  <c r="T28" i="44"/>
  <c r="BJ29" i="44"/>
  <c r="AT31" i="44"/>
  <c r="AD33" i="44"/>
  <c r="X34" i="44"/>
  <c r="BG35" i="44"/>
  <c r="AH43" i="44"/>
  <c r="AX75" i="44"/>
  <c r="X100" i="44"/>
  <c r="BD126" i="44"/>
  <c r="AB19" i="46"/>
  <c r="AB19" i="44"/>
  <c r="BP28" i="46"/>
  <c r="BP28" i="44"/>
  <c r="F33" i="46"/>
  <c r="F33" i="44"/>
  <c r="AT33" i="46"/>
  <c r="AT33" i="44"/>
  <c r="T35" i="46"/>
  <c r="T35" i="44"/>
  <c r="BE53" i="46"/>
  <c r="BE53" i="44"/>
  <c r="Y60" i="46"/>
  <c r="Y60" i="44"/>
  <c r="AJ63" i="46"/>
  <c r="AJ63" i="44"/>
  <c r="BH63" i="46"/>
  <c r="BH63" i="44"/>
  <c r="AG65" i="46"/>
  <c r="AG65" i="44"/>
  <c r="E66" i="46"/>
  <c r="E66" i="44"/>
  <c r="Q67" i="46"/>
  <c r="Q67" i="44"/>
  <c r="AW67" i="46"/>
  <c r="AW67" i="44"/>
  <c r="AC68" i="46"/>
  <c r="AC68" i="44"/>
  <c r="AL80" i="46"/>
  <c r="AL80" i="44"/>
  <c r="AO81" i="46"/>
  <c r="AO81" i="44"/>
  <c r="A83" i="27"/>
  <c r="A85" i="44"/>
  <c r="BL85" i="46"/>
  <c r="BL85" i="44"/>
  <c r="O87" i="46"/>
  <c r="O87" i="44"/>
  <c r="W87" i="46"/>
  <c r="W87" i="44"/>
  <c r="AU87" i="46"/>
  <c r="AU87" i="44"/>
  <c r="S88" i="46"/>
  <c r="S88" i="44"/>
  <c r="AQ88" i="46"/>
  <c r="AQ88" i="44"/>
  <c r="AY88" i="46"/>
  <c r="AY88" i="44"/>
  <c r="S92" i="46"/>
  <c r="S92" i="44"/>
  <c r="AQ92" i="46"/>
  <c r="AQ92" i="44"/>
  <c r="G93" i="46"/>
  <c r="G93" i="44"/>
  <c r="AU93" i="46"/>
  <c r="AU93" i="44"/>
  <c r="BO94" i="46"/>
  <c r="BO94" i="44"/>
  <c r="AU95" i="46"/>
  <c r="AU95" i="44"/>
  <c r="X96" i="46"/>
  <c r="X96" i="44"/>
  <c r="AN100" i="46"/>
  <c r="AN100" i="44"/>
  <c r="D101" i="46"/>
  <c r="D101" i="44"/>
  <c r="AB101" i="46"/>
  <c r="AB101" i="44"/>
  <c r="BP101" i="46"/>
  <c r="BP101" i="44"/>
  <c r="AD102" i="46"/>
  <c r="AD102" i="44"/>
  <c r="BB102" i="46"/>
  <c r="BB102" i="44"/>
  <c r="Z103" i="46"/>
  <c r="Z103" i="44"/>
  <c r="N108" i="46"/>
  <c r="N108" i="44"/>
  <c r="R118" i="46"/>
  <c r="R118" i="44"/>
  <c r="AP118" i="46"/>
  <c r="AP118" i="44"/>
  <c r="BF118" i="46"/>
  <c r="BF118" i="44"/>
  <c r="BN118" i="46"/>
  <c r="BN118" i="44"/>
  <c r="BJ121" i="46"/>
  <c r="BJ121" i="44"/>
  <c r="AF122" i="46"/>
  <c r="AF122" i="44"/>
  <c r="D123" i="46"/>
  <c r="D123" i="44"/>
  <c r="AJ123" i="46"/>
  <c r="AJ123" i="44"/>
  <c r="H124" i="46"/>
  <c r="H124" i="44"/>
  <c r="AN124" i="46"/>
  <c r="AN124" i="44"/>
  <c r="D125" i="46"/>
  <c r="D125" i="44"/>
  <c r="T125" i="46"/>
  <c r="T125" i="44"/>
  <c r="AR125" i="46"/>
  <c r="AR125" i="44"/>
  <c r="BP125" i="46"/>
  <c r="BP125" i="44"/>
  <c r="X126" i="46"/>
  <c r="X126" i="44"/>
  <c r="BL126" i="46"/>
  <c r="BL126" i="44"/>
  <c r="AJ127" i="46"/>
  <c r="AJ127" i="44"/>
  <c r="BP127" i="46"/>
  <c r="BP127" i="44"/>
  <c r="AV128" i="46"/>
  <c r="AV128" i="44"/>
  <c r="T129" i="46"/>
  <c r="T129" i="44"/>
  <c r="BP129" i="46"/>
  <c r="BP129" i="44"/>
  <c r="AY131" i="46"/>
  <c r="AY131" i="44"/>
  <c r="V132" i="46"/>
  <c r="V132" i="44"/>
  <c r="BB132" i="46"/>
  <c r="BB132" i="44"/>
  <c r="R133" i="46"/>
  <c r="R133" i="44"/>
  <c r="BN133" i="46"/>
  <c r="BN133" i="44"/>
  <c r="AD134" i="46"/>
  <c r="AD134" i="44"/>
  <c r="BJ134" i="46"/>
  <c r="BJ134" i="44"/>
  <c r="Y135" i="46"/>
  <c r="Y135" i="44"/>
  <c r="AW135" i="46"/>
  <c r="AW135" i="44"/>
  <c r="K136" i="46"/>
  <c r="K136" i="44"/>
  <c r="AY136" i="46"/>
  <c r="AY136" i="44"/>
  <c r="W137" i="46"/>
  <c r="W137" i="44"/>
  <c r="J138" i="46"/>
  <c r="J138" i="44"/>
  <c r="AX138" i="46"/>
  <c r="AX138" i="44"/>
  <c r="L139" i="46"/>
  <c r="L139" i="44"/>
  <c r="AZ139" i="46"/>
  <c r="AZ139" i="44"/>
  <c r="BH139" i="46"/>
  <c r="BH139" i="44"/>
  <c r="V140" i="46"/>
  <c r="V140" i="44"/>
  <c r="BB140" i="46"/>
  <c r="BB140" i="44"/>
  <c r="N142" i="46"/>
  <c r="N142" i="44"/>
  <c r="A81" i="44"/>
  <c r="Q25" i="44"/>
  <c r="U33" i="44"/>
  <c r="S94" i="44"/>
  <c r="A51" i="44"/>
  <c r="A39" i="44"/>
  <c r="A141" i="44"/>
  <c r="C32" i="46"/>
  <c r="C32" i="44" s="1"/>
  <c r="C85" i="46"/>
  <c r="C85" i="44" s="1"/>
  <c r="AF34" i="44"/>
  <c r="AI92" i="44"/>
  <c r="P100" i="44"/>
  <c r="AV126" i="44"/>
  <c r="BN18" i="46"/>
  <c r="BN18" i="44"/>
  <c r="P20" i="46"/>
  <c r="P20" i="44"/>
  <c r="BL20" i="46"/>
  <c r="BL20" i="44"/>
  <c r="K30" i="46"/>
  <c r="K30" i="44"/>
  <c r="BG30" i="46"/>
  <c r="BG30" i="44"/>
  <c r="AJ35" i="46"/>
  <c r="AJ35" i="44"/>
  <c r="AR35" i="46"/>
  <c r="AR35" i="44"/>
  <c r="AZ35" i="46"/>
  <c r="AZ35" i="44"/>
  <c r="BP35" i="46"/>
  <c r="BP35" i="44"/>
  <c r="V48" i="46"/>
  <c r="V48" i="44"/>
  <c r="BB48" i="46"/>
  <c r="BB48" i="44"/>
  <c r="AK66" i="46"/>
  <c r="AK66" i="44"/>
  <c r="AA69" i="46"/>
  <c r="AA69" i="44"/>
  <c r="BG69" i="46"/>
  <c r="BG69" i="44"/>
  <c r="AA71" i="46"/>
  <c r="AA71" i="44"/>
  <c r="BA73" i="46"/>
  <c r="BA73" i="44"/>
  <c r="BF75" i="46"/>
  <c r="BF75" i="44"/>
  <c r="I81" i="46"/>
  <c r="I81" i="44"/>
  <c r="AZ82" i="46"/>
  <c r="AZ82" i="44"/>
  <c r="AX83" i="46"/>
  <c r="AX83" i="44"/>
  <c r="BC91" i="46"/>
  <c r="BC91" i="44"/>
  <c r="AA92" i="46"/>
  <c r="AA92" i="44"/>
  <c r="AI94" i="46"/>
  <c r="AI94" i="44"/>
  <c r="G95" i="46"/>
  <c r="G95" i="44"/>
  <c r="AM95" i="46"/>
  <c r="AM95" i="44"/>
  <c r="H96" i="46"/>
  <c r="H96" i="44"/>
  <c r="AV96" i="46"/>
  <c r="AV96" i="44"/>
  <c r="L97" i="46"/>
  <c r="L97" i="44"/>
  <c r="AZ97" i="46"/>
  <c r="AZ97" i="44"/>
  <c r="N98" i="46"/>
  <c r="N98" i="44"/>
  <c r="BB98" i="46"/>
  <c r="BB98" i="44"/>
  <c r="BD100" i="46"/>
  <c r="BD100" i="44"/>
  <c r="R103" i="46"/>
  <c r="R103" i="44"/>
  <c r="AX103" i="46"/>
  <c r="AX103" i="44"/>
  <c r="H104" i="46"/>
  <c r="H104" i="44"/>
  <c r="AD108" i="46"/>
  <c r="AD108" i="44"/>
  <c r="AT108" i="46"/>
  <c r="AT108" i="44"/>
  <c r="J118" i="46"/>
  <c r="J118" i="44"/>
  <c r="AH118" i="46"/>
  <c r="AH118" i="44"/>
  <c r="AX118" i="46"/>
  <c r="AX118" i="44"/>
  <c r="V121" i="46"/>
  <c r="V121" i="44"/>
  <c r="BB121" i="46"/>
  <c r="BB121" i="44"/>
  <c r="X122" i="46"/>
  <c r="X122" i="44"/>
  <c r="BL122" i="46"/>
  <c r="BL122" i="44"/>
  <c r="AR123" i="46"/>
  <c r="AR123" i="44"/>
  <c r="AF124" i="46"/>
  <c r="AF124" i="44"/>
  <c r="AB127" i="46"/>
  <c r="AB127" i="44"/>
  <c r="H128" i="46"/>
  <c r="H128" i="44"/>
  <c r="AN128" i="46"/>
  <c r="AN128" i="44"/>
  <c r="L129" i="46"/>
  <c r="L129" i="44"/>
  <c r="AZ129" i="46"/>
  <c r="AZ129" i="44"/>
  <c r="O130" i="46"/>
  <c r="O130" i="44"/>
  <c r="AU130" i="46"/>
  <c r="AU130" i="44"/>
  <c r="S131" i="46"/>
  <c r="S131" i="44"/>
  <c r="BG131" i="46"/>
  <c r="BG131" i="44"/>
  <c r="AD132" i="46"/>
  <c r="AD132" i="44"/>
  <c r="BJ132" i="46"/>
  <c r="BJ132" i="44"/>
  <c r="Z133" i="46"/>
  <c r="Z133" i="44"/>
  <c r="BF133" i="46"/>
  <c r="BF133" i="44"/>
  <c r="V134" i="46"/>
  <c r="V134" i="44"/>
  <c r="BB134" i="46"/>
  <c r="BB134" i="44"/>
  <c r="Q135" i="46"/>
  <c r="Q135" i="44"/>
  <c r="BE135" i="46"/>
  <c r="BE135" i="44"/>
  <c r="S136" i="46"/>
  <c r="S136" i="44"/>
  <c r="AQ136" i="46"/>
  <c r="AQ136" i="44"/>
  <c r="O137" i="46"/>
  <c r="O137" i="44"/>
  <c r="BK137" i="46"/>
  <c r="BK137" i="44"/>
  <c r="AH138" i="46"/>
  <c r="AH138" i="44"/>
  <c r="BN138" i="46"/>
  <c r="BN138" i="44"/>
  <c r="AJ139" i="46"/>
  <c r="AJ139" i="44"/>
  <c r="BP139" i="46"/>
  <c r="BP139" i="44"/>
  <c r="AD140" i="46"/>
  <c r="AD140" i="44"/>
  <c r="BJ140" i="46"/>
  <c r="BJ140" i="44"/>
  <c r="Z141" i="46"/>
  <c r="Z141" i="44"/>
  <c r="F142" i="46"/>
  <c r="F142" i="44"/>
  <c r="Z23" i="44"/>
  <c r="N31" i="44"/>
  <c r="V38" i="44"/>
  <c r="Y53" i="44"/>
  <c r="AT76" i="44"/>
  <c r="BJ102" i="44"/>
  <c r="A60" i="44"/>
  <c r="C141" i="46"/>
  <c r="C141" i="44" s="1"/>
  <c r="Z18" i="44"/>
  <c r="U26" i="44"/>
  <c r="BH35" i="44"/>
  <c r="A32" i="44"/>
  <c r="A120" i="44"/>
  <c r="A133" i="44"/>
  <c r="C133" i="46"/>
  <c r="C133" i="44" s="1"/>
  <c r="AA14" i="44"/>
  <c r="AP18" i="44"/>
  <c r="AA21" i="44"/>
  <c r="AI30" i="44"/>
  <c r="BI33" i="44"/>
  <c r="AH37" i="44"/>
  <c r="AP39" i="44"/>
  <c r="AP43" i="44"/>
  <c r="BC72" i="44"/>
  <c r="BJ98" i="44"/>
  <c r="BD55" i="46"/>
  <c r="BD55" i="44"/>
  <c r="S56" i="46"/>
  <c r="S56" i="44"/>
  <c r="AQ56" i="46"/>
  <c r="AQ56" i="44"/>
  <c r="M57" i="46"/>
  <c r="M57" i="44"/>
  <c r="AK57" i="46"/>
  <c r="AK57" i="44"/>
  <c r="BI57" i="46"/>
  <c r="BI57" i="44"/>
  <c r="AO58" i="46"/>
  <c r="AO58" i="44"/>
  <c r="AS59" i="46"/>
  <c r="AS59" i="44"/>
  <c r="P60" i="46"/>
  <c r="P60" i="44"/>
  <c r="AV60" i="46"/>
  <c r="AV60" i="44"/>
  <c r="G62" i="46"/>
  <c r="G62" i="44"/>
  <c r="AE62" i="46"/>
  <c r="AE62" i="44"/>
  <c r="BC62" i="46"/>
  <c r="BC62" i="44"/>
  <c r="K63" i="46"/>
  <c r="K63" i="44"/>
  <c r="AQ63" i="46"/>
  <c r="AQ63" i="44"/>
  <c r="F64" i="46"/>
  <c r="F64" i="44"/>
  <c r="AL64" i="46"/>
  <c r="AL64" i="44"/>
  <c r="BJ64" i="46"/>
  <c r="BJ64" i="44"/>
  <c r="P65" i="46"/>
  <c r="P65" i="44"/>
  <c r="AF65" i="46"/>
  <c r="AF65" i="44"/>
  <c r="AN65" i="46"/>
  <c r="AN65" i="44"/>
  <c r="AB66" i="46"/>
  <c r="AB66" i="44"/>
  <c r="BH66" i="46"/>
  <c r="BH66" i="44"/>
  <c r="BP66" i="46"/>
  <c r="BP66" i="44"/>
  <c r="AF67" i="46"/>
  <c r="AF67" i="44"/>
  <c r="L68" i="46"/>
  <c r="L68" i="44"/>
  <c r="AJ68" i="46"/>
  <c r="AJ68" i="44"/>
  <c r="AZ68" i="46"/>
  <c r="AZ68" i="44"/>
  <c r="BH68" i="46"/>
  <c r="BH68" i="44"/>
  <c r="R69" i="46"/>
  <c r="R69" i="44"/>
  <c r="Z69" i="46"/>
  <c r="Z69" i="44"/>
  <c r="AX69" i="46"/>
  <c r="AX69" i="44"/>
  <c r="F70" i="46"/>
  <c r="F70" i="44"/>
  <c r="N70" i="46"/>
  <c r="N70" i="44"/>
  <c r="AL70" i="46"/>
  <c r="AL70" i="44"/>
  <c r="BJ70" i="46"/>
  <c r="BJ70" i="44"/>
  <c r="J71" i="46"/>
  <c r="J71" i="44"/>
  <c r="Z71" i="46"/>
  <c r="Z71" i="44"/>
  <c r="AX71" i="46"/>
  <c r="AX71" i="44"/>
  <c r="BF71" i="46"/>
  <c r="BF71" i="44"/>
  <c r="V72" i="46"/>
  <c r="V72" i="44"/>
  <c r="AL72" i="46"/>
  <c r="AL72" i="44"/>
  <c r="BJ72" i="46"/>
  <c r="BJ72" i="44"/>
  <c r="D73" i="46"/>
  <c r="D73" i="44"/>
  <c r="T73" i="46"/>
  <c r="T73" i="44"/>
  <c r="AZ73" i="46"/>
  <c r="AZ73" i="44"/>
  <c r="BP73" i="46"/>
  <c r="BP73" i="44"/>
  <c r="G74" i="46"/>
  <c r="G74" i="44"/>
  <c r="W74" i="46"/>
  <c r="W74" i="44"/>
  <c r="AM74" i="46"/>
  <c r="AM74" i="44"/>
  <c r="AU74" i="46"/>
  <c r="AU74" i="44"/>
  <c r="BK74" i="46"/>
  <c r="BK74" i="44"/>
  <c r="Q75" i="46"/>
  <c r="Q75" i="44"/>
  <c r="AO75" i="46"/>
  <c r="AO75" i="44"/>
  <c r="BE75" i="46"/>
  <c r="BE75" i="44"/>
  <c r="E76" i="46"/>
  <c r="E76" i="44"/>
  <c r="U76" i="46"/>
  <c r="U76" i="44"/>
  <c r="AC76" i="46"/>
  <c r="AC76" i="44"/>
  <c r="AS76" i="46"/>
  <c r="AS76" i="44"/>
  <c r="BI76" i="46"/>
  <c r="BI76" i="44"/>
  <c r="BQ76" i="46"/>
  <c r="BQ76" i="44"/>
  <c r="S77" i="46"/>
  <c r="S77" i="44"/>
  <c r="AI77" i="46"/>
  <c r="AI77" i="44"/>
  <c r="BG77" i="46"/>
  <c r="BG77" i="44"/>
  <c r="N78" i="46"/>
  <c r="N78" i="44"/>
  <c r="BB142" i="46"/>
  <c r="BB142" i="44"/>
  <c r="BA57" i="44"/>
  <c r="X60" i="44"/>
  <c r="T66" i="44"/>
  <c r="F144" i="44"/>
  <c r="N144" i="44"/>
  <c r="V144" i="44"/>
  <c r="AD144" i="44"/>
  <c r="AL144" i="44"/>
  <c r="AT144" i="44"/>
  <c r="BB144" i="44"/>
  <c r="AT142" i="46"/>
  <c r="AT142" i="44"/>
  <c r="BJ142" i="46"/>
  <c r="BJ142" i="44"/>
  <c r="C143" i="46"/>
  <c r="C143" i="44" s="1"/>
  <c r="AI56" i="44"/>
  <c r="M59" i="44"/>
  <c r="AD64" i="44"/>
  <c r="X67" i="44"/>
  <c r="BL67" i="44"/>
  <c r="R143" i="44"/>
  <c r="AP143" i="44"/>
  <c r="K56" i="44"/>
  <c r="J143" i="44"/>
  <c r="Z143" i="44"/>
  <c r="AH143" i="44"/>
  <c r="AX143" i="44"/>
  <c r="BF143" i="44"/>
  <c r="BN143" i="44"/>
  <c r="A143" i="44"/>
  <c r="AN55" i="44"/>
  <c r="AC59" i="44"/>
  <c r="BP68" i="44"/>
  <c r="R71" i="44"/>
  <c r="AT72" i="44"/>
  <c r="AR73" i="44"/>
  <c r="C65" i="46"/>
  <c r="C65" i="44" s="1"/>
  <c r="AS57" i="44"/>
  <c r="AN67" i="44"/>
  <c r="J145" i="46"/>
  <c r="J145" i="44"/>
  <c r="R145" i="46"/>
  <c r="R145" i="44"/>
  <c r="Z145" i="46"/>
  <c r="Z145" i="44"/>
  <c r="AH145" i="46"/>
  <c r="AH145" i="44"/>
  <c r="AP145" i="46"/>
  <c r="AP145" i="44"/>
  <c r="AX145" i="46"/>
  <c r="AX145" i="44"/>
  <c r="BF145" i="46"/>
  <c r="BF145" i="44"/>
  <c r="BN145" i="46"/>
  <c r="BN145" i="44"/>
  <c r="J149" i="46"/>
  <c r="J149" i="44"/>
  <c r="R149" i="46"/>
  <c r="R149" i="44"/>
  <c r="Z149" i="46"/>
  <c r="Z149" i="44"/>
  <c r="AH149" i="46"/>
  <c r="AH149" i="44"/>
  <c r="AP149" i="46"/>
  <c r="AP149" i="44"/>
  <c r="AX149" i="46"/>
  <c r="AX149" i="44"/>
  <c r="BF149" i="46"/>
  <c r="BF149" i="44"/>
  <c r="BN149" i="46"/>
  <c r="BN149" i="44"/>
  <c r="E150" i="46"/>
  <c r="E150" i="44"/>
  <c r="M150" i="46"/>
  <c r="M150" i="44"/>
  <c r="U150" i="46"/>
  <c r="U150" i="44"/>
  <c r="AC150" i="46"/>
  <c r="AC150" i="44"/>
  <c r="AK150" i="46"/>
  <c r="AK150" i="44"/>
  <c r="AS150" i="46"/>
  <c r="AS150" i="44"/>
  <c r="BA150" i="46"/>
  <c r="BA150" i="44"/>
  <c r="BI150" i="46"/>
  <c r="BI150" i="44"/>
  <c r="BQ150" i="46"/>
  <c r="BQ150" i="44"/>
  <c r="D152" i="46"/>
  <c r="D152" i="44"/>
  <c r="L152" i="46"/>
  <c r="L152" i="44"/>
  <c r="T152" i="46"/>
  <c r="T152" i="44"/>
  <c r="AB152" i="46"/>
  <c r="AB152" i="44"/>
  <c r="AJ152" i="46"/>
  <c r="AJ152" i="44"/>
  <c r="AR152" i="46"/>
  <c r="AR152" i="44"/>
  <c r="AZ152" i="46"/>
  <c r="AZ152" i="44"/>
  <c r="BH152" i="46"/>
  <c r="BH152" i="44"/>
  <c r="BP152" i="46"/>
  <c r="BP152" i="44"/>
  <c r="G153" i="46"/>
  <c r="G153" i="44"/>
  <c r="O153" i="46"/>
  <c r="O153" i="44"/>
  <c r="W153" i="46"/>
  <c r="W153" i="44"/>
  <c r="AE153" i="46"/>
  <c r="AE153" i="44"/>
  <c r="AM153" i="46"/>
  <c r="AM153" i="44"/>
  <c r="AU153" i="46"/>
  <c r="AU153" i="44"/>
  <c r="BC153" i="46"/>
  <c r="BC153" i="44"/>
  <c r="BK153" i="46"/>
  <c r="BK153" i="44"/>
  <c r="F155" i="46"/>
  <c r="F155" i="44"/>
  <c r="N155" i="46"/>
  <c r="N155" i="44"/>
  <c r="V155" i="46"/>
  <c r="V155" i="44"/>
  <c r="AD155" i="46"/>
  <c r="AD155" i="44"/>
  <c r="AL155" i="46"/>
  <c r="AL155" i="44"/>
  <c r="AT155" i="46"/>
  <c r="AT155" i="44"/>
  <c r="BB155" i="46"/>
  <c r="BB155" i="44"/>
  <c r="BJ155" i="46"/>
  <c r="BJ155" i="44"/>
  <c r="K157" i="46"/>
  <c r="K157" i="44"/>
  <c r="S157" i="46"/>
  <c r="S157" i="44"/>
  <c r="AA157" i="46"/>
  <c r="AA157" i="44"/>
  <c r="AI157" i="46"/>
  <c r="AI157" i="44"/>
  <c r="AQ157" i="46"/>
  <c r="AQ157" i="44"/>
  <c r="AY157" i="46"/>
  <c r="AY157" i="44"/>
  <c r="BG157" i="46"/>
  <c r="BG157" i="44"/>
  <c r="G158" i="46"/>
  <c r="G158" i="44"/>
  <c r="O158" i="46"/>
  <c r="O158" i="44"/>
  <c r="W158" i="46"/>
  <c r="W158" i="44"/>
  <c r="AE158" i="46"/>
  <c r="AE158" i="44"/>
  <c r="AM158" i="46"/>
  <c r="AM158" i="44"/>
  <c r="AU158" i="46"/>
  <c r="AU158" i="44"/>
  <c r="BC158" i="46"/>
  <c r="BC158" i="44"/>
  <c r="BK158" i="46"/>
  <c r="BK158" i="44"/>
  <c r="K159" i="46"/>
  <c r="K159" i="44"/>
  <c r="S159" i="46"/>
  <c r="S159" i="44"/>
  <c r="AA159" i="46"/>
  <c r="AA159" i="44"/>
  <c r="AI159" i="46"/>
  <c r="AI159" i="44"/>
  <c r="AQ159" i="46"/>
  <c r="AQ159" i="44"/>
  <c r="AY159" i="46"/>
  <c r="AY159" i="44"/>
  <c r="BG159" i="46"/>
  <c r="BG159" i="44"/>
  <c r="BO159" i="46"/>
  <c r="BO159" i="44"/>
  <c r="G160" i="46"/>
  <c r="G160" i="44"/>
  <c r="O160" i="46"/>
  <c r="O160" i="44"/>
  <c r="W160" i="46"/>
  <c r="W160" i="44"/>
  <c r="AE160" i="46"/>
  <c r="AE160" i="44"/>
  <c r="AM160" i="46"/>
  <c r="AM160" i="44"/>
  <c r="AU160" i="46"/>
  <c r="AU160" i="44"/>
  <c r="BC160" i="46"/>
  <c r="BC160" i="44"/>
  <c r="BK160" i="46"/>
  <c r="BK160" i="44"/>
  <c r="K162" i="46"/>
  <c r="K162" i="44"/>
  <c r="S162" i="46"/>
  <c r="S162" i="44"/>
  <c r="AA162" i="46"/>
  <c r="AA162" i="44"/>
  <c r="AI162" i="46"/>
  <c r="AI162" i="44"/>
  <c r="AQ162" i="46"/>
  <c r="AQ162" i="44"/>
  <c r="AY162" i="46"/>
  <c r="AY162" i="44"/>
  <c r="BG162" i="46"/>
  <c r="BG162" i="44"/>
  <c r="G163" i="46"/>
  <c r="G163" i="44"/>
  <c r="O163" i="46"/>
  <c r="O163" i="44"/>
  <c r="W163" i="46"/>
  <c r="W163" i="44"/>
  <c r="AE163" i="46"/>
  <c r="AE163" i="44"/>
  <c r="AM163" i="46"/>
  <c r="AM163" i="44"/>
  <c r="AU163" i="46"/>
  <c r="AU163" i="44"/>
  <c r="BC163" i="46"/>
  <c r="BC163" i="44"/>
  <c r="BK163" i="46"/>
  <c r="BK163" i="44"/>
  <c r="K164" i="46"/>
  <c r="K164" i="44"/>
  <c r="S164" i="46"/>
  <c r="S164" i="44"/>
  <c r="AA164" i="46"/>
  <c r="AA164" i="44"/>
  <c r="AI164" i="46"/>
  <c r="AI164" i="44"/>
  <c r="AQ164" i="46"/>
  <c r="AQ164" i="44"/>
  <c r="AY164" i="46"/>
  <c r="AY164" i="44"/>
  <c r="BG164" i="46"/>
  <c r="BG164" i="44"/>
  <c r="BO164" i="46"/>
  <c r="BO164" i="44"/>
  <c r="H166" i="46"/>
  <c r="H166" i="44"/>
  <c r="P166" i="46"/>
  <c r="P166" i="44"/>
  <c r="X166" i="46"/>
  <c r="X166" i="44"/>
  <c r="AF166" i="46"/>
  <c r="AF166" i="44"/>
  <c r="AN166" i="46"/>
  <c r="AN166" i="44"/>
  <c r="AV166" i="46"/>
  <c r="AV166" i="44"/>
  <c r="BD166" i="46"/>
  <c r="BD166" i="44"/>
  <c r="BL166" i="46"/>
  <c r="BL166" i="44"/>
  <c r="G168" i="46"/>
  <c r="G168" i="44"/>
  <c r="O168" i="46"/>
  <c r="O168" i="44"/>
  <c r="W168" i="46"/>
  <c r="W168" i="44"/>
  <c r="AE168" i="46"/>
  <c r="AE168" i="44"/>
  <c r="AM168" i="46"/>
  <c r="AM168" i="44"/>
  <c r="AU168" i="46"/>
  <c r="AU168" i="44"/>
  <c r="BC168" i="46"/>
  <c r="BC168" i="44"/>
  <c r="BK168" i="46"/>
  <c r="BK168" i="44"/>
  <c r="J169" i="46"/>
  <c r="J169" i="44"/>
  <c r="R169" i="46"/>
  <c r="R169" i="44"/>
  <c r="Z169" i="46"/>
  <c r="Z169" i="44"/>
  <c r="AH169" i="46"/>
  <c r="AH169" i="44"/>
  <c r="AP169" i="46"/>
  <c r="AP169" i="44"/>
  <c r="AX169" i="46"/>
  <c r="AX169" i="44"/>
  <c r="BF169" i="46"/>
  <c r="BF169" i="44"/>
  <c r="BN169" i="46"/>
  <c r="BN169" i="44"/>
  <c r="K172" i="46"/>
  <c r="K172" i="44"/>
  <c r="S172" i="46"/>
  <c r="S172" i="44"/>
  <c r="AA172" i="46"/>
  <c r="AA172" i="44"/>
  <c r="AI172" i="46"/>
  <c r="AI172" i="44"/>
  <c r="AQ172" i="46"/>
  <c r="AQ172" i="44"/>
  <c r="AY172" i="46"/>
  <c r="AY172" i="44"/>
  <c r="BG172" i="46"/>
  <c r="BG172" i="44"/>
  <c r="G173" i="46"/>
  <c r="G173" i="44"/>
  <c r="O173" i="46"/>
  <c r="O173" i="44"/>
  <c r="W173" i="46"/>
  <c r="W173" i="44"/>
  <c r="AE173" i="46"/>
  <c r="AE173" i="44"/>
  <c r="AM173" i="46"/>
  <c r="AM173" i="44"/>
  <c r="AU173" i="46"/>
  <c r="AU173" i="44"/>
  <c r="BC173" i="46"/>
  <c r="BC173" i="44"/>
  <c r="BK173" i="46"/>
  <c r="BK173" i="44"/>
  <c r="I174" i="46"/>
  <c r="I174" i="44"/>
  <c r="Q174" i="46"/>
  <c r="Q174" i="44"/>
  <c r="Y174" i="46"/>
  <c r="Y174" i="44"/>
  <c r="AG174" i="46"/>
  <c r="AG174" i="44"/>
  <c r="AO174" i="46"/>
  <c r="AO174" i="44"/>
  <c r="AW174" i="46"/>
  <c r="AW174" i="44"/>
  <c r="BE174" i="46"/>
  <c r="BE174" i="44"/>
  <c r="BM174" i="46"/>
  <c r="BM174" i="44"/>
  <c r="E175" i="46"/>
  <c r="E175" i="44"/>
  <c r="M175" i="46"/>
  <c r="M175" i="44"/>
  <c r="U175" i="46"/>
  <c r="U175" i="44"/>
  <c r="AC175" i="46"/>
  <c r="AC175" i="44"/>
  <c r="AK175" i="46"/>
  <c r="AK175" i="44"/>
  <c r="AS175" i="46"/>
  <c r="AS175" i="44"/>
  <c r="BA175" i="46"/>
  <c r="BA175" i="44"/>
  <c r="BI175" i="46"/>
  <c r="BI175" i="44"/>
  <c r="BQ175" i="46"/>
  <c r="BQ175" i="44"/>
  <c r="J181" i="46"/>
  <c r="J181" i="44"/>
  <c r="R181" i="46"/>
  <c r="R181" i="44"/>
  <c r="Z181" i="46"/>
  <c r="Z181" i="44"/>
  <c r="AH181" i="46"/>
  <c r="AH181" i="44"/>
  <c r="AP181" i="46"/>
  <c r="AP181" i="44"/>
  <c r="AX181" i="46"/>
  <c r="AX181" i="44"/>
  <c r="BF181" i="46"/>
  <c r="BF181" i="44"/>
  <c r="AO79" i="44"/>
  <c r="AC80" i="44"/>
  <c r="F146" i="44"/>
  <c r="N146" i="44"/>
  <c r="V146" i="44"/>
  <c r="AD146" i="44"/>
  <c r="AL146" i="44"/>
  <c r="AT146" i="44"/>
  <c r="BB146" i="44"/>
  <c r="BJ146" i="44"/>
  <c r="AD78" i="44"/>
  <c r="Y79" i="44"/>
  <c r="M80" i="44"/>
  <c r="I79" i="44"/>
  <c r="J154" i="44"/>
  <c r="R154" i="44"/>
  <c r="Z154" i="44"/>
  <c r="AH154" i="44"/>
  <c r="AP154" i="44"/>
  <c r="AX154" i="44"/>
  <c r="BF154" i="44"/>
  <c r="BN154" i="44"/>
  <c r="H171" i="44"/>
  <c r="P171" i="44"/>
  <c r="X171" i="44"/>
  <c r="AF171" i="44"/>
  <c r="AN171" i="44"/>
  <c r="AV171" i="44"/>
  <c r="BD171" i="44"/>
  <c r="BL171" i="44"/>
  <c r="H151" i="44"/>
  <c r="P151" i="44"/>
  <c r="X151" i="44"/>
  <c r="AF151" i="44"/>
  <c r="AN151" i="44"/>
  <c r="AV151" i="44"/>
  <c r="BD151" i="44"/>
  <c r="BL151" i="44"/>
  <c r="H176" i="44"/>
  <c r="P176" i="44"/>
  <c r="X176" i="44"/>
  <c r="G185" i="46"/>
  <c r="G185" i="44"/>
  <c r="O185" i="46"/>
  <c r="O185" i="44"/>
  <c r="W185" i="46"/>
  <c r="W185" i="44"/>
  <c r="AE185" i="46"/>
  <c r="AE185" i="44"/>
  <c r="AM185" i="46"/>
  <c r="AM185" i="44"/>
  <c r="AU185" i="46"/>
  <c r="AU185" i="44"/>
  <c r="BC185" i="46"/>
  <c r="BC185" i="44"/>
  <c r="BK185" i="46"/>
  <c r="BK185" i="44"/>
  <c r="I188" i="46"/>
  <c r="I188" i="44"/>
  <c r="Q188" i="46"/>
  <c r="Q188" i="44"/>
  <c r="Y188" i="46"/>
  <c r="Y188" i="44"/>
  <c r="AG188" i="46"/>
  <c r="AG188" i="44"/>
  <c r="AO188" i="46"/>
  <c r="AO188" i="44"/>
  <c r="AW188" i="46"/>
  <c r="AW188" i="44"/>
  <c r="BE188" i="46"/>
  <c r="BE188" i="44"/>
  <c r="BM188" i="46"/>
  <c r="BM188" i="44"/>
  <c r="K191" i="46"/>
  <c r="K191" i="44"/>
  <c r="S191" i="46"/>
  <c r="S191" i="44"/>
  <c r="AA191" i="46"/>
  <c r="AA191" i="44"/>
  <c r="AI191" i="46"/>
  <c r="AI191" i="44"/>
  <c r="AQ191" i="46"/>
  <c r="AQ191" i="44"/>
  <c r="AY191" i="46"/>
  <c r="AY191" i="44"/>
  <c r="BG191" i="46"/>
  <c r="BG191" i="44"/>
  <c r="BO191" i="46"/>
  <c r="BO191" i="44"/>
  <c r="I192" i="46"/>
  <c r="I192" i="44"/>
  <c r="Q192" i="46"/>
  <c r="Q192" i="44"/>
  <c r="Y192" i="46"/>
  <c r="Y192" i="44"/>
  <c r="AG192" i="46"/>
  <c r="AG192" i="44"/>
  <c r="AO192" i="46"/>
  <c r="AO192" i="44"/>
  <c r="AW192" i="46"/>
  <c r="AW192" i="44"/>
  <c r="BE192" i="46"/>
  <c r="BE192" i="44"/>
  <c r="E197" i="46"/>
  <c r="E197" i="44"/>
  <c r="M197" i="46"/>
  <c r="M197" i="44"/>
  <c r="U197" i="46"/>
  <c r="U197" i="44"/>
  <c r="AC197" i="46"/>
  <c r="AC197" i="44"/>
  <c r="AK197" i="46"/>
  <c r="AK197" i="44"/>
  <c r="AS197" i="46"/>
  <c r="AS197" i="44"/>
  <c r="BA197" i="46"/>
  <c r="BA197" i="44"/>
  <c r="BI197" i="46"/>
  <c r="BI197" i="44"/>
  <c r="BQ197" i="46"/>
  <c r="BQ197" i="44"/>
  <c r="G200" i="46"/>
  <c r="G200" i="44"/>
  <c r="O200" i="46"/>
  <c r="O200" i="44"/>
  <c r="W200" i="46"/>
  <c r="W200" i="44"/>
  <c r="AE200" i="46"/>
  <c r="AE200" i="44"/>
  <c r="AM200" i="46"/>
  <c r="AM200" i="44"/>
  <c r="AU200" i="46"/>
  <c r="AU200" i="44"/>
  <c r="BC200" i="46"/>
  <c r="BC200" i="44"/>
  <c r="BK200" i="46"/>
  <c r="BK200" i="44"/>
  <c r="D205" i="46"/>
  <c r="D205" i="44"/>
  <c r="L205" i="46"/>
  <c r="L205" i="44"/>
  <c r="T205" i="46"/>
  <c r="T205" i="44"/>
  <c r="AB205" i="46"/>
  <c r="AB205" i="44"/>
  <c r="AJ205" i="46"/>
  <c r="AJ205" i="44"/>
  <c r="AR205" i="46"/>
  <c r="AR205" i="44"/>
  <c r="AZ205" i="46"/>
  <c r="AZ205" i="44"/>
  <c r="BH205" i="46"/>
  <c r="BH205" i="44"/>
  <c r="BP205" i="46"/>
  <c r="BP205" i="44"/>
  <c r="J206" i="46"/>
  <c r="J206" i="44"/>
  <c r="R206" i="46"/>
  <c r="R206" i="44"/>
  <c r="Z206" i="46"/>
  <c r="Z206" i="44"/>
  <c r="AH206" i="46"/>
  <c r="AH206" i="44"/>
  <c r="AP206" i="46"/>
  <c r="AP206" i="44"/>
  <c r="AX206" i="46"/>
  <c r="AX206" i="44"/>
  <c r="BF206" i="46"/>
  <c r="BF206" i="44"/>
  <c r="K184" i="44"/>
  <c r="S184" i="44"/>
  <c r="AA184" i="44"/>
  <c r="AI184" i="44"/>
  <c r="AQ184" i="44"/>
  <c r="AY184" i="44"/>
  <c r="BG184" i="44"/>
  <c r="BO184" i="44"/>
  <c r="G190" i="44"/>
  <c r="O190" i="44"/>
  <c r="W190" i="44"/>
  <c r="AE190" i="44"/>
  <c r="AM190" i="44"/>
  <c r="BN181" i="44"/>
  <c r="F187" i="44"/>
  <c r="N187" i="44"/>
  <c r="V187" i="44"/>
  <c r="AD187" i="44"/>
  <c r="AL187" i="44"/>
  <c r="AT187" i="44"/>
  <c r="BB187" i="44"/>
  <c r="BJ187" i="44"/>
  <c r="H194" i="44"/>
  <c r="P194" i="44"/>
  <c r="X194" i="44"/>
  <c r="AF194" i="44"/>
  <c r="AN194" i="44"/>
  <c r="AV194" i="44"/>
  <c r="BD194" i="44"/>
  <c r="BL194" i="44"/>
  <c r="I198" i="44"/>
  <c r="Q198" i="44"/>
  <c r="Y198" i="44"/>
  <c r="AG198" i="44"/>
  <c r="AO198" i="44"/>
  <c r="AW198" i="44"/>
  <c r="BE198" i="44"/>
  <c r="BM198" i="44"/>
  <c r="G183" i="44"/>
  <c r="O183" i="44"/>
  <c r="W183" i="44"/>
  <c r="AE183" i="44"/>
  <c r="AM183" i="44"/>
  <c r="AU183" i="44"/>
  <c r="BC183" i="44"/>
  <c r="BK183" i="44"/>
  <c r="K186" i="44"/>
  <c r="S186" i="44"/>
  <c r="AA186" i="44"/>
  <c r="AI186" i="44"/>
  <c r="AQ186" i="44"/>
  <c r="AY186" i="44"/>
  <c r="BG186" i="44"/>
  <c r="BO186" i="44"/>
  <c r="E189" i="44"/>
  <c r="M189" i="44"/>
  <c r="U189" i="44"/>
  <c r="AC189" i="44"/>
  <c r="AK189" i="44"/>
  <c r="AS189" i="44"/>
  <c r="BA189" i="44"/>
  <c r="BI189" i="44"/>
  <c r="BQ189" i="44"/>
  <c r="E193" i="44"/>
  <c r="M193" i="44"/>
  <c r="U193" i="44"/>
  <c r="AC193" i="44"/>
  <c r="AK193" i="44"/>
  <c r="AS193" i="44"/>
  <c r="BA193" i="44"/>
  <c r="BI193" i="44"/>
  <c r="BQ193" i="44"/>
  <c r="W10" i="44"/>
  <c r="BH25" i="44"/>
  <c r="AD35" i="44"/>
  <c r="BE36" i="44"/>
  <c r="U45" i="44"/>
  <c r="AM52" i="44"/>
  <c r="BB63" i="44"/>
  <c r="U43" i="44"/>
  <c r="AK47" i="44"/>
  <c r="AJ49" i="44"/>
  <c r="AF50" i="44"/>
  <c r="AI55" i="44"/>
  <c r="AZ58" i="44"/>
  <c r="K60" i="44"/>
  <c r="N61" i="44"/>
  <c r="A83" i="44"/>
  <c r="C102" i="46"/>
  <c r="C102" i="44" s="1"/>
  <c r="AG29" i="44"/>
  <c r="BL33" i="44"/>
  <c r="AK37" i="44"/>
  <c r="AW42" i="44"/>
  <c r="BQ43" i="44"/>
  <c r="L51" i="44"/>
  <c r="O52" i="44"/>
  <c r="G54" i="44"/>
  <c r="F56" i="44"/>
  <c r="AT56" i="44"/>
  <c r="X59" i="44"/>
  <c r="AV59" i="44"/>
  <c r="F63" i="44"/>
  <c r="AL63" i="44"/>
  <c r="Q64" i="44"/>
  <c r="BG65" i="44"/>
  <c r="O66" i="44"/>
  <c r="AQ67" i="44"/>
  <c r="BC68" i="44"/>
  <c r="M69" i="44"/>
  <c r="E71" i="44"/>
  <c r="BQ71" i="44"/>
  <c r="G73" i="44"/>
  <c r="AU73" i="44"/>
  <c r="T75" i="44"/>
  <c r="P76" i="44"/>
  <c r="Y78" i="44"/>
  <c r="AF80" i="44"/>
  <c r="AV80" i="44"/>
  <c r="U86" i="44"/>
  <c r="AS86" i="44"/>
  <c r="E88" i="44"/>
  <c r="BQ88" i="44"/>
  <c r="AO89" i="44"/>
  <c r="BI92" i="44"/>
  <c r="AG93" i="44"/>
  <c r="E94" i="44"/>
  <c r="AG95" i="44"/>
  <c r="BM95" i="44"/>
  <c r="BL98" i="44"/>
  <c r="BF100" i="44"/>
  <c r="V101" i="44"/>
  <c r="BB105" i="44"/>
  <c r="Z106" i="44"/>
  <c r="AL107" i="44"/>
  <c r="AA109" i="44"/>
  <c r="G110" i="44"/>
  <c r="BK110" i="44"/>
  <c r="O112" i="44"/>
  <c r="AP113" i="44"/>
  <c r="N114" i="44"/>
  <c r="AO115" i="44"/>
  <c r="AJ23" i="44"/>
  <c r="BJ35" i="44"/>
  <c r="AO46" i="44"/>
  <c r="BQ47" i="44"/>
  <c r="AI65" i="44"/>
  <c r="C78" i="46"/>
  <c r="C78" i="44" s="1"/>
  <c r="AX11" i="44"/>
  <c r="AX13" i="44"/>
  <c r="H33" i="44"/>
  <c r="AN33" i="44"/>
  <c r="Y38" i="44"/>
  <c r="I42" i="44"/>
  <c r="BQ45" i="44"/>
  <c r="AW46" i="44"/>
  <c r="AS47" i="44"/>
  <c r="X48" i="44"/>
  <c r="AR49" i="44"/>
  <c r="H50" i="44"/>
  <c r="AQ60" i="44"/>
  <c r="R62" i="44"/>
  <c r="BF62" i="44"/>
  <c r="AO64" i="44"/>
  <c r="AM66" i="44"/>
  <c r="BK66" i="44"/>
  <c r="BO67" i="44"/>
  <c r="AK69" i="44"/>
  <c r="AW72" i="44"/>
  <c r="BF74" i="44"/>
  <c r="BP75" i="44"/>
  <c r="AV76" i="44"/>
  <c r="V77" i="44"/>
  <c r="BM78" i="44"/>
  <c r="BP79" i="44"/>
  <c r="P80" i="44"/>
  <c r="AY81" i="44"/>
  <c r="AD82" i="44"/>
  <c r="BJ82" i="44"/>
  <c r="BI88" i="44"/>
  <c r="Q89" i="44"/>
  <c r="M90" i="44"/>
  <c r="BA90" i="44"/>
  <c r="U92" i="44"/>
  <c r="Y93" i="44"/>
  <c r="AK94" i="44"/>
  <c r="BQ94" i="44"/>
  <c r="J96" i="44"/>
  <c r="AL97" i="44"/>
  <c r="P98" i="44"/>
  <c r="BD98" i="44"/>
  <c r="T99" i="44"/>
  <c r="AX100" i="44"/>
  <c r="N101" i="44"/>
  <c r="BJ101" i="44"/>
  <c r="X102" i="44"/>
  <c r="BL102" i="44"/>
  <c r="N105" i="44"/>
  <c r="R106" i="44"/>
  <c r="BN106" i="44"/>
  <c r="AD107" i="44"/>
  <c r="S109" i="44"/>
  <c r="AI111" i="44"/>
  <c r="G112" i="44"/>
  <c r="BK112" i="44"/>
  <c r="AH113" i="44"/>
  <c r="F114" i="44"/>
  <c r="BQ11" i="44"/>
  <c r="BL17" i="44"/>
  <c r="BF20" i="44"/>
  <c r="AB25" i="44"/>
  <c r="N35" i="44"/>
  <c r="BM44" i="44"/>
  <c r="AK45" i="44"/>
  <c r="Q46" i="44"/>
  <c r="U47" i="44"/>
  <c r="BD48" i="44"/>
  <c r="P50" i="44"/>
  <c r="AV50" i="44"/>
  <c r="BC54" i="44"/>
  <c r="AQ55" i="44"/>
  <c r="BB56" i="44"/>
  <c r="AN57" i="44"/>
  <c r="AJ58" i="44"/>
  <c r="BP58" i="44"/>
  <c r="N63" i="44"/>
  <c r="Y64" i="44"/>
  <c r="AA65" i="44"/>
  <c r="AU66" i="44"/>
  <c r="AA67" i="44"/>
  <c r="AY67" i="44"/>
  <c r="W68" i="44"/>
  <c r="AM68" i="44"/>
  <c r="BK68" i="44"/>
  <c r="M71" i="44"/>
  <c r="AC71" i="44"/>
  <c r="BA71" i="44"/>
  <c r="AG72" i="44"/>
  <c r="AE73" i="44"/>
  <c r="Z74" i="44"/>
  <c r="AR75" i="44"/>
  <c r="F77" i="44"/>
  <c r="D79" i="44"/>
  <c r="AJ79" i="44"/>
  <c r="S81" i="44"/>
  <c r="M86" i="44"/>
  <c r="AK86" i="44"/>
  <c r="BI86" i="44"/>
  <c r="AS88" i="44"/>
  <c r="I89" i="44"/>
  <c r="AG89" i="44"/>
  <c r="E90" i="44"/>
  <c r="AS90" i="44"/>
  <c r="I93" i="44"/>
  <c r="AC94" i="44"/>
  <c r="BI94" i="44"/>
  <c r="Y95" i="44"/>
  <c r="V97" i="44"/>
  <c r="L99" i="44"/>
  <c r="AZ99" i="44"/>
  <c r="AH100" i="44"/>
  <c r="F101" i="44"/>
  <c r="AT101" i="44"/>
  <c r="H102" i="44"/>
  <c r="AL105" i="44"/>
  <c r="N107" i="44"/>
  <c r="K109" i="44"/>
  <c r="AU110" i="44"/>
  <c r="S111" i="44"/>
  <c r="AU112" i="44"/>
  <c r="R113" i="44"/>
  <c r="AT114" i="44"/>
  <c r="Q115" i="44"/>
  <c r="A62" i="44"/>
  <c r="C98" i="46"/>
  <c r="C98" i="44" s="1"/>
  <c r="C106" i="46"/>
  <c r="C106" i="44" s="1"/>
  <c r="BL7" i="44"/>
  <c r="N12" i="44"/>
  <c r="BE14" i="44"/>
  <c r="AR32" i="44"/>
  <c r="P33" i="44"/>
  <c r="AC41" i="44"/>
  <c r="BA41" i="44"/>
  <c r="Y42" i="44"/>
  <c r="AS43" i="44"/>
  <c r="E45" i="44"/>
  <c r="E47" i="44"/>
  <c r="AB49" i="44"/>
  <c r="BH51" i="44"/>
  <c r="AY60" i="44"/>
  <c r="F61" i="44"/>
  <c r="AT61" i="44"/>
  <c r="Z62" i="44"/>
  <c r="AT63" i="44"/>
  <c r="BM64" i="44"/>
  <c r="G68" i="44"/>
  <c r="U69" i="44"/>
  <c r="BQ69" i="44"/>
  <c r="Y70" i="44"/>
  <c r="BC73" i="44"/>
  <c r="AP74" i="44"/>
  <c r="L75" i="44"/>
  <c r="AB75" i="44"/>
  <c r="BH75" i="44"/>
  <c r="X76" i="44"/>
  <c r="BD76" i="44"/>
  <c r="BH79" i="44"/>
  <c r="AN80" i="44"/>
  <c r="AL82" i="44"/>
  <c r="D83" i="44"/>
  <c r="AR83" i="44"/>
  <c r="E86" i="44"/>
  <c r="AK88" i="44"/>
  <c r="E92" i="44"/>
  <c r="AS92" i="44"/>
  <c r="BM93" i="44"/>
  <c r="BA94" i="44"/>
  <c r="Z96" i="44"/>
  <c r="BF96" i="44"/>
  <c r="N97" i="44"/>
  <c r="BJ97" i="44"/>
  <c r="H98" i="44"/>
  <c r="AN98" i="44"/>
  <c r="Z100" i="44"/>
  <c r="BD102" i="44"/>
  <c r="AX106" i="44"/>
  <c r="BJ107" i="44"/>
  <c r="BG109" i="44"/>
  <c r="AM110" i="44"/>
  <c r="K111" i="44"/>
  <c r="BO111" i="44"/>
  <c r="AM112" i="44"/>
  <c r="J113" i="44"/>
  <c r="BN113" i="44"/>
  <c r="AL114" i="44"/>
  <c r="I115" i="44"/>
  <c r="AJ50" i="44"/>
  <c r="BE43" i="44"/>
  <c r="AO45" i="44"/>
  <c r="BA46" i="44"/>
  <c r="AH12" i="44"/>
  <c r="D26" i="44"/>
  <c r="AV40" i="44"/>
  <c r="AK35" i="44"/>
  <c r="T39" i="44"/>
  <c r="AK44" i="44"/>
  <c r="F11" i="44"/>
  <c r="M29" i="44"/>
  <c r="BL31" i="44"/>
  <c r="U46" i="44"/>
  <c r="AW47" i="44"/>
  <c r="AQ51" i="44"/>
  <c r="AQ52" i="44"/>
  <c r="AE55" i="44"/>
  <c r="AB57" i="44"/>
  <c r="AQ58" i="44"/>
  <c r="D59" i="44"/>
  <c r="W60" i="44"/>
  <c r="AK61" i="44"/>
  <c r="AL62" i="44"/>
  <c r="AK63" i="44"/>
  <c r="AI66" i="44"/>
  <c r="AZ69" i="44"/>
  <c r="N13" i="44"/>
  <c r="BH15" i="44"/>
  <c r="J21" i="44"/>
  <c r="BP30" i="44"/>
  <c r="W33" i="44"/>
  <c r="BD38" i="44"/>
  <c r="BJ11" i="44"/>
  <c r="X23" i="44"/>
  <c r="AZ24" i="44"/>
  <c r="BN28" i="44"/>
  <c r="BE12" i="44"/>
  <c r="BL14" i="44"/>
  <c r="BH17" i="44"/>
  <c r="E46" i="44"/>
  <c r="AF49" i="44"/>
  <c r="BQ13" i="44"/>
  <c r="R15" i="44"/>
  <c r="Q27" i="44"/>
  <c r="AS11" i="44"/>
  <c r="Y14" i="44"/>
  <c r="V18" i="44"/>
  <c r="D22" i="44"/>
  <c r="BH29" i="44"/>
  <c r="AH33" i="44"/>
  <c r="BG34" i="44"/>
  <c r="X35" i="44"/>
  <c r="AA36" i="44"/>
  <c r="BB37" i="44"/>
  <c r="W39" i="44"/>
  <c r="BC50" i="44"/>
  <c r="AK9" i="44"/>
  <c r="V16" i="44"/>
  <c r="S7" i="44"/>
  <c r="R10" i="44"/>
  <c r="BI19" i="44"/>
  <c r="I34" i="44"/>
  <c r="AF38" i="44"/>
  <c r="A56" i="44"/>
  <c r="AA7" i="44"/>
  <c r="AK11" i="44"/>
  <c r="Y12" i="44"/>
  <c r="AU18" i="44"/>
  <c r="I21" i="44"/>
  <c r="AY24" i="44"/>
  <c r="T25" i="44"/>
  <c r="E27" i="44"/>
  <c r="J34" i="44"/>
  <c r="Y36" i="44"/>
  <c r="AF37" i="44"/>
  <c r="AG38" i="44"/>
  <c r="AV39" i="44"/>
  <c r="AR40" i="44"/>
  <c r="AV41" i="44"/>
  <c r="AN42" i="44"/>
  <c r="AV43" i="44"/>
  <c r="AZ45" i="44"/>
  <c r="AM48" i="44"/>
  <c r="BC51" i="44"/>
  <c r="AP52" i="44"/>
  <c r="AL53" i="44"/>
  <c r="AO56" i="44"/>
  <c r="BM56" i="44"/>
  <c r="S57" i="44"/>
  <c r="BA61" i="44"/>
  <c r="AV64" i="44"/>
  <c r="V65" i="44"/>
  <c r="J67" i="44"/>
  <c r="R68" i="44"/>
  <c r="AK74" i="44"/>
  <c r="U19" i="46"/>
  <c r="U19" i="44"/>
  <c r="X36" i="46"/>
  <c r="X36" i="44"/>
  <c r="AR37" i="46"/>
  <c r="AR37" i="44"/>
  <c r="BL46" i="46"/>
  <c r="BL46" i="44"/>
  <c r="L47" i="46"/>
  <c r="L47" i="44"/>
  <c r="BH47" i="46"/>
  <c r="BH47" i="44"/>
  <c r="S49" i="46"/>
  <c r="S49" i="44"/>
  <c r="AM50" i="46"/>
  <c r="AM50" i="44"/>
  <c r="AA51" i="46"/>
  <c r="AA51" i="44"/>
  <c r="V52" i="46"/>
  <c r="V52" i="44"/>
  <c r="AL54" i="46"/>
  <c r="AL54" i="44"/>
  <c r="AX55" i="46"/>
  <c r="AX55" i="44"/>
  <c r="BQ56" i="46"/>
  <c r="BQ56" i="44"/>
  <c r="O57" i="46"/>
  <c r="O57" i="44"/>
  <c r="R60" i="46"/>
  <c r="R60" i="44"/>
  <c r="M61" i="46"/>
  <c r="M61" i="44"/>
  <c r="BI63" i="46"/>
  <c r="BI63" i="44"/>
  <c r="P64" i="46"/>
  <c r="P64" i="44"/>
  <c r="AF64" i="46"/>
  <c r="AF64" i="44"/>
  <c r="AL66" i="46"/>
  <c r="AL66" i="44"/>
  <c r="BB66" i="46"/>
  <c r="BB66" i="44"/>
  <c r="Z67" i="46"/>
  <c r="Z67" i="44"/>
  <c r="AL68" i="46"/>
  <c r="AL68" i="44"/>
  <c r="BB68" i="46"/>
  <c r="BB68" i="44"/>
  <c r="D69" i="46"/>
  <c r="D69" i="44"/>
  <c r="L69" i="46"/>
  <c r="L69" i="44"/>
  <c r="BH69" i="46"/>
  <c r="BH69" i="44"/>
  <c r="BP69" i="46"/>
  <c r="BP69" i="44"/>
  <c r="D71" i="46"/>
  <c r="D71" i="44"/>
  <c r="AB71" i="46"/>
  <c r="AB71" i="44"/>
  <c r="AZ71" i="46"/>
  <c r="AZ71" i="44"/>
  <c r="BD72" i="46"/>
  <c r="BD72" i="44"/>
  <c r="AT73" i="46"/>
  <c r="AT73" i="44"/>
  <c r="O76" i="46"/>
  <c r="O76" i="44"/>
  <c r="AU76" i="46"/>
  <c r="AU76" i="44"/>
  <c r="AV78" i="46"/>
  <c r="AV78" i="44"/>
  <c r="BD78" i="46"/>
  <c r="BD78" i="44"/>
  <c r="AA79" i="46"/>
  <c r="AA79" i="44"/>
  <c r="BG79" i="46"/>
  <c r="BG79" i="44"/>
  <c r="BO79" i="46"/>
  <c r="BO79" i="44"/>
  <c r="AM80" i="46"/>
  <c r="AM80" i="44"/>
  <c r="Z81" i="46"/>
  <c r="Z81" i="44"/>
  <c r="BF81" i="46"/>
  <c r="BF81" i="44"/>
  <c r="K83" i="46"/>
  <c r="K83" i="44"/>
  <c r="AY83" i="46"/>
  <c r="AY83" i="44"/>
  <c r="O84" i="46"/>
  <c r="O84" i="44"/>
  <c r="W84" i="46"/>
  <c r="W84" i="44"/>
  <c r="AU84" i="46"/>
  <c r="AU84" i="44"/>
  <c r="I85" i="46"/>
  <c r="I85" i="44"/>
  <c r="Q85" i="46"/>
  <c r="Q85" i="44"/>
  <c r="Y85" i="46"/>
  <c r="Y85" i="44"/>
  <c r="AG85" i="46"/>
  <c r="AG85" i="44"/>
  <c r="AO85" i="46"/>
  <c r="AO85" i="44"/>
  <c r="AW85" i="46"/>
  <c r="AW85" i="44"/>
  <c r="BM85" i="46"/>
  <c r="BM85" i="44"/>
  <c r="D86" i="46"/>
  <c r="D86" i="44"/>
  <c r="T86" i="46"/>
  <c r="T86" i="44"/>
  <c r="BP86" i="46"/>
  <c r="BP86" i="44"/>
  <c r="P87" i="46"/>
  <c r="P87" i="44"/>
  <c r="AN87" i="46"/>
  <c r="AN87" i="44"/>
  <c r="AG20" i="46"/>
  <c r="AG20" i="44"/>
  <c r="BQ21" i="46"/>
  <c r="BQ21" i="44"/>
  <c r="AA23" i="46"/>
  <c r="AA23" i="44"/>
  <c r="BP16" i="46"/>
  <c r="BP16" i="44"/>
  <c r="X24" i="46"/>
  <c r="X24" i="44"/>
  <c r="D25" i="46"/>
  <c r="D25" i="44"/>
  <c r="AG31" i="46"/>
  <c r="AG31" i="44"/>
  <c r="AZ32" i="46"/>
  <c r="AZ32" i="44"/>
  <c r="BB35" i="46"/>
  <c r="BB35" i="44"/>
  <c r="BA39" i="46"/>
  <c r="BA39" i="44"/>
  <c r="AO40" i="46"/>
  <c r="AO40" i="44"/>
  <c r="AS41" i="46"/>
  <c r="AS41" i="44"/>
  <c r="BM42" i="46"/>
  <c r="BM42" i="44"/>
  <c r="AK43" i="46"/>
  <c r="AK43" i="44"/>
  <c r="BA43" i="46"/>
  <c r="BA43" i="44"/>
  <c r="Q44" i="46"/>
  <c r="Q44" i="44"/>
  <c r="BE44" i="46"/>
  <c r="BE44" i="44"/>
  <c r="AS45" i="46"/>
  <c r="AS45" i="44"/>
  <c r="BE46" i="46"/>
  <c r="BE46" i="44"/>
  <c r="H48" i="46"/>
  <c r="H48" i="44"/>
  <c r="AV48" i="46"/>
  <c r="AV48" i="44"/>
  <c r="BL48" i="46"/>
  <c r="BL48" i="44"/>
  <c r="L49" i="46"/>
  <c r="L49" i="44"/>
  <c r="AZ49" i="46"/>
  <c r="AZ49" i="44"/>
  <c r="X50" i="46"/>
  <c r="X50" i="44"/>
  <c r="D51" i="46"/>
  <c r="D51" i="44"/>
  <c r="T51" i="46"/>
  <c r="T51" i="44"/>
  <c r="AR51" i="46"/>
  <c r="AR51" i="44"/>
  <c r="BG16" i="46"/>
  <c r="BG16" i="44"/>
  <c r="AV15" i="46"/>
  <c r="AV15" i="44"/>
  <c r="P24" i="46"/>
  <c r="P24" i="44"/>
  <c r="I29" i="46"/>
  <c r="I29" i="44"/>
  <c r="L32" i="46"/>
  <c r="L32" i="44"/>
  <c r="AL35" i="46"/>
  <c r="AL35" i="44"/>
  <c r="A34" i="27"/>
  <c r="C36" i="46"/>
  <c r="C36" i="44" s="1"/>
  <c r="M37" i="46"/>
  <c r="M37" i="44"/>
  <c r="C29" i="46"/>
  <c r="C29" i="44" s="1"/>
  <c r="C54" i="46"/>
  <c r="C54" i="44" s="1"/>
  <c r="P8" i="44"/>
  <c r="BN10" i="44"/>
  <c r="AL12" i="44"/>
  <c r="AJ16" i="44"/>
  <c r="V21" i="44"/>
  <c r="BI22" i="44"/>
  <c r="AI25" i="44"/>
  <c r="AA26" i="44"/>
  <c r="AK27" i="44"/>
  <c r="V28" i="44"/>
  <c r="BL29" i="44"/>
  <c r="BP31" i="44"/>
  <c r="AU32" i="44"/>
  <c r="BQ35" i="44"/>
  <c r="L40" i="44"/>
  <c r="AW40" i="44"/>
  <c r="BD41" i="44"/>
  <c r="P42" i="44"/>
  <c r="BP44" i="44"/>
  <c r="X46" i="44"/>
  <c r="P47" i="44"/>
  <c r="AN47" i="44"/>
  <c r="K51" i="44"/>
  <c r="BK51" i="44"/>
  <c r="AY59" i="44"/>
  <c r="AC61" i="44"/>
  <c r="F65" i="44"/>
  <c r="AT66" i="44"/>
  <c r="AL67" i="44"/>
  <c r="J68" i="44"/>
  <c r="V68" i="44"/>
  <c r="AX73" i="44"/>
  <c r="BC79" i="44"/>
  <c r="V81" i="44"/>
  <c r="AL81" i="44"/>
  <c r="AT12" i="46"/>
  <c r="AT12" i="44"/>
  <c r="N14" i="46"/>
  <c r="N14" i="44"/>
  <c r="AF26" i="46"/>
  <c r="AF26" i="44"/>
  <c r="J27" i="46"/>
  <c r="J27" i="44"/>
  <c r="AO29" i="46"/>
  <c r="AO29" i="44"/>
  <c r="AO31" i="46"/>
  <c r="AO31" i="44"/>
  <c r="A20" i="44"/>
  <c r="A54" i="44"/>
  <c r="C56" i="46"/>
  <c r="C56" i="44" s="1"/>
  <c r="M9" i="44"/>
  <c r="BE13" i="44"/>
  <c r="BC16" i="44"/>
  <c r="BN22" i="44"/>
  <c r="AS27" i="44"/>
  <c r="BB28" i="44"/>
  <c r="AB29" i="44"/>
  <c r="BM29" i="44"/>
  <c r="Q31" i="44"/>
  <c r="AV33" i="44"/>
  <c r="R34" i="44"/>
  <c r="V35" i="44"/>
  <c r="AT35" i="44"/>
  <c r="D36" i="44"/>
  <c r="AG36" i="44"/>
  <c r="AW38" i="44"/>
  <c r="X39" i="44"/>
  <c r="Q40" i="44"/>
  <c r="Q42" i="44"/>
  <c r="AJ43" i="44"/>
  <c r="BL43" i="44"/>
  <c r="AN45" i="44"/>
  <c r="BP46" i="44"/>
  <c r="AR47" i="44"/>
  <c r="S48" i="44"/>
  <c r="BC49" i="44"/>
  <c r="BF52" i="44"/>
  <c r="R55" i="44"/>
  <c r="K57" i="44"/>
  <c r="AQ57" i="44"/>
  <c r="BC59" i="44"/>
  <c r="AH60" i="44"/>
  <c r="J66" i="44"/>
  <c r="BN66" i="44"/>
  <c r="R67" i="44"/>
  <c r="BF67" i="44"/>
  <c r="BJ68" i="44"/>
  <c r="AN69" i="44"/>
  <c r="X71" i="44"/>
  <c r="R73" i="44"/>
  <c r="AL73" i="44"/>
  <c r="AG74" i="44"/>
  <c r="T78" i="44"/>
  <c r="O80" i="44"/>
  <c r="I11" i="44"/>
  <c r="U13" i="46"/>
  <c r="U13" i="44"/>
  <c r="AS13" i="46"/>
  <c r="AS13" i="44"/>
  <c r="AS34" i="46"/>
  <c r="AS34" i="44"/>
  <c r="T38" i="46"/>
  <c r="T38" i="44"/>
  <c r="BP40" i="46"/>
  <c r="BP40" i="44"/>
  <c r="BK49" i="46"/>
  <c r="BK49" i="44"/>
  <c r="AQ50" i="46"/>
  <c r="AQ50" i="44"/>
  <c r="BO50" i="46"/>
  <c r="BO50" i="44"/>
  <c r="V55" i="46"/>
  <c r="V55" i="44"/>
  <c r="AA57" i="46"/>
  <c r="AA57" i="44"/>
  <c r="BC58" i="46"/>
  <c r="BC58" i="44"/>
  <c r="AI59" i="46"/>
  <c r="AI59" i="44"/>
  <c r="AD65" i="46"/>
  <c r="AD65" i="44"/>
  <c r="AP66" i="46"/>
  <c r="AP66" i="44"/>
  <c r="F67" i="46"/>
  <c r="F67" i="44"/>
  <c r="BJ67" i="46"/>
  <c r="BJ67" i="44"/>
  <c r="A66" i="27"/>
  <c r="C68" i="46"/>
  <c r="C68" i="44" s="1"/>
  <c r="Z68" i="46"/>
  <c r="Z68" i="44"/>
  <c r="AP68" i="46"/>
  <c r="AP68" i="44"/>
  <c r="BF68" i="46"/>
  <c r="BF68" i="44"/>
  <c r="BN68" i="46"/>
  <c r="BN68" i="44"/>
  <c r="P69" i="46"/>
  <c r="P69" i="44"/>
  <c r="X69" i="46"/>
  <c r="X69" i="44"/>
  <c r="L70" i="46"/>
  <c r="L70" i="44"/>
  <c r="AJ70" i="46"/>
  <c r="AJ70" i="44"/>
  <c r="AR70" i="46"/>
  <c r="AR70" i="44"/>
  <c r="BP70" i="46"/>
  <c r="BP70" i="44"/>
  <c r="P71" i="46"/>
  <c r="P71" i="44"/>
  <c r="AV71" i="46"/>
  <c r="AV71" i="44"/>
  <c r="D72" i="46"/>
  <c r="D72" i="44"/>
  <c r="L72" i="46"/>
  <c r="L72" i="44"/>
  <c r="T72" i="46"/>
  <c r="T72" i="44"/>
  <c r="AR72" i="46"/>
  <c r="AR72" i="44"/>
  <c r="BP72" i="46"/>
  <c r="BP72" i="44"/>
  <c r="AC74" i="46"/>
  <c r="AC74" i="44"/>
  <c r="BA74" i="46"/>
  <c r="BA74" i="44"/>
  <c r="BQ74" i="46"/>
  <c r="BQ74" i="44"/>
  <c r="O75" i="46"/>
  <c r="O75" i="44"/>
  <c r="AE75" i="46"/>
  <c r="AE75" i="44"/>
  <c r="BK75" i="46"/>
  <c r="BK75" i="44"/>
  <c r="AI76" i="46"/>
  <c r="AI76" i="44"/>
  <c r="AY76" i="46"/>
  <c r="AY76" i="44"/>
  <c r="BO76" i="46"/>
  <c r="BO76" i="44"/>
  <c r="I77" i="46"/>
  <c r="I77" i="44"/>
  <c r="AG77" i="46"/>
  <c r="AG77" i="44"/>
  <c r="BE77" i="46"/>
  <c r="BE77" i="44"/>
  <c r="D78" i="46"/>
  <c r="D78" i="44"/>
  <c r="AB78" i="46"/>
  <c r="AB78" i="44"/>
  <c r="AR78" i="46"/>
  <c r="AR78" i="44"/>
  <c r="AM79" i="46"/>
  <c r="AM79" i="44"/>
  <c r="S80" i="46"/>
  <c r="S80" i="44"/>
  <c r="AA80" i="46"/>
  <c r="AA80" i="44"/>
  <c r="AQ80" i="46"/>
  <c r="AQ80" i="44"/>
  <c r="BG80" i="46"/>
  <c r="BG80" i="44"/>
  <c r="AD81" i="46"/>
  <c r="AD81" i="44"/>
  <c r="AT81" i="46"/>
  <c r="AT81" i="44"/>
  <c r="BJ81" i="46"/>
  <c r="BJ81" i="44"/>
  <c r="I82" i="46"/>
  <c r="I82" i="44"/>
  <c r="Q82" i="46"/>
  <c r="Q82" i="44"/>
  <c r="BE82" i="46"/>
  <c r="BE82" i="44"/>
  <c r="W83" i="46"/>
  <c r="W83" i="44"/>
  <c r="AM83" i="46"/>
  <c r="AM83" i="44"/>
  <c r="K84" i="46"/>
  <c r="K84" i="44"/>
  <c r="BG84" i="46"/>
  <c r="BG84" i="44"/>
  <c r="E85" i="46"/>
  <c r="E85" i="44"/>
  <c r="AC9" i="46"/>
  <c r="AC9" i="44"/>
  <c r="Q21" i="46"/>
  <c r="Q21" i="44"/>
  <c r="BG24" i="46"/>
  <c r="BG24" i="44"/>
  <c r="G32" i="46"/>
  <c r="G32" i="44"/>
  <c r="AZ36" i="46"/>
  <c r="AZ36" i="44"/>
  <c r="T42" i="46"/>
  <c r="T42" i="44"/>
  <c r="L44" i="46"/>
  <c r="L44" i="44"/>
  <c r="BL45" i="46"/>
  <c r="BL45" i="44"/>
  <c r="AB46" i="46"/>
  <c r="AB46" i="44"/>
  <c r="AI48" i="46"/>
  <c r="AI48" i="44"/>
  <c r="BG48" i="46"/>
  <c r="BG48" i="44"/>
  <c r="J52" i="46"/>
  <c r="J52" i="44"/>
  <c r="AX54" i="46"/>
  <c r="AX54" i="44"/>
  <c r="I56" i="46"/>
  <c r="I56" i="44"/>
  <c r="Q56" i="46"/>
  <c r="Q56" i="44"/>
  <c r="K59" i="46"/>
  <c r="K59" i="44"/>
  <c r="AA59" i="46"/>
  <c r="AA59" i="44"/>
  <c r="AQ59" i="46"/>
  <c r="AQ59" i="44"/>
  <c r="BO59" i="46"/>
  <c r="BO59" i="44"/>
  <c r="BF66" i="46"/>
  <c r="BF66" i="44"/>
  <c r="A29" i="44"/>
  <c r="A55" i="44"/>
  <c r="A66" i="44"/>
  <c r="J10" i="44"/>
  <c r="M11" i="44"/>
  <c r="I12" i="44"/>
  <c r="BM12" i="44"/>
  <c r="I14" i="44"/>
  <c r="BD15" i="44"/>
  <c r="H17" i="44"/>
  <c r="AM18" i="44"/>
  <c r="D23" i="44"/>
  <c r="S24" i="44"/>
  <c r="BC25" i="44"/>
  <c r="BL26" i="44"/>
  <c r="AD28" i="44"/>
  <c r="AJ31" i="44"/>
  <c r="X33" i="44"/>
  <c r="AW36" i="44"/>
  <c r="AC37" i="44"/>
  <c r="BD37" i="44"/>
  <c r="AB38" i="44"/>
  <c r="BE38" i="44"/>
  <c r="Y40" i="44"/>
  <c r="BM40" i="44"/>
  <c r="AV45" i="44"/>
  <c r="AH52" i="44"/>
  <c r="N53" i="44"/>
  <c r="AH53" i="44"/>
  <c r="AH54" i="44"/>
  <c r="BE56" i="44"/>
  <c r="J73" i="44"/>
  <c r="AP73" i="44"/>
  <c r="E74" i="44"/>
  <c r="U74" i="44"/>
  <c r="K76" i="44"/>
  <c r="AI80" i="44"/>
  <c r="AY80" i="44"/>
  <c r="AV89" i="46"/>
  <c r="AV89" i="44"/>
  <c r="BL89" i="46"/>
  <c r="BL89" i="44"/>
  <c r="BD91" i="46"/>
  <c r="BD91" i="44"/>
  <c r="AZ92" i="46"/>
  <c r="AZ92" i="44"/>
  <c r="BH92" i="46"/>
  <c r="BH92" i="44"/>
  <c r="BP92" i="46"/>
  <c r="BP92" i="44"/>
  <c r="D94" i="46"/>
  <c r="D94" i="44"/>
  <c r="AB94" i="46"/>
  <c r="AB94" i="44"/>
  <c r="AR94" i="46"/>
  <c r="AR94" i="44"/>
  <c r="BP94" i="46"/>
  <c r="BP94" i="44"/>
  <c r="Q96" i="46"/>
  <c r="Q96" i="44"/>
  <c r="AU52" i="46"/>
  <c r="AU52" i="44"/>
  <c r="O54" i="46"/>
  <c r="O54" i="44"/>
  <c r="V56" i="46"/>
  <c r="V56" i="44"/>
  <c r="P57" i="46"/>
  <c r="P57" i="44"/>
  <c r="BL57" i="46"/>
  <c r="BL57" i="44"/>
  <c r="AB58" i="46"/>
  <c r="AB58" i="44"/>
  <c r="BA85" i="44"/>
  <c r="AN86" i="44"/>
  <c r="H90" i="44"/>
  <c r="BD90" i="44"/>
  <c r="AF91" i="44"/>
  <c r="AJ92" i="44"/>
  <c r="G52" i="44"/>
  <c r="AF86" i="44"/>
  <c r="BL86" i="44"/>
  <c r="AZ87" i="44"/>
  <c r="BL87" i="44"/>
  <c r="H88" i="44"/>
  <c r="P88" i="44"/>
  <c r="X88" i="44"/>
  <c r="AF88" i="44"/>
  <c r="AN88" i="44"/>
  <c r="AV88" i="44"/>
  <c r="BD88" i="44"/>
  <c r="BL88" i="44"/>
  <c r="H89" i="44"/>
  <c r="AB89" i="44"/>
  <c r="AV90" i="44"/>
  <c r="L91" i="44"/>
  <c r="AB92" i="44"/>
  <c r="BI85" i="46"/>
  <c r="BI85" i="44"/>
  <c r="X86" i="46"/>
  <c r="X86" i="44"/>
  <c r="T89" i="46"/>
  <c r="T89" i="44"/>
  <c r="AZ89" i="46"/>
  <c r="AZ89" i="44"/>
  <c r="P90" i="46"/>
  <c r="P90" i="44"/>
  <c r="AN90" i="46"/>
  <c r="AN90" i="44"/>
  <c r="AR91" i="46"/>
  <c r="AR91" i="44"/>
  <c r="H92" i="46"/>
  <c r="H92" i="44"/>
  <c r="P92" i="46"/>
  <c r="P92" i="44"/>
  <c r="X92" i="46"/>
  <c r="X92" i="44"/>
  <c r="AF92" i="46"/>
  <c r="AF92" i="44"/>
  <c r="AN92" i="46"/>
  <c r="AN92" i="44"/>
  <c r="AV92" i="46"/>
  <c r="AV92" i="44"/>
  <c r="BD92" i="46"/>
  <c r="BD92" i="44"/>
  <c r="BL92" i="46"/>
  <c r="BL92" i="44"/>
  <c r="T95" i="46"/>
  <c r="T95" i="44"/>
  <c r="AB95" i="46"/>
  <c r="AB95" i="44"/>
  <c r="AR95" i="46"/>
  <c r="AR95" i="44"/>
  <c r="BH95" i="46"/>
  <c r="BH95" i="44"/>
  <c r="BP95" i="46"/>
  <c r="BP95" i="44"/>
  <c r="M96" i="46"/>
  <c r="M96" i="44"/>
  <c r="U96" i="46"/>
  <c r="U96" i="44"/>
  <c r="AK96" i="46"/>
  <c r="AK96" i="44"/>
  <c r="BQ96" i="46"/>
  <c r="BQ96" i="44"/>
  <c r="AO97" i="46"/>
  <c r="AO97" i="44"/>
  <c r="BM97" i="46"/>
  <c r="BM97" i="44"/>
  <c r="K98" i="46"/>
  <c r="K98" i="44"/>
  <c r="AI98" i="46"/>
  <c r="AI98" i="44"/>
  <c r="AQ98" i="46"/>
  <c r="AQ98" i="44"/>
  <c r="O99" i="46"/>
  <c r="O99" i="44"/>
  <c r="W99" i="46"/>
  <c r="W99" i="44"/>
  <c r="AU99" i="46"/>
  <c r="AU99" i="44"/>
  <c r="E100" i="46"/>
  <c r="E100" i="44"/>
  <c r="M100" i="46"/>
  <c r="M100" i="44"/>
  <c r="U100" i="46"/>
  <c r="U100" i="44"/>
  <c r="AC100" i="46"/>
  <c r="AC100" i="44"/>
  <c r="AK100" i="46"/>
  <c r="AK100" i="44"/>
  <c r="AS100" i="46"/>
  <c r="AS100" i="44"/>
  <c r="BA100" i="46"/>
  <c r="BA100" i="44"/>
  <c r="BI100" i="46"/>
  <c r="BI100" i="44"/>
  <c r="BQ100" i="46"/>
  <c r="BQ100" i="44"/>
  <c r="I101" i="46"/>
  <c r="I101" i="44"/>
  <c r="AO101" i="46"/>
  <c r="AO101" i="44"/>
  <c r="BM101" i="46"/>
  <c r="BM101" i="44"/>
  <c r="AA102" i="46"/>
  <c r="AA102" i="44"/>
  <c r="BO102" i="46"/>
  <c r="BO102" i="44"/>
  <c r="BC52" i="44"/>
  <c r="AS85" i="44"/>
  <c r="AF89" i="44"/>
  <c r="BP89" i="44"/>
  <c r="X91" i="44"/>
  <c r="AJ91" i="44"/>
  <c r="L92" i="44"/>
  <c r="D93" i="44"/>
  <c r="L93" i="44"/>
  <c r="T93" i="44"/>
  <c r="AB93" i="44"/>
  <c r="AJ93" i="44"/>
  <c r="AR93" i="44"/>
  <c r="AZ93" i="44"/>
  <c r="BH93" i="44"/>
  <c r="BP93" i="44"/>
  <c r="AW96" i="44"/>
  <c r="E106" i="44"/>
  <c r="BQ106" i="44"/>
  <c r="AW107" i="44"/>
  <c r="AO96" i="44"/>
  <c r="Y105" i="44"/>
  <c r="AL61" i="44"/>
  <c r="BB61" i="44"/>
  <c r="J62" i="44"/>
  <c r="BK102" i="44"/>
  <c r="U105" i="44"/>
  <c r="AW105" i="44"/>
  <c r="AC106" i="44"/>
  <c r="BE106" i="44"/>
  <c r="I107" i="44"/>
  <c r="N109" i="44"/>
  <c r="BF110" i="44"/>
  <c r="AL111" i="44"/>
  <c r="R112" i="44"/>
  <c r="BA113" i="44"/>
  <c r="AG114" i="44"/>
  <c r="AY14" i="44"/>
  <c r="AG16" i="44"/>
  <c r="Y16" i="44"/>
  <c r="BA15" i="44"/>
  <c r="V17" i="44"/>
  <c r="AU20" i="44"/>
  <c r="BC22" i="44"/>
  <c r="BM23" i="44"/>
  <c r="BQ24" i="44"/>
  <c r="BM25" i="44"/>
  <c r="O27" i="44"/>
  <c r="BC27" i="44"/>
  <c r="BL11" i="44"/>
  <c r="AD17" i="44"/>
  <c r="S19" i="44"/>
  <c r="G20" i="44"/>
  <c r="S21" i="44"/>
  <c r="BO21" i="44"/>
  <c r="AG25" i="44"/>
  <c r="BI26" i="44"/>
  <c r="BD27" i="44"/>
  <c r="F29" i="44"/>
  <c r="AP30" i="44"/>
  <c r="AA35" i="44"/>
  <c r="AQ12" i="44"/>
  <c r="AF13" i="44"/>
  <c r="BO14" i="44"/>
  <c r="BB17" i="44"/>
  <c r="BK20" i="44"/>
  <c r="BK22" i="44"/>
  <c r="AG23" i="44"/>
  <c r="M24" i="44"/>
  <c r="BA24" i="44"/>
  <c r="I25" i="44"/>
  <c r="E26" i="44"/>
  <c r="W27" i="44"/>
  <c r="AA28" i="44"/>
  <c r="AT29" i="44"/>
  <c r="K12" i="44"/>
  <c r="Q16" i="44"/>
  <c r="AE22" i="44"/>
  <c r="V29" i="44"/>
  <c r="AI14" i="44"/>
  <c r="BN16" i="44"/>
  <c r="AQ21" i="44"/>
  <c r="BQ26" i="44"/>
  <c r="AI28" i="44"/>
  <c r="BB29" i="44"/>
  <c r="A30" i="44"/>
  <c r="AI8" i="44"/>
  <c r="AQ14" i="44"/>
  <c r="U15" i="44"/>
  <c r="J18" i="44"/>
  <c r="BF18" i="44"/>
  <c r="AY19" i="44"/>
  <c r="AY21" i="44"/>
  <c r="AM22" i="44"/>
  <c r="Q23" i="44"/>
  <c r="BE23" i="44"/>
  <c r="AC24" i="44"/>
  <c r="BI24" i="44"/>
  <c r="BF25" i="44"/>
  <c r="AC26" i="44"/>
  <c r="AU27" i="44"/>
  <c r="S28" i="44"/>
  <c r="Z30" i="44"/>
  <c r="BF30" i="44"/>
  <c r="AD31" i="44"/>
  <c r="AO32" i="44"/>
  <c r="AC33" i="44"/>
  <c r="AE34" i="44"/>
  <c r="BC34" i="44"/>
  <c r="C42" i="46"/>
  <c r="C42" i="44" s="1"/>
  <c r="U8" i="44"/>
  <c r="AE10" i="44"/>
  <c r="R36" i="44"/>
  <c r="AX40" i="44"/>
  <c r="BA49" i="44"/>
  <c r="AW57" i="44"/>
  <c r="AS58" i="44"/>
  <c r="BH60" i="44"/>
  <c r="H66" i="44"/>
  <c r="AN68" i="44"/>
  <c r="AP70" i="44"/>
  <c r="X73" i="44"/>
  <c r="K74" i="44"/>
  <c r="BO74" i="44"/>
  <c r="BA75" i="44"/>
  <c r="Z11" i="44"/>
  <c r="AD12" i="44"/>
  <c r="AD14" i="44"/>
  <c r="AF17" i="44"/>
  <c r="Z40" i="44"/>
  <c r="N41" i="44"/>
  <c r="AX42" i="44"/>
  <c r="BB47" i="44"/>
  <c r="Q48" i="44"/>
  <c r="AM56" i="44"/>
  <c r="G61" i="44"/>
  <c r="AB65" i="44"/>
  <c r="L67" i="44"/>
  <c r="BF70" i="44"/>
  <c r="AA74" i="44"/>
  <c r="AY74" i="44"/>
  <c r="BE76" i="44"/>
  <c r="AU77" i="44"/>
  <c r="R78" i="44"/>
  <c r="AP78" i="44"/>
  <c r="A44" i="44"/>
  <c r="C72" i="46"/>
  <c r="C72" i="44" s="1"/>
  <c r="AC8" i="44"/>
  <c r="AX9" i="44"/>
  <c r="AU10" i="44"/>
  <c r="AH11" i="44"/>
  <c r="BF13" i="44"/>
  <c r="AX20" i="44"/>
  <c r="N21" i="44"/>
  <c r="BB21" i="44"/>
  <c r="R22" i="44"/>
  <c r="BF27" i="44"/>
  <c r="AT28" i="44"/>
  <c r="AF33" i="44"/>
  <c r="BD33" i="44"/>
  <c r="F35" i="44"/>
  <c r="BJ39" i="44"/>
  <c r="AX44" i="44"/>
  <c r="AD45" i="44"/>
  <c r="Z46" i="44"/>
  <c r="AX46" i="44"/>
  <c r="AL47" i="44"/>
  <c r="M49" i="44"/>
  <c r="I50" i="44"/>
  <c r="BI51" i="44"/>
  <c r="AF52" i="44"/>
  <c r="AJ53" i="44"/>
  <c r="AZ53" i="44"/>
  <c r="P54" i="44"/>
  <c r="BC56" i="44"/>
  <c r="U58" i="44"/>
  <c r="BE59" i="44"/>
  <c r="W61" i="44"/>
  <c r="BK61" i="44"/>
  <c r="BC63" i="44"/>
  <c r="Z64" i="44"/>
  <c r="BF64" i="44"/>
  <c r="BH65" i="44"/>
  <c r="AB67" i="44"/>
  <c r="AR67" i="44"/>
  <c r="H68" i="44"/>
  <c r="BD68" i="44"/>
  <c r="AD69" i="44"/>
  <c r="J70" i="44"/>
  <c r="Z70" i="44"/>
  <c r="AL71" i="44"/>
  <c r="R72" i="44"/>
  <c r="BN72" i="44"/>
  <c r="AN73" i="44"/>
  <c r="M75" i="44"/>
  <c r="E79" i="44"/>
  <c r="AS79" i="44"/>
  <c r="C44" i="46"/>
  <c r="C44" i="44" s="1"/>
  <c r="BC21" i="44"/>
  <c r="M25" i="44"/>
  <c r="AA34" i="44"/>
  <c r="G35" i="44"/>
  <c r="AD39" i="44"/>
  <c r="J42" i="44"/>
  <c r="BF42" i="44"/>
  <c r="F45" i="44"/>
  <c r="F47" i="44"/>
  <c r="I48" i="44"/>
  <c r="AG50" i="44"/>
  <c r="BP53" i="44"/>
  <c r="W56" i="44"/>
  <c r="Y59" i="44"/>
  <c r="S62" i="44"/>
  <c r="AI62" i="44"/>
  <c r="AY62" i="44"/>
  <c r="BO62" i="44"/>
  <c r="J64" i="44"/>
  <c r="BD66" i="44"/>
  <c r="BH67" i="44"/>
  <c r="AF68" i="44"/>
  <c r="N71" i="44"/>
  <c r="BB71" i="44"/>
  <c r="AH72" i="44"/>
  <c r="AX72" i="44"/>
  <c r="AY9" i="44"/>
  <c r="BF40" i="44"/>
  <c r="AH42" i="44"/>
  <c r="V43" i="44"/>
  <c r="AO48" i="44"/>
  <c r="AK49" i="44"/>
  <c r="AW50" i="44"/>
  <c r="E51" i="44"/>
  <c r="P52" i="44"/>
  <c r="AJ55" i="44"/>
  <c r="BQ58" i="44"/>
  <c r="AO59" i="44"/>
  <c r="AR60" i="44"/>
  <c r="AG7" i="44"/>
  <c r="AS8" i="44"/>
  <c r="BN9" i="44"/>
  <c r="AN15" i="44"/>
  <c r="AY34" i="44"/>
  <c r="AX36" i="44"/>
  <c r="N37" i="44"/>
  <c r="AH38" i="44"/>
  <c r="AP40" i="44"/>
  <c r="AT43" i="44"/>
  <c r="Z44" i="44"/>
  <c r="N45" i="44"/>
  <c r="AG48" i="44"/>
  <c r="BM48" i="44"/>
  <c r="AC51" i="44"/>
  <c r="D53" i="44"/>
  <c r="X54" i="44"/>
  <c r="BL54" i="44"/>
  <c r="AO57" i="44"/>
  <c r="AC58" i="44"/>
  <c r="L60" i="44"/>
  <c r="W63" i="44"/>
  <c r="AR65" i="44"/>
  <c r="AF66" i="44"/>
  <c r="D67" i="44"/>
  <c r="BN70" i="44"/>
  <c r="J72" i="44"/>
  <c r="S74" i="44"/>
  <c r="AC75" i="44"/>
  <c r="Y76" i="44"/>
  <c r="AW76" i="44"/>
  <c r="BM76" i="44"/>
  <c r="BF78" i="44"/>
  <c r="A38" i="44"/>
  <c r="A46" i="44"/>
  <c r="C38" i="46"/>
  <c r="C38" i="44" s="1"/>
  <c r="BM24" i="44"/>
  <c r="N39" i="44"/>
  <c r="AD43" i="44"/>
  <c r="AL45" i="44"/>
  <c r="BB45" i="44"/>
  <c r="AH46" i="44"/>
  <c r="U49" i="44"/>
  <c r="BA51" i="44"/>
  <c r="BD52" i="44"/>
  <c r="AN54" i="44"/>
  <c r="BH55" i="44"/>
  <c r="BM59" i="44"/>
  <c r="AB60" i="44"/>
  <c r="BP60" i="44"/>
  <c r="AE63" i="44"/>
  <c r="BP65" i="44"/>
  <c r="T67" i="44"/>
  <c r="AL69" i="44"/>
  <c r="AH70" i="44"/>
  <c r="P73" i="44"/>
  <c r="C46" i="46"/>
  <c r="C46" i="44" s="1"/>
  <c r="BQ8" i="44"/>
  <c r="K34" i="44"/>
  <c r="AU35" i="44"/>
  <c r="Z36" i="44"/>
  <c r="AL39" i="44"/>
  <c r="AH44" i="44"/>
  <c r="J46" i="44"/>
  <c r="V47" i="44"/>
  <c r="Q50" i="44"/>
  <c r="O56" i="44"/>
  <c r="E58" i="44"/>
  <c r="BA58" i="44"/>
  <c r="AM61" i="44"/>
  <c r="X68" i="44"/>
  <c r="AV68" i="44"/>
  <c r="V69" i="44"/>
  <c r="BB69" i="44"/>
  <c r="AT71" i="44"/>
  <c r="A40" i="44"/>
  <c r="AV7" i="44"/>
  <c r="K9" i="44"/>
  <c r="O12" i="44"/>
  <c r="V14" i="44"/>
  <c r="P17" i="44"/>
  <c r="AZ18" i="44"/>
  <c r="AI34" i="44"/>
  <c r="AE35" i="44"/>
  <c r="R40" i="44"/>
  <c r="AP42" i="44"/>
  <c r="J44" i="44"/>
  <c r="BF44" i="44"/>
  <c r="BF46" i="44"/>
  <c r="Y48" i="44"/>
  <c r="BE48" i="44"/>
  <c r="BE50" i="44"/>
  <c r="H52" i="44"/>
  <c r="AN52" i="44"/>
  <c r="BH53" i="44"/>
  <c r="H54" i="44"/>
  <c r="AV54" i="44"/>
  <c r="T55" i="44"/>
  <c r="AU56" i="44"/>
  <c r="BE57" i="44"/>
  <c r="AK58" i="44"/>
  <c r="O61" i="44"/>
  <c r="BC61" i="44"/>
  <c r="AU63" i="44"/>
  <c r="T65" i="44"/>
  <c r="AZ65" i="44"/>
  <c r="AV66" i="44"/>
  <c r="AJ67" i="44"/>
  <c r="AX70" i="44"/>
  <c r="BJ71" i="44"/>
  <c r="Z72" i="44"/>
  <c r="H73" i="44"/>
  <c r="AF73" i="44"/>
  <c r="BQ75" i="44"/>
  <c r="O77" i="44"/>
  <c r="AH78" i="44"/>
  <c r="M79" i="44"/>
  <c r="AK79" i="44"/>
  <c r="BA79" i="44"/>
  <c r="E14" i="46"/>
  <c r="E14" i="44"/>
  <c r="AC14" i="46"/>
  <c r="AC14" i="44"/>
  <c r="BA19" i="46"/>
  <c r="BA19" i="44"/>
  <c r="BI21" i="46"/>
  <c r="BI21" i="44"/>
  <c r="Q22" i="46"/>
  <c r="Q22" i="44"/>
  <c r="BK33" i="46"/>
  <c r="BK33" i="44"/>
  <c r="L37" i="46"/>
  <c r="L37" i="44"/>
  <c r="BO25" i="44"/>
  <c r="AS28" i="44"/>
  <c r="AO34" i="44"/>
  <c r="BA35" i="44"/>
  <c r="H40" i="44"/>
  <c r="W17" i="46"/>
  <c r="W17" i="44"/>
  <c r="AY18" i="46"/>
  <c r="AY18" i="44"/>
  <c r="X29" i="46"/>
  <c r="X29" i="44"/>
  <c r="AZ37" i="46"/>
  <c r="AZ37" i="44"/>
  <c r="U12" i="44"/>
  <c r="AA18" i="44"/>
  <c r="AB47" i="44"/>
  <c r="AI23" i="46"/>
  <c r="AI23" i="44"/>
  <c r="H38" i="46"/>
  <c r="H38" i="44"/>
  <c r="AD10" i="44"/>
  <c r="AW27" i="44"/>
  <c r="T43" i="44"/>
  <c r="AM15" i="44"/>
  <c r="BK17" i="44"/>
  <c r="AO20" i="44"/>
  <c r="AZ30" i="44"/>
  <c r="AF40" i="44"/>
  <c r="AI18" i="44"/>
  <c r="I20" i="44"/>
  <c r="AZ39" i="44"/>
  <c r="H42" i="44"/>
  <c r="A17" i="27"/>
  <c r="A19" i="44"/>
  <c r="BI12" i="46"/>
  <c r="BI12" i="44"/>
  <c r="AW22" i="46"/>
  <c r="AW22" i="44"/>
  <c r="AE33" i="46"/>
  <c r="AE33" i="44"/>
  <c r="AV36" i="46"/>
  <c r="AV36" i="44"/>
  <c r="D37" i="46"/>
  <c r="D37" i="44"/>
  <c r="AB37" i="46"/>
  <c r="AB37" i="44"/>
  <c r="AV38" i="46"/>
  <c r="AV38" i="44"/>
  <c r="L39" i="46"/>
  <c r="L39" i="44"/>
  <c r="BD40" i="46"/>
  <c r="BD40" i="44"/>
  <c r="X44" i="46"/>
  <c r="X44" i="44"/>
  <c r="BM20" i="44"/>
  <c r="G33" i="44"/>
  <c r="U21" i="44"/>
  <c r="M28" i="44"/>
  <c r="AU33" i="44"/>
  <c r="BA12" i="44"/>
  <c r="AC19" i="44"/>
  <c r="E21" i="44"/>
  <c r="AA32" i="44"/>
  <c r="BM34" i="44"/>
  <c r="D39" i="44"/>
  <c r="X42" i="44"/>
  <c r="AF44" i="44"/>
  <c r="D47" i="44"/>
  <c r="J60" i="44"/>
  <c r="A69" i="44"/>
  <c r="AU15" i="44"/>
  <c r="AM17" i="44"/>
  <c r="AW20" i="44"/>
  <c r="BE22" i="44"/>
  <c r="AQ23" i="44"/>
  <c r="AE24" i="44"/>
  <c r="AA25" i="44"/>
  <c r="AY25" i="44"/>
  <c r="G26" i="44"/>
  <c r="AG27" i="44"/>
  <c r="AJ30" i="44"/>
  <c r="P31" i="44"/>
  <c r="AC35" i="44"/>
  <c r="AS35" i="44"/>
  <c r="AJ37" i="44"/>
  <c r="BH37" i="44"/>
  <c r="AN38" i="44"/>
  <c r="AB39" i="44"/>
  <c r="L41" i="44"/>
  <c r="AR43" i="44"/>
  <c r="BH43" i="44"/>
  <c r="P46" i="44"/>
  <c r="AF46" i="44"/>
  <c r="W48" i="44"/>
  <c r="K49" i="44"/>
  <c r="O50" i="44"/>
  <c r="AU50" i="44"/>
  <c r="BK50" i="44"/>
  <c r="AI51" i="44"/>
  <c r="F52" i="44"/>
  <c r="BF55" i="44"/>
  <c r="BA56" i="44"/>
  <c r="G57" i="44"/>
  <c r="AE57" i="44"/>
  <c r="AE59" i="44"/>
  <c r="AP60" i="44"/>
  <c r="E61" i="44"/>
  <c r="BM62" i="44"/>
  <c r="M63" i="44"/>
  <c r="AN70" i="44"/>
  <c r="BD70" i="44"/>
  <c r="T71" i="44"/>
  <c r="BH71" i="44"/>
  <c r="H72" i="44"/>
  <c r="Y74" i="44"/>
  <c r="AI75" i="44"/>
  <c r="AM76" i="44"/>
  <c r="BA77" i="44"/>
  <c r="BQ77" i="44"/>
  <c r="P78" i="44"/>
  <c r="AN78" i="44"/>
  <c r="BL78" i="44"/>
  <c r="K79" i="44"/>
  <c r="BI82" i="44"/>
  <c r="S83" i="44"/>
  <c r="BG23" i="46"/>
  <c r="BG23" i="44"/>
  <c r="BE27" i="46"/>
  <c r="BE27" i="44"/>
  <c r="BG32" i="46"/>
  <c r="BG32" i="44"/>
  <c r="BH39" i="46"/>
  <c r="BH39" i="44"/>
  <c r="P40" i="46"/>
  <c r="P40" i="44"/>
  <c r="AJ41" i="46"/>
  <c r="AJ41" i="44"/>
  <c r="BA14" i="44"/>
  <c r="AS21" i="44"/>
  <c r="W24" i="44"/>
  <c r="AV29" i="44"/>
  <c r="S32" i="44"/>
  <c r="Y34" i="44"/>
  <c r="AE26" i="44"/>
  <c r="AC28" i="44"/>
  <c r="AB30" i="44"/>
  <c r="AV44" i="44"/>
  <c r="N52" i="44"/>
  <c r="AV42" i="44"/>
  <c r="AD52" i="44"/>
  <c r="AA58" i="44"/>
  <c r="BF60" i="44"/>
  <c r="AW13" i="44"/>
  <c r="AS19" i="44"/>
  <c r="S23" i="44"/>
  <c r="AM26" i="44"/>
  <c r="H29" i="44"/>
  <c r="BD29" i="44"/>
  <c r="K32" i="44"/>
  <c r="P36" i="44"/>
  <c r="AB43" i="44"/>
  <c r="D45" i="44"/>
  <c r="BK48" i="44"/>
  <c r="AP55" i="44"/>
  <c r="BO58" i="44"/>
  <c r="AU59" i="44"/>
  <c r="AE15" i="46"/>
  <c r="AE15" i="44"/>
  <c r="BE20" i="46"/>
  <c r="BE20" i="44"/>
  <c r="AO22" i="44"/>
  <c r="P38" i="44"/>
  <c r="D41" i="44"/>
  <c r="AE17" i="44"/>
  <c r="S25" i="44"/>
  <c r="Y27" i="44"/>
  <c r="H31" i="44"/>
  <c r="BL38" i="44"/>
  <c r="H44" i="44"/>
  <c r="BG49" i="44"/>
  <c r="AX53" i="44"/>
  <c r="C55" i="46"/>
  <c r="C55" i="44" s="1"/>
  <c r="BK15" i="44"/>
  <c r="I22" i="44"/>
  <c r="G24" i="44"/>
  <c r="D30" i="44"/>
  <c r="AN31" i="44"/>
  <c r="AY32" i="44"/>
  <c r="M35" i="44"/>
  <c r="BO51" i="44"/>
  <c r="BJ52" i="44"/>
  <c r="BC57" i="44"/>
  <c r="M14" i="44"/>
  <c r="AQ16" i="44"/>
  <c r="K18" i="44"/>
  <c r="Y22" i="44"/>
  <c r="BA28" i="44"/>
  <c r="AI32" i="44"/>
  <c r="AW34" i="44"/>
  <c r="X38" i="44"/>
  <c r="L43" i="44"/>
  <c r="AZ47" i="44"/>
  <c r="S51" i="44"/>
  <c r="Y62" i="44"/>
  <c r="AK12" i="44"/>
  <c r="I13" i="44"/>
  <c r="G15" i="44"/>
  <c r="AY16" i="44"/>
  <c r="O17" i="44"/>
  <c r="AQ18" i="44"/>
  <c r="E19" i="44"/>
  <c r="AC21" i="44"/>
  <c r="AY23" i="44"/>
  <c r="O24" i="44"/>
  <c r="AM24" i="44"/>
  <c r="K25" i="44"/>
  <c r="BC26" i="44"/>
  <c r="AO27" i="44"/>
  <c r="AK28" i="44"/>
  <c r="AN29" i="44"/>
  <c r="BH30" i="44"/>
  <c r="X31" i="44"/>
  <c r="AV31" i="44"/>
  <c r="BC33" i="44"/>
  <c r="Q34" i="44"/>
  <c r="E35" i="44"/>
  <c r="AF36" i="44"/>
  <c r="BP37" i="44"/>
  <c r="X40" i="44"/>
  <c r="BL40" i="44"/>
  <c r="T41" i="44"/>
  <c r="BD44" i="44"/>
  <c r="T47" i="44"/>
  <c r="O48" i="44"/>
  <c r="BC48" i="44"/>
  <c r="AI49" i="44"/>
  <c r="BO49" i="44"/>
  <c r="E56" i="44"/>
  <c r="AC56" i="44"/>
  <c r="AI58" i="44"/>
  <c r="AY58" i="44"/>
  <c r="O59" i="44"/>
  <c r="AO62" i="44"/>
  <c r="Z65" i="44"/>
  <c r="AF70" i="44"/>
  <c r="X72" i="44"/>
  <c r="AY75" i="44"/>
  <c r="AC77" i="44"/>
  <c r="J81" i="44"/>
  <c r="BK24" i="46"/>
  <c r="BK24" i="44"/>
  <c r="BQ28" i="46"/>
  <c r="BQ28" i="44"/>
  <c r="BD36" i="46"/>
  <c r="BD36" i="44"/>
  <c r="AJ39" i="46"/>
  <c r="AJ39" i="44"/>
  <c r="BK26" i="44"/>
  <c r="P29" i="44"/>
  <c r="BE34" i="44"/>
  <c r="AN36" i="44"/>
  <c r="AR39" i="44"/>
  <c r="BP41" i="44"/>
  <c r="BM13" i="44"/>
  <c r="AA16" i="44"/>
  <c r="BG18" i="44"/>
  <c r="AQ25" i="44"/>
  <c r="BL44" i="44"/>
  <c r="AL10" i="44"/>
  <c r="BO16" i="44"/>
  <c r="K23" i="44"/>
  <c r="BC24" i="44"/>
  <c r="H36" i="44"/>
  <c r="AN40" i="44"/>
  <c r="AZ41" i="44"/>
  <c r="BL42" i="44"/>
  <c r="T45" i="44"/>
  <c r="AE50" i="44"/>
  <c r="R53" i="44"/>
  <c r="BK59" i="44"/>
  <c r="AK14" i="44"/>
  <c r="K16" i="44"/>
  <c r="AU17" i="44"/>
  <c r="BO18" i="44"/>
  <c r="AG34" i="44"/>
  <c r="BI35" i="44"/>
  <c r="AR41" i="44"/>
  <c r="AY49" i="44"/>
  <c r="AT52" i="44"/>
  <c r="J53" i="44"/>
  <c r="Z55" i="44"/>
  <c r="K58" i="44"/>
  <c r="Z60" i="44"/>
  <c r="I62" i="44"/>
  <c r="C69" i="46"/>
  <c r="C69" i="44" s="1"/>
  <c r="U14" i="44"/>
  <c r="AS14" i="44"/>
  <c r="BC15" i="44"/>
  <c r="S16" i="44"/>
  <c r="BC17" i="44"/>
  <c r="Y20" i="44"/>
  <c r="AK21" i="44"/>
  <c r="AG22" i="44"/>
  <c r="BM22" i="44"/>
  <c r="AU24" i="44"/>
  <c r="W26" i="44"/>
  <c r="BM27" i="44"/>
  <c r="T30" i="44"/>
  <c r="AR30" i="44"/>
  <c r="AQ32" i="44"/>
  <c r="AM33" i="44"/>
  <c r="U35" i="44"/>
  <c r="BL36" i="44"/>
  <c r="T37" i="44"/>
  <c r="BP39" i="44"/>
  <c r="AB41" i="44"/>
  <c r="BD42" i="44"/>
  <c r="BP43" i="44"/>
  <c r="P44" i="44"/>
  <c r="AN44" i="44"/>
  <c r="BP45" i="44"/>
  <c r="AN46" i="44"/>
  <c r="G48" i="44"/>
  <c r="AU48" i="44"/>
  <c r="AL52" i="44"/>
  <c r="AP53" i="44"/>
  <c r="BF53" i="44"/>
  <c r="F54" i="44"/>
  <c r="V54" i="44"/>
  <c r="AH55" i="44"/>
  <c r="AS56" i="44"/>
  <c r="BI61" i="44"/>
  <c r="BE62" i="44"/>
  <c r="U63" i="44"/>
  <c r="BD64" i="44"/>
  <c r="F66" i="44"/>
  <c r="V66" i="44"/>
  <c r="BN67" i="44"/>
  <c r="AJ71" i="44"/>
  <c r="AD73" i="44"/>
  <c r="BB73" i="44"/>
  <c r="BG25" i="46"/>
  <c r="BG25" i="44"/>
  <c r="AU26" i="46"/>
  <c r="AU26" i="44"/>
  <c r="AF31" i="46"/>
  <c r="AF31" i="44"/>
  <c r="BD31" i="46"/>
  <c r="BD31" i="44"/>
  <c r="O33" i="46"/>
  <c r="O33" i="44"/>
  <c r="BH41" i="46"/>
  <c r="BH41" i="44"/>
  <c r="AF42" i="46"/>
  <c r="AF42" i="44"/>
  <c r="D43" i="46"/>
  <c r="D43" i="44"/>
  <c r="L45" i="46"/>
  <c r="L45" i="44"/>
  <c r="AB45" i="46"/>
  <c r="AB45" i="44"/>
  <c r="AR45" i="46"/>
  <c r="AR45" i="44"/>
  <c r="BH45" i="46"/>
  <c r="BH45" i="44"/>
  <c r="H46" i="46"/>
  <c r="H46" i="44"/>
  <c r="AV46" i="46"/>
  <c r="AV46" i="44"/>
  <c r="BD46" i="46"/>
  <c r="BD46" i="44"/>
  <c r="AJ47" i="46"/>
  <c r="AJ47" i="44"/>
  <c r="BP47" i="46"/>
  <c r="BP47" i="44"/>
  <c r="AE48" i="46"/>
  <c r="AE48" i="44"/>
  <c r="AA49" i="46"/>
  <c r="AA49" i="44"/>
  <c r="AQ49" i="46"/>
  <c r="AQ49" i="44"/>
  <c r="G50" i="46"/>
  <c r="G50" i="44"/>
  <c r="W50" i="46"/>
  <c r="W50" i="44"/>
  <c r="AY51" i="46"/>
  <c r="AY51" i="44"/>
  <c r="BG51" i="46"/>
  <c r="BG51" i="44"/>
  <c r="BB52" i="46"/>
  <c r="BB52" i="44"/>
  <c r="A51" i="27"/>
  <c r="A53" i="44"/>
  <c r="Z53" i="46"/>
  <c r="Z53" i="44"/>
  <c r="BN53" i="46"/>
  <c r="BN53" i="44"/>
  <c r="N54" i="46"/>
  <c r="N54" i="44"/>
  <c r="AD54" i="46"/>
  <c r="AD54" i="44"/>
  <c r="AT54" i="46"/>
  <c r="AT54" i="44"/>
  <c r="BB54" i="46"/>
  <c r="BB54" i="44"/>
  <c r="BJ54" i="46"/>
  <c r="BJ54" i="44"/>
  <c r="J55" i="46"/>
  <c r="J55" i="44"/>
  <c r="BN55" i="46"/>
  <c r="BN55" i="44"/>
  <c r="M56" i="46"/>
  <c r="M56" i="44"/>
  <c r="U56" i="46"/>
  <c r="U56" i="44"/>
  <c r="AK56" i="46"/>
  <c r="AK56" i="44"/>
  <c r="BI56" i="46"/>
  <c r="BI56" i="44"/>
  <c r="W57" i="46"/>
  <c r="W57" i="44"/>
  <c r="AM57" i="46"/>
  <c r="AM57" i="44"/>
  <c r="AU57" i="46"/>
  <c r="AU57" i="44"/>
  <c r="BK57" i="46"/>
  <c r="BK57" i="44"/>
  <c r="BG58" i="46"/>
  <c r="BG58" i="44"/>
  <c r="G59" i="46"/>
  <c r="G59" i="44"/>
  <c r="W59" i="46"/>
  <c r="W59" i="44"/>
  <c r="AM59" i="46"/>
  <c r="AM59" i="44"/>
  <c r="U61" i="46"/>
  <c r="U61" i="44"/>
  <c r="AS61" i="46"/>
  <c r="AS61" i="44"/>
  <c r="BQ61" i="46"/>
  <c r="BQ61" i="44"/>
  <c r="AW62" i="46"/>
  <c r="AW62" i="44"/>
  <c r="AC63" i="46"/>
  <c r="AC63" i="44"/>
  <c r="AS63" i="46"/>
  <c r="AS63" i="44"/>
  <c r="H64" i="46"/>
  <c r="H64" i="44"/>
  <c r="X64" i="46"/>
  <c r="X64" i="44"/>
  <c r="AN64" i="46"/>
  <c r="AN64" i="44"/>
  <c r="BL64" i="46"/>
  <c r="BL64" i="44"/>
  <c r="R65" i="46"/>
  <c r="R65" i="44"/>
  <c r="AH65" i="46"/>
  <c r="AH65" i="44"/>
  <c r="AX65" i="46"/>
  <c r="AX65" i="44"/>
  <c r="BF65" i="46"/>
  <c r="BF65" i="44"/>
  <c r="N66" i="46"/>
  <c r="N66" i="44"/>
  <c r="AD66" i="46"/>
  <c r="AD66" i="44"/>
  <c r="BJ66" i="46"/>
  <c r="BJ66" i="44"/>
  <c r="A65" i="27"/>
  <c r="C67" i="46"/>
  <c r="C67" i="44" s="1"/>
  <c r="AP67" i="46"/>
  <c r="AP67" i="44"/>
  <c r="AX67" i="46"/>
  <c r="AX67" i="44"/>
  <c r="N68" i="46"/>
  <c r="N68" i="44"/>
  <c r="AD68" i="46"/>
  <c r="AD68" i="44"/>
  <c r="AB69" i="46"/>
  <c r="AB69" i="44"/>
  <c r="AJ69" i="46"/>
  <c r="AJ69" i="44"/>
  <c r="AR69" i="46"/>
  <c r="AR69" i="44"/>
  <c r="H70" i="46"/>
  <c r="H70" i="44"/>
  <c r="P70" i="46"/>
  <c r="P70" i="44"/>
  <c r="X70" i="46"/>
  <c r="X70" i="44"/>
  <c r="AV70" i="46"/>
  <c r="AV70" i="44"/>
  <c r="BL70" i="46"/>
  <c r="BL70" i="44"/>
  <c r="L71" i="46"/>
  <c r="L71" i="44"/>
  <c r="BP71" i="46"/>
  <c r="BP71" i="44"/>
  <c r="AN72" i="46"/>
  <c r="AN72" i="44"/>
  <c r="AV72" i="46"/>
  <c r="AV72" i="44"/>
  <c r="BL72" i="46"/>
  <c r="BL72" i="44"/>
  <c r="F73" i="46"/>
  <c r="F73" i="44"/>
  <c r="V73" i="46"/>
  <c r="V73" i="44"/>
  <c r="Q74" i="46"/>
  <c r="Q74" i="44"/>
  <c r="AW74" i="46"/>
  <c r="AW74" i="44"/>
  <c r="BE74" i="46"/>
  <c r="BE74" i="44"/>
  <c r="BM74" i="46"/>
  <c r="BM74" i="44"/>
  <c r="S75" i="46"/>
  <c r="S75" i="44"/>
  <c r="AA75" i="46"/>
  <c r="AA75" i="44"/>
  <c r="AQ75" i="46"/>
  <c r="AQ75" i="44"/>
  <c r="G76" i="46"/>
  <c r="G76" i="44"/>
  <c r="W76" i="46"/>
  <c r="W76" i="44"/>
  <c r="AE76" i="46"/>
  <c r="AE76" i="44"/>
  <c r="BC76" i="46"/>
  <c r="BC76" i="44"/>
  <c r="BK76" i="46"/>
  <c r="BK76" i="44"/>
  <c r="M77" i="46"/>
  <c r="M77" i="44"/>
  <c r="AK77" i="46"/>
  <c r="AK77" i="44"/>
  <c r="AS77" i="46"/>
  <c r="AS77" i="44"/>
  <c r="BI77" i="46"/>
  <c r="BI77" i="44"/>
  <c r="H78" i="46"/>
  <c r="H78" i="44"/>
  <c r="AQ79" i="46"/>
  <c r="AQ79" i="44"/>
  <c r="AY79" i="46"/>
  <c r="AY79" i="44"/>
  <c r="G80" i="46"/>
  <c r="G80" i="44"/>
  <c r="W80" i="46"/>
  <c r="W80" i="44"/>
  <c r="AE80" i="46"/>
  <c r="AE80" i="44"/>
  <c r="AU80" i="46"/>
  <c r="AU80" i="44"/>
  <c r="BC80" i="46"/>
  <c r="BC80" i="44"/>
  <c r="BK80" i="46"/>
  <c r="BK80" i="44"/>
  <c r="R81" i="46"/>
  <c r="R81" i="44"/>
  <c r="AH81" i="46"/>
  <c r="AH81" i="44"/>
  <c r="AP81" i="46"/>
  <c r="AP81" i="44"/>
  <c r="AX81" i="46"/>
  <c r="AX81" i="44"/>
  <c r="BN81" i="46"/>
  <c r="BN81" i="44"/>
  <c r="E82" i="46"/>
  <c r="E82" i="44"/>
  <c r="M82" i="46"/>
  <c r="M82" i="44"/>
  <c r="U82" i="46"/>
  <c r="U82" i="44"/>
  <c r="AC82" i="46"/>
  <c r="AC82" i="44"/>
  <c r="AK82" i="46"/>
  <c r="AK82" i="44"/>
  <c r="AS82" i="46"/>
  <c r="AS82" i="44"/>
  <c r="BA82" i="46"/>
  <c r="BA82" i="44"/>
  <c r="BQ82" i="46"/>
  <c r="BQ82" i="44"/>
  <c r="AA83" i="46"/>
  <c r="AA83" i="44"/>
  <c r="BG83" i="46"/>
  <c r="BG83" i="44"/>
  <c r="G84" i="46"/>
  <c r="G84" i="44"/>
  <c r="AE84" i="46"/>
  <c r="AE84" i="44"/>
  <c r="AQ44" i="46"/>
  <c r="AQ44" i="44"/>
  <c r="G45" i="46"/>
  <c r="G45" i="44"/>
  <c r="BG46" i="46"/>
  <c r="BG46" i="44"/>
  <c r="AP48" i="46"/>
  <c r="AP48" i="44"/>
  <c r="F49" i="46"/>
  <c r="F49" i="44"/>
  <c r="BB49" i="46"/>
  <c r="BB49" i="44"/>
  <c r="BN50" i="46"/>
  <c r="BN50" i="44"/>
  <c r="N51" i="46"/>
  <c r="N51" i="44"/>
  <c r="Y52" i="46"/>
  <c r="Y52" i="44"/>
  <c r="AC53" i="46"/>
  <c r="AC53" i="44"/>
  <c r="AV56" i="46"/>
  <c r="AV56" i="44"/>
  <c r="AT58" i="46"/>
  <c r="AT58" i="44"/>
  <c r="H63" i="46"/>
  <c r="H63" i="44"/>
  <c r="BD63" i="46"/>
  <c r="BD63" i="44"/>
  <c r="N32" i="44"/>
  <c r="S40" i="44"/>
  <c r="AM43" i="44"/>
  <c r="S44" i="44"/>
  <c r="BC84" i="44"/>
  <c r="BE85" i="44"/>
  <c r="AZ86" i="44"/>
  <c r="H87" i="44"/>
  <c r="AF87" i="44"/>
  <c r="AN89" i="44"/>
  <c r="D90" i="44"/>
  <c r="L90" i="44"/>
  <c r="T90" i="44"/>
  <c r="AB90" i="44"/>
  <c r="AJ90" i="44"/>
  <c r="AR90" i="44"/>
  <c r="AZ90" i="44"/>
  <c r="BH90" i="44"/>
  <c r="BP90" i="44"/>
  <c r="A28" i="44"/>
  <c r="AL9" i="44"/>
  <c r="BL23" i="44"/>
  <c r="AX28" i="44"/>
  <c r="AP35" i="44"/>
  <c r="AW39" i="44"/>
  <c r="AK40" i="44"/>
  <c r="Q41" i="44"/>
  <c r="T17" i="44"/>
  <c r="R35" i="44"/>
  <c r="BG10" i="44"/>
  <c r="BN12" i="44"/>
  <c r="D15" i="44"/>
  <c r="AD20" i="44"/>
  <c r="T26" i="44"/>
  <c r="BF28" i="44"/>
  <c r="I43" i="44"/>
  <c r="AW43" i="44"/>
  <c r="AS46" i="44"/>
  <c r="AO47" i="44"/>
  <c r="BG54" i="44"/>
  <c r="BD25" i="44"/>
  <c r="Y30" i="44"/>
  <c r="AS42" i="44"/>
  <c r="F9" i="44"/>
  <c r="N11" i="44"/>
  <c r="AP12" i="44"/>
  <c r="H18" i="44"/>
  <c r="F22" i="44"/>
  <c r="AF23" i="44"/>
  <c r="J28" i="44"/>
  <c r="AJ33" i="44"/>
  <c r="BQ38" i="44"/>
  <c r="BQ40" i="44"/>
  <c r="Q45" i="44"/>
  <c r="J19" i="44"/>
  <c r="P23" i="44"/>
  <c r="AR24" i="44"/>
  <c r="X25" i="44"/>
  <c r="P32" i="44"/>
  <c r="AH35" i="44"/>
  <c r="AS44" i="44"/>
  <c r="AC46" i="44"/>
  <c r="L50" i="44"/>
  <c r="AF51" i="44"/>
  <c r="AU53" i="44"/>
  <c r="AQ54" i="44"/>
  <c r="C21" i="46"/>
  <c r="C21" i="44" s="1"/>
  <c r="Y8" i="44"/>
  <c r="AX12" i="44"/>
  <c r="AJ15" i="44"/>
  <c r="AB17" i="44"/>
  <c r="AN18" i="44"/>
  <c r="BB20" i="44"/>
  <c r="N22" i="44"/>
  <c r="AT27" i="44"/>
  <c r="AC29" i="44"/>
  <c r="Q30" i="44"/>
  <c r="E31" i="44"/>
  <c r="AC31" i="44"/>
  <c r="N34" i="44"/>
  <c r="AK38" i="44"/>
  <c r="BA38" i="44"/>
  <c r="I39" i="44"/>
  <c r="Y39" i="44"/>
  <c r="AC40" i="44"/>
  <c r="AS40" i="44"/>
  <c r="BE41" i="44"/>
  <c r="U42" i="44"/>
  <c r="BM45" i="44"/>
  <c r="Q47" i="44"/>
  <c r="AB50" i="44"/>
  <c r="AV51" i="44"/>
  <c r="AM55" i="44"/>
  <c r="BC55" i="44"/>
  <c r="BN56" i="44"/>
  <c r="AN58" i="44"/>
  <c r="L59" i="44"/>
  <c r="AB59" i="44"/>
  <c r="AZ59" i="44"/>
  <c r="BP59" i="44"/>
  <c r="AM60" i="44"/>
  <c r="R63" i="44"/>
  <c r="AH63" i="44"/>
  <c r="AE67" i="44"/>
  <c r="U70" i="44"/>
  <c r="BI70" i="44"/>
  <c r="AO71" i="44"/>
  <c r="BI72" i="44"/>
  <c r="AY73" i="44"/>
  <c r="V74" i="44"/>
  <c r="BB74" i="44"/>
  <c r="BH76" i="44"/>
  <c r="AP77" i="44"/>
  <c r="AN79" i="44"/>
  <c r="AB80" i="44"/>
  <c r="AH28" i="46"/>
  <c r="AH28" i="44"/>
  <c r="AX35" i="46"/>
  <c r="AX35" i="44"/>
  <c r="AR15" i="44"/>
  <c r="BL18" i="44"/>
  <c r="BJ20" i="44"/>
  <c r="V22" i="44"/>
  <c r="T33" i="44"/>
  <c r="BE37" i="44"/>
  <c r="BI38" i="44"/>
  <c r="V20" i="44"/>
  <c r="BF21" i="44"/>
  <c r="H23" i="44"/>
  <c r="I30" i="44"/>
  <c r="AG45" i="44"/>
  <c r="V11" i="44"/>
  <c r="Z12" i="44"/>
  <c r="BD18" i="44"/>
  <c r="BJ22" i="44"/>
  <c r="BD23" i="44"/>
  <c r="BL25" i="44"/>
  <c r="BQ31" i="44"/>
  <c r="M44" i="44"/>
  <c r="M46" i="44"/>
  <c r="BE47" i="44"/>
  <c r="X49" i="44"/>
  <c r="P51" i="44"/>
  <c r="G53" i="44"/>
  <c r="N9" i="44"/>
  <c r="AL13" i="44"/>
  <c r="Z14" i="44"/>
  <c r="A23" i="44"/>
  <c r="C23" i="46"/>
  <c r="C23" i="44" s="1"/>
  <c r="C35" i="46"/>
  <c r="C35" i="44" s="1"/>
  <c r="AJ7" i="44"/>
  <c r="K10" i="44"/>
  <c r="AI10" i="44"/>
  <c r="BO10" i="44"/>
  <c r="Y11" i="44"/>
  <c r="BE11" i="44"/>
  <c r="M12" i="44"/>
  <c r="D17" i="44"/>
  <c r="AL20" i="44"/>
  <c r="AX21" i="44"/>
  <c r="BN21" i="44"/>
  <c r="AT22" i="44"/>
  <c r="AN23" i="44"/>
  <c r="L24" i="44"/>
  <c r="AB24" i="44"/>
  <c r="AR26" i="44"/>
  <c r="BJ27" i="44"/>
  <c r="R28" i="44"/>
  <c r="BE30" i="44"/>
  <c r="BA31" i="44"/>
  <c r="H32" i="44"/>
  <c r="AR33" i="44"/>
  <c r="F34" i="44"/>
  <c r="BN35" i="44"/>
  <c r="BQ36" i="44"/>
  <c r="AG37" i="44"/>
  <c r="E38" i="44"/>
  <c r="Y43" i="44"/>
  <c r="BI44" i="44"/>
  <c r="I45" i="44"/>
  <c r="BI46" i="44"/>
  <c r="H51" i="44"/>
  <c r="S54" i="44"/>
  <c r="AP56" i="44"/>
  <c r="BH57" i="44"/>
  <c r="H58" i="44"/>
  <c r="X58" i="44"/>
  <c r="O60" i="44"/>
  <c r="BC60" i="44"/>
  <c r="F62" i="44"/>
  <c r="AT62" i="44"/>
  <c r="K66" i="44"/>
  <c r="G67" i="44"/>
  <c r="Q69" i="44"/>
  <c r="AK72" i="44"/>
  <c r="AQ73" i="44"/>
  <c r="BI78" i="44"/>
  <c r="AK31" i="46"/>
  <c r="AK31" i="44"/>
  <c r="M36" i="46"/>
  <c r="M36" i="44"/>
  <c r="BQ42" i="46"/>
  <c r="BQ42" i="44"/>
  <c r="BQ44" i="46"/>
  <c r="BQ44" i="44"/>
  <c r="T48" i="46"/>
  <c r="T48" i="44"/>
  <c r="AB48" i="46"/>
  <c r="AB48" i="44"/>
  <c r="AJ48" i="46"/>
  <c r="AJ48" i="44"/>
  <c r="AR48" i="46"/>
  <c r="AR48" i="44"/>
  <c r="AZ48" i="46"/>
  <c r="AZ48" i="44"/>
  <c r="BH48" i="46"/>
  <c r="BH48" i="44"/>
  <c r="BP48" i="46"/>
  <c r="BP48" i="44"/>
  <c r="P49" i="46"/>
  <c r="P49" i="44"/>
  <c r="AV49" i="46"/>
  <c r="AV49" i="44"/>
  <c r="X51" i="46"/>
  <c r="X51" i="44"/>
  <c r="K52" i="46"/>
  <c r="K52" i="44"/>
  <c r="AI52" i="46"/>
  <c r="AI52" i="44"/>
  <c r="W55" i="46"/>
  <c r="W55" i="44"/>
  <c r="Z56" i="46"/>
  <c r="Z56" i="44"/>
  <c r="AR57" i="46"/>
  <c r="AR57" i="44"/>
  <c r="AF58" i="46"/>
  <c r="AF58" i="44"/>
  <c r="BD58" i="46"/>
  <c r="BD58" i="44"/>
  <c r="T59" i="46"/>
  <c r="T59" i="44"/>
  <c r="Z61" i="46"/>
  <c r="Z61" i="44"/>
  <c r="BF61" i="46"/>
  <c r="BF61" i="44"/>
  <c r="AD62" i="46"/>
  <c r="AD62" i="44"/>
  <c r="BB62" i="46"/>
  <c r="BB62" i="44"/>
  <c r="J63" i="46"/>
  <c r="J63" i="44"/>
  <c r="Z63" i="46"/>
  <c r="Z63" i="44"/>
  <c r="AX63" i="46"/>
  <c r="AX63" i="44"/>
  <c r="M64" i="46"/>
  <c r="M64" i="44"/>
  <c r="AK64" i="46"/>
  <c r="AK64" i="44"/>
  <c r="O65" i="46"/>
  <c r="O65" i="44"/>
  <c r="BK65" i="46"/>
  <c r="BK65" i="44"/>
  <c r="S66" i="46"/>
  <c r="S66" i="44"/>
  <c r="AQ66" i="46"/>
  <c r="AQ66" i="44"/>
  <c r="BO66" i="46"/>
  <c r="BO66" i="44"/>
  <c r="W67" i="46"/>
  <c r="W67" i="44"/>
  <c r="AU67" i="46"/>
  <c r="AU67" i="44"/>
  <c r="AI68" i="46"/>
  <c r="AI68" i="44"/>
  <c r="AQ68" i="46"/>
  <c r="AQ68" i="44"/>
  <c r="BO68" i="46"/>
  <c r="BO68" i="44"/>
  <c r="Y69" i="46"/>
  <c r="Y69" i="44"/>
  <c r="AW69" i="46"/>
  <c r="AW69" i="44"/>
  <c r="AC70" i="46"/>
  <c r="AC70" i="44"/>
  <c r="BA70" i="46"/>
  <c r="BA70" i="44"/>
  <c r="I71" i="46"/>
  <c r="I71" i="44"/>
  <c r="BE71" i="46"/>
  <c r="BE71" i="44"/>
  <c r="M72" i="46"/>
  <c r="M72" i="44"/>
  <c r="U72" i="46"/>
  <c r="U72" i="44"/>
  <c r="AS72" i="46"/>
  <c r="AS72" i="44"/>
  <c r="BQ72" i="46"/>
  <c r="BQ72" i="44"/>
  <c r="AI73" i="46"/>
  <c r="AI73" i="44"/>
  <c r="N74" i="46"/>
  <c r="N74" i="44"/>
  <c r="AT74" i="46"/>
  <c r="AT74" i="44"/>
  <c r="AF75" i="46"/>
  <c r="AF75" i="44"/>
  <c r="L76" i="46"/>
  <c r="L76" i="44"/>
  <c r="AB76" i="46"/>
  <c r="AB76" i="44"/>
  <c r="J77" i="46"/>
  <c r="J77" i="44"/>
  <c r="AX77" i="46"/>
  <c r="AX77" i="44"/>
  <c r="BF77" i="46"/>
  <c r="BF77" i="44"/>
  <c r="E78" i="46"/>
  <c r="E78" i="44"/>
  <c r="M78" i="46"/>
  <c r="M78" i="44"/>
  <c r="AK78" i="46"/>
  <c r="AK78" i="44"/>
  <c r="AS78" i="46"/>
  <c r="AS78" i="44"/>
  <c r="X79" i="46"/>
  <c r="X79" i="44"/>
  <c r="D80" i="46"/>
  <c r="D80" i="44"/>
  <c r="AJ80" i="46"/>
  <c r="AJ80" i="44"/>
  <c r="AR80" i="46"/>
  <c r="AR80" i="44"/>
  <c r="AZ80" i="46"/>
  <c r="AZ80" i="44"/>
  <c r="AE81" i="46"/>
  <c r="AE81" i="44"/>
  <c r="AM81" i="46"/>
  <c r="AM81" i="44"/>
  <c r="BC81" i="46"/>
  <c r="BC81" i="44"/>
  <c r="BK81" i="46"/>
  <c r="BK81" i="44"/>
  <c r="J82" i="46"/>
  <c r="J82" i="44"/>
  <c r="Z82" i="46"/>
  <c r="Z82" i="44"/>
  <c r="AH82" i="46"/>
  <c r="AH82" i="44"/>
  <c r="BF82" i="46"/>
  <c r="BF82" i="44"/>
  <c r="BN82" i="46"/>
  <c r="BN82" i="44"/>
  <c r="X83" i="46"/>
  <c r="X83" i="44"/>
  <c r="AF83" i="46"/>
  <c r="AF83" i="44"/>
  <c r="BD83" i="46"/>
  <c r="BD83" i="44"/>
  <c r="L84" i="46"/>
  <c r="L84" i="44"/>
  <c r="AR84" i="46"/>
  <c r="AR84" i="44"/>
  <c r="AZ84" i="46"/>
  <c r="AZ84" i="44"/>
  <c r="V85" i="46"/>
  <c r="V85" i="44"/>
  <c r="BB85" i="46"/>
  <c r="BB85" i="44"/>
  <c r="Q86" i="46"/>
  <c r="Q86" i="44"/>
  <c r="Y86" i="46"/>
  <c r="Y86" i="44"/>
  <c r="AO86" i="46"/>
  <c r="AO86" i="44"/>
  <c r="BM86" i="46"/>
  <c r="BM86" i="44"/>
  <c r="E87" i="46"/>
  <c r="E87" i="44"/>
  <c r="U87" i="46"/>
  <c r="U87" i="44"/>
  <c r="BA87" i="46"/>
  <c r="BA87" i="44"/>
  <c r="BI87" i="46"/>
  <c r="BI87" i="44"/>
  <c r="BI31" i="46"/>
  <c r="BI31" i="44"/>
  <c r="E40" i="44"/>
  <c r="AW41" i="44"/>
  <c r="A14" i="44"/>
  <c r="C28" i="46"/>
  <c r="C28" i="44" s="1"/>
  <c r="L7" i="44"/>
  <c r="R12" i="44"/>
  <c r="BF12" i="44"/>
  <c r="V13" i="44"/>
  <c r="T15" i="44"/>
  <c r="AV18" i="44"/>
  <c r="AT20" i="44"/>
  <c r="AV23" i="44"/>
  <c r="AJ24" i="44"/>
  <c r="BB27" i="44"/>
  <c r="U29" i="44"/>
  <c r="AW30" i="44"/>
  <c r="AF32" i="44"/>
  <c r="AL34" i="44"/>
  <c r="AK36" i="44"/>
  <c r="I37" i="44"/>
  <c r="Y37" i="44"/>
  <c r="AC38" i="44"/>
  <c r="AS38" i="44"/>
  <c r="AG39" i="44"/>
  <c r="U40" i="44"/>
  <c r="AO41" i="44"/>
  <c r="AC42" i="44"/>
  <c r="AG43" i="44"/>
  <c r="U44" i="44"/>
  <c r="T50" i="44"/>
  <c r="AN51" i="44"/>
  <c r="K54" i="44"/>
  <c r="BK55" i="44"/>
  <c r="P58" i="44"/>
  <c r="AE60" i="44"/>
  <c r="AU60" i="44"/>
  <c r="R61" i="44"/>
  <c r="BN63" i="44"/>
  <c r="AC64" i="44"/>
  <c r="AY68" i="44"/>
  <c r="I69" i="44"/>
  <c r="AG69" i="44"/>
  <c r="AG71" i="44"/>
  <c r="E72" i="44"/>
  <c r="BA72" i="44"/>
  <c r="X75" i="44"/>
  <c r="AV75" i="44"/>
  <c r="D33" i="46"/>
  <c r="D33" i="44"/>
  <c r="AK42" i="46"/>
  <c r="AK42" i="44"/>
  <c r="S10" i="44"/>
  <c r="BF19" i="44"/>
  <c r="AZ26" i="44"/>
  <c r="BA36" i="44"/>
  <c r="AY10" i="44"/>
  <c r="AF18" i="44"/>
  <c r="F27" i="44"/>
  <c r="AS29" i="44"/>
  <c r="AZ33" i="44"/>
  <c r="BQ46" i="44"/>
  <c r="O26" i="46"/>
  <c r="O26" i="44"/>
  <c r="I27" i="46"/>
  <c r="I27" i="44"/>
  <c r="E28" i="46"/>
  <c r="E28" i="44"/>
  <c r="U28" i="46"/>
  <c r="U28" i="44"/>
  <c r="BI28" i="46"/>
  <c r="BI28" i="44"/>
  <c r="AF29" i="46"/>
  <c r="AF29" i="44"/>
  <c r="L30" i="46"/>
  <c r="L30" i="44"/>
  <c r="AG30" i="46"/>
  <c r="AG30" i="44"/>
  <c r="U31" i="46"/>
  <c r="U31" i="44"/>
  <c r="BJ34" i="46"/>
  <c r="BJ34" i="44"/>
  <c r="A35" i="44"/>
  <c r="AR7" i="44"/>
  <c r="AQ10" i="44"/>
  <c r="BD16" i="44"/>
  <c r="AB26" i="44"/>
  <c r="BQ29" i="44"/>
  <c r="Q43" i="44"/>
  <c r="AR17" i="44"/>
  <c r="AH19" i="44"/>
  <c r="AN25" i="44"/>
  <c r="BH26" i="44"/>
  <c r="BI29" i="44"/>
  <c r="BM30" i="44"/>
  <c r="E36" i="44"/>
  <c r="Y41" i="44"/>
  <c r="T7" i="44"/>
  <c r="BJ9" i="44"/>
  <c r="AA10" i="44"/>
  <c r="Q11" i="44"/>
  <c r="AW11" i="44"/>
  <c r="E12" i="44"/>
  <c r="AG13" i="44"/>
  <c r="AP14" i="44"/>
  <c r="BQ14" i="44"/>
  <c r="W15" i="44"/>
  <c r="AZ15" i="44"/>
  <c r="H16" i="44"/>
  <c r="AI16" i="44"/>
  <c r="F20" i="44"/>
  <c r="R21" i="44"/>
  <c r="AP21" i="44"/>
  <c r="D24" i="44"/>
  <c r="T24" i="44"/>
  <c r="H25" i="44"/>
  <c r="L26" i="44"/>
  <c r="Z28" i="44"/>
  <c r="BD32" i="44"/>
  <c r="L33" i="44"/>
  <c r="BB34" i="44"/>
  <c r="BM37" i="44"/>
  <c r="BE39" i="44"/>
  <c r="BA40" i="44"/>
  <c r="E42" i="44"/>
  <c r="BM43" i="44"/>
  <c r="AW45" i="44"/>
  <c r="Y47" i="44"/>
  <c r="D48" i="44"/>
  <c r="BL49" i="44"/>
  <c r="AZ50" i="44"/>
  <c r="BG52" i="44"/>
  <c r="G55" i="44"/>
  <c r="AJ59" i="44"/>
  <c r="BK60" i="44"/>
  <c r="AP61" i="44"/>
  <c r="N62" i="44"/>
  <c r="E64" i="44"/>
  <c r="G65" i="44"/>
  <c r="W65" i="44"/>
  <c r="AU65" i="44"/>
  <c r="O67" i="44"/>
  <c r="AM67" i="44"/>
  <c r="BK67" i="44"/>
  <c r="E70" i="44"/>
  <c r="BQ70" i="44"/>
  <c r="BM71" i="44"/>
  <c r="AL74" i="44"/>
  <c r="BJ74" i="44"/>
  <c r="BQ78" i="44"/>
  <c r="P79" i="44"/>
  <c r="BH80" i="44"/>
  <c r="AX82" i="44"/>
  <c r="AC89" i="44"/>
  <c r="AC91" i="44"/>
  <c r="M89" i="44"/>
  <c r="BI89" i="44"/>
  <c r="M91" i="44"/>
  <c r="BI91" i="44"/>
  <c r="AW94" i="44"/>
  <c r="E89" i="44"/>
  <c r="BA89" i="44"/>
  <c r="AO94" i="44"/>
  <c r="AC95" i="44"/>
  <c r="AD96" i="44"/>
  <c r="J97" i="44"/>
  <c r="BN97" i="44"/>
  <c r="T98" i="44"/>
  <c r="H99" i="44"/>
  <c r="BL99" i="44"/>
  <c r="BB10" i="44"/>
  <c r="AO11" i="44"/>
  <c r="BI14" i="44"/>
  <c r="O15" i="44"/>
  <c r="G17" i="44"/>
  <c r="S18" i="44"/>
  <c r="M19" i="44"/>
  <c r="AK19" i="44"/>
  <c r="BQ19" i="44"/>
  <c r="Q20" i="44"/>
  <c r="M21" i="44"/>
  <c r="BA21" i="44"/>
  <c r="Q7" i="46"/>
  <c r="Q7" i="44"/>
  <c r="AF10" i="46"/>
  <c r="AF10" i="44"/>
  <c r="AS18" i="46"/>
  <c r="AS18" i="44"/>
  <c r="BQ18" i="46"/>
  <c r="BQ18" i="44"/>
  <c r="W19" i="46"/>
  <c r="W19" i="44"/>
  <c r="AI22" i="46"/>
  <c r="AI22" i="44"/>
  <c r="AY22" i="46"/>
  <c r="AY22" i="44"/>
  <c r="U25" i="46"/>
  <c r="U25" i="44"/>
  <c r="BA25" i="46"/>
  <c r="BA25" i="44"/>
  <c r="AA27" i="46"/>
  <c r="AA27" i="44"/>
  <c r="AH31" i="46"/>
  <c r="AH31" i="44"/>
  <c r="BM7" i="44"/>
  <c r="BD10" i="44"/>
  <c r="Y17" i="44"/>
  <c r="I24" i="44"/>
  <c r="BI32" i="44"/>
  <c r="AE8" i="46"/>
  <c r="AE8" i="44"/>
  <c r="A7" i="27"/>
  <c r="A9" i="44"/>
  <c r="C9" i="46"/>
  <c r="C9" i="44" s="1"/>
  <c r="AI9" i="46"/>
  <c r="AI9" i="44"/>
  <c r="AA20" i="46"/>
  <c r="AA20" i="44"/>
  <c r="AP31" i="46"/>
  <c r="AP31" i="44"/>
  <c r="H10" i="44"/>
  <c r="AJ11" i="44"/>
  <c r="AM14" i="44"/>
  <c r="BG22" i="44"/>
  <c r="R29" i="44"/>
  <c r="AW33" i="44"/>
  <c r="V8" i="44"/>
  <c r="BK8" i="44"/>
  <c r="BH11" i="44"/>
  <c r="R17" i="44"/>
  <c r="AU19" i="44"/>
  <c r="AE21" i="44"/>
  <c r="E23" i="44"/>
  <c r="V23" i="44"/>
  <c r="BC28" i="44"/>
  <c r="S29" i="44"/>
  <c r="G30" i="44"/>
  <c r="W30" i="44"/>
  <c r="F32" i="44"/>
  <c r="BB32" i="44"/>
  <c r="Z33" i="44"/>
  <c r="AX33" i="44"/>
  <c r="AI46" i="44"/>
  <c r="BE7" i="46"/>
  <c r="BE7" i="44"/>
  <c r="BJ8" i="46"/>
  <c r="BJ8" i="44"/>
  <c r="AA9" i="46"/>
  <c r="AA9" i="44"/>
  <c r="AQ11" i="46"/>
  <c r="AQ11" i="44"/>
  <c r="BC14" i="46"/>
  <c r="BC14" i="44"/>
  <c r="Q17" i="46"/>
  <c r="Q17" i="44"/>
  <c r="AG17" i="46"/>
  <c r="AG17" i="44"/>
  <c r="BE17" i="46"/>
  <c r="BE17" i="44"/>
  <c r="Y24" i="46"/>
  <c r="Y24" i="44"/>
  <c r="AW24" i="46"/>
  <c r="AW24" i="44"/>
  <c r="Q26" i="46"/>
  <c r="Q26" i="44"/>
  <c r="AO26" i="46"/>
  <c r="AO26" i="44"/>
  <c r="Z31" i="46"/>
  <c r="Z31" i="44"/>
  <c r="W21" i="44"/>
  <c r="AC23" i="44"/>
  <c r="AW7" i="44"/>
  <c r="AV10" i="44"/>
  <c r="BA16" i="44"/>
  <c r="AH17" i="44"/>
  <c r="M18" i="44"/>
  <c r="AR20" i="44"/>
  <c r="F23" i="44"/>
  <c r="BQ23" i="44"/>
  <c r="BI25" i="44"/>
  <c r="S27" i="44"/>
  <c r="AQ27" i="44"/>
  <c r="R31" i="44"/>
  <c r="Q33" i="44"/>
  <c r="T34" i="44"/>
  <c r="BH34" i="44"/>
  <c r="H35" i="44"/>
  <c r="AI36" i="44"/>
  <c r="BC37" i="44"/>
  <c r="BC43" i="44"/>
  <c r="AE45" i="44"/>
  <c r="AA11" i="44"/>
  <c r="BB8" i="44"/>
  <c r="X10" i="44"/>
  <c r="T11" i="44"/>
  <c r="AS16" i="44"/>
  <c r="U23" i="44"/>
  <c r="AW26" i="44"/>
  <c r="BQ32" i="44"/>
  <c r="A17" i="44"/>
  <c r="C24" i="46"/>
  <c r="C24" i="44" s="1"/>
  <c r="BF7" i="44"/>
  <c r="Q10" i="44"/>
  <c r="AE12" i="44"/>
  <c r="AU12" i="44"/>
  <c r="BK12" i="44"/>
  <c r="AX15" i="44"/>
  <c r="AD16" i="44"/>
  <c r="BQ16" i="44"/>
  <c r="BB18" i="44"/>
  <c r="AB20" i="44"/>
  <c r="BG20" i="44"/>
  <c r="AM21" i="44"/>
  <c r="AG24" i="44"/>
  <c r="BE26" i="44"/>
  <c r="AU28" i="44"/>
  <c r="AX29" i="44"/>
  <c r="BB30" i="44"/>
  <c r="R33" i="44"/>
  <c r="AJ34" i="44"/>
  <c r="W37" i="44"/>
  <c r="AU39" i="44"/>
  <c r="AI42" i="44"/>
  <c r="J48" i="44"/>
  <c r="R48" i="44"/>
  <c r="BG9" i="46"/>
  <c r="BG9" i="44"/>
  <c r="AQ13" i="46"/>
  <c r="AQ13" i="44"/>
  <c r="G14" i="46"/>
  <c r="G14" i="44"/>
  <c r="G19" i="46"/>
  <c r="G19" i="44"/>
  <c r="K20" i="46"/>
  <c r="K20" i="44"/>
  <c r="AY27" i="46"/>
  <c r="AY27" i="44"/>
  <c r="BG27" i="46"/>
  <c r="BG27" i="44"/>
  <c r="G28" i="46"/>
  <c r="G28" i="44"/>
  <c r="W28" i="46"/>
  <c r="W28" i="44"/>
  <c r="AM28" i="46"/>
  <c r="AM28" i="44"/>
  <c r="BK28" i="46"/>
  <c r="BK28" i="44"/>
  <c r="J29" i="46"/>
  <c r="J29" i="44"/>
  <c r="AH29" i="46"/>
  <c r="AH29" i="44"/>
  <c r="AP29" i="46"/>
  <c r="AP29" i="44"/>
  <c r="BN29" i="46"/>
  <c r="BN29" i="44"/>
  <c r="F30" i="46"/>
  <c r="F30" i="44"/>
  <c r="N30" i="46"/>
  <c r="N30" i="44"/>
  <c r="V30" i="46"/>
  <c r="V30" i="44"/>
  <c r="AL30" i="46"/>
  <c r="AL30" i="44"/>
  <c r="AT30" i="46"/>
  <c r="AT30" i="44"/>
  <c r="BJ30" i="46"/>
  <c r="BJ30" i="44"/>
  <c r="BF31" i="46"/>
  <c r="BF31" i="44"/>
  <c r="BN31" i="46"/>
  <c r="BN31" i="44"/>
  <c r="E32" i="46"/>
  <c r="E32" i="44"/>
  <c r="M32" i="46"/>
  <c r="M32" i="44"/>
  <c r="U32" i="46"/>
  <c r="U32" i="44"/>
  <c r="AK32" i="46"/>
  <c r="AK32" i="44"/>
  <c r="AS32" i="46"/>
  <c r="AS32" i="44"/>
  <c r="BA32" i="46"/>
  <c r="BA32" i="44"/>
  <c r="I33" i="46"/>
  <c r="I33" i="44"/>
  <c r="Y33" i="46"/>
  <c r="Y33" i="44"/>
  <c r="BE33" i="46"/>
  <c r="BE33" i="44"/>
  <c r="AQ9" i="46"/>
  <c r="AQ9" i="44"/>
  <c r="BO13" i="46"/>
  <c r="BO13" i="44"/>
  <c r="AO17" i="46"/>
  <c r="AO17" i="44"/>
  <c r="U18" i="46"/>
  <c r="U18" i="44"/>
  <c r="AS25" i="46"/>
  <c r="AS25" i="44"/>
  <c r="I26" i="46"/>
  <c r="I26" i="44"/>
  <c r="AL8" i="44"/>
  <c r="AE14" i="44"/>
  <c r="AW10" i="46"/>
  <c r="AW10" i="44"/>
  <c r="O45" i="46"/>
  <c r="O45" i="44"/>
  <c r="AM45" i="46"/>
  <c r="AM45" i="44"/>
  <c r="AU45" i="46"/>
  <c r="AU45" i="44"/>
  <c r="BC45" i="46"/>
  <c r="BC45" i="44"/>
  <c r="K46" i="46"/>
  <c r="K46" i="44"/>
  <c r="S46" i="46"/>
  <c r="S46" i="44"/>
  <c r="AA46" i="46"/>
  <c r="AA46" i="44"/>
  <c r="AQ46" i="46"/>
  <c r="AQ46" i="44"/>
  <c r="AY46" i="46"/>
  <c r="AY46" i="44"/>
  <c r="BO46" i="46"/>
  <c r="BO46" i="44"/>
  <c r="AE47" i="46"/>
  <c r="AE47" i="44"/>
  <c r="AU47" i="46"/>
  <c r="AU47" i="44"/>
  <c r="BK47" i="46"/>
  <c r="BK47" i="44"/>
  <c r="N49" i="46"/>
  <c r="N49" i="44"/>
  <c r="V49" i="46"/>
  <c r="V49" i="44"/>
  <c r="AD49" i="46"/>
  <c r="AD49" i="44"/>
  <c r="AL49" i="46"/>
  <c r="AL49" i="44"/>
  <c r="BJ49" i="46"/>
  <c r="BJ49" i="44"/>
  <c r="R50" i="46"/>
  <c r="R50" i="44"/>
  <c r="Z50" i="46"/>
  <c r="Z50" i="44"/>
  <c r="AH50" i="46"/>
  <c r="AH50" i="44"/>
  <c r="AX50" i="46"/>
  <c r="AX50" i="44"/>
  <c r="BF50" i="46"/>
  <c r="BF50" i="44"/>
  <c r="F51" i="46"/>
  <c r="F51" i="44"/>
  <c r="V51" i="46"/>
  <c r="V51" i="44"/>
  <c r="AL51" i="46"/>
  <c r="AL51" i="44"/>
  <c r="AT51" i="46"/>
  <c r="AT51" i="44"/>
  <c r="BJ51" i="46"/>
  <c r="BJ51" i="44"/>
  <c r="A50" i="27"/>
  <c r="A52" i="44"/>
  <c r="AO52" i="46"/>
  <c r="AO52" i="44"/>
  <c r="AW52" i="46"/>
  <c r="AW52" i="44"/>
  <c r="BE52" i="46"/>
  <c r="BE52" i="44"/>
  <c r="BM52" i="46"/>
  <c r="BM52" i="44"/>
  <c r="E53" i="46"/>
  <c r="E53" i="44"/>
  <c r="S13" i="46"/>
  <c r="S13" i="44"/>
  <c r="AU14" i="46"/>
  <c r="AU14" i="44"/>
  <c r="BK14" i="46"/>
  <c r="BK14" i="44"/>
  <c r="AC18" i="46"/>
  <c r="AC18" i="44"/>
  <c r="O19" i="46"/>
  <c r="O19" i="44"/>
  <c r="BO20" i="46"/>
  <c r="BO20" i="44"/>
  <c r="AA22" i="46"/>
  <c r="AA22" i="44"/>
  <c r="BQ25" i="46"/>
  <c r="BQ25" i="44"/>
  <c r="Y26" i="46"/>
  <c r="Y26" i="44"/>
  <c r="J31" i="46"/>
  <c r="J31" i="44"/>
  <c r="O14" i="44"/>
  <c r="Z29" i="44"/>
  <c r="BN7" i="46"/>
  <c r="P14" i="46"/>
  <c r="P14" i="44"/>
  <c r="F18" i="46"/>
  <c r="F18" i="44"/>
  <c r="AF21" i="46"/>
  <c r="AF21" i="44"/>
  <c r="AV21" i="46"/>
  <c r="AV21" i="44"/>
  <c r="AJ22" i="46"/>
  <c r="AJ22" i="44"/>
  <c r="AR22" i="46"/>
  <c r="AR22" i="44"/>
  <c r="BJ23" i="46"/>
  <c r="BJ23" i="44"/>
  <c r="AH24" i="46"/>
  <c r="AH24" i="44"/>
  <c r="AP24" i="46"/>
  <c r="AP24" i="44"/>
  <c r="AX24" i="46"/>
  <c r="AX24" i="44"/>
  <c r="H28" i="46"/>
  <c r="H28" i="44"/>
  <c r="AF28" i="46"/>
  <c r="AF28" i="44"/>
  <c r="AN28" i="46"/>
  <c r="AN28" i="44"/>
  <c r="BD28" i="46"/>
  <c r="BD28" i="44"/>
  <c r="BL28" i="46"/>
  <c r="BL28" i="44"/>
  <c r="K29" i="46"/>
  <c r="K29" i="44"/>
  <c r="AI29" i="46"/>
  <c r="AI29" i="44"/>
  <c r="BG29" i="46"/>
  <c r="BG29" i="44"/>
  <c r="O30" i="46"/>
  <c r="O30" i="44"/>
  <c r="AM30" i="46"/>
  <c r="AM30" i="44"/>
  <c r="BK30" i="46"/>
  <c r="BK30" i="44"/>
  <c r="K31" i="46"/>
  <c r="K31" i="44"/>
  <c r="S31" i="46"/>
  <c r="S31" i="44"/>
  <c r="AA31" i="46"/>
  <c r="AA31" i="44"/>
  <c r="AI31" i="46"/>
  <c r="AI31" i="44"/>
  <c r="AY31" i="46"/>
  <c r="AY31" i="44"/>
  <c r="BG31" i="46"/>
  <c r="BG31" i="44"/>
  <c r="BO31" i="46"/>
  <c r="BO31" i="44"/>
  <c r="V32" i="46"/>
  <c r="V32" i="44"/>
  <c r="AD32" i="46"/>
  <c r="AD32" i="44"/>
  <c r="AL32" i="46"/>
  <c r="AL32" i="44"/>
  <c r="BJ32" i="46"/>
  <c r="BJ32" i="44"/>
  <c r="J33" i="46"/>
  <c r="J33" i="44"/>
  <c r="AP33" i="46"/>
  <c r="AP33" i="44"/>
  <c r="D34" i="46"/>
  <c r="D34" i="44"/>
  <c r="AR34" i="46"/>
  <c r="AR34" i="44"/>
  <c r="BP34" i="46"/>
  <c r="BP34" i="44"/>
  <c r="P35" i="46"/>
  <c r="P35" i="44"/>
  <c r="AF35" i="46"/>
  <c r="AF35" i="44"/>
  <c r="AV35" i="46"/>
  <c r="AV35" i="44"/>
  <c r="BD35" i="46"/>
  <c r="BD35" i="44"/>
  <c r="BL35" i="46"/>
  <c r="BL35" i="44"/>
  <c r="K36" i="46"/>
  <c r="K36" i="44"/>
  <c r="S36" i="46"/>
  <c r="S36" i="44"/>
  <c r="AQ36" i="46"/>
  <c r="AQ36" i="44"/>
  <c r="AY36" i="46"/>
  <c r="AY36" i="44"/>
  <c r="BG36" i="46"/>
  <c r="BG36" i="44"/>
  <c r="G37" i="46"/>
  <c r="G37" i="44"/>
  <c r="AE37" i="46"/>
  <c r="AE37" i="44"/>
  <c r="AU37" i="46"/>
  <c r="AU37" i="44"/>
  <c r="BK37" i="46"/>
  <c r="BK37" i="44"/>
  <c r="K38" i="46"/>
  <c r="K38" i="44"/>
  <c r="AA38" i="46"/>
  <c r="AA38" i="44"/>
  <c r="AI38" i="46"/>
  <c r="AI38" i="44"/>
  <c r="AQ38" i="46"/>
  <c r="AQ38" i="44"/>
  <c r="AY38" i="46"/>
  <c r="AY38" i="44"/>
  <c r="BG38" i="46"/>
  <c r="BG38" i="44"/>
  <c r="BO38" i="46"/>
  <c r="BO38" i="44"/>
  <c r="G39" i="46"/>
  <c r="G39" i="44"/>
  <c r="O39" i="46"/>
  <c r="O39" i="44"/>
  <c r="AE39" i="46"/>
  <c r="AE39" i="44"/>
  <c r="AM39" i="46"/>
  <c r="AM39" i="44"/>
  <c r="BC39" i="46"/>
  <c r="BC39" i="44"/>
  <c r="BK39" i="46"/>
  <c r="BK39" i="44"/>
  <c r="K40" i="46"/>
  <c r="K40" i="44"/>
  <c r="AA40" i="46"/>
  <c r="AA40" i="44"/>
  <c r="AI40" i="46"/>
  <c r="AI40" i="44"/>
  <c r="AQ40" i="46"/>
  <c r="AQ40" i="44"/>
  <c r="BG40" i="46"/>
  <c r="BG40" i="44"/>
  <c r="G41" i="46"/>
  <c r="G41" i="44"/>
  <c r="W41" i="46"/>
  <c r="W41" i="44"/>
  <c r="BC41" i="46"/>
  <c r="BC41" i="44"/>
  <c r="BK41" i="46"/>
  <c r="BK41" i="44"/>
  <c r="K42" i="46"/>
  <c r="K42" i="44"/>
  <c r="S42" i="46"/>
  <c r="S42" i="44"/>
  <c r="AQ42" i="46"/>
  <c r="AQ42" i="44"/>
  <c r="AY42" i="46"/>
  <c r="AY42" i="44"/>
  <c r="BG42" i="46"/>
  <c r="BG42" i="44"/>
  <c r="BO42" i="46"/>
  <c r="BO42" i="44"/>
  <c r="O43" i="46"/>
  <c r="O43" i="44"/>
  <c r="W43" i="46"/>
  <c r="W43" i="44"/>
  <c r="AE43" i="46"/>
  <c r="AE43" i="44"/>
  <c r="AU43" i="46"/>
  <c r="AU43" i="44"/>
  <c r="AA44" i="46"/>
  <c r="AA44" i="44"/>
  <c r="AI44" i="46"/>
  <c r="AI44" i="44"/>
  <c r="BG44" i="46"/>
  <c r="BG44" i="44"/>
  <c r="C7" i="46"/>
  <c r="C7" i="44" s="1"/>
  <c r="N8" i="44"/>
  <c r="AN10" i="44"/>
  <c r="AY11" i="44"/>
  <c r="AI13" i="44"/>
  <c r="BI16" i="44"/>
  <c r="AW17" i="44"/>
  <c r="E18" i="44"/>
  <c r="AI20" i="44"/>
  <c r="AB22" i="44"/>
  <c r="BP22" i="44"/>
  <c r="AD23" i="44"/>
  <c r="AS23" i="44"/>
  <c r="BI23" i="44"/>
  <c r="O28" i="44"/>
  <c r="AA29" i="44"/>
  <c r="AQ29" i="44"/>
  <c r="AD30" i="44"/>
  <c r="AU30" i="44"/>
  <c r="AQ31" i="44"/>
  <c r="AC32" i="44"/>
  <c r="AG33" i="44"/>
  <c r="AB34" i="44"/>
  <c r="AN35" i="44"/>
  <c r="BO40" i="44"/>
  <c r="O41" i="44"/>
  <c r="G43" i="44"/>
  <c r="BK43" i="44"/>
  <c r="BO44" i="44"/>
  <c r="W45" i="44"/>
  <c r="K11" i="46"/>
  <c r="K11" i="44"/>
  <c r="AK18" i="46"/>
  <c r="AK18" i="44"/>
  <c r="S20" i="46"/>
  <c r="S20" i="44"/>
  <c r="G21" i="46"/>
  <c r="G21" i="44"/>
  <c r="S22" i="46"/>
  <c r="S22" i="44"/>
  <c r="AK23" i="46"/>
  <c r="AK23" i="44"/>
  <c r="BA23" i="46"/>
  <c r="BA23" i="44"/>
  <c r="X14" i="46"/>
  <c r="X14" i="44"/>
  <c r="Z17" i="46"/>
  <c r="Z17" i="44"/>
  <c r="N18" i="46"/>
  <c r="N18" i="44"/>
  <c r="AJ20" i="46"/>
  <c r="AJ20" i="44"/>
  <c r="BH20" i="46"/>
  <c r="BH20" i="44"/>
  <c r="X21" i="46"/>
  <c r="X21" i="44"/>
  <c r="AN21" i="46"/>
  <c r="AN21" i="44"/>
  <c r="BD21" i="46"/>
  <c r="BD21" i="44"/>
  <c r="L22" i="46"/>
  <c r="L22" i="44"/>
  <c r="T22" i="46"/>
  <c r="T22" i="44"/>
  <c r="BH22" i="46"/>
  <c r="BH22" i="44"/>
  <c r="N23" i="46"/>
  <c r="N23" i="44"/>
  <c r="AL23" i="46"/>
  <c r="AL23" i="44"/>
  <c r="BB23" i="46"/>
  <c r="BB23" i="44"/>
  <c r="R24" i="46"/>
  <c r="R24" i="44"/>
  <c r="A7" i="44"/>
  <c r="C17" i="46"/>
  <c r="C17" i="44" s="1"/>
  <c r="I7" i="44"/>
  <c r="AO7" i="44"/>
  <c r="AT8" i="44"/>
  <c r="S9" i="44"/>
  <c r="BO9" i="44"/>
  <c r="AO10" i="44"/>
  <c r="S11" i="44"/>
  <c r="AI11" i="44"/>
  <c r="G12" i="44"/>
  <c r="AM12" i="44"/>
  <c r="BC12" i="44"/>
  <c r="K13" i="44"/>
  <c r="AX17" i="44"/>
  <c r="BI18" i="44"/>
  <c r="AM19" i="44"/>
  <c r="AY20" i="44"/>
  <c r="P21" i="44"/>
  <c r="AU21" i="44"/>
  <c r="BK21" i="44"/>
  <c r="Z24" i="44"/>
  <c r="AO24" i="44"/>
  <c r="BE24" i="44"/>
  <c r="AK25" i="44"/>
  <c r="K27" i="44"/>
  <c r="AI27" i="44"/>
  <c r="P28" i="44"/>
  <c r="BF29" i="44"/>
  <c r="AE30" i="44"/>
  <c r="AP36" i="44"/>
  <c r="Z38" i="44"/>
  <c r="AX38" i="44"/>
  <c r="BN38" i="44"/>
  <c r="BM54" i="44"/>
  <c r="BQ55" i="44"/>
  <c r="AD58" i="44"/>
  <c r="AX59" i="44"/>
  <c r="P61" i="44"/>
  <c r="AS53" i="44"/>
  <c r="Y54" i="44"/>
  <c r="BD56" i="44"/>
  <c r="S34" i="44"/>
  <c r="AM35" i="44"/>
  <c r="BF36" i="44"/>
  <c r="V37" i="44"/>
  <c r="R38" i="44"/>
  <c r="AD41" i="44"/>
  <c r="Z42" i="44"/>
  <c r="BN42" i="44"/>
  <c r="AL43" i="44"/>
  <c r="BJ43" i="44"/>
  <c r="R44" i="44"/>
  <c r="BQ53" i="44"/>
  <c r="X56" i="44"/>
  <c r="F58" i="44"/>
  <c r="AP59" i="44"/>
  <c r="BN59" i="44"/>
  <c r="D62" i="44"/>
  <c r="X63" i="44"/>
  <c r="W35" i="46"/>
  <c r="W35" i="44"/>
  <c r="J36" i="46"/>
  <c r="J36" i="44"/>
  <c r="AH36" i="46"/>
  <c r="AH36" i="44"/>
  <c r="AT37" i="46"/>
  <c r="AT37" i="44"/>
  <c r="F39" i="46"/>
  <c r="F39" i="44"/>
  <c r="AT39" i="46"/>
  <c r="AT39" i="44"/>
  <c r="J40" i="46"/>
  <c r="J40" i="44"/>
  <c r="AL41" i="46"/>
  <c r="AL41" i="44"/>
  <c r="R42" i="46"/>
  <c r="R42" i="44"/>
  <c r="AP44" i="46"/>
  <c r="AP44" i="44"/>
  <c r="BN44" i="46"/>
  <c r="BN44" i="44"/>
  <c r="AT45" i="46"/>
  <c r="AT45" i="44"/>
  <c r="AP46" i="46"/>
  <c r="AP46" i="44"/>
  <c r="BN46" i="46"/>
  <c r="BN46" i="44"/>
  <c r="BJ47" i="46"/>
  <c r="BJ47" i="44"/>
  <c r="E49" i="46"/>
  <c r="E49" i="44"/>
  <c r="AS49" i="46"/>
  <c r="AS49" i="44"/>
  <c r="BI49" i="46"/>
  <c r="BI49" i="44"/>
  <c r="AO50" i="46"/>
  <c r="AO50" i="44"/>
  <c r="BM50" i="46"/>
  <c r="BM50" i="44"/>
  <c r="U51" i="46"/>
  <c r="U51" i="44"/>
  <c r="AS51" i="46"/>
  <c r="AS51" i="44"/>
  <c r="BQ51" i="46"/>
  <c r="BQ51" i="44"/>
  <c r="X52" i="46"/>
  <c r="X52" i="44"/>
  <c r="AV52" i="46"/>
  <c r="AV52" i="44"/>
  <c r="T53" i="46"/>
  <c r="T53" i="44"/>
  <c r="AB53" i="46"/>
  <c r="AB53" i="44"/>
  <c r="AR53" i="46"/>
  <c r="AR53" i="44"/>
  <c r="Q54" i="46"/>
  <c r="Q54" i="44"/>
  <c r="AG54" i="46"/>
  <c r="AG54" i="44"/>
  <c r="AO54" i="46"/>
  <c r="AO54" i="44"/>
  <c r="E55" i="46"/>
  <c r="E55" i="44"/>
  <c r="AC55" i="46"/>
  <c r="AC55" i="44"/>
  <c r="BA55" i="46"/>
  <c r="BA55" i="44"/>
  <c r="R57" i="46"/>
  <c r="R57" i="44"/>
  <c r="V58" i="46"/>
  <c r="V58" i="44"/>
  <c r="AL58" i="46"/>
  <c r="AL58" i="44"/>
  <c r="BJ58" i="46"/>
  <c r="BJ58" i="44"/>
  <c r="R59" i="46"/>
  <c r="R59" i="44"/>
  <c r="E60" i="46"/>
  <c r="E60" i="44"/>
  <c r="U60" i="46"/>
  <c r="U60" i="44"/>
  <c r="AS60" i="46"/>
  <c r="AS60" i="44"/>
  <c r="H61" i="46"/>
  <c r="H61" i="44"/>
  <c r="X61" i="46"/>
  <c r="X61" i="44"/>
  <c r="L62" i="46"/>
  <c r="L62" i="44"/>
  <c r="AJ62" i="46"/>
  <c r="AJ62" i="44"/>
  <c r="P63" i="46"/>
  <c r="P63" i="44"/>
  <c r="BL63" i="46"/>
  <c r="BL63" i="44"/>
  <c r="K64" i="46"/>
  <c r="K64" i="44"/>
  <c r="S64" i="46"/>
  <c r="S64" i="44"/>
  <c r="AI64" i="46"/>
  <c r="AI64" i="44"/>
  <c r="BK35" i="44"/>
  <c r="BN36" i="44"/>
  <c r="BF38" i="44"/>
  <c r="V39" i="44"/>
  <c r="F43" i="44"/>
  <c r="BB43" i="44"/>
  <c r="M53" i="44"/>
  <c r="U55" i="44"/>
  <c r="AS55" i="44"/>
  <c r="BI55" i="44"/>
  <c r="BL56" i="44"/>
  <c r="AH57" i="44"/>
  <c r="N58" i="44"/>
  <c r="J59" i="44"/>
  <c r="BF59" i="44"/>
  <c r="AF61" i="44"/>
  <c r="BL61" i="44"/>
  <c r="AZ55" i="46"/>
  <c r="AZ55" i="44"/>
  <c r="AE56" i="46"/>
  <c r="AE56" i="44"/>
  <c r="BK56" i="46"/>
  <c r="BK56" i="44"/>
  <c r="I57" i="46"/>
  <c r="I57" i="44"/>
  <c r="Q59" i="46"/>
  <c r="Q59" i="44"/>
  <c r="AW59" i="46"/>
  <c r="AW59" i="44"/>
  <c r="AZ60" i="46"/>
  <c r="AZ60" i="44"/>
  <c r="AU61" i="46"/>
  <c r="AU61" i="44"/>
  <c r="BG62" i="46"/>
  <c r="BG62" i="44"/>
  <c r="O63" i="46"/>
  <c r="O63" i="44"/>
  <c r="AM63" i="46"/>
  <c r="AM63" i="44"/>
  <c r="AP64" i="46"/>
  <c r="AP64" i="44"/>
  <c r="BN64" i="46"/>
  <c r="BN64" i="44"/>
  <c r="L65" i="46"/>
  <c r="L65" i="44"/>
  <c r="P66" i="46"/>
  <c r="P66" i="44"/>
  <c r="AN66" i="46"/>
  <c r="AN66" i="44"/>
  <c r="AZ67" i="46"/>
  <c r="AZ67" i="44"/>
  <c r="F69" i="46"/>
  <c r="F69" i="44"/>
  <c r="R70" i="46"/>
  <c r="R70" i="44"/>
  <c r="D74" i="46"/>
  <c r="D74" i="44"/>
  <c r="J80" i="46"/>
  <c r="J80" i="44"/>
  <c r="AX80" i="46"/>
  <c r="AX80" i="44"/>
  <c r="E81" i="46"/>
  <c r="E81" i="44"/>
  <c r="AS81" i="46"/>
  <c r="AS81" i="44"/>
  <c r="BQ81" i="46"/>
  <c r="BQ81" i="44"/>
  <c r="BB83" i="46"/>
  <c r="BB83" i="44"/>
  <c r="J84" i="46"/>
  <c r="J84" i="44"/>
  <c r="D85" i="46"/>
  <c r="D85" i="44"/>
  <c r="AJ85" i="46"/>
  <c r="AJ85" i="44"/>
  <c r="K87" i="46"/>
  <c r="K87" i="44"/>
  <c r="AQ87" i="46"/>
  <c r="AQ87" i="44"/>
  <c r="AY89" i="46"/>
  <c r="AY89" i="44"/>
  <c r="K91" i="46"/>
  <c r="K91" i="44"/>
  <c r="BD54" i="44"/>
  <c r="AB55" i="44"/>
  <c r="BP55" i="44"/>
  <c r="Y57" i="44"/>
  <c r="BM57" i="44"/>
  <c r="M58" i="44"/>
  <c r="BI58" i="44"/>
  <c r="AZ74" i="44"/>
  <c r="AF82" i="44"/>
  <c r="R84" i="44"/>
  <c r="BF84" i="44"/>
  <c r="BF72" i="44"/>
  <c r="BD73" i="44"/>
  <c r="AQ74" i="44"/>
  <c r="G94" i="44"/>
  <c r="AY95" i="44"/>
  <c r="D96" i="44"/>
  <c r="L96" i="44"/>
  <c r="T96" i="44"/>
  <c r="AB96" i="44"/>
  <c r="AJ96" i="44"/>
  <c r="AR96" i="44"/>
  <c r="AZ96" i="44"/>
  <c r="BH96" i="44"/>
  <c r="BP96" i="44"/>
  <c r="AV97" i="44"/>
  <c r="J98" i="44"/>
  <c r="BJ99" i="44"/>
  <c r="AN101" i="44"/>
  <c r="J102" i="44"/>
  <c r="R102" i="44"/>
  <c r="Z102" i="44"/>
  <c r="AH102" i="44"/>
  <c r="AP102" i="44"/>
  <c r="AX102" i="44"/>
  <c r="BN102" i="44"/>
  <c r="AF105" i="44"/>
  <c r="AE94" i="44"/>
  <c r="BH7" i="44"/>
  <c r="AO8" i="44"/>
  <c r="BM8" i="44"/>
  <c r="V9" i="44"/>
  <c r="AT9" i="44"/>
  <c r="AL11" i="44"/>
  <c r="BB11" i="44"/>
  <c r="BB13" i="44"/>
  <c r="R14" i="44"/>
  <c r="BF14" i="44"/>
  <c r="AB15" i="44"/>
  <c r="BP15" i="44"/>
  <c r="X16" i="44"/>
  <c r="AN16" i="44"/>
  <c r="R19" i="46"/>
  <c r="R19" i="44"/>
  <c r="AX19" i="46"/>
  <c r="AX19" i="44"/>
  <c r="N20" i="46"/>
  <c r="N20" i="44"/>
  <c r="AH21" i="46"/>
  <c r="AH21" i="44"/>
  <c r="AD22" i="46"/>
  <c r="AD22" i="44"/>
  <c r="BH24" i="46"/>
  <c r="BH24" i="44"/>
  <c r="AF25" i="46"/>
  <c r="AF25" i="44"/>
  <c r="AV25" i="46"/>
  <c r="AV25" i="44"/>
  <c r="AJ26" i="46"/>
  <c r="AJ26" i="44"/>
  <c r="N27" i="46"/>
  <c r="N27" i="44"/>
  <c r="AD27" i="46"/>
  <c r="AD27" i="44"/>
  <c r="AP28" i="46"/>
  <c r="AP28" i="44"/>
  <c r="E29" i="46"/>
  <c r="E29" i="44"/>
  <c r="AK29" i="46"/>
  <c r="AK29" i="44"/>
  <c r="M31" i="46"/>
  <c r="M31" i="44"/>
  <c r="AS31" i="46"/>
  <c r="AS31" i="44"/>
  <c r="X32" i="46"/>
  <c r="X32" i="44"/>
  <c r="AV32" i="46"/>
  <c r="AV32" i="44"/>
  <c r="BH33" i="46"/>
  <c r="BH33" i="44"/>
  <c r="V34" i="46"/>
  <c r="V34" i="44"/>
  <c r="AD34" i="46"/>
  <c r="AD34" i="44"/>
  <c r="J35" i="46"/>
  <c r="J35" i="44"/>
  <c r="BF35" i="46"/>
  <c r="BF35" i="44"/>
  <c r="AC36" i="46"/>
  <c r="AC36" i="44"/>
  <c r="AS36" i="46"/>
  <c r="AS36" i="44"/>
  <c r="BI36" i="46"/>
  <c r="BI36" i="44"/>
  <c r="Q37" i="46"/>
  <c r="Q37" i="44"/>
  <c r="AW37" i="46"/>
  <c r="AW37" i="44"/>
  <c r="Y23" i="46"/>
  <c r="Y23" i="44"/>
  <c r="AW23" i="46"/>
  <c r="AW23" i="44"/>
  <c r="E24" i="46"/>
  <c r="E24" i="44"/>
  <c r="BA26" i="46"/>
  <c r="BA26" i="44"/>
  <c r="AY28" i="46"/>
  <c r="AY28" i="44"/>
  <c r="BN30" i="46"/>
  <c r="BN30" i="44"/>
  <c r="AL31" i="46"/>
  <c r="AL31" i="44"/>
  <c r="BJ31" i="46"/>
  <c r="BJ31" i="44"/>
  <c r="Y32" i="46"/>
  <c r="Y32" i="44"/>
  <c r="AW32" i="46"/>
  <c r="AW32" i="44"/>
  <c r="E33" i="46"/>
  <c r="E33" i="44"/>
  <c r="AS33" i="46"/>
  <c r="AS33" i="44"/>
  <c r="BQ33" i="46"/>
  <c r="BQ33" i="44"/>
  <c r="S35" i="46"/>
  <c r="S35" i="44"/>
  <c r="BO35" i="46"/>
  <c r="BO35" i="44"/>
  <c r="BB36" i="46"/>
  <c r="BB36" i="44"/>
  <c r="AD38" i="46"/>
  <c r="AD38" i="44"/>
  <c r="BN39" i="46"/>
  <c r="BN39" i="44"/>
  <c r="AL40" i="46"/>
  <c r="AL40" i="44"/>
  <c r="R41" i="46"/>
  <c r="R41" i="44"/>
  <c r="AT42" i="46"/>
  <c r="AT42" i="44"/>
  <c r="J43" i="46"/>
  <c r="J43" i="44"/>
  <c r="Z43" i="46"/>
  <c r="Z43" i="44"/>
  <c r="AX43" i="46"/>
  <c r="AX43" i="44"/>
  <c r="F44" i="46"/>
  <c r="F44" i="44"/>
  <c r="AD44" i="46"/>
  <c r="AD44" i="44"/>
  <c r="BJ44" i="46"/>
  <c r="BJ44" i="44"/>
  <c r="Z45" i="46"/>
  <c r="Z45" i="44"/>
  <c r="AP45" i="46"/>
  <c r="AP45" i="44"/>
  <c r="N46" i="46"/>
  <c r="N46" i="44"/>
  <c r="V46" i="46"/>
  <c r="V46" i="44"/>
  <c r="AT46" i="46"/>
  <c r="AT46" i="44"/>
  <c r="AH47" i="46"/>
  <c r="AH47" i="44"/>
  <c r="AP47" i="46"/>
  <c r="AP47" i="44"/>
  <c r="Q49" i="46"/>
  <c r="Q49" i="44"/>
  <c r="Y49" i="46"/>
  <c r="Y49" i="44"/>
  <c r="BE49" i="46"/>
  <c r="BE49" i="44"/>
  <c r="M50" i="46"/>
  <c r="M50" i="44"/>
  <c r="AS50" i="46"/>
  <c r="AS50" i="44"/>
  <c r="BQ50" i="46"/>
  <c r="BQ50" i="44"/>
  <c r="BM51" i="46"/>
  <c r="BM51" i="44"/>
  <c r="D52" i="46"/>
  <c r="D52" i="44"/>
  <c r="AJ52" i="46"/>
  <c r="AJ52" i="44"/>
  <c r="BH52" i="46"/>
  <c r="BH52" i="44"/>
  <c r="AF53" i="46"/>
  <c r="AF53" i="44"/>
  <c r="AZ54" i="46"/>
  <c r="AZ54" i="44"/>
  <c r="H55" i="46"/>
  <c r="H55" i="44"/>
  <c r="AF55" i="46"/>
  <c r="AF55" i="44"/>
  <c r="BL55" i="46"/>
  <c r="BL55" i="44"/>
  <c r="BG56" i="46"/>
  <c r="BG56" i="44"/>
  <c r="E57" i="46"/>
  <c r="E57" i="44"/>
  <c r="BQ57" i="46"/>
  <c r="BQ57" i="44"/>
  <c r="I58" i="46"/>
  <c r="I58" i="44"/>
  <c r="Y58" i="46"/>
  <c r="Y58" i="44"/>
  <c r="BE58" i="46"/>
  <c r="BE58" i="44"/>
  <c r="U59" i="46"/>
  <c r="U59" i="44"/>
  <c r="AK59" i="46"/>
  <c r="AK59" i="44"/>
  <c r="BI59" i="46"/>
  <c r="BI59" i="44"/>
  <c r="AF60" i="46"/>
  <c r="AF60" i="44"/>
  <c r="AN60" i="46"/>
  <c r="AN60" i="44"/>
  <c r="BD60" i="46"/>
  <c r="BD60" i="44"/>
  <c r="K61" i="46"/>
  <c r="K61" i="44"/>
  <c r="AQ61" i="46"/>
  <c r="AQ61" i="44"/>
  <c r="W62" i="46"/>
  <c r="W62" i="44"/>
  <c r="AM62" i="46"/>
  <c r="AM62" i="44"/>
  <c r="AA63" i="46"/>
  <c r="AA63" i="44"/>
  <c r="AI63" i="46"/>
  <c r="AI63" i="44"/>
  <c r="BG63" i="46"/>
  <c r="BG63" i="44"/>
  <c r="BO63" i="46"/>
  <c r="BO63" i="44"/>
  <c r="V64" i="46"/>
  <c r="V64" i="44"/>
  <c r="BB64" i="46"/>
  <c r="BB64" i="44"/>
  <c r="X65" i="46"/>
  <c r="X65" i="44"/>
  <c r="AV65" i="46"/>
  <c r="AV65" i="44"/>
  <c r="BL65" i="46"/>
  <c r="BL65" i="44"/>
  <c r="AZ66" i="46"/>
  <c r="AZ66" i="44"/>
  <c r="BC20" i="46"/>
  <c r="BC20" i="44"/>
  <c r="BG21" i="46"/>
  <c r="BG21" i="44"/>
  <c r="N29" i="46"/>
  <c r="N29" i="44"/>
  <c r="AH30" i="46"/>
  <c r="AH30" i="44"/>
  <c r="BK34" i="46"/>
  <c r="BK34" i="44"/>
  <c r="V36" i="46"/>
  <c r="V36" i="44"/>
  <c r="Z37" i="46"/>
  <c r="Z37" i="44"/>
  <c r="AX37" i="46"/>
  <c r="AX37" i="44"/>
  <c r="BJ38" i="46"/>
  <c r="BJ38" i="44"/>
  <c r="N40" i="46"/>
  <c r="N40" i="44"/>
  <c r="V40" i="46"/>
  <c r="V40" i="44"/>
  <c r="BB40" i="46"/>
  <c r="BB40" i="44"/>
  <c r="V42" i="46"/>
  <c r="V42" i="44"/>
  <c r="AD42" i="46"/>
  <c r="AD42" i="44"/>
  <c r="A10" i="44"/>
  <c r="A21" i="44"/>
  <c r="A47" i="44"/>
  <c r="C10" i="46"/>
  <c r="C10" i="44" s="1"/>
  <c r="Y7" i="44"/>
  <c r="F8" i="44"/>
  <c r="AD8" i="44"/>
  <c r="AW8" i="44"/>
  <c r="G9" i="44"/>
  <c r="AD9" i="44"/>
  <c r="BB9" i="44"/>
  <c r="P10" i="44"/>
  <c r="BL10" i="44"/>
  <c r="AD11" i="44"/>
  <c r="BG11" i="44"/>
  <c r="W12" i="44"/>
  <c r="F13" i="44"/>
  <c r="AA13" i="44"/>
  <c r="BG13" i="44"/>
  <c r="J14" i="44"/>
  <c r="W14" i="44"/>
  <c r="AH14" i="44"/>
  <c r="AX14" i="44"/>
  <c r="AV16" i="44"/>
  <c r="BL16" i="44"/>
  <c r="I17" i="44"/>
  <c r="AZ17" i="44"/>
  <c r="BM17" i="44"/>
  <c r="Z19" i="44"/>
  <c r="AP19" i="44"/>
  <c r="BK19" i="44"/>
  <c r="O21" i="44"/>
  <c r="K22" i="44"/>
  <c r="W22" i="44"/>
  <c r="AL22" i="44"/>
  <c r="BB22" i="44"/>
  <c r="U24" i="44"/>
  <c r="AS24" i="44"/>
  <c r="BP24" i="44"/>
  <c r="P25" i="44"/>
  <c r="AK26" i="44"/>
  <c r="V27" i="44"/>
  <c r="AL27" i="44"/>
  <c r="BK27" i="44"/>
  <c r="K28" i="44"/>
  <c r="AD29" i="44"/>
  <c r="BA29" i="44"/>
  <c r="R30" i="44"/>
  <c r="AO30" i="44"/>
  <c r="V31" i="44"/>
  <c r="AN32" i="44"/>
  <c r="BL32" i="44"/>
  <c r="AB33" i="44"/>
  <c r="AK33" i="44"/>
  <c r="BP33" i="44"/>
  <c r="W34" i="44"/>
  <c r="AT34" i="44"/>
  <c r="Z35" i="44"/>
  <c r="AI35" i="44"/>
  <c r="U36" i="44"/>
  <c r="AT36" i="44"/>
  <c r="AO37" i="44"/>
  <c r="BB38" i="44"/>
  <c r="AX39" i="44"/>
  <c r="J41" i="44"/>
  <c r="Z41" i="44"/>
  <c r="J45" i="44"/>
  <c r="AH45" i="44"/>
  <c r="BN45" i="44"/>
  <c r="Z47" i="44"/>
  <c r="AX47" i="44"/>
  <c r="U50" i="44"/>
  <c r="X53" i="44"/>
  <c r="BD53" i="44"/>
  <c r="AR54" i="44"/>
  <c r="P55" i="44"/>
  <c r="AV55" i="44"/>
  <c r="AG58" i="44"/>
  <c r="BA59" i="44"/>
  <c r="AY61" i="44"/>
  <c r="O62" i="44"/>
  <c r="AY63" i="44"/>
  <c r="I8" i="44"/>
  <c r="AT11" i="44"/>
  <c r="J12" i="44"/>
  <c r="AD13" i="44"/>
  <c r="AT13" i="44"/>
  <c r="BJ13" i="44"/>
  <c r="BN14" i="44"/>
  <c r="P16" i="44"/>
  <c r="AF16" i="44"/>
  <c r="L17" i="44"/>
  <c r="AJ17" i="44"/>
  <c r="BP17" i="44"/>
  <c r="P18" i="44"/>
  <c r="D7" i="44"/>
  <c r="AB7" i="44"/>
  <c r="AZ7" i="44"/>
  <c r="AG8" i="44"/>
  <c r="BE8" i="44"/>
  <c r="BA18" i="46"/>
  <c r="BA18" i="44"/>
  <c r="AE19" i="46"/>
  <c r="AE19" i="44"/>
  <c r="AQ20" i="46"/>
  <c r="AQ20" i="44"/>
  <c r="AQ22" i="46"/>
  <c r="AQ22" i="44"/>
  <c r="BO22" i="46"/>
  <c r="BO22" i="44"/>
  <c r="M23" i="46"/>
  <c r="M23" i="44"/>
  <c r="Q24" i="46"/>
  <c r="Q24" i="44"/>
  <c r="E25" i="46"/>
  <c r="E25" i="44"/>
  <c r="BM26" i="46"/>
  <c r="BM26" i="44"/>
  <c r="AE28" i="46"/>
  <c r="AE28" i="44"/>
  <c r="U38" i="46"/>
  <c r="U38" i="44"/>
  <c r="M40" i="46"/>
  <c r="M40" i="44"/>
  <c r="I41" i="46"/>
  <c r="I41" i="44"/>
  <c r="AG41" i="46"/>
  <c r="AG41" i="44"/>
  <c r="BM41" i="46"/>
  <c r="BM41" i="44"/>
  <c r="BA42" i="46"/>
  <c r="BA42" i="44"/>
  <c r="AO43" i="46"/>
  <c r="AO43" i="44"/>
  <c r="AC44" i="46"/>
  <c r="AC44" i="44"/>
  <c r="BA44" i="46"/>
  <c r="BA44" i="44"/>
  <c r="BE45" i="46"/>
  <c r="BE45" i="44"/>
  <c r="AK46" i="46"/>
  <c r="AK46" i="44"/>
  <c r="AG47" i="46"/>
  <c r="AG47" i="44"/>
  <c r="BM47" i="46"/>
  <c r="BM47" i="44"/>
  <c r="H49" i="46"/>
  <c r="H49" i="44"/>
  <c r="AN49" i="46"/>
  <c r="AN49" i="44"/>
  <c r="D50" i="46"/>
  <c r="D50" i="44"/>
  <c r="BP50" i="46"/>
  <c r="BP50" i="44"/>
  <c r="M38" i="44"/>
  <c r="Q39" i="44"/>
  <c r="AO39" i="44"/>
  <c r="BM39" i="44"/>
  <c r="BI40" i="44"/>
  <c r="M42" i="44"/>
  <c r="AX31" i="46"/>
  <c r="AX31" i="44"/>
  <c r="AO33" i="46"/>
  <c r="AO33" i="44"/>
  <c r="AQ34" i="46"/>
  <c r="AQ34" i="44"/>
  <c r="BC35" i="46"/>
  <c r="BC35" i="44"/>
  <c r="F37" i="46"/>
  <c r="F37" i="44"/>
  <c r="AL37" i="46"/>
  <c r="AL37" i="44"/>
  <c r="BJ37" i="46"/>
  <c r="BJ37" i="44"/>
  <c r="J38" i="46"/>
  <c r="J38" i="44"/>
  <c r="AP38" i="46"/>
  <c r="AP38" i="44"/>
  <c r="BB39" i="46"/>
  <c r="BB39" i="44"/>
  <c r="AH40" i="46"/>
  <c r="AH40" i="44"/>
  <c r="BN40" i="46"/>
  <c r="BN40" i="44"/>
  <c r="V41" i="46"/>
  <c r="V41" i="44"/>
  <c r="BB41" i="44"/>
  <c r="BD51" i="44"/>
  <c r="S52" i="44"/>
  <c r="AY52" i="44"/>
  <c r="W53" i="44"/>
  <c r="BK53" i="44"/>
  <c r="AY54" i="44"/>
  <c r="D68" i="44"/>
  <c r="AR68" i="44"/>
  <c r="J69" i="44"/>
  <c r="AP69" i="44"/>
  <c r="AH71" i="44"/>
  <c r="BG7" i="46"/>
  <c r="BG7" i="44"/>
  <c r="H8" i="46"/>
  <c r="H8" i="44"/>
  <c r="X8" i="46"/>
  <c r="X8" i="44"/>
  <c r="AF8" i="46"/>
  <c r="AF8" i="44"/>
  <c r="Z10" i="46"/>
  <c r="Z10" i="44"/>
  <c r="AH10" i="46"/>
  <c r="AH10" i="44"/>
  <c r="E11" i="46"/>
  <c r="E11" i="44"/>
  <c r="U11" i="46"/>
  <c r="U11" i="44"/>
  <c r="BI11" i="46"/>
  <c r="BI11" i="44"/>
  <c r="Q12" i="46"/>
  <c r="Q12" i="44"/>
  <c r="AG12" i="46"/>
  <c r="AG12" i="44"/>
  <c r="AO12" i="46"/>
  <c r="AO12" i="44"/>
  <c r="AC13" i="46"/>
  <c r="AC13" i="44"/>
  <c r="BA13" i="46"/>
  <c r="BA13" i="44"/>
  <c r="BI13" i="46"/>
  <c r="BI13" i="44"/>
  <c r="Q14" i="46"/>
  <c r="Q14" i="44"/>
  <c r="AG14" i="46"/>
  <c r="AG14" i="44"/>
  <c r="AW14" i="46"/>
  <c r="AW14" i="44"/>
  <c r="BM14" i="46"/>
  <c r="BM14" i="44"/>
  <c r="AA15" i="46"/>
  <c r="AA15" i="44"/>
  <c r="AM16" i="46"/>
  <c r="AM16" i="44"/>
  <c r="AU16" i="46"/>
  <c r="AU16" i="44"/>
  <c r="G18" i="46"/>
  <c r="G18" i="44"/>
  <c r="AE18" i="46"/>
  <c r="AE18" i="44"/>
  <c r="BC18" i="46"/>
  <c r="BC18" i="44"/>
  <c r="BK18" i="46"/>
  <c r="BK18" i="44"/>
  <c r="I19" i="46"/>
  <c r="I19" i="44"/>
  <c r="Y19" i="46"/>
  <c r="Y19" i="44"/>
  <c r="AO19" i="46"/>
  <c r="AO19" i="44"/>
  <c r="BE19" i="46"/>
  <c r="BE19" i="44"/>
  <c r="BM19" i="46"/>
  <c r="BM19" i="44"/>
  <c r="AG21" i="46"/>
  <c r="AG21" i="44"/>
  <c r="AW21" i="46"/>
  <c r="AW21" i="44"/>
  <c r="BE21" i="46"/>
  <c r="BE21" i="44"/>
  <c r="E22" i="46"/>
  <c r="E22" i="44"/>
  <c r="U22" i="46"/>
  <c r="U22" i="44"/>
  <c r="AC22" i="46"/>
  <c r="AC22" i="44"/>
  <c r="BA22" i="46"/>
  <c r="BA22" i="44"/>
  <c r="AA24" i="46"/>
  <c r="AA24" i="44"/>
  <c r="AI24" i="46"/>
  <c r="AI24" i="44"/>
  <c r="BO24" i="46"/>
  <c r="BO24" i="44"/>
  <c r="G25" i="46"/>
  <c r="G25" i="44"/>
  <c r="O25" i="46"/>
  <c r="O25" i="44"/>
  <c r="AE25" i="46"/>
  <c r="AE25" i="44"/>
  <c r="AU25" i="46"/>
  <c r="AU25" i="44"/>
  <c r="BK25" i="46"/>
  <c r="BK25" i="44"/>
  <c r="S26" i="46"/>
  <c r="S26" i="44"/>
  <c r="AI26" i="46"/>
  <c r="AI26" i="44"/>
  <c r="BG26" i="46"/>
  <c r="BG26" i="44"/>
  <c r="BO26" i="46"/>
  <c r="BO26" i="44"/>
  <c r="M27" i="46"/>
  <c r="M27" i="44"/>
  <c r="AC27" i="46"/>
  <c r="AC27" i="44"/>
  <c r="BI27" i="46"/>
  <c r="BI27" i="44"/>
  <c r="I28" i="46"/>
  <c r="I28" i="44"/>
  <c r="Q28" i="46"/>
  <c r="Q28" i="44"/>
  <c r="Y28" i="46"/>
  <c r="Y28" i="44"/>
  <c r="AG28" i="46"/>
  <c r="AG28" i="44"/>
  <c r="AO28" i="46"/>
  <c r="AO28" i="44"/>
  <c r="AW28" i="46"/>
  <c r="AW28" i="44"/>
  <c r="BE28" i="46"/>
  <c r="BE28" i="44"/>
  <c r="BM28" i="46"/>
  <c r="BM28" i="44"/>
  <c r="T29" i="46"/>
  <c r="T29" i="44"/>
  <c r="AR29" i="46"/>
  <c r="AR29" i="44"/>
  <c r="AZ29" i="46"/>
  <c r="AZ29" i="44"/>
  <c r="H30" i="46"/>
  <c r="H30" i="44"/>
  <c r="P30" i="46"/>
  <c r="P30" i="44"/>
  <c r="X30" i="46"/>
  <c r="X30" i="44"/>
  <c r="AF30" i="46"/>
  <c r="AF30" i="44"/>
  <c r="AN30" i="46"/>
  <c r="AN30" i="44"/>
  <c r="AV30" i="46"/>
  <c r="AV30" i="44"/>
  <c r="BD30" i="46"/>
  <c r="BD30" i="44"/>
  <c r="BL30" i="46"/>
  <c r="BL30" i="44"/>
  <c r="L31" i="46"/>
  <c r="L31" i="44"/>
  <c r="T31" i="46"/>
  <c r="T31" i="44"/>
  <c r="AZ31" i="46"/>
  <c r="AZ31" i="44"/>
  <c r="AE32" i="46"/>
  <c r="AE32" i="44"/>
  <c r="BC32" i="46"/>
  <c r="BC32" i="44"/>
  <c r="BK32" i="46"/>
  <c r="BK32" i="44"/>
  <c r="K33" i="46"/>
  <c r="K33" i="44"/>
  <c r="S33" i="46"/>
  <c r="S33" i="44"/>
  <c r="AA33" i="46"/>
  <c r="AA33" i="44"/>
  <c r="AI33" i="46"/>
  <c r="AI33" i="44"/>
  <c r="AQ33" i="46"/>
  <c r="AQ33" i="44"/>
  <c r="AY33" i="46"/>
  <c r="AY33" i="44"/>
  <c r="BG33" i="46"/>
  <c r="BG33" i="44"/>
  <c r="BO33" i="46"/>
  <c r="BO33" i="44"/>
  <c r="E34" i="46"/>
  <c r="E34" i="44"/>
  <c r="M34" i="46"/>
  <c r="M34" i="44"/>
  <c r="U34" i="46"/>
  <c r="U34" i="44"/>
  <c r="AC34" i="46"/>
  <c r="AC34" i="44"/>
  <c r="BA34" i="46"/>
  <c r="BA34" i="44"/>
  <c r="BI34" i="46"/>
  <c r="BI34" i="44"/>
  <c r="I35" i="46"/>
  <c r="I35" i="44"/>
  <c r="Q35" i="46"/>
  <c r="Q35" i="44"/>
  <c r="Y35" i="46"/>
  <c r="Y35" i="44"/>
  <c r="AG35" i="46"/>
  <c r="AG35" i="44"/>
  <c r="AO35" i="46"/>
  <c r="AO35" i="44"/>
  <c r="AW35" i="46"/>
  <c r="AW35" i="44"/>
  <c r="BE35" i="46"/>
  <c r="BE35" i="44"/>
  <c r="BM35" i="46"/>
  <c r="BM35" i="44"/>
  <c r="L36" i="46"/>
  <c r="L36" i="44"/>
  <c r="AJ36" i="46"/>
  <c r="AJ36" i="44"/>
  <c r="BH36" i="46"/>
  <c r="BH36" i="44"/>
  <c r="BP36" i="46"/>
  <c r="BP36" i="44"/>
  <c r="P37" i="46"/>
  <c r="P37" i="44"/>
  <c r="X37" i="46"/>
  <c r="X37" i="44"/>
  <c r="AN37" i="46"/>
  <c r="AN37" i="44"/>
  <c r="AV37" i="46"/>
  <c r="AV37" i="44"/>
  <c r="BL37" i="46"/>
  <c r="BL37" i="44"/>
  <c r="D38" i="46"/>
  <c r="D38" i="44"/>
  <c r="L38" i="46"/>
  <c r="L38" i="44"/>
  <c r="AJ38" i="46"/>
  <c r="AJ38" i="44"/>
  <c r="BH38" i="46"/>
  <c r="BH38" i="44"/>
  <c r="BP38" i="46"/>
  <c r="BP38" i="44"/>
  <c r="H39" i="46"/>
  <c r="H39" i="44"/>
  <c r="P39" i="46"/>
  <c r="P39" i="44"/>
  <c r="AF39" i="46"/>
  <c r="AF39" i="44"/>
  <c r="AN39" i="46"/>
  <c r="AN39" i="44"/>
  <c r="BD39" i="46"/>
  <c r="BD39" i="44"/>
  <c r="BL39" i="46"/>
  <c r="BL39" i="44"/>
  <c r="D40" i="46"/>
  <c r="D40" i="44"/>
  <c r="AB40" i="46"/>
  <c r="AB40" i="44"/>
  <c r="AJ40" i="46"/>
  <c r="AJ40" i="44"/>
  <c r="AZ40" i="46"/>
  <c r="AZ40" i="44"/>
  <c r="BH40" i="46"/>
  <c r="BH40" i="44"/>
  <c r="H41" i="46"/>
  <c r="H41" i="44"/>
  <c r="P41" i="46"/>
  <c r="P41" i="44"/>
  <c r="X41" i="46"/>
  <c r="X41" i="44"/>
  <c r="AF41" i="46"/>
  <c r="AF41" i="44"/>
  <c r="AN41" i="46"/>
  <c r="AN41" i="44"/>
  <c r="BL41" i="46"/>
  <c r="BL41" i="44"/>
  <c r="D42" i="46"/>
  <c r="D42" i="44"/>
  <c r="AB42" i="46"/>
  <c r="AB42" i="44"/>
  <c r="AJ42" i="46"/>
  <c r="AJ42" i="44"/>
  <c r="AZ42" i="46"/>
  <c r="AZ42" i="44"/>
  <c r="BH42" i="46"/>
  <c r="BH42" i="44"/>
  <c r="BP42" i="46"/>
  <c r="BP42" i="44"/>
  <c r="H43" i="46"/>
  <c r="H43" i="44"/>
  <c r="AF43" i="46"/>
  <c r="AF43" i="44"/>
  <c r="BD43" i="46"/>
  <c r="BD43" i="44"/>
  <c r="D44" i="46"/>
  <c r="D44" i="44"/>
  <c r="T44" i="46"/>
  <c r="T44" i="44"/>
  <c r="AB44" i="46"/>
  <c r="AB44" i="44"/>
  <c r="AJ44" i="46"/>
  <c r="AJ44" i="44"/>
  <c r="AR44" i="46"/>
  <c r="AR44" i="44"/>
  <c r="AZ44" i="46"/>
  <c r="AZ44" i="44"/>
  <c r="H45" i="46"/>
  <c r="H45" i="44"/>
  <c r="X45" i="46"/>
  <c r="X45" i="44"/>
  <c r="AF45" i="46"/>
  <c r="AF45" i="44"/>
  <c r="BD45" i="46"/>
  <c r="BD45" i="44"/>
  <c r="D46" i="46"/>
  <c r="D46" i="44"/>
  <c r="L46" i="46"/>
  <c r="L46" i="44"/>
  <c r="T46" i="46"/>
  <c r="T46" i="44"/>
  <c r="AJ46" i="46"/>
  <c r="AJ46" i="44"/>
  <c r="AZ46" i="46"/>
  <c r="AZ46" i="44"/>
  <c r="BH46" i="46"/>
  <c r="BH46" i="44"/>
  <c r="H47" i="46"/>
  <c r="H47" i="44"/>
  <c r="X47" i="46"/>
  <c r="X47" i="44"/>
  <c r="AF47" i="46"/>
  <c r="AF47" i="44"/>
  <c r="K7" i="44"/>
  <c r="E9" i="44"/>
  <c r="BD8" i="44"/>
  <c r="BI9" i="44"/>
  <c r="BC10" i="44"/>
  <c r="BF11" i="44"/>
  <c r="AW12" i="44"/>
  <c r="J13" i="44"/>
  <c r="Z13" i="44"/>
  <c r="AO14" i="44"/>
  <c r="P15" i="44"/>
  <c r="AF15" i="44"/>
  <c r="BL15" i="44"/>
  <c r="X17" i="44"/>
  <c r="W18" i="44"/>
  <c r="AJ18" i="44"/>
  <c r="BH18" i="44"/>
  <c r="F19" i="44"/>
  <c r="AG19" i="44"/>
  <c r="AT21" i="44"/>
  <c r="M22" i="44"/>
  <c r="AS22" i="44"/>
  <c r="AF24" i="44"/>
  <c r="AQ24" i="44"/>
  <c r="Z27" i="44"/>
  <c r="F28" i="44"/>
  <c r="D29" i="44"/>
  <c r="BH31" i="44"/>
  <c r="AK34" i="44"/>
  <c r="BQ34" i="44"/>
  <c r="U9" i="44"/>
  <c r="A13" i="44"/>
  <c r="AN8" i="44"/>
  <c r="AP10" i="44"/>
  <c r="C13" i="46"/>
  <c r="C13" i="44" s="1"/>
  <c r="AI7" i="44"/>
  <c r="AY7" i="44"/>
  <c r="E8" i="44"/>
  <c r="BI8" i="44"/>
  <c r="AS9" i="44"/>
  <c r="BJ12" i="44"/>
  <c r="AP13" i="44"/>
  <c r="F14" i="44"/>
  <c r="O18" i="44"/>
  <c r="V19" i="44"/>
  <c r="AW19" i="44"/>
  <c r="BJ19" i="44"/>
  <c r="F21" i="44"/>
  <c r="Y21" i="44"/>
  <c r="AL21" i="44"/>
  <c r="Z22" i="44"/>
  <c r="AK22" i="44"/>
  <c r="AR25" i="44"/>
  <c r="P26" i="44"/>
  <c r="AQ26" i="44"/>
  <c r="BD26" i="44"/>
  <c r="AP27" i="44"/>
  <c r="BA27" i="44"/>
  <c r="BJ28" i="44"/>
  <c r="AJ29" i="44"/>
  <c r="I31" i="44"/>
  <c r="W32" i="44"/>
  <c r="AR36" i="44"/>
  <c r="H37" i="44"/>
  <c r="AZ38" i="44"/>
  <c r="AT10" i="46"/>
  <c r="AT10" i="44"/>
  <c r="BJ10" i="46"/>
  <c r="BJ10" i="44"/>
  <c r="A9" i="27"/>
  <c r="C11" i="46"/>
  <c r="C11" i="44" s="1"/>
  <c r="AN7" i="46"/>
  <c r="AN7" i="44"/>
  <c r="BD7" i="46"/>
  <c r="BD7" i="44"/>
  <c r="J9" i="46"/>
  <c r="J9" i="44"/>
  <c r="Z9" i="46"/>
  <c r="Z9" i="44"/>
  <c r="AM10" i="46"/>
  <c r="AM10" i="44"/>
  <c r="R11" i="46"/>
  <c r="R11" i="44"/>
  <c r="F12" i="46"/>
  <c r="F12" i="44"/>
  <c r="BJ14" i="46"/>
  <c r="BJ14" i="44"/>
  <c r="D16" i="46"/>
  <c r="D16" i="44"/>
  <c r="T16" i="46"/>
  <c r="T16" i="44"/>
  <c r="AZ16" i="46"/>
  <c r="AZ16" i="44"/>
  <c r="BH16" i="46"/>
  <c r="BH16" i="44"/>
  <c r="R20" i="46"/>
  <c r="R20" i="44"/>
  <c r="BN20" i="46"/>
  <c r="BN20" i="44"/>
  <c r="BJ21" i="46"/>
  <c r="BJ21" i="44"/>
  <c r="J22" i="46"/>
  <c r="J22" i="44"/>
  <c r="AN24" i="46"/>
  <c r="AN24" i="44"/>
  <c r="AJ25" i="46"/>
  <c r="AJ25" i="44"/>
  <c r="BP25" i="46"/>
  <c r="BP25" i="44"/>
  <c r="X26" i="46"/>
  <c r="X26" i="44"/>
  <c r="AN26" i="46"/>
  <c r="AN26" i="44"/>
  <c r="AV26" i="46"/>
  <c r="AV26" i="44"/>
  <c r="R27" i="46"/>
  <c r="R27" i="44"/>
  <c r="AH27" i="46"/>
  <c r="AH27" i="44"/>
  <c r="Q29" i="46"/>
  <c r="Q29" i="44"/>
  <c r="Y29" i="46"/>
  <c r="Y29" i="44"/>
  <c r="BE29" i="46"/>
  <c r="BE29" i="44"/>
  <c r="E30" i="46"/>
  <c r="E30" i="44"/>
  <c r="M30" i="46"/>
  <c r="M30" i="44"/>
  <c r="U30" i="46"/>
  <c r="U30" i="44"/>
  <c r="AC30" i="46"/>
  <c r="AC30" i="44"/>
  <c r="AK30" i="46"/>
  <c r="AK30" i="44"/>
  <c r="AS30" i="46"/>
  <c r="AS30" i="44"/>
  <c r="BA30" i="46"/>
  <c r="BA30" i="44"/>
  <c r="BI30" i="46"/>
  <c r="BI30" i="44"/>
  <c r="BQ30" i="46"/>
  <c r="BQ30" i="44"/>
  <c r="Y31" i="46"/>
  <c r="Y31" i="44"/>
  <c r="AW31" i="46"/>
  <c r="AW31" i="44"/>
  <c r="BE31" i="46"/>
  <c r="BE31" i="44"/>
  <c r="D32" i="46"/>
  <c r="D32" i="44"/>
  <c r="AB32" i="46"/>
  <c r="AB32" i="44"/>
  <c r="AJ32" i="46"/>
  <c r="AJ32" i="44"/>
  <c r="BH32" i="46"/>
  <c r="BH32" i="44"/>
  <c r="BP32" i="46"/>
  <c r="BP32" i="44"/>
  <c r="Z34" i="46"/>
  <c r="Z34" i="44"/>
  <c r="AH34" i="46"/>
  <c r="AH34" i="44"/>
  <c r="AP34" i="46"/>
  <c r="AP34" i="44"/>
  <c r="AX34" i="46"/>
  <c r="AX34" i="44"/>
  <c r="BF34" i="46"/>
  <c r="BF34" i="44"/>
  <c r="I36" i="46"/>
  <c r="I36" i="44"/>
  <c r="P7" i="46"/>
  <c r="P7" i="44"/>
  <c r="AF7" i="46"/>
  <c r="AF7" i="44"/>
  <c r="AP9" i="46"/>
  <c r="AP9" i="44"/>
  <c r="O10" i="46"/>
  <c r="O10" i="44"/>
  <c r="J11" i="46"/>
  <c r="J11" i="44"/>
  <c r="V12" i="46"/>
  <c r="V12" i="44"/>
  <c r="BN13" i="46"/>
  <c r="BN13" i="44"/>
  <c r="AL14" i="46"/>
  <c r="AL14" i="44"/>
  <c r="BB14" i="46"/>
  <c r="BB14" i="44"/>
  <c r="A13" i="27"/>
  <c r="C15" i="46"/>
  <c r="C15" i="44" s="1"/>
  <c r="AN17" i="46"/>
  <c r="AN17" i="44"/>
  <c r="AV17" i="46"/>
  <c r="AV17" i="44"/>
  <c r="D18" i="46"/>
  <c r="D18" i="44"/>
  <c r="BP18" i="46"/>
  <c r="BP18" i="44"/>
  <c r="AT19" i="46"/>
  <c r="AT19" i="44"/>
  <c r="J20" i="46"/>
  <c r="J20" i="44"/>
  <c r="Z20" i="46"/>
  <c r="Z20" i="44"/>
  <c r="AH20" i="46"/>
  <c r="AH20" i="44"/>
  <c r="AD21" i="46"/>
  <c r="AD21" i="44"/>
  <c r="A20" i="27"/>
  <c r="C22" i="46"/>
  <c r="C22" i="44" s="1"/>
  <c r="AH22" i="46"/>
  <c r="AH22" i="44"/>
  <c r="BF22" i="46"/>
  <c r="BF22" i="44"/>
  <c r="L23" i="46"/>
  <c r="L23" i="44"/>
  <c r="AR23" i="46"/>
  <c r="AR23" i="44"/>
  <c r="BP23" i="46"/>
  <c r="BP23" i="44"/>
  <c r="H24" i="46"/>
  <c r="H24" i="44"/>
  <c r="BL24" i="46"/>
  <c r="BL24" i="44"/>
  <c r="AZ25" i="46"/>
  <c r="AZ25" i="44"/>
  <c r="X7" i="44"/>
  <c r="M8" i="44"/>
  <c r="AV8" i="44"/>
  <c r="BL8" i="44"/>
  <c r="AH9" i="44"/>
  <c r="BQ9" i="44"/>
  <c r="BK10" i="44"/>
  <c r="BA11" i="44"/>
  <c r="BB12" i="44"/>
  <c r="R13" i="44"/>
  <c r="AT14" i="44"/>
  <c r="BG15" i="44"/>
  <c r="AB18" i="44"/>
  <c r="AL19" i="44"/>
  <c r="AP20" i="44"/>
  <c r="AO21" i="44"/>
  <c r="AX22" i="44"/>
  <c r="AB23" i="44"/>
  <c r="BH23" i="44"/>
  <c r="AV24" i="44"/>
  <c r="L25" i="44"/>
  <c r="W25" i="44"/>
  <c r="H26" i="44"/>
  <c r="U27" i="44"/>
  <c r="AL28" i="44"/>
  <c r="AM32" i="44"/>
  <c r="AK8" i="46"/>
  <c r="AK8" i="44"/>
  <c r="BA8" i="46"/>
  <c r="BA8" i="44"/>
  <c r="BF9" i="46"/>
  <c r="BF9" i="44"/>
  <c r="L18" i="46"/>
  <c r="L18" i="44"/>
  <c r="AR18" i="46"/>
  <c r="AR18" i="44"/>
  <c r="N19" i="46"/>
  <c r="N19" i="44"/>
  <c r="AD19" i="46"/>
  <c r="AD19" i="44"/>
  <c r="C20" i="46"/>
  <c r="C20" i="44" s="1"/>
  <c r="H7" i="44"/>
  <c r="AQ7" i="44"/>
  <c r="R9" i="44"/>
  <c r="BA9" i="44"/>
  <c r="G10" i="44"/>
  <c r="AX10" i="44"/>
  <c r="AC11" i="44"/>
  <c r="AP11" i="44"/>
  <c r="E13" i="44"/>
  <c r="AH13" i="44"/>
  <c r="H15" i="44"/>
  <c r="X15" i="44"/>
  <c r="L16" i="44"/>
  <c r="AB16" i="44"/>
  <c r="AR16" i="44"/>
  <c r="T18" i="44"/>
  <c r="Q19" i="44"/>
  <c r="BB19" i="44"/>
  <c r="AP22" i="44"/>
  <c r="T23" i="44"/>
  <c r="AZ23" i="44"/>
  <c r="AM25" i="44"/>
  <c r="AY26" i="44"/>
  <c r="BQ27" i="44"/>
  <c r="D31" i="44"/>
  <c r="AR31" i="44"/>
  <c r="AM49" i="46"/>
  <c r="AM49" i="44"/>
  <c r="AU49" i="46"/>
  <c r="AU49" i="44"/>
  <c r="K50" i="46"/>
  <c r="K50" i="44"/>
  <c r="AA50" i="46"/>
  <c r="AA50" i="44"/>
  <c r="O51" i="46"/>
  <c r="O51" i="44"/>
  <c r="AM51" i="46"/>
  <c r="AM51" i="44"/>
  <c r="AX52" i="46"/>
  <c r="AX52" i="44"/>
  <c r="AD53" i="46"/>
  <c r="AD53" i="44"/>
  <c r="J54" i="46"/>
  <c r="J54" i="44"/>
  <c r="BF54" i="46"/>
  <c r="BF54" i="44"/>
  <c r="AD55" i="46"/>
  <c r="AD55" i="44"/>
  <c r="BB55" i="46"/>
  <c r="BB55" i="44"/>
  <c r="Y56" i="46"/>
  <c r="Y56" i="44"/>
  <c r="AW56" i="46"/>
  <c r="AW56" i="44"/>
  <c r="AY57" i="46"/>
  <c r="AY57" i="44"/>
  <c r="AE58" i="46"/>
  <c r="AE58" i="44"/>
  <c r="AM58" i="46"/>
  <c r="AM58" i="44"/>
  <c r="S59" i="46"/>
  <c r="S59" i="44"/>
  <c r="I61" i="46"/>
  <c r="I61" i="44"/>
  <c r="Q61" i="46"/>
  <c r="Q61" i="44"/>
  <c r="Y61" i="46"/>
  <c r="Y61" i="44"/>
  <c r="AG61" i="46"/>
  <c r="AG61" i="44"/>
  <c r="AO61" i="46"/>
  <c r="AO61" i="44"/>
  <c r="AW61" i="46"/>
  <c r="AW61" i="44"/>
  <c r="BE61" i="46"/>
  <c r="BE61" i="44"/>
  <c r="BM61" i="46"/>
  <c r="BM61" i="44"/>
  <c r="I63" i="46"/>
  <c r="I63" i="44"/>
  <c r="N65" i="46"/>
  <c r="N65" i="44"/>
  <c r="AT65" i="46"/>
  <c r="AT65" i="44"/>
  <c r="BB65" i="46"/>
  <c r="BB65" i="44"/>
  <c r="R66" i="46"/>
  <c r="R66" i="44"/>
  <c r="AH66" i="46"/>
  <c r="AH66" i="44"/>
  <c r="N67" i="46"/>
  <c r="N67" i="44"/>
  <c r="AD67" i="46"/>
  <c r="AD67" i="44"/>
  <c r="BB67" i="46"/>
  <c r="BB67" i="44"/>
  <c r="AF69" i="46"/>
  <c r="AF69" i="44"/>
  <c r="BD69" i="46"/>
  <c r="BD69" i="44"/>
  <c r="T70" i="46"/>
  <c r="T70" i="44"/>
  <c r="AZ70" i="46"/>
  <c r="AZ70" i="44"/>
  <c r="BH70" i="46"/>
  <c r="BH70" i="44"/>
  <c r="H71" i="46"/>
  <c r="H71" i="44"/>
  <c r="BD71" i="46"/>
  <c r="BD71" i="44"/>
  <c r="BH72" i="46"/>
  <c r="BH72" i="44"/>
  <c r="AH73" i="46"/>
  <c r="AH73" i="44"/>
  <c r="AS74" i="46"/>
  <c r="AS74" i="44"/>
  <c r="G75" i="46"/>
  <c r="G75" i="44"/>
  <c r="Y77" i="46"/>
  <c r="Y77" i="44"/>
  <c r="AO77" i="46"/>
  <c r="AO77" i="44"/>
  <c r="BP78" i="46"/>
  <c r="BP78" i="44"/>
  <c r="AU79" i="46"/>
  <c r="AU79" i="44"/>
  <c r="Q38" i="44"/>
  <c r="AS39" i="44"/>
  <c r="AE49" i="44"/>
  <c r="Q36" i="44"/>
  <c r="BA37" i="44"/>
  <c r="AI50" i="44"/>
  <c r="G51" i="44"/>
  <c r="BP7" i="44"/>
  <c r="Q8" i="44"/>
  <c r="AC12" i="44"/>
  <c r="Y13" i="44"/>
  <c r="BM36" i="44"/>
  <c r="AS37" i="44"/>
  <c r="I38" i="44"/>
  <c r="BM38" i="44"/>
  <c r="AK39" i="44"/>
  <c r="BE40" i="44"/>
  <c r="AK41" i="44"/>
  <c r="BE42" i="44"/>
  <c r="AW44" i="44"/>
  <c r="AC45" i="44"/>
  <c r="BA47" i="44"/>
  <c r="D49" i="44"/>
  <c r="W49" i="44"/>
  <c r="BD50" i="44"/>
  <c r="AB51" i="44"/>
  <c r="AU51" i="44"/>
  <c r="V53" i="44"/>
  <c r="W54" i="44"/>
  <c r="AP54" i="44"/>
  <c r="BK54" i="44"/>
  <c r="F55" i="44"/>
  <c r="AT55" i="44"/>
  <c r="BO55" i="44"/>
  <c r="AD56" i="44"/>
  <c r="D58" i="44"/>
  <c r="W58" i="44"/>
  <c r="AR58" i="44"/>
  <c r="BK58" i="44"/>
  <c r="P59" i="44"/>
  <c r="BJ61" i="44"/>
  <c r="AG64" i="44"/>
  <c r="K65" i="44"/>
  <c r="AT67" i="44"/>
  <c r="AB70" i="44"/>
  <c r="AN71" i="44"/>
  <c r="BL71" i="44"/>
  <c r="AB72" i="44"/>
  <c r="BF73" i="44"/>
  <c r="M74" i="44"/>
  <c r="BI74" i="44"/>
  <c r="AU75" i="44"/>
  <c r="S76" i="44"/>
  <c r="Q77" i="44"/>
  <c r="AW77" i="44"/>
  <c r="AJ78" i="44"/>
  <c r="O79" i="44"/>
  <c r="BI37" i="46"/>
  <c r="BI37" i="44"/>
  <c r="AO38" i="46"/>
  <c r="AO38" i="44"/>
  <c r="AC39" i="46"/>
  <c r="AC39" i="44"/>
  <c r="I40" i="46"/>
  <c r="I40" i="44"/>
  <c r="BI41" i="46"/>
  <c r="BI41" i="44"/>
  <c r="AO42" i="46"/>
  <c r="AO42" i="44"/>
  <c r="AC43" i="46"/>
  <c r="AC43" i="44"/>
  <c r="I44" i="46"/>
  <c r="I44" i="44"/>
  <c r="BI45" i="46"/>
  <c r="BI45" i="44"/>
  <c r="I46" i="46"/>
  <c r="I46" i="44"/>
  <c r="AG46" i="46"/>
  <c r="AG46" i="44"/>
  <c r="M47" i="46"/>
  <c r="M47" i="44"/>
  <c r="BI47" i="46"/>
  <c r="BI47" i="44"/>
  <c r="T49" i="46"/>
  <c r="T49" i="44"/>
  <c r="BP49" i="46"/>
  <c r="BP49" i="44"/>
  <c r="AN50" i="46"/>
  <c r="AN50" i="44"/>
  <c r="BL50" i="46"/>
  <c r="BL50" i="44"/>
  <c r="AZ51" i="46"/>
  <c r="AZ51" i="44"/>
  <c r="BP51" i="46"/>
  <c r="BP51" i="44"/>
  <c r="W52" i="46"/>
  <c r="W52" i="44"/>
  <c r="AE52" i="46"/>
  <c r="AE52" i="44"/>
  <c r="K53" i="46"/>
  <c r="K53" i="44"/>
  <c r="S53" i="46"/>
  <c r="S53" i="44"/>
  <c r="AA53" i="46"/>
  <c r="AA53" i="44"/>
  <c r="AI53" i="46"/>
  <c r="AI53" i="44"/>
  <c r="AQ53" i="46"/>
  <c r="AQ53" i="44"/>
  <c r="AY53" i="46"/>
  <c r="AY53" i="44"/>
  <c r="BG53" i="46"/>
  <c r="BG53" i="44"/>
  <c r="BO53" i="46"/>
  <c r="BO53" i="44"/>
  <c r="AM54" i="46"/>
  <c r="AM54" i="44"/>
  <c r="AU54" i="46"/>
  <c r="AU54" i="44"/>
  <c r="K55" i="46"/>
  <c r="K55" i="44"/>
  <c r="AA55" i="46"/>
  <c r="AA55" i="44"/>
  <c r="BG55" i="46"/>
  <c r="BG55" i="44"/>
  <c r="BJ56" i="46"/>
  <c r="BJ56" i="44"/>
  <c r="X57" i="46"/>
  <c r="X57" i="44"/>
  <c r="AF57" i="46"/>
  <c r="AF57" i="44"/>
  <c r="L58" i="46"/>
  <c r="L58" i="44"/>
  <c r="BH58" i="46"/>
  <c r="BH58" i="44"/>
  <c r="AF59" i="46"/>
  <c r="AF59" i="44"/>
  <c r="BD59" i="46"/>
  <c r="BD59" i="44"/>
  <c r="S60" i="46"/>
  <c r="S60" i="44"/>
  <c r="AI60" i="46"/>
  <c r="AI60" i="44"/>
  <c r="AH62" i="46"/>
  <c r="AH62" i="44"/>
  <c r="AD63" i="46"/>
  <c r="AD63" i="44"/>
  <c r="BE64" i="46"/>
  <c r="BE64" i="44"/>
  <c r="AQ65" i="46"/>
  <c r="AQ65" i="44"/>
  <c r="W66" i="46"/>
  <c r="W66" i="44"/>
  <c r="S67" i="46"/>
  <c r="S67" i="44"/>
  <c r="AS69" i="46"/>
  <c r="AS69" i="44"/>
  <c r="I70" i="46"/>
  <c r="I70" i="44"/>
  <c r="AO70" i="46"/>
  <c r="AO70" i="44"/>
  <c r="AW70" i="46"/>
  <c r="AW70" i="44"/>
  <c r="AS71" i="46"/>
  <c r="AS71" i="44"/>
  <c r="I72" i="46"/>
  <c r="I72" i="44"/>
  <c r="AG11" i="44"/>
  <c r="BM11" i="44"/>
  <c r="AS12" i="44"/>
  <c r="BQ12" i="44"/>
  <c r="Q13" i="44"/>
  <c r="AO13" i="44"/>
  <c r="AO36" i="44"/>
  <c r="U39" i="44"/>
  <c r="BQ39" i="44"/>
  <c r="U41" i="44"/>
  <c r="BQ41" i="44"/>
  <c r="M43" i="44"/>
  <c r="BI43" i="44"/>
  <c r="AG44" i="44"/>
  <c r="M45" i="44"/>
  <c r="Y46" i="44"/>
  <c r="BM46" i="44"/>
  <c r="BD47" i="44"/>
  <c r="G49" i="44"/>
  <c r="BG50" i="44"/>
  <c r="AE51" i="44"/>
  <c r="BB53" i="44"/>
  <c r="Z54" i="44"/>
  <c r="BN54" i="44"/>
  <c r="AG56" i="44"/>
  <c r="G58" i="44"/>
  <c r="AU58" i="44"/>
  <c r="BG59" i="44"/>
  <c r="U37" i="44"/>
  <c r="BQ37" i="44"/>
  <c r="M39" i="44"/>
  <c r="BI39" i="44"/>
  <c r="AG40" i="44"/>
  <c r="M41" i="44"/>
  <c r="AG42" i="44"/>
  <c r="E43" i="44"/>
  <c r="Y44" i="44"/>
  <c r="AV47" i="44"/>
  <c r="AY50" i="44"/>
  <c r="W51" i="44"/>
  <c r="Z52" i="44"/>
  <c r="AT53" i="44"/>
  <c r="R54" i="44"/>
  <c r="BJ55" i="44"/>
  <c r="Y82" i="46"/>
  <c r="Y82" i="44"/>
  <c r="BM82" i="46"/>
  <c r="BM82" i="44"/>
  <c r="BD86" i="46"/>
  <c r="BD86" i="44"/>
  <c r="AB87" i="46"/>
  <c r="AB87" i="44"/>
  <c r="BE72" i="44"/>
  <c r="W73" i="44"/>
  <c r="BL76" i="44"/>
  <c r="N81" i="44"/>
  <c r="BB81" i="44"/>
  <c r="AE83" i="44"/>
  <c r="AI84" i="44"/>
  <c r="AC85" i="44"/>
  <c r="BQ85" i="44"/>
  <c r="AV86" i="44"/>
  <c r="L87" i="44"/>
  <c r="R74" i="46"/>
  <c r="R74" i="44"/>
  <c r="AN76" i="46"/>
  <c r="AN76" i="44"/>
  <c r="N77" i="44"/>
  <c r="BB77" i="44"/>
  <c r="Q78" i="44"/>
  <c r="BE78" i="44"/>
  <c r="L79" i="44"/>
  <c r="AZ79" i="44"/>
  <c r="BG81" i="44"/>
  <c r="N82" i="44"/>
  <c r="BB82" i="44"/>
  <c r="BP87" i="44"/>
  <c r="AJ89" i="44"/>
  <c r="D91" i="44"/>
  <c r="BH91" i="44"/>
  <c r="H94" i="44"/>
  <c r="P94" i="44"/>
  <c r="X94" i="44"/>
  <c r="AF94" i="44"/>
  <c r="AN94" i="44"/>
  <c r="AV94" i="44"/>
  <c r="BD94" i="44"/>
  <c r="BL94" i="44"/>
  <c r="AZ95" i="44"/>
  <c r="L9" i="44"/>
  <c r="BM10" i="44"/>
  <c r="AZ11" i="44"/>
  <c r="BC13" i="44"/>
  <c r="S14" i="44"/>
  <c r="BD14" i="44"/>
  <c r="J15" i="44"/>
  <c r="N16" i="44"/>
  <c r="AT18" i="44"/>
  <c r="AE20" i="44"/>
  <c r="H21" i="44"/>
  <c r="AI21" i="44"/>
  <c r="O22" i="44"/>
  <c r="AZ22" i="44"/>
  <c r="J24" i="44"/>
  <c r="AB9" i="44"/>
  <c r="L11" i="44"/>
  <c r="K14" i="44"/>
  <c r="AV14" i="44"/>
  <c r="Z15" i="44"/>
  <c r="J17" i="44"/>
  <c r="U17" i="44"/>
  <c r="AP17" i="44"/>
  <c r="BN17" i="44"/>
  <c r="AL18" i="44"/>
  <c r="T20" i="44"/>
  <c r="AR9" i="44"/>
  <c r="W13" i="44"/>
  <c r="AN14" i="44"/>
  <c r="BF15" i="44"/>
  <c r="AR11" i="44"/>
  <c r="BH9" i="44"/>
  <c r="D11" i="44"/>
  <c r="S12" i="44"/>
  <c r="AF14" i="44"/>
  <c r="BG14" i="44"/>
  <c r="F16" i="44"/>
  <c r="BE16" i="44"/>
  <c r="M17" i="44"/>
  <c r="AS17" i="44"/>
  <c r="BQ17" i="44"/>
  <c r="AD18" i="44"/>
  <c r="D20" i="44"/>
  <c r="AU8" i="44"/>
  <c r="AB11" i="44"/>
  <c r="BP11" i="44"/>
  <c r="BK13" i="44"/>
  <c r="H14" i="44"/>
  <c r="AH15" i="44"/>
  <c r="AC7" i="46"/>
  <c r="AC7" i="44"/>
  <c r="R8" i="46"/>
  <c r="R8" i="44"/>
  <c r="F7" i="46"/>
  <c r="F7" i="44"/>
  <c r="K8" i="46"/>
  <c r="K8" i="44"/>
  <c r="H9" i="46"/>
  <c r="H9" i="44"/>
  <c r="P9" i="46"/>
  <c r="P9" i="44"/>
  <c r="X9" i="46"/>
  <c r="X9" i="44"/>
  <c r="AN9" i="46"/>
  <c r="AN9" i="44"/>
  <c r="BD9" i="46"/>
  <c r="BD9" i="44"/>
  <c r="M10" i="46"/>
  <c r="M10" i="44"/>
  <c r="BA10" i="46"/>
  <c r="BA10" i="44"/>
  <c r="D12" i="46"/>
  <c r="D12" i="44"/>
  <c r="BH12" i="46"/>
  <c r="BH12" i="44"/>
  <c r="BP12" i="46"/>
  <c r="BP12" i="44"/>
  <c r="AN13" i="46"/>
  <c r="AN13" i="44"/>
  <c r="AV13" i="46"/>
  <c r="AV13" i="44"/>
  <c r="BD13" i="46"/>
  <c r="BD13" i="44"/>
  <c r="D14" i="46"/>
  <c r="D14" i="44"/>
  <c r="T14" i="46"/>
  <c r="T14" i="44"/>
  <c r="AJ14" i="46"/>
  <c r="AJ14" i="44"/>
  <c r="AZ14" i="46"/>
  <c r="AZ14" i="44"/>
  <c r="V15" i="46"/>
  <c r="V15" i="44"/>
  <c r="AL15" i="46"/>
  <c r="AL15" i="44"/>
  <c r="BB15" i="46"/>
  <c r="BB15" i="44"/>
  <c r="A14" i="27"/>
  <c r="A16" i="44"/>
  <c r="C16" i="46"/>
  <c r="C16" i="44" s="1"/>
  <c r="R16" i="46"/>
  <c r="R16" i="44"/>
  <c r="Z16" i="46"/>
  <c r="Z16" i="44"/>
  <c r="AH16" i="46"/>
  <c r="AH16" i="44"/>
  <c r="AX16" i="46"/>
  <c r="AX16" i="44"/>
  <c r="BF16" i="46"/>
  <c r="BF16" i="44"/>
  <c r="F17" i="46"/>
  <c r="F17" i="44"/>
  <c r="N17" i="46"/>
  <c r="N17" i="44"/>
  <c r="AL17" i="46"/>
  <c r="AL17" i="44"/>
  <c r="AT17" i="46"/>
  <c r="AT17" i="44"/>
  <c r="BJ17" i="46"/>
  <c r="BJ17" i="44"/>
  <c r="A16" i="27"/>
  <c r="C18" i="46"/>
  <c r="C18" i="44" s="1"/>
  <c r="D19" i="46"/>
  <c r="D19" i="44"/>
  <c r="L19" i="46"/>
  <c r="L19" i="44"/>
  <c r="T19" i="46"/>
  <c r="T19" i="44"/>
  <c r="AR19" i="46"/>
  <c r="AR19" i="44"/>
  <c r="AZ19" i="46"/>
  <c r="AZ19" i="44"/>
  <c r="BP19" i="46"/>
  <c r="BP19" i="44"/>
  <c r="X20" i="46"/>
  <c r="X20" i="44"/>
  <c r="AF20" i="46"/>
  <c r="AF20" i="44"/>
  <c r="AV20" i="46"/>
  <c r="AV20" i="44"/>
  <c r="BD20" i="46"/>
  <c r="BD20" i="44"/>
  <c r="D21" i="46"/>
  <c r="D21" i="44"/>
  <c r="L21" i="46"/>
  <c r="L21" i="44"/>
  <c r="T21" i="46"/>
  <c r="T21" i="44"/>
  <c r="AB21" i="46"/>
  <c r="AB21" i="44"/>
  <c r="AJ21" i="46"/>
  <c r="AJ21" i="44"/>
  <c r="AR21" i="46"/>
  <c r="AR21" i="44"/>
  <c r="AZ21" i="46"/>
  <c r="AZ21" i="44"/>
  <c r="BH21" i="46"/>
  <c r="BH21" i="44"/>
  <c r="BP21" i="46"/>
  <c r="BP21" i="44"/>
  <c r="H22" i="46"/>
  <c r="H22" i="44"/>
  <c r="P22" i="46"/>
  <c r="P22" i="44"/>
  <c r="X22" i="46"/>
  <c r="X22" i="44"/>
  <c r="AF22" i="46"/>
  <c r="AF22" i="44"/>
  <c r="AN22" i="46"/>
  <c r="AN22" i="44"/>
  <c r="AV22" i="46"/>
  <c r="AV22" i="44"/>
  <c r="BD22" i="46"/>
  <c r="BD22" i="44"/>
  <c r="BL22" i="46"/>
  <c r="BL22" i="44"/>
  <c r="J23" i="46"/>
  <c r="J23" i="44"/>
  <c r="R23" i="46"/>
  <c r="R23" i="44"/>
  <c r="AH23" i="46"/>
  <c r="AH23" i="44"/>
  <c r="AP23" i="46"/>
  <c r="AP23" i="44"/>
  <c r="F24" i="46"/>
  <c r="F24" i="44"/>
  <c r="N24" i="46"/>
  <c r="N24" i="44"/>
  <c r="V24" i="46"/>
  <c r="V24" i="44"/>
  <c r="AD24" i="46"/>
  <c r="AD24" i="44"/>
  <c r="AL24" i="46"/>
  <c r="AL24" i="44"/>
  <c r="AT24" i="46"/>
  <c r="AT24" i="44"/>
  <c r="BB24" i="46"/>
  <c r="BB24" i="44"/>
  <c r="BJ24" i="46"/>
  <c r="BJ24" i="44"/>
  <c r="A23" i="27"/>
  <c r="A25" i="44"/>
  <c r="C25" i="46"/>
  <c r="C25" i="44" s="1"/>
  <c r="Z25" i="46"/>
  <c r="Z25" i="44"/>
  <c r="AH25" i="46"/>
  <c r="AH25" i="44"/>
  <c r="AP25" i="46"/>
  <c r="AP25" i="44"/>
  <c r="AX25" i="46"/>
  <c r="AX25" i="44"/>
  <c r="BN25" i="46"/>
  <c r="BN25" i="44"/>
  <c r="F26" i="46"/>
  <c r="F26" i="44"/>
  <c r="N26" i="46"/>
  <c r="N26" i="44"/>
  <c r="V26" i="46"/>
  <c r="V26" i="44"/>
  <c r="AD26" i="46"/>
  <c r="AD26" i="44"/>
  <c r="AL26" i="46"/>
  <c r="AL26" i="44"/>
  <c r="AT26" i="46"/>
  <c r="AT26" i="44"/>
  <c r="BB26" i="46"/>
  <c r="BB26" i="44"/>
  <c r="A25" i="27"/>
  <c r="A27" i="44"/>
  <c r="H27" i="46"/>
  <c r="H27" i="44"/>
  <c r="P27" i="46"/>
  <c r="P27" i="44"/>
  <c r="X27" i="46"/>
  <c r="X27" i="44"/>
  <c r="AF27" i="46"/>
  <c r="AF27" i="44"/>
  <c r="AN27" i="46"/>
  <c r="AN27" i="44"/>
  <c r="AV27" i="46"/>
  <c r="AV27" i="44"/>
  <c r="AD7" i="46"/>
  <c r="AD7" i="44"/>
  <c r="AT7" i="46"/>
  <c r="AT7" i="44"/>
  <c r="A6" i="27"/>
  <c r="A8" i="44"/>
  <c r="C8" i="46"/>
  <c r="C8" i="44" s="1"/>
  <c r="S8" i="46"/>
  <c r="S8" i="44"/>
  <c r="AQ8" i="46"/>
  <c r="AQ8" i="44"/>
  <c r="AY8" i="46"/>
  <c r="AY8" i="44"/>
  <c r="AV9" i="46"/>
  <c r="AV9" i="44"/>
  <c r="AC10" i="46"/>
  <c r="AC10" i="44"/>
  <c r="AS10" i="46"/>
  <c r="AS10" i="44"/>
  <c r="L12" i="46"/>
  <c r="L12" i="44"/>
  <c r="AJ12" i="46"/>
  <c r="AJ12" i="44"/>
  <c r="AR12" i="46"/>
  <c r="AR12" i="44"/>
  <c r="P13" i="46"/>
  <c r="P13" i="44"/>
  <c r="X13" i="46"/>
  <c r="X13" i="44"/>
  <c r="L14" i="46"/>
  <c r="L14" i="44"/>
  <c r="AB14" i="46"/>
  <c r="AB14" i="44"/>
  <c r="AR14" i="46"/>
  <c r="AR14" i="44"/>
  <c r="BH14" i="46"/>
  <c r="BH14" i="44"/>
  <c r="BL9" i="44"/>
  <c r="AK10" i="44"/>
  <c r="AV11" i="44"/>
  <c r="T12" i="44"/>
  <c r="J16" i="44"/>
  <c r="AX18" i="44"/>
  <c r="BJ7" i="46"/>
  <c r="BJ7" i="44"/>
  <c r="AA8" i="46"/>
  <c r="AA8" i="44"/>
  <c r="BG8" i="46"/>
  <c r="BG8" i="44"/>
  <c r="BP14" i="46"/>
  <c r="BP14" i="44"/>
  <c r="BQ10" i="44"/>
  <c r="AN11" i="44"/>
  <c r="F15" i="46"/>
  <c r="F15" i="44"/>
  <c r="N15" i="44"/>
  <c r="V7" i="44"/>
  <c r="BO8" i="44"/>
  <c r="BI10" i="44"/>
  <c r="AF11" i="44"/>
  <c r="AH18" i="44"/>
  <c r="BH19" i="44"/>
  <c r="BB7" i="44"/>
  <c r="E10" i="44"/>
  <c r="P11" i="44"/>
  <c r="AD15" i="44"/>
  <c r="AT15" i="44"/>
  <c r="AP16" i="44"/>
  <c r="N7" i="44"/>
  <c r="AF9" i="44"/>
  <c r="H11" i="44"/>
  <c r="H13" i="44"/>
  <c r="BL13" i="44"/>
  <c r="Y25" i="46"/>
  <c r="Y25" i="44"/>
  <c r="BE25" i="46"/>
  <c r="BE25" i="44"/>
  <c r="M26" i="46"/>
  <c r="M26" i="44"/>
  <c r="AS26" i="46"/>
  <c r="AS26" i="44"/>
  <c r="G27" i="46"/>
  <c r="G27" i="44"/>
  <c r="W29" i="46"/>
  <c r="W29" i="44"/>
  <c r="BC29" i="46"/>
  <c r="BC29" i="44"/>
  <c r="O31" i="46"/>
  <c r="O31" i="44"/>
  <c r="AM31" i="46"/>
  <c r="AM31" i="44"/>
  <c r="S37" i="46"/>
  <c r="S37" i="44"/>
  <c r="AY37" i="46"/>
  <c r="AY37" i="44"/>
  <c r="BO37" i="46"/>
  <c r="BO37" i="44"/>
  <c r="S39" i="46"/>
  <c r="S39" i="44"/>
  <c r="AQ39" i="46"/>
  <c r="AQ39" i="44"/>
  <c r="K41" i="46"/>
  <c r="K41" i="44"/>
  <c r="AA41" i="46"/>
  <c r="AA41" i="44"/>
  <c r="AQ41" i="46"/>
  <c r="AQ41" i="44"/>
  <c r="AY41" i="46"/>
  <c r="AY41" i="44"/>
  <c r="BO41" i="46"/>
  <c r="BO41" i="44"/>
  <c r="S43" i="46"/>
  <c r="S43" i="44"/>
  <c r="AI43" i="46"/>
  <c r="AI43" i="44"/>
  <c r="AY43" i="46"/>
  <c r="AY43" i="44"/>
  <c r="BO43" i="46"/>
  <c r="BO43" i="44"/>
  <c r="S45" i="46"/>
  <c r="S45" i="44"/>
  <c r="AI45" i="46"/>
  <c r="AI45" i="44"/>
  <c r="AQ45" i="46"/>
  <c r="AQ45" i="44"/>
  <c r="AY45" i="46"/>
  <c r="AY45" i="44"/>
  <c r="BG45" i="46"/>
  <c r="BG45" i="44"/>
  <c r="BO45" i="46"/>
  <c r="BO45" i="44"/>
  <c r="S47" i="46"/>
  <c r="S47" i="44"/>
  <c r="R49" i="46"/>
  <c r="R49" i="44"/>
  <c r="AH49" i="46"/>
  <c r="AH49" i="44"/>
  <c r="AX49" i="46"/>
  <c r="AX49" i="44"/>
  <c r="F50" i="46"/>
  <c r="F50" i="44"/>
  <c r="R51" i="46"/>
  <c r="R51" i="44"/>
  <c r="AH51" i="46"/>
  <c r="AH51" i="44"/>
  <c r="AX51" i="46"/>
  <c r="AX51" i="44"/>
  <c r="BN51" i="46"/>
  <c r="BN51" i="44"/>
  <c r="M52" i="46"/>
  <c r="M52" i="44"/>
  <c r="AC52" i="46"/>
  <c r="AC52" i="44"/>
  <c r="AS52" i="46"/>
  <c r="AS52" i="44"/>
  <c r="BI52" i="46"/>
  <c r="BI52" i="44"/>
  <c r="BQ52" i="46"/>
  <c r="BQ52" i="44"/>
  <c r="L56" i="46"/>
  <c r="L56" i="44"/>
  <c r="AB56" i="46"/>
  <c r="AB56" i="44"/>
  <c r="AR56" i="46"/>
  <c r="AR56" i="44"/>
  <c r="BH56" i="46"/>
  <c r="BH56" i="44"/>
  <c r="F57" i="46"/>
  <c r="F57" i="44"/>
  <c r="V57" i="46"/>
  <c r="V57" i="44"/>
  <c r="AL57" i="46"/>
  <c r="AL57" i="44"/>
  <c r="BB57" i="46"/>
  <c r="BB57" i="44"/>
  <c r="F59" i="46"/>
  <c r="F59" i="44"/>
  <c r="N59" i="46"/>
  <c r="N59" i="44"/>
  <c r="V59" i="46"/>
  <c r="V59" i="44"/>
  <c r="AD59" i="46"/>
  <c r="AD59" i="44"/>
  <c r="AL59" i="46"/>
  <c r="AL59" i="44"/>
  <c r="AT59" i="46"/>
  <c r="AT59" i="44"/>
  <c r="BB59" i="46"/>
  <c r="BB59" i="44"/>
  <c r="BJ59" i="46"/>
  <c r="BJ59" i="44"/>
  <c r="I60" i="46"/>
  <c r="I60" i="44"/>
  <c r="AG60" i="46"/>
  <c r="AG60" i="44"/>
  <c r="AO60" i="46"/>
  <c r="AO60" i="44"/>
  <c r="BE60" i="46"/>
  <c r="BE60" i="44"/>
  <c r="BM60" i="46"/>
  <c r="BM60" i="44"/>
  <c r="P62" i="46"/>
  <c r="P62" i="44"/>
  <c r="X62" i="46"/>
  <c r="X62" i="44"/>
  <c r="AF62" i="46"/>
  <c r="AF62" i="44"/>
  <c r="BD62" i="46"/>
  <c r="BD62" i="44"/>
  <c r="BL62" i="46"/>
  <c r="BL62" i="44"/>
  <c r="D63" i="46"/>
  <c r="D63" i="44"/>
  <c r="L63" i="46"/>
  <c r="L63" i="44"/>
  <c r="T63" i="46"/>
  <c r="T63" i="44"/>
  <c r="AR63" i="46"/>
  <c r="AR63" i="44"/>
  <c r="AZ63" i="46"/>
  <c r="AZ63" i="44"/>
  <c r="BP63" i="46"/>
  <c r="BP63" i="44"/>
  <c r="O64" i="46"/>
  <c r="O64" i="44"/>
  <c r="W64" i="46"/>
  <c r="W64" i="44"/>
  <c r="AM64" i="46"/>
  <c r="AM64" i="44"/>
  <c r="AU64" i="46"/>
  <c r="AU64" i="44"/>
  <c r="BC64" i="46"/>
  <c r="BC64" i="44"/>
  <c r="I65" i="46"/>
  <c r="I65" i="44"/>
  <c r="Q65" i="46"/>
  <c r="Q65" i="44"/>
  <c r="AO65" i="46"/>
  <c r="AO65" i="44"/>
  <c r="AW65" i="46"/>
  <c r="AW65" i="44"/>
  <c r="BM65" i="46"/>
  <c r="BM65" i="44"/>
  <c r="U66" i="46"/>
  <c r="U66" i="44"/>
  <c r="AC66" i="46"/>
  <c r="AC66" i="44"/>
  <c r="AS66" i="46"/>
  <c r="AS66" i="44"/>
  <c r="BA66" i="46"/>
  <c r="BA66" i="44"/>
  <c r="BI66" i="46"/>
  <c r="BI66" i="44"/>
  <c r="I67" i="46"/>
  <c r="I67" i="44"/>
  <c r="Y67" i="46"/>
  <c r="Y67" i="44"/>
  <c r="AG67" i="46"/>
  <c r="AG67" i="44"/>
  <c r="AO67" i="46"/>
  <c r="AO67" i="44"/>
  <c r="BM67" i="46"/>
  <c r="BM67" i="44"/>
  <c r="E68" i="46"/>
  <c r="E68" i="44"/>
  <c r="M68" i="46"/>
  <c r="M68" i="44"/>
  <c r="U68" i="46"/>
  <c r="U68" i="44"/>
  <c r="AS68" i="46"/>
  <c r="AS68" i="44"/>
  <c r="BA68" i="46"/>
  <c r="BA68" i="44"/>
  <c r="BQ68" i="46"/>
  <c r="BQ68" i="44"/>
  <c r="K69" i="46"/>
  <c r="K69" i="44"/>
  <c r="S69" i="46"/>
  <c r="S69" i="44"/>
  <c r="AQ69" i="46"/>
  <c r="AQ69" i="44"/>
  <c r="AY69" i="46"/>
  <c r="AY69" i="44"/>
  <c r="G70" i="46"/>
  <c r="G70" i="44"/>
  <c r="AE70" i="46"/>
  <c r="AE70" i="44"/>
  <c r="AM70" i="46"/>
  <c r="AM70" i="44"/>
  <c r="BC70" i="46"/>
  <c r="BC70" i="44"/>
  <c r="BK70" i="46"/>
  <c r="BK70" i="44"/>
  <c r="K71" i="46"/>
  <c r="K71" i="44"/>
  <c r="S71" i="46"/>
  <c r="S71" i="44"/>
  <c r="AI71" i="46"/>
  <c r="AI71" i="44"/>
  <c r="AQ71" i="46"/>
  <c r="AQ71" i="44"/>
  <c r="AY71" i="46"/>
  <c r="AY71" i="44"/>
  <c r="G72" i="46"/>
  <c r="G72" i="44"/>
  <c r="W72" i="46"/>
  <c r="W72" i="44"/>
  <c r="AE72" i="46"/>
  <c r="AE72" i="44"/>
  <c r="AM72" i="46"/>
  <c r="AM72" i="44"/>
  <c r="BK72" i="46"/>
  <c r="BK72" i="44"/>
  <c r="E73" i="46"/>
  <c r="E73" i="44"/>
  <c r="U73" i="46"/>
  <c r="U73" i="44"/>
  <c r="AC73" i="46"/>
  <c r="AC73" i="44"/>
  <c r="AK73" i="46"/>
  <c r="AK73" i="44"/>
  <c r="BI73" i="46"/>
  <c r="BI73" i="44"/>
  <c r="BQ73" i="46"/>
  <c r="BQ73" i="44"/>
  <c r="H74" i="46"/>
  <c r="H74" i="44"/>
  <c r="P74" i="46"/>
  <c r="P74" i="44"/>
  <c r="X74" i="46"/>
  <c r="X74" i="44"/>
  <c r="AF74" i="46"/>
  <c r="AF74" i="44"/>
  <c r="AN74" i="46"/>
  <c r="AN74" i="44"/>
  <c r="AV74" i="46"/>
  <c r="AV74" i="44"/>
  <c r="BD74" i="46"/>
  <c r="BD74" i="44"/>
  <c r="BL74" i="46"/>
  <c r="BL74" i="44"/>
  <c r="J75" i="46"/>
  <c r="J75" i="44"/>
  <c r="AH75" i="46"/>
  <c r="AH75" i="44"/>
  <c r="AP75" i="46"/>
  <c r="AP75" i="44"/>
  <c r="BN75" i="46"/>
  <c r="BN75" i="44"/>
  <c r="N76" i="46"/>
  <c r="N76" i="44"/>
  <c r="V76" i="46"/>
  <c r="V76" i="44"/>
  <c r="AD76" i="46"/>
  <c r="AD76" i="44"/>
  <c r="BB76" i="46"/>
  <c r="BB76" i="44"/>
  <c r="BJ76" i="46"/>
  <c r="BJ76" i="44"/>
  <c r="L77" i="46"/>
  <c r="L77" i="44"/>
  <c r="T77" i="46"/>
  <c r="T77" i="44"/>
  <c r="AB77" i="46"/>
  <c r="AB77" i="44"/>
  <c r="AE29" i="46"/>
  <c r="AE29" i="44"/>
  <c r="BK29" i="46"/>
  <c r="BK29" i="44"/>
  <c r="W31" i="46"/>
  <c r="W31" i="44"/>
  <c r="BD34" i="46"/>
  <c r="BD34" i="44"/>
  <c r="AA37" i="46"/>
  <c r="AA37" i="44"/>
  <c r="BG37" i="46"/>
  <c r="BG37" i="44"/>
  <c r="S41" i="46"/>
  <c r="S41" i="44"/>
  <c r="AI41" i="46"/>
  <c r="AI41" i="44"/>
  <c r="BG41" i="46"/>
  <c r="BG41" i="44"/>
  <c r="K43" i="46"/>
  <c r="K43" i="44"/>
  <c r="AA43" i="46"/>
  <c r="AA43" i="44"/>
  <c r="AQ43" i="46"/>
  <c r="AQ43" i="44"/>
  <c r="BG43" i="46"/>
  <c r="BG43" i="44"/>
  <c r="K45" i="46"/>
  <c r="K45" i="44"/>
  <c r="AA45" i="46"/>
  <c r="AA45" i="44"/>
  <c r="K47" i="46"/>
  <c r="K47" i="44"/>
  <c r="AA47" i="46"/>
  <c r="AA47" i="44"/>
  <c r="AI47" i="46"/>
  <c r="AI47" i="44"/>
  <c r="AQ47" i="46"/>
  <c r="AQ47" i="44"/>
  <c r="AY47" i="46"/>
  <c r="AY47" i="44"/>
  <c r="BO47" i="46"/>
  <c r="BO47" i="44"/>
  <c r="J49" i="46"/>
  <c r="J49" i="44"/>
  <c r="Z49" i="46"/>
  <c r="Z49" i="44"/>
  <c r="AP49" i="46"/>
  <c r="AP49" i="44"/>
  <c r="BF49" i="46"/>
  <c r="BF49" i="44"/>
  <c r="BN49" i="46"/>
  <c r="BN49" i="44"/>
  <c r="N50" i="46"/>
  <c r="N50" i="44"/>
  <c r="V50" i="46"/>
  <c r="V50" i="44"/>
  <c r="AD50" i="46"/>
  <c r="AD50" i="44"/>
  <c r="AL50" i="46"/>
  <c r="AL50" i="44"/>
  <c r="AT50" i="46"/>
  <c r="AT50" i="44"/>
  <c r="BB50" i="46"/>
  <c r="BB50" i="44"/>
  <c r="BJ50" i="46"/>
  <c r="BJ50" i="44"/>
  <c r="J51" i="46"/>
  <c r="J51" i="44"/>
  <c r="Z51" i="46"/>
  <c r="Z51" i="44"/>
  <c r="AP51" i="46"/>
  <c r="AP51" i="44"/>
  <c r="BF51" i="46"/>
  <c r="BF51" i="44"/>
  <c r="E52" i="46"/>
  <c r="E52" i="44"/>
  <c r="U52" i="46"/>
  <c r="U52" i="44"/>
  <c r="AK52" i="46"/>
  <c r="AK52" i="44"/>
  <c r="BA52" i="46"/>
  <c r="BA52" i="44"/>
  <c r="E54" i="46"/>
  <c r="E54" i="44"/>
  <c r="M54" i="46"/>
  <c r="M54" i="44"/>
  <c r="U54" i="46"/>
  <c r="U54" i="44"/>
  <c r="AC54" i="46"/>
  <c r="AC54" i="44"/>
  <c r="AK54" i="46"/>
  <c r="AK54" i="44"/>
  <c r="AS54" i="46"/>
  <c r="AS54" i="44"/>
  <c r="BA54" i="46"/>
  <c r="BA54" i="44"/>
  <c r="BI54" i="46"/>
  <c r="BI54" i="44"/>
  <c r="BQ54" i="46"/>
  <c r="BQ54" i="44"/>
  <c r="D56" i="46"/>
  <c r="D56" i="44"/>
  <c r="T56" i="46"/>
  <c r="T56" i="44"/>
  <c r="AJ56" i="46"/>
  <c r="AJ56" i="44"/>
  <c r="AZ56" i="46"/>
  <c r="AZ56" i="44"/>
  <c r="BP56" i="46"/>
  <c r="BP56" i="44"/>
  <c r="N57" i="46"/>
  <c r="N57" i="44"/>
  <c r="AD57" i="46"/>
  <c r="AD57" i="44"/>
  <c r="AT57" i="46"/>
  <c r="AT57" i="44"/>
  <c r="BJ57" i="46"/>
  <c r="BJ57" i="44"/>
  <c r="AX7" i="44"/>
  <c r="D9" i="44"/>
  <c r="AG10" i="44"/>
  <c r="BO12" i="44"/>
  <c r="AU13" i="44"/>
  <c r="AK15" i="44"/>
  <c r="BQ15" i="44"/>
  <c r="E17" i="44"/>
  <c r="BI17" i="44"/>
  <c r="K19" i="44"/>
  <c r="G38" i="44"/>
  <c r="O38" i="44"/>
  <c r="W38" i="44"/>
  <c r="AE38" i="44"/>
  <c r="AM38" i="44"/>
  <c r="AU38" i="44"/>
  <c r="BC38" i="44"/>
  <c r="BK38" i="44"/>
  <c r="G42" i="44"/>
  <c r="O42" i="44"/>
  <c r="W42" i="44"/>
  <c r="AE42" i="44"/>
  <c r="AM42" i="44"/>
  <c r="AU42" i="44"/>
  <c r="BC42" i="44"/>
  <c r="BK42" i="44"/>
  <c r="G46" i="44"/>
  <c r="O46" i="44"/>
  <c r="W46" i="44"/>
  <c r="AE46" i="44"/>
  <c r="AM46" i="44"/>
  <c r="AU46" i="44"/>
  <c r="BC46" i="44"/>
  <c r="BK46" i="44"/>
  <c r="J58" i="44"/>
  <c r="R58" i="44"/>
  <c r="Z58" i="44"/>
  <c r="AH58" i="44"/>
  <c r="AP58" i="44"/>
  <c r="AX58" i="44"/>
  <c r="BF58" i="44"/>
  <c r="BN58" i="44"/>
  <c r="Q60" i="44"/>
  <c r="H62" i="44"/>
  <c r="AV62" i="44"/>
  <c r="G64" i="44"/>
  <c r="W70" i="44"/>
  <c r="BG71" i="44"/>
  <c r="G29" i="46"/>
  <c r="G29" i="44"/>
  <c r="AM29" i="46"/>
  <c r="AM29" i="44"/>
  <c r="AE31" i="46"/>
  <c r="AE31" i="44"/>
  <c r="AU31" i="46"/>
  <c r="AU31" i="44"/>
  <c r="BC31" i="46"/>
  <c r="BC31" i="44"/>
  <c r="BK31" i="46"/>
  <c r="BK31" i="44"/>
  <c r="BL34" i="46"/>
  <c r="BL34" i="44"/>
  <c r="AI37" i="46"/>
  <c r="AI37" i="44"/>
  <c r="K39" i="46"/>
  <c r="K39" i="44"/>
  <c r="AI39" i="46"/>
  <c r="AI39" i="44"/>
  <c r="AY39" i="46"/>
  <c r="AY39" i="44"/>
  <c r="BO39" i="46"/>
  <c r="BO39" i="44"/>
  <c r="BG47" i="46"/>
  <c r="BG47" i="44"/>
  <c r="C34" i="46"/>
  <c r="C34" i="44" s="1"/>
  <c r="BP9" i="44"/>
  <c r="Y10" i="44"/>
  <c r="BG12" i="44"/>
  <c r="AM13" i="44"/>
  <c r="J32" i="44"/>
  <c r="R32" i="44"/>
  <c r="Z32" i="44"/>
  <c r="AH32" i="44"/>
  <c r="AP32" i="44"/>
  <c r="AX32" i="44"/>
  <c r="BF32" i="44"/>
  <c r="BN32" i="44"/>
  <c r="O29" i="46"/>
  <c r="O29" i="44"/>
  <c r="AU29" i="46"/>
  <c r="AU29" i="44"/>
  <c r="G31" i="46"/>
  <c r="G31" i="44"/>
  <c r="K37" i="46"/>
  <c r="K37" i="44"/>
  <c r="AQ37" i="46"/>
  <c r="AQ37" i="44"/>
  <c r="AA39" i="46"/>
  <c r="AA39" i="44"/>
  <c r="BG39" i="46"/>
  <c r="BG39" i="44"/>
  <c r="C49" i="46"/>
  <c r="C49" i="44" s="1"/>
  <c r="G8" i="44"/>
  <c r="AM8" i="44"/>
  <c r="AJ9" i="44"/>
  <c r="C58" i="46"/>
  <c r="C58" i="44" s="1"/>
  <c r="AP7" i="44"/>
  <c r="G11" i="44"/>
  <c r="O11" i="44"/>
  <c r="W11" i="44"/>
  <c r="AE11" i="44"/>
  <c r="AM11" i="44"/>
  <c r="AU11" i="44"/>
  <c r="BC11" i="44"/>
  <c r="BK11" i="44"/>
  <c r="AY12" i="44"/>
  <c r="AE13" i="44"/>
  <c r="AC15" i="44"/>
  <c r="BI15" i="44"/>
  <c r="BM16" i="44"/>
  <c r="BA17" i="44"/>
  <c r="BG19" i="44"/>
  <c r="AM20" i="44"/>
  <c r="I55" i="44"/>
  <c r="Q55" i="44"/>
  <c r="Y55" i="44"/>
  <c r="AG55" i="44"/>
  <c r="AO55" i="44"/>
  <c r="AW55" i="44"/>
  <c r="BE55" i="44"/>
  <c r="BM55" i="44"/>
  <c r="AW60" i="44"/>
  <c r="Y65" i="44"/>
  <c r="A49" i="44"/>
  <c r="AH7" i="44"/>
  <c r="AI12" i="44"/>
  <c r="O13" i="44"/>
  <c r="AW16" i="44"/>
  <c r="AK17" i="44"/>
  <c r="AQ19" i="44"/>
  <c r="W20" i="44"/>
  <c r="I23" i="44"/>
  <c r="G36" i="44"/>
  <c r="O36" i="44"/>
  <c r="W36" i="44"/>
  <c r="AE36" i="44"/>
  <c r="AM36" i="44"/>
  <c r="AU36" i="44"/>
  <c r="BC36" i="44"/>
  <c r="BK36" i="44"/>
  <c r="G40" i="44"/>
  <c r="O40" i="44"/>
  <c r="W40" i="44"/>
  <c r="AE40" i="44"/>
  <c r="AM40" i="44"/>
  <c r="AU40" i="44"/>
  <c r="BC40" i="44"/>
  <c r="BK40" i="44"/>
  <c r="G44" i="44"/>
  <c r="O44" i="44"/>
  <c r="W44" i="44"/>
  <c r="AE44" i="44"/>
  <c r="AM44" i="44"/>
  <c r="AU44" i="44"/>
  <c r="BC44" i="44"/>
  <c r="BK44" i="44"/>
  <c r="AB63" i="44"/>
  <c r="BK64" i="44"/>
  <c r="BE65" i="44"/>
  <c r="BI68" i="44"/>
  <c r="AI69" i="44"/>
  <c r="AU72" i="44"/>
  <c r="W8" i="44"/>
  <c r="BC8" i="44"/>
  <c r="T9" i="44"/>
  <c r="AZ9" i="44"/>
  <c r="AA12" i="44"/>
  <c r="G13" i="44"/>
  <c r="M15" i="44"/>
  <c r="AS15" i="44"/>
  <c r="I16" i="44"/>
  <c r="AO16" i="44"/>
  <c r="AC17" i="44"/>
  <c r="I18" i="44"/>
  <c r="Q18" i="44"/>
  <c r="Y18" i="44"/>
  <c r="AG18" i="44"/>
  <c r="AO18" i="44"/>
  <c r="AW18" i="44"/>
  <c r="BE18" i="44"/>
  <c r="BM18" i="44"/>
  <c r="AI19" i="44"/>
  <c r="BH77" i="44"/>
  <c r="AM78" i="44"/>
  <c r="J79" i="44"/>
  <c r="BJ80" i="44"/>
  <c r="AG81" i="44"/>
  <c r="D82" i="44"/>
  <c r="BP82" i="44"/>
  <c r="AT84" i="44"/>
  <c r="P85" i="44"/>
  <c r="AM87" i="44"/>
  <c r="G89" i="44"/>
  <c r="O89" i="44"/>
  <c r="W89" i="44"/>
  <c r="AE89" i="44"/>
  <c r="AM89" i="44"/>
  <c r="AU89" i="44"/>
  <c r="BC89" i="44"/>
  <c r="BK89" i="44"/>
  <c r="AZ77" i="44"/>
  <c r="AE78" i="44"/>
  <c r="BN79" i="44"/>
  <c r="BB80" i="44"/>
  <c r="Y81" i="44"/>
  <c r="BH82" i="44"/>
  <c r="BF83" i="44"/>
  <c r="AL84" i="44"/>
  <c r="H85" i="44"/>
  <c r="AE87" i="44"/>
  <c r="AE91" i="44"/>
  <c r="G78" i="44"/>
  <c r="AP79" i="44"/>
  <c r="AD80" i="44"/>
  <c r="BM81" i="44"/>
  <c r="AJ82" i="44"/>
  <c r="AH83" i="44"/>
  <c r="N84" i="44"/>
  <c r="AV85" i="44"/>
  <c r="G87" i="44"/>
  <c r="AM27" i="44"/>
  <c r="BK78" i="44"/>
  <c r="AH79" i="44"/>
  <c r="V80" i="44"/>
  <c r="BE81" i="44"/>
  <c r="AB82" i="44"/>
  <c r="Z83" i="44"/>
  <c r="F84" i="44"/>
  <c r="AN85" i="44"/>
  <c r="BK87" i="44"/>
  <c r="BK91" i="44"/>
  <c r="BC78" i="44"/>
  <c r="Z79" i="44"/>
  <c r="N80" i="44"/>
  <c r="AW81" i="44"/>
  <c r="T82" i="44"/>
  <c r="R83" i="44"/>
  <c r="BJ84" i="44"/>
  <c r="AF85" i="44"/>
  <c r="K86" i="44"/>
  <c r="S86" i="44"/>
  <c r="AA86" i="44"/>
  <c r="AI86" i="44"/>
  <c r="AQ86" i="44"/>
  <c r="AY86" i="44"/>
  <c r="BG86" i="44"/>
  <c r="J7" i="44"/>
  <c r="A86" i="29"/>
  <c r="A94" i="29"/>
  <c r="A102" i="29"/>
  <c r="A110" i="29"/>
  <c r="Z7" i="44"/>
  <c r="A126" i="29"/>
  <c r="A134" i="29"/>
  <c r="R7" i="44"/>
  <c r="O8" i="44"/>
  <c r="I10" i="44"/>
  <c r="BE10" i="44"/>
  <c r="AP15" i="44"/>
  <c r="AL16" i="44"/>
  <c r="AT16" i="44"/>
  <c r="BB16" i="44"/>
  <c r="BJ16" i="44"/>
  <c r="BF17" i="44"/>
  <c r="H19" i="44"/>
  <c r="P19" i="44"/>
  <c r="X19" i="44"/>
  <c r="AF19" i="44"/>
  <c r="AN19" i="44"/>
  <c r="AV19" i="44"/>
  <c r="BD19" i="44"/>
  <c r="BL19" i="44"/>
  <c r="AZ20" i="44"/>
  <c r="AT23" i="44"/>
  <c r="A142" i="29"/>
  <c r="A70" i="29"/>
  <c r="Q63" i="46"/>
  <c r="Q63" i="44"/>
  <c r="AW63" i="46"/>
  <c r="AW63" i="44"/>
  <c r="D64" i="46"/>
  <c r="D64" i="44"/>
  <c r="AJ64" i="46"/>
  <c r="AJ64" i="44"/>
  <c r="BH64" i="46"/>
  <c r="BH64" i="44"/>
  <c r="U65" i="46"/>
  <c r="U65" i="44"/>
  <c r="AS65" i="46"/>
  <c r="AS65" i="44"/>
  <c r="S70" i="46"/>
  <c r="S70" i="44"/>
  <c r="AQ70" i="46"/>
  <c r="AQ70" i="44"/>
  <c r="BO70" i="46"/>
  <c r="BO70" i="44"/>
  <c r="S15" i="44"/>
  <c r="I66" i="44"/>
  <c r="Q66" i="44"/>
  <c r="Y66" i="44"/>
  <c r="AG66" i="44"/>
  <c r="AO66" i="44"/>
  <c r="AW66" i="44"/>
  <c r="BE66" i="44"/>
  <c r="BM66" i="44"/>
  <c r="G71" i="44"/>
  <c r="O71" i="44"/>
  <c r="W71" i="44"/>
  <c r="AE71" i="44"/>
  <c r="AM71" i="44"/>
  <c r="AU71" i="44"/>
  <c r="BC71" i="44"/>
  <c r="BK71" i="44"/>
  <c r="Y63" i="46"/>
  <c r="Y63" i="44"/>
  <c r="BE63" i="46"/>
  <c r="BE63" i="44"/>
  <c r="L64" i="46"/>
  <c r="L64" i="44"/>
  <c r="AR64" i="46"/>
  <c r="AR64" i="44"/>
  <c r="M65" i="46"/>
  <c r="M65" i="44"/>
  <c r="K15" i="44"/>
  <c r="K17" i="44"/>
  <c r="S17" i="44"/>
  <c r="AA17" i="44"/>
  <c r="AI17" i="44"/>
  <c r="AQ17" i="44"/>
  <c r="AY17" i="44"/>
  <c r="BG17" i="44"/>
  <c r="BO17" i="44"/>
  <c r="E20" i="44"/>
  <c r="M20" i="44"/>
  <c r="U20" i="44"/>
  <c r="AC20" i="44"/>
  <c r="AK20" i="44"/>
  <c r="AS20" i="44"/>
  <c r="BA20" i="44"/>
  <c r="BI20" i="44"/>
  <c r="BQ20" i="44"/>
  <c r="G23" i="44"/>
  <c r="O23" i="44"/>
  <c r="W23" i="44"/>
  <c r="AE23" i="44"/>
  <c r="AM23" i="44"/>
  <c r="AU23" i="44"/>
  <c r="BC23" i="44"/>
  <c r="BK23" i="44"/>
  <c r="A59" i="27"/>
  <c r="A59" i="29"/>
  <c r="AO63" i="46"/>
  <c r="AO63" i="44"/>
  <c r="BM63" i="46"/>
  <c r="BM63" i="44"/>
  <c r="AB64" i="46"/>
  <c r="AB64" i="44"/>
  <c r="BP64" i="46"/>
  <c r="BP64" i="44"/>
  <c r="AC65" i="46"/>
  <c r="AC65" i="44"/>
  <c r="BI65" i="46"/>
  <c r="BI65" i="44"/>
  <c r="K70" i="46"/>
  <c r="K70" i="44"/>
  <c r="AI70" i="46"/>
  <c r="AI70" i="44"/>
  <c r="BG70" i="46"/>
  <c r="BG70" i="44"/>
  <c r="J26" i="44"/>
  <c r="R26" i="44"/>
  <c r="Z26" i="44"/>
  <c r="AH26" i="44"/>
  <c r="AP26" i="44"/>
  <c r="AX26" i="44"/>
  <c r="BF26" i="44"/>
  <c r="BN26" i="44"/>
  <c r="F60" i="44"/>
  <c r="N60" i="44"/>
  <c r="V60" i="44"/>
  <c r="AD60" i="44"/>
  <c r="AL60" i="44"/>
  <c r="AT60" i="44"/>
  <c r="BB60" i="44"/>
  <c r="BJ60" i="44"/>
  <c r="H84" i="44"/>
  <c r="P84" i="44"/>
  <c r="X84" i="44"/>
  <c r="AF84" i="44"/>
  <c r="AN84" i="44"/>
  <c r="AV84" i="44"/>
  <c r="BD84" i="44"/>
  <c r="BL84" i="44"/>
  <c r="K99" i="44"/>
  <c r="S99" i="44"/>
  <c r="AA99" i="44"/>
  <c r="AI99" i="44"/>
  <c r="AQ99" i="44"/>
  <c r="AY99" i="44"/>
  <c r="BG99" i="44"/>
  <c r="BO99" i="44"/>
  <c r="A24" i="27"/>
  <c r="A24" i="29"/>
  <c r="A31" i="27"/>
  <c r="A31" i="29"/>
  <c r="AY15" i="44"/>
  <c r="AE16" i="44"/>
  <c r="F25" i="44"/>
  <c r="N25" i="44"/>
  <c r="V25" i="44"/>
  <c r="AD25" i="44"/>
  <c r="AL25" i="44"/>
  <c r="AT25" i="44"/>
  <c r="BB25" i="44"/>
  <c r="BJ25" i="44"/>
  <c r="I68" i="44"/>
  <c r="Q68" i="44"/>
  <c r="Y68" i="44"/>
  <c r="AG68" i="44"/>
  <c r="AO68" i="44"/>
  <c r="AW68" i="44"/>
  <c r="BE68" i="44"/>
  <c r="BM68" i="44"/>
  <c r="G69" i="44"/>
  <c r="O69" i="44"/>
  <c r="W69" i="44"/>
  <c r="AE69" i="44"/>
  <c r="AM69" i="44"/>
  <c r="AU69" i="44"/>
  <c r="BC69" i="44"/>
  <c r="I80" i="44"/>
  <c r="Q80" i="44"/>
  <c r="Y80" i="44"/>
  <c r="AG80" i="44"/>
  <c r="AO80" i="44"/>
  <c r="AW80" i="44"/>
  <c r="BE80" i="44"/>
  <c r="BM80" i="44"/>
  <c r="G98" i="44"/>
  <c r="O98" i="44"/>
  <c r="W98" i="44"/>
  <c r="AE98" i="44"/>
  <c r="AM98" i="44"/>
  <c r="AU98" i="44"/>
  <c r="BC98" i="44"/>
  <c r="BK98" i="44"/>
  <c r="W16" i="44"/>
  <c r="E62" i="44"/>
  <c r="M62" i="44"/>
  <c r="U62" i="44"/>
  <c r="AC62" i="44"/>
  <c r="AK62" i="44"/>
  <c r="AS62" i="44"/>
  <c r="BA62" i="44"/>
  <c r="BI62" i="44"/>
  <c r="BQ62" i="44"/>
  <c r="G82" i="44"/>
  <c r="O82" i="44"/>
  <c r="W82" i="44"/>
  <c r="AE82" i="44"/>
  <c r="AM82" i="44"/>
  <c r="AU82" i="44"/>
  <c r="BC82" i="44"/>
  <c r="BK82" i="44"/>
  <c r="E83" i="44"/>
  <c r="M83" i="44"/>
  <c r="U83" i="44"/>
  <c r="AC83" i="44"/>
  <c r="AK83" i="44"/>
  <c r="AS83" i="44"/>
  <c r="BA83" i="44"/>
  <c r="BI83" i="44"/>
  <c r="BQ83" i="44"/>
  <c r="AQ15" i="44"/>
  <c r="A61" i="44"/>
  <c r="AI15" i="44"/>
  <c r="O16" i="44"/>
  <c r="D27" i="44"/>
  <c r="L27" i="44"/>
  <c r="T27" i="44"/>
  <c r="AB27" i="44"/>
  <c r="AJ27" i="44"/>
  <c r="AR27" i="44"/>
  <c r="AZ27" i="44"/>
  <c r="BH27" i="44"/>
  <c r="BP27" i="44"/>
  <c r="E67" i="44"/>
  <c r="M67" i="44"/>
  <c r="U67" i="44"/>
  <c r="AC67" i="44"/>
  <c r="AK67" i="44"/>
  <c r="AS67" i="44"/>
  <c r="BA67" i="44"/>
  <c r="BI67" i="44"/>
  <c r="BQ67" i="44"/>
  <c r="K72" i="44"/>
  <c r="S72" i="44"/>
  <c r="AA72" i="44"/>
  <c r="AI72" i="44"/>
  <c r="AQ72" i="44"/>
  <c r="AY72" i="44"/>
  <c r="BG72" i="44"/>
  <c r="BO72" i="44"/>
  <c r="I73" i="44"/>
  <c r="Q73" i="44"/>
  <c r="Y73" i="44"/>
  <c r="AG73" i="44"/>
  <c r="AO73" i="44"/>
  <c r="AW73" i="44"/>
  <c r="BE73" i="44"/>
  <c r="AG63" i="46"/>
  <c r="AG63" i="44"/>
  <c r="T64" i="46"/>
  <c r="T64" i="44"/>
  <c r="AZ64" i="46"/>
  <c r="AZ64" i="44"/>
  <c r="E65" i="46"/>
  <c r="E65" i="44"/>
  <c r="AK65" i="46"/>
  <c r="AK65" i="44"/>
  <c r="BA65" i="46"/>
  <c r="BA65" i="44"/>
  <c r="BQ65" i="46"/>
  <c r="BQ65" i="44"/>
  <c r="AA70" i="46"/>
  <c r="AA70" i="44"/>
  <c r="AY70" i="46"/>
  <c r="AY70" i="44"/>
  <c r="F75" i="46"/>
  <c r="F75" i="44"/>
  <c r="N75" i="46"/>
  <c r="N75" i="44"/>
  <c r="V75" i="46"/>
  <c r="V75" i="44"/>
  <c r="AD75" i="46"/>
  <c r="AD75" i="44"/>
  <c r="AL75" i="46"/>
  <c r="AL75" i="44"/>
  <c r="AT75" i="46"/>
  <c r="AT75" i="44"/>
  <c r="BB75" i="46"/>
  <c r="BB75" i="44"/>
  <c r="BJ75" i="46"/>
  <c r="BJ75" i="44"/>
  <c r="A74" i="27"/>
  <c r="A74" i="29"/>
  <c r="J76" i="46"/>
  <c r="J76" i="44"/>
  <c r="R76" i="46"/>
  <c r="R76" i="44"/>
  <c r="Z76" i="46"/>
  <c r="Z76" i="44"/>
  <c r="AH76" i="46"/>
  <c r="AH76" i="44"/>
  <c r="AP76" i="46"/>
  <c r="AP76" i="44"/>
  <c r="AX76" i="46"/>
  <c r="AX76" i="44"/>
  <c r="BF76" i="46"/>
  <c r="BF76" i="44"/>
  <c r="BN76" i="46"/>
  <c r="BN76" i="44"/>
  <c r="H77" i="46"/>
  <c r="H77" i="44"/>
  <c r="P77" i="46"/>
  <c r="P77" i="44"/>
  <c r="X77" i="46"/>
  <c r="X77" i="44"/>
  <c r="AF77" i="46"/>
  <c r="AF77" i="44"/>
  <c r="AN77" i="46"/>
  <c r="AN77" i="44"/>
  <c r="AV77" i="46"/>
  <c r="AV77" i="44"/>
  <c r="BD77" i="46"/>
  <c r="BD77" i="44"/>
  <c r="K78" i="46"/>
  <c r="K78" i="44"/>
  <c r="S78" i="46"/>
  <c r="S78" i="44"/>
  <c r="AA78" i="46"/>
  <c r="AA78" i="44"/>
  <c r="AI78" i="46"/>
  <c r="AI78" i="44"/>
  <c r="AQ78" i="46"/>
  <c r="AQ78" i="44"/>
  <c r="AY78" i="46"/>
  <c r="AY78" i="44"/>
  <c r="BG78" i="46"/>
  <c r="BG78" i="44"/>
  <c r="F79" i="46"/>
  <c r="F79" i="44"/>
  <c r="N79" i="46"/>
  <c r="N79" i="44"/>
  <c r="V79" i="46"/>
  <c r="V79" i="44"/>
  <c r="AD79" i="46"/>
  <c r="AD79" i="44"/>
  <c r="AL79" i="46"/>
  <c r="AL79" i="44"/>
  <c r="AT79" i="46"/>
  <c r="AT79" i="44"/>
  <c r="BB79" i="46"/>
  <c r="BB79" i="44"/>
  <c r="BJ79" i="46"/>
  <c r="BJ79" i="44"/>
  <c r="A78" i="27"/>
  <c r="A78" i="29"/>
  <c r="D81" i="46"/>
  <c r="D81" i="44"/>
  <c r="L81" i="46"/>
  <c r="L81" i="44"/>
  <c r="T81" i="46"/>
  <c r="T81" i="44"/>
  <c r="AB81" i="46"/>
  <c r="AB81" i="44"/>
  <c r="AJ81" i="46"/>
  <c r="AJ81" i="44"/>
  <c r="AR81" i="46"/>
  <c r="AR81" i="44"/>
  <c r="AZ81" i="46"/>
  <c r="AZ81" i="44"/>
  <c r="BH81" i="46"/>
  <c r="BH81" i="44"/>
  <c r="BP81" i="46"/>
  <c r="BP81" i="44"/>
  <c r="J85" i="46"/>
  <c r="J85" i="44"/>
  <c r="R85" i="46"/>
  <c r="R85" i="44"/>
  <c r="Z85" i="46"/>
  <c r="Z85" i="44"/>
  <c r="AH85" i="46"/>
  <c r="AH85" i="44"/>
  <c r="AP85" i="46"/>
  <c r="AP85" i="44"/>
  <c r="AX85" i="46"/>
  <c r="AX85" i="44"/>
  <c r="BN85" i="46"/>
  <c r="BN85" i="44"/>
  <c r="I87" i="46"/>
  <c r="I87" i="44"/>
  <c r="Q87" i="46"/>
  <c r="Q87" i="44"/>
  <c r="Y87" i="46"/>
  <c r="Y87" i="44"/>
  <c r="AG87" i="46"/>
  <c r="AG87" i="44"/>
  <c r="AO87" i="46"/>
  <c r="AO87" i="44"/>
  <c r="AW87" i="46"/>
  <c r="AW87" i="44"/>
  <c r="BE87" i="46"/>
  <c r="BE87" i="44"/>
  <c r="BM87" i="46"/>
  <c r="BM87" i="44"/>
  <c r="I91" i="46"/>
  <c r="I91" i="44"/>
  <c r="Q91" i="46"/>
  <c r="Q91" i="44"/>
  <c r="Y91" i="46"/>
  <c r="Y91" i="44"/>
  <c r="AG91" i="46"/>
  <c r="AG91" i="44"/>
  <c r="AO91" i="46"/>
  <c r="AO91" i="44"/>
  <c r="AW91" i="46"/>
  <c r="AW91" i="44"/>
  <c r="BE91" i="46"/>
  <c r="BE91" i="44"/>
  <c r="BM91" i="46"/>
  <c r="BM91" i="44"/>
  <c r="H95" i="46"/>
  <c r="H95" i="44"/>
  <c r="P95" i="46"/>
  <c r="P95" i="44"/>
  <c r="X95" i="46"/>
  <c r="X95" i="44"/>
  <c r="AF95" i="46"/>
  <c r="AF95" i="44"/>
  <c r="AN95" i="46"/>
  <c r="AN95" i="44"/>
  <c r="AV95" i="46"/>
  <c r="AV95" i="44"/>
  <c r="BD95" i="46"/>
  <c r="BD95" i="44"/>
  <c r="BL95" i="46"/>
  <c r="BL95" i="44"/>
  <c r="E97" i="46"/>
  <c r="E97" i="44"/>
  <c r="M97" i="46"/>
  <c r="M97" i="44"/>
  <c r="U97" i="46"/>
  <c r="U97" i="44"/>
  <c r="AC97" i="46"/>
  <c r="AC97" i="44"/>
  <c r="AK97" i="46"/>
  <c r="AK97" i="44"/>
  <c r="AS97" i="46"/>
  <c r="AS97" i="44"/>
  <c r="BA97" i="46"/>
  <c r="BA97" i="44"/>
  <c r="BI97" i="46"/>
  <c r="BI97" i="44"/>
  <c r="BQ97" i="46"/>
  <c r="BQ97" i="44"/>
  <c r="E101" i="46"/>
  <c r="E101" i="44"/>
  <c r="M101" i="46"/>
  <c r="M101" i="44"/>
  <c r="U101" i="46"/>
  <c r="U101" i="44"/>
  <c r="AC101" i="46"/>
  <c r="AC101" i="44"/>
  <c r="AK101" i="46"/>
  <c r="AK101" i="44"/>
  <c r="AS101" i="46"/>
  <c r="AS101" i="44"/>
  <c r="BA101" i="46"/>
  <c r="BA101" i="44"/>
  <c r="BI101" i="46"/>
  <c r="BI101" i="44"/>
  <c r="BQ101" i="46"/>
  <c r="BQ101" i="44"/>
  <c r="D105" i="44"/>
  <c r="L105" i="44"/>
  <c r="T105" i="44"/>
  <c r="AB105" i="44"/>
  <c r="AJ105" i="44"/>
  <c r="AR105" i="44"/>
  <c r="AZ105" i="44"/>
  <c r="BH105" i="44"/>
  <c r="BP105" i="44"/>
  <c r="I111" i="44"/>
  <c r="Q111" i="44"/>
  <c r="Y111" i="44"/>
  <c r="AG111" i="44"/>
  <c r="AO111" i="44"/>
  <c r="AW111" i="44"/>
  <c r="BE111" i="44"/>
  <c r="BM111" i="44"/>
  <c r="D114" i="44"/>
  <c r="L114" i="44"/>
  <c r="T114" i="44"/>
  <c r="AB114" i="44"/>
  <c r="AJ114" i="44"/>
  <c r="AR114" i="44"/>
  <c r="AZ114" i="44"/>
  <c r="BH114" i="44"/>
  <c r="BP114" i="44"/>
  <c r="F117" i="44"/>
  <c r="N117" i="44"/>
  <c r="V117" i="44"/>
  <c r="AD117" i="44"/>
  <c r="AL117" i="44"/>
  <c r="AT117" i="44"/>
  <c r="BB117" i="44"/>
  <c r="BJ117" i="44"/>
  <c r="F121" i="44"/>
  <c r="N121" i="44"/>
  <c r="E110" i="44"/>
  <c r="M110" i="44"/>
  <c r="U110" i="44"/>
  <c r="AC110" i="44"/>
  <c r="AK110" i="44"/>
  <c r="AS110" i="44"/>
  <c r="BA110" i="44"/>
  <c r="BI110" i="44"/>
  <c r="BQ110" i="44"/>
  <c r="A48" i="27"/>
  <c r="A48" i="29"/>
  <c r="I109" i="44"/>
  <c r="Q109" i="44"/>
  <c r="Y109" i="44"/>
  <c r="AG109" i="44"/>
  <c r="AO109" i="44"/>
  <c r="AW109" i="44"/>
  <c r="BE109" i="44"/>
  <c r="BM109" i="44"/>
  <c r="A12" i="27"/>
  <c r="A12" i="29"/>
  <c r="H106" i="44"/>
  <c r="P106" i="44"/>
  <c r="X106" i="44"/>
  <c r="AF106" i="44"/>
  <c r="AN106" i="44"/>
  <c r="AV106" i="44"/>
  <c r="BD106" i="44"/>
  <c r="BL106" i="44"/>
  <c r="E112" i="44"/>
  <c r="M112" i="44"/>
  <c r="U112" i="44"/>
  <c r="AC112" i="44"/>
  <c r="AK112" i="44"/>
  <c r="AS112" i="44"/>
  <c r="BA112" i="44"/>
  <c r="BI112" i="44"/>
  <c r="BQ112" i="44"/>
  <c r="G115" i="44"/>
  <c r="O115" i="44"/>
  <c r="W115" i="44"/>
  <c r="AE115" i="44"/>
  <c r="AM115" i="44"/>
  <c r="AU115" i="44"/>
  <c r="BC115" i="44"/>
  <c r="BK115" i="44"/>
  <c r="D107" i="46"/>
  <c r="D107" i="44"/>
  <c r="L107" i="46"/>
  <c r="L107" i="44"/>
  <c r="T107" i="46"/>
  <c r="T107" i="44"/>
  <c r="AB107" i="46"/>
  <c r="AB107" i="44"/>
  <c r="AJ107" i="46"/>
  <c r="AJ107" i="44"/>
  <c r="AR107" i="46"/>
  <c r="AR107" i="44"/>
  <c r="AZ107" i="46"/>
  <c r="AZ107" i="44"/>
  <c r="BH107" i="46"/>
  <c r="BH107" i="44"/>
  <c r="BP107" i="46"/>
  <c r="BP107" i="44"/>
  <c r="A107" i="27"/>
  <c r="A107" i="29"/>
  <c r="H113" i="46"/>
  <c r="H113" i="44"/>
  <c r="P113" i="46"/>
  <c r="P113" i="44"/>
  <c r="X113" i="46"/>
  <c r="X113" i="44"/>
  <c r="AF113" i="46"/>
  <c r="AF113" i="44"/>
  <c r="AN113" i="46"/>
  <c r="AN113" i="44"/>
  <c r="AV113" i="46"/>
  <c r="AV113" i="44"/>
  <c r="BD113" i="46"/>
  <c r="BD113" i="44"/>
  <c r="BL113" i="46"/>
  <c r="BL113" i="44"/>
  <c r="K116" i="46"/>
  <c r="K116" i="44"/>
  <c r="S116" i="46"/>
  <c r="S116" i="44"/>
  <c r="AA116" i="46"/>
  <c r="AA116" i="44"/>
  <c r="AI116" i="46"/>
  <c r="AI116" i="44"/>
  <c r="AQ116" i="46"/>
  <c r="AQ116" i="44"/>
  <c r="AY116" i="46"/>
  <c r="AY116" i="44"/>
  <c r="BG116" i="46"/>
  <c r="BG116" i="44"/>
  <c r="BO116" i="46"/>
  <c r="BO116" i="44"/>
  <c r="A116" i="27"/>
  <c r="A116" i="29"/>
  <c r="A118" i="27"/>
  <c r="A118" i="29"/>
  <c r="J120" i="46"/>
  <c r="J120" i="44"/>
  <c r="R120" i="46"/>
  <c r="R120" i="44"/>
  <c r="Z120" i="46"/>
  <c r="Z120" i="44"/>
  <c r="AH120" i="46"/>
  <c r="AH120" i="44"/>
  <c r="AP120" i="46"/>
  <c r="AP120" i="44"/>
  <c r="AX120" i="46"/>
  <c r="AX120" i="44"/>
  <c r="BF120" i="46"/>
  <c r="BF120" i="44"/>
  <c r="BN120" i="46"/>
  <c r="BN120" i="44"/>
  <c r="A120" i="27"/>
  <c r="A120" i="29"/>
  <c r="G122" i="46"/>
  <c r="G122" i="44"/>
  <c r="O122" i="46"/>
  <c r="O122" i="44"/>
  <c r="W122" i="46"/>
  <c r="W122" i="44"/>
  <c r="AE122" i="46"/>
  <c r="AE122" i="44"/>
  <c r="AM122" i="46"/>
  <c r="AM122" i="44"/>
  <c r="AU122" i="46"/>
  <c r="AU122" i="44"/>
  <c r="BC122" i="46"/>
  <c r="BC122" i="44"/>
  <c r="BK122" i="46"/>
  <c r="BK122" i="44"/>
  <c r="A123" i="27"/>
  <c r="A123" i="29"/>
  <c r="F126" i="46"/>
  <c r="F126" i="44"/>
  <c r="N126" i="46"/>
  <c r="N126" i="44"/>
  <c r="V126" i="46"/>
  <c r="V126" i="44"/>
  <c r="AD126" i="46"/>
  <c r="AD126" i="44"/>
  <c r="AL126" i="46"/>
  <c r="AL126" i="44"/>
  <c r="AT126" i="46"/>
  <c r="AT126" i="44"/>
  <c r="BB126" i="46"/>
  <c r="BB126" i="44"/>
  <c r="BJ126" i="46"/>
  <c r="BJ126" i="44"/>
  <c r="A125" i="27"/>
  <c r="A125" i="29"/>
  <c r="J132" i="44"/>
  <c r="R132" i="44"/>
  <c r="Z132" i="44"/>
  <c r="AH132" i="44"/>
  <c r="AP132" i="44"/>
  <c r="AX132" i="44"/>
  <c r="BF132" i="44"/>
  <c r="BN132" i="44"/>
  <c r="F138" i="44"/>
  <c r="N138" i="44"/>
  <c r="V138" i="44"/>
  <c r="AD138" i="44"/>
  <c r="AL138" i="44"/>
  <c r="AT138" i="44"/>
  <c r="BB138" i="44"/>
  <c r="BJ138" i="44"/>
  <c r="J140" i="44"/>
  <c r="R140" i="44"/>
  <c r="Z140" i="44"/>
  <c r="AH140" i="44"/>
  <c r="AX140" i="44"/>
  <c r="BF140" i="44"/>
  <c r="BN140" i="44"/>
  <c r="A20" i="29"/>
  <c r="A28" i="29"/>
  <c r="A36" i="29"/>
  <c r="A44" i="29"/>
  <c r="A52" i="29"/>
  <c r="A60" i="29"/>
  <c r="A68" i="29"/>
  <c r="A76" i="29"/>
  <c r="A84" i="29"/>
  <c r="A92" i="29"/>
  <c r="A100" i="29"/>
  <c r="A108" i="29"/>
  <c r="A124" i="29"/>
  <c r="A132" i="29"/>
  <c r="A140" i="29"/>
  <c r="A5" i="29"/>
  <c r="A13" i="29"/>
  <c r="A21" i="29"/>
  <c r="A29" i="29"/>
  <c r="A37" i="29"/>
  <c r="A45" i="29"/>
  <c r="A53" i="29"/>
  <c r="A61" i="29"/>
  <c r="A69" i="29"/>
  <c r="A77" i="29"/>
  <c r="A85" i="29"/>
  <c r="A93" i="29"/>
  <c r="A101" i="29"/>
  <c r="A109" i="29"/>
  <c r="A117" i="29"/>
  <c r="A133" i="29"/>
  <c r="A141" i="29"/>
  <c r="A6" i="29"/>
  <c r="A14" i="29"/>
  <c r="A22" i="29"/>
  <c r="A30" i="29"/>
  <c r="A38" i="29"/>
  <c r="A46" i="29"/>
  <c r="A54" i="29"/>
  <c r="A62" i="29"/>
  <c r="A7" i="29"/>
  <c r="A15" i="29"/>
  <c r="A23" i="29"/>
  <c r="A39" i="29"/>
  <c r="A47" i="29"/>
  <c r="A55" i="29"/>
  <c r="A63" i="29"/>
  <c r="A71" i="29"/>
  <c r="A79" i="29"/>
  <c r="A87" i="29"/>
  <c r="A95" i="29"/>
  <c r="A103" i="29"/>
  <c r="A111" i="29"/>
  <c r="A119" i="29"/>
  <c r="A127" i="29"/>
  <c r="A135" i="29"/>
  <c r="A143" i="29"/>
  <c r="A8" i="29"/>
  <c r="A16" i="29"/>
  <c r="A32" i="29"/>
  <c r="A40" i="29"/>
  <c r="A56" i="29"/>
  <c r="A64" i="29"/>
  <c r="A72" i="29"/>
  <c r="A80" i="29"/>
  <c r="A88" i="29"/>
  <c r="A96" i="29"/>
  <c r="A104" i="29"/>
  <c r="A112" i="29"/>
  <c r="A128" i="29"/>
  <c r="A136" i="29"/>
  <c r="A144" i="29"/>
  <c r="A9" i="29"/>
  <c r="A17" i="29"/>
  <c r="A25" i="29"/>
  <c r="A33" i="29"/>
  <c r="A41" i="29"/>
  <c r="A49" i="29"/>
  <c r="A57" i="29"/>
  <c r="A65" i="29"/>
  <c r="A73" i="29"/>
  <c r="A81" i="29"/>
  <c r="A89" i="29"/>
  <c r="A97" i="29"/>
  <c r="A105" i="29"/>
  <c r="A113" i="29"/>
  <c r="A121" i="29"/>
  <c r="A129" i="29"/>
  <c r="A137" i="29"/>
  <c r="A145" i="29"/>
  <c r="J127" i="44"/>
  <c r="R127" i="44"/>
  <c r="Z127" i="44"/>
  <c r="AH127" i="44"/>
  <c r="AP127" i="44"/>
  <c r="AX127" i="44"/>
  <c r="BF127" i="44"/>
  <c r="BN127" i="44"/>
  <c r="A10" i="29"/>
  <c r="A18" i="29"/>
  <c r="A26" i="29"/>
  <c r="A34" i="29"/>
  <c r="A42" i="29"/>
  <c r="A50" i="29"/>
  <c r="A58" i="29"/>
  <c r="A66" i="29"/>
  <c r="A82" i="29"/>
  <c r="A90" i="29"/>
  <c r="A98" i="29"/>
  <c r="A106" i="29"/>
  <c r="A114" i="29"/>
  <c r="A122" i="29"/>
  <c r="A130" i="29"/>
  <c r="A138" i="29"/>
  <c r="A146" i="29"/>
  <c r="A11" i="29"/>
  <c r="A19" i="29"/>
  <c r="A27" i="29"/>
  <c r="A35" i="29"/>
  <c r="A43" i="29"/>
  <c r="A51" i="29"/>
  <c r="A67" i="29"/>
  <c r="A75" i="29"/>
  <c r="A83" i="29"/>
  <c r="A91" i="29"/>
  <c r="A99" i="29"/>
  <c r="A115" i="29"/>
  <c r="A131" i="29"/>
  <c r="A139" i="29"/>
  <c r="A147" i="29"/>
  <c r="AK7" i="44"/>
  <c r="Z8" i="44"/>
  <c r="O9" i="44"/>
  <c r="D10" i="44"/>
  <c r="U7" i="44"/>
  <c r="J8" i="44"/>
  <c r="BK9" i="44"/>
  <c r="E16" i="44"/>
  <c r="M16" i="44"/>
  <c r="U16" i="44"/>
  <c r="AC16" i="44"/>
  <c r="AK16" i="44"/>
  <c r="BC9" i="44"/>
  <c r="L13" i="44"/>
  <c r="BH13" i="44"/>
  <c r="BN8" i="44"/>
  <c r="D13" i="44"/>
  <c r="AJ13" i="44"/>
  <c r="BP13" i="44"/>
  <c r="E7" i="44"/>
  <c r="BQ7" i="44"/>
  <c r="BF8" i="44"/>
  <c r="AU9" i="44"/>
  <c r="I15" i="44"/>
  <c r="Q15" i="44"/>
  <c r="Y15" i="44"/>
  <c r="AG15" i="44"/>
  <c r="AO15" i="44"/>
  <c r="AW15" i="44"/>
  <c r="BE15" i="44"/>
  <c r="BM15" i="44"/>
  <c r="BI7" i="44"/>
  <c r="AX8" i="44"/>
  <c r="AM9" i="44"/>
  <c r="AB10" i="44"/>
  <c r="AJ10" i="44"/>
  <c r="AR10" i="44"/>
  <c r="AZ10" i="44"/>
  <c r="BH10" i="44"/>
  <c r="BP10" i="44"/>
  <c r="H12" i="44"/>
  <c r="P12" i="44"/>
  <c r="X12" i="44"/>
  <c r="AF12" i="44"/>
  <c r="AN12" i="44"/>
  <c r="AV12" i="44"/>
  <c r="BD12" i="44"/>
  <c r="BL12" i="44"/>
  <c r="A12" i="44"/>
  <c r="M7" i="44"/>
  <c r="AB13" i="44"/>
  <c r="AR13" i="44"/>
  <c r="C12" i="46"/>
  <c r="C12" i="44" s="1"/>
  <c r="BA7" i="44"/>
  <c r="AP8" i="44"/>
  <c r="AE9" i="44"/>
  <c r="T10" i="44"/>
  <c r="T13" i="44"/>
  <c r="AZ13" i="44"/>
  <c r="AS7" i="44"/>
  <c r="AH8" i="44"/>
  <c r="W9" i="44"/>
  <c r="L10"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F10" i="44"/>
  <c r="N10" i="44"/>
  <c r="V10" i="44"/>
  <c r="I9" i="44"/>
  <c r="Q9" i="44"/>
  <c r="Y9" i="44"/>
  <c r="AG9" i="44"/>
  <c r="AO9" i="44"/>
  <c r="AW9" i="44"/>
  <c r="BE9" i="44"/>
  <c r="BM9" i="44"/>
  <c r="D8" i="44"/>
  <c r="L8" i="44"/>
  <c r="T8" i="44"/>
  <c r="AB8" i="44"/>
  <c r="AJ8" i="44"/>
  <c r="AR8" i="44"/>
  <c r="AZ8" i="44"/>
  <c r="BH8" i="44"/>
  <c r="BP8" i="44"/>
  <c r="G7" i="44"/>
  <c r="O7" i="44"/>
  <c r="W7" i="44"/>
  <c r="AE7" i="44"/>
  <c r="AM7" i="44"/>
  <c r="AU7" i="44"/>
  <c r="BC7" i="44"/>
  <c r="BK7" i="44"/>
  <c r="C31" i="46"/>
  <c r="C31" i="44" s="1"/>
  <c r="A31" i="44"/>
  <c r="A50" i="44"/>
  <c r="H29" i="42"/>
  <c r="G29" i="42"/>
  <c r="U29" i="42"/>
  <c r="V29" i="42"/>
  <c r="N29" i="42"/>
  <c r="A148" i="28"/>
  <c r="A148" i="29"/>
  <c r="A148" i="27"/>
  <c r="A149" i="29"/>
  <c r="A149" i="27"/>
  <c r="A149" i="28"/>
  <c r="A151" i="29"/>
  <c r="A151" i="27"/>
  <c r="A151" i="28"/>
  <c r="A150" i="29"/>
  <c r="A150" i="27"/>
  <c r="A150" i="28"/>
  <c r="N4" i="28"/>
  <c r="N5" i="28"/>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W29" i="27"/>
  <c r="AQ31" i="27"/>
  <c r="W30" i="27"/>
  <c r="C29" i="27"/>
  <c r="AQ27" i="27"/>
  <c r="V26" i="27"/>
  <c r="AF12" i="27"/>
  <c r="AQ11" i="27"/>
  <c r="W10" i="27"/>
  <c r="C9" i="27"/>
  <c r="AQ7" i="27"/>
  <c r="W6" i="27"/>
  <c r="C5" i="27"/>
  <c r="BF3" i="27"/>
  <c r="AV3" i="27"/>
  <c r="AL3" i="27"/>
  <c r="AB3" i="27"/>
  <c r="R3" i="27"/>
  <c r="H3" i="27"/>
  <c r="AP1" i="27"/>
  <c r="AP12" i="27"/>
  <c r="L3" i="27"/>
  <c r="AG31" i="27"/>
  <c r="M30" i="27"/>
  <c r="BA28" i="27"/>
  <c r="AG27" i="27"/>
  <c r="L26" i="27"/>
  <c r="W12" i="27"/>
  <c r="AG11" i="27"/>
  <c r="M10" i="27"/>
  <c r="BA8" i="27"/>
  <c r="AG7" i="27"/>
  <c r="M6" i="27"/>
  <c r="BA4" i="27"/>
  <c r="BE3" i="27"/>
  <c r="AU3" i="27"/>
  <c r="AK3" i="27"/>
  <c r="AA3" i="27"/>
  <c r="Q3" i="27"/>
  <c r="G3" i="27"/>
  <c r="AF1" i="27"/>
  <c r="C28" i="27"/>
  <c r="W31" i="27"/>
  <c r="C30" i="27"/>
  <c r="AQ28" i="27"/>
  <c r="W27" i="27"/>
  <c r="B26" i="27"/>
  <c r="V12" i="27"/>
  <c r="W11" i="27"/>
  <c r="C10" i="27"/>
  <c r="AQ8" i="27"/>
  <c r="W7" i="27"/>
  <c r="C6" i="27"/>
  <c r="AQ4" i="27"/>
  <c r="BD3" i="27"/>
  <c r="AT3" i="27"/>
  <c r="AJ3" i="27"/>
  <c r="Z3" i="27"/>
  <c r="P3" i="27"/>
  <c r="F3" i="27"/>
  <c r="V1" i="27"/>
  <c r="AQ30" i="27"/>
  <c r="M31" i="27"/>
  <c r="BA29" i="27"/>
  <c r="AG28" i="27"/>
  <c r="M27" i="27"/>
  <c r="BA12" i="27"/>
  <c r="M12" i="27"/>
  <c r="M11" i="27"/>
  <c r="BA9" i="27"/>
  <c r="AG8" i="27"/>
  <c r="M7" i="27"/>
  <c r="BA5" i="27"/>
  <c r="AG4" i="27"/>
  <c r="BC3" i="27"/>
  <c r="AS3" i="27"/>
  <c r="AI3" i="27"/>
  <c r="Y3" i="27"/>
  <c r="O3" i="27"/>
  <c r="E3" i="27"/>
  <c r="L1" i="27"/>
  <c r="AP26" i="27"/>
  <c r="B3" i="27"/>
  <c r="C31" i="27"/>
  <c r="AQ29" i="27"/>
  <c r="W28" i="27"/>
  <c r="C27" i="27"/>
  <c r="AZ12" i="27"/>
  <c r="L12" i="27"/>
  <c r="C11" i="27"/>
  <c r="AQ9" i="27"/>
  <c r="W8" i="27"/>
  <c r="C7" i="27"/>
  <c r="AQ5" i="27"/>
  <c r="W4" i="27"/>
  <c r="BB3" i="27"/>
  <c r="AR3" i="27"/>
  <c r="AH3" i="27"/>
  <c r="X3" i="27"/>
  <c r="N3" i="27"/>
  <c r="D3" i="27"/>
  <c r="B1" i="27"/>
  <c r="AQ10" i="27"/>
  <c r="W9" i="27"/>
  <c r="AQ6" i="27"/>
  <c r="C4" i="27"/>
  <c r="AP3" i="27"/>
  <c r="V3" i="27"/>
  <c r="BA30" i="27"/>
  <c r="AG29" i="27"/>
  <c r="M28" i="27"/>
  <c r="AZ26" i="27"/>
  <c r="AQ12" i="27"/>
  <c r="C12" i="27"/>
  <c r="BA10" i="27"/>
  <c r="AG9" i="27"/>
  <c r="M8" i="27"/>
  <c r="BA6" i="27"/>
  <c r="AG5" i="27"/>
  <c r="M4" i="27"/>
  <c r="BA3" i="27"/>
  <c r="AQ3" i="27"/>
  <c r="AG3" i="27"/>
  <c r="W3" i="27"/>
  <c r="M3" i="27"/>
  <c r="C3" i="27"/>
  <c r="B12" i="27"/>
  <c r="C8" i="27"/>
  <c r="W5" i="27"/>
  <c r="AZ3" i="27"/>
  <c r="AF3" i="27"/>
  <c r="C7" i="41"/>
  <c r="BB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V2" i="44"/>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A1" i="44"/>
  <c r="J36" i="42"/>
  <c r="C38" i="42"/>
  <c r="P4" i="42"/>
  <c r="A44" i="43"/>
  <c r="I4" i="42"/>
  <c r="Q27" i="42"/>
  <c r="A2" i="43"/>
  <c r="Q37" i="42"/>
  <c r="J27" i="42"/>
  <c r="B4" i="42"/>
  <c r="B4" i="44"/>
  <c r="J39" i="42"/>
  <c r="C27" i="42"/>
  <c r="A1" i="42"/>
  <c r="C39" i="42"/>
  <c r="Q36" i="42"/>
  <c r="D2" i="44"/>
  <c r="A65" i="43"/>
  <c r="C23" i="41"/>
  <c r="C14" i="41"/>
  <c r="I114" i="40"/>
  <c r="I87" i="40"/>
  <c r="I79" i="40"/>
  <c r="I61" i="40"/>
  <c r="I53" i="40"/>
  <c r="I31" i="40"/>
  <c r="I15" i="40"/>
  <c r="C22" i="41"/>
  <c r="C13" i="41"/>
  <c r="I113" i="40"/>
  <c r="B11" i="46" s="1"/>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8" i="46" s="1"/>
  <c r="I83" i="40"/>
  <c r="I75" i="40"/>
  <c r="I57" i="40"/>
  <c r="I49" i="40"/>
  <c r="I27" i="40"/>
  <c r="I11" i="40"/>
  <c r="C18" i="41"/>
  <c r="I109" i="40"/>
  <c r="B9" i="46" s="1"/>
  <c r="I82" i="40"/>
  <c r="I74" i="40"/>
  <c r="I56" i="40"/>
  <c r="I48" i="40"/>
  <c r="I25" i="40"/>
  <c r="C16" i="41"/>
  <c r="C6" i="41"/>
  <c r="I89" i="40"/>
  <c r="I81" i="40"/>
  <c r="I73" i="40"/>
  <c r="I55" i="40"/>
  <c r="I47" i="40"/>
  <c r="I17" i="40"/>
  <c r="C15" i="41"/>
  <c r="C4" i="41"/>
  <c r="I88" i="40"/>
  <c r="I80" i="40"/>
  <c r="I72" i="40"/>
  <c r="I54" i="40"/>
  <c r="I46" i="40"/>
  <c r="I16" i="40"/>
  <c r="AH1" i="29" l="1"/>
  <c r="AR1" i="29"/>
  <c r="N1" i="29"/>
  <c r="X1" i="29"/>
  <c r="BB1" i="28"/>
  <c r="D1" i="29"/>
  <c r="AH1" i="28"/>
  <c r="AR1" i="28"/>
  <c r="N1" i="28"/>
  <c r="X1" i="28"/>
  <c r="A5" i="40"/>
  <c r="F5" i="40" s="1"/>
  <c r="D1" i="28"/>
  <c r="AR1" i="27"/>
  <c r="BB1" i="27"/>
  <c r="X1" i="27"/>
  <c r="AH1" i="27"/>
  <c r="D1" i="27"/>
  <c r="N1" i="27"/>
  <c r="I36" i="42"/>
  <c r="A30" i="42"/>
  <c r="P36" i="42"/>
  <c r="B36" i="42"/>
  <c r="B37" i="42"/>
  <c r="A31" i="42"/>
  <c r="P37" i="42"/>
  <c r="I37" i="42"/>
  <c r="A32" i="42"/>
  <c r="I38" i="42"/>
  <c r="P38" i="42"/>
  <c r="B38" i="42"/>
  <c r="BY3" i="46"/>
  <c r="CU3" i="46"/>
  <c r="J3" i="46"/>
  <c r="AF3" i="46"/>
  <c r="DU3" i="46"/>
  <c r="BF3" i="46"/>
  <c r="S28" i="42"/>
  <c r="E28" i="42"/>
  <c r="L28" i="42"/>
  <c r="BC3" i="46"/>
  <c r="BV3" i="46"/>
  <c r="CP3" i="46"/>
  <c r="G3" i="46"/>
  <c r="AA3" i="46"/>
  <c r="DR3" i="46"/>
  <c r="R28" i="42"/>
  <c r="D28" i="42"/>
  <c r="K28" i="42"/>
  <c r="P39" i="42"/>
  <c r="I39" i="42"/>
  <c r="A33" i="42"/>
  <c r="B39" i="42"/>
  <c r="CB3" i="46"/>
  <c r="CZ3" i="46"/>
  <c r="M3" i="46"/>
  <c r="AK3" i="46"/>
  <c r="DX3" i="46"/>
  <c r="BI3" i="46"/>
  <c r="T28" i="42"/>
  <c r="M28" i="42"/>
  <c r="F28" i="42"/>
  <c r="DE3" i="46"/>
  <c r="P3" i="46"/>
  <c r="AP3" i="46"/>
  <c r="EA3" i="46"/>
  <c r="BL3" i="46"/>
  <c r="CE3" i="46"/>
  <c r="N28" i="42"/>
  <c r="G28" i="42"/>
  <c r="U28" i="42"/>
  <c r="S3" i="46"/>
  <c r="AU3" i="46"/>
  <c r="ED3" i="46"/>
  <c r="BO3" i="46"/>
  <c r="CH3" i="46"/>
  <c r="O28" i="42"/>
  <c r="H28" i="42"/>
  <c r="V28" i="42"/>
  <c r="B10" i="46"/>
  <c r="B6" i="46"/>
  <c r="B7"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G3" i="30" l="1"/>
  <c r="F3" i="30"/>
  <c r="E3" i="30"/>
  <c r="D3" i="30"/>
  <c r="C3" i="30"/>
  <c r="B5" i="40"/>
  <c r="C5" i="40"/>
  <c r="D5" i="40"/>
  <c r="E5" i="40"/>
  <c r="E1" i="42" s="1"/>
  <c r="J26" i="42"/>
  <c r="J25" i="42"/>
  <c r="C26" i="42"/>
  <c r="C25" i="42"/>
  <c r="Q26" i="42"/>
  <c r="Q25" i="42"/>
  <c r="C15" i="47"/>
  <c r="C2" i="47"/>
  <c r="D1" i="45"/>
  <c r="D2" i="45"/>
  <c r="C1" i="45"/>
  <c r="C2" i="45"/>
  <c r="B1" i="45"/>
  <c r="U27" i="42"/>
  <c r="H27" i="42"/>
  <c r="N27" i="42"/>
  <c r="T27" i="42"/>
  <c r="B2" i="45"/>
  <c r="O27" i="42"/>
  <c r="G27" i="42"/>
  <c r="V27" i="42"/>
  <c r="F27" i="42"/>
  <c r="E27" i="42"/>
  <c r="R27" i="42"/>
  <c r="A2" i="45"/>
  <c r="M27" i="42"/>
  <c r="L27" i="42"/>
  <c r="D27" i="42"/>
  <c r="S27" i="42"/>
  <c r="K27" i="42"/>
  <c r="G1" i="42" l="1"/>
  <c r="O1" i="42"/>
  <c r="Q1" i="42"/>
  <c r="E2" i="42"/>
  <c r="M1" i="42"/>
  <c r="B1" i="42"/>
  <c r="R1" i="42"/>
  <c r="H2" i="42"/>
  <c r="S1" i="42"/>
  <c r="T1" i="42"/>
  <c r="U1" i="42"/>
  <c r="G2" i="42"/>
  <c r="I2" i="42"/>
  <c r="U2" i="42"/>
  <c r="H1" i="42"/>
  <c r="T2" i="42"/>
  <c r="F2" i="42"/>
  <c r="O2" i="42"/>
  <c r="K2" i="42"/>
  <c r="N2" i="42"/>
  <c r="B2" i="42"/>
  <c r="V2" i="42"/>
  <c r="F1" i="42"/>
  <c r="P1" i="42"/>
  <c r="C1" i="42"/>
  <c r="J2" i="42"/>
  <c r="V1" i="42"/>
  <c r="R2" i="42"/>
  <c r="K1" i="42"/>
  <c r="A2" i="42"/>
  <c r="J1" i="42"/>
  <c r="D2" i="42"/>
  <c r="M2" i="42"/>
  <c r="L2" i="42"/>
  <c r="C2" i="42"/>
  <c r="Q2" i="42"/>
  <c r="I1" i="42"/>
  <c r="N1" i="42"/>
  <c r="D1" i="42"/>
  <c r="S2" i="42"/>
  <c r="P2" i="42"/>
  <c r="L1" i="42"/>
  <c r="B26" i="44"/>
  <c r="B21" i="44"/>
  <c r="B27" i="44"/>
  <c r="B23" i="44"/>
  <c r="B19" i="44"/>
  <c r="B28" i="44"/>
  <c r="B25" i="44"/>
  <c r="B22" i="44"/>
  <c r="B16" i="44"/>
  <c r="B18" i="44"/>
  <c r="B15" i="44"/>
  <c r="B24" i="44"/>
  <c r="B14" i="44"/>
  <c r="B20" i="44"/>
  <c r="B7" i="44"/>
  <c r="B8" i="44"/>
  <c r="B9" i="44"/>
  <c r="B10" i="44"/>
  <c r="B17" i="44"/>
  <c r="B11" i="44"/>
  <c r="B12" i="44"/>
  <c r="B13" i="44"/>
  <c r="B6"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<sst xmlns="http://schemas.openxmlformats.org/spreadsheetml/2006/main" count="3703" uniqueCount="2261">
  <si>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</si>
  <si>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</si>
  <si>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</si>
  <si>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</si>
  <si>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</si>
  <si>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</si>
  <si>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</si>
  <si>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</si>
  <si>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</si>
  <si>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</si>
  <si>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</si>
  <si>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</si>
  <si>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</si>
  <si>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</si>
  <si>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</si>
  <si>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</si>
  <si>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</si>
  <si>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</si>
  <si>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</si>
  <si>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</si>
  <si>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</si>
  <si>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</si>
  <si>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</si>
  <si>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</si>
  <si>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</si>
  <si>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</si>
  <si>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</si>
  <si>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</si>
  <si>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</si>
  <si>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</si>
  <si>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</si>
  <si>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</si>
  <si>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</si>
  <si>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</si>
  <si>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</si>
  <si>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</si>
  <si>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</si>
  <si>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</si>
  <si>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</si>
  <si>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</si>
  <si>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</si>
  <si>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</si>
  <si>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</si>
  <si>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</si>
  <si>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</si>
  <si>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</si>
  <si>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</si>
  <si>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</si>
  <si>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</si>
  <si>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</si>
  <si>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</si>
  <si>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</si>
  <si>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</si>
  <si>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</si>
  <si>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</si>
  <si>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</si>
  <si>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</si>
  <si>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</si>
  <si>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</si>
  <si>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</si>
  <si>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</si>
  <si>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</si>
  <si>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</si>
  <si>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</si>
  <si>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</si>
  <si>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</si>
  <si>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</si>
  <si>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</si>
  <si>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</si>
  <si>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</si>
  <si>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</si>
  <si>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</si>
  <si>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</si>
  <si>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</si>
  <si>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</si>
  <si>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</si>
  <si>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</si>
  <si>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</si>
  <si>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</si>
  <si>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</si>
  <si>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</si>
  <si>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</si>
  <si>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</si>
  <si>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</si>
  <si>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</si>
  <si>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</si>
  <si>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</si>
  <si>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</si>
  <si>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</si>
  <si>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</si>
  <si>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</si>
  <si>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</si>
  <si>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</si>
  <si>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</si>
  <si>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</si>
  <si>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</si>
  <si>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</si>
  <si>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</si>
  <si>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</si>
  <si>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</si>
  <si>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</si>
  <si>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</si>
  <si>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</si>
  <si>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</si>
  <si>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</si>
  <si>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</si>
  <si>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</si>
  <si>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</si>
  <si>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</si>
  <si>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</si>
  <si>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</si>
  <si>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</si>
  <si>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</si>
  <si>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</si>
  <si>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</si>
  <si>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</si>
  <si>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</si>
  <si>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</si>
  <si>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</si>
  <si>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</si>
  <si>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</si>
  <si>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</si>
  <si>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</si>
  <si>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</si>
  <si>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</si>
  <si>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</si>
  <si>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</si>
  <si>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Sudan</t>
  </si>
  <si>
    <t>UNESCO UIS (http://data.uis.unesco.org/)</t>
  </si>
  <si>
    <t>No water data</t>
  </si>
  <si>
    <t>Yes</t>
  </si>
  <si>
    <t xml:space="preserve">Improved </t>
  </si>
  <si>
    <t xml:space="preserve">No handwashing data. </t>
  </si>
  <si>
    <t>The estimate was provided through the JMP data drive.</t>
  </si>
  <si>
    <t>2016 EMIS (MoE)</t>
  </si>
  <si>
    <t>No water data provided.</t>
  </si>
  <si>
    <t>Definition</t>
  </si>
  <si>
    <t>Basic (improved &amp; available)</t>
  </si>
  <si>
    <t>Limited</t>
  </si>
  <si>
    <t>Other</t>
  </si>
  <si>
    <t>EMIS</t>
  </si>
  <si>
    <t>POPULATION OF SCHOOL AGE CHILDREN</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</si>
  <si>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</si>
  <si>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</si>
  <si>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</si>
  <si>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</si>
  <si>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</si>
  <si>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</si>
  <si>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</si>
  <si>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</si>
  <si>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</si>
  <si>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</si>
  <si>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</si>
  <si>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</si>
  <si>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</si>
  <si>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</si>
  <si>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</si>
  <si>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</si>
  <si>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</si>
  <si>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</si>
  <si>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</si>
  <si>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</si>
  <si>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</si>
  <si>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</si>
  <si>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The estimate was provided through the JMP data drive referencing the 2016 EMIS. The same number was reported in "National Road Map: Sanitation for all in Sudan" (MoH, MoWRIE, Unicef) citing 2016 EMIS data.</t>
  </si>
  <si>
    <t>Public net</t>
  </si>
  <si>
    <t>Vendors</t>
  </si>
  <si>
    <t>Hand pumps</t>
  </si>
  <si>
    <t>No</t>
  </si>
  <si>
    <t>Elhassan, et al. Water Supply and Basic Sanitation in Primary Schools in Khartoum, Sudan</t>
  </si>
  <si>
    <t>Survey</t>
  </si>
  <si>
    <t xml:space="preserve">Not nationally-representative; Khartoum only. Includes public and private primary schools. The proportion of schools with no water and with hand pumps are not reported; the text states "a few cases". </t>
  </si>
  <si>
    <t>Not nationally-representative; Khartoum only. Includes public and private primary schools.</t>
  </si>
  <si>
    <t>Flush latrine</t>
  </si>
  <si>
    <t>VIP latrine</t>
  </si>
  <si>
    <t>Traditional latrine</t>
  </si>
  <si>
    <t xml:space="preserve">No data on hygiene. </t>
  </si>
  <si>
    <t>Basic handwashing facilities</t>
  </si>
  <si>
    <t xml:space="preserve">In the absence of the number of primary and secondary schools, a national estimate is calculated based on the proportion of primary and secondary school-aged children. Based on 2016 EMIS data and the phrasing of the UIS questionnaire, it is assumed that the figures refer to any handwashing facility. </t>
  </si>
  <si>
    <t>0.1% of primary and secondary schools do not have information on toilets. These are considered as no facility (100-70.3%) and (100-90.2%). In the absence of the number of primary and secondary schools, a national estimate is calculated based on the proportion of primary and secondary school-aged children.</t>
  </si>
  <si>
    <t xml:space="preserve">Data are not used since details are not provided and the same number is reported for each level. </t>
  </si>
  <si>
    <t>In the absence of the number of primary and secondary schools, a national estimate is calculated based on the proportion of primary and secondary school-aged children. The values are reported by UIS as 'basic sanitation' but are assumed to refer to any facility (100-any facility reported above) based on 2016 EMIS data and 2013 UIS data.</t>
  </si>
  <si>
    <t>SDN_2012_UIS</t>
  </si>
  <si>
    <t>SDN_2013_UIS</t>
  </si>
  <si>
    <t>SDN_2013_SUR</t>
  </si>
  <si>
    <t>SDN_2016_EMIS</t>
  </si>
  <si>
    <t>SDN_2016_UIS</t>
  </si>
  <si>
    <t>2012</t>
  </si>
  <si>
    <t>2013</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</si>
  <si>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</si>
  <si>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</si>
  <si>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</si>
  <si>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</si>
  <si>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</si>
  <si>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</si>
  <si>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</si>
  <si>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</si>
  <si>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</si>
  <si>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</si>
  <si>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</si>
  <si>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</si>
  <si>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</si>
  <si>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</si>
  <si>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</si>
  <si>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SDN_2020_SUR</t>
  </si>
  <si>
    <t>Sudan National Assessment of Water, Sanitation and Hygiene Facilities in Schools</t>
  </si>
  <si>
    <t>Piped water to school yard - 1 stand</t>
  </si>
  <si>
    <t>Multiple taps from inside the school</t>
  </si>
  <si>
    <t>Protected dug well/ hand pump</t>
  </si>
  <si>
    <t>Tubewell/ handpump</t>
  </si>
  <si>
    <t>Unprotected dug well</t>
  </si>
  <si>
    <t>Rainwater collection</t>
  </si>
  <si>
    <t>Surface water (river, lake, pond, haffir)</t>
  </si>
  <si>
    <t>Donkey cart</t>
  </si>
  <si>
    <t>Tanker-truck</t>
  </si>
  <si>
    <t xml:space="preserve"> Is the main water source functional now?</t>
  </si>
  <si>
    <t/>
  </si>
  <si>
    <t>Flush/ pour flush</t>
  </si>
  <si>
    <t>Pit latrine with slab/ ventilation</t>
  </si>
  <si>
    <t>Pit latrine without slab/ open pit</t>
  </si>
  <si>
    <t>Are girls' toilet facilities separate from boys' toilet facilities?</t>
  </si>
  <si>
    <t>Does the school have handwashing facilities, including ibriik?</t>
  </si>
  <si>
    <t>At the time of the visit, was water available at the handwashing facilities?</t>
  </si>
  <si>
    <t>At the time of the visit, was soap available at the handwashing facilities?</t>
  </si>
  <si>
    <t>Survey with microdata</t>
  </si>
  <si>
    <t>Based on microdata. We assume that only 50% of the Donkey carts are improved
Note: Improved drinking water sources are those that have the potential to deliver safe water by nature of their design and construction, and include: piped water, boreholes or tubewells, protected dug wells, protected springs, rainwater, and packaged or delivered water.source: https://washdata.org/monitoring/schools
National estimates are based on primary schools</t>
  </si>
  <si>
    <t>We are assuming that 50% of the "yes" responses are improved latrines. Due to the hight number of "No Response" we are not able to use this data since it can lead to misinterpretation. For example, the 42.9% of "No Response" can be either 50% of No facilities and 50% of Unimproved, or 50% of Improved.
National estimates are based on primary schools</t>
  </si>
  <si>
    <t>It is assumed that any facility that didn't have a "yes" for an answer for having water and/or soap is considered to not have, example: sometimes, once a week, etc.
National estimates are based on primary schools</t>
  </si>
  <si>
    <t>The JMP releases updated estimates every 2 years following consultations with national authorities: https://washdata.org/how-we-work/jmp-country-consultation</t>
  </si>
  <si>
    <t>In the absence of the number of primary and secondary schools, a national estimate is calculated based on the proportion of primary and secondary school-aged children. The values are reported as 'basic drinking water' but based on other availabe data, it is assumed that the figures refer to an improved facility. Not used for estimates based on comparison with other primary data sources.</t>
  </si>
  <si>
    <t>country</t>
  </si>
  <si>
    <t>Sudan</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</si>
  <si>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</si>
  <si>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</si>
  <si>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</si>
  <si>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</si>
  <si>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</si>
  <si>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</si>
  <si>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</si>
  <si>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</si>
  <si>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</si>
  <si>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</si>
  <si>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</si>
  <si>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</si>
  <si>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</si>
  <si>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</si>
  <si>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</si>
  <si>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</si>
  <si>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</si>
  <si>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</si>
  <si>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</si>
  <si>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</si>
  <si>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</si>
  <si>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</si>
  <si>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</si>
  <si>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</si>
  <si>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</si>
  <si>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</si>
  <si>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</si>
  <si>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</si>
  <si>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</si>
  <si>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</si>
  <si>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</si>
  <si>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</si>
  <si>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</si>
  <si>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</si>
  <si>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</si>
  <si>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</si>
  <si>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</si>
  <si>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</si>
  <si>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</si>
  <si>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</si>
  <si>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Facilty</t>
  </si>
  <si>
    <t>In the absence of the number of primary and secondary schools, a national estimate is calculated based on the proportion of primary and secondary school-aged children.</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</si>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</sst>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2" fillId="0" borderId="246" applyNumberFormat="0" applyFill="0" applyBorder="0" applyAlignment="0" applyProtection="0"/>
  </cellStyleXfs>
  <cellXfs count="63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 fontId="3" fillId="0" borderId="87"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0" fillId="0" borderId="69"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5" fillId="36" borderId="90" xfId="0" applyNumberFormat="1" applyFont="1" applyFill="1" applyBorder="1" applyAlignment="1">
      <alignment horizontal="center" vertical="center"/>
    </xf>
    <xf numFmtId="1" fontId="96" fillId="37" borderId="91" xfId="0" applyNumberFormat="1" applyFont="1" applyFill="1" applyBorder="1" applyAlignment="1">
      <alignment horizontal="center" vertical="center"/>
    </xf>
    <xf numFmtId="1" fontId="97" fillId="38" borderId="92" xfId="0" applyNumberFormat="1" applyFont="1" applyFill="1" applyBorder="1" applyAlignment="1">
      <alignment horizontal="center" vertical="center"/>
    </xf>
    <xf numFmtId="1" fontId="98" fillId="39" borderId="93" xfId="0" applyNumberFormat="1" applyFont="1" applyFill="1" applyBorder="1" applyAlignment="1">
      <alignment horizontal="center" vertical="center"/>
    </xf>
    <xf numFmtId="1" fontId="99" fillId="40" borderId="94" xfId="0" applyNumberFormat="1" applyFont="1" applyFill="1" applyBorder="1" applyAlignment="1">
      <alignment horizontal="center" vertical="center"/>
    </xf>
    <xf numFmtId="1" fontId="100" fillId="41" borderId="95" xfId="0" applyNumberFormat="1" applyFont="1" applyFill="1" applyBorder="1" applyAlignment="1">
      <alignment horizontal="center" vertical="center"/>
    </xf>
    <xf numFmtId="1" fontId="101" fillId="42" borderId="96" xfId="0" applyNumberFormat="1" applyFont="1" applyFill="1" applyBorder="1" applyAlignment="1">
      <alignment horizontal="center" vertical="center"/>
    </xf>
    <xf numFmtId="1" fontId="102" fillId="43" borderId="97" xfId="0" applyNumberFormat="1" applyFont="1" applyFill="1" applyBorder="1" applyAlignment="1">
      <alignment horizontal="center" vertical="center"/>
    </xf>
    <xf numFmtId="1" fontId="103" fillId="44" borderId="98" xfId="0" applyNumberFormat="1" applyFont="1" applyFill="1" applyBorder="1" applyAlignment="1">
      <alignment horizontal="center" vertical="center"/>
    </xf>
    <xf numFmtId="1" fontId="104" fillId="45" borderId="99" xfId="0" applyNumberFormat="1" applyFont="1" applyFill="1" applyBorder="1" applyAlignment="1">
      <alignment horizontal="center" vertical="center"/>
    </xf>
    <xf numFmtId="1" fontId="105" fillId="46" borderId="100" xfId="0" applyNumberFormat="1" applyFont="1" applyFill="1" applyBorder="1" applyAlignment="1">
      <alignment horizontal="center" vertical="center"/>
    </xf>
    <xf numFmtId="1" fontId="106" fillId="47" borderId="101" xfId="0" applyNumberFormat="1" applyFont="1" applyFill="1" applyBorder="1" applyAlignment="1">
      <alignment horizontal="center" vertical="center"/>
    </xf>
    <xf numFmtId="1" fontId="107" fillId="48" borderId="102" xfId="0" applyNumberFormat="1" applyFont="1" applyFill="1" applyBorder="1" applyAlignment="1">
      <alignment horizontal="center" vertical="center"/>
    </xf>
    <xf numFmtId="1" fontId="108" fillId="49" borderId="103" xfId="0" applyNumberFormat="1" applyFont="1" applyFill="1" applyBorder="1" applyAlignment="1">
      <alignment horizontal="center" vertical="center"/>
    </xf>
    <xf numFmtId="1" fontId="109" fillId="50" borderId="104" xfId="0" applyNumberFormat="1" applyFont="1" applyFill="1" applyBorder="1" applyAlignment="1">
      <alignment horizontal="center" vertical="center"/>
    </xf>
    <xf numFmtId="1" fontId="110" fillId="51" borderId="105" xfId="0" applyNumberFormat="1" applyFont="1" applyFill="1" applyBorder="1" applyAlignment="1">
      <alignment horizontal="center" vertical="center"/>
    </xf>
    <xf numFmtId="1" fontId="111" fillId="52" borderId="106" xfId="0" applyNumberFormat="1" applyFont="1" applyFill="1" applyBorder="1" applyAlignment="1">
      <alignment horizontal="center" vertical="center"/>
    </xf>
    <xf numFmtId="1" fontId="112" fillId="53" borderId="107" xfId="0" applyNumberFormat="1" applyFont="1" applyFill="1" applyBorder="1" applyAlignment="1">
      <alignment horizontal="center" vertical="center"/>
    </xf>
    <xf numFmtId="1" fontId="113" fillId="54" borderId="108" xfId="0" applyNumberFormat="1" applyFont="1" applyFill="1" applyBorder="1" applyAlignment="1">
      <alignment horizontal="center" vertical="center"/>
    </xf>
    <xf numFmtId="1" fontId="114" fillId="55" borderId="109" xfId="0" applyNumberFormat="1" applyFont="1" applyFill="1" applyBorder="1" applyAlignment="1">
      <alignment horizontal="center" vertical="center"/>
    </xf>
    <xf numFmtId="1" fontId="115" fillId="56" borderId="110" xfId="0" applyNumberFormat="1" applyFont="1" applyFill="1" applyBorder="1" applyAlignment="1">
      <alignment horizontal="center" vertical="center"/>
    </xf>
    <xf numFmtId="1" fontId="116" fillId="57" borderId="111" xfId="0" applyNumberFormat="1" applyFont="1" applyFill="1" applyBorder="1" applyAlignment="1">
      <alignment horizontal="center" vertical="center"/>
    </xf>
    <xf numFmtId="1" fontId="117" fillId="58" borderId="112" xfId="0" applyNumberFormat="1" applyFont="1" applyFill="1" applyBorder="1" applyAlignment="1">
      <alignment horizontal="center" vertical="center"/>
    </xf>
    <xf numFmtId="1" fontId="118" fillId="59" borderId="113" xfId="0" applyNumberFormat="1" applyFont="1" applyFill="1" applyBorder="1" applyAlignment="1">
      <alignment horizontal="center" vertical="center"/>
    </xf>
    <xf numFmtId="1" fontId="119" fillId="60" borderId="114" xfId="0" applyNumberFormat="1" applyFont="1" applyFill="1" applyBorder="1" applyAlignment="1">
      <alignment horizontal="center" vertical="center"/>
    </xf>
    <xf numFmtId="1" fontId="120" fillId="61" borderId="115" xfId="0" applyNumberFormat="1" applyFont="1" applyFill="1" applyBorder="1" applyAlignment="1">
      <alignment horizontal="center" vertical="center"/>
    </xf>
    <xf numFmtId="0" fontId="121" fillId="62" borderId="116" xfId="0" applyFont="1" applyFill="1" applyBorder="1" applyAlignment="1">
      <alignment horizontal="center" vertical="center"/>
    </xf>
    <xf numFmtId="164" fontId="122" fillId="63" borderId="117" xfId="0" applyNumberFormat="1" applyFont="1" applyFill="1" applyBorder="1" applyAlignment="1">
      <alignment horizontal="center" vertical="center"/>
    </xf>
    <xf numFmtId="0" fontId="123" fillId="64" borderId="118" xfId="0" applyFont="1" applyFill="1" applyBorder="1" applyAlignment="1">
      <alignment horizontal="center" vertical="center"/>
    </xf>
    <xf numFmtId="0" fontId="124" fillId="65" borderId="119" xfId="0" applyFont="1" applyFill="1" applyBorder="1" applyAlignment="1">
      <alignment horizontal="center" vertical="center"/>
    </xf>
    <xf numFmtId="0" fontId="125" fillId="66" borderId="120" xfId="0" applyFont="1" applyFill="1" applyBorder="1" applyAlignment="1">
      <alignment horizontal="center" vertical="center"/>
    </xf>
    <xf numFmtId="0" fontId="126" fillId="67" borderId="121" xfId="0" applyFont="1" applyFill="1" applyBorder="1" applyAlignment="1">
      <alignment horizontal="center" vertical="center"/>
    </xf>
    <xf numFmtId="164" fontId="127" fillId="68" borderId="122" xfId="0" applyNumberFormat="1" applyFont="1" applyFill="1" applyBorder="1" applyAlignment="1">
      <alignment horizontal="center" vertical="center"/>
    </xf>
    <xf numFmtId="0" fontId="128" fillId="69" borderId="123" xfId="0" applyFont="1" applyFill="1" applyBorder="1" applyAlignment="1">
      <alignment horizontal="center" vertical="center"/>
    </xf>
    <xf numFmtId="0" fontId="129" fillId="70" borderId="124" xfId="0" applyFont="1" applyFill="1" applyBorder="1" applyAlignment="1">
      <alignment horizontal="center" vertical="center"/>
    </xf>
    <xf numFmtId="0" fontId="130" fillId="71" borderId="125" xfId="0" applyFont="1" applyFill="1" applyBorder="1" applyAlignment="1">
      <alignment horizontal="center" vertical="center"/>
    </xf>
    <xf numFmtId="0" fontId="131" fillId="72" borderId="126" xfId="0" applyFont="1" applyFill="1" applyBorder="1" applyAlignment="1">
      <alignment horizontal="center" vertical="center"/>
    </xf>
    <xf numFmtId="164" fontId="132" fillId="73" borderId="127" xfId="0" applyNumberFormat="1" applyFont="1" applyFill="1" applyBorder="1" applyAlignment="1">
      <alignment horizontal="center" vertical="center"/>
    </xf>
    <xf numFmtId="0" fontId="133" fillId="74" borderId="128" xfId="0" applyFont="1" applyFill="1" applyBorder="1" applyAlignment="1">
      <alignment horizontal="center" vertical="center"/>
    </xf>
    <xf numFmtId="0" fontId="134" fillId="75" borderId="129" xfId="0" applyFont="1" applyFill="1" applyBorder="1" applyAlignment="1">
      <alignment horizontal="center" vertical="center"/>
    </xf>
    <xf numFmtId="0" fontId="135" fillId="76" borderId="130" xfId="0" applyFont="1" applyFill="1" applyBorder="1" applyAlignment="1">
      <alignment horizontal="center" vertical="center"/>
    </xf>
    <xf numFmtId="0" fontId="136" fillId="77" borderId="131" xfId="0" applyFont="1" applyFill="1" applyBorder="1" applyAlignment="1">
      <alignment horizontal="center" vertical="center"/>
    </xf>
    <xf numFmtId="164" fontId="137" fillId="78" borderId="132" xfId="0" applyNumberFormat="1" applyFont="1" applyFill="1" applyBorder="1" applyAlignment="1">
      <alignment horizontal="center" vertical="center"/>
    </xf>
    <xf numFmtId="0" fontId="138" fillId="79" borderId="133" xfId="0" applyFont="1" applyFill="1" applyBorder="1" applyAlignment="1">
      <alignment horizontal="center" vertical="center"/>
    </xf>
    <xf numFmtId="0" fontId="139" fillId="80" borderId="134" xfId="0" applyFont="1" applyFill="1" applyBorder="1" applyAlignment="1">
      <alignment horizontal="center" vertical="center"/>
    </xf>
    <xf numFmtId="0" fontId="140" fillId="81" borderId="135" xfId="0" applyFont="1" applyFill="1" applyBorder="1" applyAlignment="1">
      <alignment horizontal="center" vertical="center"/>
    </xf>
    <xf numFmtId="0" fontId="141" fillId="82" borderId="136" xfId="0" applyFont="1" applyFill="1" applyBorder="1" applyAlignment="1">
      <alignment horizontal="center" vertical="center"/>
    </xf>
    <xf numFmtId="164" fontId="142" fillId="83" borderId="137" xfId="0" applyNumberFormat="1" applyFont="1" applyFill="1" applyBorder="1" applyAlignment="1">
      <alignment horizontal="center" vertical="center"/>
    </xf>
    <xf numFmtId="0" fontId="143" fillId="84" borderId="138" xfId="0" applyFont="1" applyFill="1" applyBorder="1" applyAlignment="1">
      <alignment horizontal="center" vertical="center"/>
    </xf>
    <xf numFmtId="0" fontId="144" fillId="85" borderId="139" xfId="0" applyFont="1" applyFill="1" applyBorder="1" applyAlignment="1">
      <alignment horizontal="center" vertical="center"/>
    </xf>
    <xf numFmtId="0" fontId="145" fillId="86" borderId="140" xfId="0" applyFont="1" applyFill="1" applyBorder="1" applyAlignment="1">
      <alignment horizontal="center" vertical="center"/>
    </xf>
    <xf numFmtId="0" fontId="146" fillId="87" borderId="141" xfId="0" applyFont="1" applyFill="1" applyBorder="1" applyAlignment="1">
      <alignment horizontal="center" vertical="center"/>
    </xf>
    <xf numFmtId="164" fontId="147" fillId="88" borderId="142" xfId="0" applyNumberFormat="1" applyFont="1" applyFill="1" applyBorder="1" applyAlignment="1">
      <alignment horizontal="center" vertical="center"/>
    </xf>
    <xf numFmtId="0" fontId="148" fillId="89" borderId="143" xfId="0" applyFont="1" applyFill="1" applyBorder="1" applyAlignment="1">
      <alignment horizontal="center" vertical="center"/>
    </xf>
    <xf numFmtId="0" fontId="149" fillId="90" borderId="144" xfId="0" applyFont="1" applyFill="1" applyBorder="1" applyAlignment="1">
      <alignment horizontal="center" vertical="center"/>
    </xf>
    <xf numFmtId="0" fontId="150" fillId="91" borderId="145" xfId="0" applyFont="1" applyFill="1" applyBorder="1" applyAlignment="1">
      <alignment horizontal="center" vertical="center"/>
    </xf>
    <xf numFmtId="0" fontId="151" fillId="92" borderId="146" xfId="0" applyFont="1" applyFill="1" applyBorder="1" applyAlignment="1">
      <alignment horizontal="center" vertical="center"/>
    </xf>
    <xf numFmtId="164" fontId="152" fillId="93" borderId="147" xfId="0" applyNumberFormat="1" applyFont="1" applyFill="1" applyBorder="1" applyAlignment="1">
      <alignment horizontal="center" vertical="center"/>
    </xf>
    <xf numFmtId="0" fontId="153" fillId="94" borderId="148" xfId="0" applyFont="1" applyFill="1" applyBorder="1" applyAlignment="1">
      <alignment horizontal="center" vertical="center"/>
    </xf>
    <xf numFmtId="0" fontId="154" fillId="95" borderId="149" xfId="0" applyFont="1" applyFill="1" applyBorder="1" applyAlignment="1">
      <alignment horizontal="center" vertical="center"/>
    </xf>
    <xf numFmtId="0" fontId="155" fillId="96" borderId="150" xfId="0" applyFont="1" applyFill="1" applyBorder="1" applyAlignment="1">
      <alignment horizontal="center" vertical="center"/>
    </xf>
    <xf numFmtId="0" fontId="156" fillId="97" borderId="151" xfId="0" applyFont="1" applyFill="1" applyBorder="1" applyAlignment="1">
      <alignment horizontal="center" vertical="center"/>
    </xf>
    <xf numFmtId="164" fontId="157" fillId="98" borderId="152" xfId="0" applyNumberFormat="1" applyFont="1" applyFill="1" applyBorder="1" applyAlignment="1">
      <alignment horizontal="center" vertical="center"/>
    </xf>
    <xf numFmtId="0" fontId="158" fillId="99" borderId="153" xfId="0" applyFont="1" applyFill="1" applyBorder="1" applyAlignment="1">
      <alignment horizontal="center" vertical="center"/>
    </xf>
    <xf numFmtId="0" fontId="159" fillId="100" borderId="154" xfId="0" applyFont="1" applyFill="1" applyBorder="1" applyAlignment="1">
      <alignment horizontal="center" vertical="center"/>
    </xf>
    <xf numFmtId="0" fontId="160" fillId="101" borderId="155" xfId="0" applyFont="1" applyFill="1" applyBorder="1" applyAlignment="1">
      <alignment horizontal="center" vertical="center"/>
    </xf>
    <xf numFmtId="0" fontId="161" fillId="102" borderId="156" xfId="0" applyFont="1" applyFill="1" applyBorder="1" applyAlignment="1">
      <alignment horizontal="center" vertical="center"/>
    </xf>
    <xf numFmtId="164" fontId="162" fillId="103" borderId="157" xfId="0" applyNumberFormat="1" applyFont="1" applyFill="1" applyBorder="1" applyAlignment="1">
      <alignment horizontal="center" vertical="center"/>
    </xf>
    <xf numFmtId="0" fontId="163" fillId="104" borderId="158" xfId="0" applyFont="1" applyFill="1" applyBorder="1" applyAlignment="1">
      <alignment horizontal="center" vertical="center"/>
    </xf>
    <xf numFmtId="0" fontId="164" fillId="105" borderId="159" xfId="0" applyFont="1" applyFill="1" applyBorder="1" applyAlignment="1">
      <alignment horizontal="center" vertical="center"/>
    </xf>
    <xf numFmtId="0" fontId="165" fillId="106" borderId="160" xfId="0" applyFont="1" applyFill="1" applyBorder="1" applyAlignment="1">
      <alignment horizontal="center" vertical="center"/>
    </xf>
    <xf numFmtId="0" fontId="166" fillId="107" borderId="161" xfId="0" applyFont="1" applyFill="1" applyBorder="1" applyAlignment="1">
      <alignment horizontal="center" vertical="center"/>
    </xf>
    <xf numFmtId="164" fontId="167" fillId="108" borderId="162" xfId="0" applyNumberFormat="1" applyFont="1" applyFill="1" applyBorder="1" applyAlignment="1">
      <alignment horizontal="center" vertical="center"/>
    </xf>
    <xf numFmtId="0" fontId="168" fillId="109" borderId="163" xfId="0" applyFont="1" applyFill="1" applyBorder="1" applyAlignment="1">
      <alignment horizontal="center" vertical="center"/>
    </xf>
    <xf numFmtId="0" fontId="169" fillId="110" borderId="164" xfId="0" applyFont="1" applyFill="1" applyBorder="1" applyAlignment="1">
      <alignment horizontal="center" vertical="center"/>
    </xf>
    <xf numFmtId="0" fontId="170" fillId="111" borderId="165" xfId="0" applyFont="1" applyFill="1" applyBorder="1" applyAlignment="1">
      <alignment horizontal="center" vertical="center"/>
    </xf>
    <xf numFmtId="0" fontId="171" fillId="112" borderId="166" xfId="0" applyFont="1" applyFill="1" applyBorder="1" applyAlignment="1">
      <alignment horizontal="center" vertical="center"/>
    </xf>
    <xf numFmtId="164" fontId="172" fillId="113" borderId="167" xfId="0" applyNumberFormat="1" applyFont="1" applyFill="1" applyBorder="1" applyAlignment="1">
      <alignment horizontal="center" vertical="center"/>
    </xf>
    <xf numFmtId="0" fontId="173" fillId="114" borderId="168" xfId="0" applyFont="1" applyFill="1" applyBorder="1" applyAlignment="1">
      <alignment horizontal="center" vertical="center"/>
    </xf>
    <xf numFmtId="0" fontId="174" fillId="115" borderId="169" xfId="0" applyFont="1" applyFill="1" applyBorder="1" applyAlignment="1">
      <alignment horizontal="center" vertical="center"/>
    </xf>
    <xf numFmtId="0" fontId="175" fillId="116" borderId="170" xfId="0" applyFont="1" applyFill="1" applyBorder="1" applyAlignment="1">
      <alignment horizontal="center" vertical="center"/>
    </xf>
    <xf numFmtId="0" fontId="176" fillId="117" borderId="171" xfId="0" applyFont="1" applyFill="1" applyBorder="1" applyAlignment="1">
      <alignment horizontal="center" vertical="center"/>
    </xf>
    <xf numFmtId="164" fontId="177" fillId="118" borderId="172" xfId="0" applyNumberFormat="1" applyFont="1" applyFill="1" applyBorder="1" applyAlignment="1">
      <alignment horizontal="center" vertical="center"/>
    </xf>
    <xf numFmtId="0" fontId="178" fillId="119" borderId="173" xfId="0" applyFont="1" applyFill="1" applyBorder="1" applyAlignment="1">
      <alignment horizontal="center" vertical="center"/>
    </xf>
    <xf numFmtId="0" fontId="179" fillId="120" borderId="174" xfId="0" applyFont="1" applyFill="1" applyBorder="1" applyAlignment="1">
      <alignment horizontal="center" vertical="center"/>
    </xf>
    <xf numFmtId="0" fontId="180" fillId="121" borderId="175" xfId="0" applyFont="1" applyFill="1" applyBorder="1" applyAlignment="1">
      <alignment horizontal="center" vertical="center"/>
    </xf>
    <xf numFmtId="0" fontId="181" fillId="122" borderId="176" xfId="0" applyFont="1" applyFill="1" applyBorder="1" applyAlignment="1">
      <alignment horizontal="center" vertical="center"/>
    </xf>
    <xf numFmtId="164" fontId="182" fillId="123" borderId="177" xfId="0" applyNumberFormat="1" applyFont="1" applyFill="1" applyBorder="1" applyAlignment="1">
      <alignment horizontal="center" vertical="center"/>
    </xf>
    <xf numFmtId="0" fontId="183" fillId="124" borderId="178" xfId="0" applyFont="1" applyFill="1" applyBorder="1" applyAlignment="1">
      <alignment horizontal="center" vertical="center"/>
    </xf>
    <xf numFmtId="0" fontId="184" fillId="125" borderId="179" xfId="0" applyFont="1" applyFill="1" applyBorder="1" applyAlignment="1">
      <alignment horizontal="center" vertical="center"/>
    </xf>
    <xf numFmtId="0" fontId="185" fillId="126" borderId="180" xfId="0" applyFont="1" applyFill="1" applyBorder="1" applyAlignment="1">
      <alignment horizontal="center" vertical="center"/>
    </xf>
    <xf numFmtId="0" fontId="186" fillId="127" borderId="181" xfId="0" applyFont="1" applyFill="1" applyBorder="1" applyAlignment="1">
      <alignment horizontal="center" vertical="center"/>
    </xf>
    <xf numFmtId="164" fontId="187" fillId="128" borderId="182" xfId="0" applyNumberFormat="1" applyFont="1" applyFill="1" applyBorder="1" applyAlignment="1">
      <alignment horizontal="center" vertical="center"/>
    </xf>
    <xf numFmtId="0" fontId="188" fillId="129" borderId="183" xfId="0" applyFont="1" applyFill="1" applyBorder="1" applyAlignment="1">
      <alignment horizontal="center" vertical="center"/>
    </xf>
    <xf numFmtId="0" fontId="189" fillId="130" borderId="184" xfId="0" applyFont="1" applyFill="1" applyBorder="1" applyAlignment="1">
      <alignment horizontal="center" vertical="center"/>
    </xf>
    <xf numFmtId="0" fontId="190" fillId="131" borderId="185" xfId="0" applyFont="1" applyFill="1" applyBorder="1" applyAlignment="1">
      <alignment horizontal="center" vertical="center"/>
    </xf>
    <xf numFmtId="0" fontId="191" fillId="132" borderId="186" xfId="0" applyFont="1" applyFill="1" applyBorder="1" applyAlignment="1">
      <alignment horizontal="center" vertical="center"/>
    </xf>
    <xf numFmtId="164" fontId="192" fillId="133" borderId="187" xfId="0" applyNumberFormat="1" applyFont="1" applyFill="1" applyBorder="1" applyAlignment="1">
      <alignment horizontal="center" vertical="center"/>
    </xf>
    <xf numFmtId="0" fontId="193" fillId="134" borderId="188" xfId="0" applyFont="1" applyFill="1" applyBorder="1" applyAlignment="1">
      <alignment horizontal="center" vertical="center"/>
    </xf>
    <xf numFmtId="0" fontId="194" fillId="135" borderId="189" xfId="0" applyFont="1" applyFill="1" applyBorder="1" applyAlignment="1">
      <alignment horizontal="center" vertical="center"/>
    </xf>
    <xf numFmtId="0" fontId="195" fillId="136" borderId="190" xfId="0" applyFont="1" applyFill="1" applyBorder="1" applyAlignment="1">
      <alignment horizontal="center" vertical="center"/>
    </xf>
    <xf numFmtId="0" fontId="196" fillId="137" borderId="191" xfId="0" applyFont="1" applyFill="1" applyBorder="1" applyAlignment="1">
      <alignment horizontal="center" vertical="center"/>
    </xf>
    <xf numFmtId="164" fontId="197" fillId="138" borderId="192" xfId="0" applyNumberFormat="1" applyFont="1" applyFill="1" applyBorder="1" applyAlignment="1">
      <alignment horizontal="center" vertical="center"/>
    </xf>
    <xf numFmtId="0" fontId="198" fillId="139" borderId="193" xfId="0" applyFont="1" applyFill="1" applyBorder="1" applyAlignment="1">
      <alignment horizontal="center" vertical="center"/>
    </xf>
    <xf numFmtId="0" fontId="199" fillId="140" borderId="194" xfId="0" applyFont="1" applyFill="1" applyBorder="1" applyAlignment="1">
      <alignment horizontal="center" vertical="center"/>
    </xf>
    <xf numFmtId="0" fontId="200" fillId="141" borderId="195" xfId="0" applyFont="1" applyFill="1" applyBorder="1" applyAlignment="1">
      <alignment horizontal="center" vertical="center"/>
    </xf>
    <xf numFmtId="0" fontId="201" fillId="142" borderId="196" xfId="0" applyFont="1" applyFill="1" applyBorder="1" applyAlignment="1">
      <alignment horizontal="center" vertical="center"/>
    </xf>
    <xf numFmtId="164" fontId="202" fillId="143" borderId="197" xfId="0" applyNumberFormat="1" applyFont="1" applyFill="1" applyBorder="1" applyAlignment="1">
      <alignment horizontal="center" vertical="center"/>
    </xf>
    <xf numFmtId="0" fontId="203" fillId="144" borderId="198" xfId="0" applyFont="1" applyFill="1" applyBorder="1" applyAlignment="1">
      <alignment horizontal="center" vertical="center"/>
    </xf>
    <xf numFmtId="0" fontId="204" fillId="145" borderId="199" xfId="0" applyFont="1" applyFill="1" applyBorder="1" applyAlignment="1">
      <alignment horizontal="center" vertical="center"/>
    </xf>
    <xf numFmtId="0" fontId="205" fillId="146" borderId="200" xfId="0" applyFont="1" applyFill="1" applyBorder="1" applyAlignment="1">
      <alignment horizontal="center" vertical="center"/>
    </xf>
    <xf numFmtId="0" fontId="206" fillId="147" borderId="201" xfId="0" applyFont="1" applyFill="1" applyBorder="1" applyAlignment="1">
      <alignment horizontal="center" vertical="center"/>
    </xf>
    <xf numFmtId="164" fontId="207" fillId="148" borderId="202" xfId="0" applyNumberFormat="1" applyFont="1" applyFill="1" applyBorder="1" applyAlignment="1">
      <alignment horizontal="center" vertical="center"/>
    </xf>
    <xf numFmtId="0" fontId="208" fillId="149" borderId="203" xfId="0" applyFont="1" applyFill="1" applyBorder="1" applyAlignment="1">
      <alignment horizontal="center" vertical="center"/>
    </xf>
    <xf numFmtId="0" fontId="209" fillId="150" borderId="204" xfId="0" applyFont="1" applyFill="1" applyBorder="1" applyAlignment="1">
      <alignment horizontal="center" vertical="center"/>
    </xf>
    <xf numFmtId="0" fontId="210" fillId="151" borderId="205" xfId="0" applyFont="1" applyFill="1" applyBorder="1" applyAlignment="1">
      <alignment horizontal="center" vertical="center"/>
    </xf>
    <xf numFmtId="0" fontId="211" fillId="152" borderId="206" xfId="0" applyFont="1" applyFill="1" applyBorder="1" applyAlignment="1">
      <alignment horizontal="center" vertical="center"/>
    </xf>
    <xf numFmtId="164" fontId="212" fillId="153" borderId="207" xfId="0" applyNumberFormat="1" applyFont="1" applyFill="1" applyBorder="1" applyAlignment="1">
      <alignment horizontal="center" vertical="center"/>
    </xf>
    <xf numFmtId="0" fontId="213" fillId="154" borderId="208" xfId="0" applyFont="1" applyFill="1" applyBorder="1" applyAlignment="1">
      <alignment horizontal="center" vertical="center"/>
    </xf>
    <xf numFmtId="0" fontId="214" fillId="155" borderId="209" xfId="0" applyFont="1" applyFill="1" applyBorder="1" applyAlignment="1">
      <alignment horizontal="center" vertical="center"/>
    </xf>
    <xf numFmtId="0" fontId="215" fillId="156" borderId="210" xfId="0" applyFont="1" applyFill="1" applyBorder="1" applyAlignment="1">
      <alignment horizontal="center" vertical="center"/>
    </xf>
    <xf numFmtId="0" fontId="216" fillId="157" borderId="211" xfId="0" applyFont="1" applyFill="1" applyBorder="1" applyAlignment="1">
      <alignment horizontal="center" vertical="center"/>
    </xf>
    <xf numFmtId="164" fontId="217" fillId="158" borderId="212" xfId="0" applyNumberFormat="1" applyFont="1" applyFill="1" applyBorder="1" applyAlignment="1">
      <alignment horizontal="center" vertical="center"/>
    </xf>
    <xf numFmtId="0" fontId="218" fillId="159" borderId="213" xfId="0" applyFont="1" applyFill="1" applyBorder="1" applyAlignment="1">
      <alignment horizontal="center" vertical="center"/>
    </xf>
    <xf numFmtId="0" fontId="219" fillId="160" borderId="214" xfId="0" applyFont="1" applyFill="1" applyBorder="1" applyAlignment="1">
      <alignment horizontal="center" vertical="center"/>
    </xf>
    <xf numFmtId="0" fontId="220" fillId="161" borderId="215" xfId="0" applyFont="1" applyFill="1" applyBorder="1" applyAlignment="1">
      <alignment horizontal="center" vertical="center"/>
    </xf>
    <xf numFmtId="0" fontId="221" fillId="162" borderId="216" xfId="0" applyFont="1" applyFill="1" applyBorder="1" applyAlignment="1">
      <alignment horizontal="center" vertical="center"/>
    </xf>
    <xf numFmtId="164" fontId="222" fillId="163" borderId="217" xfId="0" applyNumberFormat="1" applyFont="1" applyFill="1" applyBorder="1" applyAlignment="1">
      <alignment horizontal="center" vertical="center"/>
    </xf>
    <xf numFmtId="0" fontId="223" fillId="164" borderId="218" xfId="0" applyFont="1" applyFill="1" applyBorder="1" applyAlignment="1">
      <alignment horizontal="center" vertical="center"/>
    </xf>
    <xf numFmtId="0" fontId="224" fillId="165" borderId="219" xfId="0" applyFont="1" applyFill="1" applyBorder="1" applyAlignment="1">
      <alignment horizontal="center" vertical="center"/>
    </xf>
    <xf numFmtId="0" fontId="225" fillId="166" borderId="220" xfId="0" applyFont="1" applyFill="1" applyBorder="1" applyAlignment="1">
      <alignment horizontal="center" vertical="center"/>
    </xf>
    <xf numFmtId="0" fontId="226" fillId="167" borderId="221" xfId="0" applyFont="1" applyFill="1" applyBorder="1" applyAlignment="1">
      <alignment horizontal="center" vertical="center"/>
    </xf>
    <xf numFmtId="164" fontId="227" fillId="168" borderId="222" xfId="0" applyNumberFormat="1" applyFont="1" applyFill="1" applyBorder="1" applyAlignment="1">
      <alignment horizontal="center" vertical="center"/>
    </xf>
    <xf numFmtId="0" fontId="228" fillId="169" borderId="223" xfId="0" applyFont="1" applyFill="1" applyBorder="1" applyAlignment="1">
      <alignment horizontal="center" vertical="center"/>
    </xf>
    <xf numFmtId="0" fontId="229" fillId="170" borderId="224" xfId="0" applyFont="1" applyFill="1" applyBorder="1" applyAlignment="1">
      <alignment horizontal="center" vertical="center"/>
    </xf>
    <xf numFmtId="0" fontId="230" fillId="171" borderId="225" xfId="0" applyFont="1" applyFill="1" applyBorder="1" applyAlignment="1">
      <alignment horizontal="center" vertical="center"/>
    </xf>
    <xf numFmtId="0" fontId="231" fillId="172" borderId="226" xfId="0" applyFont="1" applyFill="1" applyBorder="1" applyAlignment="1">
      <alignment horizontal="center" vertical="center"/>
    </xf>
    <xf numFmtId="164" fontId="232" fillId="173" borderId="227" xfId="0" applyNumberFormat="1" applyFont="1" applyFill="1" applyBorder="1" applyAlignment="1">
      <alignment horizontal="center" vertical="center"/>
    </xf>
    <xf numFmtId="0" fontId="233" fillId="174" borderId="228" xfId="0" applyFont="1" applyFill="1" applyBorder="1" applyAlignment="1">
      <alignment horizontal="center" vertical="center"/>
    </xf>
    <xf numFmtId="0" fontId="234" fillId="175" borderId="229" xfId="0" applyFont="1" applyFill="1" applyBorder="1" applyAlignment="1">
      <alignment horizontal="center" vertical="center"/>
    </xf>
    <xf numFmtId="0" fontId="235" fillId="176" borderId="230" xfId="0" applyFont="1" applyFill="1" applyBorder="1" applyAlignment="1">
      <alignment horizontal="center" vertical="center"/>
    </xf>
    <xf numFmtId="0" fontId="236" fillId="177" borderId="231" xfId="0" applyFont="1" applyFill="1" applyBorder="1" applyAlignment="1">
      <alignment horizontal="center" vertical="center"/>
    </xf>
    <xf numFmtId="164" fontId="237" fillId="178" borderId="232" xfId="0" applyNumberFormat="1" applyFont="1" applyFill="1" applyBorder="1" applyAlignment="1">
      <alignment horizontal="center" vertical="center"/>
    </xf>
    <xf numFmtId="0" fontId="238" fillId="179" borderId="233" xfId="0" applyFont="1" applyFill="1" applyBorder="1" applyAlignment="1">
      <alignment horizontal="center" vertical="center"/>
    </xf>
    <xf numFmtId="0" fontId="239" fillId="180" borderId="234" xfId="0" applyFont="1" applyFill="1" applyBorder="1" applyAlignment="1">
      <alignment horizontal="center" vertical="center"/>
    </xf>
    <xf numFmtId="0" fontId="240" fillId="181" borderId="235" xfId="0" applyFont="1" applyFill="1" applyBorder="1" applyAlignment="1">
      <alignment horizontal="center" vertical="center"/>
    </xf>
    <xf numFmtId="164" fontId="241" fillId="182" borderId="236" xfId="0" applyNumberFormat="1" applyFont="1" applyFill="1" applyBorder="1" applyAlignment="1">
      <alignment horizontal="center" vertical="center"/>
    </xf>
    <xf numFmtId="164" fontId="242" fillId="183" borderId="237" xfId="0" applyNumberFormat="1" applyFont="1" applyFill="1" applyBorder="1" applyAlignment="1">
      <alignment horizontal="center" vertical="center"/>
    </xf>
    <xf numFmtId="0" fontId="243" fillId="184" borderId="238" xfId="0" applyFont="1" applyFill="1" applyBorder="1" applyAlignment="1">
      <alignment horizontal="center" vertical="center"/>
    </xf>
    <xf numFmtId="0" fontId="244" fillId="185" borderId="239" xfId="0" applyFont="1" applyFill="1" applyBorder="1" applyAlignment="1">
      <alignment horizontal="center" vertical="center"/>
    </xf>
    <xf numFmtId="0" fontId="245" fillId="186" borderId="240" xfId="0" applyFont="1" applyFill="1" applyBorder="1" applyAlignment="1">
      <alignment horizontal="center" vertical="center"/>
    </xf>
    <xf numFmtId="0" fontId="246" fillId="187" borderId="241" xfId="0" applyFont="1" applyFill="1" applyBorder="1" applyAlignment="1">
      <alignment horizontal="center" vertical="center"/>
    </xf>
    <xf numFmtId="0" fontId="247" fillId="188" borderId="242" xfId="0" applyFont="1" applyFill="1" applyBorder="1" applyAlignment="1">
      <alignment horizontal="center" vertical="center"/>
    </xf>
    <xf numFmtId="0" fontId="248" fillId="189" borderId="243" xfId="0" applyFont="1" applyFill="1" applyBorder="1" applyAlignment="1">
      <alignment horizontal="center" vertical="center"/>
    </xf>
    <xf numFmtId="0" fontId="249" fillId="190" borderId="244" xfId="0" applyFont="1" applyFill="1" applyBorder="1" applyAlignment="1">
      <alignment horizontal="center" vertical="center"/>
    </xf>
    <xf numFmtId="0" fontId="250" fillId="191" borderId="245" xfId="0" applyFont="1" applyFill="1" applyBorder="1" applyAlignment="1">
      <alignment horizontal="center" vertical="center"/>
    </xf>
    <xf numFmtId="0" fontId="7" fillId="5" borderId="54" xfId="11" applyFont="1" applyFill="1" applyAlignment="1">
      <alignment horizontal="center"/>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2"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4" fillId="2" borderId="246" xfId="23" applyFont="1" applyFill="1" applyAlignment="1">
      <alignment horizontal="center"/>
    </xf>
    <xf numFmtId="0" fontId="24" fillId="2" borderId="246" xfId="26" applyFont="1" applyFill="1" applyAlignment="1">
      <alignment horizontal="center"/>
    </xf>
    <xf numFmtId="0" fontId="61" fillId="191" borderId="246" xfId="28" applyFont="1" applyFill="1" applyAlignment="1">
      <alignment horizontal="center"/>
    </xf>
    <xf numFmtId="0" fontId="21" fillId="2" borderId="246" xfId="25" applyFont="1" applyFill="1" applyAlignment="1">
      <alignment horizontal="center"/>
    </xf>
    <xf numFmtId="0" fontId="78"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9" fillId="2" borderId="246" xfId="29" applyFont="1" applyFill="1" applyBorder="1" applyAlignment="1">
      <alignment horizontal="center"/>
    </xf>
    <xf numFmtId="0" fontId="50" fillId="2" borderId="246" xfId="25" applyFont="1" applyFill="1"/>
    <xf numFmtId="0" fontId="80" fillId="2" borderId="246" xfId="29" applyFont="1" applyFill="1" applyBorder="1" applyAlignment="1">
      <alignment horizontal="center"/>
    </xf>
    <xf numFmtId="0" fontId="51" fillId="2" borderId="246" xfId="25" applyFont="1" applyFill="1"/>
    <xf numFmtId="0" fontId="81"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4" fillId="2" borderId="246" xfId="32" applyFont="1" applyFill="1"/>
    <xf numFmtId="0" fontId="26" fillId="2" borderId="246" xfId="32" applyFont="1" applyFill="1"/>
    <xf numFmtId="0" fontId="75" fillId="2" borderId="246" xfId="32" applyFont="1" applyFill="1"/>
    <xf numFmtId="0" fontId="60"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4" fillId="27" borderId="246" xfId="33" applyFont="1" applyFill="1" applyAlignment="1">
      <alignment horizontal="left" vertical="center" wrapText="1"/>
    </xf>
    <xf numFmtId="0" fontId="94" fillId="28" borderId="89" xfId="33" applyFont="1" applyFill="1" applyBorder="1" applyAlignment="1">
      <alignment horizontal="left" vertical="center" wrapText="1"/>
    </xf>
    <xf numFmtId="0" fontId="94" fillId="28" borderId="246" xfId="33" applyFont="1" applyFill="1" applyAlignment="1">
      <alignment horizontal="left" vertical="center" wrapText="1"/>
    </xf>
    <xf numFmtId="0" fontId="94"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4" fillId="2" borderId="246" xfId="34" applyFont="1" applyFill="1"/>
    <xf numFmtId="0" fontId="36" fillId="2" borderId="246" xfId="34" applyFont="1" applyFill="1"/>
    <xf numFmtId="0" fontId="18" fillId="2" borderId="246" xfId="34" applyFont="1" applyFill="1"/>
    <xf numFmtId="0" fontId="75" fillId="2" borderId="246" xfId="34" applyFont="1" applyFill="1"/>
    <xf numFmtId="0" fontId="35" fillId="2" borderId="246" xfId="34" applyFont="1" applyFill="1"/>
    <xf numFmtId="0" fontId="60"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5"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6" xfId="34" applyFont="1"/>
    <xf numFmtId="0" fontId="84" fillId="0" borderId="246" xfId="34" applyFont="1" applyAlignment="1">
      <alignment vertical="top" wrapText="1"/>
    </xf>
    <xf numFmtId="0" fontId="85" fillId="0" borderId="246" xfId="34" applyFont="1"/>
    <xf numFmtId="0" fontId="86"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8" fillId="0" borderId="246" xfId="35" applyFont="1" applyAlignment="1">
      <alignment vertical="center"/>
    </xf>
    <xf numFmtId="0" fontId="90" fillId="0" borderId="246" xfId="35" applyFont="1" applyAlignment="1">
      <alignment vertical="center"/>
    </xf>
    <xf numFmtId="0" fontId="92" fillId="0" borderId="246"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90"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92" fillId="0" borderId="246" xfId="19" applyFont="1" applyBorder="1" applyAlignment="1">
      <alignment vertical="center"/>
    </xf>
    <xf numFmtId="0" fontId="92" fillId="0" borderId="246" xfId="19" applyFont="1" applyBorder="1" applyAlignment="1">
      <alignment vertical="center" wrapText="1"/>
    </xf>
    <xf numFmtId="0" fontId="39" fillId="0" borderId="0" xfId="8" applyFont="1" applyAlignment="1">
      <alignment horizontal="left"/>
    </xf>
    <xf numFmtId="0" fontId="251"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F662BF3-30CE-4762-8C66-D65ABACA969D}"/>
    <cellStyle name="Hyperlink" xfId="19" builtinId="8"/>
    <cellStyle name="Hyperlink 2" xfId="6" xr:uid="{00000000-0005-0000-0000-000003000000}"/>
    <cellStyle name="Hyperlink 2 2" xfId="16" xr:uid="{00000000-0005-0000-0000-000004000000}"/>
    <cellStyle name="Hyperlink 2 2 2" xfId="29" xr:uid="{97D81C64-D9E4-4D0B-92F9-0E141D3A48D9}"/>
    <cellStyle name="Hyperlink 3" xfId="17" xr:uid="{00000000-0005-0000-0000-000005000000}"/>
    <cellStyle name="Hyperlink 3 2" xfId="30" xr:uid="{CBD348FA-79CC-4900-8A60-87490D40CB3D}"/>
    <cellStyle name="Hyperlink 4" xfId="35" xr:uid="{E60DCA3D-8431-46EE-87F2-6E36BDE0A47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0216E45-C0C7-4302-82EB-11692A4577AE}"/>
    <cellStyle name="Normal 2 2 3" xfId="34" xr:uid="{35BD56B8-50B1-4B82-91B9-323E7F9AC4C7}"/>
    <cellStyle name="Normal 2 3" xfId="9" xr:uid="{00000000-0005-0000-0000-00000B000000}"/>
    <cellStyle name="Normal 2 3 2" xfId="12" xr:uid="{00000000-0005-0000-0000-00000C000000}"/>
    <cellStyle name="Normal 2 3 2 2" xfId="22" xr:uid="{00000000-0005-0000-0000-00000D000000}"/>
    <cellStyle name="Normal 2 3 2 2 2" xfId="33" xr:uid="{D8D98A41-9B5C-4BA5-929B-1938601ACC5C}"/>
    <cellStyle name="Normal 2 3 3" xfId="20" xr:uid="{00000000-0005-0000-0000-00000E000000}"/>
    <cellStyle name="Normal 2 3 4" xfId="32" xr:uid="{85387556-6DC0-4681-838B-E05ACEB7D02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8C2E05E-9A64-4B2C-92D9-FAD6D111810C}"/>
    <cellStyle name="Normal 4 3" xfId="21" xr:uid="{00000000-0005-0000-0000-000013000000}"/>
    <cellStyle name="Normal 5" xfId="23" xr:uid="{E872EE26-63DE-476D-BF26-DB4CF75E6D2E}"/>
    <cellStyle name="Normal 6" xfId="1" xr:uid="{00000000-0005-0000-0000-000014000000}"/>
    <cellStyle name="Normal 6 2" xfId="11" xr:uid="{00000000-0005-0000-0000-000015000000}"/>
    <cellStyle name="Normal 6 2 2" xfId="14" xr:uid="{00000000-0005-0000-0000-000016000000}"/>
    <cellStyle name="Normal 6 2 2 2" xfId="25" xr:uid="{69D719AD-F8FE-497B-98F4-0E9B5494295B}"/>
    <cellStyle name="Normal 6 2 3" xfId="24" xr:uid="{0D55C7A4-F9B9-41F4-89FC-C534FA2E7B4F}"/>
    <cellStyle name="Normal 6 3" xfId="27" xr:uid="{44399BAD-0D0A-4C7D-A81D-707756B7568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AB47BC"/>
      <color rgb="FF00B8EC"/>
      <color rgb="FFCCECFF"/>
      <color rgb="FFAF72B0"/>
      <color rgb="FF8CC63F"/>
      <color rgb="FF54ABDF"/>
      <color rgb="FFEBF1DE"/>
      <color rgb="FFCCFFFF"/>
      <color rgb="FFCC99FF"/>
      <color rgb="FFEDDD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7.5630252100000002</c:v>
                </c:pt>
                <c:pt idx="1">
                  <c:v>15.42553191</c:v>
                </c:pt>
                <c:pt idx="2">
                  <c:v>5.271317829</c:v>
                </c:pt>
                <c:pt idx="3">
                  <c:v>1E-10</c:v>
                </c:pt>
                <c:pt idx="4">
                  <c:v>7.5630252100000002</c:v>
                </c:pt>
                <c:pt idx="5">
                  <c:v>1E-10</c:v>
                </c:pt>
              </c:numCache>
            </c:numRef>
          </c:val>
          <c:extLst>
            <c:ext xmlns:c16="http://schemas.microsoft.com/office/drawing/2014/chart" uri="{C3380CC4-5D6E-409C-BE32-E72D297353CC}">
              <c16:uniqueId val="{00000000-60A1-4227-8B23-B0297FFBC2A4}"/>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0A1-4227-8B23-B0297FFBC2A4}"/>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A1-4227-8B23-B0297FFBC2A4}"/>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A1-4227-8B23-B0297FFBC2A4}"/>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A1-4227-8B23-B0297FFBC2A4}"/>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A1-4227-8B23-B0297FFBC2A4}"/>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0A1-4227-8B23-B0297FFBC2A4}"/>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17.572028809999999</c:v>
                </c:pt>
                <c:pt idx="1">
                  <c:v>22.872340430000001</c:v>
                </c:pt>
                <c:pt idx="2">
                  <c:v>15.968992249999999</c:v>
                </c:pt>
                <c:pt idx="3">
                  <c:v>1E-10</c:v>
                </c:pt>
                <c:pt idx="4">
                  <c:v>17.527010799999999</c:v>
                </c:pt>
                <c:pt idx="5">
                  <c:v>1E-10</c:v>
                </c:pt>
              </c:numCache>
            </c:numRef>
          </c:val>
          <c:extLst>
            <c:ext xmlns:c16="http://schemas.microsoft.com/office/drawing/2014/chart" uri="{C3380CC4-5D6E-409C-BE32-E72D297353CC}">
              <c16:uniqueId val="{00000007-60A1-4227-8B23-B0297FFBC2A4}"/>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0</c:v>
                </c:pt>
                <c:pt idx="2">
                  <c:v>0</c:v>
                </c:pt>
                <c:pt idx="3">
                  <c:v>100</c:v>
                </c:pt>
                <c:pt idx="4">
                  <c:v>0</c:v>
                </c:pt>
                <c:pt idx="5">
                  <c:v>100</c:v>
                </c:pt>
              </c:numCache>
            </c:numRef>
          </c:val>
          <c:extLst>
            <c:ext xmlns:c16="http://schemas.microsoft.com/office/drawing/2014/chart" uri="{C3380CC4-5D6E-409C-BE32-E72D297353CC}">
              <c16:uniqueId val="{00000008-60A1-4227-8B23-B0297FFBC2A4}"/>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74.864945980000002</c:v>
                </c:pt>
                <c:pt idx="1">
                  <c:v>61.702127660000002</c:v>
                </c:pt>
                <c:pt idx="2">
                  <c:v>78.75968992</c:v>
                </c:pt>
                <c:pt idx="3">
                  <c:v>1E-10</c:v>
                </c:pt>
                <c:pt idx="4">
                  <c:v>74.909963989999994</c:v>
                </c:pt>
                <c:pt idx="5">
                  <c:v>1E-10</c:v>
                </c:pt>
              </c:numCache>
            </c:numRef>
          </c:val>
          <c:extLst>
            <c:ext xmlns:c16="http://schemas.microsoft.com/office/drawing/2014/chart" uri="{C3380CC4-5D6E-409C-BE32-E72D297353CC}">
              <c16:uniqueId val="{00000009-60A1-4227-8B23-B0297FFBC2A4}"/>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9CE-4B08-B64D-54F33387594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43.473451330000003</c:v>
                </c:pt>
                <c:pt idx="1">
                  <c:v>61.111111110000003</c:v>
                </c:pt>
                <c:pt idx="2">
                  <c:v>38.526912179999997</c:v>
                </c:pt>
                <c:pt idx="3">
                  <c:v>1E-10</c:v>
                </c:pt>
                <c:pt idx="4">
                  <c:v>43.473451330000003</c:v>
                </c:pt>
                <c:pt idx="5">
                  <c:v>1E-10</c:v>
                </c:pt>
              </c:numCache>
            </c:numRef>
          </c:val>
          <c:extLst>
            <c:ext xmlns:c16="http://schemas.microsoft.com/office/drawing/2014/chart" uri="{C3380CC4-5D6E-409C-BE32-E72D297353CC}">
              <c16:uniqueId val="{00000002-F9CE-4B08-B64D-54F33387594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22.34513274</c:v>
                </c:pt>
                <c:pt idx="1">
                  <c:v>21.212121209999999</c:v>
                </c:pt>
                <c:pt idx="2">
                  <c:v>22.66288952</c:v>
                </c:pt>
                <c:pt idx="3">
                  <c:v>1E-10</c:v>
                </c:pt>
                <c:pt idx="4">
                  <c:v>22.34513274</c:v>
                </c:pt>
                <c:pt idx="5">
                  <c:v>1E-10</c:v>
                </c:pt>
              </c:numCache>
            </c:numRef>
          </c:val>
          <c:extLst>
            <c:ext xmlns:c16="http://schemas.microsoft.com/office/drawing/2014/chart" uri="{C3380CC4-5D6E-409C-BE32-E72D297353CC}">
              <c16:uniqueId val="{00000003-F9CE-4B08-B64D-54F33387594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0</c:v>
                </c:pt>
                <c:pt idx="2">
                  <c:v>0</c:v>
                </c:pt>
                <c:pt idx="3">
                  <c:v>100</c:v>
                </c:pt>
                <c:pt idx="4">
                  <c:v>0</c:v>
                </c:pt>
                <c:pt idx="5">
                  <c:v>100</c:v>
                </c:pt>
              </c:numCache>
            </c:numRef>
          </c:val>
          <c:extLst>
            <c:ext xmlns:c16="http://schemas.microsoft.com/office/drawing/2014/chart" uri="{C3380CC4-5D6E-409C-BE32-E72D297353CC}">
              <c16:uniqueId val="{00000004-F9CE-4B08-B64D-54F33387594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34.18141593</c:v>
                </c:pt>
                <c:pt idx="1">
                  <c:v>17.676767680000001</c:v>
                </c:pt>
                <c:pt idx="2">
                  <c:v>38.810198300000003</c:v>
                </c:pt>
                <c:pt idx="3">
                  <c:v>1E-10</c:v>
                </c:pt>
                <c:pt idx="4">
                  <c:v>34.18141593</c:v>
                </c:pt>
                <c:pt idx="5">
                  <c:v>1E-10</c:v>
                </c:pt>
              </c:numCache>
            </c:numRef>
          </c:val>
          <c:extLst>
            <c:ext xmlns:c16="http://schemas.microsoft.com/office/drawing/2014/chart" uri="{C3380CC4-5D6E-409C-BE32-E72D297353CC}">
              <c16:uniqueId val="{00000005-F9CE-4B08-B64D-54F33387594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96F4-4D46-B8E2-B67FABA8E1A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96F4-4D46-B8E2-B67FABA8E1A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100</c:v>
                </c:pt>
                <c:pt idx="1">
                  <c:v>100</c:v>
                </c:pt>
                <c:pt idx="2">
                  <c:v>100</c:v>
                </c:pt>
                <c:pt idx="3">
                  <c:v>100</c:v>
                </c:pt>
                <c:pt idx="4">
                  <c:v>71.900000000000006</c:v>
                </c:pt>
                <c:pt idx="5">
                  <c:v>89.6</c:v>
                </c:pt>
              </c:numCache>
            </c:numRef>
          </c:val>
          <c:extLst>
            <c:ext xmlns:c16="http://schemas.microsoft.com/office/drawing/2014/chart" uri="{C3380CC4-5D6E-409C-BE32-E72D297353CC}">
              <c16:uniqueId val="{00000002-96F4-4D46-B8E2-B67FABA8E1A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1E-10</c:v>
                </c:pt>
                <c:pt idx="1">
                  <c:v>1E-10</c:v>
                </c:pt>
                <c:pt idx="2">
                  <c:v>1E-10</c:v>
                </c:pt>
                <c:pt idx="3">
                  <c:v>1E-10</c:v>
                </c:pt>
                <c:pt idx="4">
                  <c:v>28.1</c:v>
                </c:pt>
                <c:pt idx="5">
                  <c:v>10.4</c:v>
                </c:pt>
              </c:numCache>
            </c:numRef>
          </c:val>
          <c:extLst>
            <c:ext xmlns:c16="http://schemas.microsoft.com/office/drawing/2014/chart" uri="{C3380CC4-5D6E-409C-BE32-E72D297353CC}">
              <c16:uniqueId val="{00000003-96F4-4D46-B8E2-B67FABA8E1A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90.5</c:v>
                </c:pt>
                <c:pt idx="8">
                  <c:v>90.5</c:v>
                </c:pt>
                <c:pt idx="9">
                  <c:v>90.5</c:v>
                </c:pt>
                <c:pt idx="10">
                  <c:v>90.5</c:v>
                </c:pt>
                <c:pt idx="11">
                  <c:v>90.5</c:v>
                </c:pt>
                <c:pt idx="12">
                  <c:v>89.9</c:v>
                </c:pt>
                <c:pt idx="13">
                  <c:v>89.4</c:v>
                </c:pt>
                <c:pt idx="14">
                  <c:v>88.8</c:v>
                </c:pt>
                <c:pt idx="15">
                  <c:v>88.3</c:v>
                </c:pt>
                <c:pt idx="16">
                  <c:v>87.7</c:v>
                </c:pt>
                <c:pt idx="17">
                  <c:v>87.2</c:v>
                </c:pt>
                <c:pt idx="18">
                  <c:v>86.6</c:v>
                </c:pt>
                <c:pt idx="19">
                  <c:v>86.1</c:v>
                </c:pt>
                <c:pt idx="20">
                  <c:v>85.5</c:v>
                </c:pt>
                <c:pt idx="21">
                  <c:v>85</c:v>
                </c:pt>
                <c:pt idx="22">
                  <c:v>84.5</c:v>
                </c:pt>
                <c:pt idx="23">
                  <c:v>84.5</c:v>
                </c:pt>
                <c:pt idx="24">
                  <c:v>84.5</c:v>
                </c:pt>
                <c:pt idx="25">
                  <c:v>84.5</c:v>
                </c:pt>
              </c:numCache>
            </c:numRef>
          </c:yVal>
          <c:smooth val="0"/>
          <c:extLst>
            <c:ext xmlns:c16="http://schemas.microsoft.com/office/drawing/2014/chart" uri="{C3380CC4-5D6E-409C-BE32-E72D297353CC}">
              <c16:uniqueId val="{00000000-C758-4B06-B37E-10898270EE8E}"/>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758-4B06-B37E-10898270EE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58-4B06-B37E-10898270EE8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58-4B06-B37E-10898270EE8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58-4B06-B37E-10898270EE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58-4B06-B37E-10898270EE8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58-4B06-B37E-10898270EE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58-4B06-B37E-10898270EE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58-4B06-B37E-10898270EE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58-4B06-B37E-10898270EE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58-4B06-B37E-10898270EE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58-4B06-B37E-10898270EE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58-4B06-B37E-10898270EE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58-4B06-B37E-10898270EE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58-4B06-B37E-10898270EE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58-4B06-B37E-10898270EE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58-4B06-B37E-10898270EE8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58-4B06-B37E-10898270EE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58-4B06-B37E-10898270EE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58-4B06-B37E-10898270EE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58-4B06-B37E-10898270EE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58-4B06-B37E-10898270EE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58-4B06-B37E-10898270EE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58-4B06-B37E-10898270EE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758-4B06-B37E-10898270EE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758-4B06-B37E-10898270EE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58-4B06-B37E-10898270EE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58-4B06-B37E-10898270EE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58-4B06-B37E-10898270EE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58-4B06-B37E-10898270EE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58-4B06-B37E-10898270EE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58-4B06-B37E-10898270EE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58-4B06-B37E-10898270EE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58-4B06-B37E-10898270EE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58-4B06-B37E-10898270EE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58-4B06-B37E-10898270EE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58-4B06-B37E-10898270EE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58-4B06-B37E-10898270EE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58-4B06-B37E-10898270EE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58-4B06-B37E-10898270EE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58-4B06-B37E-10898270EE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58-4B06-B37E-10898270EE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58-4B06-B37E-10898270EE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58-4B06-B37E-10898270EE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58-4B06-B37E-10898270EE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58-4B06-B37E-10898270EE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58-4B06-B37E-10898270EE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58-4B06-B37E-10898270EE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58-4B06-B37E-10898270EE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58-4B06-B37E-10898270EE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58-4B06-B37E-10898270EE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58-4B06-B37E-10898270EE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58-4B06-B37E-10898270EE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58-4B06-B37E-10898270EE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58-4B06-B37E-10898270EE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58-4B06-B37E-10898270EE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58-4B06-B37E-10898270EE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58-4B06-B37E-10898270EE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58-4B06-B37E-10898270EE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58-4B06-B37E-10898270EE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58-4B06-B37E-10898270EE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58-4B06-B37E-10898270EE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58-4B06-B37E-10898270EE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58-4B06-B37E-10898270EE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58-4B06-B37E-10898270EE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58-4B06-B37E-10898270EE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58-4B06-B37E-10898270EE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58-4B06-B37E-10898270EE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58-4B06-B37E-10898270EE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58-4B06-B37E-10898270EE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58-4B06-B37E-10898270EE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58-4B06-B37E-10898270EE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58-4B06-B37E-10898270EE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58-4B06-B37E-10898270EE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58-4B06-B37E-10898270EE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58-4B06-B37E-10898270EE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58-4B06-B37E-10898270EE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58-4B06-B37E-10898270EE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58-4B06-B37E-10898270EE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58-4B06-B37E-10898270EE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58-4B06-B37E-10898270EE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58-4B06-B37E-10898270EE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58-4B06-B37E-10898270EE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58-4B06-B37E-10898270EE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58-4B06-B37E-10898270EE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58-4B06-B37E-10898270EE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58-4B06-B37E-10898270EE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58-4B06-B37E-10898270EE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58-4B06-B37E-10898270EE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58-4B06-B37E-10898270EE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58-4B06-B37E-10898270EE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58-4B06-B37E-10898270EE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58-4B06-B37E-10898270EE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58-4B06-B37E-10898270EE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58-4B06-B37E-10898270EE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758-4B06-B37E-10898270EE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85.194689840461962</c:v>
                </c:pt>
                <c:pt idx="2">
                  <c:v>#N/A</c:v>
                </c:pt>
                <c:pt idx="3">
                  <c:v>#N/A</c:v>
                </c:pt>
                <c:pt idx="4">
                  <c:v>95.06</c:v>
                </c:pt>
                <c:pt idx="5">
                  <c:v>82.411504424778769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758-4B06-B37E-10898270EE8E}"/>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65.8</c:v>
                </c:pt>
                <c:pt idx="17">
                  <c:v>65.8</c:v>
                </c:pt>
                <c:pt idx="18">
                  <c:v>65.8</c:v>
                </c:pt>
                <c:pt idx="19">
                  <c:v>65.8</c:v>
                </c:pt>
                <c:pt idx="20">
                  <c:v>65.8</c:v>
                </c:pt>
                <c:pt idx="21">
                  <c:v>65.8</c:v>
                </c:pt>
                <c:pt idx="22">
                  <c:v>65.8</c:v>
                </c:pt>
                <c:pt idx="23">
                  <c:v>65.8</c:v>
                </c:pt>
                <c:pt idx="24">
                  <c:v>65.8</c:v>
                </c:pt>
                <c:pt idx="25">
                  <c:v>#N/A</c:v>
                </c:pt>
              </c:numCache>
            </c:numRef>
          </c:yVal>
          <c:smooth val="0"/>
          <c:extLst>
            <c:ext xmlns:c16="http://schemas.microsoft.com/office/drawing/2014/chart" uri="{C3380CC4-5D6E-409C-BE32-E72D297353CC}">
              <c16:uniqueId val="{00000061-C758-4B06-B37E-10898270EE8E}"/>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758-4B06-B37E-10898270EE8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758-4B06-B37E-10898270EE8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758-4B06-B37E-10898270EE8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758-4B06-B37E-10898270EE8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758-4B06-B37E-10898270EE8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758-4B06-B37E-10898270EE8E}"/>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C758-4B06-B37E-10898270EE8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758-4B06-B37E-10898270EE8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758-4B06-B37E-10898270EE8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758-4B06-B37E-10898270EE8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758-4B06-B37E-10898270EE8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758-4B06-B37E-10898270EE8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758-4B06-B37E-10898270EE8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758-4B06-B37E-10898270EE8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758-4B06-B37E-10898270EE8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758-4B06-B37E-10898270EE8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758-4B06-B37E-10898270EE8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758-4B06-B37E-10898270EE8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758-4B06-B37E-10898270EE8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758-4B06-B37E-10898270EE8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758-4B06-B37E-10898270EE8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758-4B06-B37E-10898270EE8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758-4B06-B37E-10898270EE8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758-4B06-B37E-10898270EE8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65.818584070796462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758-4B06-B37E-10898270EE8E}"/>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43.5</c:v>
                </c:pt>
                <c:pt idx="17">
                  <c:v>43.5</c:v>
                </c:pt>
                <c:pt idx="18">
                  <c:v>43.5</c:v>
                </c:pt>
                <c:pt idx="19">
                  <c:v>43.5</c:v>
                </c:pt>
                <c:pt idx="20">
                  <c:v>43.5</c:v>
                </c:pt>
                <c:pt idx="21">
                  <c:v>43.5</c:v>
                </c:pt>
                <c:pt idx="22">
                  <c:v>43.5</c:v>
                </c:pt>
                <c:pt idx="23">
                  <c:v>43.5</c:v>
                </c:pt>
                <c:pt idx="24">
                  <c:v>43.5</c:v>
                </c:pt>
                <c:pt idx="25">
                  <c:v>#N/A</c:v>
                </c:pt>
              </c:numCache>
            </c:numRef>
          </c:yVal>
          <c:smooth val="0"/>
          <c:extLst>
            <c:ext xmlns:c16="http://schemas.microsoft.com/office/drawing/2014/chart" uri="{C3380CC4-5D6E-409C-BE32-E72D297353CC}">
              <c16:uniqueId val="{0000007B-C758-4B06-B37E-10898270EE8E}"/>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758-4B06-B37E-10898270EE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758-4B06-B37E-10898270EE8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758-4B06-B37E-10898270EE8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758-4B06-B37E-10898270EE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758-4B06-B37E-10898270EE8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758-4B06-B37E-10898270EE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758-4B06-B37E-10898270EE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758-4B06-B37E-10898270EE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758-4B06-B37E-10898270EE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758-4B06-B37E-10898270EE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758-4B06-B37E-10898270EE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758-4B06-B37E-10898270EE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758-4B06-B37E-10898270EE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758-4B06-B37E-10898270EE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758-4B06-B37E-10898270EE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758-4B06-B37E-10898270EE8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758-4B06-B37E-10898270EE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758-4B06-B37E-10898270EE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758-4B06-B37E-10898270EE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758-4B06-B37E-10898270EE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758-4B06-B37E-10898270EE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758-4B06-B37E-10898270EE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758-4B06-B37E-10898270EE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758-4B06-B37E-10898270EE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58-4B06-B37E-10898270EE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58-4B06-B37E-10898270EE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58-4B06-B37E-10898270EE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58-4B06-B37E-10898270EE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58-4B06-B37E-10898270EE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58-4B06-B37E-10898270EE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58-4B06-B37E-10898270EE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58-4B06-B37E-10898270EE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58-4B06-B37E-10898270EE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58-4B06-B37E-10898270EE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58-4B06-B37E-10898270EE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58-4B06-B37E-10898270EE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58-4B06-B37E-10898270EE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58-4B06-B37E-10898270EE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58-4B06-B37E-10898270EE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58-4B06-B37E-10898270EE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58-4B06-B37E-10898270EE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58-4B06-B37E-10898270EE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58-4B06-B37E-10898270EE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58-4B06-B37E-10898270EE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58-4B06-B37E-10898270EE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58-4B06-B37E-10898270EE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58-4B06-B37E-10898270EE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58-4B06-B37E-10898270EE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58-4B06-B37E-10898270EE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58-4B06-B37E-10898270EE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58-4B06-B37E-10898270EE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58-4B06-B37E-10898270EE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58-4B06-B37E-10898270EE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58-4B06-B37E-10898270EE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58-4B06-B37E-10898270EE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58-4B06-B37E-10898270EE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58-4B06-B37E-10898270EE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58-4B06-B37E-10898270EE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58-4B06-B37E-10898270EE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58-4B06-B37E-10898270EE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58-4B06-B37E-10898270EE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58-4B06-B37E-10898270EE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58-4B06-B37E-10898270EE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58-4B06-B37E-10898270EE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58-4B06-B37E-10898270EE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58-4B06-B37E-10898270EE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58-4B06-B37E-10898270EE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58-4B06-B37E-10898270EE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58-4B06-B37E-10898270EE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758-4B06-B37E-10898270EE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758-4B06-B37E-10898270EE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758-4B06-B37E-10898270EE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758-4B06-B37E-10898270EE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758-4B06-B37E-10898270EE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758-4B06-B37E-10898270EE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758-4B06-B37E-10898270EE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758-4B06-B37E-10898270EE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758-4B06-B37E-10898270EE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758-4B06-B37E-10898270EE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758-4B06-B37E-10898270EE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758-4B06-B37E-10898270EE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758-4B06-B37E-10898270EE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758-4B06-B37E-10898270EE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758-4B06-B37E-10898270EE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758-4B06-B37E-10898270EE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758-4B06-B37E-10898270EE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758-4B06-B37E-10898270EE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758-4B06-B37E-10898270EE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758-4B06-B37E-10898270EE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758-4B06-B37E-10898270EE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758-4B06-B37E-10898270EE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758-4B06-B37E-10898270EE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758-4B06-B37E-10898270EE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758-4B06-B37E-10898270EE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758-4B06-B37E-10898270EE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43.473451327433629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758-4B06-B37E-10898270EE8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82.3</c:v>
                </c:pt>
                <c:pt idx="17">
                  <c:v>82.3</c:v>
                </c:pt>
                <c:pt idx="18">
                  <c:v>82.3</c:v>
                </c:pt>
                <c:pt idx="19">
                  <c:v>82.3</c:v>
                </c:pt>
                <c:pt idx="20">
                  <c:v>82.3</c:v>
                </c:pt>
                <c:pt idx="21">
                  <c:v>82.3</c:v>
                </c:pt>
                <c:pt idx="22">
                  <c:v>82.3</c:v>
                </c:pt>
                <c:pt idx="23">
                  <c:v>82.3</c:v>
                </c:pt>
                <c:pt idx="24">
                  <c:v>82.3</c:v>
                </c:pt>
                <c:pt idx="25">
                  <c:v>#N/A</c:v>
                </c:pt>
              </c:numCache>
            </c:numRef>
          </c:yVal>
          <c:smooth val="0"/>
          <c:extLst>
            <c:ext xmlns:c16="http://schemas.microsoft.com/office/drawing/2014/chart" uri="{C3380CC4-5D6E-409C-BE32-E72D297353CC}">
              <c16:uniqueId val="{00000000-D3C4-41EE-A96B-792083AA5B04}"/>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3C4-41EE-A96B-792083AA5B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C4-41EE-A96B-792083AA5B0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C4-41EE-A96B-792083AA5B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C4-41EE-A96B-792083AA5B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C4-41EE-A96B-792083AA5B0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C4-41EE-A96B-792083AA5B0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C4-41EE-A96B-792083AA5B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C4-41EE-A96B-792083AA5B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C4-41EE-A96B-792083AA5B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C4-41EE-A96B-792083AA5B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C4-41EE-A96B-792083AA5B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C4-41EE-A96B-792083AA5B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C4-41EE-A96B-792083AA5B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C4-41EE-A96B-792083AA5B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C4-41EE-A96B-792083AA5B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C4-41EE-A96B-792083AA5B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C4-41EE-A96B-792083AA5B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C4-41EE-A96B-792083AA5B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C4-41EE-A96B-792083AA5B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C4-41EE-A96B-792083AA5B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C4-41EE-A96B-792083AA5B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C4-41EE-A96B-792083AA5B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C4-41EE-A96B-792083AA5B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3C4-41EE-A96B-792083AA5B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3C4-41EE-A96B-792083AA5B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C4-41EE-A96B-792083AA5B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C4-41EE-A96B-792083AA5B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C4-41EE-A96B-792083AA5B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C4-41EE-A96B-792083AA5B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C4-41EE-A96B-792083AA5B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C4-41EE-A96B-792083AA5B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C4-41EE-A96B-792083AA5B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C4-41EE-A96B-792083AA5B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C4-41EE-A96B-792083AA5B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C4-41EE-A96B-792083AA5B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C4-41EE-A96B-792083AA5B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C4-41EE-A96B-792083AA5B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C4-41EE-A96B-792083AA5B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C4-41EE-A96B-792083AA5B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C4-41EE-A96B-792083AA5B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C4-41EE-A96B-792083AA5B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C4-41EE-A96B-792083AA5B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C4-41EE-A96B-792083AA5B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C4-41EE-A96B-792083AA5B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C4-41EE-A96B-792083AA5B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C4-41EE-A96B-792083AA5B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C4-41EE-A96B-792083AA5B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C4-41EE-A96B-792083AA5B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C4-41EE-A96B-792083AA5B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C4-41EE-A96B-792083AA5B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C4-41EE-A96B-792083AA5B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C4-41EE-A96B-792083AA5B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C4-41EE-A96B-792083AA5B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C4-41EE-A96B-792083AA5B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C4-41EE-A96B-792083AA5B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C4-41EE-A96B-792083AA5B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C4-41EE-A96B-792083AA5B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C4-41EE-A96B-792083AA5B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C4-41EE-A96B-792083AA5B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C4-41EE-A96B-792083AA5B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C4-41EE-A96B-792083AA5B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C4-41EE-A96B-792083AA5B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C4-41EE-A96B-792083AA5B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C4-41EE-A96B-792083AA5B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C4-41EE-A96B-792083AA5B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C4-41EE-A96B-792083AA5B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C4-41EE-A96B-792083AA5B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C4-41EE-A96B-792083AA5B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C4-41EE-A96B-792083AA5B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C4-41EE-A96B-792083AA5B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C4-41EE-A96B-792083AA5B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C4-41EE-A96B-792083AA5B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C4-41EE-A96B-792083AA5B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C4-41EE-A96B-792083AA5B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C4-41EE-A96B-792083AA5B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C4-41EE-A96B-792083AA5B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C4-41EE-A96B-792083AA5B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C4-41EE-A96B-792083AA5B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C4-41EE-A96B-792083AA5B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C4-41EE-A96B-792083AA5B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C4-41EE-A96B-792083AA5B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C4-41EE-A96B-792083AA5B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C4-41EE-A96B-792083AA5B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C4-41EE-A96B-792083AA5B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C4-41EE-A96B-792083AA5B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C4-41EE-A96B-792083AA5B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C4-41EE-A96B-792083AA5B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C4-41EE-A96B-792083AA5B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C4-41EE-A96B-792083AA5B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C4-41EE-A96B-792083AA5B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C4-41EE-A96B-792083AA5B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C4-41EE-A96B-792083AA5B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C4-41EE-A96B-792083AA5B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C4-41EE-A96B-792083AA5B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3C4-41EE-A96B-792083AA5B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82.323232323232332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3C4-41EE-A96B-792083AA5B04}"/>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61.1</c:v>
                </c:pt>
                <c:pt idx="17">
                  <c:v>61.1</c:v>
                </c:pt>
                <c:pt idx="18">
                  <c:v>61.1</c:v>
                </c:pt>
                <c:pt idx="19">
                  <c:v>61.1</c:v>
                </c:pt>
                <c:pt idx="20">
                  <c:v>61.1</c:v>
                </c:pt>
                <c:pt idx="21">
                  <c:v>61.1</c:v>
                </c:pt>
                <c:pt idx="22">
                  <c:v>61.1</c:v>
                </c:pt>
                <c:pt idx="23">
                  <c:v>61.1</c:v>
                </c:pt>
                <c:pt idx="24">
                  <c:v>61.1</c:v>
                </c:pt>
                <c:pt idx="25">
                  <c:v>#N/A</c:v>
                </c:pt>
              </c:numCache>
            </c:numRef>
          </c:yVal>
          <c:smooth val="0"/>
          <c:extLst>
            <c:ext xmlns:c16="http://schemas.microsoft.com/office/drawing/2014/chart" uri="{C3380CC4-5D6E-409C-BE32-E72D297353CC}">
              <c16:uniqueId val="{00000061-D3C4-41EE-A96B-792083AA5B04}"/>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3C4-41EE-A96B-792083AA5B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3C4-41EE-A96B-792083AA5B0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3C4-41EE-A96B-792083AA5B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3C4-41EE-A96B-792083AA5B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3C4-41EE-A96B-792083AA5B0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3C4-41EE-A96B-792083AA5B0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3C4-41EE-A96B-792083AA5B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3C4-41EE-A96B-792083AA5B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3C4-41EE-A96B-792083AA5B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3C4-41EE-A96B-792083AA5B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3C4-41EE-A96B-792083AA5B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3C4-41EE-A96B-792083AA5B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3C4-41EE-A96B-792083AA5B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3C4-41EE-A96B-792083AA5B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3C4-41EE-A96B-792083AA5B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3C4-41EE-A96B-792083AA5B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3C4-41EE-A96B-792083AA5B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3C4-41EE-A96B-792083AA5B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3C4-41EE-A96B-792083AA5B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3C4-41EE-A96B-792083AA5B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3C4-41EE-A96B-792083AA5B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3C4-41EE-A96B-792083AA5B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3C4-41EE-A96B-792083AA5B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3C4-41EE-A96B-792083AA5B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3C4-41EE-A96B-792083AA5B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3C4-41EE-A96B-792083AA5B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3C4-41EE-A96B-792083AA5B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3C4-41EE-A96B-792083AA5B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3C4-41EE-A96B-792083AA5B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3C4-41EE-A96B-792083AA5B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3C4-41EE-A96B-792083AA5B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3C4-41EE-A96B-792083AA5B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3C4-41EE-A96B-792083AA5B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3C4-41EE-A96B-792083AA5B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3C4-41EE-A96B-792083AA5B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3C4-41EE-A96B-792083AA5B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3C4-41EE-A96B-792083AA5B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3C4-41EE-A96B-792083AA5B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3C4-41EE-A96B-792083AA5B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3C4-41EE-A96B-792083AA5B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3C4-41EE-A96B-792083AA5B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3C4-41EE-A96B-792083AA5B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3C4-41EE-A96B-792083AA5B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3C4-41EE-A96B-792083AA5B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3C4-41EE-A96B-792083AA5B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3C4-41EE-A96B-792083AA5B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3C4-41EE-A96B-792083AA5B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3C4-41EE-A96B-792083AA5B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3C4-41EE-A96B-792083AA5B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3C4-41EE-A96B-792083AA5B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3C4-41EE-A96B-792083AA5B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3C4-41EE-A96B-792083AA5B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3C4-41EE-A96B-792083AA5B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3C4-41EE-A96B-792083AA5B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3C4-41EE-A96B-792083AA5B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3C4-41EE-A96B-792083AA5B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3C4-41EE-A96B-792083AA5B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3C4-41EE-A96B-792083AA5B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3C4-41EE-A96B-792083AA5B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3C4-41EE-A96B-792083AA5B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3C4-41EE-A96B-792083AA5B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3C4-41EE-A96B-792083AA5B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3C4-41EE-A96B-792083AA5B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3C4-41EE-A96B-792083AA5B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3C4-41EE-A96B-792083AA5B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3C4-41EE-A96B-792083AA5B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3C4-41EE-A96B-792083AA5B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3C4-41EE-A96B-792083AA5B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3C4-41EE-A96B-792083AA5B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3C4-41EE-A96B-792083AA5B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3C4-41EE-A96B-792083AA5B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3C4-41EE-A96B-792083AA5B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C4-41EE-A96B-792083AA5B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C4-41EE-A96B-792083AA5B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C4-41EE-A96B-792083AA5B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C4-41EE-A96B-792083AA5B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C4-41EE-A96B-792083AA5B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C4-41EE-A96B-792083AA5B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C4-41EE-A96B-792083AA5B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C4-41EE-A96B-792083AA5B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C4-41EE-A96B-792083AA5B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C4-41EE-A96B-792083AA5B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C4-41EE-A96B-792083AA5B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C4-41EE-A96B-792083AA5B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C4-41EE-A96B-792083AA5B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C4-41EE-A96B-792083AA5B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C4-41EE-A96B-792083AA5B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C4-41EE-A96B-792083AA5B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C4-41EE-A96B-792083AA5B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C4-41EE-A96B-792083AA5B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C4-41EE-A96B-792083AA5B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C4-41EE-A96B-792083AA5B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C4-41EE-A96B-792083AA5B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C4-41EE-A96B-792083AA5B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C4-41EE-A96B-792083AA5B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61.111111111111114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3C4-41EE-A96B-792083AA5B0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95.5</c:v>
                </c:pt>
                <c:pt idx="17">
                  <c:v>95.5</c:v>
                </c:pt>
                <c:pt idx="18">
                  <c:v>95.5</c:v>
                </c:pt>
                <c:pt idx="19">
                  <c:v>95.5</c:v>
                </c:pt>
                <c:pt idx="20">
                  <c:v>95.5</c:v>
                </c:pt>
                <c:pt idx="21">
                  <c:v>95.5</c:v>
                </c:pt>
                <c:pt idx="22">
                  <c:v>95.5</c:v>
                </c:pt>
                <c:pt idx="23">
                  <c:v>95.5</c:v>
                </c:pt>
                <c:pt idx="24">
                  <c:v>95.5</c:v>
                </c:pt>
                <c:pt idx="25">
                  <c:v>#N/A</c:v>
                </c:pt>
              </c:numCache>
            </c:numRef>
          </c:yVal>
          <c:smooth val="0"/>
          <c:extLst>
            <c:ext xmlns:c16="http://schemas.microsoft.com/office/drawing/2014/chart" uri="{C3380CC4-5D6E-409C-BE32-E72D297353CC}">
              <c16:uniqueId val="{000000C2-D3C4-41EE-A96B-792083AA5B0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3C4-41EE-A96B-792083AA5B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3C4-41EE-A96B-792083AA5B0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3C4-41EE-A96B-792083AA5B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3C4-41EE-A96B-792083AA5B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3C4-41EE-A96B-792083AA5B0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3C4-41EE-A96B-792083AA5B0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3C4-41EE-A96B-792083AA5B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3C4-41EE-A96B-792083AA5B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3C4-41EE-A96B-792083AA5B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3C4-41EE-A96B-792083AA5B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3C4-41EE-A96B-792083AA5B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3C4-41EE-A96B-792083AA5B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3C4-41EE-A96B-792083AA5B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3C4-41EE-A96B-792083AA5B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3C4-41EE-A96B-792083AA5B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3C4-41EE-A96B-792083AA5B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3C4-41EE-A96B-792083AA5B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3C4-41EE-A96B-792083AA5B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3C4-41EE-A96B-792083AA5B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3C4-41EE-A96B-792083AA5B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3C4-41EE-A96B-792083AA5B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3C4-41EE-A96B-792083AA5B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3C4-41EE-A96B-792083AA5B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3C4-41EE-A96B-792083AA5B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3C4-41EE-A96B-792083AA5B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3C4-41EE-A96B-792083AA5B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3C4-41EE-A96B-792083AA5B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3C4-41EE-A96B-792083AA5B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3C4-41EE-A96B-792083AA5B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3C4-41EE-A96B-792083AA5B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3C4-41EE-A96B-792083AA5B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3C4-41EE-A96B-792083AA5B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3C4-41EE-A96B-792083AA5B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3C4-41EE-A96B-792083AA5B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3C4-41EE-A96B-792083AA5B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3C4-41EE-A96B-792083AA5B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3C4-41EE-A96B-792083AA5B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3C4-41EE-A96B-792083AA5B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3C4-41EE-A96B-792083AA5B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3C4-41EE-A96B-792083AA5B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3C4-41EE-A96B-792083AA5B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3C4-41EE-A96B-792083AA5B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3C4-41EE-A96B-792083AA5B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3C4-41EE-A96B-792083AA5B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3C4-41EE-A96B-792083AA5B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3C4-41EE-A96B-792083AA5B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3C4-41EE-A96B-792083AA5B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3C4-41EE-A96B-792083AA5B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3C4-41EE-A96B-792083AA5B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3C4-41EE-A96B-792083AA5B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3C4-41EE-A96B-792083AA5B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3C4-41EE-A96B-792083AA5B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3C4-41EE-A96B-792083AA5B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3C4-41EE-A96B-792083AA5B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3C4-41EE-A96B-792083AA5B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3C4-41EE-A96B-792083AA5B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3C4-41EE-A96B-792083AA5B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3C4-41EE-A96B-792083AA5B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3C4-41EE-A96B-792083AA5B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3C4-41EE-A96B-792083AA5B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3C4-41EE-A96B-792083AA5B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3C4-41EE-A96B-792083AA5B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3C4-41EE-A96B-792083AA5B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3C4-41EE-A96B-792083AA5B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3C4-41EE-A96B-792083AA5B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3C4-41EE-A96B-792083AA5B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3C4-41EE-A96B-792083AA5B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3C4-41EE-A96B-792083AA5B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3C4-41EE-A96B-792083AA5B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3C4-41EE-A96B-792083AA5B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3C4-41EE-A96B-792083AA5B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3C4-41EE-A96B-792083AA5B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3C4-41EE-A96B-792083AA5B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3C4-41EE-A96B-792083AA5B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3C4-41EE-A96B-792083AA5B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3C4-41EE-A96B-792083AA5B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3C4-41EE-A96B-792083AA5B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3C4-41EE-A96B-792083AA5B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3C4-41EE-A96B-792083AA5B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3C4-41EE-A96B-792083AA5B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3C4-41EE-A96B-792083AA5B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3C4-41EE-A96B-792083AA5B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3C4-41EE-A96B-792083AA5B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3C4-41EE-A96B-792083AA5B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3C4-41EE-A96B-792083AA5B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3C4-41EE-A96B-792083AA5B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3C4-41EE-A96B-792083AA5B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3C4-41EE-A96B-792083AA5B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3C4-41EE-A96B-792083AA5B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3C4-41EE-A96B-792083AA5B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3C4-41EE-A96B-792083AA5B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3C4-41EE-A96B-792083AA5B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3C4-41EE-A96B-792083AA5B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3C4-41EE-A96B-792083AA5B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3C4-41EE-A96B-792083AA5B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95.454545454545453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3C4-41EE-A96B-792083AA5B0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61.2</c:v>
                </c:pt>
                <c:pt idx="17">
                  <c:v>61.2</c:v>
                </c:pt>
                <c:pt idx="18">
                  <c:v>61.2</c:v>
                </c:pt>
                <c:pt idx="19">
                  <c:v>61.2</c:v>
                </c:pt>
                <c:pt idx="20">
                  <c:v>61.2</c:v>
                </c:pt>
                <c:pt idx="21">
                  <c:v>61.2</c:v>
                </c:pt>
                <c:pt idx="22">
                  <c:v>61.2</c:v>
                </c:pt>
                <c:pt idx="23">
                  <c:v>61.2</c:v>
                </c:pt>
                <c:pt idx="24">
                  <c:v>61.2</c:v>
                </c:pt>
                <c:pt idx="25">
                  <c:v>#N/A</c:v>
                </c:pt>
              </c:numCache>
            </c:numRef>
          </c:yVal>
          <c:smooth val="0"/>
          <c:extLst>
            <c:ext xmlns:c16="http://schemas.microsoft.com/office/drawing/2014/chart" uri="{C3380CC4-5D6E-409C-BE32-E72D297353CC}">
              <c16:uniqueId val="{00000000-5227-4F25-8B78-E0678F08CC9C}"/>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227-4F25-8B78-E0678F08CC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27-4F25-8B78-E0678F08CC9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27-4F25-8B78-E0678F08CC9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27-4F25-8B78-E0678F08C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27-4F25-8B78-E0678F08CC9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27-4F25-8B78-E0678F08CC9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27-4F25-8B78-E0678F08CC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27-4F25-8B78-E0678F08CC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27-4F25-8B78-E0678F08C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27-4F25-8B78-E0678F08C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27-4F25-8B78-E0678F08C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27-4F25-8B78-E0678F08C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27-4F25-8B78-E0678F08C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27-4F25-8B78-E0678F08C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27-4F25-8B78-E0678F08C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27-4F25-8B78-E0678F08C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27-4F25-8B78-E0678F08C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27-4F25-8B78-E0678F08C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27-4F25-8B78-E0678F08C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27-4F25-8B78-E0678F08C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27-4F25-8B78-E0678F08C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27-4F25-8B78-E0678F08C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27-4F25-8B78-E0678F08C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227-4F25-8B78-E0678F08C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27-4F25-8B78-E0678F08C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27-4F25-8B78-E0678F08C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27-4F25-8B78-E0678F08C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27-4F25-8B78-E0678F08C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27-4F25-8B78-E0678F08C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27-4F25-8B78-E0678F08C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27-4F25-8B78-E0678F08C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27-4F25-8B78-E0678F08C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27-4F25-8B78-E0678F08C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27-4F25-8B78-E0678F08C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27-4F25-8B78-E0678F08C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27-4F25-8B78-E0678F08C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27-4F25-8B78-E0678F08C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27-4F25-8B78-E0678F08C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27-4F25-8B78-E0678F08C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27-4F25-8B78-E0678F08C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27-4F25-8B78-E0678F08C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27-4F25-8B78-E0678F08C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27-4F25-8B78-E0678F08C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27-4F25-8B78-E0678F08C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27-4F25-8B78-E0678F08C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27-4F25-8B78-E0678F08C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27-4F25-8B78-E0678F08C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27-4F25-8B78-E0678F08C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27-4F25-8B78-E0678F08C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27-4F25-8B78-E0678F08C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27-4F25-8B78-E0678F08C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27-4F25-8B78-E0678F08C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27-4F25-8B78-E0678F08C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27-4F25-8B78-E0678F08C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27-4F25-8B78-E0678F08C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27-4F25-8B78-E0678F08C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27-4F25-8B78-E0678F08C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27-4F25-8B78-E0678F08C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27-4F25-8B78-E0678F08C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27-4F25-8B78-E0678F08C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27-4F25-8B78-E0678F08C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27-4F25-8B78-E0678F08C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27-4F25-8B78-E0678F08C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27-4F25-8B78-E0678F08C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27-4F25-8B78-E0678F08C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27-4F25-8B78-E0678F08C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27-4F25-8B78-E0678F08C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27-4F25-8B78-E0678F08C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27-4F25-8B78-E0678F08C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27-4F25-8B78-E0678F08C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27-4F25-8B78-E0678F08C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27-4F25-8B78-E0678F08C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27-4F25-8B78-E0678F08C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27-4F25-8B78-E0678F08C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27-4F25-8B78-E0678F08C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27-4F25-8B78-E0678F08C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27-4F25-8B78-E0678F08C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27-4F25-8B78-E0678F08C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27-4F25-8B78-E0678F08C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27-4F25-8B78-E0678F08C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27-4F25-8B78-E0678F08C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27-4F25-8B78-E0678F08C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27-4F25-8B78-E0678F08C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27-4F25-8B78-E0678F08C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27-4F25-8B78-E0678F08C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27-4F25-8B78-E0678F08C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27-4F25-8B78-E0678F08C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27-4F25-8B78-E0678F08C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27-4F25-8B78-E0678F08C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27-4F25-8B78-E0678F08C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27-4F25-8B78-E0678F08C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27-4F25-8B78-E0678F08C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27-4F25-8B78-E0678F08C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27-4F25-8B78-E0678F08C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227-4F25-8B78-E0678F08C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61.189801699716703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227-4F25-8B78-E0678F08CC9C}"/>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38.5</c:v>
                </c:pt>
                <c:pt idx="17">
                  <c:v>38.5</c:v>
                </c:pt>
                <c:pt idx="18">
                  <c:v>38.5</c:v>
                </c:pt>
                <c:pt idx="19">
                  <c:v>38.5</c:v>
                </c:pt>
                <c:pt idx="20">
                  <c:v>38.5</c:v>
                </c:pt>
                <c:pt idx="21">
                  <c:v>38.5</c:v>
                </c:pt>
                <c:pt idx="22">
                  <c:v>38.5</c:v>
                </c:pt>
                <c:pt idx="23">
                  <c:v>38.5</c:v>
                </c:pt>
                <c:pt idx="24">
                  <c:v>38.5</c:v>
                </c:pt>
                <c:pt idx="25">
                  <c:v>#N/A</c:v>
                </c:pt>
              </c:numCache>
            </c:numRef>
          </c:yVal>
          <c:smooth val="0"/>
          <c:extLst>
            <c:ext xmlns:c16="http://schemas.microsoft.com/office/drawing/2014/chart" uri="{C3380CC4-5D6E-409C-BE32-E72D297353CC}">
              <c16:uniqueId val="{00000061-5227-4F25-8B78-E0678F08CC9C}"/>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27-4F25-8B78-E0678F08CC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27-4F25-8B78-E0678F08CC9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27-4F25-8B78-E0678F08CC9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27-4F25-8B78-E0678F08C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27-4F25-8B78-E0678F08CC9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27-4F25-8B78-E0678F08CC9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27-4F25-8B78-E0678F08CC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27-4F25-8B78-E0678F08CC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27-4F25-8B78-E0678F08C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27-4F25-8B78-E0678F08C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27-4F25-8B78-E0678F08C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27-4F25-8B78-E0678F08C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27-4F25-8B78-E0678F08C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27-4F25-8B78-E0678F08C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27-4F25-8B78-E0678F08C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27-4F25-8B78-E0678F08C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27-4F25-8B78-E0678F08C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27-4F25-8B78-E0678F08C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27-4F25-8B78-E0678F08C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27-4F25-8B78-E0678F08C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27-4F25-8B78-E0678F08C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27-4F25-8B78-E0678F08C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27-4F25-8B78-E0678F08C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27-4F25-8B78-E0678F08C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27-4F25-8B78-E0678F08C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27-4F25-8B78-E0678F08C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27-4F25-8B78-E0678F08C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27-4F25-8B78-E0678F08C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27-4F25-8B78-E0678F08C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27-4F25-8B78-E0678F08C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27-4F25-8B78-E0678F08C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27-4F25-8B78-E0678F08C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27-4F25-8B78-E0678F08C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27-4F25-8B78-E0678F08C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27-4F25-8B78-E0678F08C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27-4F25-8B78-E0678F08C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27-4F25-8B78-E0678F08C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27-4F25-8B78-E0678F08C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27-4F25-8B78-E0678F08C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27-4F25-8B78-E0678F08C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27-4F25-8B78-E0678F08C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27-4F25-8B78-E0678F08C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27-4F25-8B78-E0678F08C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27-4F25-8B78-E0678F08C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27-4F25-8B78-E0678F08C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27-4F25-8B78-E0678F08C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27-4F25-8B78-E0678F08C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27-4F25-8B78-E0678F08C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27-4F25-8B78-E0678F08C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27-4F25-8B78-E0678F08C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27-4F25-8B78-E0678F08C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27-4F25-8B78-E0678F08C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27-4F25-8B78-E0678F08C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27-4F25-8B78-E0678F08C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27-4F25-8B78-E0678F08C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27-4F25-8B78-E0678F08C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27-4F25-8B78-E0678F08C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27-4F25-8B78-E0678F08C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27-4F25-8B78-E0678F08C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27-4F25-8B78-E0678F08C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27-4F25-8B78-E0678F08C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27-4F25-8B78-E0678F08C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27-4F25-8B78-E0678F08C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27-4F25-8B78-E0678F08C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27-4F25-8B78-E0678F08C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27-4F25-8B78-E0678F08C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27-4F25-8B78-E0678F08C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27-4F25-8B78-E0678F08C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27-4F25-8B78-E0678F08C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27-4F25-8B78-E0678F08C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27-4F25-8B78-E0678F08C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27-4F25-8B78-E0678F08C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27-4F25-8B78-E0678F08C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27-4F25-8B78-E0678F08C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27-4F25-8B78-E0678F08C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27-4F25-8B78-E0678F08C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27-4F25-8B78-E0678F08C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27-4F25-8B78-E0678F08C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27-4F25-8B78-E0678F08C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27-4F25-8B78-E0678F08C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27-4F25-8B78-E0678F08C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27-4F25-8B78-E0678F08C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27-4F25-8B78-E0678F08C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27-4F25-8B78-E0678F08C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27-4F25-8B78-E0678F08C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27-4F25-8B78-E0678F08C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27-4F25-8B78-E0678F08C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27-4F25-8B78-E0678F08C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27-4F25-8B78-E0678F08C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27-4F25-8B78-E0678F08C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27-4F25-8B78-E0678F08C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27-4F25-8B78-E0678F08C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27-4F25-8B78-E0678F08C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27-4F25-8B78-E0678F08C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27-4F25-8B78-E0678F08C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38.526912181303111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27-4F25-8B78-E0678F08CC9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78.8</c:v>
                </c:pt>
                <c:pt idx="17">
                  <c:v>78.8</c:v>
                </c:pt>
                <c:pt idx="18">
                  <c:v>78.8</c:v>
                </c:pt>
                <c:pt idx="19">
                  <c:v>78.8</c:v>
                </c:pt>
                <c:pt idx="20">
                  <c:v>78.8</c:v>
                </c:pt>
                <c:pt idx="21">
                  <c:v>78.8</c:v>
                </c:pt>
                <c:pt idx="22">
                  <c:v>78.8</c:v>
                </c:pt>
                <c:pt idx="23">
                  <c:v>78.8</c:v>
                </c:pt>
                <c:pt idx="24">
                  <c:v>78.8</c:v>
                </c:pt>
                <c:pt idx="25">
                  <c:v>#N/A</c:v>
                </c:pt>
              </c:numCache>
            </c:numRef>
          </c:yVal>
          <c:smooth val="0"/>
          <c:extLst>
            <c:ext xmlns:c16="http://schemas.microsoft.com/office/drawing/2014/chart" uri="{C3380CC4-5D6E-409C-BE32-E72D297353CC}">
              <c16:uniqueId val="{000000C2-5227-4F25-8B78-E0678F08CC9C}"/>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27-4F25-8B78-E0678F08CC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27-4F25-8B78-E0678F08CC9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27-4F25-8B78-E0678F08CC9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27-4F25-8B78-E0678F08C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27-4F25-8B78-E0678F08CC9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27-4F25-8B78-E0678F08CC9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27-4F25-8B78-E0678F08CC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27-4F25-8B78-E0678F08CC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27-4F25-8B78-E0678F08CC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27-4F25-8B78-E0678F08CC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27-4F25-8B78-E0678F08CC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27-4F25-8B78-E0678F08CC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27-4F25-8B78-E0678F08C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27-4F25-8B78-E0678F08CC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27-4F25-8B78-E0678F08C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27-4F25-8B78-E0678F08C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27-4F25-8B78-E0678F08C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27-4F25-8B78-E0678F08C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27-4F25-8B78-E0678F08C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27-4F25-8B78-E0678F08C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27-4F25-8B78-E0678F08C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27-4F25-8B78-E0678F08C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27-4F25-8B78-E0678F08C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27-4F25-8B78-E0678F08C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27-4F25-8B78-E0678F08C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27-4F25-8B78-E0678F08C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27-4F25-8B78-E0678F08C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27-4F25-8B78-E0678F08C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27-4F25-8B78-E0678F08C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27-4F25-8B78-E0678F08C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27-4F25-8B78-E0678F08C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27-4F25-8B78-E0678F08C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27-4F25-8B78-E0678F08C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27-4F25-8B78-E0678F08C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27-4F25-8B78-E0678F08C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27-4F25-8B78-E0678F08C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27-4F25-8B78-E0678F08C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27-4F25-8B78-E0678F08C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27-4F25-8B78-E0678F08C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27-4F25-8B78-E0678F08C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27-4F25-8B78-E0678F08C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27-4F25-8B78-E0678F08C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27-4F25-8B78-E0678F08C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27-4F25-8B78-E0678F08C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27-4F25-8B78-E0678F08C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27-4F25-8B78-E0678F08C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27-4F25-8B78-E0678F08C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27-4F25-8B78-E0678F08C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27-4F25-8B78-E0678F08C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27-4F25-8B78-E0678F08C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27-4F25-8B78-E0678F08C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27-4F25-8B78-E0678F08C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27-4F25-8B78-E0678F08C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27-4F25-8B78-E0678F08C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27-4F25-8B78-E0678F08C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27-4F25-8B78-E0678F08C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27-4F25-8B78-E0678F08C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27-4F25-8B78-E0678F08C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27-4F25-8B78-E0678F08C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27-4F25-8B78-E0678F08C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27-4F25-8B78-E0678F08C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27-4F25-8B78-E0678F08C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27-4F25-8B78-E0678F08C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27-4F25-8B78-E0678F08C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27-4F25-8B78-E0678F08C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27-4F25-8B78-E0678F08C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27-4F25-8B78-E0678F08C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27-4F25-8B78-E0678F08C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27-4F25-8B78-E0678F08C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27-4F25-8B78-E0678F08C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27-4F25-8B78-E0678F08C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27-4F25-8B78-E0678F08C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27-4F25-8B78-E0678F08C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27-4F25-8B78-E0678F08C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27-4F25-8B78-E0678F08C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27-4F25-8B78-E0678F08C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27-4F25-8B78-E0678F08C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27-4F25-8B78-E0678F08C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27-4F25-8B78-E0678F08C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27-4F25-8B78-E0678F08C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27-4F25-8B78-E0678F08C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27-4F25-8B78-E0678F08C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27-4F25-8B78-E0678F08C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27-4F25-8B78-E0678F08C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27-4F25-8B78-E0678F08C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27-4F25-8B78-E0678F08C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27-4F25-8B78-E0678F08C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27-4F25-8B78-E0678F08C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27-4F25-8B78-E0678F08C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27-4F25-8B78-E0678F08C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27-4F25-8B78-E0678F08C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27-4F25-8B78-E0678F08C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27-4F25-8B78-E0678F08C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27-4F25-8B78-E0678F08C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27-4F25-8B78-E0678F08C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78.753541076487252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27-4F25-8B78-E0678F08CC9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79.400000000000006</c:v>
                </c:pt>
                <c:pt idx="8">
                  <c:v>79.400000000000006</c:v>
                </c:pt>
                <c:pt idx="9">
                  <c:v>79.400000000000006</c:v>
                </c:pt>
                <c:pt idx="10">
                  <c:v>79.400000000000006</c:v>
                </c:pt>
                <c:pt idx="11">
                  <c:v>79.400000000000006</c:v>
                </c:pt>
                <c:pt idx="12">
                  <c:v>79.400000000000006</c:v>
                </c:pt>
                <c:pt idx="13">
                  <c:v>79.400000000000006</c:v>
                </c:pt>
                <c:pt idx="14">
                  <c:v>79.400000000000006</c:v>
                </c:pt>
                <c:pt idx="15">
                  <c:v>79.400000000000006</c:v>
                </c:pt>
                <c:pt idx="16">
                  <c:v>79.400000000000006</c:v>
                </c:pt>
                <c:pt idx="17">
                  <c:v>79.400000000000006</c:v>
                </c:pt>
                <c:pt idx="18">
                  <c:v>79.400000000000006</c:v>
                </c:pt>
                <c:pt idx="19">
                  <c:v>79.400000000000006</c:v>
                </c:pt>
                <c:pt idx="20">
                  <c:v>79.400000000000006</c:v>
                </c:pt>
                <c:pt idx="21">
                  <c:v>79.400000000000006</c:v>
                </c:pt>
                <c:pt idx="22">
                  <c:v>79.400000000000006</c:v>
                </c:pt>
                <c:pt idx="23">
                  <c:v>#N/A</c:v>
                </c:pt>
                <c:pt idx="24">
                  <c:v>#N/A</c:v>
                </c:pt>
                <c:pt idx="25">
                  <c:v>#N/A</c:v>
                </c:pt>
              </c:numCache>
            </c:numRef>
          </c:yVal>
          <c:smooth val="0"/>
          <c:extLst>
            <c:ext xmlns:c16="http://schemas.microsoft.com/office/drawing/2014/chart" uri="{C3380CC4-5D6E-409C-BE32-E72D297353CC}">
              <c16:uniqueId val="{00000000-EFEC-4CF7-9C35-899644468E69}"/>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FEC-4CF7-9C35-899644468E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EC-4CF7-9C35-899644468E6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EC-4CF7-9C35-899644468E6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EC-4CF7-9C35-899644468E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EC-4CF7-9C35-899644468E6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EC-4CF7-9C35-899644468E6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EC-4CF7-9C35-899644468E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EC-4CF7-9C35-899644468E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EC-4CF7-9C35-899644468E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EC-4CF7-9C35-899644468E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EC-4CF7-9C35-899644468E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EC-4CF7-9C35-899644468E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EC-4CF7-9C35-899644468E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EC-4CF7-9C35-899644468E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EC-4CF7-9C35-899644468E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EC-4CF7-9C35-899644468E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EC-4CF7-9C35-899644468E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EC-4CF7-9C35-899644468E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EC-4CF7-9C35-899644468E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EC-4CF7-9C35-899644468E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EC-4CF7-9C35-899644468E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EC-4CF7-9C35-899644468E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EC-4CF7-9C35-899644468E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EC-4CF7-9C35-899644468E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EC-4CF7-9C35-899644468E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EC-4CF7-9C35-899644468E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EC-4CF7-9C35-899644468E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EC-4CF7-9C35-899644468E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EC-4CF7-9C35-899644468E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EC-4CF7-9C35-899644468E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EC-4CF7-9C35-899644468E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EC-4CF7-9C35-899644468E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EC-4CF7-9C35-899644468E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EC-4CF7-9C35-899644468E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EC-4CF7-9C35-899644468E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EC-4CF7-9C35-899644468E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EC-4CF7-9C35-899644468E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EC-4CF7-9C35-899644468E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EC-4CF7-9C35-899644468E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EC-4CF7-9C35-899644468E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EC-4CF7-9C35-899644468E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EC-4CF7-9C35-899644468E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EC-4CF7-9C35-899644468E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EC-4CF7-9C35-899644468E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EC-4CF7-9C35-899644468E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EC-4CF7-9C35-899644468E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EC-4CF7-9C35-899644468E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EC-4CF7-9C35-899644468E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EC-4CF7-9C35-899644468E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EC-4CF7-9C35-899644468E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EC-4CF7-9C35-899644468E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EC-4CF7-9C35-899644468E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EC-4CF7-9C35-899644468E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EC-4CF7-9C35-899644468E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EC-4CF7-9C35-899644468E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EC-4CF7-9C35-899644468E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EC-4CF7-9C35-899644468E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EC-4CF7-9C35-899644468E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EC-4CF7-9C35-899644468E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EC-4CF7-9C35-899644468E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EC-4CF7-9C35-899644468E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EC-4CF7-9C35-899644468E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EC-4CF7-9C35-899644468E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EC-4CF7-9C35-899644468E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EC-4CF7-9C35-899644468E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EC-4CF7-9C35-899644468E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EC-4CF7-9C35-899644468E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EC-4CF7-9C35-899644468E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EC-4CF7-9C35-899644468E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EC-4CF7-9C35-899644468E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EC-4CF7-9C35-899644468E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EC-4CF7-9C35-899644468E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EC-4CF7-9C35-899644468E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EC-4CF7-9C35-899644468E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EC-4CF7-9C35-899644468E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EC-4CF7-9C35-899644468E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EC-4CF7-9C35-899644468E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EC-4CF7-9C35-899644468E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EC-4CF7-9C35-899644468E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EC-4CF7-9C35-899644468E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EC-4CF7-9C35-899644468E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EC-4CF7-9C35-899644468E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EC-4CF7-9C35-899644468E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EC-4CF7-9C35-899644468E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EC-4CF7-9C35-899644468E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EC-4CF7-9C35-899644468E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EC-4CF7-9C35-899644468E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EC-4CF7-9C35-899644468E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EC-4CF7-9C35-899644468E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EC-4CF7-9C35-899644468E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EC-4CF7-9C35-899644468E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EC-4CF7-9C35-899644468E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EC-4CF7-9C35-899644468E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EC-4CF7-9C35-899644468E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EC-4CF7-9C35-899644468E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78.666247831207869</c:v>
                </c:pt>
                <c:pt idx="2">
                  <c:v>#N/A</c:v>
                </c:pt>
                <c:pt idx="3">
                  <c:v>#N/A</c:v>
                </c:pt>
                <c:pt idx="4">
                  <c:v>80.099999999999994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FEC-4CF7-9C35-899644468E69}"/>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62</c:v>
                </c:pt>
                <c:pt idx="13">
                  <c:v>62</c:v>
                </c:pt>
                <c:pt idx="14">
                  <c:v>62</c:v>
                </c:pt>
                <c:pt idx="15">
                  <c:v>62</c:v>
                </c:pt>
                <c:pt idx="16">
                  <c:v>62</c:v>
                </c:pt>
                <c:pt idx="17">
                  <c:v>62</c:v>
                </c:pt>
                <c:pt idx="18">
                  <c:v>62</c:v>
                </c:pt>
                <c:pt idx="19">
                  <c:v>62</c:v>
                </c:pt>
                <c:pt idx="20">
                  <c:v>62</c:v>
                </c:pt>
                <c:pt idx="21">
                  <c:v>#N/A</c:v>
                </c:pt>
                <c:pt idx="22">
                  <c:v>#N/A</c:v>
                </c:pt>
                <c:pt idx="23">
                  <c:v>#N/A</c:v>
                </c:pt>
                <c:pt idx="24">
                  <c:v>#N/A</c:v>
                </c:pt>
                <c:pt idx="25">
                  <c:v>#N/A</c:v>
                </c:pt>
              </c:numCache>
            </c:numRef>
          </c:yVal>
          <c:smooth val="0"/>
          <c:extLst>
            <c:ext xmlns:c16="http://schemas.microsoft.com/office/drawing/2014/chart" uri="{C3380CC4-5D6E-409C-BE32-E72D297353CC}">
              <c16:uniqueId val="{00000061-EFEC-4CF7-9C35-899644468E69}"/>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EC-4CF7-9C35-899644468E6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EC-4CF7-9C35-899644468E6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EC-4CF7-9C35-899644468E6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EC-4CF7-9C35-899644468E6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EC-4CF7-9C35-899644468E6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EC-4CF7-9C35-899644468E6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EC-4CF7-9C35-899644468E6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EC-4CF7-9C35-899644468E6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EC-4CF7-9C35-899644468E6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EC-4CF7-9C35-899644468E6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EC-4CF7-9C35-899644468E6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EC-4CF7-9C35-899644468E6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EC-4CF7-9C35-899644468E6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EC-4CF7-9C35-899644468E6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EC-4CF7-9C35-899644468E6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EC-4CF7-9C35-899644468E6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EC-4CF7-9C35-899644468E6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EC-4CF7-9C35-899644468E6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EC-4CF7-9C35-899644468E6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EC-4CF7-9C35-899644468E6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EC-4CF7-9C35-899644468E6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EC-4CF7-9C35-899644468E6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EC-4CF7-9C35-899644468E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EC-4CF7-9C35-899644468E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EC-4CF7-9C35-899644468E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EC-4CF7-9C35-899644468E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EC-4CF7-9C35-899644468E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EC-4CF7-9C35-899644468E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EC-4CF7-9C35-899644468E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EC-4CF7-9C35-899644468E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EC-4CF7-9C35-899644468E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EC-4CF7-9C35-899644468E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EC-4CF7-9C35-899644468E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EC-4CF7-9C35-899644468E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EC-4CF7-9C35-899644468E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EC-4CF7-9C35-899644468E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EC-4CF7-9C35-899644468E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EC-4CF7-9C35-899644468E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EC-4CF7-9C35-899644468E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EC-4CF7-9C35-899644468E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EC-4CF7-9C35-899644468E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EC-4CF7-9C35-899644468E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EC-4CF7-9C35-899644468E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EC-4CF7-9C35-899644468E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EC-4CF7-9C35-899644468E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EC-4CF7-9C35-899644468E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EC-4CF7-9C35-899644468E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EC-4CF7-9C35-899644468E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EC-4CF7-9C35-899644468E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EC-4CF7-9C35-899644468E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EC-4CF7-9C35-899644468E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EC-4CF7-9C35-899644468E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EC-4CF7-9C35-899644468E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EC-4CF7-9C35-899644468E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EC-4CF7-9C35-899644468E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EC-4CF7-9C35-899644468E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EC-4CF7-9C35-899644468E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EC-4CF7-9C35-899644468E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EC-4CF7-9C35-899644468E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EC-4CF7-9C35-899644468E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EC-4CF7-9C35-899644468E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EC-4CF7-9C35-899644468E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EC-4CF7-9C35-899644468E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EC-4CF7-9C35-899644468E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EC-4CF7-9C35-899644468E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EC-4CF7-9C35-899644468E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EC-4CF7-9C35-899644468E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EC-4CF7-9C35-899644468E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EC-4CF7-9C35-899644468E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EC-4CF7-9C35-899644468E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EC-4CF7-9C35-899644468E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EC-4CF7-9C35-899644468E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EC-4CF7-9C35-899644468E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EC-4CF7-9C35-899644468E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EC-4CF7-9C35-899644468E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EC-4CF7-9C35-899644468E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EC-4CF7-9C35-899644468E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EC-4CF7-9C35-899644468E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EC-4CF7-9C35-899644468E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EC-4CF7-9C35-899644468E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EC-4CF7-9C35-899644468E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EC-4CF7-9C35-899644468E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EC-4CF7-9C35-899644468E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EC-4CF7-9C35-899644468E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EC-4CF7-9C35-899644468E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EC-4CF7-9C35-899644468E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EC-4CF7-9C35-899644468E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EC-4CF7-9C35-899644468E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EC-4CF7-9C35-899644468E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EC-4CF7-9C35-899644468E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EC-4CF7-9C35-899644468E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EC-4CF7-9C35-899644468E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EC-4CF7-9C35-899644468E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EC-4CF7-9C35-899644468E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EC-4CF7-9C35-899644468E6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62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EC-4CF7-9C35-899644468E69}"/>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EC-4CF7-9C35-899644468E69}"/>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EC-4CF7-9C35-899644468E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EC-4CF7-9C35-899644468E6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EC-4CF7-9C35-899644468E6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EC-4CF7-9C35-899644468E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EC-4CF7-9C35-899644468E6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EC-4CF7-9C35-899644468E6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EC-4CF7-9C35-899644468E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EC-4CF7-9C35-899644468E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EC-4CF7-9C35-899644468E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EC-4CF7-9C35-899644468E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EC-4CF7-9C35-899644468E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EC-4CF7-9C35-899644468E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EC-4CF7-9C35-899644468E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EC-4CF7-9C35-899644468E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EC-4CF7-9C35-899644468E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EC-4CF7-9C35-899644468E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EC-4CF7-9C35-899644468E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EC-4CF7-9C35-899644468E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EC-4CF7-9C35-899644468E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EC-4CF7-9C35-899644468E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EC-4CF7-9C35-899644468E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EC-4CF7-9C35-899644468E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EC-4CF7-9C35-899644468E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EC-4CF7-9C35-899644468E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EC-4CF7-9C35-899644468E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EC-4CF7-9C35-899644468E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EC-4CF7-9C35-899644468E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EC-4CF7-9C35-899644468E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EC-4CF7-9C35-899644468E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EC-4CF7-9C35-899644468E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EC-4CF7-9C35-899644468E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EC-4CF7-9C35-899644468E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EC-4CF7-9C35-899644468E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EC-4CF7-9C35-899644468E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EC-4CF7-9C35-899644468E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EC-4CF7-9C35-899644468E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EC-4CF7-9C35-899644468E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EC-4CF7-9C35-899644468E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EC-4CF7-9C35-899644468E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EC-4CF7-9C35-899644468E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EC-4CF7-9C35-899644468E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EC-4CF7-9C35-899644468E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EC-4CF7-9C35-899644468E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EC-4CF7-9C35-899644468E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EC-4CF7-9C35-899644468E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EC-4CF7-9C35-899644468E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EC-4CF7-9C35-899644468E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EC-4CF7-9C35-899644468E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EC-4CF7-9C35-899644468E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EC-4CF7-9C35-899644468E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EC-4CF7-9C35-899644468E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EC-4CF7-9C35-899644468E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EC-4CF7-9C35-899644468E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EC-4CF7-9C35-899644468E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EC-4CF7-9C35-899644468E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EC-4CF7-9C35-899644468E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EC-4CF7-9C35-899644468E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EC-4CF7-9C35-899644468E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EC-4CF7-9C35-899644468E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EC-4CF7-9C35-899644468E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EC-4CF7-9C35-899644468E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EC-4CF7-9C35-899644468E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EC-4CF7-9C35-899644468E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EC-4CF7-9C35-899644468E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EC-4CF7-9C35-899644468E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EC-4CF7-9C35-899644468E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EC-4CF7-9C35-899644468E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EC-4CF7-9C35-899644468E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EC-4CF7-9C35-899644468E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EC-4CF7-9C35-899644468E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EC-4CF7-9C35-899644468E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EC-4CF7-9C35-899644468E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EC-4CF7-9C35-899644468E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EC-4CF7-9C35-899644468E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EC-4CF7-9C35-899644468E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EC-4CF7-9C35-899644468E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EC-4CF7-9C35-899644468E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EC-4CF7-9C35-899644468E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EC-4CF7-9C35-899644468E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EC-4CF7-9C35-899644468E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EC-4CF7-9C35-899644468E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EC-4CF7-9C35-899644468E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EC-4CF7-9C35-899644468E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EC-4CF7-9C35-899644468E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EC-4CF7-9C35-899644468E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EC-4CF7-9C35-899644468E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EC-4CF7-9C35-899644468E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EC-4CF7-9C35-899644468E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EC-4CF7-9C35-899644468E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EC-4CF7-9C35-899644468E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EC-4CF7-9C35-899644468E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EC-4CF7-9C35-899644468E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EC-4CF7-9C35-899644468E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EC-4CF7-9C35-899644468E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EC-4CF7-9C35-899644468E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EC-4CF7-9C35-899644468E6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284-4545-AC3B-266AC964CB6A}"/>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84-4545-AC3B-266AC964CB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84-4545-AC3B-266AC964CB6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84-4545-AC3B-266AC964CB6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84-4545-AC3B-266AC964CB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84-4545-AC3B-266AC964CB6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84-4545-AC3B-266AC964CB6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84-4545-AC3B-266AC964CB6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84-4545-AC3B-266AC964CB6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84-4545-AC3B-266AC964CB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84-4545-AC3B-266AC964CB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84-4545-AC3B-266AC964CB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84-4545-AC3B-266AC964CB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84-4545-AC3B-266AC964CB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84-4545-AC3B-266AC964CB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84-4545-AC3B-266AC964CB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84-4545-AC3B-266AC964CB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84-4545-AC3B-266AC964CB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84-4545-AC3B-266AC964CB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84-4545-AC3B-266AC964CB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84-4545-AC3B-266AC964CB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84-4545-AC3B-266AC964CB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84-4545-AC3B-266AC964CB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84-4545-AC3B-266AC964CB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284-4545-AC3B-266AC964CB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84-4545-AC3B-266AC964CB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84-4545-AC3B-266AC964CB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84-4545-AC3B-266AC964CB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84-4545-AC3B-266AC964CB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84-4545-AC3B-266AC964CB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84-4545-AC3B-266AC964CB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84-4545-AC3B-266AC964CB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84-4545-AC3B-266AC964CB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84-4545-AC3B-266AC964CB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84-4545-AC3B-266AC964CB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84-4545-AC3B-266AC964CB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84-4545-AC3B-266AC964CB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84-4545-AC3B-266AC964CB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84-4545-AC3B-266AC964CB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84-4545-AC3B-266AC964CB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84-4545-AC3B-266AC964CB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84-4545-AC3B-266AC964CB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84-4545-AC3B-266AC964CB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84-4545-AC3B-266AC964CB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84-4545-AC3B-266AC964CB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84-4545-AC3B-266AC964CB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84-4545-AC3B-266AC964CB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84-4545-AC3B-266AC964CB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84-4545-AC3B-266AC964CB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84-4545-AC3B-266AC964CB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84-4545-AC3B-266AC964CB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84-4545-AC3B-266AC964CB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84-4545-AC3B-266AC964CB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84-4545-AC3B-266AC964CB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84-4545-AC3B-266AC964CB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84-4545-AC3B-266AC964CB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84-4545-AC3B-266AC964CB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84-4545-AC3B-266AC964CB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84-4545-AC3B-266AC964CB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84-4545-AC3B-266AC964CB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84-4545-AC3B-266AC964CB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84-4545-AC3B-266AC964CB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84-4545-AC3B-266AC964CB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84-4545-AC3B-266AC964CB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84-4545-AC3B-266AC964CB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84-4545-AC3B-266AC964CB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84-4545-AC3B-266AC964CB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84-4545-AC3B-266AC964CB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84-4545-AC3B-266AC964CB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84-4545-AC3B-266AC964CB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84-4545-AC3B-266AC964CB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84-4545-AC3B-266AC964CB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84-4545-AC3B-266AC964CB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84-4545-AC3B-266AC964CB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84-4545-AC3B-266AC964CB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84-4545-AC3B-266AC964CB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84-4545-AC3B-266AC964CB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84-4545-AC3B-266AC964CB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84-4545-AC3B-266AC964CB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84-4545-AC3B-266AC964CB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84-4545-AC3B-266AC964CB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84-4545-AC3B-266AC964CB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84-4545-AC3B-266AC964CB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84-4545-AC3B-266AC964CB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84-4545-AC3B-266AC964CB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84-4545-AC3B-266AC964CB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84-4545-AC3B-266AC964CB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84-4545-AC3B-266AC964CB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84-4545-AC3B-266AC964CB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84-4545-AC3B-266AC964CB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84-4545-AC3B-266AC964CB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84-4545-AC3B-266AC964CB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84-4545-AC3B-266AC964CB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84-4545-AC3B-266AC964CB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84-4545-AC3B-266AC964CB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284-4545-AC3B-266AC964CB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284-4545-AC3B-266AC964CB6A}"/>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284-4545-AC3B-266AC964CB6A}"/>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284-4545-AC3B-266AC964CB6A}"/>
              </c:ext>
            </c:extLst>
          </c:dPt>
          <c:dPt>
            <c:idx val="2"/>
            <c:bubble3D val="0"/>
            <c:extLst>
              <c:ext xmlns:c16="http://schemas.microsoft.com/office/drawing/2014/chart" uri="{C3380CC4-5D6E-409C-BE32-E72D297353CC}">
                <c16:uniqueId val="{00000063-8284-4545-AC3B-266AC964CB6A}"/>
              </c:ext>
            </c:extLst>
          </c:dPt>
          <c:dPt>
            <c:idx val="3"/>
            <c:bubble3D val="0"/>
            <c:extLst>
              <c:ext xmlns:c16="http://schemas.microsoft.com/office/drawing/2014/chart" uri="{C3380CC4-5D6E-409C-BE32-E72D297353CC}">
                <c16:uniqueId val="{00000064-8284-4545-AC3B-266AC964CB6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84-4545-AC3B-266AC964CB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284-4545-AC3B-266AC964CB6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84-4545-AC3B-266AC964CB6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84-4545-AC3B-266AC964CB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84-4545-AC3B-266AC964CB6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84-4545-AC3B-266AC964CB6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84-4545-AC3B-266AC964CB6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84-4545-AC3B-266AC964CB6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84-4545-AC3B-266AC964CB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84-4545-AC3B-266AC964CB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84-4545-AC3B-266AC964CB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84-4545-AC3B-266AC964CB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84-4545-AC3B-266AC964CB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84-4545-AC3B-266AC964CB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84-4545-AC3B-266AC964CB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84-4545-AC3B-266AC964CB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84-4545-AC3B-266AC964CB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84-4545-AC3B-266AC964CB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84-4545-AC3B-266AC964CB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84-4545-AC3B-266AC964CB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84-4545-AC3B-266AC964CB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84-4545-AC3B-266AC964CB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84-4545-AC3B-266AC964CB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84-4545-AC3B-266AC964CB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284-4545-AC3B-266AC964CB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84-4545-AC3B-266AC964CB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84-4545-AC3B-266AC964CB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84-4545-AC3B-266AC964CB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84-4545-AC3B-266AC964CB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84-4545-AC3B-266AC964CB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84-4545-AC3B-266AC964CB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84-4545-AC3B-266AC964CB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84-4545-AC3B-266AC964CB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84-4545-AC3B-266AC964CB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84-4545-AC3B-266AC964CB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84-4545-AC3B-266AC964CB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84-4545-AC3B-266AC964CB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84-4545-AC3B-266AC964CB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84-4545-AC3B-266AC964CB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84-4545-AC3B-266AC964CB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84-4545-AC3B-266AC964CB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84-4545-AC3B-266AC964CB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84-4545-AC3B-266AC964CB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84-4545-AC3B-266AC964CB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84-4545-AC3B-266AC964CB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84-4545-AC3B-266AC964CB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84-4545-AC3B-266AC964CB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84-4545-AC3B-266AC964CB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84-4545-AC3B-266AC964CB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84-4545-AC3B-266AC964CB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84-4545-AC3B-266AC964CB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84-4545-AC3B-266AC964CB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84-4545-AC3B-266AC964CB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84-4545-AC3B-266AC964CB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84-4545-AC3B-266AC964CB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84-4545-AC3B-266AC964CB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84-4545-AC3B-266AC964CB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84-4545-AC3B-266AC964CB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84-4545-AC3B-266AC964CB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84-4545-AC3B-266AC964CB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84-4545-AC3B-266AC964CB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84-4545-AC3B-266AC964CB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84-4545-AC3B-266AC964CB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84-4545-AC3B-266AC964CB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84-4545-AC3B-266AC964CB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84-4545-AC3B-266AC964CB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84-4545-AC3B-266AC964CB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84-4545-AC3B-266AC964CB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84-4545-AC3B-266AC964CB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84-4545-AC3B-266AC964CB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84-4545-AC3B-266AC964CB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84-4545-AC3B-266AC964CB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84-4545-AC3B-266AC964CB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84-4545-AC3B-266AC964CB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84-4545-AC3B-266AC964CB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84-4545-AC3B-266AC964CB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84-4545-AC3B-266AC964CB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84-4545-AC3B-266AC964CB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84-4545-AC3B-266AC964CB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84-4545-AC3B-266AC964CB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84-4545-AC3B-266AC964CB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84-4545-AC3B-266AC964CB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84-4545-AC3B-266AC964CB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84-4545-AC3B-266AC964CB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84-4545-AC3B-266AC964CB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84-4545-AC3B-266AC964CB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84-4545-AC3B-266AC964CB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84-4545-AC3B-266AC964CB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84-4545-AC3B-266AC964CB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84-4545-AC3B-266AC964CB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84-4545-AC3B-266AC964CB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84-4545-AC3B-266AC964CB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84-4545-AC3B-266AC964CB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84-4545-AC3B-266AC964CB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84-4545-AC3B-266AC964CB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284-4545-AC3B-266AC964CB6A}"/>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284-4545-AC3B-266AC964CB6A}"/>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284-4545-AC3B-266AC964CB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84-4545-AC3B-266AC964CB6A}"/>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84-4545-AC3B-266AC964CB6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84-4545-AC3B-266AC964CB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84-4545-AC3B-266AC964CB6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84-4545-AC3B-266AC964CB6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84-4545-AC3B-266AC964CB6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84-4545-AC3B-266AC964CB6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84-4545-AC3B-266AC964CB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84-4545-AC3B-266AC964CB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84-4545-AC3B-266AC964CB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84-4545-AC3B-266AC964CB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84-4545-AC3B-266AC964CB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84-4545-AC3B-266AC964CB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84-4545-AC3B-266AC964CB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84-4545-AC3B-266AC964CB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84-4545-AC3B-266AC964CB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84-4545-AC3B-266AC964CB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84-4545-AC3B-266AC964CB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84-4545-AC3B-266AC964CB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84-4545-AC3B-266AC964CB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84-4545-AC3B-266AC964CB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84-4545-AC3B-266AC964CB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84-4545-AC3B-266AC964CB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284-4545-AC3B-266AC964CB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84-4545-AC3B-266AC964CB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84-4545-AC3B-266AC964CB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84-4545-AC3B-266AC964CB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84-4545-AC3B-266AC964CB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84-4545-AC3B-266AC964CB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84-4545-AC3B-266AC964CB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84-4545-AC3B-266AC964CB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84-4545-AC3B-266AC964CB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84-4545-AC3B-266AC964CB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84-4545-AC3B-266AC964CB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84-4545-AC3B-266AC964CB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84-4545-AC3B-266AC964CB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84-4545-AC3B-266AC964CB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84-4545-AC3B-266AC964CB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84-4545-AC3B-266AC964CB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84-4545-AC3B-266AC964CB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84-4545-AC3B-266AC964CB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84-4545-AC3B-266AC964CB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84-4545-AC3B-266AC964CB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84-4545-AC3B-266AC964CB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84-4545-AC3B-266AC964CB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84-4545-AC3B-266AC964CB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84-4545-AC3B-266AC964CB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84-4545-AC3B-266AC964CB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84-4545-AC3B-266AC964CB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84-4545-AC3B-266AC964CB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84-4545-AC3B-266AC964CB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84-4545-AC3B-266AC964CB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84-4545-AC3B-266AC964CB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84-4545-AC3B-266AC964CB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84-4545-AC3B-266AC964CB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84-4545-AC3B-266AC964CB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84-4545-AC3B-266AC964CB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84-4545-AC3B-266AC964CB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84-4545-AC3B-266AC964CB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84-4545-AC3B-266AC964CB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84-4545-AC3B-266AC964CB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84-4545-AC3B-266AC964CB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84-4545-AC3B-266AC964CB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84-4545-AC3B-266AC964CB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84-4545-AC3B-266AC964CB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84-4545-AC3B-266AC964CB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84-4545-AC3B-266AC964CB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84-4545-AC3B-266AC964CB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84-4545-AC3B-266AC964CB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84-4545-AC3B-266AC964CB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84-4545-AC3B-266AC964CB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84-4545-AC3B-266AC964CB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84-4545-AC3B-266AC964CB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84-4545-AC3B-266AC964CB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84-4545-AC3B-266AC964CB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84-4545-AC3B-266AC964CB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84-4545-AC3B-266AC964CB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84-4545-AC3B-266AC964CB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84-4545-AC3B-266AC964CB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84-4545-AC3B-266AC964CB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84-4545-AC3B-266AC964CB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84-4545-AC3B-266AC964CB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84-4545-AC3B-266AC964CB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84-4545-AC3B-266AC964CB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84-4545-AC3B-266AC964CB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84-4545-AC3B-266AC964CB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84-4545-AC3B-266AC964CB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84-4545-AC3B-266AC964CB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84-4545-AC3B-266AC964CB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84-4545-AC3B-266AC964CB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84-4545-AC3B-266AC964CB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84-4545-AC3B-266AC964CB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84-4545-AC3B-266AC964CB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84-4545-AC3B-266AC964CB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284-4545-AC3B-266AC964CB6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F56-415C-BB92-3E97AB580D74}"/>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56-415C-BB92-3E97AB580D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56-415C-BB92-3E97AB580D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56-415C-BB92-3E97AB580D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56-415C-BB92-3E97AB580D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56-415C-BB92-3E97AB580D7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56-415C-BB92-3E97AB580D7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56-415C-BB92-3E97AB580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56-415C-BB92-3E97AB580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56-415C-BB92-3E97AB580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56-415C-BB92-3E97AB580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56-415C-BB92-3E97AB580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56-415C-BB92-3E97AB580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56-415C-BB92-3E97AB580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56-415C-BB92-3E97AB580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56-415C-BB92-3E97AB580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56-415C-BB92-3E97AB580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56-415C-BB92-3E97AB580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56-415C-BB92-3E97AB580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56-415C-BB92-3E97AB580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56-415C-BB92-3E97AB580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56-415C-BB92-3E97AB580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56-415C-BB92-3E97AB580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56-415C-BB92-3E97AB580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F56-415C-BB92-3E97AB580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56-415C-BB92-3E97AB580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56-415C-BB92-3E97AB580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56-415C-BB92-3E97AB580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56-415C-BB92-3E97AB580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56-415C-BB92-3E97AB580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56-415C-BB92-3E97AB580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56-415C-BB92-3E97AB580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56-415C-BB92-3E97AB580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56-415C-BB92-3E97AB580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56-415C-BB92-3E97AB580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56-415C-BB92-3E97AB580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56-415C-BB92-3E97AB580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56-415C-BB92-3E97AB580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56-415C-BB92-3E97AB580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56-415C-BB92-3E97AB580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56-415C-BB92-3E97AB580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56-415C-BB92-3E97AB580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56-415C-BB92-3E97AB580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56-415C-BB92-3E97AB580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56-415C-BB92-3E97AB580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56-415C-BB92-3E97AB580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56-415C-BB92-3E97AB580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56-415C-BB92-3E97AB580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56-415C-BB92-3E97AB580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56-415C-BB92-3E97AB580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56-415C-BB92-3E97AB580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56-415C-BB92-3E97AB580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56-415C-BB92-3E97AB580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56-415C-BB92-3E97AB580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56-415C-BB92-3E97AB580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56-415C-BB92-3E97AB580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56-415C-BB92-3E97AB580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56-415C-BB92-3E97AB580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56-415C-BB92-3E97AB580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56-415C-BB92-3E97AB580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56-415C-BB92-3E97AB580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56-415C-BB92-3E97AB580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56-415C-BB92-3E97AB580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56-415C-BB92-3E97AB580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56-415C-BB92-3E97AB580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56-415C-BB92-3E97AB580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56-415C-BB92-3E97AB580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56-415C-BB92-3E97AB580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56-415C-BB92-3E97AB580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56-415C-BB92-3E97AB580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56-415C-BB92-3E97AB580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56-415C-BB92-3E97AB580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56-415C-BB92-3E97AB580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56-415C-BB92-3E97AB580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56-415C-BB92-3E97AB580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56-415C-BB92-3E97AB580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56-415C-BB92-3E97AB580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56-415C-BB92-3E97AB580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56-415C-BB92-3E97AB580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56-415C-BB92-3E97AB580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56-415C-BB92-3E97AB580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56-415C-BB92-3E97AB580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56-415C-BB92-3E97AB580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56-415C-BB92-3E97AB580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56-415C-BB92-3E97AB580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56-415C-BB92-3E97AB580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56-415C-BB92-3E97AB580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56-415C-BB92-3E97AB580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56-415C-BB92-3E97AB580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56-415C-BB92-3E97AB580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56-415C-BB92-3E97AB580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56-415C-BB92-3E97AB580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56-415C-BB92-3E97AB580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56-415C-BB92-3E97AB580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56-415C-BB92-3E97AB580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F56-415C-BB92-3E97AB580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F56-415C-BB92-3E97AB580D7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F56-415C-BB92-3E97AB580D74}"/>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F56-415C-BB92-3E97AB580D74}"/>
              </c:ext>
            </c:extLst>
          </c:dPt>
          <c:dPt>
            <c:idx val="2"/>
            <c:bubble3D val="0"/>
            <c:extLst>
              <c:ext xmlns:c16="http://schemas.microsoft.com/office/drawing/2014/chart" uri="{C3380CC4-5D6E-409C-BE32-E72D297353CC}">
                <c16:uniqueId val="{00000063-1F56-415C-BB92-3E97AB580D74}"/>
              </c:ext>
            </c:extLst>
          </c:dPt>
          <c:dPt>
            <c:idx val="3"/>
            <c:bubble3D val="0"/>
            <c:extLst>
              <c:ext xmlns:c16="http://schemas.microsoft.com/office/drawing/2014/chart" uri="{C3380CC4-5D6E-409C-BE32-E72D297353CC}">
                <c16:uniqueId val="{00000064-1F56-415C-BB92-3E97AB580D7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56-415C-BB92-3E97AB580D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56-415C-BB92-3E97AB580D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56-415C-BB92-3E97AB580D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56-415C-BB92-3E97AB580D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56-415C-BB92-3E97AB580D7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56-415C-BB92-3E97AB580D7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56-415C-BB92-3E97AB580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56-415C-BB92-3E97AB580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56-415C-BB92-3E97AB580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56-415C-BB92-3E97AB580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56-415C-BB92-3E97AB580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56-415C-BB92-3E97AB580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56-415C-BB92-3E97AB580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56-415C-BB92-3E97AB580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56-415C-BB92-3E97AB580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56-415C-BB92-3E97AB580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56-415C-BB92-3E97AB580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56-415C-BB92-3E97AB580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56-415C-BB92-3E97AB580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56-415C-BB92-3E97AB580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56-415C-BB92-3E97AB580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56-415C-BB92-3E97AB580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56-415C-BB92-3E97AB580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56-415C-BB92-3E97AB580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56-415C-BB92-3E97AB580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56-415C-BB92-3E97AB580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56-415C-BB92-3E97AB580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56-415C-BB92-3E97AB580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56-415C-BB92-3E97AB580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56-415C-BB92-3E97AB580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56-415C-BB92-3E97AB580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56-415C-BB92-3E97AB580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56-415C-BB92-3E97AB580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56-415C-BB92-3E97AB580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56-415C-BB92-3E97AB580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56-415C-BB92-3E97AB580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56-415C-BB92-3E97AB580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56-415C-BB92-3E97AB580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56-415C-BB92-3E97AB580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56-415C-BB92-3E97AB580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56-415C-BB92-3E97AB580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56-415C-BB92-3E97AB580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56-415C-BB92-3E97AB580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56-415C-BB92-3E97AB580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56-415C-BB92-3E97AB580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56-415C-BB92-3E97AB580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56-415C-BB92-3E97AB580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56-415C-BB92-3E97AB580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56-415C-BB92-3E97AB580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56-415C-BB92-3E97AB580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56-415C-BB92-3E97AB580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56-415C-BB92-3E97AB580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56-415C-BB92-3E97AB580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56-415C-BB92-3E97AB580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56-415C-BB92-3E97AB580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56-415C-BB92-3E97AB580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56-415C-BB92-3E97AB580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56-415C-BB92-3E97AB580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56-415C-BB92-3E97AB580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56-415C-BB92-3E97AB580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56-415C-BB92-3E97AB580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56-415C-BB92-3E97AB580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56-415C-BB92-3E97AB580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56-415C-BB92-3E97AB580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56-415C-BB92-3E97AB580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56-415C-BB92-3E97AB580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56-415C-BB92-3E97AB580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56-415C-BB92-3E97AB580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56-415C-BB92-3E97AB580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56-415C-BB92-3E97AB580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56-415C-BB92-3E97AB580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56-415C-BB92-3E97AB580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56-415C-BB92-3E97AB580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56-415C-BB92-3E97AB580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56-415C-BB92-3E97AB580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56-415C-BB92-3E97AB580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56-415C-BB92-3E97AB580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56-415C-BB92-3E97AB580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56-415C-BB92-3E97AB580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56-415C-BB92-3E97AB580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56-415C-BB92-3E97AB580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56-415C-BB92-3E97AB580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56-415C-BB92-3E97AB580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56-415C-BB92-3E97AB580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56-415C-BB92-3E97AB580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56-415C-BB92-3E97AB580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56-415C-BB92-3E97AB580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56-415C-BB92-3E97AB580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56-415C-BB92-3E97AB580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56-415C-BB92-3E97AB580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56-415C-BB92-3E97AB580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56-415C-BB92-3E97AB580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56-415C-BB92-3E97AB580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56-415C-BB92-3E97AB580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56-415C-BB92-3E97AB580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56-415C-BB92-3E97AB580D7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F56-415C-BB92-3E97AB580D7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56-415C-BB92-3E97AB580D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56-415C-BB92-3E97AB580D7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56-415C-BB92-3E97AB580D7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56-415C-BB92-3E97AB580D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56-415C-BB92-3E97AB580D7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56-415C-BB92-3E97AB580D7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56-415C-BB92-3E97AB580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56-415C-BB92-3E97AB580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56-415C-BB92-3E97AB580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56-415C-BB92-3E97AB580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56-415C-BB92-3E97AB580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56-415C-BB92-3E97AB580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56-415C-BB92-3E97AB580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56-415C-BB92-3E97AB580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56-415C-BB92-3E97AB580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56-415C-BB92-3E97AB580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56-415C-BB92-3E97AB580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56-415C-BB92-3E97AB580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56-415C-BB92-3E97AB580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56-415C-BB92-3E97AB580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56-415C-BB92-3E97AB580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56-415C-BB92-3E97AB580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56-415C-BB92-3E97AB580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56-415C-BB92-3E97AB580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56-415C-BB92-3E97AB580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56-415C-BB92-3E97AB580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56-415C-BB92-3E97AB580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56-415C-BB92-3E97AB580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56-415C-BB92-3E97AB580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56-415C-BB92-3E97AB580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56-415C-BB92-3E97AB580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56-415C-BB92-3E97AB580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56-415C-BB92-3E97AB580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56-415C-BB92-3E97AB580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56-415C-BB92-3E97AB580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56-415C-BB92-3E97AB580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56-415C-BB92-3E97AB580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56-415C-BB92-3E97AB580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56-415C-BB92-3E97AB580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56-415C-BB92-3E97AB580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56-415C-BB92-3E97AB580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56-415C-BB92-3E97AB580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56-415C-BB92-3E97AB580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56-415C-BB92-3E97AB580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56-415C-BB92-3E97AB580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56-415C-BB92-3E97AB580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56-415C-BB92-3E97AB580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56-415C-BB92-3E97AB580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56-415C-BB92-3E97AB580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56-415C-BB92-3E97AB580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56-415C-BB92-3E97AB580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56-415C-BB92-3E97AB580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56-415C-BB92-3E97AB580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56-415C-BB92-3E97AB580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56-415C-BB92-3E97AB580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56-415C-BB92-3E97AB580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56-415C-BB92-3E97AB580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56-415C-BB92-3E97AB580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56-415C-BB92-3E97AB580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56-415C-BB92-3E97AB580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56-415C-BB92-3E97AB580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56-415C-BB92-3E97AB580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56-415C-BB92-3E97AB580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56-415C-BB92-3E97AB580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56-415C-BB92-3E97AB580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56-415C-BB92-3E97AB580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56-415C-BB92-3E97AB580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56-415C-BB92-3E97AB580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56-415C-BB92-3E97AB580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56-415C-BB92-3E97AB580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56-415C-BB92-3E97AB580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56-415C-BB92-3E97AB580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56-415C-BB92-3E97AB580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56-415C-BB92-3E97AB580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56-415C-BB92-3E97AB580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56-415C-BB92-3E97AB580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56-415C-BB92-3E97AB580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56-415C-BB92-3E97AB580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56-415C-BB92-3E97AB580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56-415C-BB92-3E97AB580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56-415C-BB92-3E97AB580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56-415C-BB92-3E97AB580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56-415C-BB92-3E97AB580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56-415C-BB92-3E97AB580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56-415C-BB92-3E97AB580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56-415C-BB92-3E97AB580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56-415C-BB92-3E97AB580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56-415C-BB92-3E97AB580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56-415C-BB92-3E97AB580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56-415C-BB92-3E97AB580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56-415C-BB92-3E97AB580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56-415C-BB92-3E97AB580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56-415C-BB92-3E97AB580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56-415C-BB92-3E97AB580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56-415C-BB92-3E97AB580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56-415C-BB92-3E97AB580D7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60A-49F8-81DF-DE147DFF20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60A-49F8-81DF-DE147DFF200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60A-49F8-81DF-DE147DFF20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60A-49F8-81DF-DE147DFF20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60A-49F8-81DF-DE147DFF200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60A-49F8-81DF-DE147DFF200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60A-49F8-81DF-DE147DFF20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60A-49F8-81DF-DE147DFF20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60A-49F8-81DF-DE147DFF20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60A-49F8-81DF-DE147DFF20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60A-49F8-81DF-DE147DFF20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60A-49F8-81DF-DE147DFF20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60A-49F8-81DF-DE147DFF20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60A-49F8-81DF-DE147DFF20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60A-49F8-81DF-DE147DFF20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60A-49F8-81DF-DE147DFF20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60A-49F8-81DF-DE147DFF20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60A-49F8-81DF-DE147DFF20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60A-49F8-81DF-DE147DFF20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60A-49F8-81DF-DE147DFF20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60A-49F8-81DF-DE147DFF20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60A-49F8-81DF-DE147DFF20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60A-49F8-81DF-DE147DFF20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60A-49F8-81DF-DE147DFF20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60A-49F8-81DF-DE147DFF20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60A-49F8-81DF-DE147DFF20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60A-49F8-81DF-DE147DFF20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60A-49F8-81DF-DE147DFF20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60A-49F8-81DF-DE147DFF20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60A-49F8-81DF-DE147DFF20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60A-49F8-81DF-DE147DFF20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60A-49F8-81DF-DE147DFF20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60A-49F8-81DF-DE147DFF20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60A-49F8-81DF-DE147DFF20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60A-49F8-81DF-DE147DFF20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60A-49F8-81DF-DE147DFF20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60A-49F8-81DF-DE147DFF20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60A-49F8-81DF-DE147DFF20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60A-49F8-81DF-DE147DFF20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60A-49F8-81DF-DE147DFF20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60A-49F8-81DF-DE147DFF20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60A-49F8-81DF-DE147DFF20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60A-49F8-81DF-DE147DFF20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60A-49F8-81DF-DE147DFF20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60A-49F8-81DF-DE147DFF20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60A-49F8-81DF-DE147DFF20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60A-49F8-81DF-DE147DFF20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60A-49F8-81DF-DE147DFF20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60A-49F8-81DF-DE147DFF20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60A-49F8-81DF-DE147DFF20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60A-49F8-81DF-DE147DFF20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60A-49F8-81DF-DE147DFF20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60A-49F8-81DF-DE147DFF20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60A-49F8-81DF-DE147DFF20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60A-49F8-81DF-DE147DFF20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60A-49F8-81DF-DE147DFF20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60A-49F8-81DF-DE147DFF20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60A-49F8-81DF-DE147DFF20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60A-49F8-81DF-DE147DFF20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60A-49F8-81DF-DE147DFF20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60A-49F8-81DF-DE147DFF20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60A-49F8-81DF-DE147DFF20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60A-49F8-81DF-DE147DFF20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60A-49F8-81DF-DE147DFF20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60A-49F8-81DF-DE147DFF20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60A-49F8-81DF-DE147DFF20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60A-49F8-81DF-DE147DFF20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60A-49F8-81DF-DE147DFF20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60A-49F8-81DF-DE147DFF20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60A-49F8-81DF-DE147DFF20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60A-49F8-81DF-DE147DFF20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60A-49F8-81DF-DE147DFF20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60A-49F8-81DF-DE147DFF20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60A-49F8-81DF-DE147DFF20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60A-49F8-81DF-DE147DFF20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60A-49F8-81DF-DE147DFF20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60A-49F8-81DF-DE147DFF20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60A-49F8-81DF-DE147DFF20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60A-49F8-81DF-DE147DFF20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60A-49F8-81DF-DE147DFF20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60A-49F8-81DF-DE147DFF20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60A-49F8-81DF-DE147DFF20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60A-49F8-81DF-DE147DFF20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60A-49F8-81DF-DE147DFF20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60A-49F8-81DF-DE147DFF20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60A-49F8-81DF-DE147DFF20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60A-49F8-81DF-DE147DFF20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60A-49F8-81DF-DE147DFF20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60A-49F8-81DF-DE147DFF20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60A-49F8-81DF-DE147DFF20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60A-49F8-81DF-DE147DFF20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60A-49F8-81DF-DE147DFF20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60A-49F8-81DF-DE147DFF20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60A-49F8-81DF-DE147DFF20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60A-49F8-81DF-DE147DFF20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60A-49F8-81DF-DE147DFF2004}"/>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60A-49F8-81DF-DE147DFF2004}"/>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60A-49F8-81DF-DE147DFF2004}"/>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60A-49F8-81DF-DE147DFF20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60A-49F8-81DF-DE147DFF20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60A-49F8-81DF-DE147DFF200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60A-49F8-81DF-DE147DFF20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60A-49F8-81DF-DE147DFF20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60A-49F8-81DF-DE147DFF200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60A-49F8-81DF-DE147DFF2004}"/>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60A-49F8-81DF-DE147DFF2004}"/>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60A-49F8-81DF-DE147DFF2004}"/>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60A-49F8-81DF-DE147DFF20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60A-49F8-81DF-DE147DFF20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60A-49F8-81DF-DE147DFF20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60A-49F8-81DF-DE147DFF20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60A-49F8-81DF-DE147DFF20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60A-49F8-81DF-DE147DFF20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60A-49F8-81DF-DE147DFF200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60A-49F8-81DF-DE147DFF200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60A-49F8-81DF-DE147DFF20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60A-49F8-81DF-DE147DFF20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60A-49F8-81DF-DE147DFF20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60A-49F8-81DF-DE147DFF20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60A-49F8-81DF-DE147DFF20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60A-49F8-81DF-DE147DFF20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60A-49F8-81DF-DE147DFF20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60A-49F8-81DF-DE147DFF20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60A-49F8-81DF-DE147DFF20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60A-49F8-81DF-DE147DFF20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60A-49F8-81DF-DE147DFF20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60A-49F8-81DF-DE147DFF20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60A-49F8-81DF-DE147DFF20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60A-49F8-81DF-DE147DFF20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60A-49F8-81DF-DE147DFF20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60A-49F8-81DF-DE147DFF20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60A-49F8-81DF-DE147DFF20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60A-49F8-81DF-DE147DFF20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60A-49F8-81DF-DE147DFF20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60A-49F8-81DF-DE147DFF20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60A-49F8-81DF-DE147DFF20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60A-49F8-81DF-DE147DFF20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60A-49F8-81DF-DE147DFF20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60A-49F8-81DF-DE147DFF20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60A-49F8-81DF-DE147DFF20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60A-49F8-81DF-DE147DFF20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60A-49F8-81DF-DE147DFF20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60A-49F8-81DF-DE147DFF20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60A-49F8-81DF-DE147DFF20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60A-49F8-81DF-DE147DFF20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60A-49F8-81DF-DE147DFF20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60A-49F8-81DF-DE147DFF20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60A-49F8-81DF-DE147DFF20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60A-49F8-81DF-DE147DFF20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60A-49F8-81DF-DE147DFF20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60A-49F8-81DF-DE147DFF20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60A-49F8-81DF-DE147DFF20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60A-49F8-81DF-DE147DFF20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60A-49F8-81DF-DE147DFF20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60A-49F8-81DF-DE147DFF20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60A-49F8-81DF-DE147DFF20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60A-49F8-81DF-DE147DFF20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60A-49F8-81DF-DE147DFF20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60A-49F8-81DF-DE147DFF20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60A-49F8-81DF-DE147DFF20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60A-49F8-81DF-DE147DFF20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60A-49F8-81DF-DE147DFF20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60A-49F8-81DF-DE147DFF20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60A-49F8-81DF-DE147DFF20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60A-49F8-81DF-DE147DFF20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60A-49F8-81DF-DE147DFF20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60A-49F8-81DF-DE147DFF20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60A-49F8-81DF-DE147DFF20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60A-49F8-81DF-DE147DFF20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60A-49F8-81DF-DE147DFF20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60A-49F8-81DF-DE147DFF20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60A-49F8-81DF-DE147DFF20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60A-49F8-81DF-DE147DFF20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60A-49F8-81DF-DE147DFF20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60A-49F8-81DF-DE147DFF20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60A-49F8-81DF-DE147DFF20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60A-49F8-81DF-DE147DFF20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60A-49F8-81DF-DE147DFF20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60A-49F8-81DF-DE147DFF20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60A-49F8-81DF-DE147DFF20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60A-49F8-81DF-DE147DFF20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60A-49F8-81DF-DE147DFF20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60A-49F8-81DF-DE147DFF20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60A-49F8-81DF-DE147DFF20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60A-49F8-81DF-DE147DFF20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60A-49F8-81DF-DE147DFF20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60A-49F8-81DF-DE147DFF20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60A-49F8-81DF-DE147DFF20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60A-49F8-81DF-DE147DFF20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60A-49F8-81DF-DE147DFF20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60A-49F8-81DF-DE147DFF20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60A-49F8-81DF-DE147DFF20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60A-49F8-81DF-DE147DFF20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60A-49F8-81DF-DE147DFF20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60A-49F8-81DF-DE147DFF200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95.4</c:v>
                </c:pt>
                <c:pt idx="8">
                  <c:v>95.4</c:v>
                </c:pt>
                <c:pt idx="9">
                  <c:v>95.4</c:v>
                </c:pt>
                <c:pt idx="10">
                  <c:v>95.4</c:v>
                </c:pt>
                <c:pt idx="11">
                  <c:v>95.4</c:v>
                </c:pt>
                <c:pt idx="12">
                  <c:v>95.4</c:v>
                </c:pt>
                <c:pt idx="13">
                  <c:v>95.4</c:v>
                </c:pt>
                <c:pt idx="14">
                  <c:v>95.4</c:v>
                </c:pt>
                <c:pt idx="15">
                  <c:v>95.4</c:v>
                </c:pt>
                <c:pt idx="16">
                  <c:v>95.4</c:v>
                </c:pt>
                <c:pt idx="17">
                  <c:v>95.4</c:v>
                </c:pt>
                <c:pt idx="18">
                  <c:v>95.4</c:v>
                </c:pt>
                <c:pt idx="19">
                  <c:v>95.4</c:v>
                </c:pt>
                <c:pt idx="20">
                  <c:v>95.4</c:v>
                </c:pt>
                <c:pt idx="21">
                  <c:v>95.4</c:v>
                </c:pt>
                <c:pt idx="22">
                  <c:v>95.4</c:v>
                </c:pt>
                <c:pt idx="23">
                  <c:v>#N/A</c:v>
                </c:pt>
                <c:pt idx="24">
                  <c:v>#N/A</c:v>
                </c:pt>
                <c:pt idx="25">
                  <c:v>#N/A</c:v>
                </c:pt>
              </c:numCache>
            </c:numRef>
          </c:yVal>
          <c:smooth val="0"/>
          <c:extLst>
            <c:ext xmlns:c16="http://schemas.microsoft.com/office/drawing/2014/chart" uri="{C3380CC4-5D6E-409C-BE32-E72D297353CC}">
              <c16:uniqueId val="{000000C2-660A-49F8-81DF-DE147DFF200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60A-49F8-81DF-DE147DFF20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60A-49F8-81DF-DE147DFF200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60A-49F8-81DF-DE147DFF20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60A-49F8-81DF-DE147DFF20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60A-49F8-81DF-DE147DFF2004}"/>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60A-49F8-81DF-DE147DFF200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60A-49F8-81DF-DE147DFF20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60A-49F8-81DF-DE147DFF20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60A-49F8-81DF-DE147DFF20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60A-49F8-81DF-DE147DFF20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60A-49F8-81DF-DE147DFF20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60A-49F8-81DF-DE147DFF20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60A-49F8-81DF-DE147DFF20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60A-49F8-81DF-DE147DFF20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60A-49F8-81DF-DE147DFF20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60A-49F8-81DF-DE147DFF20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60A-49F8-81DF-DE147DFF20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60A-49F8-81DF-DE147DFF20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60A-49F8-81DF-DE147DFF20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60A-49F8-81DF-DE147DFF20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60A-49F8-81DF-DE147DFF20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60A-49F8-81DF-DE147DFF20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60A-49F8-81DF-DE147DFF20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60A-49F8-81DF-DE147DFF20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60A-49F8-81DF-DE147DFF20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60A-49F8-81DF-DE147DFF20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60A-49F8-81DF-DE147DFF20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60A-49F8-81DF-DE147DFF20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60A-49F8-81DF-DE147DFF20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60A-49F8-81DF-DE147DFF20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60A-49F8-81DF-DE147DFF20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60A-49F8-81DF-DE147DFF20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60A-49F8-81DF-DE147DFF20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60A-49F8-81DF-DE147DFF20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60A-49F8-81DF-DE147DFF20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60A-49F8-81DF-DE147DFF20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60A-49F8-81DF-DE147DFF20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60A-49F8-81DF-DE147DFF20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60A-49F8-81DF-DE147DFF20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60A-49F8-81DF-DE147DFF20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60A-49F8-81DF-DE147DFF20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60A-49F8-81DF-DE147DFF20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60A-49F8-81DF-DE147DFF20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60A-49F8-81DF-DE147DFF20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60A-49F8-81DF-DE147DFF20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60A-49F8-81DF-DE147DFF20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60A-49F8-81DF-DE147DFF20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60A-49F8-81DF-DE147DFF20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60A-49F8-81DF-DE147DFF20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60A-49F8-81DF-DE147DFF20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60A-49F8-81DF-DE147DFF20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60A-49F8-81DF-DE147DFF20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60A-49F8-81DF-DE147DFF20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60A-49F8-81DF-DE147DFF20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60A-49F8-81DF-DE147DFF20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60A-49F8-81DF-DE147DFF20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60A-49F8-81DF-DE147DFF20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60A-49F8-81DF-DE147DFF20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60A-49F8-81DF-DE147DFF20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60A-49F8-81DF-DE147DFF20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60A-49F8-81DF-DE147DFF20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60A-49F8-81DF-DE147DFF20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60A-49F8-81DF-DE147DFF20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60A-49F8-81DF-DE147DFF20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60A-49F8-81DF-DE147DFF20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60A-49F8-81DF-DE147DFF20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60A-49F8-81DF-DE147DFF20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60A-49F8-81DF-DE147DFF20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60A-49F8-81DF-DE147DFF20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60A-49F8-81DF-DE147DFF20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60A-49F8-81DF-DE147DFF20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60A-49F8-81DF-DE147DFF20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60A-49F8-81DF-DE147DFF20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60A-49F8-81DF-DE147DFF20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60A-49F8-81DF-DE147DFF20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60A-49F8-81DF-DE147DFF20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60A-49F8-81DF-DE147DFF20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60A-49F8-81DF-DE147DFF20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60A-49F8-81DF-DE147DFF20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60A-49F8-81DF-DE147DFF20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60A-49F8-81DF-DE147DFF20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60A-49F8-81DF-DE147DFF20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60A-49F8-81DF-DE147DFF20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60A-49F8-81DF-DE147DFF20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60A-49F8-81DF-DE147DFF20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60A-49F8-81DF-DE147DFF20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60A-49F8-81DF-DE147DFF20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60A-49F8-81DF-DE147DFF20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60A-49F8-81DF-DE147DFF20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60A-49F8-81DF-DE147DFF20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60A-49F8-81DF-DE147DFF20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60A-49F8-81DF-DE147DFF20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60A-49F8-81DF-DE147DFF20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60A-49F8-81DF-DE147DFF20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60A-49F8-81DF-DE147DFF20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93.459000000000003</c:v>
                </c:pt>
                <c:pt idx="2">
                  <c:v>#N/A</c:v>
                </c:pt>
                <c:pt idx="3">
                  <c:v>#N/A</c:v>
                </c:pt>
                <c:pt idx="4">
                  <c:v>97.27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60A-49F8-81DF-DE147DFF200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6E4-4FBE-8B39-5ACC4F1A54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E4-4FBE-8B39-5ACC4F1A543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E4-4FBE-8B39-5ACC4F1A543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E4-4FBE-8B39-5ACC4F1A54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E4-4FBE-8B39-5ACC4F1A543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E4-4FBE-8B39-5ACC4F1A543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E4-4FBE-8B39-5ACC4F1A54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E4-4FBE-8B39-5ACC4F1A54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E4-4FBE-8B39-5ACC4F1A54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E4-4FBE-8B39-5ACC4F1A54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E4-4FBE-8B39-5ACC4F1A54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E4-4FBE-8B39-5ACC4F1A54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E4-4FBE-8B39-5ACC4F1A54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E4-4FBE-8B39-5ACC4F1A54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E4-4FBE-8B39-5ACC4F1A54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E4-4FBE-8B39-5ACC4F1A54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E4-4FBE-8B39-5ACC4F1A54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E4-4FBE-8B39-5ACC4F1A54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E4-4FBE-8B39-5ACC4F1A54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E4-4FBE-8B39-5ACC4F1A54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E4-4FBE-8B39-5ACC4F1A54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E4-4FBE-8B39-5ACC4F1A54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E4-4FBE-8B39-5ACC4F1A54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E4-4FBE-8B39-5ACC4F1A54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6E4-4FBE-8B39-5ACC4F1A54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E4-4FBE-8B39-5ACC4F1A54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E4-4FBE-8B39-5ACC4F1A54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E4-4FBE-8B39-5ACC4F1A54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E4-4FBE-8B39-5ACC4F1A54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E4-4FBE-8B39-5ACC4F1A54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E4-4FBE-8B39-5ACC4F1A54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E4-4FBE-8B39-5ACC4F1A54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E4-4FBE-8B39-5ACC4F1A54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E4-4FBE-8B39-5ACC4F1A54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E4-4FBE-8B39-5ACC4F1A54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E4-4FBE-8B39-5ACC4F1A54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E4-4FBE-8B39-5ACC4F1A54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E4-4FBE-8B39-5ACC4F1A54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E4-4FBE-8B39-5ACC4F1A54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E4-4FBE-8B39-5ACC4F1A54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E4-4FBE-8B39-5ACC4F1A54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E4-4FBE-8B39-5ACC4F1A54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E4-4FBE-8B39-5ACC4F1A54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E4-4FBE-8B39-5ACC4F1A54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E4-4FBE-8B39-5ACC4F1A54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E4-4FBE-8B39-5ACC4F1A54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E4-4FBE-8B39-5ACC4F1A54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E4-4FBE-8B39-5ACC4F1A54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E4-4FBE-8B39-5ACC4F1A54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E4-4FBE-8B39-5ACC4F1A54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E4-4FBE-8B39-5ACC4F1A54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E4-4FBE-8B39-5ACC4F1A54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E4-4FBE-8B39-5ACC4F1A54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E4-4FBE-8B39-5ACC4F1A54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E4-4FBE-8B39-5ACC4F1A54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E4-4FBE-8B39-5ACC4F1A54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E4-4FBE-8B39-5ACC4F1A54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E4-4FBE-8B39-5ACC4F1A54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E4-4FBE-8B39-5ACC4F1A54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E4-4FBE-8B39-5ACC4F1A54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E4-4FBE-8B39-5ACC4F1A54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E4-4FBE-8B39-5ACC4F1A54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E4-4FBE-8B39-5ACC4F1A54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E4-4FBE-8B39-5ACC4F1A54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E4-4FBE-8B39-5ACC4F1A54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E4-4FBE-8B39-5ACC4F1A54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E4-4FBE-8B39-5ACC4F1A54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E4-4FBE-8B39-5ACC4F1A54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E4-4FBE-8B39-5ACC4F1A54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E4-4FBE-8B39-5ACC4F1A54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E4-4FBE-8B39-5ACC4F1A54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E4-4FBE-8B39-5ACC4F1A54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E4-4FBE-8B39-5ACC4F1A54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E4-4FBE-8B39-5ACC4F1A54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E4-4FBE-8B39-5ACC4F1A54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E4-4FBE-8B39-5ACC4F1A54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E4-4FBE-8B39-5ACC4F1A54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E4-4FBE-8B39-5ACC4F1A54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E4-4FBE-8B39-5ACC4F1A54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E4-4FBE-8B39-5ACC4F1A54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E4-4FBE-8B39-5ACC4F1A54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E4-4FBE-8B39-5ACC4F1A54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E4-4FBE-8B39-5ACC4F1A54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E4-4FBE-8B39-5ACC4F1A54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E4-4FBE-8B39-5ACC4F1A54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E4-4FBE-8B39-5ACC4F1A54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E4-4FBE-8B39-5ACC4F1A54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E4-4FBE-8B39-5ACC4F1A54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E4-4FBE-8B39-5ACC4F1A54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E4-4FBE-8B39-5ACC4F1A54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E4-4FBE-8B39-5ACC4F1A54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E4-4FBE-8B39-5ACC4F1A54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E4-4FBE-8B39-5ACC4F1A54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E4-4FBE-8B39-5ACC4F1A54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E4-4FBE-8B39-5ACC4F1A54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6E4-4FBE-8B39-5ACC4F1A5439}"/>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6E4-4FBE-8B39-5ACC4F1A5439}"/>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6E4-4FBE-8B39-5ACC4F1A5439}"/>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6E4-4FBE-8B39-5ACC4F1A5439}"/>
              </c:ext>
            </c:extLst>
          </c:dPt>
          <c:dPt>
            <c:idx val="3"/>
            <c:bubble3D val="0"/>
            <c:extLst>
              <c:ext xmlns:c16="http://schemas.microsoft.com/office/drawing/2014/chart" uri="{C3380CC4-5D6E-409C-BE32-E72D297353CC}">
                <c16:uniqueId val="{00000063-36E4-4FBE-8B39-5ACC4F1A543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E4-4FBE-8B39-5ACC4F1A54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E4-4FBE-8B39-5ACC4F1A543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E4-4FBE-8B39-5ACC4F1A543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E4-4FBE-8B39-5ACC4F1A54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E4-4FBE-8B39-5ACC4F1A543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E4-4FBE-8B39-5ACC4F1A543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E4-4FBE-8B39-5ACC4F1A54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E4-4FBE-8B39-5ACC4F1A54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E4-4FBE-8B39-5ACC4F1A54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E4-4FBE-8B39-5ACC4F1A54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E4-4FBE-8B39-5ACC4F1A54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E4-4FBE-8B39-5ACC4F1A54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E4-4FBE-8B39-5ACC4F1A54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E4-4FBE-8B39-5ACC4F1A54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E4-4FBE-8B39-5ACC4F1A54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E4-4FBE-8B39-5ACC4F1A54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E4-4FBE-8B39-5ACC4F1A54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E4-4FBE-8B39-5ACC4F1A54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E4-4FBE-8B39-5ACC4F1A54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E4-4FBE-8B39-5ACC4F1A54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E4-4FBE-8B39-5ACC4F1A54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E4-4FBE-8B39-5ACC4F1A54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E4-4FBE-8B39-5ACC4F1A54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E4-4FBE-8B39-5ACC4F1A54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E4-4FBE-8B39-5ACC4F1A54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E4-4FBE-8B39-5ACC4F1A54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E4-4FBE-8B39-5ACC4F1A54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E4-4FBE-8B39-5ACC4F1A54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E4-4FBE-8B39-5ACC4F1A54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E4-4FBE-8B39-5ACC4F1A54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E4-4FBE-8B39-5ACC4F1A54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E4-4FBE-8B39-5ACC4F1A54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E4-4FBE-8B39-5ACC4F1A54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E4-4FBE-8B39-5ACC4F1A54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E4-4FBE-8B39-5ACC4F1A54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E4-4FBE-8B39-5ACC4F1A54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E4-4FBE-8B39-5ACC4F1A54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E4-4FBE-8B39-5ACC4F1A54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E4-4FBE-8B39-5ACC4F1A54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E4-4FBE-8B39-5ACC4F1A54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E4-4FBE-8B39-5ACC4F1A54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E4-4FBE-8B39-5ACC4F1A54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E4-4FBE-8B39-5ACC4F1A54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E4-4FBE-8B39-5ACC4F1A54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E4-4FBE-8B39-5ACC4F1A54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E4-4FBE-8B39-5ACC4F1A54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E4-4FBE-8B39-5ACC4F1A54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E4-4FBE-8B39-5ACC4F1A54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E4-4FBE-8B39-5ACC4F1A54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E4-4FBE-8B39-5ACC4F1A54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E4-4FBE-8B39-5ACC4F1A54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E4-4FBE-8B39-5ACC4F1A54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E4-4FBE-8B39-5ACC4F1A54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E4-4FBE-8B39-5ACC4F1A54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E4-4FBE-8B39-5ACC4F1A54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E4-4FBE-8B39-5ACC4F1A54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E4-4FBE-8B39-5ACC4F1A54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E4-4FBE-8B39-5ACC4F1A54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E4-4FBE-8B39-5ACC4F1A54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E4-4FBE-8B39-5ACC4F1A54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E4-4FBE-8B39-5ACC4F1A54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E4-4FBE-8B39-5ACC4F1A54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E4-4FBE-8B39-5ACC4F1A54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E4-4FBE-8B39-5ACC4F1A54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E4-4FBE-8B39-5ACC4F1A54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E4-4FBE-8B39-5ACC4F1A54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E4-4FBE-8B39-5ACC4F1A54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E4-4FBE-8B39-5ACC4F1A54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E4-4FBE-8B39-5ACC4F1A54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E4-4FBE-8B39-5ACC4F1A54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E4-4FBE-8B39-5ACC4F1A54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E4-4FBE-8B39-5ACC4F1A54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E4-4FBE-8B39-5ACC4F1A54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E4-4FBE-8B39-5ACC4F1A54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E4-4FBE-8B39-5ACC4F1A54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E4-4FBE-8B39-5ACC4F1A54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E4-4FBE-8B39-5ACC4F1A54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E4-4FBE-8B39-5ACC4F1A54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E4-4FBE-8B39-5ACC4F1A54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E4-4FBE-8B39-5ACC4F1A54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E4-4FBE-8B39-5ACC4F1A54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E4-4FBE-8B39-5ACC4F1A54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E4-4FBE-8B39-5ACC4F1A54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E4-4FBE-8B39-5ACC4F1A54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E4-4FBE-8B39-5ACC4F1A54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E4-4FBE-8B39-5ACC4F1A54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E4-4FBE-8B39-5ACC4F1A54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E4-4FBE-8B39-5ACC4F1A54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E4-4FBE-8B39-5ACC4F1A54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E4-4FBE-8B39-5ACC4F1A54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E4-4FBE-8B39-5ACC4F1A54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E4-4FBE-8B39-5ACC4F1A54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E4-4FBE-8B39-5ACC4F1A54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E4-4FBE-8B39-5ACC4F1A54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E4-4FBE-8B39-5ACC4F1A54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E4-4FBE-8B39-5ACC4F1A543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E4-4FBE-8B39-5ACC4F1A543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E4-4FBE-8B39-5ACC4F1A54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E4-4FBE-8B39-5ACC4F1A543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E4-4FBE-8B39-5ACC4F1A543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E4-4FBE-8B39-5ACC4F1A543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E4-4FBE-8B39-5ACC4F1A543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E4-4FBE-8B39-5ACC4F1A543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E4-4FBE-8B39-5ACC4F1A54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E4-4FBE-8B39-5ACC4F1A54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E4-4FBE-8B39-5ACC4F1A54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E4-4FBE-8B39-5ACC4F1A54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E4-4FBE-8B39-5ACC4F1A54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E4-4FBE-8B39-5ACC4F1A54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E4-4FBE-8B39-5ACC4F1A54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E4-4FBE-8B39-5ACC4F1A54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E4-4FBE-8B39-5ACC4F1A54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E4-4FBE-8B39-5ACC4F1A54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E4-4FBE-8B39-5ACC4F1A54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E4-4FBE-8B39-5ACC4F1A54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E4-4FBE-8B39-5ACC4F1A54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E4-4FBE-8B39-5ACC4F1A54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E4-4FBE-8B39-5ACC4F1A54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E4-4FBE-8B39-5ACC4F1A54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E4-4FBE-8B39-5ACC4F1A54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E4-4FBE-8B39-5ACC4F1A54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E4-4FBE-8B39-5ACC4F1A54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E4-4FBE-8B39-5ACC4F1A54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E4-4FBE-8B39-5ACC4F1A54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E4-4FBE-8B39-5ACC4F1A54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E4-4FBE-8B39-5ACC4F1A54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E4-4FBE-8B39-5ACC4F1A54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E4-4FBE-8B39-5ACC4F1A54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E4-4FBE-8B39-5ACC4F1A54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E4-4FBE-8B39-5ACC4F1A54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E4-4FBE-8B39-5ACC4F1A54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E4-4FBE-8B39-5ACC4F1A54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E4-4FBE-8B39-5ACC4F1A54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E4-4FBE-8B39-5ACC4F1A54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E4-4FBE-8B39-5ACC4F1A54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E4-4FBE-8B39-5ACC4F1A54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E4-4FBE-8B39-5ACC4F1A54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E4-4FBE-8B39-5ACC4F1A54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E4-4FBE-8B39-5ACC4F1A54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E4-4FBE-8B39-5ACC4F1A54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E4-4FBE-8B39-5ACC4F1A54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E4-4FBE-8B39-5ACC4F1A54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E4-4FBE-8B39-5ACC4F1A54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E4-4FBE-8B39-5ACC4F1A54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E4-4FBE-8B39-5ACC4F1A54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E4-4FBE-8B39-5ACC4F1A54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E4-4FBE-8B39-5ACC4F1A54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E4-4FBE-8B39-5ACC4F1A54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E4-4FBE-8B39-5ACC4F1A54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E4-4FBE-8B39-5ACC4F1A54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E4-4FBE-8B39-5ACC4F1A54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E4-4FBE-8B39-5ACC4F1A54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E4-4FBE-8B39-5ACC4F1A54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E4-4FBE-8B39-5ACC4F1A54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E4-4FBE-8B39-5ACC4F1A54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E4-4FBE-8B39-5ACC4F1A54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E4-4FBE-8B39-5ACC4F1A54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E4-4FBE-8B39-5ACC4F1A54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E4-4FBE-8B39-5ACC4F1A54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E4-4FBE-8B39-5ACC4F1A54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E4-4FBE-8B39-5ACC4F1A54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E4-4FBE-8B39-5ACC4F1A54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E4-4FBE-8B39-5ACC4F1A54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E4-4FBE-8B39-5ACC4F1A54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E4-4FBE-8B39-5ACC4F1A54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E4-4FBE-8B39-5ACC4F1A54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E4-4FBE-8B39-5ACC4F1A54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E4-4FBE-8B39-5ACC4F1A54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E4-4FBE-8B39-5ACC4F1A54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E4-4FBE-8B39-5ACC4F1A54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E4-4FBE-8B39-5ACC4F1A54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E4-4FBE-8B39-5ACC4F1A54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E4-4FBE-8B39-5ACC4F1A54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E4-4FBE-8B39-5ACC4F1A54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E4-4FBE-8B39-5ACC4F1A54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E4-4FBE-8B39-5ACC4F1A54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E4-4FBE-8B39-5ACC4F1A54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E4-4FBE-8B39-5ACC4F1A54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E4-4FBE-8B39-5ACC4F1A54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E4-4FBE-8B39-5ACC4F1A54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E4-4FBE-8B39-5ACC4F1A54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E4-4FBE-8B39-5ACC4F1A54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E4-4FBE-8B39-5ACC4F1A54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E4-4FBE-8B39-5ACC4F1A54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E4-4FBE-8B39-5ACC4F1A54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E4-4FBE-8B39-5ACC4F1A54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E4-4FBE-8B39-5ACC4F1A54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E4-4FBE-8B39-5ACC4F1A54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E4-4FBE-8B39-5ACC4F1A54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E4-4FBE-8B39-5ACC4F1A54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E4-4FBE-8B39-5ACC4F1A54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E4-4FBE-8B39-5ACC4F1A54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E4-4FBE-8B39-5ACC4F1A543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91-49B5-B2D9-BD65DA692B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91-49B5-B2D9-BD65DA692B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91-49B5-B2D9-BD65DA692B8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91-49B5-B2D9-BD65DA692B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91-49B5-B2D9-BD65DA692B8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91-49B5-B2D9-BD65DA692B8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91-49B5-B2D9-BD65DA692B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91-49B5-B2D9-BD65DA692B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91-49B5-B2D9-BD65DA692B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91-49B5-B2D9-BD65DA692B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91-49B5-B2D9-BD65DA692B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91-49B5-B2D9-BD65DA692B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91-49B5-B2D9-BD65DA692B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91-49B5-B2D9-BD65DA692B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91-49B5-B2D9-BD65DA692B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91-49B5-B2D9-BD65DA692B8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91-49B5-B2D9-BD65DA692B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91-49B5-B2D9-BD65DA692B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91-49B5-B2D9-BD65DA692B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91-49B5-B2D9-BD65DA692B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91-49B5-B2D9-BD65DA692B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91-49B5-B2D9-BD65DA692B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91-49B5-B2D9-BD65DA692B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91-49B5-B2D9-BD65DA692B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91-49B5-B2D9-BD65DA692B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91-49B5-B2D9-BD65DA692B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91-49B5-B2D9-BD65DA692B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91-49B5-B2D9-BD65DA692B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91-49B5-B2D9-BD65DA692B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91-49B5-B2D9-BD65DA692B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91-49B5-B2D9-BD65DA692B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91-49B5-B2D9-BD65DA692B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91-49B5-B2D9-BD65DA692B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91-49B5-B2D9-BD65DA692B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91-49B5-B2D9-BD65DA692B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91-49B5-B2D9-BD65DA692B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91-49B5-B2D9-BD65DA692B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91-49B5-B2D9-BD65DA692B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91-49B5-B2D9-BD65DA692B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91-49B5-B2D9-BD65DA692B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91-49B5-B2D9-BD65DA692B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91-49B5-B2D9-BD65DA692B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91-49B5-B2D9-BD65DA692B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91-49B5-B2D9-BD65DA692B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91-49B5-B2D9-BD65DA692B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91-49B5-B2D9-BD65DA692B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91-49B5-B2D9-BD65DA692B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91-49B5-B2D9-BD65DA692B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91-49B5-B2D9-BD65DA692B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91-49B5-B2D9-BD65DA692B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91-49B5-B2D9-BD65DA692B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91-49B5-B2D9-BD65DA692B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91-49B5-B2D9-BD65DA692B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91-49B5-B2D9-BD65DA692B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91-49B5-B2D9-BD65DA692B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91-49B5-B2D9-BD65DA692B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91-49B5-B2D9-BD65DA692B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91-49B5-B2D9-BD65DA692B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91-49B5-B2D9-BD65DA692B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91-49B5-B2D9-BD65DA692B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91-49B5-B2D9-BD65DA692B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91-49B5-B2D9-BD65DA692B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91-49B5-B2D9-BD65DA692B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91-49B5-B2D9-BD65DA692B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91-49B5-B2D9-BD65DA692B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91-49B5-B2D9-BD65DA692B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91-49B5-B2D9-BD65DA692B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91-49B5-B2D9-BD65DA692B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91-49B5-B2D9-BD65DA692B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91-49B5-B2D9-BD65DA692B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91-49B5-B2D9-BD65DA692B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91-49B5-B2D9-BD65DA692B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91-49B5-B2D9-BD65DA692B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91-49B5-B2D9-BD65DA692B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91-49B5-B2D9-BD65DA692B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91-49B5-B2D9-BD65DA692B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91-49B5-B2D9-BD65DA692B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91-49B5-B2D9-BD65DA692B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91-49B5-B2D9-BD65DA692B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91-49B5-B2D9-BD65DA692B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91-49B5-B2D9-BD65DA692B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91-49B5-B2D9-BD65DA692B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91-49B5-B2D9-BD65DA692B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91-49B5-B2D9-BD65DA692B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91-49B5-B2D9-BD65DA692B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91-49B5-B2D9-BD65DA692B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91-49B5-B2D9-BD65DA692B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91-49B5-B2D9-BD65DA692B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91-49B5-B2D9-BD65DA692B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91-49B5-B2D9-BD65DA692B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91-49B5-B2D9-BD65DA692B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91-49B5-B2D9-BD65DA692B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91-49B5-B2D9-BD65DA692B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91-49B5-B2D9-BD65DA692B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91-49B5-B2D9-BD65DA692B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65.818584070796462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91-49B5-B2D9-BD65DA692B8D}"/>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591-49B5-B2D9-BD65DA692B8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65.8</c:v>
                </c:pt>
                <c:pt idx="17">
                  <c:v>65.8</c:v>
                </c:pt>
                <c:pt idx="18">
                  <c:v>65.8</c:v>
                </c:pt>
                <c:pt idx="19">
                  <c:v>65.8</c:v>
                </c:pt>
                <c:pt idx="20">
                  <c:v>65.8</c:v>
                </c:pt>
                <c:pt idx="21">
                  <c:v>65.8</c:v>
                </c:pt>
                <c:pt idx="22">
                  <c:v>65.8</c:v>
                </c:pt>
                <c:pt idx="23">
                  <c:v>65.8</c:v>
                </c:pt>
                <c:pt idx="24">
                  <c:v>65.8</c:v>
                </c:pt>
                <c:pt idx="25">
                  <c:v>#N/A</c:v>
                </c:pt>
              </c:numCache>
            </c:numRef>
          </c:yVal>
          <c:smooth val="0"/>
          <c:extLst>
            <c:ext xmlns:c16="http://schemas.microsoft.com/office/drawing/2014/chart" uri="{C3380CC4-5D6E-409C-BE32-E72D297353CC}">
              <c16:uniqueId val="{00000061-1591-49B5-B2D9-BD65DA692B8D}"/>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43.5</c:v>
                </c:pt>
                <c:pt idx="17">
                  <c:v>43.5</c:v>
                </c:pt>
                <c:pt idx="18">
                  <c:v>43.5</c:v>
                </c:pt>
                <c:pt idx="19">
                  <c:v>43.5</c:v>
                </c:pt>
                <c:pt idx="20">
                  <c:v>43.5</c:v>
                </c:pt>
                <c:pt idx="21">
                  <c:v>43.5</c:v>
                </c:pt>
                <c:pt idx="22">
                  <c:v>43.5</c:v>
                </c:pt>
                <c:pt idx="23">
                  <c:v>43.5</c:v>
                </c:pt>
                <c:pt idx="24">
                  <c:v>43.5</c:v>
                </c:pt>
                <c:pt idx="25">
                  <c:v>#N/A</c:v>
                </c:pt>
              </c:numCache>
            </c:numRef>
          </c:yVal>
          <c:smooth val="0"/>
          <c:extLst>
            <c:ext xmlns:c16="http://schemas.microsoft.com/office/drawing/2014/chart" uri="{C3380CC4-5D6E-409C-BE32-E72D297353CC}">
              <c16:uniqueId val="{00000062-1591-49B5-B2D9-BD65DA692B8D}"/>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591-49B5-B2D9-BD65DA692B8D}"/>
              </c:ext>
            </c:extLst>
          </c:dPt>
          <c:dPt>
            <c:idx val="3"/>
            <c:bubble3D val="0"/>
            <c:extLst>
              <c:ext xmlns:c16="http://schemas.microsoft.com/office/drawing/2014/chart" uri="{C3380CC4-5D6E-409C-BE32-E72D297353CC}">
                <c16:uniqueId val="{00000064-1591-49B5-B2D9-BD65DA692B8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91-49B5-B2D9-BD65DA692B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91-49B5-B2D9-BD65DA692B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91-49B5-B2D9-BD65DA692B8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91-49B5-B2D9-BD65DA692B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91-49B5-B2D9-BD65DA692B8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91-49B5-B2D9-BD65DA692B8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91-49B5-B2D9-BD65DA692B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91-49B5-B2D9-BD65DA692B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91-49B5-B2D9-BD65DA692B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91-49B5-B2D9-BD65DA692B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91-49B5-B2D9-BD65DA692B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91-49B5-B2D9-BD65DA692B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91-49B5-B2D9-BD65DA692B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91-49B5-B2D9-BD65DA692B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91-49B5-B2D9-BD65DA692B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91-49B5-B2D9-BD65DA692B8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91-49B5-B2D9-BD65DA692B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91-49B5-B2D9-BD65DA692B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91-49B5-B2D9-BD65DA692B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91-49B5-B2D9-BD65DA692B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91-49B5-B2D9-BD65DA692B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91-49B5-B2D9-BD65DA692B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91-49B5-B2D9-BD65DA692B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591-49B5-B2D9-BD65DA692B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91-49B5-B2D9-BD65DA692B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91-49B5-B2D9-BD65DA692B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91-49B5-B2D9-BD65DA692B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91-49B5-B2D9-BD65DA692B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91-49B5-B2D9-BD65DA692B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91-49B5-B2D9-BD65DA692B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91-49B5-B2D9-BD65DA692B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91-49B5-B2D9-BD65DA692B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91-49B5-B2D9-BD65DA692B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91-49B5-B2D9-BD65DA692B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91-49B5-B2D9-BD65DA692B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91-49B5-B2D9-BD65DA692B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91-49B5-B2D9-BD65DA692B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91-49B5-B2D9-BD65DA692B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91-49B5-B2D9-BD65DA692B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91-49B5-B2D9-BD65DA692B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91-49B5-B2D9-BD65DA692B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91-49B5-B2D9-BD65DA692B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91-49B5-B2D9-BD65DA692B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91-49B5-B2D9-BD65DA692B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91-49B5-B2D9-BD65DA692B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91-49B5-B2D9-BD65DA692B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91-49B5-B2D9-BD65DA692B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91-49B5-B2D9-BD65DA692B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91-49B5-B2D9-BD65DA692B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91-49B5-B2D9-BD65DA692B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91-49B5-B2D9-BD65DA692B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91-49B5-B2D9-BD65DA692B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91-49B5-B2D9-BD65DA692B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91-49B5-B2D9-BD65DA692B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91-49B5-B2D9-BD65DA692B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91-49B5-B2D9-BD65DA692B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91-49B5-B2D9-BD65DA692B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91-49B5-B2D9-BD65DA692B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91-49B5-B2D9-BD65DA692B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91-49B5-B2D9-BD65DA692B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91-49B5-B2D9-BD65DA692B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91-49B5-B2D9-BD65DA692B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91-49B5-B2D9-BD65DA692B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91-49B5-B2D9-BD65DA692B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91-49B5-B2D9-BD65DA692B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91-49B5-B2D9-BD65DA692B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91-49B5-B2D9-BD65DA692B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91-49B5-B2D9-BD65DA692B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91-49B5-B2D9-BD65DA692B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91-49B5-B2D9-BD65DA692B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91-49B5-B2D9-BD65DA692B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91-49B5-B2D9-BD65DA692B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91-49B5-B2D9-BD65DA692B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91-49B5-B2D9-BD65DA692B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91-49B5-B2D9-BD65DA692B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91-49B5-B2D9-BD65DA692B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91-49B5-B2D9-BD65DA692B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91-49B5-B2D9-BD65DA692B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91-49B5-B2D9-BD65DA692B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91-49B5-B2D9-BD65DA692B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91-49B5-B2D9-BD65DA692B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91-49B5-B2D9-BD65DA692B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91-49B5-B2D9-BD65DA692B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91-49B5-B2D9-BD65DA692B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91-49B5-B2D9-BD65DA692B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91-49B5-B2D9-BD65DA692B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91-49B5-B2D9-BD65DA692B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91-49B5-B2D9-BD65DA692B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91-49B5-B2D9-BD65DA692B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91-49B5-B2D9-BD65DA692B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91-49B5-B2D9-BD65DA692B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91-49B5-B2D9-BD65DA692B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91-49B5-B2D9-BD65DA692B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91-49B5-B2D9-BD65DA692B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591-49B5-B2D9-BD65DA692B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43.473451327433629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591-49B5-B2D9-BD65DA692B8D}"/>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83.5</c:v>
                </c:pt>
                <c:pt idx="8">
                  <c:v>83.5</c:v>
                </c:pt>
                <c:pt idx="9">
                  <c:v>83.5</c:v>
                </c:pt>
                <c:pt idx="10">
                  <c:v>83.5</c:v>
                </c:pt>
                <c:pt idx="11">
                  <c:v>83.5</c:v>
                </c:pt>
                <c:pt idx="12">
                  <c:v>83.8</c:v>
                </c:pt>
                <c:pt idx="13">
                  <c:v>84.1</c:v>
                </c:pt>
                <c:pt idx="14">
                  <c:v>84.3</c:v>
                </c:pt>
                <c:pt idx="15">
                  <c:v>84.6</c:v>
                </c:pt>
                <c:pt idx="16">
                  <c:v>84.9</c:v>
                </c:pt>
                <c:pt idx="17">
                  <c:v>85.2</c:v>
                </c:pt>
                <c:pt idx="18">
                  <c:v>85.5</c:v>
                </c:pt>
                <c:pt idx="19">
                  <c:v>85.8</c:v>
                </c:pt>
                <c:pt idx="20">
                  <c:v>86.1</c:v>
                </c:pt>
                <c:pt idx="21">
                  <c:v>86.3</c:v>
                </c:pt>
                <c:pt idx="22">
                  <c:v>86.6</c:v>
                </c:pt>
                <c:pt idx="23">
                  <c:v>86.6</c:v>
                </c:pt>
                <c:pt idx="24">
                  <c:v>86.6</c:v>
                </c:pt>
                <c:pt idx="25">
                  <c:v>86.6</c:v>
                </c:pt>
              </c:numCache>
            </c:numRef>
          </c:yVal>
          <c:smooth val="0"/>
          <c:extLst>
            <c:ext xmlns:c16="http://schemas.microsoft.com/office/drawing/2014/chart" uri="{C3380CC4-5D6E-409C-BE32-E72D297353CC}">
              <c16:uniqueId val="{000000C3-1591-49B5-B2D9-BD65DA692B8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91-49B5-B2D9-BD65DA692B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91-49B5-B2D9-BD65DA692B8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91-49B5-B2D9-BD65DA692B8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91-49B5-B2D9-BD65DA692B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91-49B5-B2D9-BD65DA692B8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91-49B5-B2D9-BD65DA692B8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91-49B5-B2D9-BD65DA692B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91-49B5-B2D9-BD65DA692B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91-49B5-B2D9-BD65DA692B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91-49B5-B2D9-BD65DA692B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91-49B5-B2D9-BD65DA692B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91-49B5-B2D9-BD65DA692B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91-49B5-B2D9-BD65DA692B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91-49B5-B2D9-BD65DA692B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91-49B5-B2D9-BD65DA692B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91-49B5-B2D9-BD65DA692B8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91-49B5-B2D9-BD65DA692B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91-49B5-B2D9-BD65DA692B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91-49B5-B2D9-BD65DA692B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91-49B5-B2D9-BD65DA692B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91-49B5-B2D9-BD65DA692B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91-49B5-B2D9-BD65DA692B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91-49B5-B2D9-BD65DA692B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591-49B5-B2D9-BD65DA692B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91-49B5-B2D9-BD65DA692B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91-49B5-B2D9-BD65DA692B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91-49B5-B2D9-BD65DA692B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91-49B5-B2D9-BD65DA692B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91-49B5-B2D9-BD65DA692B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91-49B5-B2D9-BD65DA692B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91-49B5-B2D9-BD65DA692B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91-49B5-B2D9-BD65DA692B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91-49B5-B2D9-BD65DA692B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91-49B5-B2D9-BD65DA692B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91-49B5-B2D9-BD65DA692B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91-49B5-B2D9-BD65DA692B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91-49B5-B2D9-BD65DA692B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91-49B5-B2D9-BD65DA692B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91-49B5-B2D9-BD65DA692B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91-49B5-B2D9-BD65DA692B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91-49B5-B2D9-BD65DA692B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91-49B5-B2D9-BD65DA692B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91-49B5-B2D9-BD65DA692B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91-49B5-B2D9-BD65DA692B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91-49B5-B2D9-BD65DA692B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91-49B5-B2D9-BD65DA692B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91-49B5-B2D9-BD65DA692B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91-49B5-B2D9-BD65DA692B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91-49B5-B2D9-BD65DA692B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91-49B5-B2D9-BD65DA692B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91-49B5-B2D9-BD65DA692B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91-49B5-B2D9-BD65DA692B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91-49B5-B2D9-BD65DA692B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91-49B5-B2D9-BD65DA692B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91-49B5-B2D9-BD65DA692B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91-49B5-B2D9-BD65DA692B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91-49B5-B2D9-BD65DA692B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91-49B5-B2D9-BD65DA692B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91-49B5-B2D9-BD65DA692B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91-49B5-B2D9-BD65DA692B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91-49B5-B2D9-BD65DA692B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91-49B5-B2D9-BD65DA692B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91-49B5-B2D9-BD65DA692B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91-49B5-B2D9-BD65DA692B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91-49B5-B2D9-BD65DA692B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91-49B5-B2D9-BD65DA692B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91-49B5-B2D9-BD65DA692B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91-49B5-B2D9-BD65DA692B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91-49B5-B2D9-BD65DA692B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91-49B5-B2D9-BD65DA692B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91-49B5-B2D9-BD65DA692B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91-49B5-B2D9-BD65DA692B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91-49B5-B2D9-BD65DA692B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91-49B5-B2D9-BD65DA692B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91-49B5-B2D9-BD65DA692B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91-49B5-B2D9-BD65DA692B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91-49B5-B2D9-BD65DA692B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91-49B5-B2D9-BD65DA692B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91-49B5-B2D9-BD65DA692B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91-49B5-B2D9-BD65DA692B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91-49B5-B2D9-BD65DA692B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91-49B5-B2D9-BD65DA692B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91-49B5-B2D9-BD65DA692B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91-49B5-B2D9-BD65DA692B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91-49B5-B2D9-BD65DA692B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91-49B5-B2D9-BD65DA692B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91-49B5-B2D9-BD65DA692B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91-49B5-B2D9-BD65DA692B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91-49B5-B2D9-BD65DA692B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91-49B5-B2D9-BD65DA692B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91-49B5-B2D9-BD65DA692B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91-49B5-B2D9-BD65DA692B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91-49B5-B2D9-BD65DA692B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91-49B5-B2D9-BD65DA692B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591-49B5-B2D9-BD65DA692B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79.2</c:v>
                </c:pt>
                <c:pt idx="2">
                  <c:v>#N/A</c:v>
                </c:pt>
                <c:pt idx="3">
                  <c:v>#N/A</c:v>
                </c:pt>
                <c:pt idx="4">
                  <c:v>93.4</c:v>
                </c:pt>
                <c:pt idx="5">
                  <c:v>82.411504424778769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591-49B5-B2D9-BD65DA692B8D}"/>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7FF-46AF-AE16-E1AC819640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FF-46AF-AE16-E1AC819640C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FF-46AF-AE16-E1AC819640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FF-46AF-AE16-E1AC819640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FF-46AF-AE16-E1AC819640C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FF-46AF-AE16-E1AC819640C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FF-46AF-AE16-E1AC819640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FF-46AF-AE16-E1AC819640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FF-46AF-AE16-E1AC819640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FF-46AF-AE16-E1AC819640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FF-46AF-AE16-E1AC819640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FF-46AF-AE16-E1AC819640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FF-46AF-AE16-E1AC819640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FF-46AF-AE16-E1AC819640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FF-46AF-AE16-E1AC819640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FF-46AF-AE16-E1AC819640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FF-46AF-AE16-E1AC819640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FF-46AF-AE16-E1AC819640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FF-46AF-AE16-E1AC819640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FF-46AF-AE16-E1AC819640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FF-46AF-AE16-E1AC819640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FF-46AF-AE16-E1AC819640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FF-46AF-AE16-E1AC819640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FF-46AF-AE16-E1AC819640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7FF-46AF-AE16-E1AC819640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FF-46AF-AE16-E1AC819640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FF-46AF-AE16-E1AC819640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FF-46AF-AE16-E1AC819640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FF-46AF-AE16-E1AC819640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FF-46AF-AE16-E1AC819640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FF-46AF-AE16-E1AC819640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FF-46AF-AE16-E1AC819640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FF-46AF-AE16-E1AC819640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FF-46AF-AE16-E1AC819640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FF-46AF-AE16-E1AC819640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FF-46AF-AE16-E1AC819640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FF-46AF-AE16-E1AC819640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FF-46AF-AE16-E1AC819640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FF-46AF-AE16-E1AC819640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FF-46AF-AE16-E1AC819640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FF-46AF-AE16-E1AC819640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FF-46AF-AE16-E1AC819640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FF-46AF-AE16-E1AC819640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FF-46AF-AE16-E1AC819640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FF-46AF-AE16-E1AC819640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FF-46AF-AE16-E1AC819640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FF-46AF-AE16-E1AC819640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FF-46AF-AE16-E1AC819640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FF-46AF-AE16-E1AC819640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FF-46AF-AE16-E1AC819640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FF-46AF-AE16-E1AC819640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FF-46AF-AE16-E1AC819640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FF-46AF-AE16-E1AC819640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FF-46AF-AE16-E1AC819640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FF-46AF-AE16-E1AC819640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FF-46AF-AE16-E1AC819640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FF-46AF-AE16-E1AC819640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FF-46AF-AE16-E1AC819640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FF-46AF-AE16-E1AC819640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FF-46AF-AE16-E1AC819640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FF-46AF-AE16-E1AC819640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FF-46AF-AE16-E1AC819640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FF-46AF-AE16-E1AC819640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FF-46AF-AE16-E1AC819640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FF-46AF-AE16-E1AC819640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FF-46AF-AE16-E1AC819640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FF-46AF-AE16-E1AC819640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FF-46AF-AE16-E1AC819640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FF-46AF-AE16-E1AC819640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FF-46AF-AE16-E1AC819640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FF-46AF-AE16-E1AC819640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FF-46AF-AE16-E1AC819640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FF-46AF-AE16-E1AC819640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FF-46AF-AE16-E1AC819640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FF-46AF-AE16-E1AC819640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FF-46AF-AE16-E1AC819640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FF-46AF-AE16-E1AC819640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FF-46AF-AE16-E1AC819640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FF-46AF-AE16-E1AC819640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FF-46AF-AE16-E1AC819640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FF-46AF-AE16-E1AC819640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FF-46AF-AE16-E1AC819640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FF-46AF-AE16-E1AC819640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FF-46AF-AE16-E1AC819640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FF-46AF-AE16-E1AC819640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FF-46AF-AE16-E1AC819640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FF-46AF-AE16-E1AC819640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FF-46AF-AE16-E1AC819640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FF-46AF-AE16-E1AC819640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FF-46AF-AE16-E1AC819640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FF-46AF-AE16-E1AC819640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FF-46AF-AE16-E1AC819640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FF-46AF-AE16-E1AC819640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FF-46AF-AE16-E1AC819640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FF-46AF-AE16-E1AC819640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7FF-46AF-AE16-E1AC819640C3}"/>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7FF-46AF-AE16-E1AC819640C3}"/>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FF-46AF-AE16-E1AC819640C3}"/>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7FF-46AF-AE16-E1AC819640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7FF-46AF-AE16-E1AC819640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7FF-46AF-AE16-E1AC819640C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7FF-46AF-AE16-E1AC819640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7FF-46AF-AE16-E1AC819640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7FF-46AF-AE16-E1AC819640C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7FF-46AF-AE16-E1AC819640C3}"/>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7FF-46AF-AE16-E1AC819640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7FF-46AF-AE16-E1AC819640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7FF-46AF-AE16-E1AC819640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7FF-46AF-AE16-E1AC819640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7FF-46AF-AE16-E1AC819640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7FF-46AF-AE16-E1AC819640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7FF-46AF-AE16-E1AC819640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7FF-46AF-AE16-E1AC819640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7FF-46AF-AE16-E1AC819640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7FF-46AF-AE16-E1AC819640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7FF-46AF-AE16-E1AC819640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7FF-46AF-AE16-E1AC819640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7FF-46AF-AE16-E1AC819640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7FF-46AF-AE16-E1AC819640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7FF-46AF-AE16-E1AC819640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7FF-46AF-AE16-E1AC819640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7FF-46AF-AE16-E1AC819640C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7FF-46AF-AE16-E1AC819640C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7FF-46AF-AE16-E1AC819640C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89.6</c:v>
                </c:pt>
                <c:pt idx="8">
                  <c:v>89.6</c:v>
                </c:pt>
                <c:pt idx="9">
                  <c:v>89.6</c:v>
                </c:pt>
                <c:pt idx="10">
                  <c:v>89.6</c:v>
                </c:pt>
                <c:pt idx="11">
                  <c:v>89.6</c:v>
                </c:pt>
                <c:pt idx="12">
                  <c:v>89.6</c:v>
                </c:pt>
                <c:pt idx="13">
                  <c:v>89.6</c:v>
                </c:pt>
                <c:pt idx="14">
                  <c:v>89.6</c:v>
                </c:pt>
                <c:pt idx="15">
                  <c:v>89.6</c:v>
                </c:pt>
                <c:pt idx="16">
                  <c:v>89.6</c:v>
                </c:pt>
                <c:pt idx="17">
                  <c:v>89.6</c:v>
                </c:pt>
                <c:pt idx="18">
                  <c:v>89.6</c:v>
                </c:pt>
                <c:pt idx="19">
                  <c:v>89.6</c:v>
                </c:pt>
                <c:pt idx="20">
                  <c:v>89.6</c:v>
                </c:pt>
                <c:pt idx="21">
                  <c:v>89.6</c:v>
                </c:pt>
                <c:pt idx="22">
                  <c:v>89.6</c:v>
                </c:pt>
                <c:pt idx="23">
                  <c:v>#N/A</c:v>
                </c:pt>
                <c:pt idx="24">
                  <c:v>#N/A</c:v>
                </c:pt>
                <c:pt idx="25">
                  <c:v>#N/A</c:v>
                </c:pt>
              </c:numCache>
            </c:numRef>
          </c:yVal>
          <c:smooth val="0"/>
          <c:extLst>
            <c:ext xmlns:c16="http://schemas.microsoft.com/office/drawing/2014/chart" uri="{C3380CC4-5D6E-409C-BE32-E72D297353CC}">
              <c16:uniqueId val="{0000007B-E7FF-46AF-AE16-E1AC819640C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7FF-46AF-AE16-E1AC819640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7FF-46AF-AE16-E1AC819640C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7FF-46AF-AE16-E1AC819640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7FF-46AF-AE16-E1AC819640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7FF-46AF-AE16-E1AC819640C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7FF-46AF-AE16-E1AC819640C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7FF-46AF-AE16-E1AC819640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7FF-46AF-AE16-E1AC819640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7FF-46AF-AE16-E1AC819640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7FF-46AF-AE16-E1AC819640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7FF-46AF-AE16-E1AC819640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7FF-46AF-AE16-E1AC819640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7FF-46AF-AE16-E1AC819640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7FF-46AF-AE16-E1AC819640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7FF-46AF-AE16-E1AC819640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7FF-46AF-AE16-E1AC819640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7FF-46AF-AE16-E1AC819640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7FF-46AF-AE16-E1AC819640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7FF-46AF-AE16-E1AC819640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7FF-46AF-AE16-E1AC819640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7FF-46AF-AE16-E1AC819640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7FF-46AF-AE16-E1AC819640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7FF-46AF-AE16-E1AC819640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7FF-46AF-AE16-E1AC819640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FF-46AF-AE16-E1AC819640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FF-46AF-AE16-E1AC819640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FF-46AF-AE16-E1AC819640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FF-46AF-AE16-E1AC819640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FF-46AF-AE16-E1AC819640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FF-46AF-AE16-E1AC819640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FF-46AF-AE16-E1AC819640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FF-46AF-AE16-E1AC819640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FF-46AF-AE16-E1AC819640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FF-46AF-AE16-E1AC819640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FF-46AF-AE16-E1AC819640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FF-46AF-AE16-E1AC819640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FF-46AF-AE16-E1AC819640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FF-46AF-AE16-E1AC819640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FF-46AF-AE16-E1AC819640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FF-46AF-AE16-E1AC819640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FF-46AF-AE16-E1AC819640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FF-46AF-AE16-E1AC819640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FF-46AF-AE16-E1AC819640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FF-46AF-AE16-E1AC819640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FF-46AF-AE16-E1AC819640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FF-46AF-AE16-E1AC819640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FF-46AF-AE16-E1AC819640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FF-46AF-AE16-E1AC819640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FF-46AF-AE16-E1AC819640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FF-46AF-AE16-E1AC819640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FF-46AF-AE16-E1AC819640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FF-46AF-AE16-E1AC819640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FF-46AF-AE16-E1AC819640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FF-46AF-AE16-E1AC819640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FF-46AF-AE16-E1AC819640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FF-46AF-AE16-E1AC819640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FF-46AF-AE16-E1AC819640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FF-46AF-AE16-E1AC819640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FF-46AF-AE16-E1AC819640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FF-46AF-AE16-E1AC819640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FF-46AF-AE16-E1AC819640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FF-46AF-AE16-E1AC819640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FF-46AF-AE16-E1AC819640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FF-46AF-AE16-E1AC819640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FF-46AF-AE16-E1AC819640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FF-46AF-AE16-E1AC819640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FF-46AF-AE16-E1AC819640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FF-46AF-AE16-E1AC819640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FF-46AF-AE16-E1AC819640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7FF-46AF-AE16-E1AC819640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7FF-46AF-AE16-E1AC819640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7FF-46AF-AE16-E1AC819640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7FF-46AF-AE16-E1AC819640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7FF-46AF-AE16-E1AC819640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7FF-46AF-AE16-E1AC819640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7FF-46AF-AE16-E1AC819640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7FF-46AF-AE16-E1AC819640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7FF-46AF-AE16-E1AC819640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7FF-46AF-AE16-E1AC819640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7FF-46AF-AE16-E1AC819640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7FF-46AF-AE16-E1AC819640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7FF-46AF-AE16-E1AC819640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7FF-46AF-AE16-E1AC819640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7FF-46AF-AE16-E1AC819640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7FF-46AF-AE16-E1AC819640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7FF-46AF-AE16-E1AC819640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7FF-46AF-AE16-E1AC819640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7FF-46AF-AE16-E1AC819640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7FF-46AF-AE16-E1AC819640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7FF-46AF-AE16-E1AC819640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7FF-46AF-AE16-E1AC819640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7FF-46AF-AE16-E1AC819640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7FF-46AF-AE16-E1AC819640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7FF-46AF-AE16-E1AC819640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7FF-46AF-AE16-E1AC819640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90.2</c:v>
                </c:pt>
                <c:pt idx="2">
                  <c:v>#N/A</c:v>
                </c:pt>
                <c:pt idx="3">
                  <c:v>#N/A</c:v>
                </c:pt>
                <c:pt idx="4">
                  <c:v>89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7FF-46AF-AE16-E1AC819640C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406-4612-BE0B-58E52159B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06-4612-BE0B-58E52159B72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06-4612-BE0B-58E52159B7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06-4612-BE0B-58E52159B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06-4612-BE0B-58E52159B72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06-4612-BE0B-58E52159B72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06-4612-BE0B-58E52159B7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06-4612-BE0B-58E52159B7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06-4612-BE0B-58E52159B7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06-4612-BE0B-58E52159B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06-4612-BE0B-58E52159B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06-4612-BE0B-58E52159B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06-4612-BE0B-58E52159B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06-4612-BE0B-58E52159B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06-4612-BE0B-58E52159B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06-4612-BE0B-58E52159B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06-4612-BE0B-58E52159B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06-4612-BE0B-58E52159B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06-4612-BE0B-58E52159B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06-4612-BE0B-58E52159B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06-4612-BE0B-58E52159B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06-4612-BE0B-58E52159B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06-4612-BE0B-58E52159B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06-4612-BE0B-58E52159B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406-4612-BE0B-58E52159B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06-4612-BE0B-58E52159B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06-4612-BE0B-58E52159B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06-4612-BE0B-58E52159B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06-4612-BE0B-58E52159B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06-4612-BE0B-58E52159B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06-4612-BE0B-58E52159B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06-4612-BE0B-58E52159B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06-4612-BE0B-58E52159B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06-4612-BE0B-58E52159B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06-4612-BE0B-58E52159B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06-4612-BE0B-58E52159B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06-4612-BE0B-58E52159B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06-4612-BE0B-58E52159B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06-4612-BE0B-58E52159B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06-4612-BE0B-58E52159B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06-4612-BE0B-58E52159B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06-4612-BE0B-58E52159B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06-4612-BE0B-58E52159B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06-4612-BE0B-58E52159B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06-4612-BE0B-58E52159B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06-4612-BE0B-58E52159B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06-4612-BE0B-58E52159B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06-4612-BE0B-58E52159B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06-4612-BE0B-58E52159B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06-4612-BE0B-58E52159B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06-4612-BE0B-58E52159B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06-4612-BE0B-58E52159B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06-4612-BE0B-58E52159B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06-4612-BE0B-58E52159B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06-4612-BE0B-58E52159B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06-4612-BE0B-58E52159B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06-4612-BE0B-58E52159B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06-4612-BE0B-58E52159B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06-4612-BE0B-58E52159B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06-4612-BE0B-58E52159B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06-4612-BE0B-58E52159B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06-4612-BE0B-58E52159B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06-4612-BE0B-58E52159B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06-4612-BE0B-58E52159B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06-4612-BE0B-58E52159B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06-4612-BE0B-58E52159B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06-4612-BE0B-58E52159B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06-4612-BE0B-58E52159B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06-4612-BE0B-58E52159B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06-4612-BE0B-58E52159B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06-4612-BE0B-58E52159B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06-4612-BE0B-58E52159B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06-4612-BE0B-58E52159B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06-4612-BE0B-58E52159B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06-4612-BE0B-58E52159B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06-4612-BE0B-58E52159B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06-4612-BE0B-58E52159B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06-4612-BE0B-58E52159B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06-4612-BE0B-58E52159B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06-4612-BE0B-58E52159B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06-4612-BE0B-58E52159B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06-4612-BE0B-58E52159B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06-4612-BE0B-58E52159B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06-4612-BE0B-58E52159B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06-4612-BE0B-58E52159B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06-4612-BE0B-58E52159B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06-4612-BE0B-58E52159B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06-4612-BE0B-58E52159B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06-4612-BE0B-58E52159B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06-4612-BE0B-58E52159B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06-4612-BE0B-58E52159B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06-4612-BE0B-58E52159B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06-4612-BE0B-58E52159B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06-4612-BE0B-58E52159B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06-4612-BE0B-58E52159B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406-4612-BE0B-58E52159B722}"/>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406-4612-BE0B-58E52159B72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406-4612-BE0B-58E52159B722}"/>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406-4612-BE0B-58E52159B722}"/>
              </c:ext>
            </c:extLst>
          </c:dPt>
          <c:dPt>
            <c:idx val="3"/>
            <c:bubble3D val="0"/>
            <c:extLst>
              <c:ext xmlns:c16="http://schemas.microsoft.com/office/drawing/2014/chart" uri="{C3380CC4-5D6E-409C-BE32-E72D297353CC}">
                <c16:uniqueId val="{00000063-4406-4612-BE0B-58E52159B7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06-4612-BE0B-58E52159B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06-4612-BE0B-58E52159B72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06-4612-BE0B-58E52159B7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06-4612-BE0B-58E52159B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06-4612-BE0B-58E52159B72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06-4612-BE0B-58E52159B72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06-4612-BE0B-58E52159B7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06-4612-BE0B-58E52159B7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06-4612-BE0B-58E52159B7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06-4612-BE0B-58E52159B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06-4612-BE0B-58E52159B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06-4612-BE0B-58E52159B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06-4612-BE0B-58E52159B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06-4612-BE0B-58E52159B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06-4612-BE0B-58E52159B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06-4612-BE0B-58E52159B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06-4612-BE0B-58E52159B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06-4612-BE0B-58E52159B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06-4612-BE0B-58E52159B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06-4612-BE0B-58E52159B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06-4612-BE0B-58E52159B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06-4612-BE0B-58E52159B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06-4612-BE0B-58E52159B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06-4612-BE0B-58E52159B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06-4612-BE0B-58E52159B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06-4612-BE0B-58E52159B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06-4612-BE0B-58E52159B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06-4612-BE0B-58E52159B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06-4612-BE0B-58E52159B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06-4612-BE0B-58E52159B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06-4612-BE0B-58E52159B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06-4612-BE0B-58E52159B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06-4612-BE0B-58E52159B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06-4612-BE0B-58E52159B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06-4612-BE0B-58E52159B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06-4612-BE0B-58E52159B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06-4612-BE0B-58E52159B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06-4612-BE0B-58E52159B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06-4612-BE0B-58E52159B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06-4612-BE0B-58E52159B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06-4612-BE0B-58E52159B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06-4612-BE0B-58E52159B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06-4612-BE0B-58E52159B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06-4612-BE0B-58E52159B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06-4612-BE0B-58E52159B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06-4612-BE0B-58E52159B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06-4612-BE0B-58E52159B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06-4612-BE0B-58E52159B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06-4612-BE0B-58E52159B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06-4612-BE0B-58E52159B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06-4612-BE0B-58E52159B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06-4612-BE0B-58E52159B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06-4612-BE0B-58E52159B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06-4612-BE0B-58E52159B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06-4612-BE0B-58E52159B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06-4612-BE0B-58E52159B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06-4612-BE0B-58E52159B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06-4612-BE0B-58E52159B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06-4612-BE0B-58E52159B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06-4612-BE0B-58E52159B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06-4612-BE0B-58E52159B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06-4612-BE0B-58E52159B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06-4612-BE0B-58E52159B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06-4612-BE0B-58E52159B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06-4612-BE0B-58E52159B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06-4612-BE0B-58E52159B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06-4612-BE0B-58E52159B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06-4612-BE0B-58E52159B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06-4612-BE0B-58E52159B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06-4612-BE0B-58E52159B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06-4612-BE0B-58E52159B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06-4612-BE0B-58E52159B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06-4612-BE0B-58E52159B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06-4612-BE0B-58E52159B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06-4612-BE0B-58E52159B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06-4612-BE0B-58E52159B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06-4612-BE0B-58E52159B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06-4612-BE0B-58E52159B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06-4612-BE0B-58E52159B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06-4612-BE0B-58E52159B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06-4612-BE0B-58E52159B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06-4612-BE0B-58E52159B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06-4612-BE0B-58E52159B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06-4612-BE0B-58E52159B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06-4612-BE0B-58E52159B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06-4612-BE0B-58E52159B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06-4612-BE0B-58E52159B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06-4612-BE0B-58E52159B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06-4612-BE0B-58E52159B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06-4612-BE0B-58E52159B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06-4612-BE0B-58E52159B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06-4612-BE0B-58E52159B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06-4612-BE0B-58E52159B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06-4612-BE0B-58E52159B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06-4612-BE0B-58E52159B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06-4612-BE0B-58E52159B72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406-4612-BE0B-58E52159B72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06-4612-BE0B-58E52159B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06-4612-BE0B-58E52159B72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06-4612-BE0B-58E52159B7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06-4612-BE0B-58E52159B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06-4612-BE0B-58E52159B72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06-4612-BE0B-58E52159B72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06-4612-BE0B-58E52159B7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06-4612-BE0B-58E52159B7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06-4612-BE0B-58E52159B7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06-4612-BE0B-58E52159B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06-4612-BE0B-58E52159B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06-4612-BE0B-58E52159B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06-4612-BE0B-58E52159B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06-4612-BE0B-58E52159B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06-4612-BE0B-58E52159B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06-4612-BE0B-58E52159B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06-4612-BE0B-58E52159B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06-4612-BE0B-58E52159B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06-4612-BE0B-58E52159B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06-4612-BE0B-58E52159B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06-4612-BE0B-58E52159B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06-4612-BE0B-58E52159B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06-4612-BE0B-58E52159B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06-4612-BE0B-58E52159B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06-4612-BE0B-58E52159B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06-4612-BE0B-58E52159B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06-4612-BE0B-58E52159B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06-4612-BE0B-58E52159B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06-4612-BE0B-58E52159B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06-4612-BE0B-58E52159B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06-4612-BE0B-58E52159B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06-4612-BE0B-58E52159B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06-4612-BE0B-58E52159B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06-4612-BE0B-58E52159B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06-4612-BE0B-58E52159B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06-4612-BE0B-58E52159B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06-4612-BE0B-58E52159B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06-4612-BE0B-58E52159B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06-4612-BE0B-58E52159B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06-4612-BE0B-58E52159B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06-4612-BE0B-58E52159B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06-4612-BE0B-58E52159B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06-4612-BE0B-58E52159B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06-4612-BE0B-58E52159B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06-4612-BE0B-58E52159B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06-4612-BE0B-58E52159B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06-4612-BE0B-58E52159B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06-4612-BE0B-58E52159B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06-4612-BE0B-58E52159B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06-4612-BE0B-58E52159B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06-4612-BE0B-58E52159B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06-4612-BE0B-58E52159B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06-4612-BE0B-58E52159B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06-4612-BE0B-58E52159B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06-4612-BE0B-58E52159B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06-4612-BE0B-58E52159B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06-4612-BE0B-58E52159B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06-4612-BE0B-58E52159B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06-4612-BE0B-58E52159B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06-4612-BE0B-58E52159B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06-4612-BE0B-58E52159B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06-4612-BE0B-58E52159B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06-4612-BE0B-58E52159B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06-4612-BE0B-58E52159B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06-4612-BE0B-58E52159B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06-4612-BE0B-58E52159B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06-4612-BE0B-58E52159B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06-4612-BE0B-58E52159B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06-4612-BE0B-58E52159B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06-4612-BE0B-58E52159B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06-4612-BE0B-58E52159B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06-4612-BE0B-58E52159B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06-4612-BE0B-58E52159B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06-4612-BE0B-58E52159B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06-4612-BE0B-58E52159B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06-4612-BE0B-58E52159B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06-4612-BE0B-58E52159B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06-4612-BE0B-58E52159B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06-4612-BE0B-58E52159B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06-4612-BE0B-58E52159B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06-4612-BE0B-58E52159B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06-4612-BE0B-58E52159B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06-4612-BE0B-58E52159B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06-4612-BE0B-58E52159B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06-4612-BE0B-58E52159B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06-4612-BE0B-58E52159B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06-4612-BE0B-58E52159B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06-4612-BE0B-58E52159B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06-4612-BE0B-58E52159B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06-4612-BE0B-58E52159B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06-4612-BE0B-58E52159B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06-4612-BE0B-58E52159B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06-4612-BE0B-58E52159B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06-4612-BE0B-58E52159B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06-4612-BE0B-58E52159B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06-4612-BE0B-58E52159B72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7AB-4D8F-8792-1ADCDB9AF0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AB-4D8F-8792-1ADCDB9AF0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AB-4D8F-8792-1ADCDB9AF00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AB-4D8F-8792-1ADCDB9AF0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AB-4D8F-8792-1ADCDB9AF0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7AB-4D8F-8792-1ADCDB9AF00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AB-4D8F-8792-1ADCDB9AF00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AB-4D8F-8792-1ADCDB9AF0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AB-4D8F-8792-1ADCDB9AF0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AB-4D8F-8792-1ADCDB9AF0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AB-4D8F-8792-1ADCDB9AF0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AB-4D8F-8792-1ADCDB9AF0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AB-4D8F-8792-1ADCDB9AF0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AB-4D8F-8792-1ADCDB9AF0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AB-4D8F-8792-1ADCDB9AF0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AB-4D8F-8792-1ADCDB9AF0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AB-4D8F-8792-1ADCDB9AF0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AB-4D8F-8792-1ADCDB9AF0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AB-4D8F-8792-1ADCDB9AF0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AB-4D8F-8792-1ADCDB9AF0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AB-4D8F-8792-1ADCDB9AF0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AB-4D8F-8792-1ADCDB9AF0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AB-4D8F-8792-1ADCDB9AF0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AB-4D8F-8792-1ADCDB9AF0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AB-4D8F-8792-1ADCDB9AF0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AB-4D8F-8792-1ADCDB9AF0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AB-4D8F-8792-1ADCDB9AF0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AB-4D8F-8792-1ADCDB9AF0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AB-4D8F-8792-1ADCDB9AF0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AB-4D8F-8792-1ADCDB9AF0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AB-4D8F-8792-1ADCDB9AF0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AB-4D8F-8792-1ADCDB9AF0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AB-4D8F-8792-1ADCDB9AF0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AB-4D8F-8792-1ADCDB9AF0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AB-4D8F-8792-1ADCDB9AF0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AB-4D8F-8792-1ADCDB9AF0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AB-4D8F-8792-1ADCDB9AF0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AB-4D8F-8792-1ADCDB9AF0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AB-4D8F-8792-1ADCDB9AF0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AB-4D8F-8792-1ADCDB9AF0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AB-4D8F-8792-1ADCDB9AF0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AB-4D8F-8792-1ADCDB9AF0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AB-4D8F-8792-1ADCDB9AF0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AB-4D8F-8792-1ADCDB9AF0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AB-4D8F-8792-1ADCDB9AF0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AB-4D8F-8792-1ADCDB9AF0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AB-4D8F-8792-1ADCDB9AF0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AB-4D8F-8792-1ADCDB9AF0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AB-4D8F-8792-1ADCDB9AF0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AB-4D8F-8792-1ADCDB9AF0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AB-4D8F-8792-1ADCDB9AF0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AB-4D8F-8792-1ADCDB9AF0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AB-4D8F-8792-1ADCDB9AF0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AB-4D8F-8792-1ADCDB9AF0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AB-4D8F-8792-1ADCDB9AF0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AB-4D8F-8792-1ADCDB9AF0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AB-4D8F-8792-1ADCDB9AF0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AB-4D8F-8792-1ADCDB9AF0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AB-4D8F-8792-1ADCDB9AF0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AB-4D8F-8792-1ADCDB9AF0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AB-4D8F-8792-1ADCDB9AF0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AB-4D8F-8792-1ADCDB9AF0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AB-4D8F-8792-1ADCDB9AF0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AB-4D8F-8792-1ADCDB9AF0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AB-4D8F-8792-1ADCDB9AF0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AB-4D8F-8792-1ADCDB9AF0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AB-4D8F-8792-1ADCDB9AF0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AB-4D8F-8792-1ADCDB9AF0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AB-4D8F-8792-1ADCDB9AF0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AB-4D8F-8792-1ADCDB9AF0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AB-4D8F-8792-1ADCDB9AF0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AB-4D8F-8792-1ADCDB9AF0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AB-4D8F-8792-1ADCDB9AF0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AB-4D8F-8792-1ADCDB9AF0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AB-4D8F-8792-1ADCDB9AF0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AB-4D8F-8792-1ADCDB9AF0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AB-4D8F-8792-1ADCDB9AF0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AB-4D8F-8792-1ADCDB9AF0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AB-4D8F-8792-1ADCDB9AF0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AB-4D8F-8792-1ADCDB9AF0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AB-4D8F-8792-1ADCDB9AF0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AB-4D8F-8792-1ADCDB9AF0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AB-4D8F-8792-1ADCDB9AF0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AB-4D8F-8792-1ADCDB9AF0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AB-4D8F-8792-1ADCDB9AF0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AB-4D8F-8792-1ADCDB9AF0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AB-4D8F-8792-1ADCDB9AF0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AB-4D8F-8792-1ADCDB9AF0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AB-4D8F-8792-1ADCDB9AF0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AB-4D8F-8792-1ADCDB9AF0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AB-4D8F-8792-1ADCDB9AF0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AB-4D8F-8792-1ADCDB9AF0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AB-4D8F-8792-1ADCDB9AF0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AB-4D8F-8792-1ADCDB9AF0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AB-4D8F-8792-1ADCDB9AF0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AB-4D8F-8792-1ADCDB9AF0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7AB-4D8F-8792-1ADCDB9AF007}"/>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7AB-4D8F-8792-1ADCDB9AF007}"/>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AB-4D8F-8792-1ADCDB9AF007}"/>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7AB-4D8F-8792-1ADCDB9AF007}"/>
              </c:ext>
            </c:extLst>
          </c:dPt>
          <c:dPt>
            <c:idx val="3"/>
            <c:bubble3D val="0"/>
            <c:extLst>
              <c:ext xmlns:c16="http://schemas.microsoft.com/office/drawing/2014/chart" uri="{C3380CC4-5D6E-409C-BE32-E72D297353CC}">
                <c16:uniqueId val="{00000063-47AB-4D8F-8792-1ADCDB9AF0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AB-4D8F-8792-1ADCDB9AF0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AB-4D8F-8792-1ADCDB9AF00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AB-4D8F-8792-1ADCDB9AF0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AB-4D8F-8792-1ADCDB9AF0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AB-4D8F-8792-1ADCDB9AF00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AB-4D8F-8792-1ADCDB9AF00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AB-4D8F-8792-1ADCDB9AF0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AB-4D8F-8792-1ADCDB9AF0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AB-4D8F-8792-1ADCDB9AF0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AB-4D8F-8792-1ADCDB9AF0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AB-4D8F-8792-1ADCDB9AF0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AB-4D8F-8792-1ADCDB9AF0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AB-4D8F-8792-1ADCDB9AF0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AB-4D8F-8792-1ADCDB9AF0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AB-4D8F-8792-1ADCDB9AF0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AB-4D8F-8792-1ADCDB9AF0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AB-4D8F-8792-1ADCDB9AF0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AB-4D8F-8792-1ADCDB9AF0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AB-4D8F-8792-1ADCDB9AF0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AB-4D8F-8792-1ADCDB9AF0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AB-4D8F-8792-1ADCDB9AF0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AB-4D8F-8792-1ADCDB9AF0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AB-4D8F-8792-1ADCDB9AF0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AB-4D8F-8792-1ADCDB9AF0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AB-4D8F-8792-1ADCDB9AF0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AB-4D8F-8792-1ADCDB9AF0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AB-4D8F-8792-1ADCDB9AF0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AB-4D8F-8792-1ADCDB9AF0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AB-4D8F-8792-1ADCDB9AF0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AB-4D8F-8792-1ADCDB9AF0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AB-4D8F-8792-1ADCDB9AF0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AB-4D8F-8792-1ADCDB9AF0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AB-4D8F-8792-1ADCDB9AF0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AB-4D8F-8792-1ADCDB9AF0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AB-4D8F-8792-1ADCDB9AF0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AB-4D8F-8792-1ADCDB9AF0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AB-4D8F-8792-1ADCDB9AF0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AB-4D8F-8792-1ADCDB9AF0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AB-4D8F-8792-1ADCDB9AF0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AB-4D8F-8792-1ADCDB9AF0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AB-4D8F-8792-1ADCDB9AF0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AB-4D8F-8792-1ADCDB9AF0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AB-4D8F-8792-1ADCDB9AF0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AB-4D8F-8792-1ADCDB9AF0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AB-4D8F-8792-1ADCDB9AF0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AB-4D8F-8792-1ADCDB9AF0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AB-4D8F-8792-1ADCDB9AF0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AB-4D8F-8792-1ADCDB9AF0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AB-4D8F-8792-1ADCDB9AF0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AB-4D8F-8792-1ADCDB9AF0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AB-4D8F-8792-1ADCDB9AF0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AB-4D8F-8792-1ADCDB9AF0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AB-4D8F-8792-1ADCDB9AF0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AB-4D8F-8792-1ADCDB9AF0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AB-4D8F-8792-1ADCDB9AF0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AB-4D8F-8792-1ADCDB9AF0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AB-4D8F-8792-1ADCDB9AF0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AB-4D8F-8792-1ADCDB9AF0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AB-4D8F-8792-1ADCDB9AF0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AB-4D8F-8792-1ADCDB9AF0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AB-4D8F-8792-1ADCDB9AF0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AB-4D8F-8792-1ADCDB9AF0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AB-4D8F-8792-1ADCDB9AF0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AB-4D8F-8792-1ADCDB9AF0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AB-4D8F-8792-1ADCDB9AF0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AB-4D8F-8792-1ADCDB9AF0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AB-4D8F-8792-1ADCDB9AF0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AB-4D8F-8792-1ADCDB9AF0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AB-4D8F-8792-1ADCDB9AF0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AB-4D8F-8792-1ADCDB9AF0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AB-4D8F-8792-1ADCDB9AF0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AB-4D8F-8792-1ADCDB9AF0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AB-4D8F-8792-1ADCDB9AF0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AB-4D8F-8792-1ADCDB9AF0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AB-4D8F-8792-1ADCDB9AF0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AB-4D8F-8792-1ADCDB9AF0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AB-4D8F-8792-1ADCDB9AF0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AB-4D8F-8792-1ADCDB9AF0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AB-4D8F-8792-1ADCDB9AF0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AB-4D8F-8792-1ADCDB9AF0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AB-4D8F-8792-1ADCDB9AF0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AB-4D8F-8792-1ADCDB9AF0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AB-4D8F-8792-1ADCDB9AF0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AB-4D8F-8792-1ADCDB9AF0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AB-4D8F-8792-1ADCDB9AF0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AB-4D8F-8792-1ADCDB9AF0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AB-4D8F-8792-1ADCDB9AF0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AB-4D8F-8792-1ADCDB9AF0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AB-4D8F-8792-1ADCDB9AF0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AB-4D8F-8792-1ADCDB9AF0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AB-4D8F-8792-1ADCDB9AF0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AB-4D8F-8792-1ADCDB9AF0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AB-4D8F-8792-1ADCDB9AF0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AB-4D8F-8792-1ADCDB9AF0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AB-4D8F-8792-1ADCDB9AF0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AB-4D8F-8792-1ADCDB9AF007}"/>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71.900000000000006</c:v>
                </c:pt>
                <c:pt idx="8">
                  <c:v>71.900000000000006</c:v>
                </c:pt>
                <c:pt idx="9">
                  <c:v>71.900000000000006</c:v>
                </c:pt>
                <c:pt idx="10">
                  <c:v>71.900000000000006</c:v>
                </c:pt>
                <c:pt idx="11">
                  <c:v>71.900000000000006</c:v>
                </c:pt>
                <c:pt idx="12">
                  <c:v>71.900000000000006</c:v>
                </c:pt>
                <c:pt idx="13">
                  <c:v>71.900000000000006</c:v>
                </c:pt>
                <c:pt idx="14">
                  <c:v>71.900000000000006</c:v>
                </c:pt>
                <c:pt idx="15">
                  <c:v>71.900000000000006</c:v>
                </c:pt>
                <c:pt idx="16">
                  <c:v>71.900000000000006</c:v>
                </c:pt>
                <c:pt idx="17">
                  <c:v>71.900000000000006</c:v>
                </c:pt>
                <c:pt idx="18">
                  <c:v>71.900000000000006</c:v>
                </c:pt>
                <c:pt idx="19">
                  <c:v>71.900000000000006</c:v>
                </c:pt>
                <c:pt idx="20">
                  <c:v>71.900000000000006</c:v>
                </c:pt>
                <c:pt idx="21">
                  <c:v>71.900000000000006</c:v>
                </c:pt>
                <c:pt idx="22">
                  <c:v>71.900000000000006</c:v>
                </c:pt>
                <c:pt idx="23">
                  <c:v>#N/A</c:v>
                </c:pt>
                <c:pt idx="24">
                  <c:v>#N/A</c:v>
                </c:pt>
                <c:pt idx="25">
                  <c:v>#N/A</c:v>
                </c:pt>
              </c:numCache>
            </c:numRef>
          </c:yVal>
          <c:smooth val="0"/>
          <c:extLst>
            <c:ext xmlns:c16="http://schemas.microsoft.com/office/drawing/2014/chart" uri="{C3380CC4-5D6E-409C-BE32-E72D297353CC}">
              <c16:uniqueId val="{000000C2-47AB-4D8F-8792-1ADCDB9AF00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AB-4D8F-8792-1ADCDB9AF00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AB-4D8F-8792-1ADCDB9AF00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AB-4D8F-8792-1ADCDB9AF0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AB-4D8F-8792-1ADCDB9AF00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AB-4D8F-8792-1ADCDB9AF00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AB-4D8F-8792-1ADCDB9AF00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AB-4D8F-8792-1ADCDB9AF0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AB-4D8F-8792-1ADCDB9AF0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AB-4D8F-8792-1ADCDB9AF0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AB-4D8F-8792-1ADCDB9AF0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AB-4D8F-8792-1ADCDB9AF0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AB-4D8F-8792-1ADCDB9AF0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AB-4D8F-8792-1ADCDB9AF0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AB-4D8F-8792-1ADCDB9AF0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AB-4D8F-8792-1ADCDB9AF0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AB-4D8F-8792-1ADCDB9AF0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AB-4D8F-8792-1ADCDB9AF0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AB-4D8F-8792-1ADCDB9AF0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AB-4D8F-8792-1ADCDB9AF0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AB-4D8F-8792-1ADCDB9AF0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AB-4D8F-8792-1ADCDB9AF0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AB-4D8F-8792-1ADCDB9AF0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AB-4D8F-8792-1ADCDB9AF0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AB-4D8F-8792-1ADCDB9AF0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AB-4D8F-8792-1ADCDB9AF0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AB-4D8F-8792-1ADCDB9AF0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AB-4D8F-8792-1ADCDB9AF0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AB-4D8F-8792-1ADCDB9AF0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AB-4D8F-8792-1ADCDB9AF0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AB-4D8F-8792-1ADCDB9AF0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AB-4D8F-8792-1ADCDB9AF0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AB-4D8F-8792-1ADCDB9AF0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AB-4D8F-8792-1ADCDB9AF0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AB-4D8F-8792-1ADCDB9AF0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AB-4D8F-8792-1ADCDB9AF0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AB-4D8F-8792-1ADCDB9AF0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AB-4D8F-8792-1ADCDB9AF0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AB-4D8F-8792-1ADCDB9AF0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AB-4D8F-8792-1ADCDB9AF0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AB-4D8F-8792-1ADCDB9AF0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AB-4D8F-8792-1ADCDB9AF0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AB-4D8F-8792-1ADCDB9AF0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AB-4D8F-8792-1ADCDB9AF0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AB-4D8F-8792-1ADCDB9AF0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AB-4D8F-8792-1ADCDB9AF0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AB-4D8F-8792-1ADCDB9AF0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AB-4D8F-8792-1ADCDB9AF0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AB-4D8F-8792-1ADCDB9AF0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AB-4D8F-8792-1ADCDB9AF0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AB-4D8F-8792-1ADCDB9AF0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AB-4D8F-8792-1ADCDB9AF0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AB-4D8F-8792-1ADCDB9AF0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AB-4D8F-8792-1ADCDB9AF0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AB-4D8F-8792-1ADCDB9AF0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AB-4D8F-8792-1ADCDB9AF0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AB-4D8F-8792-1ADCDB9AF0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AB-4D8F-8792-1ADCDB9AF0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AB-4D8F-8792-1ADCDB9AF0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AB-4D8F-8792-1ADCDB9AF0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AB-4D8F-8792-1ADCDB9AF0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AB-4D8F-8792-1ADCDB9AF0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AB-4D8F-8792-1ADCDB9AF0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AB-4D8F-8792-1ADCDB9AF0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AB-4D8F-8792-1ADCDB9AF0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AB-4D8F-8792-1ADCDB9AF0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AB-4D8F-8792-1ADCDB9AF0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AB-4D8F-8792-1ADCDB9AF0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AB-4D8F-8792-1ADCDB9AF0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AB-4D8F-8792-1ADCDB9AF0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AB-4D8F-8792-1ADCDB9AF0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AB-4D8F-8792-1ADCDB9AF0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AB-4D8F-8792-1ADCDB9AF0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AB-4D8F-8792-1ADCDB9AF0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AB-4D8F-8792-1ADCDB9AF0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AB-4D8F-8792-1ADCDB9AF0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AB-4D8F-8792-1ADCDB9AF0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AB-4D8F-8792-1ADCDB9AF0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AB-4D8F-8792-1ADCDB9AF0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AB-4D8F-8792-1ADCDB9AF0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AB-4D8F-8792-1ADCDB9AF0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AB-4D8F-8792-1ADCDB9AF0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AB-4D8F-8792-1ADCDB9AF0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AB-4D8F-8792-1ADCDB9AF0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AB-4D8F-8792-1ADCDB9AF0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AB-4D8F-8792-1ADCDB9AF0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AB-4D8F-8792-1ADCDB9AF0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AB-4D8F-8792-1ADCDB9AF0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AB-4D8F-8792-1ADCDB9AF0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AB-4D8F-8792-1ADCDB9AF0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AB-4D8F-8792-1ADCDB9AF0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AB-4D8F-8792-1ADCDB9AF0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AB-4D8F-8792-1ADCDB9AF0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AB-4D8F-8792-1ADCDB9AF0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AB-4D8F-8792-1ADCDB9AF0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AB-4D8F-8792-1ADCDB9AF0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70.3</c:v>
                </c:pt>
                <c:pt idx="2">
                  <c:v>#N/A</c:v>
                </c:pt>
                <c:pt idx="3">
                  <c:v>#N/A</c:v>
                </c:pt>
                <c:pt idx="4">
                  <c:v>73.5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AB-4D8F-8792-1ADCDB9AF00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4A2-4575-B48C-1AF88E8561B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29.9</c:v>
                </c:pt>
                <c:pt idx="11">
                  <c:v>29.9</c:v>
                </c:pt>
                <c:pt idx="12">
                  <c:v>29.9</c:v>
                </c:pt>
                <c:pt idx="13">
                  <c:v>29.9</c:v>
                </c:pt>
                <c:pt idx="14">
                  <c:v>29.9</c:v>
                </c:pt>
                <c:pt idx="15">
                  <c:v>32.4</c:v>
                </c:pt>
                <c:pt idx="16">
                  <c:v>34.799999999999997</c:v>
                </c:pt>
                <c:pt idx="17">
                  <c:v>37.299999999999997</c:v>
                </c:pt>
                <c:pt idx="18">
                  <c:v>39.700000000000003</c:v>
                </c:pt>
                <c:pt idx="19">
                  <c:v>42.2</c:v>
                </c:pt>
                <c:pt idx="20">
                  <c:v>44.7</c:v>
                </c:pt>
                <c:pt idx="21">
                  <c:v>47.1</c:v>
                </c:pt>
                <c:pt idx="22">
                  <c:v>49.6</c:v>
                </c:pt>
                <c:pt idx="23">
                  <c:v>49.6</c:v>
                </c:pt>
                <c:pt idx="24">
                  <c:v>49.6</c:v>
                </c:pt>
                <c:pt idx="25">
                  <c:v>49.6</c:v>
                </c:pt>
              </c:numCache>
            </c:numRef>
          </c:yVal>
          <c:smooth val="0"/>
          <c:extLst>
            <c:ext xmlns:c16="http://schemas.microsoft.com/office/drawing/2014/chart" uri="{C3380CC4-5D6E-409C-BE32-E72D297353CC}">
              <c16:uniqueId val="{00000001-34A2-4575-B48C-1AF88E8561B7}"/>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A2-4575-B48C-1AF88E856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A2-4575-B48C-1AF88E8561B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A2-4575-B48C-1AF88E8561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A2-4575-B48C-1AF88E856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A2-4575-B48C-1AF88E8561B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A2-4575-B48C-1AF88E8561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A2-4575-B48C-1AF88E8561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A2-4575-B48C-1AF88E8561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A2-4575-B48C-1AF88E8561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A2-4575-B48C-1AF88E856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A2-4575-B48C-1AF88E856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A2-4575-B48C-1AF88E856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A2-4575-B48C-1AF88E856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A2-4575-B48C-1AF88E856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A2-4575-B48C-1AF88E856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A2-4575-B48C-1AF88E856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A2-4575-B48C-1AF88E856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A2-4575-B48C-1AF88E856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A2-4575-B48C-1AF88E856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A2-4575-B48C-1AF88E856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A2-4575-B48C-1AF88E856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A2-4575-B48C-1AF88E856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A2-4575-B48C-1AF88E856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4A2-4575-B48C-1AF88E856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A2-4575-B48C-1AF88E856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A2-4575-B48C-1AF88E856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A2-4575-B48C-1AF88E856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A2-4575-B48C-1AF88E856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A2-4575-B48C-1AF88E856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A2-4575-B48C-1AF88E856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A2-4575-B48C-1AF88E856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A2-4575-B48C-1AF88E856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A2-4575-B48C-1AF88E856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A2-4575-B48C-1AF88E856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A2-4575-B48C-1AF88E856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A2-4575-B48C-1AF88E856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A2-4575-B48C-1AF88E856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A2-4575-B48C-1AF88E856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A2-4575-B48C-1AF88E856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A2-4575-B48C-1AF88E856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A2-4575-B48C-1AF88E856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A2-4575-B48C-1AF88E856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A2-4575-B48C-1AF88E856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A2-4575-B48C-1AF88E856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A2-4575-B48C-1AF88E856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A2-4575-B48C-1AF88E856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A2-4575-B48C-1AF88E856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A2-4575-B48C-1AF88E856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A2-4575-B48C-1AF88E856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A2-4575-B48C-1AF88E856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A2-4575-B48C-1AF88E856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A2-4575-B48C-1AF88E856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A2-4575-B48C-1AF88E856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A2-4575-B48C-1AF88E856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A2-4575-B48C-1AF88E856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A2-4575-B48C-1AF88E856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A2-4575-B48C-1AF88E856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A2-4575-B48C-1AF88E856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A2-4575-B48C-1AF88E856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A2-4575-B48C-1AF88E856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A2-4575-B48C-1AF88E856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A2-4575-B48C-1AF88E856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A2-4575-B48C-1AF88E856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A2-4575-B48C-1AF88E856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A2-4575-B48C-1AF88E856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A2-4575-B48C-1AF88E856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A2-4575-B48C-1AF88E856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A2-4575-B48C-1AF88E856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A2-4575-B48C-1AF88E856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A2-4575-B48C-1AF88E856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A2-4575-B48C-1AF88E856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A2-4575-B48C-1AF88E856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A2-4575-B48C-1AF88E856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A2-4575-B48C-1AF88E856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A2-4575-B48C-1AF88E856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A2-4575-B48C-1AF88E856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A2-4575-B48C-1AF88E856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A2-4575-B48C-1AF88E856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A2-4575-B48C-1AF88E856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A2-4575-B48C-1AF88E856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A2-4575-B48C-1AF88E856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A2-4575-B48C-1AF88E856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A2-4575-B48C-1AF88E856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A2-4575-B48C-1AF88E856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A2-4575-B48C-1AF88E856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A2-4575-B48C-1AF88E856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A2-4575-B48C-1AF88E856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A2-4575-B48C-1AF88E856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A2-4575-B48C-1AF88E856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A2-4575-B48C-1AF88E856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A2-4575-B48C-1AF88E856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A2-4575-B48C-1AF88E856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A2-4575-B48C-1AF88E856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A2-4575-B48C-1AF88E856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4A2-4575-B48C-1AF88E856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34.841181196081578</c:v>
                </c:pt>
                <c:pt idx="5">
                  <c:v>44.657863145258105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4A2-4575-B48C-1AF88E8561B7}"/>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4A2-4575-B48C-1AF88E8561B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4A2-4575-B48C-1AF88E8561B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4A2-4575-B48C-1AF88E8561B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4A2-4575-B48C-1AF88E8561B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4A2-4575-B48C-1AF88E8561B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4A2-4575-B48C-1AF88E8561B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4A2-4575-B48C-1AF88E8561B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4A2-4575-B48C-1AF88E8561B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4A2-4575-B48C-1AF88E8561B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4A2-4575-B48C-1AF88E8561B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4A2-4575-B48C-1AF88E8561B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4A2-4575-B48C-1AF88E8561B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4A2-4575-B48C-1AF88E8561B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4A2-4575-B48C-1AF88E8561B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4A2-4575-B48C-1AF88E8561B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4A2-4575-B48C-1AF88E8561B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4A2-4575-B48C-1AF88E8561B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4A2-4575-B48C-1AF88E8561B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4A2-4575-B48C-1AF88E8561B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4A2-4575-B48C-1AF88E8561B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4A2-4575-B48C-1AF88E8561B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4A2-4575-B48C-1AF88E8561B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4A2-4575-B48C-1AF88E8561B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4A2-4575-B48C-1AF88E8561B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4A2-4575-B48C-1AF88E8561B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4A2-4575-B48C-1AF88E8561B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4A2-4575-B48C-1AF88E8561B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4A2-4575-B48C-1AF88E8561B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4A2-4575-B48C-1AF88E8561B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4A2-4575-B48C-1AF88E8561B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4A2-4575-B48C-1AF88E8561B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4A2-4575-B48C-1AF88E8561B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4A2-4575-B48C-1AF88E8561B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4A2-4575-B48C-1AF88E8561B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4A2-4575-B48C-1AF88E8561B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4A2-4575-B48C-1AF88E8561B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4A2-4575-B48C-1AF88E8561B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4A2-4575-B48C-1AF88E8561B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4A2-4575-B48C-1AF88E8561B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4A2-4575-B48C-1AF88E8561B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4A2-4575-B48C-1AF88E8561B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4A2-4575-B48C-1AF88E8561B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4A2-4575-B48C-1AF88E8561B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4A2-4575-B48C-1AF88E8561B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4A2-4575-B48C-1AF88E8561B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4A2-4575-B48C-1AF88E8561B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4A2-4575-B48C-1AF88E8561B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25</c:v>
                </c:pt>
                <c:pt idx="11">
                  <c:v>25</c:v>
                </c:pt>
                <c:pt idx="12">
                  <c:v>25</c:v>
                </c:pt>
                <c:pt idx="13">
                  <c:v>25</c:v>
                </c:pt>
                <c:pt idx="14">
                  <c:v>25</c:v>
                </c:pt>
                <c:pt idx="15">
                  <c:v>25</c:v>
                </c:pt>
                <c:pt idx="16">
                  <c:v>25</c:v>
                </c:pt>
                <c:pt idx="17">
                  <c:v>25</c:v>
                </c:pt>
                <c:pt idx="18">
                  <c:v>25</c:v>
                </c:pt>
                <c:pt idx="19">
                  <c:v>25.1</c:v>
                </c:pt>
                <c:pt idx="20">
                  <c:v>25.1</c:v>
                </c:pt>
                <c:pt idx="21">
                  <c:v>25.1</c:v>
                </c:pt>
                <c:pt idx="22">
                  <c:v>25.1</c:v>
                </c:pt>
                <c:pt idx="23">
                  <c:v>25.1</c:v>
                </c:pt>
                <c:pt idx="24">
                  <c:v>25.1</c:v>
                </c:pt>
                <c:pt idx="25">
                  <c:v>25.1</c:v>
                </c:pt>
              </c:numCache>
            </c:numRef>
          </c:yVal>
          <c:smooth val="0"/>
          <c:extLst>
            <c:ext xmlns:c16="http://schemas.microsoft.com/office/drawing/2014/chart" uri="{C3380CC4-5D6E-409C-BE32-E72D297353CC}">
              <c16:uniqueId val="{00000091-34A2-4575-B48C-1AF88E8561B7}"/>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4A2-4575-B48C-1AF88E856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4A2-4575-B48C-1AF88E8561B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4A2-4575-B48C-1AF88E8561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4A2-4575-B48C-1AF88E856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4A2-4575-B48C-1AF88E8561B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4A2-4575-B48C-1AF88E8561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4A2-4575-B48C-1AF88E8561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4A2-4575-B48C-1AF88E8561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4A2-4575-B48C-1AF88E8561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4A2-4575-B48C-1AF88E856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4A2-4575-B48C-1AF88E856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4A2-4575-B48C-1AF88E856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4A2-4575-B48C-1AF88E856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4A2-4575-B48C-1AF88E856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4A2-4575-B48C-1AF88E856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4A2-4575-B48C-1AF88E856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4A2-4575-B48C-1AF88E856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4A2-4575-B48C-1AF88E856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4A2-4575-B48C-1AF88E856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4A2-4575-B48C-1AF88E856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4A2-4575-B48C-1AF88E856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4A2-4575-B48C-1AF88E856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4A2-4575-B48C-1AF88E856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4A2-4575-B48C-1AF88E856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A2-4575-B48C-1AF88E856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A2-4575-B48C-1AF88E856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A2-4575-B48C-1AF88E856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A2-4575-B48C-1AF88E856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A2-4575-B48C-1AF88E856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A2-4575-B48C-1AF88E856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A2-4575-B48C-1AF88E856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A2-4575-B48C-1AF88E856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A2-4575-B48C-1AF88E856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A2-4575-B48C-1AF88E856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A2-4575-B48C-1AF88E856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A2-4575-B48C-1AF88E856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A2-4575-B48C-1AF88E856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A2-4575-B48C-1AF88E856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A2-4575-B48C-1AF88E856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A2-4575-B48C-1AF88E856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A2-4575-B48C-1AF88E856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A2-4575-B48C-1AF88E856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A2-4575-B48C-1AF88E856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A2-4575-B48C-1AF88E856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A2-4575-B48C-1AF88E856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A2-4575-B48C-1AF88E856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A2-4575-B48C-1AF88E856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4A2-4575-B48C-1AF88E856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4A2-4575-B48C-1AF88E856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4A2-4575-B48C-1AF88E856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4A2-4575-B48C-1AF88E856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4A2-4575-B48C-1AF88E856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4A2-4575-B48C-1AF88E856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4A2-4575-B48C-1AF88E856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4A2-4575-B48C-1AF88E856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4A2-4575-B48C-1AF88E856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4A2-4575-B48C-1AF88E856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4A2-4575-B48C-1AF88E856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4A2-4575-B48C-1AF88E856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4A2-4575-B48C-1AF88E856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4A2-4575-B48C-1AF88E856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4A2-4575-B48C-1AF88E856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4A2-4575-B48C-1AF88E856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4A2-4575-B48C-1AF88E856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4A2-4575-B48C-1AF88E856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4A2-4575-B48C-1AF88E856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4A2-4575-B48C-1AF88E856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4A2-4575-B48C-1AF88E856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4A2-4575-B48C-1AF88E856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4A2-4575-B48C-1AF88E856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4A2-4575-B48C-1AF88E856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4A2-4575-B48C-1AF88E856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4A2-4575-B48C-1AF88E856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A2-4575-B48C-1AF88E856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A2-4575-B48C-1AF88E856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A2-4575-B48C-1AF88E856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A2-4575-B48C-1AF88E856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A2-4575-B48C-1AF88E856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A2-4575-B48C-1AF88E856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A2-4575-B48C-1AF88E856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A2-4575-B48C-1AF88E856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A2-4575-B48C-1AF88E856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A2-4575-B48C-1AF88E856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A2-4575-B48C-1AF88E856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A2-4575-B48C-1AF88E856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A2-4575-B48C-1AF88E856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A2-4575-B48C-1AF88E856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A2-4575-B48C-1AF88E856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A2-4575-B48C-1AF88E856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A2-4575-B48C-1AF88E856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A2-4575-B48C-1AF88E856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A2-4575-B48C-1AF88E856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A2-4575-B48C-1AF88E856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A2-4575-B48C-1AF88E856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A2-4575-B48C-1AF88E856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25</c:v>
                </c:pt>
                <c:pt idx="4">
                  <c:v>#N/A</c:v>
                </c:pt>
                <c:pt idx="5">
                  <c:v>25.090036014405765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4A2-4575-B48C-1AF88E8561B7}"/>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7.6</c:v>
                </c:pt>
                <c:pt idx="17">
                  <c:v>7.6</c:v>
                </c:pt>
                <c:pt idx="18">
                  <c:v>7.6</c:v>
                </c:pt>
                <c:pt idx="19">
                  <c:v>7.6</c:v>
                </c:pt>
                <c:pt idx="20">
                  <c:v>7.6</c:v>
                </c:pt>
                <c:pt idx="21">
                  <c:v>7.6</c:v>
                </c:pt>
                <c:pt idx="22">
                  <c:v>7.6</c:v>
                </c:pt>
                <c:pt idx="23">
                  <c:v>7.6</c:v>
                </c:pt>
                <c:pt idx="24">
                  <c:v>7.6</c:v>
                </c:pt>
                <c:pt idx="25">
                  <c:v>#N/A</c:v>
                </c:pt>
              </c:numCache>
            </c:numRef>
          </c:yVal>
          <c:smooth val="0"/>
          <c:extLst>
            <c:ext xmlns:c16="http://schemas.microsoft.com/office/drawing/2014/chart" uri="{C3380CC4-5D6E-409C-BE32-E72D297353CC}">
              <c16:uniqueId val="{000000F2-34A2-4575-B48C-1AF88E8561B7}"/>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4A2-4575-B48C-1AF88E856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4A2-4575-B48C-1AF88E8561B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4A2-4575-B48C-1AF88E8561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4A2-4575-B48C-1AF88E856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4A2-4575-B48C-1AF88E8561B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4A2-4575-B48C-1AF88E8561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4A2-4575-B48C-1AF88E8561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4A2-4575-B48C-1AF88E8561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4A2-4575-B48C-1AF88E8561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4A2-4575-B48C-1AF88E856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4A2-4575-B48C-1AF88E856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4A2-4575-B48C-1AF88E856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4A2-4575-B48C-1AF88E856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4A2-4575-B48C-1AF88E856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4A2-4575-B48C-1AF88E856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4A2-4575-B48C-1AF88E856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4A2-4575-B48C-1AF88E856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4A2-4575-B48C-1AF88E856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4A2-4575-B48C-1AF88E856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4A2-4575-B48C-1AF88E856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4A2-4575-B48C-1AF88E856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4A2-4575-B48C-1AF88E856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4A2-4575-B48C-1AF88E856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4A2-4575-B48C-1AF88E856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A2-4575-B48C-1AF88E856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A2-4575-B48C-1AF88E856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A2-4575-B48C-1AF88E856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A2-4575-B48C-1AF88E856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A2-4575-B48C-1AF88E856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A2-4575-B48C-1AF88E856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A2-4575-B48C-1AF88E856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A2-4575-B48C-1AF88E856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A2-4575-B48C-1AF88E856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A2-4575-B48C-1AF88E856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A2-4575-B48C-1AF88E856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A2-4575-B48C-1AF88E856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A2-4575-B48C-1AF88E856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A2-4575-B48C-1AF88E856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A2-4575-B48C-1AF88E856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A2-4575-B48C-1AF88E856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A2-4575-B48C-1AF88E856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A2-4575-B48C-1AF88E856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A2-4575-B48C-1AF88E856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A2-4575-B48C-1AF88E856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A2-4575-B48C-1AF88E856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A2-4575-B48C-1AF88E856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A2-4575-B48C-1AF88E856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4A2-4575-B48C-1AF88E856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4A2-4575-B48C-1AF88E856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4A2-4575-B48C-1AF88E856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4A2-4575-B48C-1AF88E856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4A2-4575-B48C-1AF88E856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4A2-4575-B48C-1AF88E856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4A2-4575-B48C-1AF88E856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4A2-4575-B48C-1AF88E856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4A2-4575-B48C-1AF88E856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4A2-4575-B48C-1AF88E856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4A2-4575-B48C-1AF88E856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4A2-4575-B48C-1AF88E856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4A2-4575-B48C-1AF88E856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4A2-4575-B48C-1AF88E856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4A2-4575-B48C-1AF88E856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4A2-4575-B48C-1AF88E856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4A2-4575-B48C-1AF88E856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4A2-4575-B48C-1AF88E856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4A2-4575-B48C-1AF88E856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4A2-4575-B48C-1AF88E856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4A2-4575-B48C-1AF88E856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4A2-4575-B48C-1AF88E856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4A2-4575-B48C-1AF88E856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4A2-4575-B48C-1AF88E856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4A2-4575-B48C-1AF88E856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4A2-4575-B48C-1AF88E856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4A2-4575-B48C-1AF88E856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4A2-4575-B48C-1AF88E856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4A2-4575-B48C-1AF88E856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4A2-4575-B48C-1AF88E856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4A2-4575-B48C-1AF88E856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4A2-4575-B48C-1AF88E856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4A2-4575-B48C-1AF88E856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4A2-4575-B48C-1AF88E856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4A2-4575-B48C-1AF88E856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4A2-4575-B48C-1AF88E856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4A2-4575-B48C-1AF88E856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4A2-4575-B48C-1AF88E856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4A2-4575-B48C-1AF88E856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4A2-4575-B48C-1AF88E856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4A2-4575-B48C-1AF88E856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4A2-4575-B48C-1AF88E856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4A2-4575-B48C-1AF88E856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4A2-4575-B48C-1AF88E856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4A2-4575-B48C-1AF88E856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4A2-4575-B48C-1AF88E856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4A2-4575-B48C-1AF88E856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4A2-4575-B48C-1AF88E856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7.5630252100840334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4A2-4575-B48C-1AF88E8561B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38.299999999999997</c:v>
                </c:pt>
                <c:pt idx="17">
                  <c:v>38.299999999999997</c:v>
                </c:pt>
                <c:pt idx="18">
                  <c:v>38.299999999999997</c:v>
                </c:pt>
                <c:pt idx="19">
                  <c:v>38.299999999999997</c:v>
                </c:pt>
                <c:pt idx="20">
                  <c:v>38.299999999999997</c:v>
                </c:pt>
                <c:pt idx="21">
                  <c:v>38.299999999999997</c:v>
                </c:pt>
                <c:pt idx="22">
                  <c:v>38.299999999999997</c:v>
                </c:pt>
                <c:pt idx="23">
                  <c:v>38.299999999999997</c:v>
                </c:pt>
                <c:pt idx="24">
                  <c:v>38.299999999999997</c:v>
                </c:pt>
                <c:pt idx="25">
                  <c:v>#N/A</c:v>
                </c:pt>
              </c:numCache>
            </c:numRef>
          </c:yVal>
          <c:smooth val="0"/>
          <c:extLst>
            <c:ext xmlns:c16="http://schemas.microsoft.com/office/drawing/2014/chart" uri="{C3380CC4-5D6E-409C-BE32-E72D297353CC}">
              <c16:uniqueId val="{00000000-99EA-43E7-9525-3D716011BE20}"/>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9EA-43E7-9525-3D716011BE20}"/>
              </c:ext>
            </c:extLst>
          </c:dPt>
          <c:dPt>
            <c:idx val="3"/>
            <c:bubble3D val="0"/>
            <c:extLst>
              <c:ext xmlns:c16="http://schemas.microsoft.com/office/drawing/2014/chart" uri="{C3380CC4-5D6E-409C-BE32-E72D297353CC}">
                <c16:uniqueId val="{00000002-99EA-43E7-9525-3D716011BE2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EA-43E7-9525-3D716011BE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9EA-43E7-9525-3D716011BE2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EA-43E7-9525-3D716011BE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EA-43E7-9525-3D716011BE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EA-43E7-9525-3D716011BE2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EA-43E7-9525-3D716011BE2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EA-43E7-9525-3D716011BE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EA-43E7-9525-3D716011BE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EA-43E7-9525-3D716011BE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EA-43E7-9525-3D716011BE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EA-43E7-9525-3D716011BE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EA-43E7-9525-3D716011BE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EA-43E7-9525-3D716011BE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EA-43E7-9525-3D716011BE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EA-43E7-9525-3D716011BE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EA-43E7-9525-3D716011BE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EA-43E7-9525-3D716011BE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EA-43E7-9525-3D716011BE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EA-43E7-9525-3D716011BE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EA-43E7-9525-3D716011BE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EA-43E7-9525-3D716011BE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EA-43E7-9525-3D716011BE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EA-43E7-9525-3D716011BE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9EA-43E7-9525-3D716011BE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9EA-43E7-9525-3D716011BE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EA-43E7-9525-3D716011BE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EA-43E7-9525-3D716011BE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EA-43E7-9525-3D716011BE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EA-43E7-9525-3D716011BE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EA-43E7-9525-3D716011BE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EA-43E7-9525-3D716011BE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EA-43E7-9525-3D716011BE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EA-43E7-9525-3D716011BE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EA-43E7-9525-3D716011BE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EA-43E7-9525-3D716011BE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EA-43E7-9525-3D716011BE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EA-43E7-9525-3D716011BE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EA-43E7-9525-3D716011BE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EA-43E7-9525-3D716011BE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EA-43E7-9525-3D716011BE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EA-43E7-9525-3D716011BE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EA-43E7-9525-3D716011BE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EA-43E7-9525-3D716011BE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EA-43E7-9525-3D716011BE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EA-43E7-9525-3D716011BE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EA-43E7-9525-3D716011BE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EA-43E7-9525-3D716011BE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EA-43E7-9525-3D716011BE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EA-43E7-9525-3D716011BE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EA-43E7-9525-3D716011BE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EA-43E7-9525-3D716011BE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EA-43E7-9525-3D716011BE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EA-43E7-9525-3D716011BE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EA-43E7-9525-3D716011BE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EA-43E7-9525-3D716011BE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EA-43E7-9525-3D716011BE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EA-43E7-9525-3D716011BE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EA-43E7-9525-3D716011BE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EA-43E7-9525-3D716011BE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EA-43E7-9525-3D716011BE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EA-43E7-9525-3D716011BE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EA-43E7-9525-3D716011BE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EA-43E7-9525-3D716011BE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EA-43E7-9525-3D716011BE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EA-43E7-9525-3D716011BE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EA-43E7-9525-3D716011BE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EA-43E7-9525-3D716011BE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EA-43E7-9525-3D716011BE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EA-43E7-9525-3D716011BE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EA-43E7-9525-3D716011BE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EA-43E7-9525-3D716011BE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EA-43E7-9525-3D716011BE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EA-43E7-9525-3D716011BE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EA-43E7-9525-3D716011BE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EA-43E7-9525-3D716011BE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EA-43E7-9525-3D716011BE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EA-43E7-9525-3D716011BE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EA-43E7-9525-3D716011BE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EA-43E7-9525-3D716011BE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EA-43E7-9525-3D716011BE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EA-43E7-9525-3D716011BE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EA-43E7-9525-3D716011BE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EA-43E7-9525-3D716011BE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EA-43E7-9525-3D716011BE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EA-43E7-9525-3D716011BE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EA-43E7-9525-3D716011BE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EA-43E7-9525-3D716011BE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EA-43E7-9525-3D716011BE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EA-43E7-9525-3D716011BE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EA-43E7-9525-3D716011BE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EA-43E7-9525-3D716011BE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EA-43E7-9525-3D716011BE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EA-43E7-9525-3D716011BE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EA-43E7-9525-3D716011BE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9EA-43E7-9525-3D716011BE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38.297872340425535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9EA-43E7-9525-3D716011BE20}"/>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15.4</c:v>
                </c:pt>
                <c:pt idx="17">
                  <c:v>15.4</c:v>
                </c:pt>
                <c:pt idx="18">
                  <c:v>15.4</c:v>
                </c:pt>
                <c:pt idx="19">
                  <c:v>15.4</c:v>
                </c:pt>
                <c:pt idx="20">
                  <c:v>15.4</c:v>
                </c:pt>
                <c:pt idx="21">
                  <c:v>15.4</c:v>
                </c:pt>
                <c:pt idx="22">
                  <c:v>15.4</c:v>
                </c:pt>
                <c:pt idx="23">
                  <c:v>15.4</c:v>
                </c:pt>
                <c:pt idx="24">
                  <c:v>15.4</c:v>
                </c:pt>
                <c:pt idx="25">
                  <c:v>#N/A</c:v>
                </c:pt>
              </c:numCache>
            </c:numRef>
          </c:yVal>
          <c:smooth val="0"/>
          <c:extLst>
            <c:ext xmlns:c16="http://schemas.microsoft.com/office/drawing/2014/chart" uri="{C3380CC4-5D6E-409C-BE32-E72D297353CC}">
              <c16:uniqueId val="{00000061-99EA-43E7-9525-3D716011BE20}"/>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9EA-43E7-9525-3D716011BE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9EA-43E7-9525-3D716011BE2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9EA-43E7-9525-3D716011BE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9EA-43E7-9525-3D716011BE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9EA-43E7-9525-3D716011BE2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9EA-43E7-9525-3D716011BE2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9EA-43E7-9525-3D716011BE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9EA-43E7-9525-3D716011BE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9EA-43E7-9525-3D716011BE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9EA-43E7-9525-3D716011BE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9EA-43E7-9525-3D716011BE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9EA-43E7-9525-3D716011BE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9EA-43E7-9525-3D716011BE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9EA-43E7-9525-3D716011BE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9EA-43E7-9525-3D716011BE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9EA-43E7-9525-3D716011BE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9EA-43E7-9525-3D716011BE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9EA-43E7-9525-3D716011BE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9EA-43E7-9525-3D716011BE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9EA-43E7-9525-3D716011BE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9EA-43E7-9525-3D716011BE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9EA-43E7-9525-3D716011BE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9EA-43E7-9525-3D716011BE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9EA-43E7-9525-3D716011BE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9EA-43E7-9525-3D716011BE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9EA-43E7-9525-3D716011BE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9EA-43E7-9525-3D716011BE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9EA-43E7-9525-3D716011BE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9EA-43E7-9525-3D716011BE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9EA-43E7-9525-3D716011BE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9EA-43E7-9525-3D716011BE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9EA-43E7-9525-3D716011BE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9EA-43E7-9525-3D716011BE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9EA-43E7-9525-3D716011BE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9EA-43E7-9525-3D716011BE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9EA-43E7-9525-3D716011BE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9EA-43E7-9525-3D716011BE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9EA-43E7-9525-3D716011BE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9EA-43E7-9525-3D716011BE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9EA-43E7-9525-3D716011BE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9EA-43E7-9525-3D716011BE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9EA-43E7-9525-3D716011BE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9EA-43E7-9525-3D716011BE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9EA-43E7-9525-3D716011BE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9EA-43E7-9525-3D716011BE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9EA-43E7-9525-3D716011BE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9EA-43E7-9525-3D716011BE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9EA-43E7-9525-3D716011BE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9EA-43E7-9525-3D716011BE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9EA-43E7-9525-3D716011BE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EA-43E7-9525-3D716011BE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EA-43E7-9525-3D716011BE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EA-43E7-9525-3D716011BE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EA-43E7-9525-3D716011BE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EA-43E7-9525-3D716011BE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EA-43E7-9525-3D716011BE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EA-43E7-9525-3D716011BE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EA-43E7-9525-3D716011BE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EA-43E7-9525-3D716011BE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EA-43E7-9525-3D716011BE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EA-43E7-9525-3D716011BE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EA-43E7-9525-3D716011BE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EA-43E7-9525-3D716011BE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EA-43E7-9525-3D716011BE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EA-43E7-9525-3D716011BE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EA-43E7-9525-3D716011BE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EA-43E7-9525-3D716011BE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EA-43E7-9525-3D716011BE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EA-43E7-9525-3D716011BE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EA-43E7-9525-3D716011BE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EA-43E7-9525-3D716011BE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EA-43E7-9525-3D716011BE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EA-43E7-9525-3D716011BE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EA-43E7-9525-3D716011BE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EA-43E7-9525-3D716011BE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EA-43E7-9525-3D716011BE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EA-43E7-9525-3D716011BE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EA-43E7-9525-3D716011BE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EA-43E7-9525-3D716011BE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EA-43E7-9525-3D716011BE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EA-43E7-9525-3D716011BE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EA-43E7-9525-3D716011BE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EA-43E7-9525-3D716011BE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EA-43E7-9525-3D716011BE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EA-43E7-9525-3D716011BE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EA-43E7-9525-3D716011BE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EA-43E7-9525-3D716011BE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EA-43E7-9525-3D716011BE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EA-43E7-9525-3D716011BE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EA-43E7-9525-3D716011BE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EA-43E7-9525-3D716011BE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EA-43E7-9525-3D716011BE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EA-43E7-9525-3D716011BE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EA-43E7-9525-3D716011BE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EA-43E7-9525-3D716011BE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15.425531914893616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9EA-43E7-9525-3D716011BE20}"/>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52.7</c:v>
                </c:pt>
                <c:pt idx="17">
                  <c:v>52.7</c:v>
                </c:pt>
                <c:pt idx="18">
                  <c:v>52.7</c:v>
                </c:pt>
                <c:pt idx="19">
                  <c:v>52.7</c:v>
                </c:pt>
                <c:pt idx="20">
                  <c:v>52.7</c:v>
                </c:pt>
                <c:pt idx="21">
                  <c:v>52.7</c:v>
                </c:pt>
                <c:pt idx="22">
                  <c:v>52.7</c:v>
                </c:pt>
                <c:pt idx="23">
                  <c:v>52.7</c:v>
                </c:pt>
                <c:pt idx="24">
                  <c:v>52.7</c:v>
                </c:pt>
                <c:pt idx="25">
                  <c:v>#N/A</c:v>
                </c:pt>
              </c:numCache>
            </c:numRef>
          </c:yVal>
          <c:smooth val="0"/>
          <c:extLst>
            <c:ext xmlns:c16="http://schemas.microsoft.com/office/drawing/2014/chart" uri="{C3380CC4-5D6E-409C-BE32-E72D297353CC}">
              <c16:uniqueId val="{000000C2-99EA-43E7-9525-3D716011BE2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9EA-43E7-9525-3D716011BE20}"/>
              </c:ext>
            </c:extLst>
          </c:dPt>
          <c:dPt>
            <c:idx val="3"/>
            <c:bubble3D val="0"/>
            <c:extLst>
              <c:ext xmlns:c16="http://schemas.microsoft.com/office/drawing/2014/chart" uri="{C3380CC4-5D6E-409C-BE32-E72D297353CC}">
                <c16:uniqueId val="{000000C4-99EA-43E7-9525-3D716011BE2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9EA-43E7-9525-3D716011BE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9EA-43E7-9525-3D716011BE2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9EA-43E7-9525-3D716011BE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9EA-43E7-9525-3D716011BE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9EA-43E7-9525-3D716011BE2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9EA-43E7-9525-3D716011BE2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9EA-43E7-9525-3D716011BE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9EA-43E7-9525-3D716011BE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9EA-43E7-9525-3D716011BE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9EA-43E7-9525-3D716011BE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9EA-43E7-9525-3D716011BE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9EA-43E7-9525-3D716011BE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9EA-43E7-9525-3D716011BE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9EA-43E7-9525-3D716011BE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9EA-43E7-9525-3D716011BE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9EA-43E7-9525-3D716011BE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9EA-43E7-9525-3D716011BE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9EA-43E7-9525-3D716011BE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9EA-43E7-9525-3D716011BE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9EA-43E7-9525-3D716011BE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9EA-43E7-9525-3D716011BE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9EA-43E7-9525-3D716011BE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9EA-43E7-9525-3D716011BE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9EA-43E7-9525-3D716011BE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9EA-43E7-9525-3D716011BE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9EA-43E7-9525-3D716011BE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9EA-43E7-9525-3D716011BE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9EA-43E7-9525-3D716011BE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9EA-43E7-9525-3D716011BE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9EA-43E7-9525-3D716011BE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9EA-43E7-9525-3D716011BE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9EA-43E7-9525-3D716011BE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9EA-43E7-9525-3D716011BE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9EA-43E7-9525-3D716011BE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9EA-43E7-9525-3D716011BE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9EA-43E7-9525-3D716011BE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9EA-43E7-9525-3D716011BE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9EA-43E7-9525-3D716011BE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9EA-43E7-9525-3D716011BE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9EA-43E7-9525-3D716011BE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9EA-43E7-9525-3D716011BE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9EA-43E7-9525-3D716011BE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9EA-43E7-9525-3D716011BE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9EA-43E7-9525-3D716011BE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9EA-43E7-9525-3D716011BE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9EA-43E7-9525-3D716011BE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9EA-43E7-9525-3D716011BE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9EA-43E7-9525-3D716011BE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9EA-43E7-9525-3D716011BE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9EA-43E7-9525-3D716011BE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9EA-43E7-9525-3D716011BE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9EA-43E7-9525-3D716011BE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9EA-43E7-9525-3D716011BE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9EA-43E7-9525-3D716011BE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9EA-43E7-9525-3D716011BE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9EA-43E7-9525-3D716011BE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9EA-43E7-9525-3D716011BE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9EA-43E7-9525-3D716011BE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9EA-43E7-9525-3D716011BE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9EA-43E7-9525-3D716011BE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9EA-43E7-9525-3D716011BE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9EA-43E7-9525-3D716011BE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9EA-43E7-9525-3D716011BE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9EA-43E7-9525-3D716011BE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9EA-43E7-9525-3D716011BE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9EA-43E7-9525-3D716011BE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9EA-43E7-9525-3D716011BE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9EA-43E7-9525-3D716011BE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9EA-43E7-9525-3D716011BE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9EA-43E7-9525-3D716011BE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9EA-43E7-9525-3D716011BE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9EA-43E7-9525-3D716011BE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9EA-43E7-9525-3D716011BE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9EA-43E7-9525-3D716011BE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9EA-43E7-9525-3D716011BE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9EA-43E7-9525-3D716011BE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9EA-43E7-9525-3D716011BE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9EA-43E7-9525-3D716011BE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9EA-43E7-9525-3D716011BE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9EA-43E7-9525-3D716011BE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9EA-43E7-9525-3D716011BE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9EA-43E7-9525-3D716011BE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9EA-43E7-9525-3D716011BE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9EA-43E7-9525-3D716011BE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9EA-43E7-9525-3D716011BE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9EA-43E7-9525-3D716011BE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9EA-43E7-9525-3D716011BE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9EA-43E7-9525-3D716011BE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9EA-43E7-9525-3D716011BE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9EA-43E7-9525-3D716011BE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9EA-43E7-9525-3D716011BE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9EA-43E7-9525-3D716011BE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9EA-43E7-9525-3D716011BE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9EA-43E7-9525-3D716011BE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9EA-43E7-9525-3D716011BE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52.659574468085104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9EA-43E7-9525-3D716011BE2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21.2</c:v>
                </c:pt>
                <c:pt idx="17">
                  <c:v>21.2</c:v>
                </c:pt>
                <c:pt idx="18">
                  <c:v>21.2</c:v>
                </c:pt>
                <c:pt idx="19">
                  <c:v>21.2</c:v>
                </c:pt>
                <c:pt idx="20">
                  <c:v>21.2</c:v>
                </c:pt>
                <c:pt idx="21">
                  <c:v>21.2</c:v>
                </c:pt>
                <c:pt idx="22">
                  <c:v>21.2</c:v>
                </c:pt>
                <c:pt idx="23">
                  <c:v>21.2</c:v>
                </c:pt>
                <c:pt idx="24">
                  <c:v>21.2</c:v>
                </c:pt>
                <c:pt idx="25">
                  <c:v>#N/A</c:v>
                </c:pt>
              </c:numCache>
            </c:numRef>
          </c:yVal>
          <c:smooth val="0"/>
          <c:extLst>
            <c:ext xmlns:c16="http://schemas.microsoft.com/office/drawing/2014/chart" uri="{C3380CC4-5D6E-409C-BE32-E72D297353CC}">
              <c16:uniqueId val="{00000000-DFD0-49DC-93D0-E9E3A73300E1}"/>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5.3</c:v>
                </c:pt>
                <c:pt idx="17">
                  <c:v>5.3</c:v>
                </c:pt>
                <c:pt idx="18">
                  <c:v>5.3</c:v>
                </c:pt>
                <c:pt idx="19">
                  <c:v>5.3</c:v>
                </c:pt>
                <c:pt idx="20">
                  <c:v>5.3</c:v>
                </c:pt>
                <c:pt idx="21">
                  <c:v>5.3</c:v>
                </c:pt>
                <c:pt idx="22">
                  <c:v>5.3</c:v>
                </c:pt>
                <c:pt idx="23">
                  <c:v>5.3</c:v>
                </c:pt>
                <c:pt idx="24">
                  <c:v>5.3</c:v>
                </c:pt>
                <c:pt idx="25">
                  <c:v>#N/A</c:v>
                </c:pt>
              </c:numCache>
            </c:numRef>
          </c:yVal>
          <c:smooth val="0"/>
          <c:extLst>
            <c:ext xmlns:c16="http://schemas.microsoft.com/office/drawing/2014/chart" uri="{C3380CC4-5D6E-409C-BE32-E72D297353CC}">
              <c16:uniqueId val="{00000001-DFD0-49DC-93D0-E9E3A73300E1}"/>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FD0-49DC-93D0-E9E3A73300E1}"/>
              </c:ext>
            </c:extLst>
          </c:dPt>
          <c:dPt>
            <c:idx val="3"/>
            <c:bubble3D val="0"/>
            <c:extLst>
              <c:ext xmlns:c16="http://schemas.microsoft.com/office/drawing/2014/chart" uri="{C3380CC4-5D6E-409C-BE32-E72D297353CC}">
                <c16:uniqueId val="{00000003-DFD0-49DC-93D0-E9E3A73300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D0-49DC-93D0-E9E3A73300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D0-49DC-93D0-E9E3A73300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D0-49DC-93D0-E9E3A73300E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D0-49DC-93D0-E9E3A73300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D0-49DC-93D0-E9E3A73300E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D0-49DC-93D0-E9E3A73300E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D0-49DC-93D0-E9E3A73300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D0-49DC-93D0-E9E3A73300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D0-49DC-93D0-E9E3A73300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D0-49DC-93D0-E9E3A73300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D0-49DC-93D0-E9E3A73300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D0-49DC-93D0-E9E3A73300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D0-49DC-93D0-E9E3A73300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D0-49DC-93D0-E9E3A73300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D0-49DC-93D0-E9E3A73300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D0-49DC-93D0-E9E3A73300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D0-49DC-93D0-E9E3A73300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D0-49DC-93D0-E9E3A73300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D0-49DC-93D0-E9E3A73300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D0-49DC-93D0-E9E3A73300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D0-49DC-93D0-E9E3A73300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D0-49DC-93D0-E9E3A73300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D0-49DC-93D0-E9E3A73300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FD0-49DC-93D0-E9E3A73300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D0-49DC-93D0-E9E3A73300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D0-49DC-93D0-E9E3A73300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D0-49DC-93D0-E9E3A73300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D0-49DC-93D0-E9E3A73300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D0-49DC-93D0-E9E3A73300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D0-49DC-93D0-E9E3A73300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D0-49DC-93D0-E9E3A73300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D0-49DC-93D0-E9E3A73300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D0-49DC-93D0-E9E3A73300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D0-49DC-93D0-E9E3A73300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D0-49DC-93D0-E9E3A73300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D0-49DC-93D0-E9E3A73300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D0-49DC-93D0-E9E3A73300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D0-49DC-93D0-E9E3A73300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D0-49DC-93D0-E9E3A73300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D0-49DC-93D0-E9E3A73300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D0-49DC-93D0-E9E3A73300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D0-49DC-93D0-E9E3A73300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D0-49DC-93D0-E9E3A73300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D0-49DC-93D0-E9E3A73300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D0-49DC-93D0-E9E3A73300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D0-49DC-93D0-E9E3A73300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D0-49DC-93D0-E9E3A73300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D0-49DC-93D0-E9E3A73300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D0-49DC-93D0-E9E3A73300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D0-49DC-93D0-E9E3A73300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D0-49DC-93D0-E9E3A73300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D0-49DC-93D0-E9E3A73300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D0-49DC-93D0-E9E3A73300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D0-49DC-93D0-E9E3A73300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D0-49DC-93D0-E9E3A73300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D0-49DC-93D0-E9E3A73300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D0-49DC-93D0-E9E3A73300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D0-49DC-93D0-E9E3A73300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D0-49DC-93D0-E9E3A73300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D0-49DC-93D0-E9E3A73300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D0-49DC-93D0-E9E3A73300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D0-49DC-93D0-E9E3A73300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D0-49DC-93D0-E9E3A73300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D0-49DC-93D0-E9E3A73300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D0-49DC-93D0-E9E3A73300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D0-49DC-93D0-E9E3A73300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D0-49DC-93D0-E9E3A73300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D0-49DC-93D0-E9E3A73300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D0-49DC-93D0-E9E3A73300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D0-49DC-93D0-E9E3A73300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D0-49DC-93D0-E9E3A73300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D0-49DC-93D0-E9E3A73300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D0-49DC-93D0-E9E3A73300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D0-49DC-93D0-E9E3A73300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D0-49DC-93D0-E9E3A73300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D0-49DC-93D0-E9E3A73300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D0-49DC-93D0-E9E3A73300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D0-49DC-93D0-E9E3A73300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D0-49DC-93D0-E9E3A73300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D0-49DC-93D0-E9E3A73300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D0-49DC-93D0-E9E3A73300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D0-49DC-93D0-E9E3A73300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D0-49DC-93D0-E9E3A73300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D0-49DC-93D0-E9E3A73300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D0-49DC-93D0-E9E3A73300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D0-49DC-93D0-E9E3A73300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D0-49DC-93D0-E9E3A73300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D0-49DC-93D0-E9E3A73300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D0-49DC-93D0-E9E3A73300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D0-49DC-93D0-E9E3A73300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D0-49DC-93D0-E9E3A73300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D0-49DC-93D0-E9E3A73300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D0-49DC-93D0-E9E3A73300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D0-49DC-93D0-E9E3A73300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FD0-49DC-93D0-E9E3A73300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21.240310077519382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FD0-49DC-93D0-E9E3A73300E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D0-49DC-93D0-E9E3A73300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D0-49DC-93D0-E9E3A73300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D0-49DC-93D0-E9E3A73300E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D0-49DC-93D0-E9E3A73300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D0-49DC-93D0-E9E3A73300E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D0-49DC-93D0-E9E3A73300E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D0-49DC-93D0-E9E3A73300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D0-49DC-93D0-E9E3A73300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D0-49DC-93D0-E9E3A73300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D0-49DC-93D0-E9E3A73300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D0-49DC-93D0-E9E3A73300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D0-49DC-93D0-E9E3A73300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D0-49DC-93D0-E9E3A73300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D0-49DC-93D0-E9E3A73300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D0-49DC-93D0-E9E3A73300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D0-49DC-93D0-E9E3A73300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D0-49DC-93D0-E9E3A73300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D0-49DC-93D0-E9E3A73300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D0-49DC-93D0-E9E3A73300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D0-49DC-93D0-E9E3A73300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D0-49DC-93D0-E9E3A73300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D0-49DC-93D0-E9E3A73300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D0-49DC-93D0-E9E3A73300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D0-49DC-93D0-E9E3A73300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D0-49DC-93D0-E9E3A73300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D0-49DC-93D0-E9E3A73300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D0-49DC-93D0-E9E3A73300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D0-49DC-93D0-E9E3A73300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D0-49DC-93D0-E9E3A73300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D0-49DC-93D0-E9E3A73300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D0-49DC-93D0-E9E3A73300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D0-49DC-93D0-E9E3A73300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D0-49DC-93D0-E9E3A73300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D0-49DC-93D0-E9E3A73300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D0-49DC-93D0-E9E3A73300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D0-49DC-93D0-E9E3A73300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D0-49DC-93D0-E9E3A73300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D0-49DC-93D0-E9E3A73300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D0-49DC-93D0-E9E3A73300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D0-49DC-93D0-E9E3A73300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D0-49DC-93D0-E9E3A73300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D0-49DC-93D0-E9E3A73300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D0-49DC-93D0-E9E3A73300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D0-49DC-93D0-E9E3A73300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D0-49DC-93D0-E9E3A73300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D0-49DC-93D0-E9E3A73300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D0-49DC-93D0-E9E3A73300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D0-49DC-93D0-E9E3A73300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D0-49DC-93D0-E9E3A73300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D0-49DC-93D0-E9E3A73300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D0-49DC-93D0-E9E3A73300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D0-49DC-93D0-E9E3A73300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D0-49DC-93D0-E9E3A73300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D0-49DC-93D0-E9E3A73300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D0-49DC-93D0-E9E3A73300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D0-49DC-93D0-E9E3A73300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D0-49DC-93D0-E9E3A73300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D0-49DC-93D0-E9E3A73300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D0-49DC-93D0-E9E3A73300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D0-49DC-93D0-E9E3A73300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D0-49DC-93D0-E9E3A73300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D0-49DC-93D0-E9E3A73300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D0-49DC-93D0-E9E3A73300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D0-49DC-93D0-E9E3A73300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D0-49DC-93D0-E9E3A73300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D0-49DC-93D0-E9E3A73300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D0-49DC-93D0-E9E3A73300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D0-49DC-93D0-E9E3A73300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D0-49DC-93D0-E9E3A73300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D0-49DC-93D0-E9E3A73300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D0-49DC-93D0-E9E3A73300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D0-49DC-93D0-E9E3A73300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D0-49DC-93D0-E9E3A73300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D0-49DC-93D0-E9E3A73300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D0-49DC-93D0-E9E3A73300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D0-49DC-93D0-E9E3A73300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D0-49DC-93D0-E9E3A73300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D0-49DC-93D0-E9E3A73300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D0-49DC-93D0-E9E3A73300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D0-49DC-93D0-E9E3A73300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D0-49DC-93D0-E9E3A73300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D0-49DC-93D0-E9E3A73300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D0-49DC-93D0-E9E3A73300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D0-49DC-93D0-E9E3A73300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D0-49DC-93D0-E9E3A73300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D0-49DC-93D0-E9E3A73300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D0-49DC-93D0-E9E3A73300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D0-49DC-93D0-E9E3A73300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D0-49DC-93D0-E9E3A73300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D0-49DC-93D0-E9E3A73300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D0-49DC-93D0-E9E3A73300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D0-49DC-93D0-E9E3A73300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D0-49DC-93D0-E9E3A73300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D0-49DC-93D0-E9E3A73300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D0-49DC-93D0-E9E3A73300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5.2713178294573639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D0-49DC-93D0-E9E3A73300E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42.3</c:v>
                </c:pt>
                <c:pt idx="17">
                  <c:v>42.3</c:v>
                </c:pt>
                <c:pt idx="18">
                  <c:v>42.3</c:v>
                </c:pt>
                <c:pt idx="19">
                  <c:v>42.3</c:v>
                </c:pt>
                <c:pt idx="20">
                  <c:v>42.3</c:v>
                </c:pt>
                <c:pt idx="21">
                  <c:v>42.3</c:v>
                </c:pt>
                <c:pt idx="22">
                  <c:v>42.3</c:v>
                </c:pt>
                <c:pt idx="23">
                  <c:v>42.3</c:v>
                </c:pt>
                <c:pt idx="24">
                  <c:v>42.3</c:v>
                </c:pt>
                <c:pt idx="25">
                  <c:v>#N/A</c:v>
                </c:pt>
              </c:numCache>
            </c:numRef>
          </c:yVal>
          <c:smooth val="0"/>
          <c:extLst>
            <c:ext xmlns:c16="http://schemas.microsoft.com/office/drawing/2014/chart" uri="{C3380CC4-5D6E-409C-BE32-E72D297353CC}">
              <c16:uniqueId val="{000000C2-DFD0-49DC-93D0-E9E3A73300E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FD0-49DC-93D0-E9E3A73300E1}"/>
              </c:ext>
            </c:extLst>
          </c:dPt>
          <c:dPt>
            <c:idx val="3"/>
            <c:bubble3D val="0"/>
            <c:extLst>
              <c:ext xmlns:c16="http://schemas.microsoft.com/office/drawing/2014/chart" uri="{C3380CC4-5D6E-409C-BE32-E72D297353CC}">
                <c16:uniqueId val="{000000C4-DFD0-49DC-93D0-E9E3A73300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D0-49DC-93D0-E9E3A73300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D0-49DC-93D0-E9E3A73300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D0-49DC-93D0-E9E3A73300E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D0-49DC-93D0-E9E3A73300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D0-49DC-93D0-E9E3A73300E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D0-49DC-93D0-E9E3A73300E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D0-49DC-93D0-E9E3A73300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D0-49DC-93D0-E9E3A73300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D0-49DC-93D0-E9E3A73300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D0-49DC-93D0-E9E3A73300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D0-49DC-93D0-E9E3A73300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D0-49DC-93D0-E9E3A73300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D0-49DC-93D0-E9E3A73300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D0-49DC-93D0-E9E3A73300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D0-49DC-93D0-E9E3A73300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D0-49DC-93D0-E9E3A73300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D0-49DC-93D0-E9E3A73300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D0-49DC-93D0-E9E3A73300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D0-49DC-93D0-E9E3A73300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D0-49DC-93D0-E9E3A73300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D0-49DC-93D0-E9E3A73300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D0-49DC-93D0-E9E3A73300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D0-49DC-93D0-E9E3A73300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D0-49DC-93D0-E9E3A73300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D0-49DC-93D0-E9E3A73300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D0-49DC-93D0-E9E3A73300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D0-49DC-93D0-E9E3A73300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D0-49DC-93D0-E9E3A73300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D0-49DC-93D0-E9E3A73300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D0-49DC-93D0-E9E3A73300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D0-49DC-93D0-E9E3A73300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D0-49DC-93D0-E9E3A73300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D0-49DC-93D0-E9E3A73300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D0-49DC-93D0-E9E3A73300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D0-49DC-93D0-E9E3A73300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D0-49DC-93D0-E9E3A73300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D0-49DC-93D0-E9E3A73300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D0-49DC-93D0-E9E3A73300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D0-49DC-93D0-E9E3A73300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D0-49DC-93D0-E9E3A73300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D0-49DC-93D0-E9E3A73300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D0-49DC-93D0-E9E3A73300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D0-49DC-93D0-E9E3A73300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D0-49DC-93D0-E9E3A73300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D0-49DC-93D0-E9E3A73300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D0-49DC-93D0-E9E3A73300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D0-49DC-93D0-E9E3A73300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D0-49DC-93D0-E9E3A73300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D0-49DC-93D0-E9E3A73300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D0-49DC-93D0-E9E3A73300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D0-49DC-93D0-E9E3A73300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D0-49DC-93D0-E9E3A73300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D0-49DC-93D0-E9E3A73300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D0-49DC-93D0-E9E3A73300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D0-49DC-93D0-E9E3A73300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D0-49DC-93D0-E9E3A73300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D0-49DC-93D0-E9E3A73300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D0-49DC-93D0-E9E3A73300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D0-49DC-93D0-E9E3A73300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D0-49DC-93D0-E9E3A73300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D0-49DC-93D0-E9E3A73300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D0-49DC-93D0-E9E3A73300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D0-49DC-93D0-E9E3A73300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D0-49DC-93D0-E9E3A73300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D0-49DC-93D0-E9E3A73300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D0-49DC-93D0-E9E3A73300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D0-49DC-93D0-E9E3A73300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D0-49DC-93D0-E9E3A73300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D0-49DC-93D0-E9E3A73300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D0-49DC-93D0-E9E3A73300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D0-49DC-93D0-E9E3A73300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D0-49DC-93D0-E9E3A73300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D0-49DC-93D0-E9E3A73300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D0-49DC-93D0-E9E3A73300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D0-49DC-93D0-E9E3A73300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D0-49DC-93D0-E9E3A73300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D0-49DC-93D0-E9E3A73300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D0-49DC-93D0-E9E3A73300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D0-49DC-93D0-E9E3A73300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D0-49DC-93D0-E9E3A73300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D0-49DC-93D0-E9E3A73300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D0-49DC-93D0-E9E3A73300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D0-49DC-93D0-E9E3A73300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D0-49DC-93D0-E9E3A73300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D0-49DC-93D0-E9E3A73300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D0-49DC-93D0-E9E3A73300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D0-49DC-93D0-E9E3A73300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D0-49DC-93D0-E9E3A73300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D0-49DC-93D0-E9E3A73300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D0-49DC-93D0-E9E3A73300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D0-49DC-93D0-E9E3A73300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D0-49DC-93D0-E9E3A73300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D0-49DC-93D0-E9E3A73300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D0-49DC-93D0-E9E3A73300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D0-49DC-93D0-E9E3A73300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42.325581395348841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D0-49DC-93D0-E9E3A73300E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125-42ED-B8A5-E81C2D3829D1}"/>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125-42ED-B8A5-E81C2D3829D1}"/>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125-42ED-B8A5-E81C2D3829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25-42ED-B8A5-E81C2D3829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25-42ED-B8A5-E81C2D3829D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25-42ED-B8A5-E81C2D3829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25-42ED-B8A5-E81C2D3829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25-42ED-B8A5-E81C2D3829D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25-42ED-B8A5-E81C2D3829D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25-42ED-B8A5-E81C2D3829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25-42ED-B8A5-E81C2D3829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25-42ED-B8A5-E81C2D3829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25-42ED-B8A5-E81C2D3829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25-42ED-B8A5-E81C2D3829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25-42ED-B8A5-E81C2D3829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25-42ED-B8A5-E81C2D3829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25-42ED-B8A5-E81C2D3829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25-42ED-B8A5-E81C2D3829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25-42ED-B8A5-E81C2D3829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25-42ED-B8A5-E81C2D3829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25-42ED-B8A5-E81C2D3829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25-42ED-B8A5-E81C2D3829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25-42ED-B8A5-E81C2D3829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25-42ED-B8A5-E81C2D3829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25-42ED-B8A5-E81C2D3829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25-42ED-B8A5-E81C2D3829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125-42ED-B8A5-E81C2D3829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25-42ED-B8A5-E81C2D3829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25-42ED-B8A5-E81C2D3829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25-42ED-B8A5-E81C2D3829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25-42ED-B8A5-E81C2D3829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25-42ED-B8A5-E81C2D3829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25-42ED-B8A5-E81C2D3829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25-42ED-B8A5-E81C2D3829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25-42ED-B8A5-E81C2D3829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25-42ED-B8A5-E81C2D3829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25-42ED-B8A5-E81C2D3829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25-42ED-B8A5-E81C2D3829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25-42ED-B8A5-E81C2D3829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25-42ED-B8A5-E81C2D3829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25-42ED-B8A5-E81C2D3829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25-42ED-B8A5-E81C2D3829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25-42ED-B8A5-E81C2D3829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25-42ED-B8A5-E81C2D3829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25-42ED-B8A5-E81C2D3829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25-42ED-B8A5-E81C2D3829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25-42ED-B8A5-E81C2D3829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25-42ED-B8A5-E81C2D3829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25-42ED-B8A5-E81C2D3829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25-42ED-B8A5-E81C2D3829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25-42ED-B8A5-E81C2D3829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25-42ED-B8A5-E81C2D3829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25-42ED-B8A5-E81C2D3829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25-42ED-B8A5-E81C2D3829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25-42ED-B8A5-E81C2D3829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25-42ED-B8A5-E81C2D3829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25-42ED-B8A5-E81C2D3829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25-42ED-B8A5-E81C2D3829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25-42ED-B8A5-E81C2D3829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25-42ED-B8A5-E81C2D3829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25-42ED-B8A5-E81C2D3829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25-42ED-B8A5-E81C2D3829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25-42ED-B8A5-E81C2D3829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25-42ED-B8A5-E81C2D3829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25-42ED-B8A5-E81C2D3829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25-42ED-B8A5-E81C2D3829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25-42ED-B8A5-E81C2D3829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25-42ED-B8A5-E81C2D3829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25-42ED-B8A5-E81C2D3829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25-42ED-B8A5-E81C2D3829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25-42ED-B8A5-E81C2D3829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25-42ED-B8A5-E81C2D3829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25-42ED-B8A5-E81C2D3829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25-42ED-B8A5-E81C2D3829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25-42ED-B8A5-E81C2D3829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25-42ED-B8A5-E81C2D3829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25-42ED-B8A5-E81C2D3829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25-42ED-B8A5-E81C2D3829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25-42ED-B8A5-E81C2D3829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25-42ED-B8A5-E81C2D3829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25-42ED-B8A5-E81C2D3829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25-42ED-B8A5-E81C2D3829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25-42ED-B8A5-E81C2D3829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25-42ED-B8A5-E81C2D3829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25-42ED-B8A5-E81C2D3829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25-42ED-B8A5-E81C2D3829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25-42ED-B8A5-E81C2D3829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25-42ED-B8A5-E81C2D3829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25-42ED-B8A5-E81C2D3829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25-42ED-B8A5-E81C2D3829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25-42ED-B8A5-E81C2D3829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25-42ED-B8A5-E81C2D3829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25-42ED-B8A5-E81C2D3829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25-42ED-B8A5-E81C2D3829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25-42ED-B8A5-E81C2D3829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25-42ED-B8A5-E81C2D3829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25-42ED-B8A5-E81C2D3829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125-42ED-B8A5-E81C2D3829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125-42ED-B8A5-E81C2D3829D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125-42ED-B8A5-E81C2D3829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25-42ED-B8A5-E81C2D3829D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25-42ED-B8A5-E81C2D3829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25-42ED-B8A5-E81C2D3829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25-42ED-B8A5-E81C2D3829D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25-42ED-B8A5-E81C2D3829D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25-42ED-B8A5-E81C2D3829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25-42ED-B8A5-E81C2D3829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25-42ED-B8A5-E81C2D3829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25-42ED-B8A5-E81C2D3829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25-42ED-B8A5-E81C2D3829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25-42ED-B8A5-E81C2D3829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25-42ED-B8A5-E81C2D3829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25-42ED-B8A5-E81C2D3829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25-42ED-B8A5-E81C2D3829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25-42ED-B8A5-E81C2D3829D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25-42ED-B8A5-E81C2D3829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25-42ED-B8A5-E81C2D3829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25-42ED-B8A5-E81C2D3829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25-42ED-B8A5-E81C2D3829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25-42ED-B8A5-E81C2D3829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25-42ED-B8A5-E81C2D3829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25-42ED-B8A5-E81C2D3829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25-42ED-B8A5-E81C2D3829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125-42ED-B8A5-E81C2D3829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25-42ED-B8A5-E81C2D3829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25-42ED-B8A5-E81C2D3829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25-42ED-B8A5-E81C2D3829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25-42ED-B8A5-E81C2D3829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25-42ED-B8A5-E81C2D3829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25-42ED-B8A5-E81C2D3829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25-42ED-B8A5-E81C2D3829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25-42ED-B8A5-E81C2D3829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25-42ED-B8A5-E81C2D3829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25-42ED-B8A5-E81C2D3829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25-42ED-B8A5-E81C2D3829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25-42ED-B8A5-E81C2D3829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25-42ED-B8A5-E81C2D3829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25-42ED-B8A5-E81C2D3829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25-42ED-B8A5-E81C2D3829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25-42ED-B8A5-E81C2D3829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25-42ED-B8A5-E81C2D3829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25-42ED-B8A5-E81C2D3829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25-42ED-B8A5-E81C2D3829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25-42ED-B8A5-E81C2D3829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25-42ED-B8A5-E81C2D3829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25-42ED-B8A5-E81C2D3829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25-42ED-B8A5-E81C2D3829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25-42ED-B8A5-E81C2D3829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25-42ED-B8A5-E81C2D3829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25-42ED-B8A5-E81C2D3829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25-42ED-B8A5-E81C2D3829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25-42ED-B8A5-E81C2D3829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25-42ED-B8A5-E81C2D3829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25-42ED-B8A5-E81C2D3829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25-42ED-B8A5-E81C2D3829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25-42ED-B8A5-E81C2D3829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25-42ED-B8A5-E81C2D3829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25-42ED-B8A5-E81C2D3829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25-42ED-B8A5-E81C2D3829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25-42ED-B8A5-E81C2D3829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25-42ED-B8A5-E81C2D3829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25-42ED-B8A5-E81C2D3829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25-42ED-B8A5-E81C2D3829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25-42ED-B8A5-E81C2D3829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25-42ED-B8A5-E81C2D3829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25-42ED-B8A5-E81C2D3829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25-42ED-B8A5-E81C2D3829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25-42ED-B8A5-E81C2D3829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25-42ED-B8A5-E81C2D3829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25-42ED-B8A5-E81C2D3829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25-42ED-B8A5-E81C2D3829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25-42ED-B8A5-E81C2D3829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25-42ED-B8A5-E81C2D3829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25-42ED-B8A5-E81C2D3829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25-42ED-B8A5-E81C2D3829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25-42ED-B8A5-E81C2D3829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25-42ED-B8A5-E81C2D3829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25-42ED-B8A5-E81C2D3829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25-42ED-B8A5-E81C2D3829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25-42ED-B8A5-E81C2D3829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25-42ED-B8A5-E81C2D3829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25-42ED-B8A5-E81C2D3829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25-42ED-B8A5-E81C2D3829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25-42ED-B8A5-E81C2D3829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25-42ED-B8A5-E81C2D3829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25-42ED-B8A5-E81C2D3829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25-42ED-B8A5-E81C2D3829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25-42ED-B8A5-E81C2D3829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25-42ED-B8A5-E81C2D3829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25-42ED-B8A5-E81C2D3829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25-42ED-B8A5-E81C2D3829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25-42ED-B8A5-E81C2D3829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25-42ED-B8A5-E81C2D3829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25-42ED-B8A5-E81C2D3829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125-42ED-B8A5-E81C2D3829D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64</c:v>
                </c:pt>
                <c:pt idx="13">
                  <c:v>64</c:v>
                </c:pt>
                <c:pt idx="14">
                  <c:v>64</c:v>
                </c:pt>
                <c:pt idx="15">
                  <c:v>64</c:v>
                </c:pt>
                <c:pt idx="16">
                  <c:v>64</c:v>
                </c:pt>
                <c:pt idx="17">
                  <c:v>64</c:v>
                </c:pt>
                <c:pt idx="18">
                  <c:v>64</c:v>
                </c:pt>
                <c:pt idx="19">
                  <c:v>64</c:v>
                </c:pt>
                <c:pt idx="20">
                  <c:v>64</c:v>
                </c:pt>
                <c:pt idx="21">
                  <c:v>#N/A</c:v>
                </c:pt>
                <c:pt idx="22">
                  <c:v>#N/A</c:v>
                </c:pt>
                <c:pt idx="23">
                  <c:v>#N/A</c:v>
                </c:pt>
                <c:pt idx="24">
                  <c:v>#N/A</c:v>
                </c:pt>
                <c:pt idx="25">
                  <c:v>#N/A</c:v>
                </c:pt>
              </c:numCache>
            </c:numRef>
          </c:yVal>
          <c:smooth val="0"/>
          <c:extLst>
            <c:ext xmlns:c16="http://schemas.microsoft.com/office/drawing/2014/chart" uri="{C3380CC4-5D6E-409C-BE32-E72D297353CC}">
              <c16:uniqueId val="{000000C2-4125-42ED-B8A5-E81C2D3829D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125-42ED-B8A5-E81C2D3829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25-42ED-B8A5-E81C2D3829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25-42ED-B8A5-E81C2D3829D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25-42ED-B8A5-E81C2D3829D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125-42ED-B8A5-E81C2D3829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25-42ED-B8A5-E81C2D3829D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25-42ED-B8A5-E81C2D3829D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25-42ED-B8A5-E81C2D3829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25-42ED-B8A5-E81C2D3829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25-42ED-B8A5-E81C2D3829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25-42ED-B8A5-E81C2D3829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25-42ED-B8A5-E81C2D3829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25-42ED-B8A5-E81C2D3829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25-42ED-B8A5-E81C2D3829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25-42ED-B8A5-E81C2D3829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25-42ED-B8A5-E81C2D3829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25-42ED-B8A5-E81C2D3829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25-42ED-B8A5-E81C2D3829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25-42ED-B8A5-E81C2D3829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25-42ED-B8A5-E81C2D3829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25-42ED-B8A5-E81C2D3829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25-42ED-B8A5-E81C2D3829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25-42ED-B8A5-E81C2D3829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25-42ED-B8A5-E81C2D3829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25-42ED-B8A5-E81C2D3829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125-42ED-B8A5-E81C2D3829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25-42ED-B8A5-E81C2D3829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25-42ED-B8A5-E81C2D3829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25-42ED-B8A5-E81C2D3829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25-42ED-B8A5-E81C2D3829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25-42ED-B8A5-E81C2D3829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25-42ED-B8A5-E81C2D3829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25-42ED-B8A5-E81C2D3829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25-42ED-B8A5-E81C2D3829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25-42ED-B8A5-E81C2D3829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25-42ED-B8A5-E81C2D3829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25-42ED-B8A5-E81C2D3829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25-42ED-B8A5-E81C2D3829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25-42ED-B8A5-E81C2D3829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25-42ED-B8A5-E81C2D3829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25-42ED-B8A5-E81C2D3829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25-42ED-B8A5-E81C2D3829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25-42ED-B8A5-E81C2D3829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25-42ED-B8A5-E81C2D3829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25-42ED-B8A5-E81C2D3829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25-42ED-B8A5-E81C2D3829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25-42ED-B8A5-E81C2D3829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25-42ED-B8A5-E81C2D3829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25-42ED-B8A5-E81C2D3829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25-42ED-B8A5-E81C2D3829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25-42ED-B8A5-E81C2D3829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25-42ED-B8A5-E81C2D3829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25-42ED-B8A5-E81C2D3829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25-42ED-B8A5-E81C2D3829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25-42ED-B8A5-E81C2D3829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25-42ED-B8A5-E81C2D3829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25-42ED-B8A5-E81C2D3829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25-42ED-B8A5-E81C2D3829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25-42ED-B8A5-E81C2D3829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25-42ED-B8A5-E81C2D3829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25-42ED-B8A5-E81C2D3829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25-42ED-B8A5-E81C2D3829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25-42ED-B8A5-E81C2D3829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25-42ED-B8A5-E81C2D3829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25-42ED-B8A5-E81C2D3829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25-42ED-B8A5-E81C2D3829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25-42ED-B8A5-E81C2D3829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25-42ED-B8A5-E81C2D3829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25-42ED-B8A5-E81C2D3829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25-42ED-B8A5-E81C2D3829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25-42ED-B8A5-E81C2D3829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25-42ED-B8A5-E81C2D3829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25-42ED-B8A5-E81C2D3829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25-42ED-B8A5-E81C2D3829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25-42ED-B8A5-E81C2D3829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25-42ED-B8A5-E81C2D3829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25-42ED-B8A5-E81C2D3829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25-42ED-B8A5-E81C2D3829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25-42ED-B8A5-E81C2D3829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25-42ED-B8A5-E81C2D3829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25-42ED-B8A5-E81C2D3829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25-42ED-B8A5-E81C2D3829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25-42ED-B8A5-E81C2D3829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25-42ED-B8A5-E81C2D3829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25-42ED-B8A5-E81C2D3829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25-42ED-B8A5-E81C2D3829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25-42ED-B8A5-E81C2D3829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25-42ED-B8A5-E81C2D3829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25-42ED-B8A5-E81C2D3829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25-42ED-B8A5-E81C2D3829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25-42ED-B8A5-E81C2D3829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25-42ED-B8A5-E81C2D3829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25-42ED-B8A5-E81C2D3829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25-42ED-B8A5-E81C2D3829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25-42ED-B8A5-E81C2D3829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25-42ED-B8A5-E81C2D3829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63.970313545904503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125-42ED-B8A5-E81C2D3829D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8E7-41A9-AB16-5BC8A93450C9}"/>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8E7-41A9-AB16-5BC8A93450C9}"/>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8E7-41A9-AB16-5BC8A93450C9}"/>
              </c:ext>
            </c:extLst>
          </c:dPt>
          <c:dPt>
            <c:idx val="3"/>
            <c:bubble3D val="0"/>
            <c:extLst>
              <c:ext xmlns:c16="http://schemas.microsoft.com/office/drawing/2014/chart" uri="{C3380CC4-5D6E-409C-BE32-E72D297353CC}">
                <c16:uniqueId val="{00000003-98E7-41A9-AB16-5BC8A93450C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E7-41A9-AB16-5BC8A93450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E7-41A9-AB16-5BC8A93450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E7-41A9-AB16-5BC8A93450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E7-41A9-AB16-5BC8A93450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E7-41A9-AB16-5BC8A93450C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E7-41A9-AB16-5BC8A93450C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E7-41A9-AB16-5BC8A93450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E7-41A9-AB16-5BC8A93450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E7-41A9-AB16-5BC8A93450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E7-41A9-AB16-5BC8A93450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E7-41A9-AB16-5BC8A93450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E7-41A9-AB16-5BC8A93450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E7-41A9-AB16-5BC8A93450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E7-41A9-AB16-5BC8A93450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E7-41A9-AB16-5BC8A93450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E7-41A9-AB16-5BC8A93450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E7-41A9-AB16-5BC8A93450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E7-41A9-AB16-5BC8A93450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E7-41A9-AB16-5BC8A93450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E7-41A9-AB16-5BC8A93450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E7-41A9-AB16-5BC8A93450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E7-41A9-AB16-5BC8A93450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8E7-41A9-AB16-5BC8A93450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8E7-41A9-AB16-5BC8A93450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E7-41A9-AB16-5BC8A93450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E7-41A9-AB16-5BC8A93450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E7-41A9-AB16-5BC8A93450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E7-41A9-AB16-5BC8A93450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E7-41A9-AB16-5BC8A93450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E7-41A9-AB16-5BC8A93450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E7-41A9-AB16-5BC8A93450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E7-41A9-AB16-5BC8A93450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E7-41A9-AB16-5BC8A93450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E7-41A9-AB16-5BC8A93450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E7-41A9-AB16-5BC8A93450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E7-41A9-AB16-5BC8A93450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E7-41A9-AB16-5BC8A93450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E7-41A9-AB16-5BC8A93450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E7-41A9-AB16-5BC8A93450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E7-41A9-AB16-5BC8A93450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E7-41A9-AB16-5BC8A93450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E7-41A9-AB16-5BC8A93450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E7-41A9-AB16-5BC8A93450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E7-41A9-AB16-5BC8A93450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E7-41A9-AB16-5BC8A93450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E7-41A9-AB16-5BC8A93450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E7-41A9-AB16-5BC8A93450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E7-41A9-AB16-5BC8A93450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E7-41A9-AB16-5BC8A93450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E7-41A9-AB16-5BC8A93450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E7-41A9-AB16-5BC8A93450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E7-41A9-AB16-5BC8A93450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E7-41A9-AB16-5BC8A93450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E7-41A9-AB16-5BC8A93450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E7-41A9-AB16-5BC8A93450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E7-41A9-AB16-5BC8A93450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E7-41A9-AB16-5BC8A93450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E7-41A9-AB16-5BC8A93450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E7-41A9-AB16-5BC8A93450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E7-41A9-AB16-5BC8A93450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E7-41A9-AB16-5BC8A93450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E7-41A9-AB16-5BC8A93450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E7-41A9-AB16-5BC8A93450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E7-41A9-AB16-5BC8A93450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E7-41A9-AB16-5BC8A93450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E7-41A9-AB16-5BC8A93450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E7-41A9-AB16-5BC8A93450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E7-41A9-AB16-5BC8A93450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E7-41A9-AB16-5BC8A93450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E7-41A9-AB16-5BC8A93450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E7-41A9-AB16-5BC8A93450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E7-41A9-AB16-5BC8A93450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E7-41A9-AB16-5BC8A93450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E7-41A9-AB16-5BC8A93450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E7-41A9-AB16-5BC8A93450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E7-41A9-AB16-5BC8A93450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E7-41A9-AB16-5BC8A93450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E7-41A9-AB16-5BC8A93450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E7-41A9-AB16-5BC8A93450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E7-41A9-AB16-5BC8A93450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E7-41A9-AB16-5BC8A93450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E7-41A9-AB16-5BC8A93450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E7-41A9-AB16-5BC8A93450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E7-41A9-AB16-5BC8A93450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E7-41A9-AB16-5BC8A93450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E7-41A9-AB16-5BC8A93450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E7-41A9-AB16-5BC8A93450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E7-41A9-AB16-5BC8A93450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E7-41A9-AB16-5BC8A93450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E7-41A9-AB16-5BC8A93450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E7-41A9-AB16-5BC8A93450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E7-41A9-AB16-5BC8A93450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E7-41A9-AB16-5BC8A93450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8E7-41A9-AB16-5BC8A93450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8E7-41A9-AB16-5BC8A93450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8E7-41A9-AB16-5BC8A93450C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8E7-41A9-AB16-5BC8A93450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8E7-41A9-AB16-5BC8A93450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8E7-41A9-AB16-5BC8A93450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8E7-41A9-AB16-5BC8A93450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8E7-41A9-AB16-5BC8A93450C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8E7-41A9-AB16-5BC8A93450C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8E7-41A9-AB16-5BC8A93450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8E7-41A9-AB16-5BC8A93450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8E7-41A9-AB16-5BC8A93450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8E7-41A9-AB16-5BC8A93450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8E7-41A9-AB16-5BC8A93450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8E7-41A9-AB16-5BC8A93450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8E7-41A9-AB16-5BC8A93450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8E7-41A9-AB16-5BC8A93450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8E7-41A9-AB16-5BC8A93450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8E7-41A9-AB16-5BC8A93450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8E7-41A9-AB16-5BC8A93450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8E7-41A9-AB16-5BC8A93450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8E7-41A9-AB16-5BC8A93450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8E7-41A9-AB16-5BC8A93450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8E7-41A9-AB16-5BC8A93450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8E7-41A9-AB16-5BC8A93450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8E7-41A9-AB16-5BC8A93450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8E7-41A9-AB16-5BC8A93450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8E7-41A9-AB16-5BC8A93450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8E7-41A9-AB16-5BC8A93450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8E7-41A9-AB16-5BC8A93450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8E7-41A9-AB16-5BC8A93450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8E7-41A9-AB16-5BC8A93450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8E7-41A9-AB16-5BC8A93450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8E7-41A9-AB16-5BC8A93450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8E7-41A9-AB16-5BC8A93450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8E7-41A9-AB16-5BC8A93450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8E7-41A9-AB16-5BC8A93450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8E7-41A9-AB16-5BC8A93450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8E7-41A9-AB16-5BC8A93450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8E7-41A9-AB16-5BC8A93450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8E7-41A9-AB16-5BC8A93450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8E7-41A9-AB16-5BC8A93450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8E7-41A9-AB16-5BC8A93450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8E7-41A9-AB16-5BC8A93450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8E7-41A9-AB16-5BC8A93450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8E7-41A9-AB16-5BC8A93450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8E7-41A9-AB16-5BC8A93450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8E7-41A9-AB16-5BC8A93450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8E7-41A9-AB16-5BC8A93450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8E7-41A9-AB16-5BC8A93450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8E7-41A9-AB16-5BC8A93450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8E7-41A9-AB16-5BC8A93450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8E7-41A9-AB16-5BC8A93450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8E7-41A9-AB16-5BC8A93450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8E7-41A9-AB16-5BC8A93450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8E7-41A9-AB16-5BC8A93450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8E7-41A9-AB16-5BC8A93450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8E7-41A9-AB16-5BC8A93450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8E7-41A9-AB16-5BC8A93450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8E7-41A9-AB16-5BC8A93450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8E7-41A9-AB16-5BC8A93450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8E7-41A9-AB16-5BC8A93450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8E7-41A9-AB16-5BC8A93450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8E7-41A9-AB16-5BC8A93450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8E7-41A9-AB16-5BC8A93450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8E7-41A9-AB16-5BC8A93450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8E7-41A9-AB16-5BC8A93450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8E7-41A9-AB16-5BC8A93450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8E7-41A9-AB16-5BC8A93450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8E7-41A9-AB16-5BC8A93450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8E7-41A9-AB16-5BC8A93450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8E7-41A9-AB16-5BC8A93450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8E7-41A9-AB16-5BC8A93450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8E7-41A9-AB16-5BC8A93450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8E7-41A9-AB16-5BC8A93450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E7-41A9-AB16-5BC8A93450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E7-41A9-AB16-5BC8A93450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E7-41A9-AB16-5BC8A93450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E7-41A9-AB16-5BC8A93450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E7-41A9-AB16-5BC8A93450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E7-41A9-AB16-5BC8A93450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E7-41A9-AB16-5BC8A93450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E7-41A9-AB16-5BC8A93450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E7-41A9-AB16-5BC8A93450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E7-41A9-AB16-5BC8A93450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E7-41A9-AB16-5BC8A93450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E7-41A9-AB16-5BC8A93450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E7-41A9-AB16-5BC8A93450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E7-41A9-AB16-5BC8A93450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E7-41A9-AB16-5BC8A93450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E7-41A9-AB16-5BC8A93450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E7-41A9-AB16-5BC8A93450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E7-41A9-AB16-5BC8A93450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E7-41A9-AB16-5BC8A93450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E7-41A9-AB16-5BC8A93450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E7-41A9-AB16-5BC8A93450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E7-41A9-AB16-5BC8A93450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E7-41A9-AB16-5BC8A93450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8E7-41A9-AB16-5BC8A93450C9}"/>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8E7-41A9-AB16-5BC8A93450C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8E7-41A9-AB16-5BC8A93450C9}"/>
              </c:ext>
            </c:extLst>
          </c:dPt>
          <c:dPt>
            <c:idx val="3"/>
            <c:bubble3D val="0"/>
            <c:extLst>
              <c:ext xmlns:c16="http://schemas.microsoft.com/office/drawing/2014/chart" uri="{C3380CC4-5D6E-409C-BE32-E72D297353CC}">
                <c16:uniqueId val="{000000C4-98E7-41A9-AB16-5BC8A93450C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8E7-41A9-AB16-5BC8A93450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8E7-41A9-AB16-5BC8A93450C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8E7-41A9-AB16-5BC8A93450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8E7-41A9-AB16-5BC8A93450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8E7-41A9-AB16-5BC8A93450C9}"/>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8E7-41A9-AB16-5BC8A93450C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8E7-41A9-AB16-5BC8A93450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8E7-41A9-AB16-5BC8A93450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8E7-41A9-AB16-5BC8A93450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8E7-41A9-AB16-5BC8A93450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8E7-41A9-AB16-5BC8A93450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8E7-41A9-AB16-5BC8A93450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8E7-41A9-AB16-5BC8A93450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8E7-41A9-AB16-5BC8A93450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8E7-41A9-AB16-5BC8A93450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8E7-41A9-AB16-5BC8A93450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8E7-41A9-AB16-5BC8A93450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8E7-41A9-AB16-5BC8A93450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8E7-41A9-AB16-5BC8A93450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8E7-41A9-AB16-5BC8A93450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8E7-41A9-AB16-5BC8A93450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8E7-41A9-AB16-5BC8A93450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8E7-41A9-AB16-5BC8A93450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8E7-41A9-AB16-5BC8A93450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E7-41A9-AB16-5BC8A93450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E7-41A9-AB16-5BC8A93450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E7-41A9-AB16-5BC8A93450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E7-41A9-AB16-5BC8A93450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E7-41A9-AB16-5BC8A93450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E7-41A9-AB16-5BC8A93450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E7-41A9-AB16-5BC8A93450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E7-41A9-AB16-5BC8A93450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E7-41A9-AB16-5BC8A93450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E7-41A9-AB16-5BC8A93450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E7-41A9-AB16-5BC8A93450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E7-41A9-AB16-5BC8A93450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E7-41A9-AB16-5BC8A93450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E7-41A9-AB16-5BC8A93450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E7-41A9-AB16-5BC8A93450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E7-41A9-AB16-5BC8A93450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E7-41A9-AB16-5BC8A93450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E7-41A9-AB16-5BC8A93450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E7-41A9-AB16-5BC8A93450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E7-41A9-AB16-5BC8A93450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E7-41A9-AB16-5BC8A93450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E7-41A9-AB16-5BC8A93450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8E7-41A9-AB16-5BC8A93450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8E7-41A9-AB16-5BC8A93450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8E7-41A9-AB16-5BC8A93450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8E7-41A9-AB16-5BC8A93450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8E7-41A9-AB16-5BC8A93450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8E7-41A9-AB16-5BC8A93450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8E7-41A9-AB16-5BC8A93450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8E7-41A9-AB16-5BC8A93450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8E7-41A9-AB16-5BC8A93450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8E7-41A9-AB16-5BC8A93450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8E7-41A9-AB16-5BC8A93450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8E7-41A9-AB16-5BC8A93450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8E7-41A9-AB16-5BC8A93450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8E7-41A9-AB16-5BC8A93450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8E7-41A9-AB16-5BC8A93450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8E7-41A9-AB16-5BC8A93450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8E7-41A9-AB16-5BC8A93450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8E7-41A9-AB16-5BC8A93450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8E7-41A9-AB16-5BC8A93450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8E7-41A9-AB16-5BC8A93450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8E7-41A9-AB16-5BC8A93450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8E7-41A9-AB16-5BC8A93450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8E7-41A9-AB16-5BC8A93450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8E7-41A9-AB16-5BC8A93450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8E7-41A9-AB16-5BC8A93450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8E7-41A9-AB16-5BC8A93450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E7-41A9-AB16-5BC8A93450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E7-41A9-AB16-5BC8A93450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E7-41A9-AB16-5BC8A93450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E7-41A9-AB16-5BC8A93450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E7-41A9-AB16-5BC8A93450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E7-41A9-AB16-5BC8A93450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E7-41A9-AB16-5BC8A93450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E7-41A9-AB16-5BC8A93450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E7-41A9-AB16-5BC8A93450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E7-41A9-AB16-5BC8A93450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E7-41A9-AB16-5BC8A93450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E7-41A9-AB16-5BC8A93450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E7-41A9-AB16-5BC8A93450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E7-41A9-AB16-5BC8A93450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E7-41A9-AB16-5BC8A93450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E7-41A9-AB16-5BC8A93450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E7-41A9-AB16-5BC8A93450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E7-41A9-AB16-5BC8A93450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E7-41A9-AB16-5BC8A93450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E7-41A9-AB16-5BC8A93450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E7-41A9-AB16-5BC8A93450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E7-41A9-AB16-5BC8A93450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E7-41A9-AB16-5BC8A93450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8E7-41A9-AB16-5BC8A93450C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13.4</c:v>
                </c:pt>
                <c:pt idx="17">
                  <c:v>21.2</c:v>
                </c:pt>
                <c:pt idx="18">
                  <c:v>25.1</c:v>
                </c:pt>
                <c:pt idx="19">
                  <c:v>25.1</c:v>
                </c:pt>
                <c:pt idx="20">
                  <c:v>25.1</c:v>
                </c:pt>
                <c:pt idx="21">
                  <c:v>25.1</c:v>
                </c:pt>
                <c:pt idx="22">
                  <c:v>25.1</c:v>
                </c:pt>
                <c:pt idx="23">
                  <c:v>25.1</c:v>
                </c:pt>
                <c:pt idx="24">
                  <c:v>25.1</c:v>
                </c:pt>
                <c:pt idx="25">
                  <c:v>#N/A</c:v>
                </c:pt>
              </c:numCache>
            </c:numRef>
          </c:yVal>
          <c:smooth val="0"/>
          <c:extLst>
            <c:ext xmlns:c16="http://schemas.microsoft.com/office/drawing/2014/chart" uri="{C3380CC4-5D6E-409C-BE32-E72D297353CC}">
              <c16:uniqueId val="{00000000-3A3C-4C08-88B0-D716188711FE}"/>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7.6</c:v>
                </c:pt>
                <c:pt idx="17">
                  <c:v>7.6</c:v>
                </c:pt>
                <c:pt idx="18">
                  <c:v>7.6</c:v>
                </c:pt>
                <c:pt idx="19">
                  <c:v>7.6</c:v>
                </c:pt>
                <c:pt idx="20">
                  <c:v>7.6</c:v>
                </c:pt>
                <c:pt idx="21">
                  <c:v>7.6</c:v>
                </c:pt>
                <c:pt idx="22">
                  <c:v>7.6</c:v>
                </c:pt>
                <c:pt idx="23">
                  <c:v>7.6</c:v>
                </c:pt>
                <c:pt idx="24">
                  <c:v>7.6</c:v>
                </c:pt>
                <c:pt idx="25">
                  <c:v>#N/A</c:v>
                </c:pt>
              </c:numCache>
            </c:numRef>
          </c:yVal>
          <c:smooth val="0"/>
          <c:extLst>
            <c:ext xmlns:c16="http://schemas.microsoft.com/office/drawing/2014/chart" uri="{C3380CC4-5D6E-409C-BE32-E72D297353CC}">
              <c16:uniqueId val="{00000001-3A3C-4C08-88B0-D716188711FE}"/>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A3C-4C08-88B0-D716188711FE}"/>
              </c:ext>
            </c:extLst>
          </c:dPt>
          <c:dPt>
            <c:idx val="3"/>
            <c:bubble3D val="0"/>
            <c:extLst>
              <c:ext xmlns:c16="http://schemas.microsoft.com/office/drawing/2014/chart" uri="{C3380CC4-5D6E-409C-BE32-E72D297353CC}">
                <c16:uniqueId val="{00000003-3A3C-4C08-88B0-D716188711F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3C-4C08-88B0-D716188711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3C-4C08-88B0-D716188711F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3C-4C08-88B0-D716188711F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3C-4C08-88B0-D716188711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3C-4C08-88B0-D716188711F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3C-4C08-88B0-D716188711F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3C-4C08-88B0-D716188711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3C-4C08-88B0-D716188711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3C-4C08-88B0-D716188711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3C-4C08-88B0-D716188711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3C-4C08-88B0-D716188711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3C-4C08-88B0-D716188711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3C-4C08-88B0-D716188711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3C-4C08-88B0-D716188711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3C-4C08-88B0-D716188711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3C-4C08-88B0-D716188711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3C-4C08-88B0-D716188711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3C-4C08-88B0-D716188711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3C-4C08-88B0-D716188711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3C-4C08-88B0-D716188711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3C-4C08-88B0-D716188711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3C-4C08-88B0-D716188711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3C-4C08-88B0-D716188711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A3C-4C08-88B0-D716188711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3C-4C08-88B0-D716188711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3C-4C08-88B0-D716188711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3C-4C08-88B0-D716188711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3C-4C08-88B0-D716188711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3C-4C08-88B0-D716188711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3C-4C08-88B0-D716188711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3C-4C08-88B0-D716188711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3C-4C08-88B0-D716188711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3C-4C08-88B0-D716188711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3C-4C08-88B0-D716188711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3C-4C08-88B0-D716188711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3C-4C08-88B0-D716188711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3C-4C08-88B0-D716188711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3C-4C08-88B0-D716188711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3C-4C08-88B0-D716188711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3C-4C08-88B0-D716188711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3C-4C08-88B0-D716188711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3C-4C08-88B0-D716188711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3C-4C08-88B0-D716188711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3C-4C08-88B0-D716188711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3C-4C08-88B0-D716188711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3C-4C08-88B0-D716188711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3C-4C08-88B0-D716188711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3C-4C08-88B0-D716188711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3C-4C08-88B0-D716188711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3C-4C08-88B0-D716188711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3C-4C08-88B0-D716188711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3C-4C08-88B0-D716188711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3C-4C08-88B0-D716188711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3C-4C08-88B0-D716188711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3C-4C08-88B0-D716188711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3C-4C08-88B0-D716188711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3C-4C08-88B0-D716188711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3C-4C08-88B0-D716188711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3C-4C08-88B0-D716188711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3C-4C08-88B0-D716188711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3C-4C08-88B0-D716188711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3C-4C08-88B0-D716188711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3C-4C08-88B0-D716188711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3C-4C08-88B0-D716188711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3C-4C08-88B0-D716188711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3C-4C08-88B0-D716188711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3C-4C08-88B0-D716188711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3C-4C08-88B0-D716188711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3C-4C08-88B0-D716188711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3C-4C08-88B0-D716188711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3C-4C08-88B0-D716188711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3C-4C08-88B0-D716188711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3C-4C08-88B0-D716188711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3C-4C08-88B0-D716188711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3C-4C08-88B0-D716188711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3C-4C08-88B0-D716188711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3C-4C08-88B0-D716188711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3C-4C08-88B0-D716188711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3C-4C08-88B0-D716188711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3C-4C08-88B0-D716188711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3C-4C08-88B0-D716188711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3C-4C08-88B0-D716188711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3C-4C08-88B0-D716188711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3C-4C08-88B0-D716188711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3C-4C08-88B0-D716188711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3C-4C08-88B0-D716188711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3C-4C08-88B0-D716188711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3C-4C08-88B0-D716188711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3C-4C08-88B0-D716188711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3C-4C08-88B0-D716188711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3C-4C08-88B0-D716188711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3C-4C08-88B0-D716188711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3C-4C08-88B0-D716188711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3C-4C08-88B0-D716188711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A3C-4C08-88B0-D716188711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25.090036014405765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A3C-4C08-88B0-D716188711FE}"/>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3C-4C08-88B0-D716188711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3C-4C08-88B0-D716188711F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3C-4C08-88B0-D716188711F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3C-4C08-88B0-D716188711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3C-4C08-88B0-D716188711F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3C-4C08-88B0-D716188711F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3C-4C08-88B0-D716188711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3C-4C08-88B0-D716188711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3C-4C08-88B0-D716188711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3C-4C08-88B0-D716188711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3C-4C08-88B0-D716188711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3C-4C08-88B0-D716188711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3C-4C08-88B0-D716188711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3C-4C08-88B0-D716188711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3C-4C08-88B0-D716188711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3C-4C08-88B0-D716188711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3C-4C08-88B0-D716188711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3C-4C08-88B0-D716188711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3C-4C08-88B0-D716188711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3C-4C08-88B0-D716188711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3C-4C08-88B0-D716188711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3C-4C08-88B0-D716188711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3C-4C08-88B0-D716188711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3C-4C08-88B0-D716188711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3C-4C08-88B0-D716188711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3C-4C08-88B0-D716188711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3C-4C08-88B0-D716188711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3C-4C08-88B0-D716188711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3C-4C08-88B0-D716188711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3C-4C08-88B0-D716188711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3C-4C08-88B0-D716188711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3C-4C08-88B0-D716188711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3C-4C08-88B0-D716188711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3C-4C08-88B0-D716188711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3C-4C08-88B0-D716188711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3C-4C08-88B0-D716188711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3C-4C08-88B0-D716188711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3C-4C08-88B0-D716188711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3C-4C08-88B0-D716188711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3C-4C08-88B0-D716188711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3C-4C08-88B0-D716188711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3C-4C08-88B0-D716188711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3C-4C08-88B0-D716188711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3C-4C08-88B0-D716188711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3C-4C08-88B0-D716188711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3C-4C08-88B0-D716188711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3C-4C08-88B0-D716188711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3C-4C08-88B0-D716188711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3C-4C08-88B0-D716188711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3C-4C08-88B0-D716188711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3C-4C08-88B0-D716188711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3C-4C08-88B0-D716188711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3C-4C08-88B0-D716188711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3C-4C08-88B0-D716188711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3C-4C08-88B0-D716188711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3C-4C08-88B0-D716188711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3C-4C08-88B0-D716188711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3C-4C08-88B0-D716188711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3C-4C08-88B0-D716188711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3C-4C08-88B0-D716188711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3C-4C08-88B0-D716188711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3C-4C08-88B0-D716188711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3C-4C08-88B0-D716188711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3C-4C08-88B0-D716188711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3C-4C08-88B0-D716188711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3C-4C08-88B0-D716188711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3C-4C08-88B0-D716188711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3C-4C08-88B0-D716188711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3C-4C08-88B0-D716188711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3C-4C08-88B0-D716188711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3C-4C08-88B0-D716188711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3C-4C08-88B0-D716188711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3C-4C08-88B0-D716188711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3C-4C08-88B0-D716188711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3C-4C08-88B0-D716188711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3C-4C08-88B0-D716188711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3C-4C08-88B0-D716188711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3C-4C08-88B0-D716188711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3C-4C08-88B0-D716188711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3C-4C08-88B0-D716188711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3C-4C08-88B0-D716188711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3C-4C08-88B0-D716188711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3C-4C08-88B0-D716188711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3C-4C08-88B0-D716188711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3C-4C08-88B0-D716188711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3C-4C08-88B0-D716188711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3C-4C08-88B0-D716188711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3C-4C08-88B0-D716188711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3C-4C08-88B0-D716188711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3C-4C08-88B0-D716188711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3C-4C08-88B0-D716188711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3C-4C08-88B0-D716188711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3C-4C08-88B0-D716188711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3C-4C08-88B0-D716188711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3C-4C08-88B0-D716188711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7.5630252100840334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3C-4C08-88B0-D716188711FE}"/>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A3C-4C08-88B0-D716188711F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5.5</c:v>
                </c:pt>
                <c:pt idx="16">
                  <c:v>13.4</c:v>
                </c:pt>
                <c:pt idx="17">
                  <c:v>21.2</c:v>
                </c:pt>
                <c:pt idx="18">
                  <c:v>29</c:v>
                </c:pt>
                <c:pt idx="19">
                  <c:v>36.799999999999997</c:v>
                </c:pt>
                <c:pt idx="20">
                  <c:v>44.7</c:v>
                </c:pt>
                <c:pt idx="21">
                  <c:v>52.5</c:v>
                </c:pt>
                <c:pt idx="22">
                  <c:v>60.3</c:v>
                </c:pt>
                <c:pt idx="23">
                  <c:v>60.3</c:v>
                </c:pt>
                <c:pt idx="24">
                  <c:v>60.3</c:v>
                </c:pt>
                <c:pt idx="25">
                  <c:v>60.3</c:v>
                </c:pt>
              </c:numCache>
            </c:numRef>
          </c:yVal>
          <c:smooth val="0"/>
          <c:extLst>
            <c:ext xmlns:c16="http://schemas.microsoft.com/office/drawing/2014/chart" uri="{C3380CC4-5D6E-409C-BE32-E72D297353CC}">
              <c16:uniqueId val="{000000C3-3A3C-4C08-88B0-D716188711FE}"/>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A3C-4C08-88B0-D716188711F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3C-4C08-88B0-D716188711F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3C-4C08-88B0-D716188711FE}"/>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3C-4C08-88B0-D716188711F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3C-4C08-88B0-D716188711F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3C-4C08-88B0-D716188711FE}"/>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3C-4C08-88B0-D716188711F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3C-4C08-88B0-D716188711F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3C-4C08-88B0-D716188711F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3C-4C08-88B0-D716188711F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3C-4C08-88B0-D716188711F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3C-4C08-88B0-D716188711F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3C-4C08-88B0-D716188711F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3C-4C08-88B0-D716188711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3C-4C08-88B0-D716188711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3C-4C08-88B0-D716188711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3C-4C08-88B0-D716188711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3C-4C08-88B0-D716188711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3C-4C08-88B0-D716188711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3C-4C08-88B0-D716188711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3C-4C08-88B0-D716188711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3C-4C08-88B0-D716188711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3C-4C08-88B0-D716188711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3C-4C08-88B0-D716188711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A3C-4C08-88B0-D716188711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3C-4C08-88B0-D716188711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3C-4C08-88B0-D716188711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3C-4C08-88B0-D716188711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3C-4C08-88B0-D716188711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3C-4C08-88B0-D716188711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3C-4C08-88B0-D716188711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3C-4C08-88B0-D716188711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3C-4C08-88B0-D716188711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3C-4C08-88B0-D716188711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3C-4C08-88B0-D716188711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3C-4C08-88B0-D716188711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3C-4C08-88B0-D716188711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3C-4C08-88B0-D716188711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3C-4C08-88B0-D716188711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3C-4C08-88B0-D716188711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3C-4C08-88B0-D716188711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3C-4C08-88B0-D716188711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3C-4C08-88B0-D716188711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3C-4C08-88B0-D716188711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3C-4C08-88B0-D716188711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3C-4C08-88B0-D716188711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3C-4C08-88B0-D716188711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3C-4C08-88B0-D716188711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3C-4C08-88B0-D716188711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3C-4C08-88B0-D716188711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3C-4C08-88B0-D716188711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3C-4C08-88B0-D716188711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3C-4C08-88B0-D716188711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3C-4C08-88B0-D716188711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3C-4C08-88B0-D716188711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3C-4C08-88B0-D716188711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3C-4C08-88B0-D716188711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3C-4C08-88B0-D716188711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3C-4C08-88B0-D716188711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3C-4C08-88B0-D716188711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3C-4C08-88B0-D716188711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3C-4C08-88B0-D716188711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3C-4C08-88B0-D716188711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3C-4C08-88B0-D716188711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3C-4C08-88B0-D716188711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3C-4C08-88B0-D716188711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3C-4C08-88B0-D716188711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3C-4C08-88B0-D716188711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3C-4C08-88B0-D716188711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3C-4C08-88B0-D716188711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3C-4C08-88B0-D716188711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3C-4C08-88B0-D716188711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3C-4C08-88B0-D716188711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3C-4C08-88B0-D716188711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3C-4C08-88B0-D716188711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3C-4C08-88B0-D716188711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3C-4C08-88B0-D716188711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3C-4C08-88B0-D716188711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3C-4C08-88B0-D716188711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3C-4C08-88B0-D716188711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3C-4C08-88B0-D716188711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3C-4C08-88B0-D716188711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3C-4C08-88B0-D716188711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3C-4C08-88B0-D716188711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3C-4C08-88B0-D716188711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3C-4C08-88B0-D716188711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3C-4C08-88B0-D716188711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3C-4C08-88B0-D716188711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3C-4C08-88B0-D716188711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3C-4C08-88B0-D716188711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3C-4C08-88B0-D716188711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3C-4C08-88B0-D716188711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3C-4C08-88B0-D716188711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3C-4C08-88B0-D716188711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3C-4C08-88B0-D716188711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A3C-4C08-88B0-D716188711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2013</c:v>
                </c:pt>
                <c:pt idx="3">
                  <c:v>2016</c:v>
                </c:pt>
                <c:pt idx="4">
                  <c:v>2016</c:v>
                </c:pt>
                <c:pt idx="5">
                  <c:v>2020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13.36551</c:v>
                </c:pt>
                <c:pt idx="5">
                  <c:v>44.657863145258105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SUR</c:v>
                  </c:pt>
                  <c:pt idx="3">
                    <c:v>EMIS</c:v>
                  </c:pt>
                  <c:pt idx="4">
                    <c:v>UIS</c:v>
                  </c:pt>
                  <c:pt idx="5">
                    <c:v>SUR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A3C-4C08-88B0-D716188711FE}"/>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408BE2D-B670-4F34-970B-79716331E4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104B1D9-E760-4D65-BE79-E23AAD91D2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DBC9F0D-8983-4DCC-B9AF-97AC8E612A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ED040F7-7D51-4489-A026-63F9B68AA81B}"/>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EFE7EF9-EB6E-475C-9EE9-49CABB173EC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5C96077-CD71-4EF0-BEF1-402B470E067D}"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36D16E5-95FA-4910-A2CB-EC128661A3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D7B4816-84A0-4F08-AAC0-5E05212FD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1212B79-CC60-4E2A-A1EE-19037D8B6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E84779D-4E75-4FE7-B811-0A1EF52C847E}"/>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653A634-F38D-4DC4-AA79-03494262198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84F5A21-B083-4664-854A-7C78A90BF06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4AE5D97-AB0D-4E7A-91B4-CDCF27BC6A3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EE6B286-3177-489E-96E9-665C7B999FE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8B1EA50-5F98-4A06-AAAB-44B04430E257}"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7AEFDB8-BB8F-4E21-B178-72FDAE89030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1B1FC27-95E0-440B-B03C-AB525EE5DDD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C224079C-5042-4477-B099-87509DF2990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5F41EE1-BEA4-4B3F-9CC2-C91C083C82A0}"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0601679-FE15-4E21-837E-70D44F1C585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D6D0C86-0858-40CC-A1AE-37611655C7A7}"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E1D0B71-8D2A-40F7-B11D-7472458A34F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BDE780-52ED-4966-BAFC-32395F57BBD8}"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11AC0BD-E354-46DA-A866-19E98FD384D5}"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9A397A-A218-4844-A31B-D121EAA9C812}"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64A872F-46B5-4329-80E9-74E4ACF18E76}"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DE7750-911F-47B7-9518-DC1BA64A13A2}"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6012A4-9674-4B45-8252-EAC84D99B116}"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F17EA7-DC21-4DFA-9A44-3DA3064D3512}"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9A1790-A392-4FB0-8AF1-88B781D0F611}"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3CF64C4-C941-4641-B84B-E826E23072F5}"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FFB916-D5B1-46EB-9F20-B601739F572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5A8F20-BF29-42BE-8B12-61D1E5EAA0F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C4B1D61-2226-4054-8657-0DE7DF71FC31}"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47FFF3-BE46-4D99-BD63-F4C6ACAEFCFC}"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F51D19B-94BB-4907-9884-D2A4192798E0}"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4000A86-0C17-448C-A057-14195178671C}"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210670F-2B75-4D21-A25A-0EEE25F6496D}"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D224DAB-D329-4C24-B32C-CD7F552F9093}"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F33DA8-6F89-4366-9A93-92BE68885E56}"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DD51D5E-03C2-4F2D-9309-4B26EE374CC1}"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7EA4AD-F82D-4785-AC86-5EC8F7B67CF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E7455E4-31F7-48BF-B9EA-60590B03C99C}"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417BC76-D740-4E3E-A25D-107F24125F05}"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935986-1C1F-45D9-BD56-CEE8EA1156F5}"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50BF2E-1AC0-4079-B1C1-1986CE8FD780}"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A45B75C-2272-433E-9508-73105BCFEC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F0EBF26-16C4-40AC-B847-9A2349B8F0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B784F085-CF9E-405C-A6D9-18A976B92D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ED99CA7-9D9C-4F96-9DA9-B098ED143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C22D45C-A34A-4D5D-9B2A-C37130C2B0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2C4C5C4-7466-43ED-A56A-9F526EC32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474A89B-0A56-48A6-8F95-B157BA83C8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3E92E1F-FF9D-47CE-9875-6182E41AF2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C1C9392-11B0-4FDA-AB36-A172B87C77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2E1F913A-D148-4A7D-B274-15B06997AE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A4FF112-1AC3-43F3-8E2C-A586127DFE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83EFA9D-ACF0-4FF5-AC97-3AF26A32F7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064BB045-79E5-4E3A-A47B-008EC53F9B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872F755-336A-4D73-8CC2-88F3B853D6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EFC80E7-2065-4BAC-98DA-A239AC9AC6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CA65514-EF12-46ED-B1D9-58CE29514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903145E-0238-4EEF-9FB2-C4068CB5E5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A9EEAE09-04E3-41F2-92EE-308DBC4B3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A7B1674-B692-48A2-BC8A-E4AFB70FB28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7EE134-9AEF-4521-B450-7B60852F2F01}"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C46C444-C92A-4991-B94E-13DABE29ED4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3E6300-B2FE-4F96-9AB6-88189EE45497}"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CF471B3-E71C-44CD-AD11-4864E5C6787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E941EA4-DCAA-4B0A-A7BF-792224534AF1}"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2881014-C262-46C0-8BEB-42160C740D8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7D9812-972A-4B05-AAC6-875C965403D8}"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ED36D24B-62D9-41FB-94F4-17722530857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18C834B-9D08-4DA0-9D35-AC567545B147}"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ACBD385-27A1-45A8-8A15-95505752A78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D4EA434-0F5D-43D8-A1F8-94305EA5AEB2}"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166B2B6-1209-416C-9783-F5EAD69298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800D1-1331-4E9D-8FA2-60070ACC424A}">
  <sheetPr codeName="Sheet2"/>
  <dimension ref="A1:AH251"/>
  <sheetViews>
    <sheetView workbookViewId="0">
      <selection sqref="A1:U400"/>
    </sheetView>
  </sheetViews>
  <sheetFormatPr defaultColWidth="9" defaultRowHeight="13.2" x14ac:dyDescent="0.25"/>
  <cols>
    <col min="1" max="1" width="52.69921875" style="352" bestFit="1" customWidth="1"/>
    <col min="2" max="2" width="18.3984375" style="352" customWidth="1"/>
    <col min="3" max="3" width="22.3984375" style="352" customWidth="1"/>
    <col min="4" max="4" width="23.5" style="352" customWidth="1"/>
    <col min="5" max="5" width="23.69921875" style="352" customWidth="1"/>
    <col min="6" max="6" width="23.5" style="352" customWidth="1"/>
    <col min="7" max="12" width="9" style="352"/>
    <col min="13" max="13" width="39.69921875" style="352" bestFit="1" customWidth="1"/>
    <col min="14" max="22" width="9" style="352"/>
    <col min="23" max="23" width="13.09765625" style="352" bestFit="1" customWidth="1"/>
    <col min="24" max="16384" width="9" style="352"/>
  </cols>
  <sheetData>
    <row r="1" spans="1:34" x14ac:dyDescent="0.25">
      <c r="A1" s="351" t="s">
        <v>274</v>
      </c>
      <c r="B1" s="351" t="s">
        <v>275</v>
      </c>
      <c r="C1" s="351" t="s">
        <v>276</v>
      </c>
      <c r="D1" s="351" t="s">
        <v>277</v>
      </c>
      <c r="E1" s="351" t="s">
        <v>278</v>
      </c>
      <c r="F1" s="351" t="s">
        <v>139</v>
      </c>
      <c r="G1" s="351"/>
      <c r="I1" s="353" t="s">
        <v>279</v>
      </c>
      <c r="L1" s="353" t="s">
        <v>280</v>
      </c>
      <c r="M1" s="353" t="s">
        <v>281</v>
      </c>
      <c r="N1" s="353" t="s">
        <v>282</v>
      </c>
      <c r="O1" s="353" t="s">
        <v>283</v>
      </c>
      <c r="P1" s="353" t="s">
        <v>284</v>
      </c>
      <c r="Q1" s="353" t="s">
        <v>285</v>
      </c>
      <c r="R1" s="353" t="s">
        <v>286</v>
      </c>
      <c r="S1" s="353" t="s">
        <v>287</v>
      </c>
      <c r="T1" s="353" t="s">
        <v>280</v>
      </c>
      <c r="U1" s="353" t="s">
        <v>279</v>
      </c>
    </row>
    <row r="2" spans="1:34" x14ac:dyDescent="0.25">
      <c r="A2" s="354" t="s">
        <v>288</v>
      </c>
      <c r="I2" s="355" t="s">
        <v>274</v>
      </c>
      <c r="L2" s="355" t="s">
        <v>289</v>
      </c>
      <c r="M2" s="355" t="s">
        <v>290</v>
      </c>
      <c r="N2" s="355" t="s">
        <v>290</v>
      </c>
      <c r="O2" s="355" t="s">
        <v>290</v>
      </c>
      <c r="P2" s="355" t="s">
        <v>291</v>
      </c>
      <c r="Q2" s="355" t="s">
        <v>292</v>
      </c>
      <c r="R2" s="355"/>
      <c r="S2" s="355"/>
      <c r="T2" s="355" t="s">
        <v>289</v>
      </c>
      <c r="U2" s="356" t="s">
        <v>274</v>
      </c>
    </row>
    <row r="3" spans="1:34" x14ac:dyDescent="0.25">
      <c r="A3" s="357" t="s">
        <v>115</v>
      </c>
      <c r="B3" s="357" t="s">
        <v>293</v>
      </c>
      <c r="C3" s="357" t="s">
        <v>294</v>
      </c>
      <c r="D3" s="358" t="s">
        <v>295</v>
      </c>
      <c r="E3" s="352" t="s">
        <v>296</v>
      </c>
      <c r="I3" s="355" t="s">
        <v>275</v>
      </c>
      <c r="L3" s="355" t="s">
        <v>297</v>
      </c>
      <c r="M3" s="355" t="s">
        <v>298</v>
      </c>
      <c r="N3" s="355" t="s">
        <v>298</v>
      </c>
      <c r="O3" s="355" t="s">
        <v>299</v>
      </c>
      <c r="P3" s="355" t="s">
        <v>300</v>
      </c>
      <c r="Q3" s="355" t="s">
        <v>301</v>
      </c>
      <c r="R3" s="355"/>
      <c r="S3" s="355"/>
      <c r="T3" s="355" t="s">
        <v>297</v>
      </c>
      <c r="U3" s="355" t="s">
        <v>274</v>
      </c>
      <c r="W3" s="352" t="s">
        <v>302</v>
      </c>
      <c r="X3" s="352" t="s">
        <v>303</v>
      </c>
    </row>
    <row r="4" spans="1:34" x14ac:dyDescent="0.25">
      <c r="A4" s="352" t="s">
        <v>304</v>
      </c>
      <c r="B4" s="352" t="s">
        <v>305</v>
      </c>
      <c r="C4" s="352" t="s">
        <v>306</v>
      </c>
      <c r="D4" s="358" t="s">
        <v>307</v>
      </c>
      <c r="E4" s="352" t="s">
        <v>308</v>
      </c>
      <c r="I4" s="355" t="s">
        <v>276</v>
      </c>
      <c r="L4" s="355" t="s">
        <v>309</v>
      </c>
      <c r="M4" s="355" t="s">
        <v>310</v>
      </c>
      <c r="N4" s="355" t="s">
        <v>310</v>
      </c>
      <c r="O4" s="355" t="s">
        <v>310</v>
      </c>
      <c r="P4" s="355" t="s">
        <v>311</v>
      </c>
      <c r="Q4" s="355" t="s">
        <v>312</v>
      </c>
      <c r="R4" s="355"/>
      <c r="S4" s="355"/>
      <c r="T4" s="355" t="s">
        <v>309</v>
      </c>
      <c r="U4" s="355" t="s">
        <v>276</v>
      </c>
    </row>
    <row r="5" spans="1:34" x14ac:dyDescent="0.25">
      <c r="A5" s="357" t="str">
        <f>+Introduction!C7</f>
        <v>السودان</v>
      </c>
      <c r="B5" s="359" t="e">
        <f t="shared" ref="B5" si="0">VLOOKUP($A$5,translationcountries,3,FALSE)</f>
        <v>#N/A</v>
      </c>
      <c r="C5" s="359" t="e">
        <f>VLOOKUP($A$5,translationcountries,2,FALSE)</f>
        <v>#N/A</v>
      </c>
      <c r="D5" s="359" t="e">
        <f>VLOOKUP($A$5,translationcountries,4,FALSE)</f>
        <v>#N/A</v>
      </c>
      <c r="E5" s="359" t="e">
        <f>VLOOKUP($A$5,translationcountries,5,FALSE)</f>
        <v>#N/A</v>
      </c>
      <c r="F5" s="359" t="e">
        <f>VLOOKUP($A$5,translationcountries,6,FALSE)</f>
        <v>#N/A</v>
      </c>
      <c r="G5" s="359"/>
      <c r="I5" s="355" t="s">
        <v>277</v>
      </c>
      <c r="L5" s="355" t="s">
        <v>314</v>
      </c>
      <c r="M5" s="355" t="s">
        <v>315</v>
      </c>
      <c r="N5" s="355" t="s">
        <v>315</v>
      </c>
      <c r="O5" s="355" t="s">
        <v>316</v>
      </c>
      <c r="P5" s="355" t="s">
        <v>317</v>
      </c>
      <c r="Q5" s="355" t="s">
        <v>318</v>
      </c>
      <c r="R5" s="355"/>
      <c r="S5" s="355"/>
      <c r="T5" s="355" t="s">
        <v>314</v>
      </c>
      <c r="U5" s="356" t="s">
        <v>274</v>
      </c>
    </row>
    <row r="6" spans="1:34" x14ac:dyDescent="0.25">
      <c r="A6" s="357" t="s">
        <v>319</v>
      </c>
      <c r="B6" s="352" t="s">
        <v>320</v>
      </c>
      <c r="C6" s="352" t="s">
        <v>321</v>
      </c>
      <c r="D6" s="358" t="s">
        <v>322</v>
      </c>
      <c r="E6" s="352" t="s">
        <v>323</v>
      </c>
      <c r="I6" s="355" t="s">
        <v>278</v>
      </c>
      <c r="L6" s="355" t="s">
        <v>324</v>
      </c>
      <c r="M6" s="355" t="s">
        <v>325</v>
      </c>
      <c r="N6" s="355" t="s">
        <v>326</v>
      </c>
      <c r="O6" s="355" t="s">
        <v>327</v>
      </c>
      <c r="P6" s="355" t="s">
        <v>328</v>
      </c>
      <c r="Q6" s="355" t="s">
        <v>329</v>
      </c>
      <c r="R6" s="355"/>
      <c r="S6" s="355"/>
      <c r="T6" s="355" t="s">
        <v>324</v>
      </c>
      <c r="U6" s="356" t="s">
        <v>274</v>
      </c>
    </row>
    <row r="7" spans="1:34" x14ac:dyDescent="0.25">
      <c r="A7" s="357" t="s">
        <v>31</v>
      </c>
      <c r="B7" s="352" t="s">
        <v>330</v>
      </c>
      <c r="C7" s="352" t="s">
        <v>331</v>
      </c>
      <c r="D7" s="358" t="s">
        <v>332</v>
      </c>
      <c r="E7" s="352" t="s">
        <v>333</v>
      </c>
      <c r="I7" s="355" t="s">
        <v>139</v>
      </c>
      <c r="L7" s="355" t="s">
        <v>334</v>
      </c>
      <c r="M7" s="355" t="s">
        <v>335</v>
      </c>
      <c r="N7" s="355" t="s">
        <v>336</v>
      </c>
      <c r="O7" s="355" t="s">
        <v>335</v>
      </c>
      <c r="P7" s="355" t="s">
        <v>337</v>
      </c>
      <c r="Q7" s="355" t="s">
        <v>338</v>
      </c>
      <c r="R7" s="355"/>
      <c r="S7" s="355"/>
      <c r="T7" s="355" t="s">
        <v>334</v>
      </c>
      <c r="U7" s="356" t="s">
        <v>274</v>
      </c>
      <c r="X7" s="355" t="str" cm="1">
        <f t="array" aca="1" ref="X7" ca="1">CELL("filename")</f>
        <v>C:\Users\johnstonr\WHOUNICEF Dropbox\WHOUNICEF Team Folder\Schools\2026 Report\Country files\Country files multilingual\Country files v09\[JMP_2026_WinS_SDN_Sudan.xlsx]Introduction</v>
      </c>
    </row>
    <row r="8" spans="1:34" x14ac:dyDescent="0.25">
      <c r="A8" s="352" t="s">
        <v>116</v>
      </c>
      <c r="B8" s="352" t="s">
        <v>339</v>
      </c>
      <c r="C8" s="352" t="s">
        <v>340</v>
      </c>
      <c r="D8" s="358" t="s">
        <v>341</v>
      </c>
      <c r="E8" s="352" t="s">
        <v>342</v>
      </c>
      <c r="I8" s="355"/>
      <c r="L8" s="355" t="s">
        <v>343</v>
      </c>
      <c r="M8" s="355" t="s">
        <v>344</v>
      </c>
      <c r="N8" s="355" t="s">
        <v>345</v>
      </c>
      <c r="O8" s="355" t="s">
        <v>344</v>
      </c>
      <c r="P8" s="355" t="s">
        <v>346</v>
      </c>
      <c r="Q8" s="355" t="s">
        <v>347</v>
      </c>
      <c r="R8" s="355"/>
      <c r="S8" s="355"/>
      <c r="T8" s="355" t="s">
        <v>343</v>
      </c>
      <c r="U8" s="356" t="s">
        <v>276</v>
      </c>
      <c r="X8" s="355" t="str">
        <f ca="1">IFERROR(MID(X7,FIND(CHAR(1),SUBSTITUTE(X7,"\",CHAR(1),LEN(X7)-LEN(SUBSTITUTE(X7,"\",""))))+1,FIND(CHAR(1),SUBSTITUTE(X7,".",CHAR(1),LEN(X7)-LEN(SUBSTITUTE(X7,".",""))))-FIND(CHAR(1),SUBSTITUTE(X7,"\",CHAR(1),LEN(X7)-LEN(SUBSTITUTE(X7,"\",""))))-1),"")</f>
        <v>[JMP_2026_WinS_SDN_Sudan</v>
      </c>
    </row>
    <row r="9" spans="1:34" x14ac:dyDescent="0.25">
      <c r="A9" s="357" t="s">
        <v>348</v>
      </c>
      <c r="B9" s="352" t="s">
        <v>349</v>
      </c>
      <c r="C9" s="352" t="s">
        <v>350</v>
      </c>
      <c r="D9" s="358" t="s">
        <v>351</v>
      </c>
      <c r="E9" s="352" t="s">
        <v>352</v>
      </c>
      <c r="L9" s="355" t="s">
        <v>353</v>
      </c>
      <c r="M9" s="355" t="s">
        <v>354</v>
      </c>
      <c r="N9" s="355" t="s">
        <v>355</v>
      </c>
      <c r="O9" s="355" t="s">
        <v>356</v>
      </c>
      <c r="P9" s="355" t="s">
        <v>357</v>
      </c>
      <c r="Q9" s="355" t="s">
        <v>358</v>
      </c>
      <c r="R9" s="355"/>
      <c r="S9" s="355"/>
      <c r="T9" s="355" t="s">
        <v>353</v>
      </c>
      <c r="U9" s="356" t="s">
        <v>278</v>
      </c>
      <c r="X9" s="355" t="s">
        <v>313</v>
      </c>
    </row>
    <row r="10" spans="1:34" x14ac:dyDescent="0.25">
      <c r="A10" s="357" t="s">
        <v>359</v>
      </c>
      <c r="B10" s="352" t="s">
        <v>360</v>
      </c>
      <c r="C10" s="352" t="s">
        <v>361</v>
      </c>
      <c r="D10" s="358" t="s">
        <v>362</v>
      </c>
      <c r="E10" s="352" t="s">
        <v>363</v>
      </c>
      <c r="I10" s="360" t="s">
        <v>364</v>
      </c>
      <c r="L10" s="355" t="s">
        <v>365</v>
      </c>
      <c r="M10" s="355" t="s">
        <v>366</v>
      </c>
      <c r="N10" s="355" t="s">
        <v>367</v>
      </c>
      <c r="O10" s="355" t="s">
        <v>366</v>
      </c>
      <c r="P10" s="355" t="s">
        <v>368</v>
      </c>
      <c r="Q10" s="355" t="s">
        <v>369</v>
      </c>
      <c r="R10" s="355"/>
      <c r="S10" s="355"/>
      <c r="T10" s="355" t="s">
        <v>365</v>
      </c>
      <c r="U10" s="356" t="s">
        <v>275</v>
      </c>
      <c r="W10" s="357" t="s">
        <v>370</v>
      </c>
      <c r="X10" s="357" t="s">
        <v>371</v>
      </c>
    </row>
    <row r="11" spans="1:34" x14ac:dyDescent="0.25">
      <c r="A11" s="357" t="s">
        <v>270</v>
      </c>
      <c r="B11" s="352" t="s">
        <v>372</v>
      </c>
      <c r="C11" s="352" t="s">
        <v>373</v>
      </c>
      <c r="D11" s="358" t="s">
        <v>374</v>
      </c>
      <c r="E11" s="352" t="s">
        <v>375</v>
      </c>
      <c r="I11" s="355" t="str">
        <f>HLOOKUP(Introduction!$G$4,nametranslations,18,FALSE)</f>
        <v>ملاحظات حول كيفية قراءة ملف الدولة</v>
      </c>
      <c r="L11" s="355" t="s">
        <v>376</v>
      </c>
      <c r="M11" s="355" t="s">
        <v>377</v>
      </c>
      <c r="N11" s="355" t="s">
        <v>378</v>
      </c>
      <c r="O11" s="355" t="s">
        <v>377</v>
      </c>
      <c r="P11" s="355" t="s">
        <v>379</v>
      </c>
      <c r="Q11" s="355" t="s">
        <v>380</v>
      </c>
      <c r="R11" s="355"/>
      <c r="S11" s="355"/>
      <c r="T11" s="355" t="s">
        <v>376</v>
      </c>
      <c r="U11" s="356" t="s">
        <v>274</v>
      </c>
    </row>
    <row r="12" spans="1:34" x14ac:dyDescent="0.25">
      <c r="A12" s="357" t="s">
        <v>32</v>
      </c>
      <c r="B12" s="357" t="s">
        <v>381</v>
      </c>
      <c r="C12" s="357" t="s">
        <v>382</v>
      </c>
      <c r="D12" s="358" t="s">
        <v>383</v>
      </c>
      <c r="E12" s="357" t="s">
        <v>384</v>
      </c>
      <c r="I12" s="355" t="str">
        <f>HLOOKUP(Introduction!$G$4,nametranslations,24,FALSE)</f>
        <v>المجموع</v>
      </c>
      <c r="L12" s="355" t="s">
        <v>385</v>
      </c>
      <c r="M12" s="355" t="s">
        <v>386</v>
      </c>
      <c r="N12" s="355" t="s">
        <v>387</v>
      </c>
      <c r="O12" s="355" t="s">
        <v>388</v>
      </c>
      <c r="P12" s="355" t="s">
        <v>389</v>
      </c>
      <c r="Q12" s="355" t="s">
        <v>390</v>
      </c>
      <c r="R12" s="355"/>
      <c r="S12" s="355"/>
      <c r="T12" s="355" t="s">
        <v>385</v>
      </c>
      <c r="U12" s="356" t="s">
        <v>274</v>
      </c>
      <c r="W12" s="352" t="s">
        <v>391</v>
      </c>
      <c r="X12" s="352" t="s">
        <v>392</v>
      </c>
      <c r="Z12" s="352" t="s">
        <v>393</v>
      </c>
      <c r="AC12" s="352" t="s">
        <v>394</v>
      </c>
      <c r="AH12" s="361" t="str" cm="1">
        <f t="array" aca="1" ref="AH12" ca="1">MID(CELL("filename"),FIND("~",SUBSTITUTE(CELL("filename"),"_","~",3))+1,3)</f>
        <v>SDN</v>
      </c>
    </row>
    <row r="13" spans="1:34" x14ac:dyDescent="0.25">
      <c r="A13" s="357" t="s">
        <v>395</v>
      </c>
      <c r="B13" s="357" t="s">
        <v>396</v>
      </c>
      <c r="C13" s="357" t="s">
        <v>397</v>
      </c>
      <c r="D13" s="358" t="s">
        <v>398</v>
      </c>
      <c r="E13" s="357" t="s">
        <v>399</v>
      </c>
      <c r="I13" s="355" t="str">
        <f>HLOOKUP(Introduction!$G$4,nametranslations,25,FALSE)</f>
        <v>ريفي</v>
      </c>
      <c r="L13" s="355" t="s">
        <v>400</v>
      </c>
      <c r="M13" s="355" t="s">
        <v>401</v>
      </c>
      <c r="N13" s="355" t="s">
        <v>402</v>
      </c>
      <c r="O13" s="355" t="s">
        <v>403</v>
      </c>
      <c r="P13" s="355" t="s">
        <v>404</v>
      </c>
      <c r="Q13" s="355" t="s">
        <v>405</v>
      </c>
      <c r="R13" s="355"/>
      <c r="S13" s="355"/>
      <c r="T13" s="355" t="s">
        <v>400</v>
      </c>
      <c r="U13" s="356" t="s">
        <v>276</v>
      </c>
    </row>
    <row r="14" spans="1:34" x14ac:dyDescent="0.25">
      <c r="A14" s="352" t="s">
        <v>118</v>
      </c>
      <c r="B14" s="352" t="s">
        <v>406</v>
      </c>
      <c r="C14" s="352" t="s">
        <v>407</v>
      </c>
      <c r="D14" s="358" t="s">
        <v>408</v>
      </c>
      <c r="E14" s="352" t="s">
        <v>409</v>
      </c>
      <c r="I14" s="355" t="str">
        <f>HLOOKUP(Introduction!$G$4,nametranslations,26,FALSE)</f>
        <v>الحضاري</v>
      </c>
      <c r="L14" s="355" t="s">
        <v>410</v>
      </c>
      <c r="M14" s="355" t="s">
        <v>411</v>
      </c>
      <c r="N14" s="355" t="s">
        <v>412</v>
      </c>
      <c r="O14" s="355" t="s">
        <v>413</v>
      </c>
      <c r="P14" s="355" t="s">
        <v>414</v>
      </c>
      <c r="Q14" s="355" t="s">
        <v>415</v>
      </c>
      <c r="R14" s="355"/>
      <c r="S14" s="355"/>
      <c r="T14" s="355" t="s">
        <v>410</v>
      </c>
      <c r="U14" s="356" t="s">
        <v>274</v>
      </c>
    </row>
    <row r="15" spans="1:34" x14ac:dyDescent="0.25">
      <c r="A15" s="352" t="s">
        <v>119</v>
      </c>
      <c r="B15" s="352" t="s">
        <v>416</v>
      </c>
      <c r="C15" s="357" t="s">
        <v>417</v>
      </c>
      <c r="D15" s="358" t="s">
        <v>418</v>
      </c>
      <c r="E15" s="357" t="s">
        <v>419</v>
      </c>
      <c r="I15" s="355" t="str">
        <f>HLOOKUP(Introduction!$G$4,nametranslations,27,FALSE)</f>
        <v>المرحلة الابتدائية</v>
      </c>
      <c r="L15" s="355" t="s">
        <v>420</v>
      </c>
      <c r="M15" s="355" t="s">
        <v>421</v>
      </c>
      <c r="N15" s="355" t="s">
        <v>422</v>
      </c>
      <c r="O15" s="355" t="s">
        <v>421</v>
      </c>
      <c r="P15" s="355" t="s">
        <v>423</v>
      </c>
      <c r="Q15" s="355" t="s">
        <v>424</v>
      </c>
      <c r="R15" s="355"/>
      <c r="S15" s="355"/>
      <c r="T15" s="355" t="s">
        <v>420</v>
      </c>
      <c r="U15" s="356" t="s">
        <v>274</v>
      </c>
    </row>
    <row r="16" spans="1:34" x14ac:dyDescent="0.25">
      <c r="A16" s="352" t="s">
        <v>120</v>
      </c>
      <c r="B16" s="357" t="s">
        <v>425</v>
      </c>
      <c r="C16" s="357" t="s">
        <v>426</v>
      </c>
      <c r="D16" s="358" t="s">
        <v>427</v>
      </c>
      <c r="E16" s="357" t="s">
        <v>428</v>
      </c>
      <c r="I16" s="355" t="str">
        <f>HLOOKUP(Introduction!$G$4,nametranslations,28,FALSE)</f>
        <v>خبرات</v>
      </c>
      <c r="L16" s="355" t="s">
        <v>429</v>
      </c>
      <c r="M16" s="355" t="s">
        <v>430</v>
      </c>
      <c r="N16" s="355" t="s">
        <v>431</v>
      </c>
      <c r="O16" s="355" t="s">
        <v>430</v>
      </c>
      <c r="P16" s="355" t="s">
        <v>432</v>
      </c>
      <c r="Q16" s="355" t="s">
        <v>433</v>
      </c>
      <c r="R16" s="355"/>
      <c r="S16" s="355"/>
      <c r="T16" s="355" t="s">
        <v>429</v>
      </c>
      <c r="U16" s="356" t="s">
        <v>274</v>
      </c>
    </row>
    <row r="17" spans="1:21" x14ac:dyDescent="0.25">
      <c r="A17" s="352" t="s">
        <v>434</v>
      </c>
      <c r="B17" s="357" t="s">
        <v>435</v>
      </c>
      <c r="C17" s="357" t="s">
        <v>436</v>
      </c>
      <c r="D17" s="358" t="s">
        <v>437</v>
      </c>
      <c r="E17" s="357" t="s">
        <v>438</v>
      </c>
      <c r="I17" s="355" t="str">
        <f>HLOOKUP(Introduction!$G$4,nametranslations,29,FALSE)</f>
        <v>ثانوي</v>
      </c>
      <c r="L17" s="355" t="s">
        <v>439</v>
      </c>
      <c r="M17" s="355" t="s">
        <v>440</v>
      </c>
      <c r="N17" s="355" t="s">
        <v>441</v>
      </c>
      <c r="O17" s="355" t="s">
        <v>442</v>
      </c>
      <c r="P17" s="355" t="s">
        <v>443</v>
      </c>
      <c r="Q17" s="355" t="s">
        <v>444</v>
      </c>
      <c r="R17" s="355"/>
      <c r="S17" s="355"/>
      <c r="T17" s="355" t="s">
        <v>439</v>
      </c>
      <c r="U17" s="356" t="s">
        <v>274</v>
      </c>
    </row>
    <row r="18" spans="1:21" x14ac:dyDescent="0.25">
      <c r="A18" s="352" t="s">
        <v>445</v>
      </c>
      <c r="B18" s="357" t="s">
        <v>446</v>
      </c>
      <c r="C18" s="357" t="s">
        <v>447</v>
      </c>
      <c r="D18" s="358" t="s">
        <v>448</v>
      </c>
      <c r="E18" s="357" t="s">
        <v>449</v>
      </c>
      <c r="I18" s="355"/>
      <c r="L18" s="355" t="s">
        <v>450</v>
      </c>
      <c r="M18" s="355" t="s">
        <v>451</v>
      </c>
      <c r="N18" s="355" t="s">
        <v>451</v>
      </c>
      <c r="O18" s="355" t="s">
        <v>451</v>
      </c>
      <c r="P18" s="355" t="s">
        <v>452</v>
      </c>
      <c r="Q18" s="355" t="s">
        <v>453</v>
      </c>
      <c r="R18" s="355"/>
      <c r="S18" s="355"/>
      <c r="T18" s="355" t="s">
        <v>450</v>
      </c>
      <c r="U18" s="356" t="s">
        <v>276</v>
      </c>
    </row>
    <row r="19" spans="1:21" x14ac:dyDescent="0.25">
      <c r="A19" s="354" t="s">
        <v>454</v>
      </c>
      <c r="I19" s="355"/>
      <c r="L19" s="355" t="s">
        <v>455</v>
      </c>
      <c r="M19" s="355" t="s">
        <v>456</v>
      </c>
      <c r="N19" s="355" t="s">
        <v>457</v>
      </c>
      <c r="O19" s="355" t="s">
        <v>458</v>
      </c>
      <c r="P19" s="355" t="s">
        <v>459</v>
      </c>
      <c r="Q19" s="355" t="s">
        <v>460</v>
      </c>
      <c r="R19" s="355"/>
      <c r="S19" s="355"/>
      <c r="T19" s="355" t="s">
        <v>455</v>
      </c>
      <c r="U19" s="356" t="s">
        <v>276</v>
      </c>
    </row>
    <row r="20" spans="1:21" x14ac:dyDescent="0.25">
      <c r="A20" s="352" t="s">
        <v>122</v>
      </c>
      <c r="B20" s="357" t="s">
        <v>461</v>
      </c>
      <c r="C20" s="357" t="s">
        <v>462</v>
      </c>
      <c r="D20" s="358" t="s">
        <v>463</v>
      </c>
      <c r="E20" s="357" t="s">
        <v>464</v>
      </c>
      <c r="I20" s="355"/>
      <c r="L20" s="355" t="s">
        <v>465</v>
      </c>
      <c r="M20" s="355" t="s">
        <v>466</v>
      </c>
      <c r="N20" s="355" t="s">
        <v>467</v>
      </c>
      <c r="O20" s="355" t="s">
        <v>466</v>
      </c>
      <c r="P20" s="355" t="s">
        <v>468</v>
      </c>
      <c r="Q20" s="355" t="s">
        <v>469</v>
      </c>
      <c r="R20" s="355"/>
      <c r="S20" s="355"/>
      <c r="T20" s="355" t="s">
        <v>465</v>
      </c>
      <c r="U20" s="356" t="s">
        <v>276</v>
      </c>
    </row>
    <row r="21" spans="1:21" x14ac:dyDescent="0.25">
      <c r="A21" s="352" t="s">
        <v>161</v>
      </c>
      <c r="B21" s="357" t="s">
        <v>470</v>
      </c>
      <c r="C21" s="357" t="s">
        <v>471</v>
      </c>
      <c r="D21" s="358" t="s">
        <v>472</v>
      </c>
      <c r="E21" s="357" t="s">
        <v>473</v>
      </c>
      <c r="I21" s="355"/>
      <c r="L21" s="355" t="s">
        <v>474</v>
      </c>
      <c r="M21" s="355" t="s">
        <v>475</v>
      </c>
      <c r="N21" s="355" t="s">
        <v>476</v>
      </c>
      <c r="O21" s="355" t="s">
        <v>477</v>
      </c>
      <c r="P21" s="355" t="s">
        <v>478</v>
      </c>
      <c r="Q21" s="355" t="s">
        <v>479</v>
      </c>
      <c r="R21" s="355"/>
      <c r="S21" s="355"/>
      <c r="T21" s="355" t="s">
        <v>474</v>
      </c>
      <c r="U21" s="356" t="s">
        <v>274</v>
      </c>
    </row>
    <row r="22" spans="1:21" x14ac:dyDescent="0.25">
      <c r="A22" s="352" t="s">
        <v>14</v>
      </c>
      <c r="B22" s="357" t="s">
        <v>480</v>
      </c>
      <c r="C22" s="357" t="s">
        <v>481</v>
      </c>
      <c r="D22" s="358" t="s">
        <v>482</v>
      </c>
      <c r="E22" s="357" t="s">
        <v>483</v>
      </c>
      <c r="I22" s="355"/>
      <c r="L22" s="355" t="s">
        <v>484</v>
      </c>
      <c r="M22" s="355" t="s">
        <v>485</v>
      </c>
      <c r="N22" s="355" t="s">
        <v>485</v>
      </c>
      <c r="O22" s="355" t="s">
        <v>485</v>
      </c>
      <c r="P22" s="355" t="s">
        <v>486</v>
      </c>
      <c r="Q22" s="355" t="s">
        <v>487</v>
      </c>
      <c r="R22" s="355"/>
      <c r="S22" s="355"/>
      <c r="T22" s="355" t="s">
        <v>484</v>
      </c>
      <c r="U22" s="356" t="s">
        <v>276</v>
      </c>
    </row>
    <row r="23" spans="1:21" x14ac:dyDescent="0.25">
      <c r="A23" s="352" t="s">
        <v>15</v>
      </c>
      <c r="B23" s="357" t="s">
        <v>488</v>
      </c>
      <c r="C23" s="357" t="s">
        <v>489</v>
      </c>
      <c r="D23" s="358" t="s">
        <v>490</v>
      </c>
      <c r="E23" s="357" t="s">
        <v>491</v>
      </c>
      <c r="I23" s="355"/>
      <c r="L23" s="355" t="s">
        <v>492</v>
      </c>
      <c r="M23" s="355" t="s">
        <v>493</v>
      </c>
      <c r="N23" s="355" t="s">
        <v>493</v>
      </c>
      <c r="O23" s="355" t="s">
        <v>493</v>
      </c>
      <c r="P23" s="355" t="s">
        <v>494</v>
      </c>
      <c r="Q23" s="355" t="s">
        <v>495</v>
      </c>
      <c r="R23" s="355"/>
      <c r="S23" s="355"/>
      <c r="T23" s="355" t="s">
        <v>492</v>
      </c>
      <c r="U23" s="356" t="s">
        <v>274</v>
      </c>
    </row>
    <row r="24" spans="1:21" x14ac:dyDescent="0.25">
      <c r="A24" s="352" t="s">
        <v>496</v>
      </c>
      <c r="B24" s="357" t="s">
        <v>496</v>
      </c>
      <c r="C24" s="352" t="s">
        <v>496</v>
      </c>
      <c r="D24" s="358" t="s">
        <v>497</v>
      </c>
      <c r="E24" s="352" t="s">
        <v>498</v>
      </c>
      <c r="I24" s="360" t="s">
        <v>499</v>
      </c>
      <c r="L24" s="355" t="s">
        <v>500</v>
      </c>
      <c r="M24" s="355" t="s">
        <v>501</v>
      </c>
      <c r="N24" s="355" t="s">
        <v>502</v>
      </c>
      <c r="O24" s="355" t="s">
        <v>501</v>
      </c>
      <c r="P24" s="355" t="s">
        <v>503</v>
      </c>
      <c r="Q24" s="355" t="s">
        <v>504</v>
      </c>
      <c r="R24" s="355"/>
      <c r="S24" s="355"/>
      <c r="T24" s="355" t="s">
        <v>500</v>
      </c>
      <c r="U24" s="356" t="s">
        <v>274</v>
      </c>
    </row>
    <row r="25" spans="1:21" x14ac:dyDescent="0.25">
      <c r="A25" s="352" t="s">
        <v>2</v>
      </c>
      <c r="B25" s="357" t="s">
        <v>2</v>
      </c>
      <c r="C25" s="352" t="s">
        <v>2</v>
      </c>
      <c r="D25" s="358" t="s">
        <v>505</v>
      </c>
      <c r="E25" s="352" t="s">
        <v>506</v>
      </c>
      <c r="I25" s="355" t="str">
        <f>HLOOKUP(Introduction!$G$4,nametranslations,36,FALSE)</f>
        <v>نسبة المدارس (٪)</v>
      </c>
      <c r="L25" s="355" t="s">
        <v>507</v>
      </c>
      <c r="M25" s="355" t="s">
        <v>508</v>
      </c>
      <c r="N25" s="355" t="s">
        <v>509</v>
      </c>
      <c r="O25" s="355" t="s">
        <v>510</v>
      </c>
      <c r="P25" s="355" t="s">
        <v>511</v>
      </c>
      <c r="Q25" s="355" t="s">
        <v>512</v>
      </c>
      <c r="R25" s="355"/>
      <c r="S25" s="355"/>
      <c r="T25" s="355" t="s">
        <v>507</v>
      </c>
      <c r="U25" s="356" t="s">
        <v>278</v>
      </c>
    </row>
    <row r="26" spans="1:21" x14ac:dyDescent="0.25">
      <c r="A26" s="352" t="s">
        <v>1</v>
      </c>
      <c r="B26" s="357" t="s">
        <v>513</v>
      </c>
      <c r="C26" s="352" t="s">
        <v>514</v>
      </c>
      <c r="D26" s="358" t="s">
        <v>515</v>
      </c>
      <c r="E26" s="352" t="s">
        <v>516</v>
      </c>
      <c r="I26" s="355" t="s">
        <v>496</v>
      </c>
      <c r="L26" s="355" t="s">
        <v>517</v>
      </c>
      <c r="M26" s="355" t="s">
        <v>518</v>
      </c>
      <c r="N26" s="355" t="s">
        <v>518</v>
      </c>
      <c r="O26" s="355" t="s">
        <v>518</v>
      </c>
      <c r="P26" s="355" t="s">
        <v>519</v>
      </c>
      <c r="Q26" s="355" t="s">
        <v>520</v>
      </c>
      <c r="R26" s="355"/>
      <c r="S26" s="355"/>
      <c r="T26" s="355" t="s">
        <v>517</v>
      </c>
      <c r="U26" s="356" t="s">
        <v>274</v>
      </c>
    </row>
    <row r="27" spans="1:21" x14ac:dyDescent="0.25">
      <c r="A27" s="352" t="s">
        <v>16</v>
      </c>
      <c r="B27" s="357" t="s">
        <v>521</v>
      </c>
      <c r="C27" s="352" t="s">
        <v>522</v>
      </c>
      <c r="D27" s="358" t="s">
        <v>523</v>
      </c>
      <c r="E27" s="352" t="s">
        <v>524</v>
      </c>
      <c r="I27" s="355" t="str">
        <f>HLOOKUP(Introduction!$G$4,nametranslations,25,FALSE)</f>
        <v>ريفي</v>
      </c>
      <c r="L27" s="355" t="s">
        <v>525</v>
      </c>
      <c r="M27" s="355" t="s">
        <v>526</v>
      </c>
      <c r="N27" s="355" t="s">
        <v>527</v>
      </c>
      <c r="O27" s="355" t="s">
        <v>528</v>
      </c>
      <c r="P27" s="355" t="s">
        <v>529</v>
      </c>
      <c r="Q27" s="355" t="s">
        <v>530</v>
      </c>
      <c r="R27" s="355"/>
      <c r="S27" s="355"/>
      <c r="T27" s="355" t="s">
        <v>525</v>
      </c>
      <c r="U27" s="356" t="s">
        <v>274</v>
      </c>
    </row>
    <row r="28" spans="1:21" x14ac:dyDescent="0.25">
      <c r="A28" s="352" t="s">
        <v>17</v>
      </c>
      <c r="B28" s="362" t="s">
        <v>531</v>
      </c>
      <c r="C28" s="352" t="s">
        <v>532</v>
      </c>
      <c r="D28" s="358" t="s">
        <v>533</v>
      </c>
      <c r="E28" s="352" t="s">
        <v>534</v>
      </c>
      <c r="I28" s="355" t="str">
        <f>HLOOKUP(Introduction!$G$4,nametranslations,26,FALSE)</f>
        <v>الحضاري</v>
      </c>
      <c r="L28" s="355" t="s">
        <v>535</v>
      </c>
      <c r="M28" s="355" t="s">
        <v>536</v>
      </c>
      <c r="N28" s="355" t="s">
        <v>537</v>
      </c>
      <c r="O28" s="355" t="s">
        <v>538</v>
      </c>
      <c r="P28" s="355" t="s">
        <v>539</v>
      </c>
      <c r="Q28" s="355" t="s">
        <v>540</v>
      </c>
      <c r="R28" s="355"/>
      <c r="S28" s="355"/>
      <c r="T28" s="355" t="s">
        <v>535</v>
      </c>
      <c r="U28" s="356" t="s">
        <v>276</v>
      </c>
    </row>
    <row r="29" spans="1:21" x14ac:dyDescent="0.25">
      <c r="A29" s="352" t="s">
        <v>18</v>
      </c>
      <c r="B29" s="362" t="s">
        <v>541</v>
      </c>
      <c r="C29" s="352" t="s">
        <v>542</v>
      </c>
      <c r="D29" s="358" t="s">
        <v>543</v>
      </c>
      <c r="E29" s="352" t="s">
        <v>544</v>
      </c>
      <c r="I29" s="355" t="str">
        <f>HLOOKUP(Introduction!$G$4,nametranslations,27,FALSE)</f>
        <v>المرحلة الابتدائية</v>
      </c>
      <c r="L29" s="355" t="s">
        <v>545</v>
      </c>
      <c r="M29" s="355" t="s">
        <v>546</v>
      </c>
      <c r="N29" s="355" t="s">
        <v>547</v>
      </c>
      <c r="O29" s="355" t="s">
        <v>548</v>
      </c>
      <c r="P29" s="355" t="s">
        <v>549</v>
      </c>
      <c r="Q29" s="355" t="s">
        <v>550</v>
      </c>
      <c r="R29" s="355"/>
      <c r="S29" s="355"/>
      <c r="T29" s="355" t="s">
        <v>545</v>
      </c>
      <c r="U29" s="356" t="s">
        <v>274</v>
      </c>
    </row>
    <row r="30" spans="1:21" x14ac:dyDescent="0.25">
      <c r="A30" s="352" t="s">
        <v>33</v>
      </c>
      <c r="B30" s="357" t="s">
        <v>551</v>
      </c>
      <c r="C30" s="357" t="s">
        <v>552</v>
      </c>
      <c r="D30" s="358" t="s">
        <v>553</v>
      </c>
      <c r="E30" s="357" t="s">
        <v>554</v>
      </c>
      <c r="I30" s="355" t="str">
        <f>HLOOKUP(Introduction!$G$4,nametranslations,28,FALSE)</f>
        <v>خبرات</v>
      </c>
      <c r="L30" s="355" t="s">
        <v>555</v>
      </c>
      <c r="M30" s="355" t="s">
        <v>556</v>
      </c>
      <c r="N30" s="355" t="s">
        <v>556</v>
      </c>
      <c r="O30" s="355" t="s">
        <v>557</v>
      </c>
      <c r="P30" s="355" t="s">
        <v>558</v>
      </c>
      <c r="Q30" s="355" t="s">
        <v>559</v>
      </c>
      <c r="R30" s="355"/>
      <c r="S30" s="355"/>
      <c r="T30" s="355" t="s">
        <v>555</v>
      </c>
      <c r="U30" s="356" t="s">
        <v>274</v>
      </c>
    </row>
    <row r="31" spans="1:21" x14ac:dyDescent="0.25">
      <c r="A31" s="352" t="s">
        <v>34</v>
      </c>
      <c r="B31" s="357" t="s">
        <v>560</v>
      </c>
      <c r="C31" s="352" t="s">
        <v>561</v>
      </c>
      <c r="D31" s="358" t="s">
        <v>562</v>
      </c>
      <c r="E31" s="352" t="s">
        <v>563</v>
      </c>
      <c r="I31" s="355" t="str">
        <f>HLOOKUP(Introduction!$G$4,nametranslations,29,FALSE)</f>
        <v>ثانوي</v>
      </c>
      <c r="L31" s="355" t="s">
        <v>564</v>
      </c>
      <c r="M31" s="355" t="s">
        <v>565</v>
      </c>
      <c r="N31" s="355" t="s">
        <v>566</v>
      </c>
      <c r="O31" s="355" t="s">
        <v>565</v>
      </c>
      <c r="P31" s="355" t="s">
        <v>567</v>
      </c>
      <c r="Q31" s="355" t="s">
        <v>568</v>
      </c>
      <c r="R31" s="355"/>
      <c r="S31" s="355"/>
      <c r="T31" s="355" t="s">
        <v>564</v>
      </c>
      <c r="U31" s="356" t="s">
        <v>274</v>
      </c>
    </row>
    <row r="32" spans="1:21" x14ac:dyDescent="0.25">
      <c r="A32" s="352" t="s">
        <v>35</v>
      </c>
      <c r="B32" s="357" t="s">
        <v>569</v>
      </c>
      <c r="C32" s="352" t="s">
        <v>570</v>
      </c>
      <c r="D32" s="358" t="s">
        <v>571</v>
      </c>
      <c r="E32" s="352" t="s">
        <v>572</v>
      </c>
      <c r="I32" s="355"/>
      <c r="L32" s="355" t="s">
        <v>573</v>
      </c>
      <c r="M32" s="355" t="s">
        <v>574</v>
      </c>
      <c r="N32" s="355" t="s">
        <v>575</v>
      </c>
      <c r="O32" s="355" t="s">
        <v>576</v>
      </c>
      <c r="P32" s="355" t="s">
        <v>577</v>
      </c>
      <c r="Q32" s="355" t="s">
        <v>578</v>
      </c>
      <c r="R32" s="355"/>
      <c r="S32" s="355"/>
      <c r="T32" s="355" t="s">
        <v>573</v>
      </c>
      <c r="U32" s="356" t="s">
        <v>275</v>
      </c>
    </row>
    <row r="33" spans="1:21" x14ac:dyDescent="0.25">
      <c r="A33" s="352" t="s">
        <v>163</v>
      </c>
      <c r="B33" s="357" t="s">
        <v>579</v>
      </c>
      <c r="C33" s="352" t="s">
        <v>580</v>
      </c>
      <c r="D33" s="358" t="s">
        <v>581</v>
      </c>
      <c r="E33" s="352" t="s">
        <v>582</v>
      </c>
      <c r="L33" s="355" t="s">
        <v>583</v>
      </c>
      <c r="M33" s="355" t="s">
        <v>584</v>
      </c>
      <c r="N33" s="355" t="s">
        <v>585</v>
      </c>
      <c r="O33" s="355" t="s">
        <v>586</v>
      </c>
      <c r="P33" s="355" t="s">
        <v>587</v>
      </c>
      <c r="Q33" s="355" t="s">
        <v>588</v>
      </c>
      <c r="R33" s="355"/>
      <c r="S33" s="355"/>
      <c r="T33" s="355" t="s">
        <v>583</v>
      </c>
      <c r="U33" s="356" t="s">
        <v>274</v>
      </c>
    </row>
    <row r="34" spans="1:21" x14ac:dyDescent="0.25">
      <c r="A34" s="352" t="s">
        <v>271</v>
      </c>
      <c r="B34" s="357" t="s">
        <v>589</v>
      </c>
      <c r="C34" s="352" t="s">
        <v>590</v>
      </c>
      <c r="D34" s="358" t="s">
        <v>591</v>
      </c>
      <c r="E34" s="357" t="s">
        <v>592</v>
      </c>
      <c r="L34" s="355" t="s">
        <v>593</v>
      </c>
      <c r="M34" s="355" t="s">
        <v>594</v>
      </c>
      <c r="N34" s="355" t="s">
        <v>595</v>
      </c>
      <c r="O34" s="355" t="s">
        <v>594</v>
      </c>
      <c r="P34" s="355" t="s">
        <v>596</v>
      </c>
      <c r="Q34" s="355" t="s">
        <v>597</v>
      </c>
      <c r="R34" s="355"/>
      <c r="S34" s="355"/>
      <c r="T34" s="355" t="s">
        <v>593</v>
      </c>
      <c r="U34" s="356" t="s">
        <v>274</v>
      </c>
    </row>
    <row r="35" spans="1:21" x14ac:dyDescent="0.25">
      <c r="A35" s="352" t="s">
        <v>598</v>
      </c>
      <c r="B35" s="357" t="s">
        <v>599</v>
      </c>
      <c r="C35" s="352" t="s">
        <v>600</v>
      </c>
      <c r="D35" s="358" t="s">
        <v>601</v>
      </c>
      <c r="E35" s="352" t="s">
        <v>602</v>
      </c>
      <c r="L35" s="355" t="s">
        <v>603</v>
      </c>
      <c r="M35" s="355" t="s">
        <v>604</v>
      </c>
      <c r="N35" s="355" t="s">
        <v>605</v>
      </c>
      <c r="O35" s="355" t="s">
        <v>604</v>
      </c>
      <c r="P35" s="355" t="s">
        <v>606</v>
      </c>
      <c r="Q35" s="355" t="s">
        <v>607</v>
      </c>
      <c r="R35" s="355"/>
      <c r="S35" s="355"/>
      <c r="T35" s="355" t="s">
        <v>603</v>
      </c>
      <c r="U35" s="356" t="s">
        <v>274</v>
      </c>
    </row>
    <row r="36" spans="1:21" x14ac:dyDescent="0.25">
      <c r="A36" s="352" t="s">
        <v>608</v>
      </c>
      <c r="B36" s="357" t="s">
        <v>609</v>
      </c>
      <c r="C36" s="352" t="s">
        <v>610</v>
      </c>
      <c r="D36" s="358" t="s">
        <v>611</v>
      </c>
      <c r="E36" s="352" t="s">
        <v>612</v>
      </c>
      <c r="L36" s="355" t="s">
        <v>613</v>
      </c>
      <c r="M36" s="355" t="s">
        <v>614</v>
      </c>
      <c r="N36" s="355" t="s">
        <v>615</v>
      </c>
      <c r="O36" s="355" t="s">
        <v>616</v>
      </c>
      <c r="P36" s="355" t="s">
        <v>617</v>
      </c>
      <c r="Q36" s="355" t="s">
        <v>618</v>
      </c>
      <c r="R36" s="355"/>
      <c r="S36" s="355"/>
      <c r="T36" s="355" t="s">
        <v>613</v>
      </c>
      <c r="U36" s="356" t="s">
        <v>274</v>
      </c>
    </row>
    <row r="37" spans="1:21" x14ac:dyDescent="0.25">
      <c r="A37" s="354" t="s">
        <v>619</v>
      </c>
      <c r="L37" s="355" t="s">
        <v>620</v>
      </c>
      <c r="M37" s="355" t="s">
        <v>621</v>
      </c>
      <c r="N37" s="355" t="s">
        <v>621</v>
      </c>
      <c r="O37" s="355" t="s">
        <v>621</v>
      </c>
      <c r="P37" s="355" t="s">
        <v>622</v>
      </c>
      <c r="Q37" s="355" t="s">
        <v>623</v>
      </c>
      <c r="R37" s="355"/>
      <c r="S37" s="355"/>
      <c r="T37" s="355" t="s">
        <v>620</v>
      </c>
      <c r="U37" s="356" t="s">
        <v>274</v>
      </c>
    </row>
    <row r="38" spans="1:21" x14ac:dyDescent="0.25">
      <c r="A38" s="352" t="s">
        <v>126</v>
      </c>
      <c r="B38" s="357" t="s">
        <v>624</v>
      </c>
      <c r="C38" s="352" t="s">
        <v>625</v>
      </c>
      <c r="D38" s="358" t="s">
        <v>626</v>
      </c>
      <c r="E38" s="352" t="s">
        <v>627</v>
      </c>
      <c r="L38" s="355" t="s">
        <v>628</v>
      </c>
      <c r="M38" s="355" t="s">
        <v>629</v>
      </c>
      <c r="N38" s="355" t="s">
        <v>630</v>
      </c>
      <c r="O38" s="355" t="s">
        <v>631</v>
      </c>
      <c r="P38" s="355" t="s">
        <v>632</v>
      </c>
      <c r="Q38" s="355" t="s">
        <v>633</v>
      </c>
      <c r="R38" s="355"/>
      <c r="S38" s="355"/>
      <c r="T38" s="355" t="s">
        <v>628</v>
      </c>
      <c r="U38" s="356" t="s">
        <v>276</v>
      </c>
    </row>
    <row r="39" spans="1:21" x14ac:dyDescent="0.25">
      <c r="A39" s="352" t="s">
        <v>634</v>
      </c>
      <c r="B39" s="357" t="s">
        <v>635</v>
      </c>
      <c r="C39" s="352" t="s">
        <v>636</v>
      </c>
      <c r="D39" s="358" t="s">
        <v>637</v>
      </c>
      <c r="E39" s="352" t="s">
        <v>638</v>
      </c>
      <c r="L39" s="355" t="s">
        <v>639</v>
      </c>
      <c r="M39" s="355" t="s">
        <v>640</v>
      </c>
      <c r="N39" s="355" t="s">
        <v>640</v>
      </c>
      <c r="O39" s="355" t="s">
        <v>641</v>
      </c>
      <c r="P39" s="355" t="s">
        <v>642</v>
      </c>
      <c r="Q39" s="355" t="s">
        <v>643</v>
      </c>
      <c r="R39" s="355"/>
      <c r="S39" s="355"/>
      <c r="T39" s="355" t="s">
        <v>639</v>
      </c>
      <c r="U39" s="356" t="s">
        <v>274</v>
      </c>
    </row>
    <row r="40" spans="1:21" x14ac:dyDescent="0.25">
      <c r="A40" s="352" t="s">
        <v>644</v>
      </c>
      <c r="B40" s="357" t="s">
        <v>645</v>
      </c>
      <c r="C40" s="352" t="s">
        <v>646</v>
      </c>
      <c r="D40" s="358" t="s">
        <v>647</v>
      </c>
      <c r="E40" s="352" t="s">
        <v>648</v>
      </c>
      <c r="L40" s="355" t="s">
        <v>649</v>
      </c>
      <c r="M40" s="355" t="s">
        <v>650</v>
      </c>
      <c r="N40" s="355" t="s">
        <v>651</v>
      </c>
      <c r="O40" s="355" t="s">
        <v>652</v>
      </c>
      <c r="P40" s="355" t="s">
        <v>653</v>
      </c>
      <c r="Q40" s="355" t="s">
        <v>654</v>
      </c>
      <c r="R40" s="355"/>
      <c r="S40" s="355"/>
      <c r="T40" s="355" t="s">
        <v>649</v>
      </c>
      <c r="U40" s="356" t="s">
        <v>274</v>
      </c>
    </row>
    <row r="41" spans="1:21" x14ac:dyDescent="0.25">
      <c r="A41" s="352" t="s">
        <v>655</v>
      </c>
      <c r="B41" s="357" t="s">
        <v>656</v>
      </c>
      <c r="C41" s="352" t="s">
        <v>657</v>
      </c>
      <c r="D41" s="358" t="s">
        <v>658</v>
      </c>
      <c r="E41" s="352" t="s">
        <v>659</v>
      </c>
      <c r="L41" s="355" t="s">
        <v>660</v>
      </c>
      <c r="M41" s="355" t="s">
        <v>661</v>
      </c>
      <c r="N41" s="355" t="s">
        <v>662</v>
      </c>
      <c r="O41" s="355" t="s">
        <v>663</v>
      </c>
      <c r="P41" s="355" t="s">
        <v>664</v>
      </c>
      <c r="Q41" s="355" t="s">
        <v>665</v>
      </c>
      <c r="R41" s="355"/>
      <c r="S41" s="355"/>
      <c r="T41" s="355" t="s">
        <v>660</v>
      </c>
      <c r="U41" s="356" t="s">
        <v>276</v>
      </c>
    </row>
    <row r="42" spans="1:21" x14ac:dyDescent="0.25">
      <c r="A42" s="352" t="s">
        <v>666</v>
      </c>
      <c r="B42" s="357" t="s">
        <v>667</v>
      </c>
      <c r="C42" s="352" t="s">
        <v>668</v>
      </c>
      <c r="D42" s="358" t="s">
        <v>669</v>
      </c>
      <c r="E42" s="352" t="s">
        <v>670</v>
      </c>
      <c r="L42" s="355" t="s">
        <v>671</v>
      </c>
      <c r="M42" s="355" t="s">
        <v>672</v>
      </c>
      <c r="N42" s="356" t="s">
        <v>673</v>
      </c>
      <c r="O42" s="356" t="s">
        <v>674</v>
      </c>
      <c r="P42" s="356" t="s">
        <v>675</v>
      </c>
      <c r="Q42" s="356" t="s">
        <v>676</v>
      </c>
      <c r="R42" s="356"/>
      <c r="S42" s="356"/>
      <c r="T42" s="355" t="s">
        <v>671</v>
      </c>
      <c r="U42" s="356" t="s">
        <v>274</v>
      </c>
    </row>
    <row r="43" spans="1:21" x14ac:dyDescent="0.25">
      <c r="A43" s="352" t="s">
        <v>677</v>
      </c>
      <c r="B43" s="357" t="s">
        <v>678</v>
      </c>
      <c r="C43" s="352" t="s">
        <v>679</v>
      </c>
      <c r="D43" s="358" t="s">
        <v>680</v>
      </c>
      <c r="E43" s="352" t="s">
        <v>681</v>
      </c>
      <c r="L43" s="355" t="s">
        <v>682</v>
      </c>
      <c r="M43" s="355" t="s">
        <v>683</v>
      </c>
      <c r="N43" s="355" t="s">
        <v>684</v>
      </c>
      <c r="O43" s="355" t="s">
        <v>683</v>
      </c>
      <c r="P43" s="355" t="s">
        <v>685</v>
      </c>
      <c r="Q43" s="355" t="s">
        <v>686</v>
      </c>
      <c r="R43" s="355"/>
      <c r="S43" s="355"/>
      <c r="T43" s="355" t="s">
        <v>682</v>
      </c>
      <c r="U43" s="356" t="s">
        <v>275</v>
      </c>
    </row>
    <row r="44" spans="1:21" x14ac:dyDescent="0.25">
      <c r="A44" s="352" t="s">
        <v>687</v>
      </c>
      <c r="B44" s="357" t="s">
        <v>688</v>
      </c>
      <c r="C44" s="352" t="s">
        <v>689</v>
      </c>
      <c r="D44" s="358" t="s">
        <v>690</v>
      </c>
      <c r="E44" s="352" t="s">
        <v>691</v>
      </c>
      <c r="L44" s="355" t="s">
        <v>692</v>
      </c>
      <c r="M44" s="355" t="s">
        <v>693</v>
      </c>
      <c r="N44" s="355" t="s">
        <v>694</v>
      </c>
      <c r="O44" s="355" t="s">
        <v>693</v>
      </c>
      <c r="P44" s="355" t="s">
        <v>695</v>
      </c>
      <c r="Q44" s="355" t="s">
        <v>696</v>
      </c>
      <c r="R44" s="355"/>
      <c r="S44" s="355"/>
      <c r="T44" s="355" t="s">
        <v>692</v>
      </c>
      <c r="U44" s="356" t="s">
        <v>274</v>
      </c>
    </row>
    <row r="45" spans="1:21" x14ac:dyDescent="0.25">
      <c r="A45" s="352" t="s">
        <v>697</v>
      </c>
      <c r="B45" s="357" t="s">
        <v>698</v>
      </c>
      <c r="C45" s="352" t="s">
        <v>699</v>
      </c>
      <c r="D45" s="358" t="s">
        <v>700</v>
      </c>
      <c r="E45" s="352" t="s">
        <v>701</v>
      </c>
      <c r="I45" s="360" t="s">
        <v>702</v>
      </c>
      <c r="L45" s="355" t="s">
        <v>703</v>
      </c>
      <c r="M45" s="355" t="s">
        <v>704</v>
      </c>
      <c r="N45" s="355" t="s">
        <v>704</v>
      </c>
      <c r="O45" s="355" t="s">
        <v>704</v>
      </c>
      <c r="P45" s="355" t="s">
        <v>705</v>
      </c>
      <c r="Q45" s="355" t="s">
        <v>706</v>
      </c>
      <c r="R45" s="355"/>
      <c r="S45" s="355"/>
      <c r="T45" s="355" t="s">
        <v>703</v>
      </c>
      <c r="U45" s="356" t="s">
        <v>276</v>
      </c>
    </row>
    <row r="46" spans="1:21" x14ac:dyDescent="0.25">
      <c r="A46" s="352" t="s">
        <v>707</v>
      </c>
      <c r="B46" s="357" t="s">
        <v>708</v>
      </c>
      <c r="C46" s="352" t="s">
        <v>709</v>
      </c>
      <c r="D46" s="358" t="s">
        <v>710</v>
      </c>
      <c r="E46" s="352" t="s">
        <v>711</v>
      </c>
      <c r="I46" s="355" t="str">
        <f>HLOOKUP(Introduction!$G$4,nametranslations,30,FALSE)</f>
        <v>الخدمة الأساسية</v>
      </c>
      <c r="L46" s="355" t="s">
        <v>712</v>
      </c>
      <c r="M46" s="355" t="s">
        <v>713</v>
      </c>
      <c r="N46" s="355" t="s">
        <v>714</v>
      </c>
      <c r="O46" s="355" t="s">
        <v>715</v>
      </c>
      <c r="P46" s="355" t="s">
        <v>716</v>
      </c>
      <c r="Q46" s="355" t="s">
        <v>717</v>
      </c>
      <c r="R46" s="355"/>
      <c r="S46" s="355"/>
      <c r="T46" s="355" t="s">
        <v>712</v>
      </c>
      <c r="U46" s="356" t="s">
        <v>276</v>
      </c>
    </row>
    <row r="47" spans="1:21" x14ac:dyDescent="0.25">
      <c r="A47" s="352" t="s">
        <v>718</v>
      </c>
      <c r="B47" s="357" t="s">
        <v>719</v>
      </c>
      <c r="C47" s="352" t="s">
        <v>720</v>
      </c>
      <c r="D47" s="358" t="s">
        <v>721</v>
      </c>
      <c r="E47" s="352" t="s">
        <v>722</v>
      </c>
      <c r="I47" s="355" t="str">
        <f>HLOOKUP(Introduction!$G$4,nametranslations,31,FALSE)</f>
        <v>خدمة محدودة</v>
      </c>
      <c r="L47" s="355" t="s">
        <v>723</v>
      </c>
      <c r="M47" s="355" t="s">
        <v>724</v>
      </c>
      <c r="N47" s="355" t="s">
        <v>725</v>
      </c>
      <c r="O47" s="355" t="s">
        <v>726</v>
      </c>
      <c r="P47" s="355" t="s">
        <v>727</v>
      </c>
      <c r="Q47" s="355" t="s">
        <v>728</v>
      </c>
      <c r="R47" s="355"/>
      <c r="S47" s="355"/>
      <c r="T47" s="355" t="s">
        <v>723</v>
      </c>
      <c r="U47" s="356" t="s">
        <v>276</v>
      </c>
    </row>
    <row r="48" spans="1:21" x14ac:dyDescent="0.25">
      <c r="A48" s="352" t="s">
        <v>729</v>
      </c>
      <c r="B48" s="357" t="s">
        <v>730</v>
      </c>
      <c r="C48" s="352" t="s">
        <v>731</v>
      </c>
      <c r="D48" s="358" t="s">
        <v>732</v>
      </c>
      <c r="E48" s="352" t="s">
        <v>733</v>
      </c>
      <c r="I48" s="355" t="str">
        <f>HLOOKUP(Introduction!$G$4,nametranslations,32,FALSE)</f>
        <v>لاتوجد خدمة</v>
      </c>
      <c r="L48" s="355" t="s">
        <v>734</v>
      </c>
      <c r="M48" s="355" t="s">
        <v>735</v>
      </c>
      <c r="N48" s="355" t="s">
        <v>735</v>
      </c>
      <c r="O48" s="355" t="s">
        <v>735</v>
      </c>
      <c r="P48" s="355" t="s">
        <v>736</v>
      </c>
      <c r="Q48" s="355" t="s">
        <v>737</v>
      </c>
      <c r="R48" s="355"/>
      <c r="S48" s="355"/>
      <c r="T48" s="355" t="s">
        <v>734</v>
      </c>
      <c r="U48" s="356" t="s">
        <v>276</v>
      </c>
    </row>
    <row r="49" spans="1:21" x14ac:dyDescent="0.25">
      <c r="A49" s="352" t="s">
        <v>738</v>
      </c>
      <c r="B49" s="357" t="s">
        <v>739</v>
      </c>
      <c r="C49" s="352" t="s">
        <v>740</v>
      </c>
      <c r="D49" s="358" t="s">
        <v>741</v>
      </c>
      <c r="E49" s="352" t="s">
        <v>742</v>
      </c>
      <c r="I49" s="355" t="str">
        <f>HLOOKUP(Introduction!$G$4,nametranslations,33,FALSE)</f>
        <v>البيانات غير كافية</v>
      </c>
      <c r="L49" s="355" t="s">
        <v>743</v>
      </c>
      <c r="M49" s="355" t="s">
        <v>744</v>
      </c>
      <c r="N49" s="355" t="s">
        <v>745</v>
      </c>
      <c r="O49" s="355" t="s">
        <v>746</v>
      </c>
      <c r="P49" s="355" t="s">
        <v>747</v>
      </c>
      <c r="Q49" s="355" t="s">
        <v>748</v>
      </c>
      <c r="R49" s="355"/>
      <c r="S49" s="355"/>
      <c r="T49" s="355" t="s">
        <v>743</v>
      </c>
      <c r="U49" s="355" t="s">
        <v>274</v>
      </c>
    </row>
    <row r="50" spans="1:21" x14ac:dyDescent="0.25">
      <c r="A50" s="352" t="s">
        <v>749</v>
      </c>
      <c r="B50" s="357" t="s">
        <v>750</v>
      </c>
      <c r="C50" s="352" t="s">
        <v>751</v>
      </c>
      <c r="D50" s="358" t="s">
        <v>752</v>
      </c>
      <c r="E50" s="352" t="s">
        <v>753</v>
      </c>
      <c r="I50" s="355" t="str">
        <f>HLOOKUP(Introduction!$G$4,nametranslations,59,FALSE)</f>
        <v>تقديرات محسنة</v>
      </c>
      <c r="L50" s="355" t="s">
        <v>754</v>
      </c>
      <c r="M50" s="355" t="s">
        <v>755</v>
      </c>
      <c r="N50" s="355" t="s">
        <v>756</v>
      </c>
      <c r="O50" s="355" t="s">
        <v>755</v>
      </c>
      <c r="P50" s="355" t="s">
        <v>757</v>
      </c>
      <c r="Q50" s="355" t="s">
        <v>758</v>
      </c>
      <c r="R50" s="355"/>
      <c r="S50" s="355"/>
      <c r="T50" s="355" t="s">
        <v>754</v>
      </c>
      <c r="U50" s="356" t="s">
        <v>275</v>
      </c>
    </row>
    <row r="51" spans="1:21" x14ac:dyDescent="0.25">
      <c r="A51" s="352" t="s">
        <v>759</v>
      </c>
      <c r="B51" s="357" t="s">
        <v>760</v>
      </c>
      <c r="C51" s="352" t="s">
        <v>761</v>
      </c>
      <c r="D51" s="358" t="s">
        <v>762</v>
      </c>
      <c r="E51" s="352" t="s">
        <v>763</v>
      </c>
      <c r="I51" s="355" t="str">
        <f>HLOOKUP(Introduction!$G$4,nametranslations,60,FALSE)</f>
        <v>تحسين نقاط البيانات</v>
      </c>
      <c r="L51" s="355" t="s">
        <v>764</v>
      </c>
      <c r="M51" s="355" t="s">
        <v>765</v>
      </c>
      <c r="N51" s="355" t="s">
        <v>766</v>
      </c>
      <c r="O51" s="355" t="s">
        <v>767</v>
      </c>
      <c r="P51" s="355" t="s">
        <v>768</v>
      </c>
      <c r="Q51" s="355" t="s">
        <v>769</v>
      </c>
      <c r="R51" s="355"/>
      <c r="S51" s="355"/>
      <c r="T51" s="355" t="s">
        <v>764</v>
      </c>
      <c r="U51" s="356" t="s">
        <v>276</v>
      </c>
    </row>
    <row r="52" spans="1:21" x14ac:dyDescent="0.25">
      <c r="A52" s="352" t="s">
        <v>770</v>
      </c>
      <c r="B52" s="357" t="s">
        <v>771</v>
      </c>
      <c r="C52" s="352" t="s">
        <v>772</v>
      </c>
      <c r="D52" s="358" t="s">
        <v>773</v>
      </c>
      <c r="E52" s="352" t="s">
        <v>774</v>
      </c>
      <c r="I52" s="355" t="str">
        <f>HLOOKUP(Introduction!$G$4,nametranslations,61,FALSE)</f>
        <v>التقديرات الأساسية</v>
      </c>
      <c r="L52" s="355" t="s">
        <v>775</v>
      </c>
      <c r="M52" s="355" t="s">
        <v>776</v>
      </c>
      <c r="N52" s="355" t="s">
        <v>776</v>
      </c>
      <c r="O52" s="355" t="s">
        <v>776</v>
      </c>
      <c r="P52" s="355" t="s">
        <v>777</v>
      </c>
      <c r="Q52" s="355" t="s">
        <v>778</v>
      </c>
      <c r="R52" s="355"/>
      <c r="S52" s="355"/>
      <c r="T52" s="355" t="s">
        <v>775</v>
      </c>
      <c r="U52" s="355" t="s">
        <v>276</v>
      </c>
    </row>
    <row r="53" spans="1:21" x14ac:dyDescent="0.25">
      <c r="A53" s="352" t="s">
        <v>779</v>
      </c>
      <c r="B53" s="357" t="s">
        <v>780</v>
      </c>
      <c r="C53" s="352" t="s">
        <v>781</v>
      </c>
      <c r="D53" s="358" t="s">
        <v>782</v>
      </c>
      <c r="E53" s="352" t="s">
        <v>783</v>
      </c>
      <c r="I53" s="355" t="str">
        <f>HLOOKUP(Introduction!$G$4,nametranslations,62,FALSE)</f>
        <v>نقاط البيانات الأساسية</v>
      </c>
      <c r="L53" s="355" t="s">
        <v>784</v>
      </c>
      <c r="M53" s="355" t="s">
        <v>785</v>
      </c>
      <c r="N53" s="355" t="s">
        <v>785</v>
      </c>
      <c r="O53" s="355" t="s">
        <v>785</v>
      </c>
      <c r="P53" s="355" t="s">
        <v>786</v>
      </c>
      <c r="Q53" s="355" t="s">
        <v>787</v>
      </c>
      <c r="R53" s="355"/>
      <c r="S53" s="355"/>
      <c r="T53" s="355" t="s">
        <v>784</v>
      </c>
      <c r="U53" s="356" t="s">
        <v>275</v>
      </c>
    </row>
    <row r="54" spans="1:21" x14ac:dyDescent="0.25">
      <c r="A54" s="352" t="s">
        <v>788</v>
      </c>
      <c r="B54" s="357" t="s">
        <v>789</v>
      </c>
      <c r="C54" s="352" t="s">
        <v>790</v>
      </c>
      <c r="D54" s="358" t="s">
        <v>791</v>
      </c>
      <c r="E54" s="352" t="s">
        <v>792</v>
      </c>
      <c r="I54" s="355" t="str">
        <f>HLOOKUP(Introduction!$G$4,nametranslations,63,FALSE)</f>
        <v>مع تقديرات المياه</v>
      </c>
      <c r="L54" s="355" t="s">
        <v>793</v>
      </c>
      <c r="M54" s="355" t="s">
        <v>794</v>
      </c>
      <c r="N54" s="355" t="s">
        <v>794</v>
      </c>
      <c r="O54" s="355" t="s">
        <v>794</v>
      </c>
      <c r="P54" s="355" t="s">
        <v>795</v>
      </c>
      <c r="Q54" s="355" t="s">
        <v>796</v>
      </c>
      <c r="R54" s="355"/>
      <c r="S54" s="355"/>
      <c r="T54" s="355" t="s">
        <v>793</v>
      </c>
      <c r="U54" s="356" t="s">
        <v>275</v>
      </c>
    </row>
    <row r="55" spans="1:21" x14ac:dyDescent="0.25">
      <c r="A55" s="352" t="s">
        <v>797</v>
      </c>
      <c r="B55" s="357" t="s">
        <v>798</v>
      </c>
      <c r="C55" s="352" t="s">
        <v>799</v>
      </c>
      <c r="D55" s="358" t="s">
        <v>800</v>
      </c>
      <c r="E55" s="352" t="s">
        <v>801</v>
      </c>
      <c r="I55" s="355" t="str">
        <f>HLOOKUP(Introduction!$G$4,nametranslations,64,FALSE)</f>
        <v>مع نقاط بيانات المياه</v>
      </c>
      <c r="L55" s="355" t="s">
        <v>802</v>
      </c>
      <c r="M55" s="355" t="s">
        <v>803</v>
      </c>
      <c r="N55" s="355" t="s">
        <v>803</v>
      </c>
      <c r="O55" s="355" t="s">
        <v>804</v>
      </c>
      <c r="P55" s="355" t="s">
        <v>805</v>
      </c>
      <c r="Q55" s="355" t="s">
        <v>806</v>
      </c>
      <c r="R55" s="355"/>
      <c r="S55" s="355"/>
      <c r="T55" s="355" t="s">
        <v>802</v>
      </c>
      <c r="U55" s="355" t="s">
        <v>274</v>
      </c>
    </row>
    <row r="56" spans="1:21" x14ac:dyDescent="0.25">
      <c r="A56" s="352" t="s">
        <v>807</v>
      </c>
      <c r="B56" s="357" t="s">
        <v>808</v>
      </c>
      <c r="C56" s="352" t="s">
        <v>809</v>
      </c>
      <c r="D56" s="358" t="s">
        <v>810</v>
      </c>
      <c r="E56" s="352" t="s">
        <v>811</v>
      </c>
      <c r="I56" s="355" t="str">
        <f>HLOOKUP(Introduction!$G$4,nametranslations,57,FALSE)</f>
        <v>تقديرات المنشأة</v>
      </c>
      <c r="L56" s="355" t="s">
        <v>812</v>
      </c>
      <c r="M56" s="355" t="s">
        <v>813</v>
      </c>
      <c r="N56" s="355" t="s">
        <v>814</v>
      </c>
      <c r="O56" s="355" t="s">
        <v>815</v>
      </c>
      <c r="P56" s="355" t="s">
        <v>816</v>
      </c>
      <c r="Q56" s="355" t="s">
        <v>817</v>
      </c>
      <c r="R56" s="355"/>
      <c r="S56" s="355"/>
      <c r="T56" s="355" t="s">
        <v>812</v>
      </c>
      <c r="U56" s="355" t="s">
        <v>274</v>
      </c>
    </row>
    <row r="57" spans="1:21" x14ac:dyDescent="0.25">
      <c r="A57" s="352" t="s">
        <v>818</v>
      </c>
      <c r="B57" s="357" t="s">
        <v>819</v>
      </c>
      <c r="C57" s="352" t="s">
        <v>820</v>
      </c>
      <c r="D57" s="358" t="s">
        <v>821</v>
      </c>
      <c r="E57" s="352" t="s">
        <v>822</v>
      </c>
      <c r="I57" s="355" t="str">
        <f>HLOOKUP(Introduction!$G$4,nametranslations,58,FALSE)</f>
        <v>نقاط بيانات المنشأة</v>
      </c>
      <c r="L57" s="355" t="s">
        <v>823</v>
      </c>
      <c r="M57" s="355" t="s">
        <v>824</v>
      </c>
      <c r="N57" s="355" t="s">
        <v>825</v>
      </c>
      <c r="O57" s="355" t="s">
        <v>826</v>
      </c>
      <c r="P57" s="355" t="s">
        <v>827</v>
      </c>
      <c r="Q57" s="355" t="s">
        <v>828</v>
      </c>
      <c r="R57" s="355"/>
      <c r="S57" s="355"/>
      <c r="T57" s="355" t="s">
        <v>823</v>
      </c>
      <c r="U57" s="355" t="s">
        <v>274</v>
      </c>
    </row>
    <row r="58" spans="1:21" x14ac:dyDescent="0.25">
      <c r="A58" s="352" t="s">
        <v>829</v>
      </c>
      <c r="B58" s="357" t="s">
        <v>830</v>
      </c>
      <c r="C58" s="352" t="s">
        <v>831</v>
      </c>
      <c r="D58" s="358" t="s">
        <v>832</v>
      </c>
      <c r="E58" s="352" t="s">
        <v>833</v>
      </c>
      <c r="I58" s="355" t="str">
        <f>HLOOKUP(Introduction!$G$4,nametranslations,59,FALSE)</f>
        <v>تقديرات محسنة</v>
      </c>
      <c r="L58" s="355" t="s">
        <v>834</v>
      </c>
      <c r="M58" s="355" t="s">
        <v>835</v>
      </c>
      <c r="N58" s="355" t="s">
        <v>836</v>
      </c>
      <c r="O58" s="355" t="s">
        <v>837</v>
      </c>
      <c r="P58" s="355" t="s">
        <v>838</v>
      </c>
      <c r="Q58" s="355" t="s">
        <v>839</v>
      </c>
      <c r="R58" s="355"/>
      <c r="S58" s="355"/>
      <c r="T58" s="355" t="s">
        <v>834</v>
      </c>
      <c r="U58" s="355" t="s">
        <v>274</v>
      </c>
    </row>
    <row r="59" spans="1:21" x14ac:dyDescent="0.25">
      <c r="A59" s="357" t="s">
        <v>840</v>
      </c>
      <c r="B59" s="352" t="s">
        <v>841</v>
      </c>
      <c r="C59" s="352" t="s">
        <v>842</v>
      </c>
      <c r="D59" s="358" t="s">
        <v>843</v>
      </c>
      <c r="E59" s="352" t="s">
        <v>844</v>
      </c>
      <c r="I59" s="355" t="str">
        <f>HLOOKUP(Introduction!$G$4,nametranslations,60,FALSE)</f>
        <v>تحسين نقاط البيانات</v>
      </c>
      <c r="L59" s="355" t="s">
        <v>845</v>
      </c>
      <c r="M59" s="355" t="s">
        <v>846</v>
      </c>
      <c r="N59" s="355" t="s">
        <v>846</v>
      </c>
      <c r="O59" s="355" t="s">
        <v>846</v>
      </c>
      <c r="P59" s="355" t="s">
        <v>847</v>
      </c>
      <c r="Q59" s="355" t="s">
        <v>848</v>
      </c>
      <c r="R59" s="355"/>
      <c r="S59" s="355"/>
      <c r="T59" s="355" t="s">
        <v>845</v>
      </c>
      <c r="U59" s="355" t="s">
        <v>278</v>
      </c>
    </row>
    <row r="60" spans="1:21" x14ac:dyDescent="0.25">
      <c r="A60" s="357" t="s">
        <v>849</v>
      </c>
      <c r="B60" s="352" t="s">
        <v>850</v>
      </c>
      <c r="C60" s="352" t="s">
        <v>851</v>
      </c>
      <c r="D60" s="358" t="s">
        <v>852</v>
      </c>
      <c r="E60" s="352" t="s">
        <v>853</v>
      </c>
      <c r="I60" s="355" t="str">
        <f>HLOOKUP(Introduction!$G$4,nametranslations,61,FALSE)</f>
        <v>التقديرات الأساسية</v>
      </c>
      <c r="L60" s="355" t="s">
        <v>854</v>
      </c>
      <c r="M60" s="355" t="s">
        <v>855</v>
      </c>
      <c r="N60" s="355" t="s">
        <v>856</v>
      </c>
      <c r="O60" s="355" t="s">
        <v>855</v>
      </c>
      <c r="P60" s="355" t="s">
        <v>857</v>
      </c>
      <c r="Q60" s="355" t="s">
        <v>858</v>
      </c>
      <c r="R60" s="355"/>
      <c r="S60" s="355"/>
      <c r="T60" s="355" t="s">
        <v>854</v>
      </c>
      <c r="U60" s="355" t="s">
        <v>274</v>
      </c>
    </row>
    <row r="61" spans="1:21" x14ac:dyDescent="0.25">
      <c r="A61" s="357" t="s">
        <v>859</v>
      </c>
      <c r="B61" s="352" t="s">
        <v>860</v>
      </c>
      <c r="C61" s="352" t="s">
        <v>861</v>
      </c>
      <c r="D61" s="358" t="s">
        <v>862</v>
      </c>
      <c r="E61" s="352" t="s">
        <v>863</v>
      </c>
      <c r="I61" s="355" t="str">
        <f>HLOOKUP(Introduction!$G$4,nametranslations,62,FALSE)</f>
        <v>نقاط البيانات الأساسية</v>
      </c>
      <c r="L61" s="355" t="s">
        <v>864</v>
      </c>
      <c r="M61" s="355" t="s">
        <v>865</v>
      </c>
      <c r="N61" s="355" t="s">
        <v>866</v>
      </c>
      <c r="O61" s="355" t="s">
        <v>867</v>
      </c>
      <c r="P61" s="355" t="s">
        <v>868</v>
      </c>
      <c r="Q61" s="355" t="s">
        <v>869</v>
      </c>
      <c r="R61" s="355"/>
      <c r="S61" s="355"/>
      <c r="T61" s="355" t="s">
        <v>864</v>
      </c>
      <c r="U61" s="355" t="s">
        <v>274</v>
      </c>
    </row>
    <row r="62" spans="1:21" x14ac:dyDescent="0.25">
      <c r="A62" s="357" t="s">
        <v>870</v>
      </c>
      <c r="B62" s="352" t="s">
        <v>871</v>
      </c>
      <c r="C62" s="352" t="s">
        <v>872</v>
      </c>
      <c r="D62" s="358" t="s">
        <v>873</v>
      </c>
      <c r="E62" s="352" t="s">
        <v>874</v>
      </c>
      <c r="I62" s="355"/>
      <c r="L62" s="355" t="s">
        <v>875</v>
      </c>
      <c r="M62" s="355" t="s">
        <v>876</v>
      </c>
      <c r="N62" s="355" t="s">
        <v>877</v>
      </c>
      <c r="O62" s="355" t="s">
        <v>878</v>
      </c>
      <c r="P62" s="355" t="s">
        <v>879</v>
      </c>
      <c r="Q62" s="355" t="s">
        <v>880</v>
      </c>
      <c r="R62" s="355"/>
      <c r="S62" s="355"/>
      <c r="T62" s="355" t="s">
        <v>875</v>
      </c>
      <c r="U62" s="356" t="s">
        <v>275</v>
      </c>
    </row>
    <row r="63" spans="1:21" x14ac:dyDescent="0.25">
      <c r="A63" s="357" t="s">
        <v>881</v>
      </c>
      <c r="B63" s="352" t="s">
        <v>882</v>
      </c>
      <c r="C63" s="352" t="s">
        <v>883</v>
      </c>
      <c r="D63" s="358" t="s">
        <v>884</v>
      </c>
      <c r="E63" s="352" t="s">
        <v>885</v>
      </c>
      <c r="I63" s="355"/>
      <c r="L63" s="355" t="s">
        <v>886</v>
      </c>
      <c r="M63" s="355" t="s">
        <v>887</v>
      </c>
      <c r="N63" s="355" t="s">
        <v>888</v>
      </c>
      <c r="O63" s="355" t="s">
        <v>889</v>
      </c>
      <c r="P63" s="355" t="s">
        <v>890</v>
      </c>
      <c r="Q63" s="355" t="s">
        <v>891</v>
      </c>
      <c r="R63" s="355"/>
      <c r="S63" s="355"/>
      <c r="T63" s="355" t="s">
        <v>886</v>
      </c>
      <c r="U63" s="356" t="s">
        <v>278</v>
      </c>
    </row>
    <row r="64" spans="1:21" x14ac:dyDescent="0.25">
      <c r="A64" s="357" t="s">
        <v>892</v>
      </c>
      <c r="B64" s="352" t="s">
        <v>893</v>
      </c>
      <c r="C64" s="352" t="s">
        <v>894</v>
      </c>
      <c r="D64" s="358" t="s">
        <v>895</v>
      </c>
      <c r="E64" s="352" t="s">
        <v>896</v>
      </c>
      <c r="I64" s="355"/>
      <c r="L64" s="355" t="s">
        <v>897</v>
      </c>
      <c r="M64" s="355" t="s">
        <v>898</v>
      </c>
      <c r="N64" s="355" t="s">
        <v>899</v>
      </c>
      <c r="O64" s="355" t="s">
        <v>898</v>
      </c>
      <c r="P64" s="355" t="s">
        <v>900</v>
      </c>
      <c r="Q64" s="355" t="s">
        <v>901</v>
      </c>
      <c r="R64" s="355"/>
      <c r="S64" s="355"/>
      <c r="T64" s="355" t="s">
        <v>897</v>
      </c>
      <c r="U64" s="356" t="s">
        <v>275</v>
      </c>
    </row>
    <row r="65" spans="1:21" x14ac:dyDescent="0.25">
      <c r="A65" s="354" t="s">
        <v>902</v>
      </c>
      <c r="I65" s="355"/>
      <c r="L65" s="355" t="s">
        <v>903</v>
      </c>
      <c r="M65" s="355" t="s">
        <v>904</v>
      </c>
      <c r="N65" s="355" t="s">
        <v>905</v>
      </c>
      <c r="O65" s="355" t="s">
        <v>906</v>
      </c>
      <c r="P65" s="355" t="s">
        <v>907</v>
      </c>
      <c r="Q65" s="355" t="s">
        <v>908</v>
      </c>
      <c r="R65" s="355"/>
      <c r="S65" s="355"/>
      <c r="T65" s="355" t="s">
        <v>903</v>
      </c>
      <c r="U65" s="356" t="s">
        <v>278</v>
      </c>
    </row>
    <row r="66" spans="1:21" x14ac:dyDescent="0.25">
      <c r="A66" s="357" t="s">
        <v>196</v>
      </c>
      <c r="B66" s="352" t="s">
        <v>909</v>
      </c>
      <c r="C66" s="352" t="s">
        <v>910</v>
      </c>
      <c r="D66" s="358" t="s">
        <v>911</v>
      </c>
      <c r="E66" s="352" t="s">
        <v>912</v>
      </c>
      <c r="I66" s="355"/>
      <c r="L66" s="355" t="s">
        <v>913</v>
      </c>
      <c r="M66" s="355" t="s">
        <v>914</v>
      </c>
      <c r="N66" s="355" t="s">
        <v>915</v>
      </c>
      <c r="O66" s="355" t="s">
        <v>914</v>
      </c>
      <c r="P66" s="355" t="s">
        <v>916</v>
      </c>
      <c r="Q66" s="355" t="s">
        <v>917</v>
      </c>
      <c r="R66" s="355"/>
      <c r="S66" s="355"/>
      <c r="T66" s="355" t="s">
        <v>913</v>
      </c>
      <c r="U66" s="355" t="s">
        <v>274</v>
      </c>
    </row>
    <row r="67" spans="1:21" ht="15.75" customHeight="1" x14ac:dyDescent="0.25">
      <c r="A67" s="362" t="s">
        <v>918</v>
      </c>
      <c r="B67" s="362" t="s">
        <v>919</v>
      </c>
      <c r="C67" s="362" t="s">
        <v>920</v>
      </c>
      <c r="D67" s="363" t="s">
        <v>921</v>
      </c>
      <c r="E67" s="362" t="s">
        <v>922</v>
      </c>
      <c r="I67" s="355"/>
      <c r="L67" s="355" t="s">
        <v>923</v>
      </c>
      <c r="M67" s="355" t="s">
        <v>924</v>
      </c>
      <c r="N67" s="355" t="s">
        <v>925</v>
      </c>
      <c r="O67" s="355" t="s">
        <v>926</v>
      </c>
      <c r="P67" s="355" t="s">
        <v>927</v>
      </c>
      <c r="Q67" s="355" t="s">
        <v>928</v>
      </c>
      <c r="R67" s="355"/>
      <c r="S67" s="355"/>
      <c r="T67" s="355" t="s">
        <v>923</v>
      </c>
      <c r="U67" s="356" t="s">
        <v>274</v>
      </c>
    </row>
    <row r="68" spans="1:21" x14ac:dyDescent="0.25">
      <c r="A68" s="357" t="s">
        <v>49</v>
      </c>
      <c r="B68" s="352" t="s">
        <v>929</v>
      </c>
      <c r="C68" s="352" t="s">
        <v>930</v>
      </c>
      <c r="D68" s="358" t="s">
        <v>931</v>
      </c>
      <c r="E68" s="352" t="s">
        <v>932</v>
      </c>
      <c r="I68" s="355"/>
      <c r="L68" s="355" t="s">
        <v>933</v>
      </c>
      <c r="M68" s="355" t="s">
        <v>934</v>
      </c>
      <c r="N68" s="355" t="s">
        <v>935</v>
      </c>
      <c r="O68" s="355" t="s">
        <v>936</v>
      </c>
      <c r="P68" s="355" t="s">
        <v>937</v>
      </c>
      <c r="Q68" s="355" t="s">
        <v>938</v>
      </c>
      <c r="R68" s="355"/>
      <c r="S68" s="355"/>
      <c r="T68" s="355" t="s">
        <v>933</v>
      </c>
      <c r="U68" s="356" t="s">
        <v>275</v>
      </c>
    </row>
    <row r="69" spans="1:21" x14ac:dyDescent="0.25">
      <c r="A69" s="357" t="s">
        <v>10</v>
      </c>
      <c r="B69" s="352" t="s">
        <v>939</v>
      </c>
      <c r="C69" s="352" t="s">
        <v>940</v>
      </c>
      <c r="D69" s="358" t="s">
        <v>941</v>
      </c>
      <c r="E69" s="352" t="s">
        <v>942</v>
      </c>
      <c r="I69" s="355"/>
      <c r="L69" s="355" t="s">
        <v>943</v>
      </c>
      <c r="M69" s="355" t="s">
        <v>944</v>
      </c>
      <c r="N69" s="355" t="s">
        <v>945</v>
      </c>
      <c r="O69" s="355" t="s">
        <v>944</v>
      </c>
      <c r="P69" s="355" t="s">
        <v>946</v>
      </c>
      <c r="Q69" s="355" t="s">
        <v>947</v>
      </c>
      <c r="R69" s="355"/>
      <c r="S69" s="355"/>
      <c r="T69" s="355" t="s">
        <v>943</v>
      </c>
      <c r="U69" s="355" t="s">
        <v>274</v>
      </c>
    </row>
    <row r="70" spans="1:21" x14ac:dyDescent="0.25">
      <c r="A70" s="357" t="s">
        <v>11</v>
      </c>
      <c r="B70" s="352" t="s">
        <v>948</v>
      </c>
      <c r="C70" s="352" t="s">
        <v>949</v>
      </c>
      <c r="D70" s="358" t="s">
        <v>950</v>
      </c>
      <c r="E70" s="352" t="s">
        <v>951</v>
      </c>
      <c r="L70" s="355" t="s">
        <v>952</v>
      </c>
      <c r="M70" s="355" t="s">
        <v>953</v>
      </c>
      <c r="N70" s="355" t="s">
        <v>954</v>
      </c>
      <c r="O70" s="355" t="s">
        <v>955</v>
      </c>
      <c r="P70" s="355" t="s">
        <v>956</v>
      </c>
      <c r="Q70" s="355" t="s">
        <v>957</v>
      </c>
      <c r="R70" s="355"/>
      <c r="S70" s="355"/>
      <c r="T70" s="355" t="s">
        <v>952</v>
      </c>
      <c r="U70" s="355" t="s">
        <v>274</v>
      </c>
    </row>
    <row r="71" spans="1:21" x14ac:dyDescent="0.25">
      <c r="A71" s="352" t="s">
        <v>9</v>
      </c>
      <c r="B71" s="352" t="s">
        <v>958</v>
      </c>
      <c r="C71" s="352" t="s">
        <v>959</v>
      </c>
      <c r="D71" s="358" t="s">
        <v>960</v>
      </c>
      <c r="E71" s="352" t="s">
        <v>961</v>
      </c>
      <c r="I71" s="360" t="s">
        <v>499</v>
      </c>
      <c r="L71" s="355" t="s">
        <v>962</v>
      </c>
      <c r="M71" s="355" t="s">
        <v>963</v>
      </c>
      <c r="N71" s="355" t="s">
        <v>964</v>
      </c>
      <c r="O71" s="355" t="s">
        <v>965</v>
      </c>
      <c r="P71" s="355" t="s">
        <v>966</v>
      </c>
      <c r="Q71" s="355" t="s">
        <v>967</v>
      </c>
      <c r="R71" s="355"/>
      <c r="S71" s="355"/>
      <c r="T71" s="355" t="s">
        <v>962</v>
      </c>
      <c r="U71" s="355" t="s">
        <v>274</v>
      </c>
    </row>
    <row r="72" spans="1:21" x14ac:dyDescent="0.25">
      <c r="A72" s="352" t="s">
        <v>4</v>
      </c>
      <c r="B72" s="352" t="s">
        <v>968</v>
      </c>
      <c r="C72" s="352" t="s">
        <v>969</v>
      </c>
      <c r="D72" s="358" t="s">
        <v>970</v>
      </c>
      <c r="E72" s="352" t="s">
        <v>971</v>
      </c>
      <c r="H72" s="355">
        <v>39</v>
      </c>
      <c r="I72" s="355" t="str">
        <f>HLOOKUP(Introduction!$G$4,nametranslations,H72,FALSE)</f>
        <v>الماء: المجموع</v>
      </c>
      <c r="L72" s="355" t="s">
        <v>972</v>
      </c>
      <c r="M72" s="355" t="s">
        <v>973</v>
      </c>
      <c r="N72" s="355" t="s">
        <v>974</v>
      </c>
      <c r="O72" s="355" t="s">
        <v>973</v>
      </c>
      <c r="P72" s="355" t="s">
        <v>975</v>
      </c>
      <c r="Q72" s="355" t="s">
        <v>976</v>
      </c>
      <c r="R72" s="355"/>
      <c r="S72" s="355"/>
      <c r="T72" s="355" t="s">
        <v>972</v>
      </c>
      <c r="U72" s="355" t="s">
        <v>274</v>
      </c>
    </row>
    <row r="73" spans="1:21" x14ac:dyDescent="0.25">
      <c r="A73" s="352" t="s">
        <v>8</v>
      </c>
      <c r="B73" s="352" t="s">
        <v>977</v>
      </c>
      <c r="C73" s="352" t="s">
        <v>978</v>
      </c>
      <c r="D73" s="358" t="s">
        <v>979</v>
      </c>
      <c r="E73" s="352" t="s">
        <v>980</v>
      </c>
      <c r="H73" s="355">
        <v>40</v>
      </c>
      <c r="I73" s="355" t="str">
        <f>HLOOKUP(Introduction!$G$4,nametranslations,H73,FALSE)</f>
        <v>المياه: حضرية</v>
      </c>
      <c r="L73" s="355" t="s">
        <v>981</v>
      </c>
      <c r="M73" s="355" t="s">
        <v>982</v>
      </c>
      <c r="N73" s="355" t="s">
        <v>983</v>
      </c>
      <c r="O73" s="355" t="s">
        <v>984</v>
      </c>
      <c r="P73" s="355" t="s">
        <v>985</v>
      </c>
      <c r="Q73" s="355" t="s">
        <v>986</v>
      </c>
      <c r="R73" s="355"/>
      <c r="S73" s="355"/>
      <c r="T73" s="355" t="s">
        <v>981</v>
      </c>
      <c r="U73" s="355" t="s">
        <v>274</v>
      </c>
    </row>
    <row r="74" spans="1:21" x14ac:dyDescent="0.25">
      <c r="A74" s="357" t="s">
        <v>25</v>
      </c>
      <c r="B74" s="357" t="s">
        <v>987</v>
      </c>
      <c r="C74" s="357" t="s">
        <v>988</v>
      </c>
      <c r="D74" s="358" t="s">
        <v>989</v>
      </c>
      <c r="E74" s="357" t="s">
        <v>990</v>
      </c>
      <c r="H74" s="355">
        <v>41</v>
      </c>
      <c r="I74" s="355" t="str">
        <f>HLOOKUP(Introduction!$G$4,nametranslations,H74,FALSE)</f>
        <v>المياه: ريفية</v>
      </c>
      <c r="L74" s="355" t="s">
        <v>991</v>
      </c>
      <c r="M74" s="355" t="s">
        <v>992</v>
      </c>
      <c r="N74" s="355" t="s">
        <v>992</v>
      </c>
      <c r="O74" s="355" t="s">
        <v>993</v>
      </c>
      <c r="P74" s="355" t="s">
        <v>994</v>
      </c>
      <c r="Q74" s="355" t="s">
        <v>995</v>
      </c>
      <c r="R74" s="355"/>
      <c r="S74" s="355"/>
      <c r="T74" s="355" t="s">
        <v>991</v>
      </c>
      <c r="U74" s="356" t="s">
        <v>276</v>
      </c>
    </row>
    <row r="75" spans="1:21" x14ac:dyDescent="0.25">
      <c r="A75" s="352" t="s">
        <v>19</v>
      </c>
      <c r="B75" s="352" t="s">
        <v>996</v>
      </c>
      <c r="C75" s="352" t="s">
        <v>997</v>
      </c>
      <c r="D75" s="358" t="s">
        <v>998</v>
      </c>
      <c r="E75" s="352" t="s">
        <v>999</v>
      </c>
      <c r="H75" s="355">
        <v>42</v>
      </c>
      <c r="I75" s="355" t="str">
        <f>HLOOKUP(Introduction!$G$4,nametranslations,H75,FALSE)</f>
        <v>الماء: المرحلة الابتدائية</v>
      </c>
      <c r="L75" s="355" t="s">
        <v>1000</v>
      </c>
      <c r="M75" s="355" t="s">
        <v>1001</v>
      </c>
      <c r="N75" s="355" t="s">
        <v>1002</v>
      </c>
      <c r="O75" s="355" t="s">
        <v>1003</v>
      </c>
      <c r="P75" s="355" t="s">
        <v>1004</v>
      </c>
      <c r="Q75" s="355" t="s">
        <v>1005</v>
      </c>
      <c r="R75" s="355"/>
      <c r="S75" s="355"/>
      <c r="T75" s="355" t="s">
        <v>1000</v>
      </c>
      <c r="U75" s="355" t="s">
        <v>274</v>
      </c>
    </row>
    <row r="76" spans="1:21" x14ac:dyDescent="0.25">
      <c r="A76" s="352" t="s">
        <v>137</v>
      </c>
      <c r="B76" s="352" t="s">
        <v>1006</v>
      </c>
      <c r="C76" s="352" t="s">
        <v>1007</v>
      </c>
      <c r="D76" s="358" t="s">
        <v>1008</v>
      </c>
      <c r="E76" s="352" t="s">
        <v>1009</v>
      </c>
      <c r="H76" s="355">
        <v>43</v>
      </c>
      <c r="I76" s="355" t="str">
        <f>HLOOKUP(Introduction!$G$4,nametranslations,H76,FALSE)</f>
        <v>الماء: أساسي</v>
      </c>
      <c r="L76" s="355" t="s">
        <v>1010</v>
      </c>
      <c r="M76" s="355" t="s">
        <v>1011</v>
      </c>
      <c r="N76" s="355" t="s">
        <v>1012</v>
      </c>
      <c r="O76" s="355" t="s">
        <v>1013</v>
      </c>
      <c r="P76" s="355" t="s">
        <v>1014</v>
      </c>
      <c r="Q76" s="355" t="s">
        <v>1015</v>
      </c>
      <c r="R76" s="355"/>
      <c r="S76" s="355"/>
      <c r="T76" s="355" t="s">
        <v>1010</v>
      </c>
      <c r="U76" s="355" t="s">
        <v>274</v>
      </c>
    </row>
    <row r="77" spans="1:21" x14ac:dyDescent="0.25">
      <c r="A77" s="352" t="s">
        <v>138</v>
      </c>
      <c r="B77" s="362" t="s">
        <v>1016</v>
      </c>
      <c r="C77" s="352" t="s">
        <v>1017</v>
      </c>
      <c r="D77" s="358" t="s">
        <v>562</v>
      </c>
      <c r="E77" s="352" t="s">
        <v>1018</v>
      </c>
      <c r="H77" s="355">
        <v>44</v>
      </c>
      <c r="I77" s="355" t="str">
        <f>HLOOKUP(Introduction!$G$4,nametranslations,H77,FALSE)</f>
        <v>الماء: ثانوي</v>
      </c>
      <c r="L77" s="355" t="s">
        <v>1019</v>
      </c>
      <c r="M77" s="355" t="s">
        <v>1020</v>
      </c>
      <c r="N77" s="355" t="s">
        <v>1020</v>
      </c>
      <c r="O77" s="355" t="s">
        <v>1021</v>
      </c>
      <c r="P77" s="355" t="s">
        <v>1022</v>
      </c>
      <c r="Q77" s="355" t="s">
        <v>1023</v>
      </c>
      <c r="R77" s="355"/>
      <c r="S77" s="355"/>
      <c r="T77" s="355" t="s">
        <v>1019</v>
      </c>
      <c r="U77" s="356" t="s">
        <v>276</v>
      </c>
    </row>
    <row r="78" spans="1:21" x14ac:dyDescent="0.25">
      <c r="A78" s="352" t="s">
        <v>35</v>
      </c>
      <c r="B78" s="357" t="s">
        <v>569</v>
      </c>
      <c r="C78" s="352" t="s">
        <v>570</v>
      </c>
      <c r="D78" s="358" t="s">
        <v>571</v>
      </c>
      <c r="E78" s="352" t="s">
        <v>572</v>
      </c>
      <c r="H78" s="355">
        <v>45</v>
      </c>
      <c r="I78" s="355" t="str">
        <f>HLOOKUP(Introduction!$G$4,nametranslations,H78,FALSE)</f>
        <v>الصرف الصحي: الإجمالي</v>
      </c>
      <c r="L78" s="355" t="s">
        <v>1024</v>
      </c>
      <c r="M78" s="355" t="s">
        <v>1025</v>
      </c>
      <c r="N78" s="355" t="s">
        <v>1026</v>
      </c>
      <c r="O78" s="355" t="s">
        <v>1027</v>
      </c>
      <c r="P78" s="355" t="s">
        <v>1028</v>
      </c>
      <c r="Q78" s="355" t="s">
        <v>1029</v>
      </c>
      <c r="R78" s="355"/>
      <c r="S78" s="355"/>
      <c r="T78" s="355" t="s">
        <v>1024</v>
      </c>
      <c r="U78" s="355" t="s">
        <v>274</v>
      </c>
    </row>
    <row r="79" spans="1:21" ht="39.6" x14ac:dyDescent="0.25">
      <c r="A79" s="362" t="s">
        <v>1030</v>
      </c>
      <c r="B79" s="362" t="s">
        <v>1031</v>
      </c>
      <c r="C79" s="362" t="s">
        <v>1032</v>
      </c>
      <c r="D79" s="358" t="s">
        <v>1033</v>
      </c>
      <c r="E79" s="362" t="s">
        <v>1034</v>
      </c>
      <c r="H79" s="355">
        <v>46</v>
      </c>
      <c r="I79" s="355" t="str">
        <f>HLOOKUP(Introduction!$G$4,nametranslations,H79,FALSE)</f>
        <v>الصرف الصحي: حضري</v>
      </c>
      <c r="L79" s="355" t="s">
        <v>1035</v>
      </c>
      <c r="M79" s="355" t="s">
        <v>1036</v>
      </c>
      <c r="N79" s="355" t="s">
        <v>1037</v>
      </c>
      <c r="O79" s="355" t="s">
        <v>1036</v>
      </c>
      <c r="P79" s="355" t="s">
        <v>1038</v>
      </c>
      <c r="Q79" s="355" t="s">
        <v>1039</v>
      </c>
      <c r="R79" s="355"/>
      <c r="S79" s="355"/>
      <c r="T79" s="355" t="s">
        <v>1035</v>
      </c>
      <c r="U79" s="355" t="s">
        <v>274</v>
      </c>
    </row>
    <row r="80" spans="1:21" x14ac:dyDescent="0.25">
      <c r="A80" s="352" t="s">
        <v>112</v>
      </c>
      <c r="B80" s="357" t="s">
        <v>1040</v>
      </c>
      <c r="C80" s="352" t="s">
        <v>1041</v>
      </c>
      <c r="D80" s="358" t="s">
        <v>1042</v>
      </c>
      <c r="E80" s="352" t="s">
        <v>1043</v>
      </c>
      <c r="H80" s="355">
        <v>47</v>
      </c>
      <c r="I80" s="355" t="str">
        <f>HLOOKUP(Introduction!$G$4,nametranslations,H80,FALSE)</f>
        <v>الصرف الصحي: ريفي</v>
      </c>
      <c r="L80" s="355" t="s">
        <v>1044</v>
      </c>
      <c r="M80" s="355" t="s">
        <v>1045</v>
      </c>
      <c r="N80" s="355" t="s">
        <v>1046</v>
      </c>
      <c r="O80" s="355" t="s">
        <v>1045</v>
      </c>
      <c r="P80" s="355" t="s">
        <v>1047</v>
      </c>
      <c r="Q80" s="355" t="s">
        <v>1048</v>
      </c>
      <c r="R80" s="355"/>
      <c r="S80" s="355"/>
      <c r="T80" s="355" t="s">
        <v>1044</v>
      </c>
      <c r="U80" s="355" t="s">
        <v>274</v>
      </c>
    </row>
    <row r="81" spans="1:21" ht="39.6" x14ac:dyDescent="0.25">
      <c r="A81" s="352" t="s">
        <v>1049</v>
      </c>
      <c r="B81" s="362" t="s">
        <v>1050</v>
      </c>
      <c r="C81" s="362" t="s">
        <v>1051</v>
      </c>
      <c r="D81" s="358" t="s">
        <v>1052</v>
      </c>
      <c r="E81" s="362" t="s">
        <v>1053</v>
      </c>
      <c r="H81" s="355">
        <v>48</v>
      </c>
      <c r="I81" s="355" t="str">
        <f>HLOOKUP(Introduction!$G$4,nametranslations,H81,FALSE)</f>
        <v>الصرف الصحي: المرحلة الابتدائية</v>
      </c>
      <c r="L81" s="355" t="s">
        <v>1054</v>
      </c>
      <c r="M81" s="355" t="s">
        <v>1055</v>
      </c>
      <c r="N81" s="355" t="s">
        <v>1055</v>
      </c>
      <c r="O81" s="355" t="s">
        <v>1055</v>
      </c>
      <c r="P81" s="355" t="s">
        <v>1056</v>
      </c>
      <c r="Q81" s="355" t="s">
        <v>1057</v>
      </c>
      <c r="R81" s="355"/>
      <c r="S81" s="355"/>
      <c r="T81" s="355" t="s">
        <v>1054</v>
      </c>
      <c r="U81" s="355" t="s">
        <v>274</v>
      </c>
    </row>
    <row r="82" spans="1:21" x14ac:dyDescent="0.25">
      <c r="A82" s="354" t="s">
        <v>1058</v>
      </c>
      <c r="H82" s="355">
        <v>49</v>
      </c>
      <c r="I82" s="355" t="str">
        <f>HLOOKUP(Introduction!$G$4,nametranslations,H82,FALSE)</f>
        <v>الصرف الصحي: أساسي</v>
      </c>
      <c r="L82" s="355" t="s">
        <v>1059</v>
      </c>
      <c r="M82" s="355" t="s">
        <v>1060</v>
      </c>
      <c r="N82" s="355" t="s">
        <v>1060</v>
      </c>
      <c r="O82" s="355" t="s">
        <v>1060</v>
      </c>
      <c r="P82" s="355" t="s">
        <v>1061</v>
      </c>
      <c r="Q82" s="355" t="s">
        <v>1062</v>
      </c>
      <c r="R82" s="355"/>
      <c r="S82" s="355"/>
      <c r="T82" s="355" t="s">
        <v>1059</v>
      </c>
      <c r="U82" s="355" t="s">
        <v>274</v>
      </c>
    </row>
    <row r="83" spans="1:21" x14ac:dyDescent="0.25">
      <c r="A83" s="352" t="s">
        <v>1063</v>
      </c>
      <c r="B83" s="357" t="s">
        <v>1064</v>
      </c>
      <c r="C83" s="357" t="s">
        <v>1065</v>
      </c>
      <c r="D83" s="357" t="s">
        <v>1066</v>
      </c>
      <c r="E83" s="357" t="s">
        <v>1067</v>
      </c>
      <c r="H83" s="355">
        <v>50</v>
      </c>
      <c r="I83" s="355" t="str">
        <f>HLOOKUP(Introduction!$G$4,nametranslations,H83,FALSE)</f>
        <v>الصرف الصحي: ثانوي</v>
      </c>
      <c r="L83" s="355" t="s">
        <v>1068</v>
      </c>
      <c r="M83" s="355" t="s">
        <v>1069</v>
      </c>
      <c r="N83" s="355" t="s">
        <v>1070</v>
      </c>
      <c r="O83" s="355" t="s">
        <v>1069</v>
      </c>
      <c r="P83" s="355" t="s">
        <v>1071</v>
      </c>
      <c r="Q83" s="355" t="s">
        <v>1072</v>
      </c>
      <c r="R83" s="355"/>
      <c r="S83" s="355"/>
      <c r="T83" s="355" t="s">
        <v>1068</v>
      </c>
      <c r="U83" s="356" t="s">
        <v>276</v>
      </c>
    </row>
    <row r="84" spans="1:21" x14ac:dyDescent="0.25">
      <c r="A84" s="352" t="s">
        <v>36</v>
      </c>
      <c r="B84" s="357" t="s">
        <v>1073</v>
      </c>
      <c r="C84" s="357" t="s">
        <v>1074</v>
      </c>
      <c r="D84" s="357" t="s">
        <v>1075</v>
      </c>
      <c r="E84" s="357" t="s">
        <v>1076</v>
      </c>
      <c r="H84" s="355">
        <v>51</v>
      </c>
      <c r="I84" s="355" t="str">
        <f>HLOOKUP(Introduction!$G$4,nametranslations,H84,FALSE)</f>
        <v>النظافة: المجموع</v>
      </c>
      <c r="L84" s="355" t="s">
        <v>1077</v>
      </c>
      <c r="M84" s="355" t="s">
        <v>1078</v>
      </c>
      <c r="N84" s="355" t="s">
        <v>1078</v>
      </c>
      <c r="O84" s="355" t="s">
        <v>1079</v>
      </c>
      <c r="P84" s="355" t="s">
        <v>1080</v>
      </c>
      <c r="Q84" s="355" t="s">
        <v>1081</v>
      </c>
      <c r="R84" s="355"/>
      <c r="S84" s="355"/>
      <c r="T84" s="355" t="s">
        <v>1077</v>
      </c>
      <c r="U84" s="356" t="s">
        <v>276</v>
      </c>
    </row>
    <row r="85" spans="1:21" x14ac:dyDescent="0.25">
      <c r="A85" s="352" t="s">
        <v>1082</v>
      </c>
      <c r="B85" s="352" t="s">
        <v>1083</v>
      </c>
      <c r="C85" s="352" t="s">
        <v>1084</v>
      </c>
      <c r="D85" s="352" t="s">
        <v>1085</v>
      </c>
      <c r="E85" s="352" t="s">
        <v>932</v>
      </c>
      <c r="H85" s="355">
        <v>52</v>
      </c>
      <c r="I85" s="355" t="str">
        <f>HLOOKUP(Introduction!$G$4,nametranslations,H85,FALSE)</f>
        <v>النظافة: حضري</v>
      </c>
      <c r="L85" s="355" t="s">
        <v>1086</v>
      </c>
      <c r="M85" s="355" t="s">
        <v>1087</v>
      </c>
      <c r="N85" s="355" t="s">
        <v>1088</v>
      </c>
      <c r="O85" s="355" t="s">
        <v>1087</v>
      </c>
      <c r="P85" s="355" t="s">
        <v>1089</v>
      </c>
      <c r="Q85" s="355" t="s">
        <v>1090</v>
      </c>
      <c r="R85" s="355"/>
      <c r="S85" s="355"/>
      <c r="T85" s="355" t="s">
        <v>1086</v>
      </c>
      <c r="U85" s="355" t="s">
        <v>274</v>
      </c>
    </row>
    <row r="86" spans="1:21" x14ac:dyDescent="0.25">
      <c r="A86" s="352" t="s">
        <v>14</v>
      </c>
      <c r="B86" s="352" t="s">
        <v>480</v>
      </c>
      <c r="C86" s="352" t="s">
        <v>481</v>
      </c>
      <c r="D86" s="352" t="s">
        <v>482</v>
      </c>
      <c r="E86" s="352" t="s">
        <v>483</v>
      </c>
      <c r="H86" s="355">
        <v>53</v>
      </c>
      <c r="I86" s="355" t="str">
        <f>HLOOKUP(Introduction!$G$4,nametranslations,H86,FALSE)</f>
        <v>النظافة: ريفية</v>
      </c>
      <c r="L86" s="355" t="s">
        <v>1091</v>
      </c>
      <c r="M86" s="355" t="s">
        <v>1092</v>
      </c>
      <c r="N86" s="355" t="s">
        <v>1093</v>
      </c>
      <c r="O86" s="355" t="s">
        <v>1092</v>
      </c>
      <c r="P86" s="355" t="s">
        <v>1094</v>
      </c>
      <c r="Q86" s="355" t="s">
        <v>1095</v>
      </c>
      <c r="R86" s="355"/>
      <c r="S86" s="355"/>
      <c r="T86" s="355" t="s">
        <v>1091</v>
      </c>
      <c r="U86" s="355" t="s">
        <v>276</v>
      </c>
    </row>
    <row r="87" spans="1:21" x14ac:dyDescent="0.25">
      <c r="A87" s="352" t="s">
        <v>15</v>
      </c>
      <c r="B87" s="352" t="s">
        <v>488</v>
      </c>
      <c r="C87" s="352" t="s">
        <v>489</v>
      </c>
      <c r="D87" s="352" t="s">
        <v>490</v>
      </c>
      <c r="E87" s="352" t="s">
        <v>1096</v>
      </c>
      <c r="H87" s="355">
        <v>54</v>
      </c>
      <c r="I87" s="355" t="str">
        <f>HLOOKUP(Introduction!$G$4,nametranslations,H87,FALSE)</f>
        <v>النظافة: ما قبل الابتدائي</v>
      </c>
      <c r="L87" s="355" t="s">
        <v>1097</v>
      </c>
      <c r="M87" s="355" t="s">
        <v>1098</v>
      </c>
      <c r="N87" s="355" t="s">
        <v>1099</v>
      </c>
      <c r="O87" s="355" t="s">
        <v>1100</v>
      </c>
      <c r="P87" s="355" t="s">
        <v>1101</v>
      </c>
      <c r="Q87" s="355" t="s">
        <v>1102</v>
      </c>
      <c r="R87" s="355"/>
      <c r="S87" s="355"/>
      <c r="T87" s="355" t="s">
        <v>1097</v>
      </c>
      <c r="U87" s="356" t="s">
        <v>276</v>
      </c>
    </row>
    <row r="88" spans="1:21" x14ac:dyDescent="0.25">
      <c r="A88" s="352" t="s">
        <v>6</v>
      </c>
      <c r="B88" s="357" t="s">
        <v>1103</v>
      </c>
      <c r="C88" s="357" t="s">
        <v>1104</v>
      </c>
      <c r="D88" s="357" t="s">
        <v>1105</v>
      </c>
      <c r="E88" s="357" t="s">
        <v>1106</v>
      </c>
      <c r="H88" s="355">
        <v>55</v>
      </c>
      <c r="I88" s="355" t="str">
        <f>HLOOKUP(Introduction!$G$4,nametranslations,H88,FALSE)</f>
        <v>النظافة: أولية</v>
      </c>
      <c r="L88" s="355" t="s">
        <v>1107</v>
      </c>
      <c r="M88" s="355" t="s">
        <v>1108</v>
      </c>
      <c r="N88" s="355" t="s">
        <v>1109</v>
      </c>
      <c r="O88" s="355" t="s">
        <v>1110</v>
      </c>
      <c r="P88" s="355" t="s">
        <v>1111</v>
      </c>
      <c r="Q88" s="355" t="s">
        <v>1112</v>
      </c>
      <c r="R88" s="355"/>
      <c r="S88" s="355"/>
      <c r="T88" s="355" t="s">
        <v>1107</v>
      </c>
      <c r="U88" s="355" t="s">
        <v>276</v>
      </c>
    </row>
    <row r="89" spans="1:21" x14ac:dyDescent="0.25">
      <c r="A89" s="352" t="s">
        <v>5</v>
      </c>
      <c r="B89" s="357" t="s">
        <v>1113</v>
      </c>
      <c r="C89" s="357" t="s">
        <v>1114</v>
      </c>
      <c r="D89" s="357" t="s">
        <v>1115</v>
      </c>
      <c r="E89" s="357" t="s">
        <v>1116</v>
      </c>
      <c r="H89" s="355">
        <v>56</v>
      </c>
      <c r="I89" s="355" t="str">
        <f>HLOOKUP(Introduction!$G$4,nametranslations,H89,FALSE)</f>
        <v>النظافة: ثانوية</v>
      </c>
      <c r="L89" s="355" t="s">
        <v>1117</v>
      </c>
      <c r="M89" s="355" t="s">
        <v>1118</v>
      </c>
      <c r="N89" s="355" t="s">
        <v>1119</v>
      </c>
      <c r="O89" s="355" t="s">
        <v>1120</v>
      </c>
      <c r="P89" s="355" t="s">
        <v>1121</v>
      </c>
      <c r="Q89" s="355" t="s">
        <v>1122</v>
      </c>
      <c r="R89" s="355"/>
      <c r="S89" s="355"/>
      <c r="T89" s="355" t="s">
        <v>1117</v>
      </c>
      <c r="U89" s="355" t="s">
        <v>274</v>
      </c>
    </row>
    <row r="90" spans="1:21" x14ac:dyDescent="0.25">
      <c r="A90" s="352" t="s">
        <v>21</v>
      </c>
      <c r="B90" s="352" t="s">
        <v>1123</v>
      </c>
      <c r="C90" s="352" t="s">
        <v>1124</v>
      </c>
      <c r="D90" s="352" t="s">
        <v>1125</v>
      </c>
      <c r="E90" s="352" t="s">
        <v>1126</v>
      </c>
      <c r="H90" s="355"/>
      <c r="I90" s="355"/>
      <c r="L90" s="355" t="s">
        <v>1127</v>
      </c>
      <c r="M90" s="355" t="s">
        <v>1128</v>
      </c>
      <c r="N90" s="355" t="s">
        <v>1129</v>
      </c>
      <c r="O90" s="355" t="s">
        <v>1130</v>
      </c>
      <c r="P90" s="355" t="s">
        <v>1131</v>
      </c>
      <c r="Q90" s="355" t="s">
        <v>1132</v>
      </c>
      <c r="R90" s="355"/>
      <c r="S90" s="355"/>
      <c r="T90" s="355" t="s">
        <v>1127</v>
      </c>
      <c r="U90" s="355" t="s">
        <v>274</v>
      </c>
    </row>
    <row r="91" spans="1:21" x14ac:dyDescent="0.25">
      <c r="A91" s="352" t="s">
        <v>28</v>
      </c>
      <c r="B91" s="352" t="s">
        <v>1133</v>
      </c>
      <c r="C91" s="352" t="s">
        <v>1134</v>
      </c>
      <c r="D91" s="352" t="s">
        <v>1135</v>
      </c>
      <c r="E91" s="352" t="s">
        <v>1136</v>
      </c>
      <c r="I91" s="355"/>
      <c r="L91" s="355" t="s">
        <v>1137</v>
      </c>
      <c r="M91" s="355" t="s">
        <v>1138</v>
      </c>
      <c r="N91" s="355" t="s">
        <v>1138</v>
      </c>
      <c r="O91" s="355" t="s">
        <v>1138</v>
      </c>
      <c r="P91" s="355" t="s">
        <v>1139</v>
      </c>
      <c r="Q91" s="355" t="s">
        <v>1140</v>
      </c>
      <c r="R91" s="355"/>
      <c r="S91" s="355"/>
      <c r="T91" s="355" t="s">
        <v>1137</v>
      </c>
      <c r="U91" s="356" t="s">
        <v>275</v>
      </c>
    </row>
    <row r="92" spans="1:21" x14ac:dyDescent="0.25">
      <c r="A92" s="352" t="s">
        <v>96</v>
      </c>
      <c r="B92" s="357" t="s">
        <v>1141</v>
      </c>
      <c r="C92" s="357" t="s">
        <v>1142</v>
      </c>
      <c r="D92" s="357" t="s">
        <v>1143</v>
      </c>
      <c r="E92" s="357" t="s">
        <v>1144</v>
      </c>
      <c r="I92" s="355"/>
      <c r="L92" s="355" t="s">
        <v>1145</v>
      </c>
      <c r="M92" s="355" t="s">
        <v>1146</v>
      </c>
      <c r="N92" s="355" t="s">
        <v>1147</v>
      </c>
      <c r="O92" s="355" t="s">
        <v>1148</v>
      </c>
      <c r="P92" s="355" t="s">
        <v>1149</v>
      </c>
      <c r="Q92" s="355" t="s">
        <v>1150</v>
      </c>
      <c r="R92" s="355"/>
      <c r="S92" s="355"/>
      <c r="T92" s="355" t="s">
        <v>1145</v>
      </c>
      <c r="U92" s="356" t="s">
        <v>276</v>
      </c>
    </row>
    <row r="93" spans="1:21" x14ac:dyDescent="0.25">
      <c r="A93" s="352" t="s">
        <v>95</v>
      </c>
      <c r="B93" s="357" t="s">
        <v>1151</v>
      </c>
      <c r="C93" s="357" t="s">
        <v>1152</v>
      </c>
      <c r="D93" s="357" t="s">
        <v>1153</v>
      </c>
      <c r="E93" s="357" t="s">
        <v>1154</v>
      </c>
      <c r="I93" s="355"/>
      <c r="L93" s="355" t="s">
        <v>1155</v>
      </c>
      <c r="M93" s="355" t="s">
        <v>1156</v>
      </c>
      <c r="N93" s="355" t="s">
        <v>1156</v>
      </c>
      <c r="O93" s="355" t="s">
        <v>1156</v>
      </c>
      <c r="P93" s="355" t="s">
        <v>1157</v>
      </c>
      <c r="Q93" s="355" t="s">
        <v>1158</v>
      </c>
      <c r="R93" s="355"/>
      <c r="S93" s="355"/>
      <c r="T93" s="355" t="s">
        <v>1155</v>
      </c>
      <c r="U93" s="355" t="s">
        <v>274</v>
      </c>
    </row>
    <row r="94" spans="1:21" x14ac:dyDescent="0.25">
      <c r="A94" s="352" t="s">
        <v>140</v>
      </c>
      <c r="B94" s="357" t="s">
        <v>140</v>
      </c>
      <c r="C94" s="357" t="s">
        <v>140</v>
      </c>
      <c r="D94" s="357" t="s">
        <v>1159</v>
      </c>
      <c r="E94" s="357" t="s">
        <v>140</v>
      </c>
      <c r="I94" s="355"/>
      <c r="L94" s="355" t="s">
        <v>1160</v>
      </c>
      <c r="M94" s="355" t="s">
        <v>1161</v>
      </c>
      <c r="N94" s="355" t="s">
        <v>1161</v>
      </c>
      <c r="O94" s="355" t="s">
        <v>1161</v>
      </c>
      <c r="P94" s="355" t="s">
        <v>1162</v>
      </c>
      <c r="Q94" s="355" t="s">
        <v>1163</v>
      </c>
      <c r="R94" s="355"/>
      <c r="S94" s="355"/>
      <c r="T94" s="355" t="s">
        <v>1160</v>
      </c>
      <c r="U94" s="355" t="s">
        <v>274</v>
      </c>
    </row>
    <row r="95" spans="1:21" x14ac:dyDescent="0.25">
      <c r="A95" s="357" t="s">
        <v>170</v>
      </c>
      <c r="B95" s="357" t="s">
        <v>1164</v>
      </c>
      <c r="C95" s="357" t="s">
        <v>1165</v>
      </c>
      <c r="D95" s="357" t="s">
        <v>1166</v>
      </c>
      <c r="E95" s="357" t="s">
        <v>1167</v>
      </c>
      <c r="I95" s="355"/>
      <c r="L95" s="355" t="s">
        <v>1168</v>
      </c>
      <c r="M95" s="355" t="s">
        <v>1169</v>
      </c>
      <c r="N95" s="355" t="s">
        <v>1170</v>
      </c>
      <c r="O95" s="355" t="s">
        <v>1171</v>
      </c>
      <c r="P95" s="355" t="s">
        <v>1172</v>
      </c>
      <c r="Q95" s="355" t="s">
        <v>1173</v>
      </c>
      <c r="R95" s="355"/>
      <c r="S95" s="355"/>
      <c r="T95" s="355" t="s">
        <v>1168</v>
      </c>
      <c r="U95" s="355" t="s">
        <v>274</v>
      </c>
    </row>
    <row r="96" spans="1:21" x14ac:dyDescent="0.25">
      <c r="A96" s="352" t="s">
        <v>1174</v>
      </c>
      <c r="B96" s="357" t="s">
        <v>1175</v>
      </c>
      <c r="C96" s="357" t="s">
        <v>1176</v>
      </c>
      <c r="D96" s="357" t="s">
        <v>1177</v>
      </c>
      <c r="E96" s="357" t="s">
        <v>1178</v>
      </c>
      <c r="I96" s="355"/>
      <c r="L96" s="355" t="s">
        <v>1179</v>
      </c>
      <c r="M96" s="355" t="s">
        <v>1180</v>
      </c>
      <c r="N96" s="355" t="s">
        <v>1181</v>
      </c>
      <c r="O96" s="355" t="s">
        <v>1182</v>
      </c>
      <c r="P96" s="355" t="s">
        <v>1183</v>
      </c>
      <c r="Q96" s="355" t="s">
        <v>1184</v>
      </c>
      <c r="R96" s="355"/>
      <c r="S96" s="355"/>
      <c r="T96" s="355" t="s">
        <v>1179</v>
      </c>
      <c r="U96" s="355" t="s">
        <v>274</v>
      </c>
    </row>
    <row r="97" spans="1:21" x14ac:dyDescent="0.25">
      <c r="A97" s="357" t="s">
        <v>139</v>
      </c>
      <c r="B97" s="357" t="s">
        <v>1185</v>
      </c>
      <c r="C97" s="357" t="s">
        <v>1186</v>
      </c>
      <c r="D97" s="357" t="s">
        <v>1187</v>
      </c>
      <c r="E97" s="357" t="s">
        <v>1188</v>
      </c>
      <c r="I97" s="355"/>
      <c r="L97" s="355" t="s">
        <v>1189</v>
      </c>
      <c r="M97" s="355" t="s">
        <v>1190</v>
      </c>
      <c r="N97" s="355" t="s">
        <v>1190</v>
      </c>
      <c r="O97" s="355" t="s">
        <v>1190</v>
      </c>
      <c r="P97" s="355" t="s">
        <v>1191</v>
      </c>
      <c r="Q97" s="355" t="s">
        <v>1192</v>
      </c>
      <c r="R97" s="355"/>
      <c r="S97" s="355"/>
      <c r="T97" s="355" t="s">
        <v>1189</v>
      </c>
      <c r="U97" s="356" t="s">
        <v>275</v>
      </c>
    </row>
    <row r="98" spans="1:21" x14ac:dyDescent="0.25">
      <c r="A98" s="352" t="s">
        <v>224</v>
      </c>
      <c r="B98" s="357" t="s">
        <v>1193</v>
      </c>
      <c r="C98" s="357" t="s">
        <v>1194</v>
      </c>
      <c r="D98" s="357" t="s">
        <v>1195</v>
      </c>
      <c r="E98" s="357" t="s">
        <v>1196</v>
      </c>
      <c r="I98" s="355"/>
      <c r="L98" s="355" t="s">
        <v>1197</v>
      </c>
      <c r="M98" s="355" t="s">
        <v>1198</v>
      </c>
      <c r="N98" s="355" t="s">
        <v>1199</v>
      </c>
      <c r="O98" s="355" t="s">
        <v>1200</v>
      </c>
      <c r="P98" s="355" t="s">
        <v>1201</v>
      </c>
      <c r="Q98" s="355" t="s">
        <v>1202</v>
      </c>
      <c r="R98" s="355"/>
      <c r="S98" s="355"/>
      <c r="T98" s="355" t="s">
        <v>1197</v>
      </c>
      <c r="U98" s="355" t="s">
        <v>274</v>
      </c>
    </row>
    <row r="99" spans="1:21" x14ac:dyDescent="0.25">
      <c r="A99" s="357" t="s">
        <v>1203</v>
      </c>
      <c r="B99" s="357" t="s">
        <v>1203</v>
      </c>
      <c r="C99" s="357" t="s">
        <v>1203</v>
      </c>
      <c r="D99" s="357" t="s">
        <v>1204</v>
      </c>
      <c r="E99" s="357" t="s">
        <v>1205</v>
      </c>
      <c r="I99" s="355"/>
      <c r="L99" s="355" t="s">
        <v>1206</v>
      </c>
      <c r="M99" s="355" t="s">
        <v>1207</v>
      </c>
      <c r="N99" s="355" t="s">
        <v>1208</v>
      </c>
      <c r="O99" s="355" t="s">
        <v>1209</v>
      </c>
      <c r="P99" s="355" t="s">
        <v>1210</v>
      </c>
      <c r="Q99" s="355" t="s">
        <v>1211</v>
      </c>
      <c r="R99" s="355"/>
      <c r="S99" s="355"/>
      <c r="T99" s="355" t="s">
        <v>1206</v>
      </c>
      <c r="U99" s="355" t="s">
        <v>276</v>
      </c>
    </row>
    <row r="100" spans="1:21" x14ac:dyDescent="0.25">
      <c r="A100" s="354" t="s">
        <v>1212</v>
      </c>
      <c r="I100" s="355"/>
      <c r="L100" s="355" t="s">
        <v>1213</v>
      </c>
      <c r="M100" s="355" t="s">
        <v>1214</v>
      </c>
      <c r="N100" s="355" t="s">
        <v>1215</v>
      </c>
      <c r="O100" s="355" t="s">
        <v>1216</v>
      </c>
      <c r="P100" s="355" t="s">
        <v>1217</v>
      </c>
      <c r="Q100" s="355" t="s">
        <v>1218</v>
      </c>
      <c r="R100" s="355"/>
      <c r="S100" s="355"/>
      <c r="T100" s="355" t="s">
        <v>1213</v>
      </c>
      <c r="U100" s="355" t="s">
        <v>274</v>
      </c>
    </row>
    <row r="101" spans="1:21" x14ac:dyDescent="0.25">
      <c r="A101" s="352" t="s">
        <v>27</v>
      </c>
      <c r="B101" s="357" t="s">
        <v>1219</v>
      </c>
      <c r="C101" s="357" t="s">
        <v>1220</v>
      </c>
      <c r="D101" s="357" t="s">
        <v>1221</v>
      </c>
      <c r="E101" s="357" t="s">
        <v>1222</v>
      </c>
      <c r="I101" s="355"/>
      <c r="L101" s="355" t="s">
        <v>1223</v>
      </c>
      <c r="M101" s="355" t="s">
        <v>1224</v>
      </c>
      <c r="N101" s="355" t="s">
        <v>1225</v>
      </c>
      <c r="O101" s="355" t="s">
        <v>1224</v>
      </c>
      <c r="P101" s="355" t="s">
        <v>1226</v>
      </c>
      <c r="Q101" s="355" t="s">
        <v>1227</v>
      </c>
      <c r="R101" s="355"/>
      <c r="S101" s="355"/>
      <c r="T101" s="355" t="s">
        <v>1223</v>
      </c>
      <c r="U101" s="355" t="s">
        <v>274</v>
      </c>
    </row>
    <row r="102" spans="1:21" x14ac:dyDescent="0.25">
      <c r="A102" s="352" t="s">
        <v>53</v>
      </c>
      <c r="B102" s="357" t="s">
        <v>1228</v>
      </c>
      <c r="C102" s="357" t="s">
        <v>1229</v>
      </c>
      <c r="D102" s="357" t="s">
        <v>1230</v>
      </c>
      <c r="E102" s="357" t="s">
        <v>1231</v>
      </c>
      <c r="I102" s="355"/>
      <c r="L102" s="355" t="s">
        <v>1232</v>
      </c>
      <c r="M102" s="355" t="s">
        <v>1233</v>
      </c>
      <c r="N102" s="355" t="s">
        <v>1234</v>
      </c>
      <c r="O102" s="355" t="s">
        <v>1235</v>
      </c>
      <c r="P102" s="355" t="s">
        <v>1236</v>
      </c>
      <c r="Q102" s="355" t="s">
        <v>1237</v>
      </c>
      <c r="R102" s="355"/>
      <c r="S102" s="355"/>
      <c r="T102" s="355" t="s">
        <v>1232</v>
      </c>
      <c r="U102" s="355" t="s">
        <v>274</v>
      </c>
    </row>
    <row r="103" spans="1:21" x14ac:dyDescent="0.25">
      <c r="A103" s="352" t="s">
        <v>24</v>
      </c>
      <c r="B103" s="357" t="s">
        <v>1238</v>
      </c>
      <c r="C103" s="357" t="s">
        <v>1239</v>
      </c>
      <c r="D103" s="357" t="s">
        <v>1240</v>
      </c>
      <c r="E103" s="357" t="s">
        <v>1241</v>
      </c>
      <c r="I103" s="355"/>
      <c r="L103" s="355" t="s">
        <v>1242</v>
      </c>
      <c r="M103" s="355" t="s">
        <v>1243</v>
      </c>
      <c r="N103" s="355" t="s">
        <v>1244</v>
      </c>
      <c r="O103" s="355" t="s">
        <v>1243</v>
      </c>
      <c r="P103" s="355" t="s">
        <v>1245</v>
      </c>
      <c r="Q103" s="355" t="s">
        <v>1246</v>
      </c>
      <c r="R103" s="355"/>
      <c r="S103" s="355"/>
      <c r="T103" s="355" t="s">
        <v>1242</v>
      </c>
      <c r="U103" s="355" t="s">
        <v>274</v>
      </c>
    </row>
    <row r="104" spans="1:21" x14ac:dyDescent="0.25">
      <c r="A104" s="352" t="s">
        <v>0</v>
      </c>
      <c r="B104" s="357" t="s">
        <v>1247</v>
      </c>
      <c r="C104" s="357" t="s">
        <v>1248</v>
      </c>
      <c r="D104" s="357" t="s">
        <v>1249</v>
      </c>
      <c r="E104" s="357" t="s">
        <v>1250</v>
      </c>
      <c r="I104" s="355"/>
      <c r="L104" s="355" t="s">
        <v>1251</v>
      </c>
      <c r="M104" s="355" t="s">
        <v>1252</v>
      </c>
      <c r="N104" s="355" t="s">
        <v>1253</v>
      </c>
      <c r="O104" s="355" t="s">
        <v>1254</v>
      </c>
      <c r="P104" s="355" t="s">
        <v>1255</v>
      </c>
      <c r="Q104" s="355" t="s">
        <v>1256</v>
      </c>
      <c r="R104" s="355"/>
      <c r="S104" s="355"/>
      <c r="T104" s="355" t="s">
        <v>1251</v>
      </c>
      <c r="U104" s="355" t="s">
        <v>274</v>
      </c>
    </row>
    <row r="105" spans="1:21" x14ac:dyDescent="0.25">
      <c r="A105" s="352" t="s">
        <v>37</v>
      </c>
      <c r="B105" s="357" t="s">
        <v>1257</v>
      </c>
      <c r="C105" s="357" t="s">
        <v>1257</v>
      </c>
      <c r="D105" s="357" t="s">
        <v>1258</v>
      </c>
      <c r="E105" s="357" t="s">
        <v>1259</v>
      </c>
      <c r="I105" s="355"/>
      <c r="L105" s="355" t="s">
        <v>1260</v>
      </c>
      <c r="M105" s="355" t="s">
        <v>1261</v>
      </c>
      <c r="N105" s="355" t="s">
        <v>1262</v>
      </c>
      <c r="O105" s="355" t="s">
        <v>1263</v>
      </c>
      <c r="P105" s="355" t="s">
        <v>1264</v>
      </c>
      <c r="Q105" s="355" t="s">
        <v>1265</v>
      </c>
      <c r="R105" s="355"/>
      <c r="S105" s="355"/>
      <c r="T105" s="355" t="s">
        <v>1260</v>
      </c>
      <c r="U105" s="355" t="s">
        <v>274</v>
      </c>
    </row>
    <row r="106" spans="1:21" x14ac:dyDescent="0.25">
      <c r="A106" s="352" t="s">
        <v>1266</v>
      </c>
      <c r="B106" s="357" t="s">
        <v>1267</v>
      </c>
      <c r="C106" s="357" t="s">
        <v>1268</v>
      </c>
      <c r="D106" s="357" t="s">
        <v>1269</v>
      </c>
      <c r="E106" s="357" t="s">
        <v>1270</v>
      </c>
      <c r="I106" s="355"/>
      <c r="L106" s="355" t="s">
        <v>1271</v>
      </c>
      <c r="M106" s="355" t="s">
        <v>1272</v>
      </c>
      <c r="N106" s="355" t="s">
        <v>1273</v>
      </c>
      <c r="O106" s="355" t="s">
        <v>1274</v>
      </c>
      <c r="P106" s="355" t="s">
        <v>1275</v>
      </c>
      <c r="Q106" s="355" t="s">
        <v>1276</v>
      </c>
      <c r="R106" s="355"/>
      <c r="S106" s="355"/>
      <c r="T106" s="355" t="s">
        <v>1271</v>
      </c>
      <c r="U106" s="355" t="s">
        <v>274</v>
      </c>
    </row>
    <row r="107" spans="1:21" x14ac:dyDescent="0.25">
      <c r="A107" s="352" t="s">
        <v>83</v>
      </c>
      <c r="B107" s="357" t="s">
        <v>1277</v>
      </c>
      <c r="C107" s="357" t="s">
        <v>1278</v>
      </c>
      <c r="D107" s="357" t="s">
        <v>1279</v>
      </c>
      <c r="E107" s="357" t="s">
        <v>1280</v>
      </c>
      <c r="L107" s="355" t="s">
        <v>1281</v>
      </c>
      <c r="M107" s="355" t="s">
        <v>1282</v>
      </c>
      <c r="N107" s="355" t="s">
        <v>1282</v>
      </c>
      <c r="O107" s="355" t="s">
        <v>1282</v>
      </c>
      <c r="P107" s="355" t="s">
        <v>1283</v>
      </c>
      <c r="Q107" s="355" t="s">
        <v>1284</v>
      </c>
      <c r="R107" s="355"/>
      <c r="S107" s="355"/>
      <c r="T107" s="355" t="s">
        <v>1281</v>
      </c>
      <c r="U107" s="356" t="s">
        <v>278</v>
      </c>
    </row>
    <row r="108" spans="1:21" x14ac:dyDescent="0.25">
      <c r="A108" s="352" t="s">
        <v>84</v>
      </c>
      <c r="B108" s="357" t="s">
        <v>1285</v>
      </c>
      <c r="C108" s="357" t="s">
        <v>1286</v>
      </c>
      <c r="D108" s="357" t="s">
        <v>1287</v>
      </c>
      <c r="E108" s="357" t="s">
        <v>1288</v>
      </c>
      <c r="I108" s="360" t="s">
        <v>1289</v>
      </c>
      <c r="L108" s="355" t="s">
        <v>1290</v>
      </c>
      <c r="M108" s="355" t="s">
        <v>1291</v>
      </c>
      <c r="N108" s="355" t="s">
        <v>1292</v>
      </c>
      <c r="O108" s="355" t="s">
        <v>1293</v>
      </c>
      <c r="P108" s="355" t="s">
        <v>1294</v>
      </c>
      <c r="Q108" s="355" t="s">
        <v>1295</v>
      </c>
      <c r="R108" s="355"/>
      <c r="S108" s="355"/>
      <c r="T108" s="355" t="s">
        <v>1290</v>
      </c>
      <c r="U108" s="355" t="s">
        <v>274</v>
      </c>
    </row>
    <row r="109" spans="1:21" x14ac:dyDescent="0.25">
      <c r="A109" s="352" t="s">
        <v>54</v>
      </c>
      <c r="B109" s="357" t="s">
        <v>1296</v>
      </c>
      <c r="C109" s="357" t="s">
        <v>1297</v>
      </c>
      <c r="D109" s="357" t="s">
        <v>1298</v>
      </c>
      <c r="E109" s="357" t="s">
        <v>1299</v>
      </c>
      <c r="I109" s="355" t="str">
        <f>HLOOKUP(Introduction!$G$4,nametranslations,94,FALSE)</f>
        <v>EMIS</v>
      </c>
      <c r="L109" s="355" t="s">
        <v>1300</v>
      </c>
      <c r="M109" s="355" t="s">
        <v>1301</v>
      </c>
      <c r="N109" s="355" t="s">
        <v>1302</v>
      </c>
      <c r="O109" s="355" t="s">
        <v>1301</v>
      </c>
      <c r="P109" s="355" t="s">
        <v>1303</v>
      </c>
      <c r="Q109" s="355" t="s">
        <v>1304</v>
      </c>
      <c r="R109" s="355"/>
      <c r="S109" s="355"/>
      <c r="T109" s="355" t="s">
        <v>1300</v>
      </c>
      <c r="U109" s="355" t="s">
        <v>274</v>
      </c>
    </row>
    <row r="110" spans="1:21" x14ac:dyDescent="0.25">
      <c r="A110" s="352" t="s">
        <v>1305</v>
      </c>
      <c r="B110" s="357" t="s">
        <v>1306</v>
      </c>
      <c r="C110" s="357" t="s">
        <v>1307</v>
      </c>
      <c r="D110" s="357" t="s">
        <v>1308</v>
      </c>
      <c r="E110" s="357" t="s">
        <v>1309</v>
      </c>
      <c r="I110" s="355" t="str">
        <f>HLOOKUP(Introduction!$G$4,nametranslations,95,FALSE)</f>
        <v>الدراسة الاستقصائية</v>
      </c>
      <c r="L110" s="355" t="s">
        <v>1310</v>
      </c>
      <c r="M110" s="355" t="s">
        <v>1311</v>
      </c>
      <c r="N110" s="355" t="s">
        <v>1312</v>
      </c>
      <c r="O110" s="355" t="s">
        <v>1313</v>
      </c>
      <c r="P110" s="355" t="s">
        <v>1314</v>
      </c>
      <c r="Q110" s="355" t="s">
        <v>1315</v>
      </c>
      <c r="R110" s="355"/>
      <c r="S110" s="355"/>
      <c r="T110" s="355" t="s">
        <v>1310</v>
      </c>
      <c r="U110" s="355" t="s">
        <v>276</v>
      </c>
    </row>
    <row r="111" spans="1:21" x14ac:dyDescent="0.25">
      <c r="A111" s="352" t="s">
        <v>12</v>
      </c>
      <c r="B111" s="352" t="s">
        <v>1316</v>
      </c>
      <c r="C111" s="357" t="s">
        <v>1317</v>
      </c>
      <c r="D111" s="357" t="s">
        <v>1318</v>
      </c>
      <c r="E111" s="357" t="s">
        <v>1319</v>
      </c>
      <c r="I111" s="355" t="str">
        <f>HLOOKUP(Introduction!$G$4,nametranslations,96,FALSE)</f>
        <v>التعداد</v>
      </c>
      <c r="L111" s="355" t="s">
        <v>1320</v>
      </c>
      <c r="M111" s="355" t="s">
        <v>1321</v>
      </c>
      <c r="N111" s="355" t="s">
        <v>1322</v>
      </c>
      <c r="O111" s="355" t="s">
        <v>1321</v>
      </c>
      <c r="P111" s="355" t="s">
        <v>1323</v>
      </c>
      <c r="Q111" s="355" t="s">
        <v>1324</v>
      </c>
      <c r="R111" s="355"/>
      <c r="S111" s="355"/>
      <c r="T111" s="355" t="s">
        <v>1320</v>
      </c>
      <c r="U111" s="355" t="s">
        <v>274</v>
      </c>
    </row>
    <row r="112" spans="1:21" x14ac:dyDescent="0.25">
      <c r="A112" s="352" t="s">
        <v>92</v>
      </c>
      <c r="B112" s="357" t="s">
        <v>1325</v>
      </c>
      <c r="C112" s="357" t="s">
        <v>1326</v>
      </c>
      <c r="D112" s="357" t="s">
        <v>1327</v>
      </c>
      <c r="E112" s="357" t="s">
        <v>1328</v>
      </c>
      <c r="I112" s="355" t="str">
        <f>HLOOKUP(Introduction!$G$4,nametranslations,97,FALSE)</f>
        <v>آخر</v>
      </c>
      <c r="L112" s="355" t="s">
        <v>1329</v>
      </c>
      <c r="M112" s="355" t="s">
        <v>1330</v>
      </c>
      <c r="N112" s="355" t="s">
        <v>1330</v>
      </c>
      <c r="O112" s="355" t="s">
        <v>1330</v>
      </c>
      <c r="P112" s="355" t="s">
        <v>1331</v>
      </c>
      <c r="Q112" s="355" t="s">
        <v>1332</v>
      </c>
      <c r="R112" s="355"/>
      <c r="S112" s="355"/>
      <c r="T112" s="355" t="s">
        <v>1329</v>
      </c>
      <c r="U112" s="355" t="s">
        <v>274</v>
      </c>
    </row>
    <row r="113" spans="1:21" x14ac:dyDescent="0.25">
      <c r="A113" s="352" t="s">
        <v>80</v>
      </c>
      <c r="B113" s="357" t="s">
        <v>1333</v>
      </c>
      <c r="C113" s="357" t="s">
        <v>1334</v>
      </c>
      <c r="D113" s="357" t="s">
        <v>1335</v>
      </c>
      <c r="E113" s="357" t="s">
        <v>1336</v>
      </c>
      <c r="I113" s="355" t="str">
        <f>HLOOKUP(Introduction!$G$4,nametranslations,98,FALSE)</f>
        <v>المسح باستخدام البيانات الجزئية</v>
      </c>
      <c r="L113" s="355" t="s">
        <v>1337</v>
      </c>
      <c r="M113" s="355" t="s">
        <v>1338</v>
      </c>
      <c r="N113" s="355" t="s">
        <v>1339</v>
      </c>
      <c r="O113" s="355" t="s">
        <v>1340</v>
      </c>
      <c r="P113" s="355" t="s">
        <v>1341</v>
      </c>
      <c r="Q113" s="355" t="s">
        <v>1342</v>
      </c>
      <c r="R113" s="355"/>
      <c r="S113" s="355"/>
      <c r="T113" s="355" t="s">
        <v>1337</v>
      </c>
      <c r="U113" s="356" t="s">
        <v>278</v>
      </c>
    </row>
    <row r="114" spans="1:21" x14ac:dyDescent="0.25">
      <c r="A114" s="352" t="s">
        <v>81</v>
      </c>
      <c r="B114" s="357" t="s">
        <v>1343</v>
      </c>
      <c r="C114" s="357" t="s">
        <v>1344</v>
      </c>
      <c r="D114" s="357" t="s">
        <v>1345</v>
      </c>
      <c r="E114" s="357" t="s">
        <v>1346</v>
      </c>
      <c r="I114" s="355" t="str">
        <f>HLOOKUP(Introduction!$G$4,nametranslations,99,FALSE)</f>
        <v>إداري</v>
      </c>
      <c r="L114" s="355" t="s">
        <v>1347</v>
      </c>
      <c r="M114" s="355" t="s">
        <v>1348</v>
      </c>
      <c r="N114" s="355" t="s">
        <v>1349</v>
      </c>
      <c r="O114" s="355" t="s">
        <v>1350</v>
      </c>
      <c r="P114" s="355" t="s">
        <v>1351</v>
      </c>
      <c r="Q114" s="355" t="s">
        <v>1352</v>
      </c>
      <c r="R114" s="355"/>
      <c r="S114" s="355"/>
      <c r="T114" s="355" t="s">
        <v>1347</v>
      </c>
      <c r="U114" s="355" t="s">
        <v>274</v>
      </c>
    </row>
    <row r="115" spans="1:21" x14ac:dyDescent="0.25">
      <c r="A115" s="352" t="s">
        <v>23</v>
      </c>
      <c r="B115" s="357" t="s">
        <v>1353</v>
      </c>
      <c r="C115" s="357" t="s">
        <v>1354</v>
      </c>
      <c r="D115" s="357" t="s">
        <v>1355</v>
      </c>
      <c r="E115" s="357" t="s">
        <v>1356</v>
      </c>
      <c r="L115" s="355" t="s">
        <v>1357</v>
      </c>
      <c r="M115" s="355" t="s">
        <v>1358</v>
      </c>
      <c r="N115" s="355" t="s">
        <v>1358</v>
      </c>
      <c r="O115" s="355" t="s">
        <v>1359</v>
      </c>
      <c r="P115" s="355" t="s">
        <v>1360</v>
      </c>
      <c r="Q115" s="355" t="s">
        <v>1361</v>
      </c>
      <c r="R115" s="355"/>
      <c r="S115" s="355"/>
      <c r="T115" s="355" t="s">
        <v>1357</v>
      </c>
      <c r="U115" s="356" t="s">
        <v>274</v>
      </c>
    </row>
    <row r="116" spans="1:21" x14ac:dyDescent="0.25">
      <c r="A116" s="352" t="s">
        <v>20</v>
      </c>
      <c r="B116" s="357" t="s">
        <v>1362</v>
      </c>
      <c r="C116" s="357" t="s">
        <v>1363</v>
      </c>
      <c r="D116" s="357" t="s">
        <v>1364</v>
      </c>
      <c r="E116" s="357" t="s">
        <v>1365</v>
      </c>
      <c r="L116" s="355" t="s">
        <v>1366</v>
      </c>
      <c r="M116" s="355" t="s">
        <v>1367</v>
      </c>
      <c r="N116" s="355" t="s">
        <v>1367</v>
      </c>
      <c r="O116" s="355" t="s">
        <v>1367</v>
      </c>
      <c r="P116" s="355" t="s">
        <v>1368</v>
      </c>
      <c r="Q116" s="355" t="s">
        <v>1369</v>
      </c>
      <c r="R116" s="355"/>
      <c r="S116" s="355"/>
      <c r="T116" s="355" t="s">
        <v>1366</v>
      </c>
      <c r="U116" s="355" t="s">
        <v>274</v>
      </c>
    </row>
    <row r="117" spans="1:21" x14ac:dyDescent="0.25">
      <c r="A117" s="352" t="s">
        <v>22</v>
      </c>
      <c r="B117" s="357" t="s">
        <v>1370</v>
      </c>
      <c r="C117" s="357" t="s">
        <v>1371</v>
      </c>
      <c r="D117" s="357" t="s">
        <v>1372</v>
      </c>
      <c r="E117" s="357" t="s">
        <v>1373</v>
      </c>
      <c r="L117" s="355" t="s">
        <v>1374</v>
      </c>
      <c r="M117" s="355" t="s">
        <v>1375</v>
      </c>
      <c r="N117" s="355" t="s">
        <v>1376</v>
      </c>
      <c r="O117" s="355" t="s">
        <v>1377</v>
      </c>
      <c r="P117" s="355" t="s">
        <v>1378</v>
      </c>
      <c r="Q117" s="355" t="s">
        <v>1379</v>
      </c>
      <c r="R117" s="355"/>
      <c r="S117" s="355"/>
      <c r="T117" s="355" t="s">
        <v>1374</v>
      </c>
      <c r="U117" s="356" t="s">
        <v>274</v>
      </c>
    </row>
    <row r="118" spans="1:21" x14ac:dyDescent="0.25">
      <c r="A118" s="352" t="s">
        <v>3</v>
      </c>
      <c r="B118" s="357" t="s">
        <v>1380</v>
      </c>
      <c r="C118" s="357" t="s">
        <v>1381</v>
      </c>
      <c r="D118" s="357" t="s">
        <v>1382</v>
      </c>
      <c r="E118" s="357" t="s">
        <v>1383</v>
      </c>
      <c r="L118" s="355" t="s">
        <v>1384</v>
      </c>
      <c r="M118" s="355" t="s">
        <v>1385</v>
      </c>
      <c r="N118" s="355" t="s">
        <v>1386</v>
      </c>
      <c r="O118" s="355" t="s">
        <v>1387</v>
      </c>
      <c r="P118" s="355" t="s">
        <v>1388</v>
      </c>
      <c r="Q118" s="355" t="s">
        <v>1389</v>
      </c>
      <c r="R118" s="355"/>
      <c r="S118" s="355"/>
      <c r="T118" s="355" t="s">
        <v>1384</v>
      </c>
      <c r="U118" s="355" t="s">
        <v>274</v>
      </c>
    </row>
    <row r="119" spans="1:21" x14ac:dyDescent="0.25">
      <c r="A119" s="352" t="s">
        <v>50</v>
      </c>
      <c r="B119" s="357" t="s">
        <v>1390</v>
      </c>
      <c r="C119" s="357" t="s">
        <v>1391</v>
      </c>
      <c r="D119" s="357" t="s">
        <v>1392</v>
      </c>
      <c r="E119" s="357" t="s">
        <v>1393</v>
      </c>
      <c r="L119" s="355" t="s">
        <v>1394</v>
      </c>
      <c r="M119" s="355" t="s">
        <v>1395</v>
      </c>
      <c r="N119" s="355" t="s">
        <v>1395</v>
      </c>
      <c r="O119" s="355" t="s">
        <v>1395</v>
      </c>
      <c r="P119" s="355" t="s">
        <v>1396</v>
      </c>
      <c r="Q119" s="355" t="s">
        <v>1397</v>
      </c>
      <c r="R119" s="355"/>
      <c r="S119" s="355"/>
      <c r="T119" s="355" t="s">
        <v>1394</v>
      </c>
      <c r="U119" s="355" t="s">
        <v>274</v>
      </c>
    </row>
    <row r="120" spans="1:21" x14ac:dyDescent="0.25">
      <c r="A120" s="352" t="s">
        <v>55</v>
      </c>
      <c r="B120" s="357" t="s">
        <v>1398</v>
      </c>
      <c r="C120" s="357" t="s">
        <v>1399</v>
      </c>
      <c r="D120" s="357" t="s">
        <v>1400</v>
      </c>
      <c r="E120" s="357" t="s">
        <v>1401</v>
      </c>
      <c r="L120" s="355" t="s">
        <v>1402</v>
      </c>
      <c r="M120" s="355" t="s">
        <v>1403</v>
      </c>
      <c r="N120" s="355" t="s">
        <v>1404</v>
      </c>
      <c r="O120" s="355" t="s">
        <v>1405</v>
      </c>
      <c r="P120" s="355" t="s">
        <v>1406</v>
      </c>
      <c r="Q120" s="355" t="s">
        <v>1407</v>
      </c>
      <c r="R120" s="355"/>
      <c r="S120" s="355"/>
      <c r="T120" s="355" t="s">
        <v>1402</v>
      </c>
      <c r="U120" s="355" t="s">
        <v>274</v>
      </c>
    </row>
    <row r="121" spans="1:21" x14ac:dyDescent="0.25">
      <c r="A121" s="352" t="s">
        <v>85</v>
      </c>
      <c r="B121" s="357" t="s">
        <v>1408</v>
      </c>
      <c r="C121" s="357" t="s">
        <v>1409</v>
      </c>
      <c r="D121" s="357" t="s">
        <v>1410</v>
      </c>
      <c r="E121" s="357" t="s">
        <v>1411</v>
      </c>
      <c r="L121" s="355" t="s">
        <v>1412</v>
      </c>
      <c r="M121" s="355" t="s">
        <v>1413</v>
      </c>
      <c r="N121" s="355" t="s">
        <v>1414</v>
      </c>
      <c r="O121" s="355" t="s">
        <v>1415</v>
      </c>
      <c r="P121" s="355" t="s">
        <v>1416</v>
      </c>
      <c r="Q121" s="355" t="s">
        <v>1417</v>
      </c>
      <c r="R121" s="355"/>
      <c r="S121" s="355"/>
      <c r="T121" s="355" t="s">
        <v>1412</v>
      </c>
      <c r="U121" s="355" t="s">
        <v>274</v>
      </c>
    </row>
    <row r="122" spans="1:21" x14ac:dyDescent="0.25">
      <c r="A122" s="352" t="s">
        <v>98</v>
      </c>
      <c r="B122" s="357" t="s">
        <v>1418</v>
      </c>
      <c r="C122" s="357" t="s">
        <v>1419</v>
      </c>
      <c r="D122" s="357" t="s">
        <v>1420</v>
      </c>
      <c r="E122" s="357" t="s">
        <v>1421</v>
      </c>
      <c r="L122" s="355" t="s">
        <v>1422</v>
      </c>
      <c r="M122" s="355" t="s">
        <v>1423</v>
      </c>
      <c r="N122" s="355" t="s">
        <v>1424</v>
      </c>
      <c r="O122" s="355" t="s">
        <v>1423</v>
      </c>
      <c r="P122" s="355" t="s">
        <v>1425</v>
      </c>
      <c r="Q122" s="355" t="s">
        <v>1426</v>
      </c>
      <c r="R122" s="355"/>
      <c r="S122" s="355"/>
      <c r="T122" s="355" t="s">
        <v>1422</v>
      </c>
      <c r="U122" s="356" t="s">
        <v>278</v>
      </c>
    </row>
    <row r="123" spans="1:21" x14ac:dyDescent="0.25">
      <c r="A123" s="352" t="s">
        <v>99</v>
      </c>
      <c r="B123" s="357" t="s">
        <v>1427</v>
      </c>
      <c r="C123" s="357" t="s">
        <v>1428</v>
      </c>
      <c r="D123" s="357" t="s">
        <v>1429</v>
      </c>
      <c r="E123" s="357" t="s">
        <v>1430</v>
      </c>
      <c r="L123" s="355" t="s">
        <v>1431</v>
      </c>
      <c r="M123" s="355" t="s">
        <v>1432</v>
      </c>
      <c r="N123" s="355" t="s">
        <v>1433</v>
      </c>
      <c r="O123" s="355" t="s">
        <v>1434</v>
      </c>
      <c r="P123" s="355" t="s">
        <v>1435</v>
      </c>
      <c r="Q123" s="355" t="s">
        <v>1436</v>
      </c>
      <c r="R123" s="355"/>
      <c r="S123" s="355"/>
      <c r="T123" s="355" t="s">
        <v>1431</v>
      </c>
      <c r="U123" s="355" t="s">
        <v>276</v>
      </c>
    </row>
    <row r="124" spans="1:21" x14ac:dyDescent="0.25">
      <c r="A124" s="352" t="s">
        <v>30</v>
      </c>
      <c r="B124" s="357" t="s">
        <v>1437</v>
      </c>
      <c r="C124" s="357" t="s">
        <v>1438</v>
      </c>
      <c r="D124" s="357" t="s">
        <v>1439</v>
      </c>
      <c r="E124" s="357" t="s">
        <v>1440</v>
      </c>
      <c r="L124" s="355" t="s">
        <v>1441</v>
      </c>
      <c r="M124" s="355" t="s">
        <v>1442</v>
      </c>
      <c r="N124" s="355" t="s">
        <v>1443</v>
      </c>
      <c r="O124" s="355" t="s">
        <v>1444</v>
      </c>
      <c r="P124" s="355" t="s">
        <v>1445</v>
      </c>
      <c r="Q124" s="355" t="s">
        <v>1446</v>
      </c>
      <c r="R124" s="355"/>
      <c r="S124" s="355"/>
      <c r="T124" s="355" t="s">
        <v>1441</v>
      </c>
      <c r="U124" s="355" t="s">
        <v>278</v>
      </c>
    </row>
    <row r="125" spans="1:21" x14ac:dyDescent="0.25">
      <c r="A125" s="352" t="s">
        <v>26</v>
      </c>
      <c r="B125" s="357" t="s">
        <v>1447</v>
      </c>
      <c r="C125" s="357" t="s">
        <v>1448</v>
      </c>
      <c r="D125" s="357" t="s">
        <v>1449</v>
      </c>
      <c r="E125" s="357" t="s">
        <v>1450</v>
      </c>
      <c r="L125" s="355" t="s">
        <v>1451</v>
      </c>
      <c r="M125" s="355" t="s">
        <v>1452</v>
      </c>
      <c r="N125" s="355" t="s">
        <v>1453</v>
      </c>
      <c r="O125" s="355" t="s">
        <v>1452</v>
      </c>
      <c r="P125" s="355" t="s">
        <v>1454</v>
      </c>
      <c r="Q125" s="355" t="s">
        <v>1455</v>
      </c>
      <c r="R125" s="355"/>
      <c r="S125" s="355"/>
      <c r="T125" s="355" t="s">
        <v>1451</v>
      </c>
      <c r="U125" s="355" t="s">
        <v>274</v>
      </c>
    </row>
    <row r="126" spans="1:21" x14ac:dyDescent="0.25">
      <c r="A126" s="352" t="s">
        <v>112</v>
      </c>
      <c r="B126" s="357" t="s">
        <v>1456</v>
      </c>
      <c r="C126" s="357" t="s">
        <v>1041</v>
      </c>
      <c r="D126" s="357" t="s">
        <v>1042</v>
      </c>
      <c r="E126" s="357" t="s">
        <v>1043</v>
      </c>
      <c r="L126" s="355" t="s">
        <v>1457</v>
      </c>
      <c r="M126" s="355" t="s">
        <v>1458</v>
      </c>
      <c r="N126" s="355" t="s">
        <v>1459</v>
      </c>
      <c r="O126" s="355" t="s">
        <v>1460</v>
      </c>
      <c r="P126" s="355" t="s">
        <v>1461</v>
      </c>
      <c r="Q126" s="355" t="s">
        <v>1462</v>
      </c>
      <c r="R126" s="355"/>
      <c r="S126" s="355"/>
      <c r="T126" s="355" t="s">
        <v>1457</v>
      </c>
      <c r="U126" s="356" t="s">
        <v>278</v>
      </c>
    </row>
    <row r="127" spans="1:21" x14ac:dyDescent="0.25">
      <c r="A127" s="352" t="s">
        <v>113</v>
      </c>
      <c r="B127" s="357" t="s">
        <v>1463</v>
      </c>
      <c r="C127" s="357" t="s">
        <v>1464</v>
      </c>
      <c r="D127" s="357" t="s">
        <v>1465</v>
      </c>
      <c r="E127" s="357" t="s">
        <v>1466</v>
      </c>
      <c r="L127" s="355" t="s">
        <v>1467</v>
      </c>
      <c r="M127" s="355" t="s">
        <v>1468</v>
      </c>
      <c r="N127" s="355" t="s">
        <v>1469</v>
      </c>
      <c r="O127" s="355" t="s">
        <v>1470</v>
      </c>
      <c r="P127" s="355" t="s">
        <v>1471</v>
      </c>
      <c r="Q127" s="355" t="s">
        <v>1472</v>
      </c>
      <c r="R127" s="355"/>
      <c r="S127" s="355"/>
      <c r="T127" s="355" t="s">
        <v>1467</v>
      </c>
      <c r="U127" s="355" t="s">
        <v>274</v>
      </c>
    </row>
    <row r="128" spans="1:21" x14ac:dyDescent="0.25">
      <c r="A128" s="352" t="s">
        <v>97</v>
      </c>
      <c r="B128" s="357" t="s">
        <v>1473</v>
      </c>
      <c r="C128" s="357" t="s">
        <v>1474</v>
      </c>
      <c r="D128" s="357" t="s">
        <v>1475</v>
      </c>
      <c r="E128" s="357" t="s">
        <v>1476</v>
      </c>
      <c r="L128" s="355" t="s">
        <v>1477</v>
      </c>
      <c r="M128" s="355" t="s">
        <v>1478</v>
      </c>
      <c r="N128" s="355" t="s">
        <v>1478</v>
      </c>
      <c r="O128" s="355" t="s">
        <v>1478</v>
      </c>
      <c r="P128" s="355" t="s">
        <v>1479</v>
      </c>
      <c r="Q128" s="355" t="s">
        <v>1480</v>
      </c>
      <c r="R128" s="355"/>
      <c r="S128" s="355"/>
      <c r="T128" s="355" t="s">
        <v>1477</v>
      </c>
      <c r="U128" s="355" t="s">
        <v>274</v>
      </c>
    </row>
    <row r="129" spans="1:21" x14ac:dyDescent="0.25">
      <c r="A129" s="352" t="s">
        <v>141</v>
      </c>
      <c r="B129" s="357" t="s">
        <v>1481</v>
      </c>
      <c r="C129" s="357" t="s">
        <v>1482</v>
      </c>
      <c r="D129" s="357" t="s">
        <v>1483</v>
      </c>
      <c r="E129" s="357" t="s">
        <v>1484</v>
      </c>
      <c r="L129" s="355" t="s">
        <v>1485</v>
      </c>
      <c r="M129" s="355" t="s">
        <v>1486</v>
      </c>
      <c r="N129" s="355" t="s">
        <v>1486</v>
      </c>
      <c r="O129" s="355" t="s">
        <v>1486</v>
      </c>
      <c r="P129" s="355" t="s">
        <v>1487</v>
      </c>
      <c r="Q129" s="355" t="s">
        <v>1488</v>
      </c>
      <c r="R129" s="355"/>
      <c r="S129" s="355"/>
      <c r="T129" s="355" t="s">
        <v>1485</v>
      </c>
      <c r="U129" s="355" t="s">
        <v>274</v>
      </c>
    </row>
    <row r="130" spans="1:21" x14ac:dyDescent="0.25">
      <c r="A130" s="352" t="s">
        <v>1489</v>
      </c>
      <c r="B130" s="357" t="s">
        <v>1489</v>
      </c>
      <c r="C130" s="357" t="s">
        <v>1490</v>
      </c>
      <c r="D130" s="357" t="s">
        <v>1491</v>
      </c>
      <c r="E130" s="357" t="s">
        <v>1492</v>
      </c>
      <c r="L130" s="355" t="s">
        <v>1493</v>
      </c>
      <c r="M130" s="355" t="s">
        <v>1494</v>
      </c>
      <c r="N130" s="355" t="s">
        <v>1494</v>
      </c>
      <c r="O130" s="355" t="s">
        <v>1494</v>
      </c>
      <c r="P130" s="355" t="s">
        <v>1495</v>
      </c>
      <c r="Q130" s="355" t="s">
        <v>1496</v>
      </c>
      <c r="R130" s="355"/>
      <c r="S130" s="355"/>
      <c r="T130" s="355" t="s">
        <v>1493</v>
      </c>
      <c r="U130" s="355" t="s">
        <v>274</v>
      </c>
    </row>
    <row r="131" spans="1:21" x14ac:dyDescent="0.25">
      <c r="A131" s="352" t="s">
        <v>1497</v>
      </c>
      <c r="B131" s="357" t="s">
        <v>1498</v>
      </c>
      <c r="C131" s="357" t="s">
        <v>1499</v>
      </c>
      <c r="D131" s="357" t="s">
        <v>1500</v>
      </c>
      <c r="E131" s="357" t="s">
        <v>1501</v>
      </c>
      <c r="L131" s="355" t="s">
        <v>1502</v>
      </c>
      <c r="M131" s="355" t="s">
        <v>1503</v>
      </c>
      <c r="N131" s="355" t="s">
        <v>1504</v>
      </c>
      <c r="O131" s="355" t="s">
        <v>1505</v>
      </c>
      <c r="P131" s="355" t="s">
        <v>1506</v>
      </c>
      <c r="Q131" s="355" t="s">
        <v>1507</v>
      </c>
      <c r="R131" s="355"/>
      <c r="S131" s="355"/>
      <c r="T131" s="355" t="s">
        <v>1502</v>
      </c>
      <c r="U131" s="355" t="s">
        <v>274</v>
      </c>
    </row>
    <row r="132" spans="1:21" x14ac:dyDescent="0.25">
      <c r="A132" s="352" t="s">
        <v>1508</v>
      </c>
      <c r="B132" s="357" t="s">
        <v>1509</v>
      </c>
      <c r="C132" s="357" t="s">
        <v>1510</v>
      </c>
      <c r="D132" s="357" t="s">
        <v>1511</v>
      </c>
      <c r="E132" s="357" t="s">
        <v>1512</v>
      </c>
      <c r="L132" s="355" t="s">
        <v>1513</v>
      </c>
      <c r="M132" s="355" t="s">
        <v>1514</v>
      </c>
      <c r="N132" s="355" t="s">
        <v>1514</v>
      </c>
      <c r="O132" s="355" t="s">
        <v>1515</v>
      </c>
      <c r="P132" s="355" t="s">
        <v>1516</v>
      </c>
      <c r="Q132" s="355" t="s">
        <v>1517</v>
      </c>
      <c r="R132" s="355"/>
      <c r="S132" s="355"/>
      <c r="T132" s="355" t="s">
        <v>1513</v>
      </c>
      <c r="U132" s="355" t="s">
        <v>276</v>
      </c>
    </row>
    <row r="133" spans="1:21" x14ac:dyDescent="0.25">
      <c r="A133" s="352" t="s">
        <v>1518</v>
      </c>
      <c r="B133" s="357" t="s">
        <v>1519</v>
      </c>
      <c r="C133" s="357" t="s">
        <v>1520</v>
      </c>
      <c r="D133" s="357" t="s">
        <v>1521</v>
      </c>
      <c r="E133" s="357" t="s">
        <v>1522</v>
      </c>
      <c r="L133" s="355" t="s">
        <v>1523</v>
      </c>
      <c r="M133" s="355" t="s">
        <v>1524</v>
      </c>
      <c r="N133" s="355" t="s">
        <v>1525</v>
      </c>
      <c r="O133" s="355" t="s">
        <v>1526</v>
      </c>
      <c r="P133" s="355" t="s">
        <v>1527</v>
      </c>
      <c r="Q133" s="355" t="s">
        <v>1528</v>
      </c>
      <c r="R133" s="355"/>
      <c r="S133" s="355"/>
      <c r="T133" s="355" t="s">
        <v>1523</v>
      </c>
      <c r="U133" s="355" t="s">
        <v>274</v>
      </c>
    </row>
    <row r="134" spans="1:21" x14ac:dyDescent="0.25">
      <c r="A134" s="352" t="s">
        <v>1529</v>
      </c>
      <c r="B134" s="357" t="s">
        <v>1530</v>
      </c>
      <c r="C134" s="357" t="s">
        <v>1531</v>
      </c>
      <c r="D134" s="357" t="s">
        <v>1532</v>
      </c>
      <c r="E134" s="357" t="s">
        <v>1533</v>
      </c>
      <c r="L134" s="355" t="s">
        <v>1534</v>
      </c>
      <c r="M134" s="355" t="s">
        <v>1535</v>
      </c>
      <c r="N134" s="355" t="s">
        <v>1536</v>
      </c>
      <c r="O134" s="355" t="s">
        <v>1537</v>
      </c>
      <c r="P134" s="355" t="s">
        <v>1538</v>
      </c>
      <c r="Q134" s="355" t="s">
        <v>1539</v>
      </c>
      <c r="R134" s="355"/>
      <c r="S134" s="355"/>
      <c r="T134" s="355" t="s">
        <v>1534</v>
      </c>
      <c r="U134" s="355" t="s">
        <v>274</v>
      </c>
    </row>
    <row r="135" spans="1:21" x14ac:dyDescent="0.25">
      <c r="A135" s="352" t="s">
        <v>1540</v>
      </c>
      <c r="B135" s="357" t="s">
        <v>1541</v>
      </c>
      <c r="C135" s="357" t="s">
        <v>1542</v>
      </c>
      <c r="D135" s="357" t="s">
        <v>1543</v>
      </c>
      <c r="E135" s="357" t="s">
        <v>1544</v>
      </c>
      <c r="L135" s="355" t="s">
        <v>1545</v>
      </c>
      <c r="M135" s="355" t="s">
        <v>1546</v>
      </c>
      <c r="N135" s="355" t="s">
        <v>1547</v>
      </c>
      <c r="O135" s="355" t="s">
        <v>1548</v>
      </c>
      <c r="P135" s="355" t="s">
        <v>1549</v>
      </c>
      <c r="Q135" s="355" t="s">
        <v>1550</v>
      </c>
      <c r="R135" s="355"/>
      <c r="S135" s="355"/>
      <c r="T135" s="355" t="s">
        <v>1545</v>
      </c>
      <c r="U135" s="355" t="s">
        <v>276</v>
      </c>
    </row>
    <row r="136" spans="1:21" x14ac:dyDescent="0.25">
      <c r="A136" s="352" t="s">
        <v>1551</v>
      </c>
      <c r="B136" s="357" t="s">
        <v>1552</v>
      </c>
      <c r="C136" s="357" t="s">
        <v>1553</v>
      </c>
      <c r="D136" s="357" t="s">
        <v>1554</v>
      </c>
      <c r="E136" s="357" t="s">
        <v>1555</v>
      </c>
      <c r="L136" s="355" t="s">
        <v>1556</v>
      </c>
      <c r="M136" s="355" t="s">
        <v>1557</v>
      </c>
      <c r="N136" s="355" t="s">
        <v>1558</v>
      </c>
      <c r="O136" s="355" t="s">
        <v>1559</v>
      </c>
      <c r="P136" s="355" t="s">
        <v>1560</v>
      </c>
      <c r="Q136" s="355" t="s">
        <v>1561</v>
      </c>
      <c r="R136" s="355"/>
      <c r="S136" s="355"/>
      <c r="T136" s="355" t="s">
        <v>1556</v>
      </c>
      <c r="U136" s="355" t="s">
        <v>278</v>
      </c>
    </row>
    <row r="137" spans="1:21" x14ac:dyDescent="0.25">
      <c r="A137" s="352" t="s">
        <v>1562</v>
      </c>
      <c r="B137" s="357" t="s">
        <v>1563</v>
      </c>
      <c r="C137" s="357" t="s">
        <v>1564</v>
      </c>
      <c r="D137" s="357" t="s">
        <v>1565</v>
      </c>
      <c r="E137" s="357" t="s">
        <v>1566</v>
      </c>
      <c r="L137" s="355" t="s">
        <v>1567</v>
      </c>
      <c r="M137" s="355" t="s">
        <v>1568</v>
      </c>
      <c r="N137" s="355" t="s">
        <v>1568</v>
      </c>
      <c r="O137" s="355" t="s">
        <v>1569</v>
      </c>
      <c r="P137" s="355" t="s">
        <v>1570</v>
      </c>
      <c r="Q137" s="355" t="s">
        <v>1571</v>
      </c>
      <c r="R137" s="355"/>
      <c r="S137" s="355"/>
      <c r="T137" s="355" t="s">
        <v>1567</v>
      </c>
      <c r="U137" s="355" t="s">
        <v>276</v>
      </c>
    </row>
    <row r="138" spans="1:21" x14ac:dyDescent="0.25">
      <c r="A138" s="352" t="s">
        <v>142</v>
      </c>
      <c r="B138" s="357" t="s">
        <v>1572</v>
      </c>
      <c r="C138" s="357" t="s">
        <v>1573</v>
      </c>
      <c r="D138" s="357" t="s">
        <v>1574</v>
      </c>
      <c r="E138" s="357" t="s">
        <v>1575</v>
      </c>
      <c r="L138" s="355" t="s">
        <v>1576</v>
      </c>
      <c r="M138" s="355" t="s">
        <v>1577</v>
      </c>
      <c r="N138" s="355" t="s">
        <v>1578</v>
      </c>
      <c r="O138" s="355" t="s">
        <v>1579</v>
      </c>
      <c r="P138" s="355" t="s">
        <v>1580</v>
      </c>
      <c r="Q138" s="355" t="s">
        <v>1581</v>
      </c>
      <c r="R138" s="355"/>
      <c r="S138" s="355"/>
      <c r="T138" s="355" t="s">
        <v>1576</v>
      </c>
      <c r="U138" s="356" t="s">
        <v>274</v>
      </c>
    </row>
    <row r="139" spans="1:21" x14ac:dyDescent="0.25">
      <c r="A139" s="354" t="s">
        <v>1582</v>
      </c>
      <c r="L139" s="355" t="s">
        <v>1583</v>
      </c>
      <c r="M139" s="355" t="s">
        <v>1584</v>
      </c>
      <c r="N139" s="355" t="s">
        <v>1584</v>
      </c>
      <c r="O139" s="355" t="s">
        <v>1584</v>
      </c>
      <c r="P139" s="355" t="s">
        <v>1585</v>
      </c>
      <c r="Q139" s="355" t="s">
        <v>1586</v>
      </c>
      <c r="R139" s="355"/>
      <c r="S139" s="355"/>
      <c r="T139" s="355" t="s">
        <v>1583</v>
      </c>
      <c r="U139" s="355" t="s">
        <v>276</v>
      </c>
    </row>
    <row r="140" spans="1:21" x14ac:dyDescent="0.25">
      <c r="A140" s="352" t="s">
        <v>191</v>
      </c>
      <c r="B140" s="357" t="s">
        <v>1587</v>
      </c>
      <c r="C140" s="357" t="s">
        <v>1588</v>
      </c>
      <c r="D140" s="357" t="s">
        <v>1589</v>
      </c>
      <c r="E140" s="357" t="s">
        <v>1590</v>
      </c>
      <c r="L140" s="355" t="s">
        <v>1591</v>
      </c>
      <c r="M140" s="355" t="s">
        <v>1592</v>
      </c>
      <c r="N140" s="355" t="s">
        <v>1592</v>
      </c>
      <c r="O140" s="355" t="s">
        <v>1593</v>
      </c>
      <c r="P140" s="355" t="s">
        <v>1594</v>
      </c>
      <c r="Q140" s="355" t="s">
        <v>1595</v>
      </c>
      <c r="R140" s="355"/>
      <c r="S140" s="355"/>
      <c r="T140" s="355" t="s">
        <v>1591</v>
      </c>
      <c r="U140" s="355" t="s">
        <v>274</v>
      </c>
    </row>
    <row r="141" spans="1:21" x14ac:dyDescent="0.25">
      <c r="A141" s="352" t="s">
        <v>193</v>
      </c>
      <c r="B141" s="357" t="s">
        <v>1596</v>
      </c>
      <c r="C141" s="357" t="s">
        <v>1597</v>
      </c>
      <c r="D141" s="357" t="s">
        <v>1598</v>
      </c>
      <c r="E141" s="357" t="s">
        <v>1599</v>
      </c>
      <c r="L141" s="355" t="s">
        <v>1600</v>
      </c>
      <c r="M141" s="355" t="s">
        <v>1601</v>
      </c>
      <c r="N141" s="355" t="s">
        <v>1602</v>
      </c>
      <c r="O141" s="355" t="s">
        <v>1603</v>
      </c>
      <c r="P141" s="355" t="s">
        <v>1604</v>
      </c>
      <c r="Q141" s="355" t="s">
        <v>1605</v>
      </c>
      <c r="R141" s="355"/>
      <c r="S141" s="355"/>
      <c r="T141" s="355" t="s">
        <v>1600</v>
      </c>
      <c r="U141" s="356" t="s">
        <v>275</v>
      </c>
    </row>
    <row r="142" spans="1:21" x14ac:dyDescent="0.25">
      <c r="A142" s="352" t="s">
        <v>1606</v>
      </c>
      <c r="B142" s="357" t="s">
        <v>1607</v>
      </c>
      <c r="C142" s="357" t="s">
        <v>1608</v>
      </c>
      <c r="D142" s="357" t="s">
        <v>1609</v>
      </c>
      <c r="E142" s="357" t="s">
        <v>1610</v>
      </c>
      <c r="L142" s="355" t="s">
        <v>1611</v>
      </c>
      <c r="M142" s="355" t="s">
        <v>1612</v>
      </c>
      <c r="N142" s="355" t="s">
        <v>1613</v>
      </c>
      <c r="O142" s="355" t="s">
        <v>1614</v>
      </c>
      <c r="P142" s="355" t="s">
        <v>1615</v>
      </c>
      <c r="Q142" s="355" t="s">
        <v>1616</v>
      </c>
      <c r="R142" s="355"/>
      <c r="S142" s="355"/>
      <c r="T142" s="355" t="s">
        <v>1611</v>
      </c>
      <c r="U142" s="355" t="s">
        <v>274</v>
      </c>
    </row>
    <row r="143" spans="1:21" x14ac:dyDescent="0.25">
      <c r="A143" s="352" t="s">
        <v>195</v>
      </c>
      <c r="B143" s="357" t="s">
        <v>1617</v>
      </c>
      <c r="C143" s="357" t="s">
        <v>1618</v>
      </c>
      <c r="D143" s="357" t="s">
        <v>1619</v>
      </c>
      <c r="E143" s="357" t="s">
        <v>1620</v>
      </c>
      <c r="L143" s="355" t="s">
        <v>1621</v>
      </c>
      <c r="M143" s="355" t="s">
        <v>1622</v>
      </c>
      <c r="N143" s="355" t="s">
        <v>1623</v>
      </c>
      <c r="O143" s="355" t="s">
        <v>1624</v>
      </c>
      <c r="P143" s="355" t="s">
        <v>1625</v>
      </c>
      <c r="Q143" s="355" t="s">
        <v>1626</v>
      </c>
      <c r="R143" s="355"/>
      <c r="S143" s="355"/>
      <c r="T143" s="355" t="s">
        <v>1621</v>
      </c>
      <c r="U143" s="355" t="s">
        <v>274</v>
      </c>
    </row>
    <row r="144" spans="1:21" x14ac:dyDescent="0.25">
      <c r="A144" s="352" t="s">
        <v>1627</v>
      </c>
      <c r="B144" s="357" t="s">
        <v>1628</v>
      </c>
      <c r="C144" s="357" t="s">
        <v>1629</v>
      </c>
      <c r="D144" s="357" t="s">
        <v>1630</v>
      </c>
      <c r="E144" s="357" t="s">
        <v>1631</v>
      </c>
      <c r="L144" s="355" t="s">
        <v>1632</v>
      </c>
      <c r="M144" s="355" t="s">
        <v>1633</v>
      </c>
      <c r="N144" s="355" t="s">
        <v>1633</v>
      </c>
      <c r="O144" s="355" t="s">
        <v>1634</v>
      </c>
      <c r="P144" s="355" t="s">
        <v>1635</v>
      </c>
      <c r="Q144" s="355" t="s">
        <v>1636</v>
      </c>
      <c r="R144" s="355"/>
      <c r="S144" s="355"/>
      <c r="T144" s="355" t="s">
        <v>1632</v>
      </c>
      <c r="U144" s="355" t="s">
        <v>276</v>
      </c>
    </row>
    <row r="145" spans="1:21" x14ac:dyDescent="0.25">
      <c r="A145" s="352" t="s">
        <v>197</v>
      </c>
      <c r="B145" s="357" t="s">
        <v>1637</v>
      </c>
      <c r="C145" s="357" t="s">
        <v>1638</v>
      </c>
      <c r="D145" s="357" t="s">
        <v>1639</v>
      </c>
      <c r="E145" s="357" t="s">
        <v>1640</v>
      </c>
      <c r="L145" s="355" t="s">
        <v>1641</v>
      </c>
      <c r="M145" s="355" t="s">
        <v>1642</v>
      </c>
      <c r="N145" s="355" t="s">
        <v>1643</v>
      </c>
      <c r="O145" s="355" t="s">
        <v>1642</v>
      </c>
      <c r="P145" s="355" t="s">
        <v>1644</v>
      </c>
      <c r="Q145" s="355" t="s">
        <v>1645</v>
      </c>
      <c r="R145" s="355"/>
      <c r="S145" s="355"/>
      <c r="T145" s="355" t="s">
        <v>1641</v>
      </c>
      <c r="U145" s="355" t="s">
        <v>274</v>
      </c>
    </row>
    <row r="146" spans="1:21" x14ac:dyDescent="0.25">
      <c r="A146" s="352" t="s">
        <v>199</v>
      </c>
      <c r="B146" s="357" t="s">
        <v>1646</v>
      </c>
      <c r="C146" s="357" t="s">
        <v>1647</v>
      </c>
      <c r="D146" s="357" t="s">
        <v>1648</v>
      </c>
      <c r="E146" s="357" t="s">
        <v>1649</v>
      </c>
      <c r="L146" s="355" t="s">
        <v>1650</v>
      </c>
      <c r="M146" s="355" t="s">
        <v>1651</v>
      </c>
      <c r="N146" s="355" t="s">
        <v>1651</v>
      </c>
      <c r="O146" s="355" t="s">
        <v>1651</v>
      </c>
      <c r="P146" s="355" t="s">
        <v>1652</v>
      </c>
      <c r="Q146" s="355" t="s">
        <v>1653</v>
      </c>
      <c r="R146" s="355"/>
      <c r="S146" s="355"/>
      <c r="T146" s="355" t="s">
        <v>1650</v>
      </c>
      <c r="U146" s="355" t="s">
        <v>274</v>
      </c>
    </row>
    <row r="147" spans="1:21" x14ac:dyDescent="0.25">
      <c r="A147" s="352" t="s">
        <v>200</v>
      </c>
      <c r="B147" s="357" t="s">
        <v>1654</v>
      </c>
      <c r="C147" s="357" t="s">
        <v>1655</v>
      </c>
      <c r="D147" s="357" t="s">
        <v>1656</v>
      </c>
      <c r="E147" s="357" t="s">
        <v>1657</v>
      </c>
      <c r="L147" s="355" t="s">
        <v>1658</v>
      </c>
      <c r="M147" s="355" t="s">
        <v>1659</v>
      </c>
      <c r="N147" s="355" t="s">
        <v>1660</v>
      </c>
      <c r="O147" s="355" t="s">
        <v>1659</v>
      </c>
      <c r="P147" s="355" t="s">
        <v>1661</v>
      </c>
      <c r="Q147" s="355" t="s">
        <v>1662</v>
      </c>
      <c r="R147" s="355"/>
      <c r="S147" s="355"/>
      <c r="T147" s="355" t="s">
        <v>1658</v>
      </c>
      <c r="U147" s="355" t="s">
        <v>274</v>
      </c>
    </row>
    <row r="148" spans="1:21" x14ac:dyDescent="0.25">
      <c r="A148" s="352" t="s">
        <v>201</v>
      </c>
      <c r="B148" s="357" t="s">
        <v>1663</v>
      </c>
      <c r="C148" s="357" t="s">
        <v>1664</v>
      </c>
      <c r="D148" s="357" t="s">
        <v>1665</v>
      </c>
      <c r="E148" s="357" t="s">
        <v>1666</v>
      </c>
      <c r="L148" s="355" t="s">
        <v>1667</v>
      </c>
      <c r="M148" s="355" t="s">
        <v>1668</v>
      </c>
      <c r="N148" s="355" t="s">
        <v>1669</v>
      </c>
      <c r="O148" s="355" t="s">
        <v>1668</v>
      </c>
      <c r="P148" s="355" t="s">
        <v>1670</v>
      </c>
      <c r="Q148" s="355" t="s">
        <v>1671</v>
      </c>
      <c r="R148" s="355"/>
      <c r="S148" s="355"/>
      <c r="T148" s="355" t="s">
        <v>1667</v>
      </c>
      <c r="U148" s="355" t="s">
        <v>274</v>
      </c>
    </row>
    <row r="149" spans="1:21" x14ac:dyDescent="0.25">
      <c r="A149" s="352" t="s">
        <v>228</v>
      </c>
      <c r="B149" s="357" t="s">
        <v>1672</v>
      </c>
      <c r="C149" s="357" t="s">
        <v>1673</v>
      </c>
      <c r="D149" s="357" t="s">
        <v>1674</v>
      </c>
      <c r="E149" s="357" t="s">
        <v>1675</v>
      </c>
      <c r="L149" s="355" t="s">
        <v>1676</v>
      </c>
      <c r="M149" s="355" t="s">
        <v>1677</v>
      </c>
      <c r="N149" s="355" t="s">
        <v>1678</v>
      </c>
      <c r="O149" s="355" t="s">
        <v>1679</v>
      </c>
      <c r="P149" s="355" t="s">
        <v>1680</v>
      </c>
      <c r="Q149" s="355" t="s">
        <v>1681</v>
      </c>
      <c r="R149" s="355"/>
      <c r="S149" s="355"/>
      <c r="T149" s="355" t="s">
        <v>1676</v>
      </c>
      <c r="U149" s="355" t="s">
        <v>274</v>
      </c>
    </row>
    <row r="150" spans="1:21" x14ac:dyDescent="0.25">
      <c r="A150" s="352" t="s">
        <v>202</v>
      </c>
      <c r="B150" s="357" t="s">
        <v>1682</v>
      </c>
      <c r="C150" s="357" t="s">
        <v>1683</v>
      </c>
      <c r="D150" s="357" t="s">
        <v>1684</v>
      </c>
      <c r="E150" s="357" t="s">
        <v>1685</v>
      </c>
      <c r="L150" s="355" t="s">
        <v>1686</v>
      </c>
      <c r="M150" s="355" t="s">
        <v>1687</v>
      </c>
      <c r="N150" s="355" t="s">
        <v>1687</v>
      </c>
      <c r="O150" s="355" t="s">
        <v>1687</v>
      </c>
      <c r="P150" s="355" t="s">
        <v>1688</v>
      </c>
      <c r="Q150" s="355" t="s">
        <v>1689</v>
      </c>
      <c r="R150" s="355"/>
      <c r="S150" s="355"/>
      <c r="T150" s="355" t="s">
        <v>1686</v>
      </c>
      <c r="U150" s="355" t="s">
        <v>274</v>
      </c>
    </row>
    <row r="151" spans="1:21" ht="409.6" x14ac:dyDescent="0.25">
      <c r="A151" s="362" t="s">
        <v>203</v>
      </c>
      <c r="B151" s="362" t="s">
        <v>1690</v>
      </c>
      <c r="C151" s="362" t="s">
        <v>1691</v>
      </c>
      <c r="D151" s="364" t="s">
        <v>1692</v>
      </c>
      <c r="E151" s="362" t="s">
        <v>1693</v>
      </c>
      <c r="L151" s="355" t="s">
        <v>1694</v>
      </c>
      <c r="M151" s="355" t="s">
        <v>1695</v>
      </c>
      <c r="N151" s="355" t="s">
        <v>1696</v>
      </c>
      <c r="O151" s="355" t="s">
        <v>1695</v>
      </c>
      <c r="P151" s="355" t="s">
        <v>1697</v>
      </c>
      <c r="Q151" s="355" t="s">
        <v>1698</v>
      </c>
      <c r="R151" s="355"/>
      <c r="S151" s="355"/>
      <c r="T151" s="355" t="s">
        <v>1694</v>
      </c>
      <c r="U151" s="356" t="s">
        <v>278</v>
      </c>
    </row>
    <row r="152" spans="1:21" x14ac:dyDescent="0.25">
      <c r="A152" s="352" t="s">
        <v>136</v>
      </c>
      <c r="B152" s="357" t="s">
        <v>1699</v>
      </c>
      <c r="C152" s="357" t="s">
        <v>1700</v>
      </c>
      <c r="D152" s="357" t="s">
        <v>1701</v>
      </c>
      <c r="E152" s="357" t="s">
        <v>1702</v>
      </c>
      <c r="L152" s="355" t="s">
        <v>1703</v>
      </c>
      <c r="M152" s="355" t="s">
        <v>1704</v>
      </c>
      <c r="N152" s="355" t="s">
        <v>1704</v>
      </c>
      <c r="O152" s="355" t="s">
        <v>1704</v>
      </c>
      <c r="P152" s="355" t="s">
        <v>1705</v>
      </c>
      <c r="Q152" s="355" t="s">
        <v>1706</v>
      </c>
      <c r="R152" s="355"/>
      <c r="S152" s="355"/>
      <c r="T152" s="355" t="s">
        <v>1703</v>
      </c>
      <c r="U152" s="355" t="s">
        <v>274</v>
      </c>
    </row>
    <row r="153" spans="1:21" x14ac:dyDescent="0.25">
      <c r="A153" s="352" t="s">
        <v>21</v>
      </c>
      <c r="B153" s="357" t="s">
        <v>1707</v>
      </c>
      <c r="C153" s="357" t="s">
        <v>1124</v>
      </c>
      <c r="D153" s="357" t="s">
        <v>1125</v>
      </c>
      <c r="E153" s="357" t="s">
        <v>1126</v>
      </c>
      <c r="L153" s="355" t="s">
        <v>1708</v>
      </c>
      <c r="M153" s="355" t="s">
        <v>1709</v>
      </c>
      <c r="N153" s="355" t="s">
        <v>1709</v>
      </c>
      <c r="O153" s="355" t="s">
        <v>1710</v>
      </c>
      <c r="P153" s="355" t="s">
        <v>1711</v>
      </c>
      <c r="Q153" s="355" t="s">
        <v>1712</v>
      </c>
      <c r="R153" s="355"/>
      <c r="S153" s="355"/>
      <c r="T153" s="355" t="s">
        <v>1708</v>
      </c>
      <c r="U153" s="355" t="s">
        <v>276</v>
      </c>
    </row>
    <row r="154" spans="1:21" ht="26.4" x14ac:dyDescent="0.25">
      <c r="A154" s="352" t="s">
        <v>28</v>
      </c>
      <c r="B154" s="362" t="s">
        <v>1133</v>
      </c>
      <c r="C154" s="357" t="s">
        <v>1134</v>
      </c>
      <c r="D154" s="357" t="s">
        <v>1135</v>
      </c>
      <c r="E154" s="357" t="s">
        <v>1136</v>
      </c>
      <c r="L154" s="355" t="s">
        <v>1713</v>
      </c>
      <c r="M154" s="355" t="s">
        <v>1714</v>
      </c>
      <c r="N154" s="355" t="s">
        <v>1715</v>
      </c>
      <c r="O154" s="355" t="s">
        <v>1716</v>
      </c>
      <c r="P154" s="355" t="s">
        <v>1717</v>
      </c>
      <c r="Q154" s="355" t="s">
        <v>1718</v>
      </c>
      <c r="R154" s="355"/>
      <c r="S154" s="355"/>
      <c r="T154" s="355" t="s">
        <v>1713</v>
      </c>
      <c r="U154" s="355" t="s">
        <v>274</v>
      </c>
    </row>
    <row r="155" spans="1:21" x14ac:dyDescent="0.25">
      <c r="A155" s="352" t="s">
        <v>1719</v>
      </c>
      <c r="B155" s="357" t="s">
        <v>1720</v>
      </c>
      <c r="C155" s="357" t="s">
        <v>1721</v>
      </c>
      <c r="D155" s="357" t="s">
        <v>1722</v>
      </c>
      <c r="E155" s="357" t="s">
        <v>1723</v>
      </c>
      <c r="L155" s="355" t="s">
        <v>1724</v>
      </c>
      <c r="M155" s="355" t="s">
        <v>1725</v>
      </c>
      <c r="N155" s="355" t="s">
        <v>1725</v>
      </c>
      <c r="O155" s="355" t="s">
        <v>1725</v>
      </c>
      <c r="P155" s="355" t="s">
        <v>1726</v>
      </c>
      <c r="Q155" s="355" t="s">
        <v>1727</v>
      </c>
      <c r="R155" s="355"/>
      <c r="S155" s="355"/>
      <c r="T155" s="355" t="s">
        <v>1724</v>
      </c>
      <c r="U155" s="355" t="s">
        <v>276</v>
      </c>
    </row>
    <row r="156" spans="1:21" x14ac:dyDescent="0.25">
      <c r="A156" s="352" t="s">
        <v>1728</v>
      </c>
      <c r="B156" s="357" t="s">
        <v>1729</v>
      </c>
      <c r="C156" s="357" t="s">
        <v>1730</v>
      </c>
      <c r="D156" s="357" t="s">
        <v>1731</v>
      </c>
      <c r="E156" s="357" t="s">
        <v>1732</v>
      </c>
      <c r="L156" s="355" t="s">
        <v>1733</v>
      </c>
      <c r="M156" s="355" t="s">
        <v>1734</v>
      </c>
      <c r="N156" s="355" t="s">
        <v>1735</v>
      </c>
      <c r="O156" s="355" t="s">
        <v>1736</v>
      </c>
      <c r="P156" s="355" t="s">
        <v>1737</v>
      </c>
      <c r="Q156" s="355" t="s">
        <v>1738</v>
      </c>
      <c r="R156" s="355"/>
      <c r="S156" s="355"/>
      <c r="T156" s="355" t="s">
        <v>1733</v>
      </c>
      <c r="U156" s="355" t="s">
        <v>274</v>
      </c>
    </row>
    <row r="157" spans="1:21" ht="15.75" customHeight="1" x14ac:dyDescent="0.25">
      <c r="A157" s="362" t="s">
        <v>1739</v>
      </c>
      <c r="B157" s="362" t="s">
        <v>1740</v>
      </c>
      <c r="C157" s="362" t="s">
        <v>1741</v>
      </c>
      <c r="D157" s="362" t="s">
        <v>1742</v>
      </c>
      <c r="E157" s="362" t="s">
        <v>1743</v>
      </c>
      <c r="L157" s="355" t="s">
        <v>1744</v>
      </c>
      <c r="M157" s="355" t="s">
        <v>1745</v>
      </c>
      <c r="N157" s="355" t="s">
        <v>1745</v>
      </c>
      <c r="O157" s="355" t="s">
        <v>1745</v>
      </c>
      <c r="P157" s="355" t="s">
        <v>1746</v>
      </c>
      <c r="Q157" s="355" t="s">
        <v>1747</v>
      </c>
      <c r="R157" s="355"/>
      <c r="S157" s="355"/>
      <c r="T157" s="355" t="s">
        <v>1744</v>
      </c>
      <c r="U157" s="355" t="s">
        <v>276</v>
      </c>
    </row>
    <row r="158" spans="1:21" ht="15.75" customHeight="1" x14ac:dyDescent="0.25">
      <c r="A158" s="365" t="s">
        <v>260</v>
      </c>
      <c r="B158" s="365" t="s">
        <v>1748</v>
      </c>
      <c r="C158" s="365" t="s">
        <v>1749</v>
      </c>
      <c r="D158" s="365" t="s">
        <v>1750</v>
      </c>
      <c r="E158" s="352" t="s">
        <v>1751</v>
      </c>
      <c r="L158" s="355" t="s">
        <v>1752</v>
      </c>
      <c r="M158" s="355" t="s">
        <v>1753</v>
      </c>
      <c r="N158" s="355" t="s">
        <v>1754</v>
      </c>
      <c r="O158" s="355" t="s">
        <v>1753</v>
      </c>
      <c r="P158" s="355" t="s">
        <v>1755</v>
      </c>
      <c r="Q158" s="355" t="s">
        <v>1756</v>
      </c>
      <c r="R158" s="355"/>
      <c r="S158" s="355"/>
      <c r="T158" s="355" t="s">
        <v>1752</v>
      </c>
      <c r="U158" s="355" t="s">
        <v>274</v>
      </c>
    </row>
    <row r="159" spans="1:21" x14ac:dyDescent="0.25">
      <c r="A159" s="352" t="s">
        <v>263</v>
      </c>
      <c r="B159" s="352" t="s">
        <v>1757</v>
      </c>
      <c r="C159" s="352" t="s">
        <v>1758</v>
      </c>
      <c r="D159" s="352" t="s">
        <v>1759</v>
      </c>
      <c r="E159" s="352" t="s">
        <v>1760</v>
      </c>
      <c r="L159" s="355" t="s">
        <v>1761</v>
      </c>
      <c r="M159" s="355" t="s">
        <v>1762</v>
      </c>
      <c r="N159" s="355" t="s">
        <v>1763</v>
      </c>
      <c r="O159" s="355" t="s">
        <v>1764</v>
      </c>
      <c r="P159" s="355" t="s">
        <v>1765</v>
      </c>
      <c r="Q159" s="355" t="s">
        <v>1766</v>
      </c>
      <c r="R159" s="355"/>
      <c r="S159" s="355"/>
      <c r="T159" s="355" t="s">
        <v>1761</v>
      </c>
      <c r="U159" s="355" t="s">
        <v>276</v>
      </c>
    </row>
    <row r="160" spans="1:21" ht="13.5" customHeight="1" x14ac:dyDescent="0.25">
      <c r="A160" s="352" t="s">
        <v>266</v>
      </c>
      <c r="B160" s="362" t="s">
        <v>1767</v>
      </c>
      <c r="C160" s="352" t="s">
        <v>1768</v>
      </c>
      <c r="D160" s="352" t="s">
        <v>1769</v>
      </c>
      <c r="E160" s="352" t="s">
        <v>1770</v>
      </c>
      <c r="L160" s="355" t="s">
        <v>1771</v>
      </c>
      <c r="M160" s="355" t="s">
        <v>1772</v>
      </c>
      <c r="N160" s="355" t="s">
        <v>1772</v>
      </c>
      <c r="O160" s="355" t="s">
        <v>1773</v>
      </c>
      <c r="P160" s="355" t="s">
        <v>1774</v>
      </c>
      <c r="Q160" s="355" t="s">
        <v>1775</v>
      </c>
      <c r="R160" s="355"/>
      <c r="S160" s="355"/>
      <c r="T160" s="355" t="s">
        <v>1771</v>
      </c>
      <c r="U160" s="356" t="s">
        <v>276</v>
      </c>
    </row>
    <row r="161" spans="1:21" x14ac:dyDescent="0.25">
      <c r="A161" s="352" t="s">
        <v>269</v>
      </c>
      <c r="B161" s="352" t="s">
        <v>1776</v>
      </c>
      <c r="C161" s="352" t="s">
        <v>1777</v>
      </c>
      <c r="D161" s="352" t="s">
        <v>1778</v>
      </c>
      <c r="E161" s="352" t="s">
        <v>1779</v>
      </c>
      <c r="L161" s="355" t="s">
        <v>1780</v>
      </c>
      <c r="M161" s="355" t="s">
        <v>1781</v>
      </c>
      <c r="N161" s="355" t="s">
        <v>1782</v>
      </c>
      <c r="O161" s="355" t="s">
        <v>1783</v>
      </c>
      <c r="P161" s="355" t="s">
        <v>1784</v>
      </c>
      <c r="Q161" s="355" t="s">
        <v>1785</v>
      </c>
      <c r="R161" s="355"/>
      <c r="S161" s="355"/>
      <c r="T161" s="355" t="s">
        <v>1780</v>
      </c>
      <c r="U161" s="355" t="s">
        <v>274</v>
      </c>
    </row>
    <row r="162" spans="1:21" x14ac:dyDescent="0.25">
      <c r="A162" s="352" t="s">
        <v>261</v>
      </c>
      <c r="B162" s="352" t="s">
        <v>1786</v>
      </c>
      <c r="C162" s="352" t="s">
        <v>1787</v>
      </c>
      <c r="D162" s="352" t="s">
        <v>1788</v>
      </c>
      <c r="E162" s="352" t="s">
        <v>1789</v>
      </c>
      <c r="L162" s="355" t="s">
        <v>1790</v>
      </c>
      <c r="M162" s="355" t="s">
        <v>1791</v>
      </c>
      <c r="N162" s="355" t="s">
        <v>1792</v>
      </c>
      <c r="O162" s="355" t="s">
        <v>1791</v>
      </c>
      <c r="P162" s="355" t="s">
        <v>1793</v>
      </c>
      <c r="Q162" s="355" t="s">
        <v>1794</v>
      </c>
      <c r="R162" s="355"/>
      <c r="S162" s="355"/>
      <c r="T162" s="355" t="s">
        <v>1790</v>
      </c>
      <c r="U162" s="355" t="s">
        <v>274</v>
      </c>
    </row>
    <row r="163" spans="1:21" ht="14.25" customHeight="1" x14ac:dyDescent="0.25">
      <c r="A163" s="352" t="s">
        <v>264</v>
      </c>
      <c r="B163" s="352" t="s">
        <v>1795</v>
      </c>
      <c r="C163" s="352" t="s">
        <v>1796</v>
      </c>
      <c r="D163" s="352" t="s">
        <v>1797</v>
      </c>
      <c r="E163" s="352" t="s">
        <v>1798</v>
      </c>
      <c r="L163" s="355" t="s">
        <v>1799</v>
      </c>
      <c r="M163" s="355" t="s">
        <v>1800</v>
      </c>
      <c r="N163" s="355" t="s">
        <v>1800</v>
      </c>
      <c r="O163" s="355" t="s">
        <v>1800</v>
      </c>
      <c r="P163" s="355" t="s">
        <v>1801</v>
      </c>
      <c r="Q163" s="355" t="s">
        <v>1802</v>
      </c>
      <c r="R163" s="355"/>
      <c r="S163" s="355"/>
      <c r="T163" s="355" t="s">
        <v>1799</v>
      </c>
      <c r="U163" s="356" t="s">
        <v>275</v>
      </c>
    </row>
    <row r="164" spans="1:21" x14ac:dyDescent="0.25">
      <c r="A164" s="352" t="s">
        <v>267</v>
      </c>
      <c r="B164" s="352" t="s">
        <v>1803</v>
      </c>
      <c r="C164" s="352" t="s">
        <v>1804</v>
      </c>
      <c r="D164" s="352" t="s">
        <v>1805</v>
      </c>
      <c r="E164" s="352" t="s">
        <v>1806</v>
      </c>
      <c r="L164" s="355" t="s">
        <v>1807</v>
      </c>
      <c r="M164" s="355" t="s">
        <v>1808</v>
      </c>
      <c r="N164" s="355" t="s">
        <v>1809</v>
      </c>
      <c r="O164" s="355" t="s">
        <v>1808</v>
      </c>
      <c r="P164" s="355" t="s">
        <v>1810</v>
      </c>
      <c r="Q164" s="355" t="s">
        <v>1811</v>
      </c>
      <c r="R164" s="355"/>
      <c r="S164" s="355"/>
      <c r="T164" s="355" t="s">
        <v>1807</v>
      </c>
      <c r="U164" s="355" t="s">
        <v>274</v>
      </c>
    </row>
    <row r="165" spans="1:21" ht="12.75" customHeight="1" x14ac:dyDescent="0.25">
      <c r="A165" s="352" t="s">
        <v>262</v>
      </c>
      <c r="B165" s="352" t="s">
        <v>1812</v>
      </c>
      <c r="C165" s="352" t="s">
        <v>1813</v>
      </c>
      <c r="D165" s="352" t="s">
        <v>1814</v>
      </c>
      <c r="E165" s="352" t="s">
        <v>1815</v>
      </c>
      <c r="L165" s="355" t="s">
        <v>1816</v>
      </c>
      <c r="M165" s="355" t="s">
        <v>1817</v>
      </c>
      <c r="N165" s="355" t="s">
        <v>1818</v>
      </c>
      <c r="O165" s="355" t="s">
        <v>1819</v>
      </c>
      <c r="P165" s="355" t="s">
        <v>1820</v>
      </c>
      <c r="Q165" s="355" t="s">
        <v>1821</v>
      </c>
      <c r="R165" s="355"/>
      <c r="S165" s="355"/>
      <c r="T165" s="355" t="s">
        <v>1816</v>
      </c>
      <c r="U165" s="355" t="s">
        <v>274</v>
      </c>
    </row>
    <row r="166" spans="1:21" ht="12.75" customHeight="1" x14ac:dyDescent="0.25">
      <c r="A166" s="352" t="s">
        <v>265</v>
      </c>
      <c r="B166" s="352" t="s">
        <v>1822</v>
      </c>
      <c r="C166" s="352" t="s">
        <v>1823</v>
      </c>
      <c r="D166" s="352" t="s">
        <v>1824</v>
      </c>
      <c r="E166" s="352" t="s">
        <v>1825</v>
      </c>
      <c r="L166" s="355" t="s">
        <v>1826</v>
      </c>
      <c r="M166" s="355" t="s">
        <v>1827</v>
      </c>
      <c r="N166" s="355" t="s">
        <v>1828</v>
      </c>
      <c r="O166" s="355" t="s">
        <v>1829</v>
      </c>
      <c r="P166" s="355" t="s">
        <v>1830</v>
      </c>
      <c r="Q166" s="355" t="s">
        <v>1831</v>
      </c>
      <c r="R166" s="355"/>
      <c r="S166" s="355"/>
      <c r="T166" s="355" t="s">
        <v>1826</v>
      </c>
      <c r="U166" s="355" t="s">
        <v>274</v>
      </c>
    </row>
    <row r="167" spans="1:21" x14ac:dyDescent="0.25">
      <c r="A167" s="352" t="s">
        <v>268</v>
      </c>
      <c r="B167" s="352" t="s">
        <v>1832</v>
      </c>
      <c r="C167" s="352" t="s">
        <v>1833</v>
      </c>
      <c r="D167" s="352" t="s">
        <v>1834</v>
      </c>
      <c r="E167" s="352" t="s">
        <v>1835</v>
      </c>
      <c r="L167" s="355" t="s">
        <v>1836</v>
      </c>
      <c r="M167" s="355" t="s">
        <v>1837</v>
      </c>
      <c r="N167" s="355" t="s">
        <v>1838</v>
      </c>
      <c r="O167" s="355" t="s">
        <v>1837</v>
      </c>
      <c r="P167" s="355" t="s">
        <v>1839</v>
      </c>
      <c r="Q167" s="355" t="s">
        <v>1840</v>
      </c>
      <c r="R167" s="355"/>
      <c r="S167" s="355"/>
      <c r="T167" s="355" t="s">
        <v>1836</v>
      </c>
      <c r="U167" s="355" t="s">
        <v>274</v>
      </c>
    </row>
    <row r="168" spans="1:21" x14ac:dyDescent="0.25">
      <c r="L168" s="355" t="s">
        <v>1841</v>
      </c>
      <c r="M168" s="355" t="s">
        <v>1842</v>
      </c>
      <c r="N168" s="355" t="s">
        <v>1842</v>
      </c>
      <c r="O168" s="355" t="s">
        <v>1842</v>
      </c>
      <c r="P168" s="355" t="s">
        <v>1843</v>
      </c>
      <c r="Q168" s="355" t="s">
        <v>1844</v>
      </c>
      <c r="R168" s="355"/>
      <c r="S168" s="355"/>
      <c r="T168" s="355" t="s">
        <v>1841</v>
      </c>
      <c r="U168" s="355" t="s">
        <v>274</v>
      </c>
    </row>
    <row r="169" spans="1:21" x14ac:dyDescent="0.25">
      <c r="L169" s="355" t="s">
        <v>1845</v>
      </c>
      <c r="M169" s="355" t="s">
        <v>1846</v>
      </c>
      <c r="N169" s="355" t="s">
        <v>1847</v>
      </c>
      <c r="O169" s="355" t="s">
        <v>1848</v>
      </c>
      <c r="P169" s="355" t="s">
        <v>1849</v>
      </c>
      <c r="Q169" s="355" t="s">
        <v>1850</v>
      </c>
      <c r="R169" s="355"/>
      <c r="S169" s="355"/>
      <c r="T169" s="355" t="s">
        <v>1845</v>
      </c>
      <c r="U169" s="355" t="s">
        <v>274</v>
      </c>
    </row>
    <row r="170" spans="1:21" x14ac:dyDescent="0.25">
      <c r="L170" s="355" t="s">
        <v>1851</v>
      </c>
      <c r="M170" s="355" t="s">
        <v>1852</v>
      </c>
      <c r="N170" s="355" t="s">
        <v>1852</v>
      </c>
      <c r="O170" s="355" t="s">
        <v>1853</v>
      </c>
      <c r="P170" s="355" t="s">
        <v>1854</v>
      </c>
      <c r="Q170" s="355" t="s">
        <v>1855</v>
      </c>
      <c r="R170" s="355"/>
      <c r="S170" s="355"/>
      <c r="T170" s="355" t="s">
        <v>1851</v>
      </c>
      <c r="U170" s="356" t="s">
        <v>278</v>
      </c>
    </row>
    <row r="171" spans="1:21" x14ac:dyDescent="0.25">
      <c r="L171" s="355" t="s">
        <v>1856</v>
      </c>
      <c r="M171" s="355" t="s">
        <v>1857</v>
      </c>
      <c r="N171" s="355" t="s">
        <v>1857</v>
      </c>
      <c r="O171" s="355" t="s">
        <v>1858</v>
      </c>
      <c r="P171" s="355" t="s">
        <v>1859</v>
      </c>
      <c r="Q171" s="355" t="s">
        <v>1860</v>
      </c>
      <c r="R171" s="355"/>
      <c r="S171" s="355"/>
      <c r="T171" s="355" t="s">
        <v>1856</v>
      </c>
      <c r="U171" s="355" t="s">
        <v>274</v>
      </c>
    </row>
    <row r="172" spans="1:21" x14ac:dyDescent="0.25">
      <c r="L172" s="355" t="s">
        <v>1861</v>
      </c>
      <c r="M172" s="355" t="s">
        <v>1862</v>
      </c>
      <c r="N172" s="355" t="s">
        <v>1862</v>
      </c>
      <c r="O172" s="355" t="s">
        <v>1863</v>
      </c>
      <c r="P172" s="355" t="s">
        <v>1864</v>
      </c>
      <c r="Q172" s="355" t="s">
        <v>1865</v>
      </c>
      <c r="R172" s="355"/>
      <c r="S172" s="355"/>
      <c r="T172" s="355" t="s">
        <v>1861</v>
      </c>
      <c r="U172" s="356" t="s">
        <v>275</v>
      </c>
    </row>
    <row r="173" spans="1:21" x14ac:dyDescent="0.25">
      <c r="L173" s="355" t="s">
        <v>1866</v>
      </c>
      <c r="M173" s="355" t="s">
        <v>1867</v>
      </c>
      <c r="N173" s="355" t="s">
        <v>1867</v>
      </c>
      <c r="O173" s="355" t="s">
        <v>1867</v>
      </c>
      <c r="P173" s="355" t="s">
        <v>1868</v>
      </c>
      <c r="Q173" s="355" t="s">
        <v>1869</v>
      </c>
      <c r="R173" s="355"/>
      <c r="S173" s="355"/>
      <c r="T173" s="355" t="s">
        <v>1866</v>
      </c>
      <c r="U173" s="355" t="s">
        <v>274</v>
      </c>
    </row>
    <row r="174" spans="1:21" x14ac:dyDescent="0.25">
      <c r="L174" s="355" t="s">
        <v>1870</v>
      </c>
      <c r="M174" s="355" t="s">
        <v>1871</v>
      </c>
      <c r="N174" s="355" t="s">
        <v>1872</v>
      </c>
      <c r="O174" s="355" t="s">
        <v>1873</v>
      </c>
      <c r="P174" s="355" t="s">
        <v>1874</v>
      </c>
      <c r="Q174" s="355" t="s">
        <v>1875</v>
      </c>
      <c r="R174" s="355"/>
      <c r="S174" s="355"/>
      <c r="T174" s="355" t="s">
        <v>1870</v>
      </c>
      <c r="U174" s="356" t="s">
        <v>275</v>
      </c>
    </row>
    <row r="175" spans="1:21" x14ac:dyDescent="0.25">
      <c r="L175" s="355" t="s">
        <v>1876</v>
      </c>
      <c r="M175" s="355" t="s">
        <v>1877</v>
      </c>
      <c r="N175" s="355" t="s">
        <v>1877</v>
      </c>
      <c r="O175" s="355" t="s">
        <v>1878</v>
      </c>
      <c r="P175" s="355" t="s">
        <v>1879</v>
      </c>
      <c r="Q175" s="355" t="s">
        <v>1880</v>
      </c>
      <c r="R175" s="355"/>
      <c r="S175" s="355"/>
      <c r="T175" s="355" t="s">
        <v>1876</v>
      </c>
      <c r="U175" s="355" t="s">
        <v>274</v>
      </c>
    </row>
    <row r="176" spans="1:21" x14ac:dyDescent="0.25">
      <c r="L176" s="355" t="s">
        <v>1881</v>
      </c>
      <c r="M176" s="355" t="s">
        <v>1882</v>
      </c>
      <c r="N176" s="355" t="s">
        <v>1883</v>
      </c>
      <c r="O176" s="355" t="s">
        <v>1882</v>
      </c>
      <c r="P176" s="355" t="s">
        <v>1884</v>
      </c>
      <c r="Q176" s="355" t="s">
        <v>1885</v>
      </c>
      <c r="R176" s="355"/>
      <c r="S176" s="355"/>
      <c r="T176" s="355" t="s">
        <v>1881</v>
      </c>
      <c r="U176" s="355" t="s">
        <v>274</v>
      </c>
    </row>
    <row r="177" spans="12:21" x14ac:dyDescent="0.25">
      <c r="L177" s="355" t="s">
        <v>1886</v>
      </c>
      <c r="M177" s="355" t="s">
        <v>1887</v>
      </c>
      <c r="N177" s="355" t="s">
        <v>1888</v>
      </c>
      <c r="O177" s="355" t="s">
        <v>1889</v>
      </c>
      <c r="P177" s="355" t="s">
        <v>1890</v>
      </c>
      <c r="Q177" s="355" t="s">
        <v>1891</v>
      </c>
      <c r="R177" s="355"/>
      <c r="S177" s="355"/>
      <c r="T177" s="355" t="s">
        <v>1886</v>
      </c>
      <c r="U177" s="355" t="s">
        <v>274</v>
      </c>
    </row>
    <row r="178" spans="12:21" x14ac:dyDescent="0.25">
      <c r="L178" s="355" t="s">
        <v>1892</v>
      </c>
      <c r="M178" s="355" t="s">
        <v>1893</v>
      </c>
      <c r="N178" s="355" t="s">
        <v>1894</v>
      </c>
      <c r="O178" s="355" t="s">
        <v>1895</v>
      </c>
      <c r="P178" s="355" t="s">
        <v>1896</v>
      </c>
      <c r="Q178" s="355" t="s">
        <v>1897</v>
      </c>
      <c r="R178" s="355"/>
      <c r="S178" s="355"/>
      <c r="T178" s="355" t="s">
        <v>1892</v>
      </c>
      <c r="U178" s="355" t="s">
        <v>274</v>
      </c>
    </row>
    <row r="179" spans="12:21" x14ac:dyDescent="0.25">
      <c r="L179" s="355" t="s">
        <v>1898</v>
      </c>
      <c r="M179" s="355" t="s">
        <v>1899</v>
      </c>
      <c r="N179" s="355" t="s">
        <v>1900</v>
      </c>
      <c r="O179" s="355" t="s">
        <v>1899</v>
      </c>
      <c r="P179" s="355" t="s">
        <v>1901</v>
      </c>
      <c r="Q179" s="355" t="s">
        <v>1902</v>
      </c>
      <c r="R179" s="355"/>
      <c r="S179" s="355"/>
      <c r="T179" s="355" t="s">
        <v>1898</v>
      </c>
      <c r="U179" s="355" t="s">
        <v>275</v>
      </c>
    </row>
    <row r="180" spans="12:21" x14ac:dyDescent="0.25">
      <c r="L180" s="355" t="s">
        <v>1903</v>
      </c>
      <c r="M180" s="355" t="s">
        <v>1904</v>
      </c>
      <c r="N180" s="355" t="s">
        <v>1905</v>
      </c>
      <c r="O180" s="355" t="s">
        <v>1906</v>
      </c>
      <c r="P180" s="355" t="s">
        <v>1907</v>
      </c>
      <c r="Q180" s="355" t="s">
        <v>1908</v>
      </c>
      <c r="R180" s="355"/>
      <c r="S180" s="355"/>
      <c r="T180" s="355" t="s">
        <v>1903</v>
      </c>
      <c r="U180" s="355" t="s">
        <v>274</v>
      </c>
    </row>
    <row r="181" spans="12:21" x14ac:dyDescent="0.25">
      <c r="L181" s="355" t="s">
        <v>1909</v>
      </c>
      <c r="M181" s="355" t="s">
        <v>1910</v>
      </c>
      <c r="N181" s="355" t="s">
        <v>1910</v>
      </c>
      <c r="O181" s="355" t="s">
        <v>1910</v>
      </c>
      <c r="P181" s="355" t="s">
        <v>1911</v>
      </c>
      <c r="Q181" s="355" t="s">
        <v>1912</v>
      </c>
      <c r="R181" s="355"/>
      <c r="S181" s="355"/>
      <c r="T181" s="355" t="s">
        <v>1909</v>
      </c>
      <c r="U181" s="355" t="s">
        <v>276</v>
      </c>
    </row>
    <row r="182" spans="12:21" x14ac:dyDescent="0.25">
      <c r="L182" s="355" t="s">
        <v>1913</v>
      </c>
      <c r="M182" s="355" t="s">
        <v>1914</v>
      </c>
      <c r="N182" s="355" t="s">
        <v>1914</v>
      </c>
      <c r="O182" s="355" t="s">
        <v>1914</v>
      </c>
      <c r="P182" s="355" t="s">
        <v>1915</v>
      </c>
      <c r="Q182" s="355" t="s">
        <v>1916</v>
      </c>
      <c r="R182" s="355"/>
      <c r="S182" s="355"/>
      <c r="T182" s="355" t="s">
        <v>1913</v>
      </c>
      <c r="U182" s="355" t="s">
        <v>275</v>
      </c>
    </row>
    <row r="183" spans="12:21" x14ac:dyDescent="0.25">
      <c r="L183" s="356" t="s">
        <v>1917</v>
      </c>
      <c r="M183" s="355" t="s">
        <v>1918</v>
      </c>
      <c r="N183" s="355" t="s">
        <v>1919</v>
      </c>
      <c r="O183" s="355" t="s">
        <v>1920</v>
      </c>
      <c r="P183" s="355" t="s">
        <v>1921</v>
      </c>
      <c r="Q183" s="355" t="s">
        <v>1922</v>
      </c>
      <c r="R183" s="355"/>
      <c r="S183" s="355"/>
      <c r="T183" s="356" t="s">
        <v>1917</v>
      </c>
      <c r="U183" s="356" t="s">
        <v>278</v>
      </c>
    </row>
    <row r="184" spans="12:21" x14ac:dyDescent="0.25">
      <c r="L184" s="355" t="s">
        <v>1923</v>
      </c>
      <c r="M184" s="355" t="s">
        <v>1924</v>
      </c>
      <c r="N184" s="355" t="s">
        <v>1925</v>
      </c>
      <c r="O184" s="355" t="s">
        <v>1926</v>
      </c>
      <c r="P184" s="355" t="s">
        <v>1927</v>
      </c>
      <c r="Q184" s="355" t="s">
        <v>1928</v>
      </c>
      <c r="R184" s="355"/>
      <c r="S184" s="355"/>
      <c r="T184" s="355" t="s">
        <v>1923</v>
      </c>
      <c r="U184" s="356" t="s">
        <v>276</v>
      </c>
    </row>
    <row r="185" spans="12:21" x14ac:dyDescent="0.25">
      <c r="L185" s="355" t="s">
        <v>1929</v>
      </c>
      <c r="M185" s="355" t="s">
        <v>1930</v>
      </c>
      <c r="N185" s="355" t="s">
        <v>1930</v>
      </c>
      <c r="O185" s="355" t="s">
        <v>1930</v>
      </c>
      <c r="P185" s="355" t="s">
        <v>1931</v>
      </c>
      <c r="Q185" s="355" t="s">
        <v>1932</v>
      </c>
      <c r="R185" s="355"/>
      <c r="S185" s="355"/>
      <c r="T185" s="355" t="s">
        <v>1929</v>
      </c>
      <c r="U185" s="356" t="s">
        <v>278</v>
      </c>
    </row>
    <row r="186" spans="12:21" x14ac:dyDescent="0.25">
      <c r="L186" s="355" t="s">
        <v>1933</v>
      </c>
      <c r="M186" s="355" t="s">
        <v>1934</v>
      </c>
      <c r="N186" s="355" t="s">
        <v>1934</v>
      </c>
      <c r="O186" s="355" t="s">
        <v>1935</v>
      </c>
      <c r="P186" s="355" t="s">
        <v>1936</v>
      </c>
      <c r="Q186" s="355" t="s">
        <v>1937</v>
      </c>
      <c r="R186" s="355"/>
      <c r="S186" s="355"/>
      <c r="T186" s="355" t="s">
        <v>1933</v>
      </c>
      <c r="U186" s="356" t="s">
        <v>276</v>
      </c>
    </row>
    <row r="187" spans="12:21" x14ac:dyDescent="0.25">
      <c r="L187" s="355" t="s">
        <v>1938</v>
      </c>
      <c r="M187" s="355" t="s">
        <v>1939</v>
      </c>
      <c r="N187" s="355" t="s">
        <v>1940</v>
      </c>
      <c r="O187" s="355" t="s">
        <v>1941</v>
      </c>
      <c r="P187" s="355" t="s">
        <v>1942</v>
      </c>
      <c r="Q187" s="355" t="s">
        <v>1943</v>
      </c>
      <c r="R187" s="355"/>
      <c r="S187" s="355"/>
      <c r="T187" s="355" t="s">
        <v>1938</v>
      </c>
      <c r="U187" s="356" t="s">
        <v>276</v>
      </c>
    </row>
    <row r="188" spans="12:21" x14ac:dyDescent="0.25">
      <c r="L188" s="355" t="s">
        <v>1944</v>
      </c>
      <c r="M188" s="355" t="s">
        <v>1945</v>
      </c>
      <c r="N188" s="355" t="s">
        <v>1946</v>
      </c>
      <c r="O188" s="355" t="s">
        <v>1947</v>
      </c>
      <c r="P188" s="355" t="s">
        <v>1948</v>
      </c>
      <c r="Q188" s="355" t="s">
        <v>1949</v>
      </c>
      <c r="R188" s="355"/>
      <c r="S188" s="355"/>
      <c r="T188" s="355" t="s">
        <v>1944</v>
      </c>
      <c r="U188" s="356" t="s">
        <v>277</v>
      </c>
    </row>
    <row r="189" spans="12:21" x14ac:dyDescent="0.25">
      <c r="L189" s="355" t="s">
        <v>1950</v>
      </c>
      <c r="M189" s="355" t="s">
        <v>1951</v>
      </c>
      <c r="N189" s="355" t="s">
        <v>1951</v>
      </c>
      <c r="O189" s="355" t="s">
        <v>1951</v>
      </c>
      <c r="P189" s="355" t="s">
        <v>1952</v>
      </c>
      <c r="Q189" s="355" t="s">
        <v>1953</v>
      </c>
      <c r="R189" s="355"/>
      <c r="S189" s="355"/>
      <c r="T189" s="355" t="s">
        <v>1950</v>
      </c>
      <c r="U189" s="355" t="s">
        <v>274</v>
      </c>
    </row>
    <row r="190" spans="12:21" x14ac:dyDescent="0.25">
      <c r="L190" s="355" t="s">
        <v>1954</v>
      </c>
      <c r="M190" s="355" t="s">
        <v>1955</v>
      </c>
      <c r="N190" s="355" t="s">
        <v>1956</v>
      </c>
      <c r="O190" s="355" t="s">
        <v>1957</v>
      </c>
      <c r="P190" s="355" t="s">
        <v>1958</v>
      </c>
      <c r="Q190" s="355" t="s">
        <v>1959</v>
      </c>
      <c r="R190" s="355"/>
      <c r="S190" s="355"/>
      <c r="T190" s="355" t="s">
        <v>1954</v>
      </c>
      <c r="U190" s="356" t="s">
        <v>278</v>
      </c>
    </row>
    <row r="191" spans="12:21" x14ac:dyDescent="0.25">
      <c r="L191" s="355" t="s">
        <v>1960</v>
      </c>
      <c r="M191" s="355" t="s">
        <v>127</v>
      </c>
      <c r="N191" s="355" t="s">
        <v>1961</v>
      </c>
      <c r="O191" s="355" t="s">
        <v>1962</v>
      </c>
      <c r="P191" s="355" t="s">
        <v>1963</v>
      </c>
      <c r="Q191" s="355" t="s">
        <v>1964</v>
      </c>
      <c r="R191" s="355"/>
      <c r="S191" s="355"/>
      <c r="T191" s="355" t="s">
        <v>1960</v>
      </c>
      <c r="U191" s="356" t="s">
        <v>278</v>
      </c>
    </row>
    <row r="192" spans="12:21" x14ac:dyDescent="0.25">
      <c r="L192" s="355" t="s">
        <v>1965</v>
      </c>
      <c r="M192" s="355" t="s">
        <v>1966</v>
      </c>
      <c r="N192" s="355" t="s">
        <v>1967</v>
      </c>
      <c r="O192" s="355" t="s">
        <v>1966</v>
      </c>
      <c r="P192" s="355" t="s">
        <v>1968</v>
      </c>
      <c r="Q192" s="355" t="s">
        <v>1969</v>
      </c>
      <c r="R192" s="355"/>
      <c r="S192" s="355"/>
      <c r="T192" s="355" t="s">
        <v>1965</v>
      </c>
      <c r="U192" s="356" t="s">
        <v>276</v>
      </c>
    </row>
    <row r="193" spans="12:21" x14ac:dyDescent="0.25">
      <c r="L193" s="355" t="s">
        <v>1970</v>
      </c>
      <c r="M193" s="355" t="s">
        <v>1971</v>
      </c>
      <c r="N193" s="355" t="s">
        <v>1972</v>
      </c>
      <c r="O193" s="355" t="s">
        <v>1973</v>
      </c>
      <c r="P193" s="355" t="s">
        <v>1974</v>
      </c>
      <c r="Q193" s="355" t="s">
        <v>1975</v>
      </c>
      <c r="R193" s="355"/>
      <c r="S193" s="355"/>
      <c r="T193" s="355" t="s">
        <v>1970</v>
      </c>
      <c r="U193" s="356" t="s">
        <v>274</v>
      </c>
    </row>
    <row r="194" spans="12:21" x14ac:dyDescent="0.25">
      <c r="L194" s="355" t="s">
        <v>1976</v>
      </c>
      <c r="M194" s="355" t="s">
        <v>1977</v>
      </c>
      <c r="N194" s="355" t="s">
        <v>1978</v>
      </c>
      <c r="O194" s="355" t="s">
        <v>1979</v>
      </c>
      <c r="P194" s="355" t="s">
        <v>1980</v>
      </c>
      <c r="Q194" s="355" t="s">
        <v>1981</v>
      </c>
      <c r="R194" s="355"/>
      <c r="S194" s="355"/>
      <c r="T194" s="355" t="s">
        <v>1976</v>
      </c>
      <c r="U194" s="356" t="s">
        <v>274</v>
      </c>
    </row>
    <row r="195" spans="12:21" x14ac:dyDescent="0.25">
      <c r="L195" s="355" t="s">
        <v>1982</v>
      </c>
      <c r="M195" s="355" t="s">
        <v>1983</v>
      </c>
      <c r="N195" s="355" t="s">
        <v>1984</v>
      </c>
      <c r="O195" s="355" t="s">
        <v>1985</v>
      </c>
      <c r="P195" s="355" t="s">
        <v>1986</v>
      </c>
      <c r="Q195" s="355" t="s">
        <v>1987</v>
      </c>
      <c r="R195" s="355"/>
      <c r="S195" s="355"/>
      <c r="T195" s="355" t="s">
        <v>1982</v>
      </c>
      <c r="U195" s="356" t="s">
        <v>274</v>
      </c>
    </row>
    <row r="196" spans="12:21" x14ac:dyDescent="0.25">
      <c r="L196" s="355" t="s">
        <v>1988</v>
      </c>
      <c r="M196" s="355" t="s">
        <v>1989</v>
      </c>
      <c r="N196" s="355" t="s">
        <v>1990</v>
      </c>
      <c r="O196" s="355" t="s">
        <v>1991</v>
      </c>
      <c r="P196" s="355" t="s">
        <v>1992</v>
      </c>
      <c r="Q196" s="355" t="s">
        <v>1993</v>
      </c>
      <c r="R196" s="355"/>
      <c r="S196" s="355"/>
      <c r="T196" s="355" t="s">
        <v>1988</v>
      </c>
      <c r="U196" s="356" t="s">
        <v>274</v>
      </c>
    </row>
    <row r="197" spans="12:21" x14ac:dyDescent="0.25">
      <c r="L197" s="355" t="s">
        <v>1994</v>
      </c>
      <c r="M197" s="355" t="s">
        <v>1995</v>
      </c>
      <c r="N197" s="355" t="s">
        <v>1996</v>
      </c>
      <c r="O197" s="355" t="s">
        <v>1997</v>
      </c>
      <c r="P197" s="355" t="s">
        <v>1998</v>
      </c>
      <c r="Q197" s="355" t="s">
        <v>1999</v>
      </c>
      <c r="R197" s="355"/>
      <c r="S197" s="355"/>
      <c r="T197" s="355" t="s">
        <v>1994</v>
      </c>
      <c r="U197" s="355" t="s">
        <v>274</v>
      </c>
    </row>
    <row r="198" spans="12:21" x14ac:dyDescent="0.25">
      <c r="L198" s="355" t="s">
        <v>2000</v>
      </c>
      <c r="M198" s="355" t="s">
        <v>2001</v>
      </c>
      <c r="N198" s="355" t="s">
        <v>2001</v>
      </c>
      <c r="O198" s="355" t="s">
        <v>2002</v>
      </c>
      <c r="P198" s="355" t="s">
        <v>2003</v>
      </c>
      <c r="Q198" s="355" t="s">
        <v>2004</v>
      </c>
      <c r="R198" s="355"/>
      <c r="S198" s="355"/>
      <c r="T198" s="355" t="s">
        <v>2000</v>
      </c>
      <c r="U198" s="355" t="s">
        <v>274</v>
      </c>
    </row>
    <row r="199" spans="12:21" x14ac:dyDescent="0.25">
      <c r="L199" s="355" t="s">
        <v>2005</v>
      </c>
      <c r="M199" s="355" t="s">
        <v>2006</v>
      </c>
      <c r="N199" s="355" t="s">
        <v>2006</v>
      </c>
      <c r="O199" s="355" t="s">
        <v>2006</v>
      </c>
      <c r="P199" s="355" t="s">
        <v>2007</v>
      </c>
      <c r="Q199" s="355" t="s">
        <v>2008</v>
      </c>
      <c r="R199" s="355"/>
      <c r="S199" s="355"/>
      <c r="T199" s="355" t="s">
        <v>2005</v>
      </c>
      <c r="U199" s="355" t="s">
        <v>275</v>
      </c>
    </row>
    <row r="200" spans="12:21" x14ac:dyDescent="0.25">
      <c r="L200" s="355" t="s">
        <v>2009</v>
      </c>
      <c r="M200" s="355" t="s">
        <v>2010</v>
      </c>
      <c r="N200" s="355" t="s">
        <v>2011</v>
      </c>
      <c r="O200" s="355" t="s">
        <v>2010</v>
      </c>
      <c r="P200" s="355" t="s">
        <v>2012</v>
      </c>
      <c r="Q200" s="355" t="s">
        <v>2013</v>
      </c>
      <c r="R200" s="355"/>
      <c r="S200" s="355"/>
      <c r="T200" s="355" t="s">
        <v>2009</v>
      </c>
      <c r="U200" s="355" t="s">
        <v>274</v>
      </c>
    </row>
    <row r="201" spans="12:21" x14ac:dyDescent="0.25">
      <c r="L201" s="355" t="s">
        <v>2014</v>
      </c>
      <c r="M201" s="355" t="s">
        <v>2015</v>
      </c>
      <c r="N201" s="355" t="s">
        <v>2016</v>
      </c>
      <c r="O201" s="355" t="s">
        <v>2015</v>
      </c>
      <c r="P201" s="355" t="s">
        <v>2017</v>
      </c>
      <c r="Q201" s="355" t="s">
        <v>2018</v>
      </c>
      <c r="R201" s="355"/>
      <c r="S201" s="355"/>
      <c r="T201" s="355" t="s">
        <v>2014</v>
      </c>
      <c r="U201" s="355" t="s">
        <v>278</v>
      </c>
    </row>
    <row r="202" spans="12:21" x14ac:dyDescent="0.25">
      <c r="L202" s="355" t="s">
        <v>2019</v>
      </c>
      <c r="M202" s="355" t="s">
        <v>2020</v>
      </c>
      <c r="N202" s="355" t="s">
        <v>2021</v>
      </c>
      <c r="O202" s="355" t="s">
        <v>2022</v>
      </c>
      <c r="P202" s="355" t="s">
        <v>2023</v>
      </c>
      <c r="Q202" s="355" t="s">
        <v>2024</v>
      </c>
      <c r="R202" s="355"/>
      <c r="S202" s="355"/>
      <c r="T202" s="355" t="s">
        <v>2019</v>
      </c>
      <c r="U202" s="355" t="s">
        <v>276</v>
      </c>
    </row>
    <row r="203" spans="12:21" x14ac:dyDescent="0.25">
      <c r="L203" s="355" t="s">
        <v>2025</v>
      </c>
      <c r="M203" s="355" t="s">
        <v>2026</v>
      </c>
      <c r="N203" s="355" t="s">
        <v>2027</v>
      </c>
      <c r="O203" s="355" t="s">
        <v>2026</v>
      </c>
      <c r="P203" s="355" t="s">
        <v>2028</v>
      </c>
      <c r="Q203" s="355" t="s">
        <v>2029</v>
      </c>
      <c r="R203" s="355"/>
      <c r="S203" s="355"/>
      <c r="T203" s="355" t="s">
        <v>2025</v>
      </c>
      <c r="U203" s="355" t="s">
        <v>274</v>
      </c>
    </row>
    <row r="204" spans="12:21" x14ac:dyDescent="0.25">
      <c r="L204" s="355" t="s">
        <v>2030</v>
      </c>
      <c r="M204" s="355" t="s">
        <v>2031</v>
      </c>
      <c r="N204" s="355" t="s">
        <v>2032</v>
      </c>
      <c r="O204" s="355" t="s">
        <v>2033</v>
      </c>
      <c r="P204" s="355" t="s">
        <v>2034</v>
      </c>
      <c r="Q204" s="355" t="s">
        <v>2035</v>
      </c>
      <c r="R204" s="355"/>
      <c r="S204" s="355"/>
      <c r="T204" s="355" t="s">
        <v>2030</v>
      </c>
      <c r="U204" s="355" t="s">
        <v>274</v>
      </c>
    </row>
    <row r="205" spans="12:21" x14ac:dyDescent="0.25">
      <c r="L205" s="355" t="s">
        <v>2036</v>
      </c>
      <c r="M205" s="355" t="s">
        <v>2037</v>
      </c>
      <c r="N205" s="355" t="s">
        <v>2038</v>
      </c>
      <c r="O205" s="355" t="s">
        <v>2039</v>
      </c>
      <c r="P205" s="355" t="s">
        <v>2040</v>
      </c>
      <c r="Q205" s="355" t="s">
        <v>2041</v>
      </c>
      <c r="R205" s="355"/>
      <c r="S205" s="355"/>
      <c r="T205" s="355" t="s">
        <v>2036</v>
      </c>
      <c r="U205" s="356" t="s">
        <v>276</v>
      </c>
    </row>
    <row r="206" spans="12:21" x14ac:dyDescent="0.25">
      <c r="L206" s="355" t="s">
        <v>2042</v>
      </c>
      <c r="M206" s="355" t="s">
        <v>2043</v>
      </c>
      <c r="N206" s="355" t="s">
        <v>2043</v>
      </c>
      <c r="O206" s="355" t="s">
        <v>2043</v>
      </c>
      <c r="P206" s="355" t="s">
        <v>2044</v>
      </c>
      <c r="Q206" s="355" t="s">
        <v>2045</v>
      </c>
      <c r="R206" s="355"/>
      <c r="S206" s="355"/>
      <c r="T206" s="355" t="s">
        <v>2042</v>
      </c>
      <c r="U206" s="355" t="s">
        <v>274</v>
      </c>
    </row>
    <row r="207" spans="12:21" x14ac:dyDescent="0.25">
      <c r="L207" s="355" t="s">
        <v>2046</v>
      </c>
      <c r="M207" s="355" t="s">
        <v>2047</v>
      </c>
      <c r="N207" s="355" t="s">
        <v>2048</v>
      </c>
      <c r="O207" s="355" t="s">
        <v>2049</v>
      </c>
      <c r="P207" s="355" t="s">
        <v>2050</v>
      </c>
      <c r="Q207" s="355" t="s">
        <v>2051</v>
      </c>
      <c r="R207" s="355"/>
      <c r="S207" s="355"/>
      <c r="T207" s="355" t="s">
        <v>2046</v>
      </c>
      <c r="U207" s="355" t="s">
        <v>274</v>
      </c>
    </row>
    <row r="208" spans="12:21" x14ac:dyDescent="0.25">
      <c r="L208" s="355" t="s">
        <v>2052</v>
      </c>
      <c r="M208" s="355" t="s">
        <v>2053</v>
      </c>
      <c r="N208" s="355" t="s">
        <v>2054</v>
      </c>
      <c r="O208" s="355" t="s">
        <v>2055</v>
      </c>
      <c r="P208" s="355" t="s">
        <v>2056</v>
      </c>
      <c r="Q208" s="355" t="s">
        <v>2057</v>
      </c>
      <c r="R208" s="355"/>
      <c r="S208" s="355"/>
      <c r="T208" s="355" t="s">
        <v>2052</v>
      </c>
      <c r="U208" s="355" t="s">
        <v>274</v>
      </c>
    </row>
    <row r="209" spans="12:21" x14ac:dyDescent="0.25">
      <c r="L209" s="355" t="s">
        <v>2058</v>
      </c>
      <c r="M209" s="355" t="s">
        <v>2059</v>
      </c>
      <c r="N209" s="355" t="s">
        <v>2060</v>
      </c>
      <c r="O209" s="355" t="s">
        <v>2061</v>
      </c>
      <c r="P209" s="355" t="s">
        <v>2062</v>
      </c>
      <c r="Q209" s="355" t="s">
        <v>2063</v>
      </c>
      <c r="R209" s="355"/>
      <c r="S209" s="355"/>
      <c r="T209" s="355" t="s">
        <v>2058</v>
      </c>
      <c r="U209" s="355" t="s">
        <v>274</v>
      </c>
    </row>
    <row r="210" spans="12:21" x14ac:dyDescent="0.25">
      <c r="L210" s="355" t="s">
        <v>2064</v>
      </c>
      <c r="M210" s="355" t="s">
        <v>2065</v>
      </c>
      <c r="N210" s="355" t="s">
        <v>2065</v>
      </c>
      <c r="O210" s="355" t="s">
        <v>2065</v>
      </c>
      <c r="P210" s="355" t="s">
        <v>2066</v>
      </c>
      <c r="Q210" s="355" t="s">
        <v>2067</v>
      </c>
      <c r="R210" s="355"/>
      <c r="S210" s="355"/>
      <c r="T210" s="355" t="s">
        <v>2064</v>
      </c>
      <c r="U210" s="355" t="s">
        <v>274</v>
      </c>
    </row>
    <row r="211" spans="12:21" x14ac:dyDescent="0.25">
      <c r="L211" s="355" t="s">
        <v>2068</v>
      </c>
      <c r="M211" s="355" t="s">
        <v>2069</v>
      </c>
      <c r="N211" s="355" t="s">
        <v>2070</v>
      </c>
      <c r="O211" s="355" t="s">
        <v>2071</v>
      </c>
      <c r="P211" s="355" t="s">
        <v>2072</v>
      </c>
      <c r="Q211" s="355" t="s">
        <v>2073</v>
      </c>
      <c r="R211" s="355"/>
      <c r="S211" s="355"/>
      <c r="T211" s="355" t="s">
        <v>2068</v>
      </c>
      <c r="U211" s="355" t="s">
        <v>274</v>
      </c>
    </row>
    <row r="212" spans="12:21" x14ac:dyDescent="0.25">
      <c r="L212" s="355" t="s">
        <v>2074</v>
      </c>
      <c r="M212" s="355" t="s">
        <v>2075</v>
      </c>
      <c r="N212" s="355" t="s">
        <v>2075</v>
      </c>
      <c r="O212" s="355" t="s">
        <v>2075</v>
      </c>
      <c r="P212" s="355" t="s">
        <v>2076</v>
      </c>
      <c r="Q212" s="355" t="s">
        <v>2077</v>
      </c>
      <c r="R212" s="355"/>
      <c r="S212" s="355"/>
      <c r="T212" s="355" t="s">
        <v>2074</v>
      </c>
      <c r="U212" s="355" t="s">
        <v>274</v>
      </c>
    </row>
    <row r="213" spans="12:21" x14ac:dyDescent="0.25">
      <c r="L213" s="355" t="s">
        <v>2078</v>
      </c>
      <c r="M213" s="355" t="s">
        <v>2079</v>
      </c>
      <c r="N213" s="355" t="s">
        <v>2080</v>
      </c>
      <c r="O213" s="355" t="s">
        <v>2081</v>
      </c>
      <c r="P213" s="355" t="s">
        <v>2082</v>
      </c>
      <c r="Q213" s="355" t="s">
        <v>2083</v>
      </c>
      <c r="R213" s="355"/>
      <c r="S213" s="355"/>
      <c r="T213" s="355" t="s">
        <v>2078</v>
      </c>
      <c r="U213" s="355" t="s">
        <v>278</v>
      </c>
    </row>
    <row r="214" spans="12:21" x14ac:dyDescent="0.25">
      <c r="L214" s="355" t="s">
        <v>2084</v>
      </c>
      <c r="M214" s="355" t="s">
        <v>2085</v>
      </c>
      <c r="N214" s="355" t="s">
        <v>2086</v>
      </c>
      <c r="O214" s="355" t="s">
        <v>2087</v>
      </c>
      <c r="P214" s="355" t="s">
        <v>2088</v>
      </c>
      <c r="Q214" s="355" t="s">
        <v>2089</v>
      </c>
      <c r="R214" s="355"/>
      <c r="S214" s="355"/>
      <c r="T214" s="355" t="s">
        <v>2084</v>
      </c>
      <c r="U214" s="355" t="s">
        <v>274</v>
      </c>
    </row>
    <row r="215" spans="12:21" x14ac:dyDescent="0.25">
      <c r="L215" s="355" t="s">
        <v>2090</v>
      </c>
      <c r="M215" s="355" t="s">
        <v>2091</v>
      </c>
      <c r="N215" s="355" t="s">
        <v>2092</v>
      </c>
      <c r="O215" s="355" t="s">
        <v>2091</v>
      </c>
      <c r="P215" s="355" t="s">
        <v>2093</v>
      </c>
      <c r="Q215" s="355" t="s">
        <v>2094</v>
      </c>
      <c r="R215" s="355"/>
      <c r="S215" s="355"/>
      <c r="T215" s="355" t="s">
        <v>2090</v>
      </c>
      <c r="U215" s="355" t="s">
        <v>276</v>
      </c>
    </row>
    <row r="216" spans="12:21" x14ac:dyDescent="0.25">
      <c r="L216" s="355" t="s">
        <v>2095</v>
      </c>
      <c r="M216" s="355" t="s">
        <v>2096</v>
      </c>
      <c r="N216" s="355" t="s">
        <v>2096</v>
      </c>
      <c r="O216" s="355" t="s">
        <v>2096</v>
      </c>
      <c r="P216" s="355" t="s">
        <v>2097</v>
      </c>
      <c r="Q216" s="355" t="s">
        <v>2098</v>
      </c>
      <c r="R216" s="355"/>
      <c r="S216" s="355"/>
      <c r="T216" s="355" t="s">
        <v>2095</v>
      </c>
      <c r="U216" s="355" t="s">
        <v>276</v>
      </c>
    </row>
    <row r="217" spans="12:21" x14ac:dyDescent="0.25">
      <c r="L217" s="355" t="s">
        <v>2099</v>
      </c>
      <c r="M217" s="355" t="s">
        <v>2100</v>
      </c>
      <c r="N217" s="355" t="s">
        <v>2101</v>
      </c>
      <c r="O217" s="355" t="s">
        <v>2102</v>
      </c>
      <c r="P217" s="355" t="s">
        <v>2103</v>
      </c>
      <c r="Q217" s="355" t="s">
        <v>2104</v>
      </c>
      <c r="R217" s="355"/>
      <c r="S217" s="355"/>
      <c r="T217" s="355" t="s">
        <v>2099</v>
      </c>
      <c r="U217" s="356" t="s">
        <v>274</v>
      </c>
    </row>
    <row r="218" spans="12:21" x14ac:dyDescent="0.25">
      <c r="L218" s="355" t="s">
        <v>2105</v>
      </c>
      <c r="M218" s="355" t="s">
        <v>2106</v>
      </c>
      <c r="N218" s="355" t="s">
        <v>2107</v>
      </c>
      <c r="O218" s="355" t="s">
        <v>2108</v>
      </c>
      <c r="P218" s="355" t="s">
        <v>2109</v>
      </c>
      <c r="Q218" s="355" t="s">
        <v>2110</v>
      </c>
      <c r="R218" s="355"/>
      <c r="S218" s="355"/>
      <c r="T218" s="355" t="s">
        <v>2105</v>
      </c>
      <c r="U218" s="355" t="s">
        <v>277</v>
      </c>
    </row>
    <row r="219" spans="12:21" x14ac:dyDescent="0.25">
      <c r="L219" s="355" t="s">
        <v>2111</v>
      </c>
      <c r="M219" s="355" t="s">
        <v>2112</v>
      </c>
      <c r="N219" s="355" t="s">
        <v>2113</v>
      </c>
      <c r="O219" s="355" t="s">
        <v>2112</v>
      </c>
      <c r="P219" s="355" t="s">
        <v>2114</v>
      </c>
      <c r="Q219" s="355" t="s">
        <v>2115</v>
      </c>
      <c r="R219" s="355"/>
      <c r="S219" s="355"/>
      <c r="T219" s="355" t="s">
        <v>2111</v>
      </c>
      <c r="U219" s="356" t="s">
        <v>274</v>
      </c>
    </row>
    <row r="220" spans="12:21" x14ac:dyDescent="0.25">
      <c r="L220" s="355" t="s">
        <v>2116</v>
      </c>
      <c r="M220" s="355" t="s">
        <v>2117</v>
      </c>
      <c r="N220" s="355" t="s">
        <v>2118</v>
      </c>
      <c r="O220" s="355" t="s">
        <v>2119</v>
      </c>
      <c r="P220" s="355" t="s">
        <v>2120</v>
      </c>
      <c r="Q220" s="355" t="s">
        <v>2121</v>
      </c>
      <c r="R220" s="355"/>
      <c r="S220" s="355"/>
      <c r="T220" s="355" t="s">
        <v>2116</v>
      </c>
      <c r="U220" s="356" t="s">
        <v>274</v>
      </c>
    </row>
    <row r="221" spans="12:21" x14ac:dyDescent="0.25">
      <c r="L221" s="355" t="s">
        <v>2122</v>
      </c>
      <c r="M221" s="355" t="s">
        <v>2123</v>
      </c>
      <c r="N221" s="355" t="s">
        <v>2123</v>
      </c>
      <c r="O221" s="355" t="s">
        <v>2123</v>
      </c>
      <c r="P221" s="355" t="s">
        <v>2124</v>
      </c>
      <c r="Q221" s="355" t="s">
        <v>2125</v>
      </c>
      <c r="R221" s="355"/>
      <c r="S221" s="355"/>
      <c r="T221" s="355" t="s">
        <v>2122</v>
      </c>
      <c r="U221" s="355" t="s">
        <v>274</v>
      </c>
    </row>
    <row r="222" spans="12:21" x14ac:dyDescent="0.25">
      <c r="L222" s="355" t="s">
        <v>2126</v>
      </c>
      <c r="M222" s="355" t="s">
        <v>2127</v>
      </c>
      <c r="N222" s="355" t="s">
        <v>2127</v>
      </c>
      <c r="O222" s="355" t="s">
        <v>2127</v>
      </c>
      <c r="P222" s="355" t="s">
        <v>2128</v>
      </c>
      <c r="Q222" s="355" t="s">
        <v>2129</v>
      </c>
      <c r="R222" s="355"/>
      <c r="S222" s="355"/>
      <c r="T222" s="355" t="s">
        <v>2126</v>
      </c>
      <c r="U222" s="355" t="s">
        <v>274</v>
      </c>
    </row>
    <row r="223" spans="12:21" x14ac:dyDescent="0.25">
      <c r="L223" s="355" t="s">
        <v>2130</v>
      </c>
      <c r="M223" s="355" t="s">
        <v>2131</v>
      </c>
      <c r="N223" s="355" t="s">
        <v>2132</v>
      </c>
      <c r="O223" s="355" t="s">
        <v>2133</v>
      </c>
      <c r="P223" s="355" t="s">
        <v>2134</v>
      </c>
      <c r="Q223" s="355" t="s">
        <v>2135</v>
      </c>
      <c r="R223" s="355"/>
      <c r="S223" s="355"/>
      <c r="T223" s="355" t="s">
        <v>2130</v>
      </c>
      <c r="U223" s="355" t="s">
        <v>274</v>
      </c>
    </row>
    <row r="224" spans="12:21" x14ac:dyDescent="0.25">
      <c r="L224" s="355" t="s">
        <v>2136</v>
      </c>
      <c r="M224" s="355" t="s">
        <v>2137</v>
      </c>
      <c r="N224" s="355" t="s">
        <v>2138</v>
      </c>
      <c r="O224" s="355" t="s">
        <v>2139</v>
      </c>
      <c r="P224" s="355" t="s">
        <v>2140</v>
      </c>
      <c r="Q224" s="355" t="s">
        <v>2141</v>
      </c>
      <c r="R224" s="355"/>
      <c r="S224" s="355"/>
      <c r="T224" s="355" t="s">
        <v>2136</v>
      </c>
      <c r="U224" s="356" t="s">
        <v>278</v>
      </c>
    </row>
    <row r="225" spans="12:21" x14ac:dyDescent="0.25">
      <c r="L225" s="355" t="s">
        <v>2142</v>
      </c>
      <c r="M225" s="355" t="s">
        <v>2143</v>
      </c>
      <c r="N225" s="355" t="s">
        <v>2144</v>
      </c>
      <c r="O225" s="355" t="s">
        <v>2145</v>
      </c>
      <c r="P225" s="355" t="s">
        <v>2146</v>
      </c>
      <c r="Q225" s="355" t="s">
        <v>2147</v>
      </c>
      <c r="R225" s="355"/>
      <c r="S225" s="355"/>
      <c r="T225" s="355" t="s">
        <v>2142</v>
      </c>
      <c r="U225" s="355" t="s">
        <v>274</v>
      </c>
    </row>
    <row r="226" spans="12:21" x14ac:dyDescent="0.25">
      <c r="L226" s="355" t="s">
        <v>2148</v>
      </c>
      <c r="M226" s="355" t="s">
        <v>2149</v>
      </c>
      <c r="N226" s="355" t="s">
        <v>2149</v>
      </c>
      <c r="O226" s="355" t="s">
        <v>2149</v>
      </c>
      <c r="P226" s="355" t="s">
        <v>2150</v>
      </c>
      <c r="Q226" s="355" t="s">
        <v>2151</v>
      </c>
      <c r="R226" s="355"/>
      <c r="S226" s="355"/>
      <c r="T226" s="355" t="s">
        <v>2148</v>
      </c>
      <c r="U226" s="355" t="s">
        <v>274</v>
      </c>
    </row>
    <row r="227" spans="12:21" x14ac:dyDescent="0.25">
      <c r="L227" s="355" t="s">
        <v>2152</v>
      </c>
      <c r="M227" s="355" t="s">
        <v>2153</v>
      </c>
      <c r="N227" s="355" t="s">
        <v>2154</v>
      </c>
      <c r="O227" s="355" t="s">
        <v>2155</v>
      </c>
      <c r="P227" s="355" t="s">
        <v>2156</v>
      </c>
      <c r="Q227" s="355" t="s">
        <v>2157</v>
      </c>
      <c r="R227" s="355"/>
      <c r="S227" s="355"/>
      <c r="T227" s="355" t="s">
        <v>2152</v>
      </c>
      <c r="U227" s="355" t="s">
        <v>274</v>
      </c>
    </row>
    <row r="228" spans="12:21" x14ac:dyDescent="0.25">
      <c r="L228" s="355" t="s">
        <v>2158</v>
      </c>
      <c r="M228" s="355" t="s">
        <v>2159</v>
      </c>
      <c r="N228" s="355" t="s">
        <v>2160</v>
      </c>
      <c r="O228" s="355" t="s">
        <v>2159</v>
      </c>
      <c r="P228" s="355" t="s">
        <v>2161</v>
      </c>
      <c r="Q228" s="355" t="s">
        <v>2162</v>
      </c>
      <c r="R228" s="355"/>
      <c r="S228" s="355"/>
      <c r="T228" s="355" t="s">
        <v>2158</v>
      </c>
      <c r="U228" s="356" t="s">
        <v>274</v>
      </c>
    </row>
    <row r="229" spans="12:21" x14ac:dyDescent="0.25">
      <c r="L229" s="355" t="s">
        <v>2163</v>
      </c>
      <c r="M229" s="355" t="s">
        <v>2164</v>
      </c>
      <c r="N229" s="355" t="s">
        <v>2164</v>
      </c>
      <c r="O229" s="355" t="s">
        <v>2165</v>
      </c>
      <c r="P229" s="355" t="s">
        <v>2166</v>
      </c>
      <c r="Q229" s="355" t="s">
        <v>2167</v>
      </c>
      <c r="R229" s="355"/>
      <c r="S229" s="355"/>
      <c r="T229" s="355" t="s">
        <v>2163</v>
      </c>
      <c r="U229" s="355" t="s">
        <v>274</v>
      </c>
    </row>
    <row r="230" spans="12:21" x14ac:dyDescent="0.25">
      <c r="L230" s="355" t="s">
        <v>2168</v>
      </c>
      <c r="M230" s="355" t="s">
        <v>2169</v>
      </c>
      <c r="N230" s="355" t="s">
        <v>2170</v>
      </c>
      <c r="O230" s="355" t="s">
        <v>2171</v>
      </c>
      <c r="P230" s="355" t="s">
        <v>2172</v>
      </c>
      <c r="Q230" s="355" t="s">
        <v>2173</v>
      </c>
      <c r="R230" s="355"/>
      <c r="S230" s="355"/>
      <c r="T230" s="355" t="s">
        <v>2168</v>
      </c>
      <c r="U230" s="355" t="s">
        <v>274</v>
      </c>
    </row>
    <row r="231" spans="12:21" x14ac:dyDescent="0.25">
      <c r="L231" s="355" t="s">
        <v>2174</v>
      </c>
      <c r="M231" s="355" t="s">
        <v>2175</v>
      </c>
      <c r="N231" s="355" t="s">
        <v>2175</v>
      </c>
      <c r="O231" s="355" t="s">
        <v>2175</v>
      </c>
      <c r="P231" s="355" t="s">
        <v>2176</v>
      </c>
      <c r="Q231" s="355" t="s">
        <v>2177</v>
      </c>
      <c r="R231" s="355"/>
      <c r="S231" s="355"/>
      <c r="T231" s="355" t="s">
        <v>2174</v>
      </c>
      <c r="U231" s="355" t="s">
        <v>275</v>
      </c>
    </row>
    <row r="232" spans="12:21" x14ac:dyDescent="0.25">
      <c r="L232" s="355" t="s">
        <v>2178</v>
      </c>
      <c r="M232" s="355" t="s">
        <v>2179</v>
      </c>
      <c r="N232" s="355" t="s">
        <v>2180</v>
      </c>
      <c r="O232" s="355" t="s">
        <v>2181</v>
      </c>
      <c r="P232" s="355" t="s">
        <v>2182</v>
      </c>
      <c r="Q232" s="355" t="s">
        <v>2183</v>
      </c>
      <c r="R232" s="355"/>
      <c r="S232" s="355"/>
      <c r="T232" s="355" t="s">
        <v>2178</v>
      </c>
      <c r="U232" s="355" t="s">
        <v>274</v>
      </c>
    </row>
    <row r="233" spans="12:21" x14ac:dyDescent="0.25">
      <c r="L233" s="355" t="s">
        <v>2184</v>
      </c>
      <c r="M233" s="355" t="s">
        <v>2185</v>
      </c>
      <c r="N233" s="355" t="s">
        <v>2186</v>
      </c>
      <c r="O233" s="355" t="s">
        <v>2187</v>
      </c>
      <c r="P233" s="355" t="s">
        <v>2188</v>
      </c>
      <c r="Q233" s="355" t="s">
        <v>2189</v>
      </c>
      <c r="R233" s="355"/>
      <c r="S233" s="355"/>
      <c r="T233" s="355" t="s">
        <v>2184</v>
      </c>
      <c r="U233" s="356" t="s">
        <v>277</v>
      </c>
    </row>
    <row r="234" spans="12:21" x14ac:dyDescent="0.25">
      <c r="L234" s="355" t="s">
        <v>2190</v>
      </c>
      <c r="M234" s="355" t="s">
        <v>2191</v>
      </c>
      <c r="N234" s="355" t="s">
        <v>2192</v>
      </c>
      <c r="O234" s="355" t="s">
        <v>2193</v>
      </c>
      <c r="P234" s="355" t="s">
        <v>2194</v>
      </c>
      <c r="Q234" s="355" t="s">
        <v>2195</v>
      </c>
      <c r="R234" s="355"/>
      <c r="S234" s="355"/>
      <c r="T234" s="355" t="s">
        <v>2190</v>
      </c>
      <c r="U234" s="355" t="s">
        <v>274</v>
      </c>
    </row>
    <row r="235" spans="12:21" x14ac:dyDescent="0.25">
      <c r="L235" s="355" t="s">
        <v>2196</v>
      </c>
      <c r="M235" s="355" t="s">
        <v>2197</v>
      </c>
      <c r="N235" s="355" t="s">
        <v>2198</v>
      </c>
      <c r="O235" s="355" t="s">
        <v>2199</v>
      </c>
      <c r="P235" s="355" t="s">
        <v>2200</v>
      </c>
      <c r="Q235" s="355" t="s">
        <v>2201</v>
      </c>
      <c r="R235" s="355"/>
      <c r="S235" s="355"/>
      <c r="T235" s="355" t="s">
        <v>2196</v>
      </c>
      <c r="U235" s="355" t="s">
        <v>274</v>
      </c>
    </row>
    <row r="236" spans="12:21" x14ac:dyDescent="0.25">
      <c r="L236" s="355" t="s">
        <v>2202</v>
      </c>
      <c r="M236" s="355" t="s">
        <v>2203</v>
      </c>
      <c r="N236" s="355" t="s">
        <v>2204</v>
      </c>
      <c r="O236" s="355" t="s">
        <v>2205</v>
      </c>
      <c r="P236" s="355" t="s">
        <v>2206</v>
      </c>
      <c r="Q236" s="355" t="s">
        <v>2207</v>
      </c>
      <c r="R236" s="355"/>
      <c r="S236" s="355"/>
      <c r="T236" s="355" t="s">
        <v>2202</v>
      </c>
      <c r="U236" s="355" t="s">
        <v>275</v>
      </c>
    </row>
    <row r="237" spans="12:21" x14ac:dyDescent="0.25">
      <c r="L237" s="355" t="s">
        <v>2208</v>
      </c>
      <c r="M237" s="355" t="s">
        <v>2209</v>
      </c>
      <c r="N237" s="355" t="s">
        <v>2210</v>
      </c>
      <c r="O237" s="355" t="s">
        <v>2211</v>
      </c>
      <c r="P237" s="355" t="s">
        <v>2212</v>
      </c>
      <c r="Q237" s="355" t="s">
        <v>2213</v>
      </c>
      <c r="R237" s="355"/>
      <c r="S237" s="355"/>
      <c r="T237" s="355" t="s">
        <v>2208</v>
      </c>
      <c r="U237" s="356" t="s">
        <v>274</v>
      </c>
    </row>
    <row r="238" spans="12:21" x14ac:dyDescent="0.25">
      <c r="L238" s="355" t="s">
        <v>2214</v>
      </c>
      <c r="M238" s="355" t="s">
        <v>2215</v>
      </c>
      <c r="N238" s="355" t="s">
        <v>2216</v>
      </c>
      <c r="O238" s="355" t="s">
        <v>2217</v>
      </c>
      <c r="P238" s="355" t="s">
        <v>2218</v>
      </c>
      <c r="Q238" s="355" t="s">
        <v>2219</v>
      </c>
      <c r="R238" s="355"/>
      <c r="S238" s="355"/>
      <c r="T238" s="355" t="s">
        <v>2214</v>
      </c>
      <c r="U238" s="355" t="s">
        <v>275</v>
      </c>
    </row>
    <row r="239" spans="12:21" x14ac:dyDescent="0.25">
      <c r="L239" s="355" t="s">
        <v>2220</v>
      </c>
      <c r="M239" s="355" t="s">
        <v>2221</v>
      </c>
      <c r="N239" s="355" t="s">
        <v>2221</v>
      </c>
      <c r="O239" s="355" t="s">
        <v>2221</v>
      </c>
      <c r="P239" s="355" t="s">
        <v>2222</v>
      </c>
      <c r="Q239" s="355" t="s">
        <v>2223</v>
      </c>
      <c r="R239" s="355"/>
      <c r="S239" s="355"/>
      <c r="T239" s="355" t="s">
        <v>2220</v>
      </c>
      <c r="U239" s="355" t="s">
        <v>274</v>
      </c>
    </row>
    <row r="240" spans="12:21" x14ac:dyDescent="0.25">
      <c r="L240" s="355" t="s">
        <v>2224</v>
      </c>
      <c r="M240" s="355" t="s">
        <v>2225</v>
      </c>
      <c r="N240" s="355" t="s">
        <v>2225</v>
      </c>
      <c r="O240" s="355" t="s">
        <v>2225</v>
      </c>
      <c r="P240" s="355" t="s">
        <v>2226</v>
      </c>
      <c r="Q240" s="355" t="s">
        <v>2227</v>
      </c>
      <c r="R240" s="355"/>
      <c r="S240" s="355"/>
      <c r="T240" s="355" t="s">
        <v>2224</v>
      </c>
      <c r="U240" s="355" t="s">
        <v>274</v>
      </c>
    </row>
    <row r="241" spans="12:21" x14ac:dyDescent="0.25">
      <c r="L241" s="355" t="s">
        <v>2228</v>
      </c>
      <c r="M241" s="355" t="s">
        <v>2229</v>
      </c>
      <c r="N241" s="355" t="s">
        <v>2230</v>
      </c>
      <c r="O241" s="355" t="s">
        <v>2231</v>
      </c>
      <c r="P241" s="355" t="s">
        <v>2232</v>
      </c>
      <c r="Q241" s="355" t="s">
        <v>2233</v>
      </c>
      <c r="R241" s="355"/>
      <c r="S241" s="355"/>
      <c r="T241" s="355" t="s">
        <v>2228</v>
      </c>
      <c r="U241" s="355" t="s">
        <v>276</v>
      </c>
    </row>
    <row r="242" spans="12:21" x14ac:dyDescent="0.25">
      <c r="L242" s="355" t="s">
        <v>2234</v>
      </c>
      <c r="M242" s="355" t="s">
        <v>2235</v>
      </c>
      <c r="N242" s="355" t="s">
        <v>2235</v>
      </c>
      <c r="O242" s="355" t="s">
        <v>2235</v>
      </c>
      <c r="P242" s="355" t="s">
        <v>2236</v>
      </c>
      <c r="Q242" s="355" t="s">
        <v>2237</v>
      </c>
      <c r="R242" s="355"/>
      <c r="S242" s="355"/>
      <c r="T242" s="355" t="s">
        <v>2234</v>
      </c>
      <c r="U242" s="355" t="s">
        <v>274</v>
      </c>
    </row>
    <row r="243" spans="12:21" x14ac:dyDescent="0.25">
      <c r="L243" s="355" t="s">
        <v>2238</v>
      </c>
      <c r="M243" s="355" t="s">
        <v>2239</v>
      </c>
      <c r="N243" s="355" t="s">
        <v>2240</v>
      </c>
      <c r="O243" s="355" t="s">
        <v>2239</v>
      </c>
      <c r="P243" s="355" t="s">
        <v>2241</v>
      </c>
      <c r="Q243" s="355" t="s">
        <v>2242</v>
      </c>
      <c r="R243" s="355"/>
      <c r="S243" s="355"/>
      <c r="T243" s="355" t="s">
        <v>2238</v>
      </c>
      <c r="U243" s="355" t="s">
        <v>278</v>
      </c>
    </row>
    <row r="244" spans="12:21" x14ac:dyDescent="0.25">
      <c r="L244" s="355" t="s">
        <v>2243</v>
      </c>
      <c r="M244" s="355" t="s">
        <v>2244</v>
      </c>
      <c r="N244" s="355" t="s">
        <v>2245</v>
      </c>
      <c r="O244" s="355" t="s">
        <v>2246</v>
      </c>
      <c r="P244" s="355" t="s">
        <v>2247</v>
      </c>
      <c r="Q244" s="355" t="s">
        <v>2248</v>
      </c>
      <c r="R244" s="355"/>
      <c r="S244" s="355"/>
      <c r="T244" s="355" t="s">
        <v>2243</v>
      </c>
      <c r="U244" s="355" t="s">
        <v>274</v>
      </c>
    </row>
    <row r="245" spans="12:21" x14ac:dyDescent="0.25">
      <c r="L245" s="355" t="s">
        <v>2249</v>
      </c>
      <c r="M245" s="355" t="s">
        <v>2250</v>
      </c>
      <c r="N245" s="355" t="s">
        <v>2251</v>
      </c>
      <c r="O245" s="355" t="s">
        <v>2250</v>
      </c>
      <c r="P245" s="355" t="s">
        <v>2252</v>
      </c>
      <c r="Q245" s="355" t="s">
        <v>2253</v>
      </c>
      <c r="R245" s="355"/>
      <c r="S245" s="355"/>
      <c r="T245" s="355" t="s">
        <v>2249</v>
      </c>
      <c r="U245" s="355" t="s">
        <v>274</v>
      </c>
    </row>
    <row r="246" spans="12:21" x14ac:dyDescent="0.25">
      <c r="L246" s="355" t="s">
        <v>2254</v>
      </c>
      <c r="M246" s="355" t="s">
        <v>2255</v>
      </c>
      <c r="N246" s="355" t="s">
        <v>2255</v>
      </c>
      <c r="O246" s="355" t="s">
        <v>2255</v>
      </c>
      <c r="P246" s="355" t="s">
        <v>2256</v>
      </c>
      <c r="Q246" s="355" t="s">
        <v>2257</v>
      </c>
      <c r="R246" s="355"/>
      <c r="S246" s="355"/>
      <c r="T246" s="355" t="s">
        <v>2254</v>
      </c>
      <c r="U246" s="355" t="s">
        <v>274</v>
      </c>
    </row>
    <row r="247" spans="12:21" x14ac:dyDescent="0.25">
      <c r="L247" s="355" t="s">
        <v>2258</v>
      </c>
      <c r="M247" s="355" t="s">
        <v>313</v>
      </c>
      <c r="N247" s="355" t="s">
        <v>313</v>
      </c>
      <c r="O247" s="355" t="s">
        <v>313</v>
      </c>
      <c r="P247" s="355" t="s">
        <v>313</v>
      </c>
      <c r="Q247" s="355" t="s">
        <v>313</v>
      </c>
      <c r="R247" s="355" t="s">
        <v>313</v>
      </c>
      <c r="S247" s="355" t="s">
        <v>313</v>
      </c>
      <c r="T247" s="355" t="s">
        <v>2258</v>
      </c>
      <c r="U247" s="356" t="s">
        <v>274</v>
      </c>
    </row>
    <row r="248" spans="12:21" x14ac:dyDescent="0.25">
      <c r="L248" s="355"/>
      <c r="R248" s="355"/>
      <c r="S248" s="355"/>
      <c r="T248" s="355"/>
      <c r="U248" s="355"/>
    </row>
    <row r="249" spans="12:21" x14ac:dyDescent="0.25">
      <c r="L249" s="355"/>
      <c r="R249" s="355"/>
      <c r="S249" s="355"/>
      <c r="T249" s="355"/>
      <c r="U249" s="355"/>
    </row>
    <row r="250" spans="12:21" x14ac:dyDescent="0.25">
      <c r="L250" s="355"/>
      <c r="R250" s="355"/>
      <c r="S250" s="355"/>
      <c r="T250" s="355"/>
      <c r="U250" s="355"/>
    </row>
    <row r="251" spans="12:21" x14ac:dyDescent="0.25">
      <c r="L251" s="355"/>
      <c r="R251" s="355"/>
      <c r="S251" s="355"/>
      <c r="T251" s="355"/>
      <c r="U251" s="35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E0997-47AA-4701-864D-49E114A648C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9" customWidth="1"/>
    <col min="2" max="2" width="2.3984375" style="369" customWidth="1"/>
    <col min="3" max="3" width="58" style="369" customWidth="1"/>
    <col min="4" max="4" width="7.69921875" style="369" customWidth="1"/>
    <col min="5" max="6" width="7.69921875" style="369"/>
    <col min="7" max="7" width="9.59765625" style="369" customWidth="1"/>
    <col min="8" max="8" width="3.69921875" style="369" customWidth="1"/>
    <col min="9" max="9" width="5.69921875" style="369" customWidth="1"/>
    <col min="10" max="16384" width="7.69921875" style="369"/>
  </cols>
  <sheetData>
    <row r="1" spans="1:18" ht="29.25" customHeight="1" x14ac:dyDescent="0.3">
      <c r="A1" s="366"/>
      <c r="B1" s="367"/>
      <c r="C1" s="367"/>
      <c r="D1" s="367"/>
      <c r="E1" s="368"/>
      <c r="F1" s="368"/>
      <c r="G1" s="368"/>
      <c r="H1" s="368"/>
      <c r="I1" s="368"/>
      <c r="J1" s="368"/>
      <c r="K1" s="368"/>
      <c r="L1" s="368"/>
      <c r="M1" s="368"/>
      <c r="N1" s="368"/>
      <c r="O1" s="368"/>
      <c r="P1" s="368"/>
      <c r="Q1" s="368"/>
      <c r="R1" s="368"/>
    </row>
    <row r="2" spans="1:18" ht="23.4" thickBot="1" x14ac:dyDescent="0.45">
      <c r="A2" s="367"/>
      <c r="B2" s="367"/>
      <c r="C2" s="370"/>
      <c r="D2" s="367"/>
      <c r="E2" s="368"/>
      <c r="F2" s="368"/>
      <c r="G2" s="367"/>
      <c r="H2" s="368"/>
      <c r="I2" s="368"/>
      <c r="J2" s="368"/>
      <c r="K2" s="368"/>
      <c r="L2" s="368"/>
      <c r="M2" s="368"/>
      <c r="N2" s="368"/>
      <c r="O2" s="368"/>
      <c r="P2" s="368"/>
      <c r="Q2" s="368"/>
      <c r="R2" s="368"/>
    </row>
    <row r="3" spans="1:18" ht="15.6" x14ac:dyDescent="0.3">
      <c r="A3" s="367"/>
      <c r="B3" s="367"/>
      <c r="C3" s="367"/>
      <c r="D3" s="367"/>
      <c r="F3" s="367"/>
      <c r="G3" s="371" t="s">
        <v>2259</v>
      </c>
      <c r="H3" s="372"/>
      <c r="I3" s="373"/>
      <c r="J3" s="368"/>
      <c r="K3" s="368"/>
      <c r="L3" s="368"/>
      <c r="M3" s="368"/>
      <c r="N3" s="368"/>
      <c r="O3" s="368"/>
      <c r="P3" s="368"/>
      <c r="Q3" s="368"/>
      <c r="R3" s="368"/>
    </row>
    <row r="4" spans="1:18" ht="63" customHeight="1" thickBot="1" x14ac:dyDescent="0.3">
      <c r="A4" s="367"/>
      <c r="B4" s="367"/>
      <c r="C4" s="374" t="str">
        <f>HLOOKUP(Introduction!$G$4,Key!A:G,3,FALSE)</f>
        <v>برنامج الرصد المشترك بين منظمة الصحة العالمية واليونيسف إلمدادات المياه والمرافق الصحي</v>
      </c>
      <c r="D4" s="367"/>
      <c r="E4" s="375"/>
      <c r="F4" s="368"/>
      <c r="G4" s="376" t="str">
        <f>+VLOOKUP(Introduction!$G$8,ISO3language,2,FALSE)</f>
        <v>Arabic</v>
      </c>
      <c r="H4" s="377"/>
      <c r="I4" s="378"/>
      <c r="J4" s="368"/>
      <c r="K4" s="368"/>
      <c r="L4" s="368"/>
      <c r="M4" s="368"/>
      <c r="N4" s="368"/>
      <c r="O4" s="368"/>
      <c r="P4" s="368"/>
      <c r="Q4" s="368"/>
      <c r="R4" s="368"/>
    </row>
    <row r="5" spans="1:18" ht="10.5" customHeight="1" x14ac:dyDescent="0.25">
      <c r="A5" s="367"/>
      <c r="B5" s="367"/>
      <c r="C5" s="379"/>
      <c r="D5" s="367"/>
      <c r="E5" s="375"/>
      <c r="F5" s="368"/>
      <c r="G5" s="367"/>
      <c r="H5" s="368"/>
      <c r="I5" s="368"/>
      <c r="J5" s="368"/>
      <c r="K5" s="368"/>
      <c r="L5" s="368"/>
      <c r="M5" s="368"/>
      <c r="N5" s="368"/>
      <c r="O5" s="368"/>
      <c r="P5" s="368"/>
      <c r="Q5" s="368"/>
      <c r="R5" s="368"/>
    </row>
    <row r="6" spans="1:18" ht="44.25" customHeight="1" x14ac:dyDescent="0.25">
      <c r="A6" s="367"/>
      <c r="B6" s="367"/>
      <c r="C6" s="380" t="str">
        <f>HLOOKUP(Introduction!$G$4,Key!A:G,4,FALSE)</f>
        <v>التقديرات لتقدم في خدمات مياه الشرب والصرف الصحي والنظافة الصحية في المدارس</v>
      </c>
      <c r="D6" s="368"/>
      <c r="E6" s="368"/>
      <c r="F6" s="368"/>
      <c r="G6" s="368"/>
      <c r="H6" s="368"/>
      <c r="I6" s="368"/>
      <c r="J6" s="368"/>
      <c r="K6" s="368"/>
      <c r="L6" s="368"/>
      <c r="M6" s="368"/>
      <c r="N6" s="368"/>
      <c r="O6" s="368"/>
      <c r="P6" s="368"/>
      <c r="Q6" s="368"/>
      <c r="R6" s="368"/>
    </row>
    <row r="7" spans="1:18" ht="52.5" customHeight="1" x14ac:dyDescent="0.4">
      <c r="A7" s="367"/>
      <c r="B7" s="367"/>
      <c r="C7" s="410" t="str">
        <f>IF($G$4="English",VLOOKUP($G$8,Key!$L$2:$S$247,2,FALSE),IF($G$4="Spanish",VLOOKUP($G$8,Key!$L$2:$S$247,4,FALSE),IF($G$4="French",VLOOKUP($G$8,Key!$L$2:$S$247,3,FALSE),IF($G$4="Russian",VLOOKUP($G$8,Key!$L$2:$S$247,5,FALSE),IF($G$4="Arabic",VLOOKUP($G$8,Key!$L$2:$S$247,6,FALSE),IF($G$4="Other",VLOOKUP($G$8,Key!$L$2:$S$247,7,FALSE)))))))</f>
        <v>السودان</v>
      </c>
      <c r="D7" s="368"/>
      <c r="E7" s="368"/>
      <c r="F7" s="368"/>
      <c r="G7" s="381" t="s">
        <v>2260</v>
      </c>
      <c r="H7" s="381"/>
      <c r="I7" s="381"/>
      <c r="J7" s="368"/>
      <c r="K7" s="368"/>
      <c r="L7" s="368"/>
      <c r="M7" s="368"/>
      <c r="N7" s="368"/>
      <c r="O7" s="368"/>
      <c r="P7" s="368"/>
      <c r="Q7" s="368"/>
      <c r="R7" s="368"/>
    </row>
    <row r="8" spans="1:18" ht="15" x14ac:dyDescent="0.25">
      <c r="A8" s="367"/>
      <c r="B8" s="367"/>
      <c r="C8" s="411"/>
      <c r="D8" s="368"/>
      <c r="E8" s="368"/>
      <c r="F8" s="368"/>
      <c r="G8" s="382" t="s">
        <v>1960</v>
      </c>
      <c r="H8" s="382"/>
      <c r="I8" s="382"/>
      <c r="J8" s="368"/>
      <c r="K8" s="368"/>
      <c r="L8" s="368"/>
      <c r="M8" s="368"/>
      <c r="N8" s="368"/>
      <c r="O8" s="368"/>
      <c r="P8" s="368"/>
      <c r="Q8" s="368"/>
      <c r="R8" s="368"/>
    </row>
    <row r="9" spans="1:18" ht="15.6" x14ac:dyDescent="0.3">
      <c r="A9" s="367"/>
      <c r="B9" s="367"/>
      <c r="C9" s="383" t="str">
        <f>HLOOKUP(Introduction!$G$4,Key!A:G,6,FALSE)</f>
        <v>تم التحديث في سبتمبر 2026</v>
      </c>
      <c r="D9" s="368"/>
      <c r="E9" s="368"/>
      <c r="F9" s="368"/>
      <c r="G9" s="368"/>
      <c r="H9" s="368"/>
      <c r="I9" s="368"/>
      <c r="J9" s="368"/>
      <c r="K9" s="368"/>
      <c r="L9" s="368"/>
      <c r="M9" s="368"/>
      <c r="N9" s="368"/>
      <c r="O9" s="368"/>
      <c r="P9" s="368"/>
      <c r="Q9" s="368"/>
      <c r="R9" s="368"/>
    </row>
    <row r="10" spans="1:18" ht="15" x14ac:dyDescent="0.25">
      <c r="A10" s="367"/>
      <c r="B10" s="367"/>
      <c r="C10" s="384"/>
      <c r="D10" s="368"/>
      <c r="E10" s="368"/>
      <c r="F10" s="368"/>
      <c r="G10" s="368"/>
      <c r="H10" s="368"/>
      <c r="I10" s="368"/>
      <c r="J10" s="368"/>
      <c r="K10" s="368"/>
      <c r="L10" s="368"/>
      <c r="M10" s="368"/>
      <c r="N10" s="368"/>
      <c r="O10" s="368"/>
      <c r="P10" s="368"/>
      <c r="Q10" s="368"/>
      <c r="R10" s="368"/>
    </row>
    <row r="11" spans="1:18" ht="15.9" customHeight="1" x14ac:dyDescent="0.25">
      <c r="A11" s="367"/>
      <c r="C11" s="385" t="str">
        <f>HLOOKUP(Introduction!$G$4,Key!A:G,7,FALSE)</f>
        <v>اتبع الروابط أدناه للعثور على المعلومات التالية:</v>
      </c>
      <c r="D11" s="368"/>
      <c r="E11" s="367"/>
      <c r="F11" s="368"/>
      <c r="G11" s="368"/>
      <c r="H11" s="368"/>
      <c r="I11" s="368"/>
      <c r="J11" s="368"/>
      <c r="K11" s="368"/>
      <c r="L11" s="368"/>
      <c r="M11" s="368"/>
      <c r="N11" s="368"/>
      <c r="O11" s="368"/>
      <c r="P11" s="368"/>
      <c r="Q11" s="368"/>
      <c r="R11" s="368"/>
    </row>
    <row r="12" spans="1:18" ht="9" customHeight="1" x14ac:dyDescent="0.25">
      <c r="A12" s="367"/>
      <c r="B12" s="368"/>
      <c r="C12" s="386"/>
      <c r="D12" s="368"/>
      <c r="E12" s="367"/>
      <c r="F12" s="368"/>
      <c r="G12" s="368"/>
      <c r="H12" s="368"/>
      <c r="I12" s="368"/>
      <c r="J12" s="368"/>
      <c r="K12" s="368"/>
      <c r="L12" s="368"/>
      <c r="M12" s="368"/>
      <c r="N12" s="368"/>
      <c r="O12" s="368"/>
      <c r="P12" s="368"/>
      <c r="Q12" s="368"/>
      <c r="R12" s="368"/>
    </row>
    <row r="13" spans="1:18" ht="24.9" customHeight="1" x14ac:dyDescent="0.3">
      <c r="A13" s="367"/>
      <c r="B13" s="368"/>
      <c r="C13" s="387" t="str">
        <f>HLOOKUP(Introduction!$G$4,Key!A:G,8,FALSE)</f>
        <v>تقديرات JMP:</v>
      </c>
      <c r="D13" s="368"/>
      <c r="E13" s="367"/>
      <c r="F13" s="368"/>
      <c r="G13" s="368"/>
      <c r="H13" s="368"/>
      <c r="I13" s="368"/>
      <c r="J13" s="368"/>
      <c r="K13" s="368"/>
      <c r="L13" s="368"/>
      <c r="M13" s="368"/>
      <c r="N13" s="368"/>
      <c r="O13" s="368"/>
      <c r="P13" s="368"/>
      <c r="Q13" s="368"/>
      <c r="R13" s="368"/>
    </row>
    <row r="14" spans="1:18" ht="21.9" customHeight="1" x14ac:dyDescent="0.25">
      <c r="A14" s="367"/>
      <c r="B14" s="388"/>
      <c r="C14" s="389" t="str">
        <f>HLOOKUP(Introduction!$G$4,Key!A:G,9,FALSE)</f>
        <v>سلالم المياه والصرف الصحي للمدارس</v>
      </c>
      <c r="D14" s="368"/>
      <c r="E14" s="367"/>
      <c r="F14" s="368"/>
      <c r="G14" s="368"/>
      <c r="H14" s="368"/>
      <c r="I14" s="368"/>
      <c r="J14" s="368"/>
      <c r="K14" s="368"/>
      <c r="L14" s="368"/>
      <c r="M14" s="368"/>
      <c r="N14" s="368"/>
      <c r="O14" s="368"/>
      <c r="P14" s="368"/>
      <c r="Q14" s="368"/>
      <c r="R14" s="368"/>
    </row>
    <row r="15" spans="1:18" ht="15" x14ac:dyDescent="0.25">
      <c r="A15" s="367"/>
      <c r="B15" s="388"/>
      <c r="C15" s="390" t="str">
        <f>HLOOKUP(Introduction!$G$4,Key!A:G,10,FALSE)</f>
        <v>الاتجاهات الأساسية في مجال المياه والصرف الصحي والنظافة الصحية في المدارس</v>
      </c>
      <c r="D15" s="368"/>
      <c r="E15" s="367"/>
      <c r="F15" s="368"/>
      <c r="G15" s="368"/>
      <c r="H15" s="368"/>
      <c r="I15" s="368"/>
      <c r="J15" s="368"/>
      <c r="K15" s="368"/>
      <c r="L15" s="368"/>
      <c r="M15" s="368"/>
      <c r="N15" s="368"/>
      <c r="O15" s="368"/>
      <c r="P15" s="368"/>
      <c r="Q15" s="368"/>
      <c r="R15" s="368"/>
    </row>
    <row r="16" spans="1:18" ht="15" x14ac:dyDescent="0.25">
      <c r="A16" s="367"/>
      <c r="B16" s="388"/>
      <c r="C16" s="389" t="str">
        <f>HLOOKUP(Introduction!$G$4,Key!A:G,11,FALSE)</f>
        <v>تقديرات (2000 - 2025) للمدارس</v>
      </c>
      <c r="D16" s="368"/>
      <c r="E16" s="367"/>
      <c r="F16" s="368"/>
      <c r="G16" s="368"/>
      <c r="H16" s="368"/>
      <c r="I16" s="368"/>
      <c r="J16" s="368"/>
      <c r="K16" s="368"/>
      <c r="L16" s="368"/>
      <c r="M16" s="368"/>
      <c r="N16" s="368"/>
      <c r="O16" s="368"/>
      <c r="P16" s="368"/>
      <c r="Q16" s="368"/>
      <c r="R16" s="368"/>
    </row>
    <row r="17" spans="1:18" ht="26.1" customHeight="1" x14ac:dyDescent="0.25">
      <c r="A17" s="367"/>
      <c r="B17" s="367"/>
      <c r="C17" s="391"/>
      <c r="D17" s="368"/>
      <c r="E17" s="388"/>
      <c r="F17" s="368"/>
      <c r="G17" s="368"/>
      <c r="H17" s="368"/>
      <c r="I17" s="368"/>
      <c r="J17" s="368"/>
      <c r="K17" s="368"/>
      <c r="L17" s="368"/>
      <c r="M17" s="368"/>
      <c r="N17" s="368"/>
      <c r="O17" s="368"/>
      <c r="P17" s="368"/>
      <c r="Q17" s="368"/>
      <c r="R17" s="368"/>
    </row>
    <row r="18" spans="1:18" ht="15.6" x14ac:dyDescent="0.3">
      <c r="A18" s="367"/>
      <c r="B18" s="367"/>
      <c r="C18" s="392" t="str">
        <f>HLOOKUP(Introduction!$G$4,Key!A:G,12,FALSE)</f>
        <v>مدخلات البيانات:</v>
      </c>
      <c r="D18" s="368"/>
      <c r="E18" s="393"/>
      <c r="F18" s="368"/>
      <c r="G18" s="368"/>
      <c r="H18" s="368"/>
      <c r="I18" s="368"/>
      <c r="J18" s="368"/>
      <c r="K18" s="368"/>
      <c r="L18" s="368"/>
      <c r="M18" s="368"/>
      <c r="N18" s="368"/>
      <c r="O18" s="368"/>
      <c r="P18" s="368"/>
      <c r="Q18" s="368"/>
      <c r="R18" s="368"/>
    </row>
    <row r="19" spans="1:18" ht="15" x14ac:dyDescent="0.25">
      <c r="A19" s="367"/>
      <c r="B19" s="367"/>
      <c r="C19" s="394" t="str">
        <f>HLOOKUP(Introduction!$G$4,Key!A:G,13,FALSE)</f>
        <v>ملخص البيانات</v>
      </c>
      <c r="D19" s="368"/>
      <c r="E19" s="395"/>
      <c r="F19" s="368"/>
      <c r="G19" s="368"/>
      <c r="H19" s="368"/>
      <c r="I19" s="368"/>
      <c r="J19" s="368"/>
      <c r="K19" s="368"/>
      <c r="L19" s="368"/>
      <c r="M19" s="368"/>
      <c r="N19" s="368"/>
      <c r="O19" s="368"/>
      <c r="P19" s="368"/>
      <c r="Q19" s="368"/>
      <c r="R19" s="368"/>
    </row>
    <row r="20" spans="1:18" ht="15" x14ac:dyDescent="0.25">
      <c r="A20" s="367"/>
      <c r="B20" s="367"/>
      <c r="C20" s="396" t="str">
        <f>HLOOKUP(Introduction!$G$4,Key!A:G,14,FALSE)</f>
        <v>بيانات المياه</v>
      </c>
      <c r="D20" s="368"/>
      <c r="E20" s="397"/>
      <c r="F20" s="368"/>
      <c r="G20" s="368"/>
      <c r="H20" s="368"/>
      <c r="I20" s="368"/>
      <c r="J20" s="368"/>
      <c r="K20" s="368"/>
      <c r="L20" s="368"/>
      <c r="M20" s="368"/>
      <c r="N20" s="368"/>
      <c r="O20" s="368"/>
      <c r="P20" s="368"/>
      <c r="Q20" s="368"/>
      <c r="R20" s="368"/>
    </row>
    <row r="21" spans="1:18" ht="15" x14ac:dyDescent="0.25">
      <c r="A21" s="367"/>
      <c r="B21" s="367"/>
      <c r="C21" s="398" t="str">
        <f>HLOOKUP(Introduction!$G$4,Key!A:G,15,FALSE)</f>
        <v>بيانات الصرف الصحي</v>
      </c>
      <c r="D21" s="368"/>
      <c r="E21" s="399"/>
      <c r="F21" s="368"/>
      <c r="G21" s="368"/>
      <c r="H21" s="368"/>
      <c r="I21" s="368"/>
      <c r="J21" s="368"/>
      <c r="K21" s="368"/>
      <c r="L21" s="368"/>
      <c r="M21" s="368"/>
      <c r="N21" s="368"/>
      <c r="O21" s="368"/>
      <c r="P21" s="368"/>
      <c r="Q21" s="368"/>
      <c r="R21" s="368"/>
    </row>
    <row r="22" spans="1:18" ht="15" x14ac:dyDescent="0.25">
      <c r="A22" s="367"/>
      <c r="B22" s="367"/>
      <c r="C22" s="400" t="str">
        <f>HLOOKUP(Introduction!$G$4,Key!A:G,16,FALSE)</f>
        <v>بيانات النظافة</v>
      </c>
      <c r="D22" s="368"/>
      <c r="E22" s="368"/>
      <c r="F22" s="368"/>
      <c r="G22" s="368"/>
      <c r="H22" s="368"/>
      <c r="I22" s="368"/>
      <c r="J22" s="368"/>
      <c r="K22" s="368"/>
      <c r="L22" s="368"/>
      <c r="M22" s="368"/>
      <c r="N22" s="368"/>
      <c r="O22" s="368"/>
      <c r="P22" s="368"/>
      <c r="Q22" s="368"/>
      <c r="R22" s="368"/>
    </row>
    <row r="23" spans="1:18" ht="15" x14ac:dyDescent="0.25">
      <c r="A23" s="367"/>
      <c r="B23" s="367"/>
      <c r="C23" s="394" t="str">
        <f>HLOOKUP(Introduction!$G$4,Key!A:G,17,FALSE)</f>
        <v>بيانات السكان</v>
      </c>
      <c r="D23" s="368"/>
      <c r="E23" s="368"/>
      <c r="F23" s="368"/>
      <c r="G23" s="368"/>
      <c r="H23" s="368"/>
      <c r="I23" s="368"/>
      <c r="J23" s="368"/>
      <c r="K23" s="368"/>
      <c r="L23" s="368"/>
      <c r="M23" s="368"/>
      <c r="N23" s="368"/>
      <c r="O23" s="368"/>
      <c r="P23" s="368"/>
      <c r="Q23" s="368"/>
      <c r="R23" s="368"/>
    </row>
    <row r="24" spans="1:18" ht="15" x14ac:dyDescent="0.25">
      <c r="A24" s="367"/>
      <c r="B24" s="367"/>
      <c r="C24" s="401"/>
      <c r="D24" s="368"/>
      <c r="E24" s="368"/>
      <c r="F24" s="368"/>
      <c r="G24" s="368"/>
      <c r="H24" s="368"/>
      <c r="I24" s="368"/>
      <c r="J24" s="368"/>
      <c r="K24" s="368"/>
      <c r="L24" s="368"/>
      <c r="M24" s="368"/>
      <c r="N24" s="368"/>
      <c r="O24" s="368"/>
      <c r="P24" s="368"/>
      <c r="Q24" s="368"/>
      <c r="R24" s="368"/>
    </row>
    <row r="25" spans="1:18" ht="15.9" customHeight="1" x14ac:dyDescent="0.25">
      <c r="A25" s="402"/>
      <c r="B25" s="402"/>
      <c r="C25" s="403"/>
      <c r="D25" s="367"/>
      <c r="E25" s="368"/>
      <c r="F25" s="368"/>
      <c r="G25" s="368"/>
      <c r="H25" s="368"/>
      <c r="I25" s="368"/>
      <c r="J25" s="368"/>
      <c r="K25" s="368"/>
      <c r="L25" s="368"/>
      <c r="M25" s="368"/>
      <c r="N25" s="368"/>
      <c r="O25" s="368"/>
      <c r="P25" s="368"/>
      <c r="Q25" s="368"/>
      <c r="R25" s="368"/>
    </row>
    <row r="26" spans="1:18" ht="22.8" x14ac:dyDescent="0.25">
      <c r="A26" s="402"/>
      <c r="B26" s="402"/>
      <c r="C26" s="402"/>
      <c r="D26" s="367"/>
      <c r="E26" s="368"/>
      <c r="F26" s="368"/>
      <c r="G26" s="368"/>
      <c r="H26" s="368"/>
      <c r="I26" s="368"/>
      <c r="J26" s="368"/>
      <c r="K26" s="368"/>
      <c r="L26" s="368"/>
      <c r="M26" s="368"/>
      <c r="N26" s="368"/>
      <c r="O26" s="368"/>
      <c r="P26" s="368"/>
      <c r="Q26" s="368"/>
      <c r="R26" s="368"/>
    </row>
    <row r="27" spans="1:18" ht="15" x14ac:dyDescent="0.25">
      <c r="A27" s="404"/>
      <c r="B27" s="405"/>
      <c r="C27" s="406"/>
      <c r="D27" s="367"/>
      <c r="E27" s="368"/>
      <c r="F27" s="368"/>
      <c r="G27" s="368"/>
      <c r="H27" s="368"/>
      <c r="I27" s="368"/>
      <c r="J27" s="368"/>
      <c r="K27" s="368"/>
      <c r="L27" s="368"/>
      <c r="M27" s="368"/>
      <c r="N27" s="368"/>
      <c r="O27" s="368"/>
      <c r="P27" s="368"/>
      <c r="Q27" s="368"/>
      <c r="R27" s="368"/>
    </row>
    <row r="28" spans="1:18" ht="15" x14ac:dyDescent="0.25">
      <c r="A28" s="404"/>
      <c r="B28" s="405"/>
      <c r="C28" s="407"/>
      <c r="D28" s="367"/>
      <c r="E28" s="368"/>
      <c r="F28" s="368"/>
      <c r="G28" s="368"/>
      <c r="H28" s="368"/>
      <c r="I28" s="368"/>
      <c r="J28" s="368"/>
      <c r="K28" s="368"/>
      <c r="L28" s="368"/>
      <c r="M28" s="368"/>
      <c r="N28" s="368"/>
      <c r="O28" s="368"/>
      <c r="P28" s="368"/>
      <c r="Q28" s="368"/>
      <c r="R28" s="368"/>
    </row>
    <row r="29" spans="1:18" ht="15" x14ac:dyDescent="0.25">
      <c r="A29" s="404"/>
      <c r="B29" s="405"/>
      <c r="C29" s="408"/>
      <c r="D29" s="367"/>
      <c r="E29" s="368"/>
      <c r="F29" s="368"/>
      <c r="G29" s="368"/>
      <c r="H29" s="368"/>
      <c r="I29" s="368"/>
      <c r="J29" s="368"/>
      <c r="K29" s="368"/>
      <c r="L29" s="368"/>
      <c r="M29" s="368"/>
      <c r="N29" s="368"/>
      <c r="O29" s="368"/>
      <c r="P29" s="368"/>
      <c r="Q29" s="368"/>
      <c r="R29" s="368"/>
    </row>
    <row r="30" spans="1:18" ht="15" x14ac:dyDescent="0.25">
      <c r="A30" s="404"/>
      <c r="B30" s="405"/>
      <c r="C30" s="408"/>
      <c r="D30" s="367"/>
      <c r="E30" s="368"/>
      <c r="F30" s="368"/>
      <c r="G30" s="368"/>
      <c r="H30" s="368"/>
      <c r="I30" s="368"/>
      <c r="J30" s="368"/>
      <c r="K30" s="368"/>
      <c r="L30" s="368"/>
      <c r="M30" s="368"/>
      <c r="N30" s="368"/>
      <c r="O30" s="368"/>
      <c r="P30" s="368"/>
      <c r="Q30" s="368"/>
      <c r="R30" s="368"/>
    </row>
    <row r="31" spans="1:18" ht="15" x14ac:dyDescent="0.25">
      <c r="A31" s="404"/>
      <c r="B31" s="405"/>
      <c r="C31" s="408"/>
      <c r="D31" s="367"/>
      <c r="E31" s="368"/>
      <c r="F31" s="368"/>
      <c r="G31" s="368"/>
      <c r="H31" s="368"/>
      <c r="I31" s="368"/>
      <c r="J31" s="368"/>
      <c r="K31" s="368"/>
      <c r="L31" s="368"/>
      <c r="M31" s="368"/>
      <c r="N31" s="368"/>
      <c r="O31" s="368"/>
      <c r="P31" s="368"/>
      <c r="Q31" s="368"/>
      <c r="R31" s="368"/>
    </row>
    <row r="32" spans="1:18" ht="15" x14ac:dyDescent="0.25">
      <c r="A32" s="404"/>
      <c r="B32" s="405"/>
      <c r="C32" s="408"/>
      <c r="D32" s="367"/>
      <c r="E32" s="368"/>
      <c r="F32" s="368"/>
      <c r="G32" s="368"/>
      <c r="H32" s="368"/>
      <c r="I32" s="368"/>
      <c r="J32" s="368"/>
      <c r="K32" s="368"/>
      <c r="L32" s="368"/>
      <c r="M32" s="368"/>
      <c r="N32" s="368"/>
      <c r="O32" s="368"/>
      <c r="P32" s="368"/>
      <c r="Q32" s="368"/>
      <c r="R32" s="368"/>
    </row>
    <row r="33" spans="1:18" ht="15" x14ac:dyDescent="0.25">
      <c r="A33" s="404"/>
      <c r="B33" s="405"/>
      <c r="C33" s="408"/>
      <c r="D33" s="367"/>
      <c r="E33" s="368"/>
      <c r="F33" s="368"/>
      <c r="G33" s="368"/>
      <c r="H33" s="368"/>
      <c r="I33" s="368"/>
      <c r="J33" s="368"/>
      <c r="K33" s="368"/>
      <c r="L33" s="368"/>
      <c r="M33" s="368"/>
      <c r="N33" s="368"/>
      <c r="O33" s="368"/>
      <c r="P33" s="368"/>
      <c r="Q33" s="368"/>
      <c r="R33" s="368"/>
    </row>
    <row r="34" spans="1:18" ht="15" x14ac:dyDescent="0.25">
      <c r="A34" s="404"/>
      <c r="B34" s="405"/>
      <c r="D34" s="367"/>
      <c r="E34" s="368"/>
      <c r="F34" s="368"/>
      <c r="G34" s="368"/>
      <c r="H34" s="368"/>
      <c r="I34" s="368"/>
      <c r="J34" s="368"/>
      <c r="K34" s="368"/>
      <c r="L34" s="368"/>
      <c r="M34" s="368"/>
      <c r="N34" s="368"/>
      <c r="O34" s="368"/>
      <c r="P34" s="368"/>
      <c r="Q34" s="368"/>
      <c r="R34" s="368"/>
    </row>
    <row r="35" spans="1:18" ht="15" x14ac:dyDescent="0.25">
      <c r="A35" s="367"/>
      <c r="B35" s="367"/>
      <c r="C35" s="367"/>
      <c r="D35" s="367"/>
      <c r="E35" s="368"/>
      <c r="F35" s="368"/>
      <c r="G35" s="368"/>
      <c r="H35" s="368"/>
      <c r="I35" s="368"/>
      <c r="J35" s="368"/>
      <c r="K35" s="368"/>
      <c r="L35" s="368"/>
      <c r="M35" s="368"/>
      <c r="N35" s="368"/>
      <c r="O35" s="368"/>
      <c r="P35" s="368"/>
      <c r="Q35" s="368"/>
      <c r="R35" s="368"/>
    </row>
    <row r="36" spans="1:18" ht="15" x14ac:dyDescent="0.25">
      <c r="A36" s="367"/>
      <c r="B36" s="367"/>
      <c r="C36" s="367"/>
      <c r="D36" s="367"/>
      <c r="E36" s="368"/>
      <c r="F36" s="368"/>
      <c r="G36" s="368"/>
      <c r="H36" s="368"/>
      <c r="I36" s="368"/>
      <c r="J36" s="368"/>
      <c r="K36" s="368"/>
      <c r="L36" s="368"/>
      <c r="M36" s="368"/>
      <c r="N36" s="368"/>
      <c r="O36" s="368"/>
      <c r="P36" s="368"/>
      <c r="Q36" s="368"/>
      <c r="R36" s="368"/>
    </row>
    <row r="37" spans="1:18" ht="15" x14ac:dyDescent="0.25">
      <c r="A37" s="367"/>
      <c r="B37" s="367"/>
      <c r="C37" s="367"/>
      <c r="D37" s="367"/>
    </row>
    <row r="38" spans="1:18" ht="15" x14ac:dyDescent="0.25">
      <c r="A38" s="367"/>
      <c r="B38" s="367"/>
      <c r="C38" s="367"/>
      <c r="D38" s="367"/>
    </row>
    <row r="39" spans="1:18" ht="15" x14ac:dyDescent="0.25">
      <c r="A39" s="367"/>
      <c r="B39" s="367"/>
      <c r="C39" s="367"/>
      <c r="D39" s="367"/>
    </row>
    <row r="40" spans="1:18" ht="15" x14ac:dyDescent="0.25">
      <c r="A40" s="367"/>
      <c r="B40" s="367"/>
      <c r="C40" s="367"/>
      <c r="D40" s="367"/>
    </row>
    <row r="46" spans="1:18" x14ac:dyDescent="0.25">
      <c r="L46" s="40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4348F83-B8A1-4641-8E74-849E364AED19}"/>
    <hyperlink ref="C19" location="'Data Summary'!A1" display="&quot;Data Summary&quot;" xr:uid="{B426EE71-BA07-4CC3-BFFF-2FCE1558F80B}"/>
    <hyperlink ref="C20" location="'Water Data'!A1" display="&quot;Water Data&quot;" xr:uid="{FE61C79F-2796-4A48-8E2E-C631D9241DB6}"/>
    <hyperlink ref="C21" location="'Sanitation Data'!A1" display="&quot;Sanitation Data&quot;" xr:uid="{F0AEFE2C-CC1C-43AD-8313-DC5E7A1944FB}"/>
    <hyperlink ref="C22" location="'Hygiene Data'!A1" display="&quot;Hygiene Data&quot;" xr:uid="{6034D004-FD38-4B66-A4AB-B6FC5EE59443}"/>
    <hyperlink ref="C14" location="Ladders!A1" display="Ladders for the most recent estimates (&quot;Ladders&quot;)" xr:uid="{F618F1C7-215E-42F5-8227-39034BCD4708}"/>
    <hyperlink ref="C15" location="Charts!A1" display="Trends in basic water, sanitation and hygiene in schools" xr:uid="{44AF8894-9633-4C27-9F8C-9EF86A06A678}"/>
    <hyperlink ref="C23" location="Population!A1" display="&quot;Population&quot;" xr:uid="{72C6D1A0-1DE2-432A-B341-B27F656801E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1CDB3ED-3E6F-435A-A49B-C86D9FABAFA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FF742-0C42-4549-B54F-4A907E415DB5}">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44"/>
      <c r="I1" s="344"/>
      <c r="J1" s="344"/>
      <c r="K1" s="344"/>
      <c r="L1" s="344"/>
      <c r="M1" s="344"/>
      <c r="N1" s="344"/>
      <c r="O1" s="344"/>
      <c r="P1" s="344"/>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51</v>
      </c>
      <c r="G3" s="89" t="s">
        <v>17</v>
      </c>
      <c r="H3" s="89" t="s">
        <v>18</v>
      </c>
      <c r="I3" s="88"/>
      <c r="J3" s="93"/>
      <c r="K3" s="87" t="s">
        <v>4</v>
      </c>
      <c r="L3" s="89" t="s">
        <v>7</v>
      </c>
      <c r="M3" s="89" t="s">
        <v>2</v>
      </c>
      <c r="N3" s="89" t="s">
        <v>1</v>
      </c>
      <c r="O3" s="89" t="s">
        <v>51</v>
      </c>
      <c r="P3" s="89" t="s">
        <v>17</v>
      </c>
      <c r="Q3" s="89" t="s">
        <v>18</v>
      </c>
      <c r="R3" s="91"/>
      <c r="S3" s="94"/>
      <c r="T3" s="87" t="s">
        <v>4</v>
      </c>
      <c r="U3" s="89" t="s">
        <v>7</v>
      </c>
      <c r="V3" s="89" t="s">
        <v>2</v>
      </c>
      <c r="W3" s="89" t="s">
        <v>1</v>
      </c>
      <c r="X3" s="89" t="s">
        <v>51</v>
      </c>
      <c r="Y3" s="89" t="s">
        <v>17</v>
      </c>
      <c r="Z3" s="89" t="s">
        <v>18</v>
      </c>
      <c r="AB3" s="92"/>
      <c r="AC3" s="92"/>
      <c r="AD3" s="92"/>
      <c r="AE3" s="92"/>
      <c r="AF3" s="92"/>
      <c r="AG3" s="92"/>
    </row>
    <row r="4" spans="1:35" ht="15.6" x14ac:dyDescent="0.3">
      <c r="A4" s="93" t="s">
        <v>33</v>
      </c>
      <c r="B4" s="8">
        <v>2024</v>
      </c>
      <c r="C4" s="8">
        <v>43.473451330000003</v>
      </c>
      <c r="D4" s="8">
        <v>61.111111110000003</v>
      </c>
      <c r="E4" s="8">
        <v>38.526912179999997</v>
      </c>
      <c r="F4" s="8"/>
      <c r="G4" s="8">
        <v>43.473451330000003</v>
      </c>
      <c r="H4" s="8"/>
      <c r="I4" s="88"/>
      <c r="J4" s="93" t="s">
        <v>33</v>
      </c>
      <c r="K4" s="8">
        <v>2022</v>
      </c>
      <c r="L4" s="8"/>
      <c r="M4" s="8"/>
      <c r="N4" s="8"/>
      <c r="O4" s="8"/>
      <c r="P4" s="8"/>
      <c r="Q4" s="8"/>
      <c r="R4" s="92"/>
      <c r="S4" s="93" t="s">
        <v>33</v>
      </c>
      <c r="T4" s="8">
        <v>2024</v>
      </c>
      <c r="U4" s="8">
        <v>7.5630252100000002</v>
      </c>
      <c r="V4" s="8">
        <v>15.42553191</v>
      </c>
      <c r="W4" s="8">
        <v>5.271317829</v>
      </c>
      <c r="X4" s="8"/>
      <c r="Y4" s="8">
        <v>7.5630252100000002</v>
      </c>
      <c r="Z4" s="8"/>
      <c r="AA4" s="92"/>
      <c r="AB4" s="92"/>
      <c r="AC4" s="92"/>
      <c r="AD4" s="92"/>
      <c r="AE4" s="92"/>
      <c r="AF4" s="92"/>
      <c r="AG4" s="92"/>
    </row>
    <row r="5" spans="1:35" ht="15.6" x14ac:dyDescent="0.3">
      <c r="A5" s="93" t="s">
        <v>34</v>
      </c>
      <c r="B5" s="8">
        <v>2024</v>
      </c>
      <c r="C5" s="8">
        <v>22.34513274</v>
      </c>
      <c r="D5" s="8">
        <v>21.212121209999999</v>
      </c>
      <c r="E5" s="8">
        <v>22.66288952</v>
      </c>
      <c r="F5" s="8"/>
      <c r="G5" s="8">
        <v>22.34513274</v>
      </c>
      <c r="H5" s="8"/>
      <c r="I5" s="88"/>
      <c r="J5" s="93" t="s">
        <v>34</v>
      </c>
      <c r="K5" s="8">
        <v>2022</v>
      </c>
      <c r="L5" s="8"/>
      <c r="M5" s="8"/>
      <c r="N5" s="8"/>
      <c r="O5" s="8"/>
      <c r="P5" s="8"/>
      <c r="Q5" s="8"/>
      <c r="R5" s="92"/>
      <c r="S5" s="93" t="s">
        <v>34</v>
      </c>
      <c r="T5" s="8">
        <v>2024</v>
      </c>
      <c r="U5" s="8">
        <v>17.572028809999999</v>
      </c>
      <c r="V5" s="8">
        <v>22.872340430000001</v>
      </c>
      <c r="W5" s="8">
        <v>15.968992249999999</v>
      </c>
      <c r="X5" s="8"/>
      <c r="Y5" s="8">
        <v>17.527010799999999</v>
      </c>
      <c r="Z5" s="8"/>
      <c r="AA5" s="92"/>
      <c r="AB5" s="92"/>
      <c r="AC5" s="92"/>
      <c r="AD5" s="92"/>
      <c r="AE5" s="92"/>
      <c r="AF5" s="92"/>
      <c r="AG5" s="92"/>
    </row>
    <row r="6" spans="1:35" s="88" customFormat="1" ht="15.6" x14ac:dyDescent="0.3">
      <c r="A6" s="93" t="s">
        <v>35</v>
      </c>
      <c r="B6" s="8">
        <v>2024</v>
      </c>
      <c r="C6" s="8">
        <v>34.18141593</v>
      </c>
      <c r="D6" s="8">
        <v>17.676767680000001</v>
      </c>
      <c r="E6" s="8">
        <v>38.810198300000003</v>
      </c>
      <c r="F6" s="8"/>
      <c r="G6" s="8">
        <v>34.18141593</v>
      </c>
      <c r="H6" s="8"/>
      <c r="J6" s="93" t="s">
        <v>35</v>
      </c>
      <c r="K6" s="8">
        <v>2022</v>
      </c>
      <c r="L6" s="8"/>
      <c r="M6" s="8"/>
      <c r="N6" s="8"/>
      <c r="O6" s="8"/>
      <c r="P6" s="8">
        <v>28.1</v>
      </c>
      <c r="Q6" s="8">
        <v>10.4</v>
      </c>
      <c r="R6" s="91"/>
      <c r="S6" s="93" t="s">
        <v>35</v>
      </c>
      <c r="T6" s="8">
        <v>2024</v>
      </c>
      <c r="U6" s="8">
        <v>74.864945980000002</v>
      </c>
      <c r="V6" s="8">
        <v>61.702127660000002</v>
      </c>
      <c r="W6" s="8">
        <v>78.75968992</v>
      </c>
      <c r="X6" s="8"/>
      <c r="Y6" s="8">
        <v>74.909963989999994</v>
      </c>
      <c r="Z6" s="8"/>
      <c r="AA6" s="92"/>
      <c r="AB6" s="92"/>
      <c r="AC6" s="92"/>
      <c r="AD6" s="92"/>
      <c r="AE6" s="92"/>
      <c r="AF6" s="92"/>
      <c r="AG6" s="92"/>
    </row>
    <row r="7" spans="1:35" s="88" customFormat="1" ht="15.6" x14ac:dyDescent="0.3">
      <c r="A7" s="95" t="s">
        <v>163</v>
      </c>
      <c r="B7" s="8">
        <v>2024</v>
      </c>
      <c r="C7" s="8">
        <v>0</v>
      </c>
      <c r="D7" s="8">
        <v>0</v>
      </c>
      <c r="E7" s="8">
        <v>0</v>
      </c>
      <c r="F7" s="8">
        <v>100</v>
      </c>
      <c r="G7" s="8">
        <v>0</v>
      </c>
      <c r="H7" s="8">
        <v>100</v>
      </c>
      <c r="I7" s="92"/>
      <c r="J7" s="95" t="s">
        <v>163</v>
      </c>
      <c r="K7" s="8">
        <v>2022</v>
      </c>
      <c r="L7" s="8">
        <v>100</v>
      </c>
      <c r="M7" s="8">
        <v>100</v>
      </c>
      <c r="N7" s="8">
        <v>100</v>
      </c>
      <c r="O7" s="8">
        <v>100</v>
      </c>
      <c r="P7" s="8">
        <v>71.900000000000006</v>
      </c>
      <c r="Q7" s="8">
        <v>89.6</v>
      </c>
      <c r="R7" s="92"/>
      <c r="S7" s="95" t="s">
        <v>163</v>
      </c>
      <c r="T7" s="8">
        <v>2024</v>
      </c>
      <c r="U7" s="8">
        <v>0</v>
      </c>
      <c r="V7" s="8">
        <v>0</v>
      </c>
      <c r="W7" s="8">
        <v>0</v>
      </c>
      <c r="X7" s="8">
        <v>100</v>
      </c>
      <c r="Y7" s="8">
        <v>0</v>
      </c>
      <c r="Z7" s="8">
        <v>100</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230</v>
      </c>
      <c r="B13" s="103" t="s">
        <v>232</v>
      </c>
      <c r="C13" s="102" t="s">
        <v>233</v>
      </c>
      <c r="D13" s="102" t="s">
        <v>240</v>
      </c>
      <c r="E13" s="102" t="s">
        <v>241</v>
      </c>
      <c r="F13" s="102" t="s">
        <v>242</v>
      </c>
      <c r="G13" s="102" t="s">
        <v>243</v>
      </c>
      <c r="H13" s="102" t="s">
        <v>244</v>
      </c>
      <c r="I13" s="102" t="s">
        <v>245</v>
      </c>
      <c r="J13" s="102" t="s">
        <v>246</v>
      </c>
      <c r="K13" s="102" t="s">
        <v>247</v>
      </c>
      <c r="L13" s="102" t="s">
        <v>248</v>
      </c>
      <c r="M13" s="102" t="s">
        <v>249</v>
      </c>
      <c r="N13" s="102" t="s">
        <v>250</v>
      </c>
      <c r="O13" s="104" t="s">
        <v>251</v>
      </c>
      <c r="P13" s="104" t="s">
        <v>252</v>
      </c>
      <c r="Q13" s="102" t="s">
        <v>253</v>
      </c>
      <c r="R13" s="102" t="s">
        <v>254</v>
      </c>
      <c r="S13" s="105" t="s">
        <v>255</v>
      </c>
      <c r="T13" s="106" t="s">
        <v>256</v>
      </c>
      <c r="U13" s="106" t="s">
        <v>257</v>
      </c>
      <c r="V13" s="106" t="s">
        <v>258</v>
      </c>
    </row>
    <row r="14" spans="1:35" s="107" customFormat="1" ht="11.4" x14ac:dyDescent="0.2">
      <c r="A14" s="107" t="s">
        <v>231</v>
      </c>
      <c r="B14" s="8">
        <v>2000</v>
      </c>
      <c r="C14" s="108" t="s">
        <v>234</v>
      </c>
      <c r="D14" s="8">
        <v>9870372</v>
      </c>
      <c r="E14" s="8"/>
      <c r="F14" s="8"/>
      <c r="G14" s="8"/>
      <c r="H14" s="8"/>
      <c r="I14" s="8"/>
      <c r="J14" s="8">
        <v>100</v>
      </c>
      <c r="K14" s="8"/>
      <c r="L14" s="8"/>
      <c r="M14" s="8"/>
      <c r="N14" s="8"/>
      <c r="O14" s="8"/>
      <c r="P14" s="8">
        <v>100</v>
      </c>
      <c r="Q14" s="8"/>
      <c r="R14" s="8"/>
      <c r="S14" s="8"/>
      <c r="T14" s="8"/>
      <c r="U14" s="8"/>
      <c r="V14" s="8">
        <v>100</v>
      </c>
    </row>
    <row r="15" spans="1:35" s="107" customFormat="1" ht="11.4" x14ac:dyDescent="0.2">
      <c r="A15" s="107" t="s">
        <v>231</v>
      </c>
      <c r="B15" s="8">
        <v>2001</v>
      </c>
      <c r="C15" s="108" t="s">
        <v>234</v>
      </c>
      <c r="D15" s="8">
        <v>10117844</v>
      </c>
      <c r="E15" s="8"/>
      <c r="F15" s="8"/>
      <c r="G15" s="8"/>
      <c r="H15" s="8"/>
      <c r="I15" s="8"/>
      <c r="J15" s="8">
        <v>100</v>
      </c>
      <c r="K15" s="8"/>
      <c r="L15" s="8"/>
      <c r="M15" s="8"/>
      <c r="N15" s="8"/>
      <c r="O15" s="8"/>
      <c r="P15" s="8">
        <v>100</v>
      </c>
      <c r="Q15" s="8"/>
      <c r="R15" s="8"/>
      <c r="S15" s="8"/>
      <c r="T15" s="8"/>
      <c r="U15" s="8"/>
      <c r="V15" s="8">
        <v>100</v>
      </c>
    </row>
    <row r="16" spans="1:35" s="107" customFormat="1" ht="11.4" x14ac:dyDescent="0.2">
      <c r="A16" s="107" t="s">
        <v>231</v>
      </c>
      <c r="B16" s="8">
        <v>2002</v>
      </c>
      <c r="C16" s="108" t="s">
        <v>234</v>
      </c>
      <c r="D16" s="8">
        <v>10359229</v>
      </c>
      <c r="E16" s="8"/>
      <c r="F16" s="8"/>
      <c r="G16" s="8"/>
      <c r="H16" s="8"/>
      <c r="I16" s="8"/>
      <c r="J16" s="8">
        <v>100</v>
      </c>
      <c r="K16" s="8"/>
      <c r="L16" s="8"/>
      <c r="M16" s="8"/>
      <c r="N16" s="8"/>
      <c r="O16" s="8"/>
      <c r="P16" s="8">
        <v>100</v>
      </c>
      <c r="Q16" s="8"/>
      <c r="R16" s="8"/>
      <c r="S16" s="8"/>
      <c r="T16" s="8"/>
      <c r="U16" s="8"/>
      <c r="V16" s="8">
        <v>100</v>
      </c>
    </row>
    <row r="17" spans="1:22" s="107" customFormat="1" ht="11.4" x14ac:dyDescent="0.2">
      <c r="A17" s="107" t="s">
        <v>231</v>
      </c>
      <c r="B17" s="8">
        <v>2003</v>
      </c>
      <c r="C17" s="108" t="s">
        <v>234</v>
      </c>
      <c r="D17" s="8">
        <v>10594134</v>
      </c>
      <c r="E17" s="8"/>
      <c r="F17" s="8"/>
      <c r="G17" s="8"/>
      <c r="H17" s="8"/>
      <c r="I17" s="8"/>
      <c r="J17" s="8">
        <v>100</v>
      </c>
      <c r="K17" s="8"/>
      <c r="L17" s="8"/>
      <c r="M17" s="8"/>
      <c r="N17" s="8"/>
      <c r="O17" s="8"/>
      <c r="P17" s="8">
        <v>100</v>
      </c>
      <c r="Q17" s="8"/>
      <c r="R17" s="8"/>
      <c r="S17" s="8"/>
      <c r="T17" s="8"/>
      <c r="U17" s="8"/>
      <c r="V17" s="8">
        <v>100</v>
      </c>
    </row>
    <row r="18" spans="1:22" s="107" customFormat="1" ht="11.4" x14ac:dyDescent="0.2">
      <c r="A18" s="107" t="s">
        <v>231</v>
      </c>
      <c r="B18" s="8">
        <v>2004</v>
      </c>
      <c r="C18" s="108" t="s">
        <v>234</v>
      </c>
      <c r="D18" s="8">
        <v>10797028</v>
      </c>
      <c r="E18" s="8"/>
      <c r="F18" s="8"/>
      <c r="G18" s="8"/>
      <c r="H18" s="8"/>
      <c r="I18" s="8"/>
      <c r="J18" s="8">
        <v>100</v>
      </c>
      <c r="K18" s="8"/>
      <c r="L18" s="8"/>
      <c r="M18" s="8"/>
      <c r="N18" s="8"/>
      <c r="O18" s="8"/>
      <c r="P18" s="8">
        <v>100</v>
      </c>
      <c r="Q18" s="8"/>
      <c r="R18" s="8"/>
      <c r="S18" s="8"/>
      <c r="T18" s="8"/>
      <c r="U18" s="8"/>
      <c r="V18" s="8">
        <v>100</v>
      </c>
    </row>
    <row r="19" spans="1:22" s="107" customFormat="1" ht="11.4" x14ac:dyDescent="0.2">
      <c r="A19" s="107" t="s">
        <v>231</v>
      </c>
      <c r="B19" s="8">
        <v>2005</v>
      </c>
      <c r="C19" s="108" t="s">
        <v>234</v>
      </c>
      <c r="D19" s="8">
        <v>11043685</v>
      </c>
      <c r="E19" s="8"/>
      <c r="F19" s="8"/>
      <c r="G19" s="8"/>
      <c r="H19" s="8"/>
      <c r="I19" s="8"/>
      <c r="J19" s="8">
        <v>100</v>
      </c>
      <c r="K19" s="8"/>
      <c r="L19" s="8"/>
      <c r="M19" s="8"/>
      <c r="N19" s="8"/>
      <c r="O19" s="8"/>
      <c r="P19" s="8">
        <v>100</v>
      </c>
      <c r="Q19" s="8"/>
      <c r="R19" s="8"/>
      <c r="S19" s="8"/>
      <c r="T19" s="8"/>
      <c r="U19" s="8"/>
      <c r="V19" s="8">
        <v>100</v>
      </c>
    </row>
    <row r="20" spans="1:22" s="107" customFormat="1" ht="11.4" x14ac:dyDescent="0.2">
      <c r="A20" s="107" t="s">
        <v>231</v>
      </c>
      <c r="B20" s="8">
        <v>2006</v>
      </c>
      <c r="C20" s="108" t="s">
        <v>234</v>
      </c>
      <c r="D20" s="8">
        <v>11292990</v>
      </c>
      <c r="E20" s="8"/>
      <c r="F20" s="8"/>
      <c r="G20" s="8"/>
      <c r="H20" s="8"/>
      <c r="I20" s="8"/>
      <c r="J20" s="8">
        <v>100</v>
      </c>
      <c r="K20" s="8"/>
      <c r="L20" s="8"/>
      <c r="M20" s="8"/>
      <c r="N20" s="8"/>
      <c r="O20" s="8"/>
      <c r="P20" s="8">
        <v>100</v>
      </c>
      <c r="Q20" s="8"/>
      <c r="R20" s="8"/>
      <c r="S20" s="8"/>
      <c r="T20" s="8"/>
      <c r="U20" s="8"/>
      <c r="V20" s="8">
        <v>100</v>
      </c>
    </row>
    <row r="21" spans="1:22" s="107" customFormat="1" ht="11.4" x14ac:dyDescent="0.2">
      <c r="A21" s="107" t="s">
        <v>231</v>
      </c>
      <c r="B21" s="8">
        <v>2007</v>
      </c>
      <c r="C21" s="108" t="s">
        <v>234</v>
      </c>
      <c r="D21" s="8">
        <v>11548448</v>
      </c>
      <c r="E21" s="8">
        <v>90.472900771804689</v>
      </c>
      <c r="F21" s="8"/>
      <c r="G21" s="8"/>
      <c r="H21" s="8"/>
      <c r="I21" s="8"/>
      <c r="J21" s="8">
        <v>100</v>
      </c>
      <c r="K21" s="8">
        <v>79.383123915603932</v>
      </c>
      <c r="L21" s="8"/>
      <c r="M21" s="8"/>
      <c r="N21" s="8"/>
      <c r="O21" s="8"/>
      <c r="P21" s="8">
        <v>100</v>
      </c>
      <c r="Q21" s="8"/>
      <c r="R21" s="8"/>
      <c r="S21" s="8"/>
      <c r="T21" s="8"/>
      <c r="U21" s="8"/>
      <c r="V21" s="8">
        <v>100</v>
      </c>
    </row>
    <row r="22" spans="1:22" s="107" customFormat="1" ht="11.4" x14ac:dyDescent="0.2">
      <c r="A22" s="107" t="s">
        <v>231</v>
      </c>
      <c r="B22" s="8">
        <v>2008</v>
      </c>
      <c r="C22" s="108" t="s">
        <v>234</v>
      </c>
      <c r="D22" s="8">
        <v>11812880</v>
      </c>
      <c r="E22" s="8">
        <v>90.472900771804689</v>
      </c>
      <c r="F22" s="8"/>
      <c r="G22" s="8"/>
      <c r="H22" s="8"/>
      <c r="I22" s="8"/>
      <c r="J22" s="8">
        <v>100</v>
      </c>
      <c r="K22" s="8">
        <v>79.383123915603932</v>
      </c>
      <c r="L22" s="8"/>
      <c r="M22" s="8"/>
      <c r="N22" s="8"/>
      <c r="O22" s="8"/>
      <c r="P22" s="8">
        <v>100</v>
      </c>
      <c r="Q22" s="8"/>
      <c r="R22" s="8"/>
      <c r="S22" s="8"/>
      <c r="T22" s="8"/>
      <c r="U22" s="8"/>
      <c r="V22" s="8">
        <v>100</v>
      </c>
    </row>
    <row r="23" spans="1:22" s="107" customFormat="1" ht="11.4" x14ac:dyDescent="0.2">
      <c r="A23" s="107" t="s">
        <v>231</v>
      </c>
      <c r="B23" s="8">
        <v>2009</v>
      </c>
      <c r="C23" s="108" t="s">
        <v>234</v>
      </c>
      <c r="D23" s="8">
        <v>12134630</v>
      </c>
      <c r="E23" s="8">
        <v>90.472900771804689</v>
      </c>
      <c r="F23" s="8"/>
      <c r="G23" s="8"/>
      <c r="H23" s="8"/>
      <c r="I23" s="8"/>
      <c r="J23" s="8">
        <v>100</v>
      </c>
      <c r="K23" s="8">
        <v>79.383123915603932</v>
      </c>
      <c r="L23" s="8"/>
      <c r="M23" s="8"/>
      <c r="N23" s="8"/>
      <c r="O23" s="8"/>
      <c r="P23" s="8">
        <v>100</v>
      </c>
      <c r="Q23" s="8"/>
      <c r="R23" s="8"/>
      <c r="S23" s="8"/>
      <c r="T23" s="8"/>
      <c r="U23" s="8"/>
      <c r="V23" s="8">
        <v>100</v>
      </c>
    </row>
    <row r="24" spans="1:22" s="107" customFormat="1" ht="11.4" x14ac:dyDescent="0.2">
      <c r="A24" s="107" t="s">
        <v>231</v>
      </c>
      <c r="B24" s="8">
        <v>2010</v>
      </c>
      <c r="C24" s="108" t="s">
        <v>234</v>
      </c>
      <c r="D24" s="8">
        <v>12449852</v>
      </c>
      <c r="E24" s="8">
        <v>90.472900771804689</v>
      </c>
      <c r="F24" s="8"/>
      <c r="G24" s="8"/>
      <c r="H24" s="8"/>
      <c r="I24" s="8"/>
      <c r="J24" s="8">
        <v>100</v>
      </c>
      <c r="K24" s="8">
        <v>79.383123915603932</v>
      </c>
      <c r="L24" s="8"/>
      <c r="M24" s="8"/>
      <c r="N24" s="8"/>
      <c r="O24" s="8"/>
      <c r="P24" s="8">
        <v>100</v>
      </c>
      <c r="Q24" s="8">
        <v>29.932840221493279</v>
      </c>
      <c r="R24" s="8">
        <v>24.954981992797119</v>
      </c>
      <c r="S24" s="8"/>
      <c r="T24" s="8"/>
      <c r="U24" s="8">
        <v>75.045018007202884</v>
      </c>
      <c r="V24" s="8">
        <v>24.954981992797116</v>
      </c>
    </row>
    <row r="25" spans="1:22" s="107" customFormat="1" ht="11.4" x14ac:dyDescent="0.2">
      <c r="A25" s="107" t="s">
        <v>231</v>
      </c>
      <c r="B25" s="8">
        <v>2011</v>
      </c>
      <c r="C25" s="108" t="s">
        <v>234</v>
      </c>
      <c r="D25" s="8">
        <v>12735206</v>
      </c>
      <c r="E25" s="8">
        <v>90.472900771804689</v>
      </c>
      <c r="F25" s="8"/>
      <c r="G25" s="8"/>
      <c r="H25" s="8"/>
      <c r="I25" s="8"/>
      <c r="J25" s="8">
        <v>100</v>
      </c>
      <c r="K25" s="8">
        <v>79.383123915603932</v>
      </c>
      <c r="L25" s="8"/>
      <c r="M25" s="8"/>
      <c r="N25" s="8"/>
      <c r="O25" s="8"/>
      <c r="P25" s="8">
        <v>100</v>
      </c>
      <c r="Q25" s="8">
        <v>29.932840221493279</v>
      </c>
      <c r="R25" s="8">
        <v>24.954981992797119</v>
      </c>
      <c r="S25" s="8"/>
      <c r="T25" s="8"/>
      <c r="U25" s="8">
        <v>75.045018007202884</v>
      </c>
      <c r="V25" s="8">
        <v>24.954981992797116</v>
      </c>
    </row>
    <row r="26" spans="1:22" s="107" customFormat="1" ht="11.4" x14ac:dyDescent="0.2">
      <c r="A26" s="107" t="s">
        <v>231</v>
      </c>
      <c r="B26" s="8">
        <v>2012</v>
      </c>
      <c r="C26" s="108" t="s">
        <v>234</v>
      </c>
      <c r="D26" s="8">
        <v>13023070</v>
      </c>
      <c r="E26" s="8">
        <v>89.925869018668891</v>
      </c>
      <c r="F26" s="8"/>
      <c r="G26" s="8"/>
      <c r="H26" s="8"/>
      <c r="I26" s="8"/>
      <c r="J26" s="8">
        <v>100</v>
      </c>
      <c r="K26" s="8">
        <v>79.383123915603932</v>
      </c>
      <c r="L26" s="8">
        <v>62</v>
      </c>
      <c r="M26" s="8"/>
      <c r="N26" s="8"/>
      <c r="O26" s="8">
        <v>38</v>
      </c>
      <c r="P26" s="8">
        <v>62</v>
      </c>
      <c r="Q26" s="8">
        <v>29.932840221493279</v>
      </c>
      <c r="R26" s="8">
        <v>24.954981992797119</v>
      </c>
      <c r="S26" s="8"/>
      <c r="T26" s="8"/>
      <c r="U26" s="8">
        <v>75.045018007202884</v>
      </c>
      <c r="V26" s="8">
        <v>24.954981992797116</v>
      </c>
    </row>
    <row r="27" spans="1:22" s="107" customFormat="1" ht="11.4" x14ac:dyDescent="0.2">
      <c r="A27" s="107" t="s">
        <v>231</v>
      </c>
      <c r="B27" s="8">
        <v>2013</v>
      </c>
      <c r="C27" s="108" t="s">
        <v>234</v>
      </c>
      <c r="D27" s="8">
        <v>13319697</v>
      </c>
      <c r="E27" s="8">
        <v>89.378837265533093</v>
      </c>
      <c r="F27" s="8"/>
      <c r="G27" s="8"/>
      <c r="H27" s="8"/>
      <c r="I27" s="8"/>
      <c r="J27" s="8">
        <v>100</v>
      </c>
      <c r="K27" s="8">
        <v>79.383123915603932</v>
      </c>
      <c r="L27" s="8">
        <v>62</v>
      </c>
      <c r="M27" s="8"/>
      <c r="N27" s="8"/>
      <c r="O27" s="8">
        <v>38</v>
      </c>
      <c r="P27" s="8">
        <v>62</v>
      </c>
      <c r="Q27" s="8">
        <v>29.932840221493279</v>
      </c>
      <c r="R27" s="8">
        <v>24.954981992797119</v>
      </c>
      <c r="S27" s="8"/>
      <c r="T27" s="8"/>
      <c r="U27" s="8">
        <v>75.045018007202884</v>
      </c>
      <c r="V27" s="8">
        <v>24.954981992797116</v>
      </c>
    </row>
    <row r="28" spans="1:22" s="107" customFormat="1" ht="11.4" x14ac:dyDescent="0.2">
      <c r="A28" s="107" t="s">
        <v>231</v>
      </c>
      <c r="B28" s="8">
        <v>2014</v>
      </c>
      <c r="C28" s="108" t="s">
        <v>234</v>
      </c>
      <c r="D28" s="8">
        <v>13623685</v>
      </c>
      <c r="E28" s="8">
        <v>88.831805512397068</v>
      </c>
      <c r="F28" s="8"/>
      <c r="G28" s="8"/>
      <c r="H28" s="8"/>
      <c r="I28" s="8"/>
      <c r="J28" s="8">
        <v>100</v>
      </c>
      <c r="K28" s="8">
        <v>79.383123915603932</v>
      </c>
      <c r="L28" s="8">
        <v>62</v>
      </c>
      <c r="M28" s="8"/>
      <c r="N28" s="8"/>
      <c r="O28" s="8">
        <v>38</v>
      </c>
      <c r="P28" s="8">
        <v>62</v>
      </c>
      <c r="Q28" s="8">
        <v>29.932840221493279</v>
      </c>
      <c r="R28" s="8">
        <v>24.954981992797116</v>
      </c>
      <c r="S28" s="8"/>
      <c r="T28" s="8"/>
      <c r="U28" s="8">
        <v>75.045018007202884</v>
      </c>
      <c r="V28" s="8">
        <v>24.954981992797116</v>
      </c>
    </row>
    <row r="29" spans="1:22" s="107" customFormat="1" ht="11.4" x14ac:dyDescent="0.2">
      <c r="A29" s="107" t="s">
        <v>231</v>
      </c>
      <c r="B29" s="8">
        <v>2015</v>
      </c>
      <c r="C29" s="108" t="s">
        <v>234</v>
      </c>
      <c r="D29" s="8">
        <v>13962769</v>
      </c>
      <c r="E29" s="8">
        <v>88.28477375926127</v>
      </c>
      <c r="F29" s="8"/>
      <c r="G29" s="8"/>
      <c r="H29" s="8"/>
      <c r="I29" s="8"/>
      <c r="J29" s="8">
        <v>100</v>
      </c>
      <c r="K29" s="8">
        <v>79.383123915603932</v>
      </c>
      <c r="L29" s="8">
        <v>62</v>
      </c>
      <c r="M29" s="8"/>
      <c r="N29" s="8"/>
      <c r="O29" s="8">
        <v>38</v>
      </c>
      <c r="P29" s="8">
        <v>62</v>
      </c>
      <c r="Q29" s="8">
        <v>32.387010708787784</v>
      </c>
      <c r="R29" s="8">
        <v>24.977490996398558</v>
      </c>
      <c r="S29" s="8"/>
      <c r="T29" s="8"/>
      <c r="U29" s="8">
        <v>75.022509003601442</v>
      </c>
      <c r="V29" s="8">
        <v>24.977490996398558</v>
      </c>
    </row>
    <row r="30" spans="1:22" s="107" customFormat="1" ht="11.4" x14ac:dyDescent="0.2">
      <c r="A30" s="107" t="s">
        <v>231</v>
      </c>
      <c r="B30" s="8">
        <v>2016</v>
      </c>
      <c r="C30" s="108" t="s">
        <v>234</v>
      </c>
      <c r="D30" s="8">
        <v>14282196</v>
      </c>
      <c r="E30" s="8">
        <v>87.737742006125472</v>
      </c>
      <c r="F30" s="8">
        <v>65.818584070796462</v>
      </c>
      <c r="G30" s="8">
        <v>43.473451327433629</v>
      </c>
      <c r="H30" s="8">
        <v>22.345132743362832</v>
      </c>
      <c r="I30" s="8">
        <v>34.181415929203538</v>
      </c>
      <c r="J30" s="8">
        <v>0</v>
      </c>
      <c r="K30" s="8">
        <v>79.383123915603932</v>
      </c>
      <c r="L30" s="8">
        <v>62</v>
      </c>
      <c r="M30" s="8"/>
      <c r="N30" s="8"/>
      <c r="O30" s="8">
        <v>38</v>
      </c>
      <c r="P30" s="8">
        <v>62</v>
      </c>
      <c r="Q30" s="8">
        <v>34.841181196081379</v>
      </c>
      <c r="R30" s="8">
        <v>25</v>
      </c>
      <c r="S30" s="8">
        <v>7.5630252100840334</v>
      </c>
      <c r="T30" s="8">
        <v>17.436974789915965</v>
      </c>
      <c r="U30" s="8">
        <v>75</v>
      </c>
      <c r="V30" s="8">
        <v>0</v>
      </c>
    </row>
    <row r="31" spans="1:22" s="107" customFormat="1" ht="11.4" x14ac:dyDescent="0.2">
      <c r="A31" s="107" t="s">
        <v>231</v>
      </c>
      <c r="B31" s="8">
        <v>2017</v>
      </c>
      <c r="C31" s="108" t="s">
        <v>234</v>
      </c>
      <c r="D31" s="8">
        <v>14581761</v>
      </c>
      <c r="E31" s="8">
        <v>87.190710252989675</v>
      </c>
      <c r="F31" s="8">
        <v>65.818584070796462</v>
      </c>
      <c r="G31" s="8">
        <v>43.473451327433629</v>
      </c>
      <c r="H31" s="8">
        <v>22.345132743362832</v>
      </c>
      <c r="I31" s="8">
        <v>34.181415929203538</v>
      </c>
      <c r="J31" s="8">
        <v>0</v>
      </c>
      <c r="K31" s="8">
        <v>79.383123915603932</v>
      </c>
      <c r="L31" s="8">
        <v>62</v>
      </c>
      <c r="M31" s="8"/>
      <c r="N31" s="8"/>
      <c r="O31" s="8">
        <v>38</v>
      </c>
      <c r="P31" s="8">
        <v>62</v>
      </c>
      <c r="Q31" s="8">
        <v>37.295351683375884</v>
      </c>
      <c r="R31" s="8">
        <v>25.022509003601442</v>
      </c>
      <c r="S31" s="8">
        <v>7.5630252100840334</v>
      </c>
      <c r="T31" s="8">
        <v>17.459483793517407</v>
      </c>
      <c r="U31" s="8">
        <v>74.977490996398558</v>
      </c>
      <c r="V31" s="8">
        <v>0</v>
      </c>
    </row>
    <row r="32" spans="1:22" s="107" customFormat="1" ht="11.4" x14ac:dyDescent="0.2">
      <c r="A32" s="107" t="s">
        <v>231</v>
      </c>
      <c r="B32" s="8">
        <v>2018</v>
      </c>
      <c r="C32" s="108" t="s">
        <v>234</v>
      </c>
      <c r="D32" s="8">
        <v>14898337</v>
      </c>
      <c r="E32" s="8">
        <v>86.64367849985365</v>
      </c>
      <c r="F32" s="8">
        <v>65.818584070796462</v>
      </c>
      <c r="G32" s="8">
        <v>43.473451327433629</v>
      </c>
      <c r="H32" s="8">
        <v>22.345132743362832</v>
      </c>
      <c r="I32" s="8">
        <v>34.181415929203538</v>
      </c>
      <c r="J32" s="8">
        <v>0</v>
      </c>
      <c r="K32" s="8">
        <v>79.383123915603932</v>
      </c>
      <c r="L32" s="8">
        <v>62</v>
      </c>
      <c r="M32" s="8"/>
      <c r="N32" s="8"/>
      <c r="O32" s="8">
        <v>38</v>
      </c>
      <c r="P32" s="8">
        <v>62</v>
      </c>
      <c r="Q32" s="8">
        <v>39.749522170669479</v>
      </c>
      <c r="R32" s="8">
        <v>25.045018007202884</v>
      </c>
      <c r="S32" s="8">
        <v>7.5630252100840334</v>
      </c>
      <c r="T32" s="8">
        <v>17.481992797118849</v>
      </c>
      <c r="U32" s="8">
        <v>74.954981992797116</v>
      </c>
      <c r="V32" s="8">
        <v>0</v>
      </c>
    </row>
    <row r="33" spans="1:22" s="107" customFormat="1" ht="11.4" x14ac:dyDescent="0.2">
      <c r="A33" s="107" t="s">
        <v>231</v>
      </c>
      <c r="B33" s="8">
        <v>2019</v>
      </c>
      <c r="C33" s="108" t="s">
        <v>234</v>
      </c>
      <c r="D33" s="8">
        <v>15108834</v>
      </c>
      <c r="E33" s="8">
        <v>86.096646746717852</v>
      </c>
      <c r="F33" s="8">
        <v>65.818584070796462</v>
      </c>
      <c r="G33" s="8">
        <v>43.473451327433629</v>
      </c>
      <c r="H33" s="8">
        <v>22.345132743362832</v>
      </c>
      <c r="I33" s="8">
        <v>34.181415929203538</v>
      </c>
      <c r="J33" s="8">
        <v>0</v>
      </c>
      <c r="K33" s="8">
        <v>79.383123915603932</v>
      </c>
      <c r="L33" s="8">
        <v>62</v>
      </c>
      <c r="M33" s="8"/>
      <c r="N33" s="8"/>
      <c r="O33" s="8">
        <v>38</v>
      </c>
      <c r="P33" s="8">
        <v>62</v>
      </c>
      <c r="Q33" s="8">
        <v>42.203692657963984</v>
      </c>
      <c r="R33" s="8">
        <v>25.067527010804326</v>
      </c>
      <c r="S33" s="8">
        <v>7.5630252100840334</v>
      </c>
      <c r="T33" s="8">
        <v>17.504501800720291</v>
      </c>
      <c r="U33" s="8">
        <v>74.932472989195674</v>
      </c>
      <c r="V33" s="8">
        <v>0</v>
      </c>
    </row>
    <row r="34" spans="1:22" s="107" customFormat="1" ht="11.4" x14ac:dyDescent="0.2">
      <c r="A34" s="107" t="s">
        <v>231</v>
      </c>
      <c r="B34" s="8">
        <v>2020</v>
      </c>
      <c r="C34" s="108" t="s">
        <v>234</v>
      </c>
      <c r="D34" s="8">
        <v>16495542</v>
      </c>
      <c r="E34" s="8">
        <v>85.549614993582054</v>
      </c>
      <c r="F34" s="8">
        <v>65.818584070796462</v>
      </c>
      <c r="G34" s="8">
        <v>43.473451327433629</v>
      </c>
      <c r="H34" s="8">
        <v>22.345132743362832</v>
      </c>
      <c r="I34" s="8">
        <v>34.181415929203538</v>
      </c>
      <c r="J34" s="8">
        <v>0</v>
      </c>
      <c r="K34" s="8">
        <v>79.383123915603932</v>
      </c>
      <c r="L34" s="8">
        <v>62</v>
      </c>
      <c r="M34" s="8"/>
      <c r="N34" s="8"/>
      <c r="O34" s="8">
        <v>38</v>
      </c>
      <c r="P34" s="8">
        <v>62</v>
      </c>
      <c r="Q34" s="8">
        <v>44.657863145258489</v>
      </c>
      <c r="R34" s="8">
        <v>25.090036014405769</v>
      </c>
      <c r="S34" s="8">
        <v>7.5630252100840334</v>
      </c>
      <c r="T34" s="8">
        <v>17.527010804321733</v>
      </c>
      <c r="U34" s="8">
        <v>74.909963985594231</v>
      </c>
      <c r="V34" s="8">
        <v>0</v>
      </c>
    </row>
    <row r="35" spans="1:22" s="107" customFormat="1" ht="11.4" x14ac:dyDescent="0.2">
      <c r="A35" s="107" t="s">
        <v>231</v>
      </c>
      <c r="B35" s="8">
        <v>2021</v>
      </c>
      <c r="C35" s="108" t="s">
        <v>234</v>
      </c>
      <c r="D35" s="8">
        <v>16815940</v>
      </c>
      <c r="E35" s="8">
        <v>85.002583240446256</v>
      </c>
      <c r="F35" s="8">
        <v>65.818584070796462</v>
      </c>
      <c r="G35" s="8">
        <v>43.473451327433629</v>
      </c>
      <c r="H35" s="8">
        <v>22.345132743362832</v>
      </c>
      <c r="I35" s="8">
        <v>34.181415929203538</v>
      </c>
      <c r="J35" s="8">
        <v>0</v>
      </c>
      <c r="K35" s="8">
        <v>79.383123915603932</v>
      </c>
      <c r="L35" s="8"/>
      <c r="M35" s="8"/>
      <c r="N35" s="8"/>
      <c r="O35" s="8"/>
      <c r="P35" s="8">
        <v>100</v>
      </c>
      <c r="Q35" s="8">
        <v>47.112033632552084</v>
      </c>
      <c r="R35" s="8">
        <v>25.112545018007211</v>
      </c>
      <c r="S35" s="8">
        <v>7.5630252100840334</v>
      </c>
      <c r="T35" s="8">
        <v>17.549519807923176</v>
      </c>
      <c r="U35" s="8">
        <v>74.887454981992789</v>
      </c>
      <c r="V35" s="8">
        <v>0</v>
      </c>
    </row>
    <row r="36" spans="1:22" s="107" customFormat="1" ht="11.4" x14ac:dyDescent="0.2">
      <c r="A36" s="107" t="s">
        <v>231</v>
      </c>
      <c r="B36" s="8">
        <v>2022</v>
      </c>
      <c r="C36" s="108" t="s">
        <v>234</v>
      </c>
      <c r="D36" s="8">
        <v>17164960</v>
      </c>
      <c r="E36" s="8">
        <v>84.455551487310231</v>
      </c>
      <c r="F36" s="8">
        <v>65.818584070796462</v>
      </c>
      <c r="G36" s="8">
        <v>43.473451327433629</v>
      </c>
      <c r="H36" s="8">
        <v>22.345132743362832</v>
      </c>
      <c r="I36" s="8">
        <v>34.181415929203538</v>
      </c>
      <c r="J36" s="8">
        <v>0</v>
      </c>
      <c r="K36" s="8">
        <v>79.383123915603932</v>
      </c>
      <c r="L36" s="8"/>
      <c r="M36" s="8"/>
      <c r="N36" s="8"/>
      <c r="O36" s="8"/>
      <c r="P36" s="8">
        <v>100</v>
      </c>
      <c r="Q36" s="8">
        <v>49.566204119846589</v>
      </c>
      <c r="R36" s="8">
        <v>25.135054021608653</v>
      </c>
      <c r="S36" s="8">
        <v>7.5630252100840334</v>
      </c>
      <c r="T36" s="8">
        <v>17.572028811524618</v>
      </c>
      <c r="U36" s="8">
        <v>74.864945978391347</v>
      </c>
      <c r="V36" s="8">
        <v>0</v>
      </c>
    </row>
    <row r="37" spans="1:22" s="107" customFormat="1" ht="11.4" x14ac:dyDescent="0.2">
      <c r="A37" s="107" t="s">
        <v>231</v>
      </c>
      <c r="B37" s="8">
        <v>2023</v>
      </c>
      <c r="C37" s="108" t="s">
        <v>234</v>
      </c>
      <c r="D37" s="8">
        <v>17533276</v>
      </c>
      <c r="E37" s="8">
        <v>84.455551487310231</v>
      </c>
      <c r="F37" s="8">
        <v>65.818584070796462</v>
      </c>
      <c r="G37" s="8">
        <v>43.473451327433629</v>
      </c>
      <c r="H37" s="8">
        <v>22.345132743362832</v>
      </c>
      <c r="I37" s="8">
        <v>34.181415929203538</v>
      </c>
      <c r="J37" s="8">
        <v>0</v>
      </c>
      <c r="K37" s="8"/>
      <c r="L37" s="8"/>
      <c r="M37" s="8"/>
      <c r="N37" s="8"/>
      <c r="O37" s="8"/>
      <c r="P37" s="8">
        <v>100</v>
      </c>
      <c r="Q37" s="8">
        <v>49.566204119846589</v>
      </c>
      <c r="R37" s="8">
        <v>25.135054021608649</v>
      </c>
      <c r="S37" s="8">
        <v>7.5630252100840334</v>
      </c>
      <c r="T37" s="8">
        <v>17.572028811524618</v>
      </c>
      <c r="U37" s="8">
        <v>74.864945978391347</v>
      </c>
      <c r="V37" s="8">
        <v>0</v>
      </c>
    </row>
    <row r="38" spans="1:22" s="107" customFormat="1" ht="11.4" x14ac:dyDescent="0.2">
      <c r="A38" s="107" t="s">
        <v>231</v>
      </c>
      <c r="B38" s="8">
        <v>2024</v>
      </c>
      <c r="C38" s="108" t="s">
        <v>234</v>
      </c>
      <c r="D38" s="8">
        <v>17214888</v>
      </c>
      <c r="E38" s="8">
        <v>84.455551487310231</v>
      </c>
      <c r="F38" s="8">
        <v>65.818584070796462</v>
      </c>
      <c r="G38" s="8">
        <v>43.473451327433629</v>
      </c>
      <c r="H38" s="8">
        <v>22.345132743362832</v>
      </c>
      <c r="I38" s="8">
        <v>34.181415929203538</v>
      </c>
      <c r="J38" s="8">
        <v>0</v>
      </c>
      <c r="K38" s="8"/>
      <c r="L38" s="8"/>
      <c r="M38" s="8"/>
      <c r="N38" s="8"/>
      <c r="O38" s="8"/>
      <c r="P38" s="8">
        <v>100</v>
      </c>
      <c r="Q38" s="8">
        <v>49.566204119846589</v>
      </c>
      <c r="R38" s="8">
        <v>25.135054021608649</v>
      </c>
      <c r="S38" s="8">
        <v>7.5630252100840334</v>
      </c>
      <c r="T38" s="8">
        <v>17.572028811524618</v>
      </c>
      <c r="U38" s="8">
        <v>74.864945978391347</v>
      </c>
      <c r="V38" s="8">
        <v>0</v>
      </c>
    </row>
    <row r="39" spans="1:22" s="107" customFormat="1" ht="11.4" x14ac:dyDescent="0.2">
      <c r="A39" s="107" t="s">
        <v>231</v>
      </c>
      <c r="B39" s="8">
        <v>2025</v>
      </c>
      <c r="C39" s="108" t="s">
        <v>234</v>
      </c>
      <c r="D39" s="8">
        <v>17540192</v>
      </c>
      <c r="E39" s="8">
        <v>84.455551487310231</v>
      </c>
      <c r="F39" s="8"/>
      <c r="G39" s="8"/>
      <c r="H39" s="8"/>
      <c r="I39" s="8"/>
      <c r="J39" s="8">
        <v>100</v>
      </c>
      <c r="K39" s="8"/>
      <c r="L39" s="8"/>
      <c r="M39" s="8"/>
      <c r="N39" s="8"/>
      <c r="O39" s="8"/>
      <c r="P39" s="8">
        <v>100</v>
      </c>
      <c r="Q39" s="8">
        <v>49.566204119846589</v>
      </c>
      <c r="R39" s="8">
        <v>25.135054021608649</v>
      </c>
      <c r="S39" s="8"/>
      <c r="T39" s="8"/>
      <c r="U39" s="8">
        <v>74.864945978391347</v>
      </c>
      <c r="V39" s="8">
        <v>25.135054021608653</v>
      </c>
    </row>
    <row r="40" spans="1:22" s="107" customFormat="1" ht="11.4" x14ac:dyDescent="0.2">
      <c r="A40" s="107" t="s">
        <v>231</v>
      </c>
      <c r="B40" s="8">
        <v>2026</v>
      </c>
      <c r="C40" s="108" t="s">
        <v>234</v>
      </c>
      <c r="D40" s="8"/>
      <c r="E40" s="8">
        <v>84.455551487310231</v>
      </c>
      <c r="F40" s="8"/>
      <c r="G40" s="8"/>
      <c r="H40" s="8"/>
      <c r="I40" s="8"/>
      <c r="J40" s="8">
        <v>100</v>
      </c>
      <c r="K40" s="8"/>
      <c r="L40" s="8"/>
      <c r="M40" s="8"/>
      <c r="N40" s="8"/>
      <c r="O40" s="8"/>
      <c r="P40" s="8">
        <v>100</v>
      </c>
      <c r="Q40" s="8">
        <v>49.566204119846589</v>
      </c>
      <c r="R40" s="8">
        <v>25.135054021608649</v>
      </c>
      <c r="S40" s="8"/>
      <c r="T40" s="8"/>
      <c r="U40" s="8">
        <v>74.864945978391347</v>
      </c>
      <c r="V40" s="8">
        <v>25.135054021608653</v>
      </c>
    </row>
    <row r="41" spans="1:22" s="107" customFormat="1" ht="11.4" x14ac:dyDescent="0.2">
      <c r="A41" s="107" t="s">
        <v>231</v>
      </c>
      <c r="B41" s="8">
        <v>2027</v>
      </c>
      <c r="C41" s="108" t="s">
        <v>234</v>
      </c>
      <c r="D41" s="8"/>
      <c r="E41" s="8"/>
      <c r="F41" s="8"/>
      <c r="G41" s="8"/>
      <c r="H41" s="8"/>
      <c r="I41" s="8"/>
      <c r="J41" s="8">
        <v>100</v>
      </c>
      <c r="K41" s="8"/>
      <c r="L41" s="8"/>
      <c r="M41" s="8"/>
      <c r="N41" s="8"/>
      <c r="O41" s="8"/>
      <c r="P41" s="8">
        <v>100</v>
      </c>
      <c r="Q41" s="8"/>
      <c r="R41" s="8"/>
      <c r="S41" s="8"/>
      <c r="T41" s="8"/>
      <c r="U41" s="8"/>
      <c r="V41" s="8">
        <v>100</v>
      </c>
    </row>
    <row r="42" spans="1:22" s="107" customFormat="1" ht="11.4" x14ac:dyDescent="0.2">
      <c r="A42" s="107" t="s">
        <v>231</v>
      </c>
      <c r="B42" s="8">
        <v>2028</v>
      </c>
      <c r="C42" s="108" t="s">
        <v>234</v>
      </c>
      <c r="D42" s="8"/>
      <c r="E42" s="8"/>
      <c r="F42" s="8"/>
      <c r="G42" s="8"/>
      <c r="H42" s="8"/>
      <c r="I42" s="8"/>
      <c r="J42" s="8">
        <v>100</v>
      </c>
      <c r="K42" s="8"/>
      <c r="L42" s="8"/>
      <c r="M42" s="8"/>
      <c r="N42" s="8"/>
      <c r="O42" s="8"/>
      <c r="P42" s="8">
        <v>100</v>
      </c>
      <c r="Q42" s="8"/>
      <c r="R42" s="8"/>
      <c r="S42" s="8"/>
      <c r="T42" s="8"/>
      <c r="U42" s="8"/>
      <c r="V42" s="8">
        <v>100</v>
      </c>
    </row>
    <row r="43" spans="1:22" s="107" customFormat="1" ht="11.4" x14ac:dyDescent="0.2">
      <c r="A43" s="107" t="s">
        <v>231</v>
      </c>
      <c r="B43" s="8">
        <v>2029</v>
      </c>
      <c r="C43" s="108" t="s">
        <v>234</v>
      </c>
      <c r="D43" s="8"/>
      <c r="E43" s="8"/>
      <c r="F43" s="8"/>
      <c r="G43" s="8"/>
      <c r="H43" s="8"/>
      <c r="I43" s="8"/>
      <c r="J43" s="8">
        <v>100</v>
      </c>
      <c r="K43" s="8"/>
      <c r="L43" s="8"/>
      <c r="M43" s="8"/>
      <c r="N43" s="8"/>
      <c r="O43" s="8"/>
      <c r="P43" s="8">
        <v>100</v>
      </c>
      <c r="Q43" s="8"/>
      <c r="R43" s="8"/>
      <c r="S43" s="8"/>
      <c r="T43" s="8"/>
      <c r="U43" s="8"/>
      <c r="V43" s="8">
        <v>100</v>
      </c>
    </row>
    <row r="44" spans="1:22" s="107" customFormat="1" ht="11.4" x14ac:dyDescent="0.2">
      <c r="A44" s="107" t="s">
        <v>231</v>
      </c>
      <c r="B44" s="8">
        <v>2030</v>
      </c>
      <c r="C44" s="108" t="s">
        <v>234</v>
      </c>
      <c r="D44" s="8"/>
      <c r="E44" s="8"/>
      <c r="F44" s="8"/>
      <c r="G44" s="8"/>
      <c r="H44" s="8"/>
      <c r="I44" s="8"/>
      <c r="J44" s="8">
        <v>100</v>
      </c>
      <c r="K44" s="8"/>
      <c r="L44" s="8"/>
      <c r="M44" s="8"/>
      <c r="N44" s="8"/>
      <c r="O44" s="8"/>
      <c r="P44" s="8">
        <v>100</v>
      </c>
      <c r="Q44" s="8"/>
      <c r="R44" s="8"/>
      <c r="S44" s="8"/>
      <c r="T44" s="8"/>
      <c r="U44" s="8"/>
      <c r="V44" s="8">
        <v>100</v>
      </c>
    </row>
    <row r="45" spans="1:22" s="107" customFormat="1" ht="11.4" x14ac:dyDescent="0.2">
      <c r="A45" s="107" t="s">
        <v>231</v>
      </c>
      <c r="B45" s="8">
        <v>2000</v>
      </c>
      <c r="C45" s="108" t="s">
        <v>235</v>
      </c>
      <c r="D45" s="8">
        <v>3207377.6524978639</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231</v>
      </c>
      <c r="B46" s="8">
        <v>2001</v>
      </c>
      <c r="C46" s="108" t="s">
        <v>235</v>
      </c>
      <c r="D46" s="8">
        <v>3293155.8990849308</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231</v>
      </c>
      <c r="B47" s="8">
        <v>2002</v>
      </c>
      <c r="C47" s="108" t="s">
        <v>235</v>
      </c>
      <c r="D47" s="8">
        <v>3377212.0313157653</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231</v>
      </c>
      <c r="B48" s="8">
        <v>2003</v>
      </c>
      <c r="C48" s="108" t="s">
        <v>235</v>
      </c>
      <c r="D48" s="8">
        <v>3459408.4452323914</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231</v>
      </c>
      <c r="B49" s="8">
        <v>2004</v>
      </c>
      <c r="C49" s="108" t="s">
        <v>235</v>
      </c>
      <c r="D49" s="8">
        <v>3531384.0270397952</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231</v>
      </c>
      <c r="B50" s="8">
        <v>2005</v>
      </c>
      <c r="C50" s="108" t="s">
        <v>235</v>
      </c>
      <c r="D50" s="8">
        <v>3617911.441918564</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231</v>
      </c>
      <c r="B51" s="8">
        <v>2006</v>
      </c>
      <c r="C51" s="108" t="s">
        <v>235</v>
      </c>
      <c r="D51" s="8">
        <v>3705568.7776828767</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231</v>
      </c>
      <c r="B52" s="8">
        <v>2007</v>
      </c>
      <c r="C52" s="108" t="s">
        <v>235</v>
      </c>
      <c r="D52" s="8">
        <v>3795513.0500793457</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231</v>
      </c>
      <c r="B53" s="8">
        <v>2008</v>
      </c>
      <c r="C53" s="108" t="s">
        <v>235</v>
      </c>
      <c r="D53" s="8">
        <v>3888681.8157897945</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231</v>
      </c>
      <c r="B54" s="8">
        <v>2009</v>
      </c>
      <c r="C54" s="108" t="s">
        <v>235</v>
      </c>
      <c r="D54" s="8">
        <v>4003578.4796031951</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231</v>
      </c>
      <c r="B55" s="8">
        <v>2010</v>
      </c>
      <c r="C55" s="108" t="s">
        <v>235</v>
      </c>
      <c r="D55" s="8">
        <v>4119531.6156660463</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231</v>
      </c>
      <c r="B56" s="8">
        <v>2011</v>
      </c>
      <c r="C56" s="108" t="s">
        <v>235</v>
      </c>
      <c r="D56" s="8">
        <v>4228979.9496954344</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231</v>
      </c>
      <c r="B57" s="8">
        <v>2012</v>
      </c>
      <c r="C57" s="108" t="s">
        <v>235</v>
      </c>
      <c r="D57" s="8">
        <v>4342673.0096351616</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231</v>
      </c>
      <c r="B58" s="8">
        <v>2013</v>
      </c>
      <c r="C58" s="108" t="s">
        <v>235</v>
      </c>
      <c r="D58" s="8">
        <v>4463030.869725151</v>
      </c>
      <c r="E58" s="8"/>
      <c r="F58" s="8"/>
      <c r="G58" s="8"/>
      <c r="H58" s="8"/>
      <c r="I58" s="8"/>
      <c r="J58" s="8">
        <v>100</v>
      </c>
      <c r="K58" s="8"/>
      <c r="L58" s="8"/>
      <c r="M58" s="8"/>
      <c r="N58" s="8"/>
      <c r="O58" s="8"/>
      <c r="P58" s="8">
        <v>100</v>
      </c>
      <c r="Q58" s="8"/>
      <c r="R58" s="8"/>
      <c r="S58" s="8"/>
      <c r="T58" s="8"/>
      <c r="U58" s="8"/>
      <c r="V58" s="8">
        <v>100</v>
      </c>
    </row>
    <row r="59" spans="1:22" s="107" customFormat="1" ht="11.4" x14ac:dyDescent="0.2">
      <c r="A59" s="107" t="s">
        <v>231</v>
      </c>
      <c r="B59" s="8">
        <v>2014</v>
      </c>
      <c r="C59" s="108" t="s">
        <v>235</v>
      </c>
      <c r="D59" s="8">
        <v>4589683.6470966339</v>
      </c>
      <c r="E59" s="8"/>
      <c r="F59" s="8"/>
      <c r="G59" s="8"/>
      <c r="H59" s="8"/>
      <c r="I59" s="8"/>
      <c r="J59" s="8">
        <v>100</v>
      </c>
      <c r="K59" s="8"/>
      <c r="L59" s="8"/>
      <c r="M59" s="8"/>
      <c r="N59" s="8"/>
      <c r="O59" s="8"/>
      <c r="P59" s="8">
        <v>100</v>
      </c>
      <c r="Q59" s="8"/>
      <c r="R59" s="8"/>
      <c r="S59" s="8"/>
      <c r="T59" s="8"/>
      <c r="U59" s="8"/>
      <c r="V59" s="8">
        <v>100</v>
      </c>
    </row>
    <row r="60" spans="1:22" s="107" customFormat="1" ht="11.4" x14ac:dyDescent="0.2">
      <c r="A60" s="107" t="s">
        <v>231</v>
      </c>
      <c r="B60" s="8">
        <v>2015</v>
      </c>
      <c r="C60" s="108" t="s">
        <v>235</v>
      </c>
      <c r="D60" s="8">
        <v>4732541.0654762648</v>
      </c>
      <c r="E60" s="8"/>
      <c r="F60" s="8"/>
      <c r="G60" s="8"/>
      <c r="H60" s="8"/>
      <c r="I60" s="8"/>
      <c r="J60" s="8">
        <v>100</v>
      </c>
      <c r="K60" s="8"/>
      <c r="L60" s="8"/>
      <c r="M60" s="8"/>
      <c r="N60" s="8"/>
      <c r="O60" s="8"/>
      <c r="P60" s="8">
        <v>100</v>
      </c>
      <c r="Q60" s="8"/>
      <c r="R60" s="8"/>
      <c r="S60" s="8"/>
      <c r="T60" s="8"/>
      <c r="U60" s="8"/>
      <c r="V60" s="8">
        <v>100</v>
      </c>
    </row>
    <row r="61" spans="1:22" s="107" customFormat="1" ht="11.4" x14ac:dyDescent="0.2">
      <c r="A61" s="107" t="s">
        <v>231</v>
      </c>
      <c r="B61" s="8">
        <v>2016</v>
      </c>
      <c r="C61" s="108" t="s">
        <v>235</v>
      </c>
      <c r="D61" s="8">
        <v>4873228.4109777836</v>
      </c>
      <c r="E61" s="8">
        <v>95.454545454545453</v>
      </c>
      <c r="F61" s="8">
        <v>82.323232323232332</v>
      </c>
      <c r="G61" s="8">
        <v>61.111111111111107</v>
      </c>
      <c r="H61" s="8">
        <v>21.212121212121225</v>
      </c>
      <c r="I61" s="8">
        <v>17.676767676767668</v>
      </c>
      <c r="J61" s="8">
        <v>0</v>
      </c>
      <c r="K61" s="8"/>
      <c r="L61" s="8"/>
      <c r="M61" s="8"/>
      <c r="N61" s="8"/>
      <c r="O61" s="8"/>
      <c r="P61" s="8">
        <v>100</v>
      </c>
      <c r="Q61" s="8">
        <v>52.659574468085097</v>
      </c>
      <c r="R61" s="8">
        <v>38.297872340425528</v>
      </c>
      <c r="S61" s="8">
        <v>15.42553191489362</v>
      </c>
      <c r="T61" s="8">
        <v>22.87234042553191</v>
      </c>
      <c r="U61" s="8">
        <v>61.702127659574472</v>
      </c>
      <c r="V61" s="8">
        <v>0</v>
      </c>
    </row>
    <row r="62" spans="1:22" s="107" customFormat="1" ht="11.4" x14ac:dyDescent="0.2">
      <c r="A62" s="107" t="s">
        <v>231</v>
      </c>
      <c r="B62" s="8">
        <v>2017</v>
      </c>
      <c r="C62" s="108" t="s">
        <v>235</v>
      </c>
      <c r="D62" s="8">
        <v>5011751.0999499895</v>
      </c>
      <c r="E62" s="8">
        <v>95.454545454545453</v>
      </c>
      <c r="F62" s="8">
        <v>82.323232323232332</v>
      </c>
      <c r="G62" s="8">
        <v>61.111111111111107</v>
      </c>
      <c r="H62" s="8">
        <v>21.212121212121225</v>
      </c>
      <c r="I62" s="8">
        <v>17.676767676767668</v>
      </c>
      <c r="J62" s="8">
        <v>0</v>
      </c>
      <c r="K62" s="8"/>
      <c r="L62" s="8"/>
      <c r="M62" s="8"/>
      <c r="N62" s="8"/>
      <c r="O62" s="8"/>
      <c r="P62" s="8">
        <v>100</v>
      </c>
      <c r="Q62" s="8">
        <v>52.659574468085097</v>
      </c>
      <c r="R62" s="8">
        <v>38.297872340425528</v>
      </c>
      <c r="S62" s="8">
        <v>15.42553191489362</v>
      </c>
      <c r="T62" s="8">
        <v>22.87234042553191</v>
      </c>
      <c r="U62" s="8">
        <v>61.702127659574472</v>
      </c>
      <c r="V62" s="8">
        <v>0</v>
      </c>
    </row>
    <row r="63" spans="1:22" s="107" customFormat="1" ht="11.4" x14ac:dyDescent="0.2">
      <c r="A63" s="107" t="s">
        <v>231</v>
      </c>
      <c r="B63" s="8">
        <v>2018</v>
      </c>
      <c r="C63" s="108" t="s">
        <v>235</v>
      </c>
      <c r="D63" s="8">
        <v>5161081.6489297487</v>
      </c>
      <c r="E63" s="8">
        <v>95.454545454545453</v>
      </c>
      <c r="F63" s="8">
        <v>82.323232323232332</v>
      </c>
      <c r="G63" s="8">
        <v>61.111111111111107</v>
      </c>
      <c r="H63" s="8">
        <v>21.212121212121225</v>
      </c>
      <c r="I63" s="8">
        <v>17.676767676767668</v>
      </c>
      <c r="J63" s="8">
        <v>0</v>
      </c>
      <c r="K63" s="8"/>
      <c r="L63" s="8"/>
      <c r="M63" s="8"/>
      <c r="N63" s="8"/>
      <c r="O63" s="8"/>
      <c r="P63" s="8">
        <v>100</v>
      </c>
      <c r="Q63" s="8">
        <v>52.659574468085097</v>
      </c>
      <c r="R63" s="8">
        <v>38.297872340425528</v>
      </c>
      <c r="S63" s="8">
        <v>15.42553191489362</v>
      </c>
      <c r="T63" s="8">
        <v>22.87234042553191</v>
      </c>
      <c r="U63" s="8">
        <v>61.702127659574472</v>
      </c>
      <c r="V63" s="8">
        <v>0</v>
      </c>
    </row>
    <row r="64" spans="1:22" s="107" customFormat="1" ht="11.4" x14ac:dyDescent="0.2">
      <c r="A64" s="107" t="s">
        <v>231</v>
      </c>
      <c r="B64" s="8">
        <v>2019</v>
      </c>
      <c r="C64" s="108" t="s">
        <v>235</v>
      </c>
      <c r="D64" s="8">
        <v>5278421.7943766778</v>
      </c>
      <c r="E64" s="8">
        <v>95.454545454545453</v>
      </c>
      <c r="F64" s="8">
        <v>82.323232323232332</v>
      </c>
      <c r="G64" s="8">
        <v>61.111111111111107</v>
      </c>
      <c r="H64" s="8">
        <v>21.212121212121225</v>
      </c>
      <c r="I64" s="8">
        <v>17.676767676767668</v>
      </c>
      <c r="J64" s="8">
        <v>0</v>
      </c>
      <c r="K64" s="8"/>
      <c r="L64" s="8"/>
      <c r="M64" s="8"/>
      <c r="N64" s="8"/>
      <c r="O64" s="8"/>
      <c r="P64" s="8">
        <v>100</v>
      </c>
      <c r="Q64" s="8">
        <v>52.659574468085097</v>
      </c>
      <c r="R64" s="8">
        <v>38.297872340425528</v>
      </c>
      <c r="S64" s="8">
        <v>15.42553191489362</v>
      </c>
      <c r="T64" s="8">
        <v>22.87234042553191</v>
      </c>
      <c r="U64" s="8">
        <v>61.702127659574472</v>
      </c>
      <c r="V64" s="8">
        <v>0</v>
      </c>
    </row>
    <row r="65" spans="1:22" s="107" customFormat="1" ht="11.4" x14ac:dyDescent="0.2">
      <c r="A65" s="107" t="s">
        <v>231</v>
      </c>
      <c r="B65" s="8">
        <v>2020</v>
      </c>
      <c r="C65" s="108" t="s">
        <v>235</v>
      </c>
      <c r="D65" s="8">
        <v>5815173.1494218446</v>
      </c>
      <c r="E65" s="8">
        <v>95.454545454545453</v>
      </c>
      <c r="F65" s="8">
        <v>82.323232323232332</v>
      </c>
      <c r="G65" s="8">
        <v>61.111111111111107</v>
      </c>
      <c r="H65" s="8">
        <v>21.212121212121225</v>
      </c>
      <c r="I65" s="8">
        <v>17.676767676767668</v>
      </c>
      <c r="J65" s="8">
        <v>0</v>
      </c>
      <c r="K65" s="8"/>
      <c r="L65" s="8"/>
      <c r="M65" s="8"/>
      <c r="N65" s="8"/>
      <c r="O65" s="8"/>
      <c r="P65" s="8">
        <v>100</v>
      </c>
      <c r="Q65" s="8">
        <v>52.659574468085097</v>
      </c>
      <c r="R65" s="8">
        <v>38.297872340425528</v>
      </c>
      <c r="S65" s="8">
        <v>15.42553191489362</v>
      </c>
      <c r="T65" s="8">
        <v>22.87234042553191</v>
      </c>
      <c r="U65" s="8">
        <v>61.702127659574472</v>
      </c>
      <c r="V65" s="8">
        <v>0</v>
      </c>
    </row>
    <row r="66" spans="1:22" s="107" customFormat="1" ht="11.4" x14ac:dyDescent="0.2">
      <c r="A66" s="107" t="s">
        <v>231</v>
      </c>
      <c r="B66" s="8">
        <v>2021</v>
      </c>
      <c r="C66" s="108" t="s">
        <v>235</v>
      </c>
      <c r="D66" s="8">
        <v>5985297.2727409368</v>
      </c>
      <c r="E66" s="8">
        <v>95.454545454545453</v>
      </c>
      <c r="F66" s="8">
        <v>82.323232323232332</v>
      </c>
      <c r="G66" s="8">
        <v>61.111111111111107</v>
      </c>
      <c r="H66" s="8">
        <v>21.212121212121225</v>
      </c>
      <c r="I66" s="8">
        <v>17.676767676767668</v>
      </c>
      <c r="J66" s="8">
        <v>0</v>
      </c>
      <c r="K66" s="8"/>
      <c r="L66" s="8"/>
      <c r="M66" s="8"/>
      <c r="N66" s="8"/>
      <c r="O66" s="8"/>
      <c r="P66" s="8">
        <v>100</v>
      </c>
      <c r="Q66" s="8">
        <v>52.659574468085097</v>
      </c>
      <c r="R66" s="8">
        <v>38.297872340425528</v>
      </c>
      <c r="S66" s="8">
        <v>15.42553191489362</v>
      </c>
      <c r="T66" s="8">
        <v>22.87234042553191</v>
      </c>
      <c r="U66" s="8">
        <v>61.702127659574472</v>
      </c>
      <c r="V66" s="8">
        <v>0</v>
      </c>
    </row>
    <row r="67" spans="1:22" s="107" customFormat="1" ht="11.4" x14ac:dyDescent="0.2">
      <c r="A67" s="107" t="s">
        <v>231</v>
      </c>
      <c r="B67" s="8">
        <v>2022</v>
      </c>
      <c r="C67" s="108" t="s">
        <v>235</v>
      </c>
      <c r="D67" s="8">
        <v>6171833.2376098633</v>
      </c>
      <c r="E67" s="8">
        <v>95.454545454545453</v>
      </c>
      <c r="F67" s="8">
        <v>82.323232323232332</v>
      </c>
      <c r="G67" s="8">
        <v>61.111111111111107</v>
      </c>
      <c r="H67" s="8">
        <v>21.212121212121225</v>
      </c>
      <c r="I67" s="8">
        <v>17.676767676767668</v>
      </c>
      <c r="J67" s="8">
        <v>0</v>
      </c>
      <c r="K67" s="8"/>
      <c r="L67" s="8"/>
      <c r="M67" s="8"/>
      <c r="N67" s="8"/>
      <c r="O67" s="8"/>
      <c r="P67" s="8">
        <v>100</v>
      </c>
      <c r="Q67" s="8">
        <v>52.659574468085097</v>
      </c>
      <c r="R67" s="8">
        <v>38.297872340425528</v>
      </c>
      <c r="S67" s="8">
        <v>15.42553191489362</v>
      </c>
      <c r="T67" s="8">
        <v>22.87234042553191</v>
      </c>
      <c r="U67" s="8">
        <v>61.702127659574472</v>
      </c>
      <c r="V67" s="8">
        <v>0</v>
      </c>
    </row>
    <row r="68" spans="1:22" s="107" customFormat="1" ht="11.4" x14ac:dyDescent="0.2">
      <c r="A68" s="107" t="s">
        <v>231</v>
      </c>
      <c r="B68" s="8">
        <v>2023</v>
      </c>
      <c r="C68" s="108" t="s">
        <v>235</v>
      </c>
      <c r="D68" s="8">
        <v>6371943.6668887334</v>
      </c>
      <c r="E68" s="8">
        <v>95.454545454545453</v>
      </c>
      <c r="F68" s="8">
        <v>82.323232323232332</v>
      </c>
      <c r="G68" s="8">
        <v>61.111111111111107</v>
      </c>
      <c r="H68" s="8">
        <v>21.212121212121225</v>
      </c>
      <c r="I68" s="8">
        <v>17.676767676767668</v>
      </c>
      <c r="J68" s="8">
        <v>0</v>
      </c>
      <c r="K68" s="8"/>
      <c r="L68" s="8"/>
      <c r="M68" s="8"/>
      <c r="N68" s="8"/>
      <c r="O68" s="8"/>
      <c r="P68" s="8">
        <v>100</v>
      </c>
      <c r="Q68" s="8">
        <v>52.659574468085097</v>
      </c>
      <c r="R68" s="8">
        <v>38.297872340425528</v>
      </c>
      <c r="S68" s="8">
        <v>15.42553191489362</v>
      </c>
      <c r="T68" s="8">
        <v>22.87234042553191</v>
      </c>
      <c r="U68" s="8">
        <v>61.702127659574472</v>
      </c>
      <c r="V68" s="8">
        <v>0</v>
      </c>
    </row>
    <row r="69" spans="1:22" s="107" customFormat="1" ht="11.4" x14ac:dyDescent="0.2">
      <c r="A69" s="107" t="s">
        <v>231</v>
      </c>
      <c r="B69" s="8">
        <v>2024</v>
      </c>
      <c r="C69" s="108" t="s">
        <v>235</v>
      </c>
      <c r="D69" s="8">
        <v>6326815.4486315921</v>
      </c>
      <c r="E69" s="8">
        <v>95.454545454545453</v>
      </c>
      <c r="F69" s="8">
        <v>82.323232323232332</v>
      </c>
      <c r="G69" s="8">
        <v>61.111111111111107</v>
      </c>
      <c r="H69" s="8">
        <v>21.212121212121225</v>
      </c>
      <c r="I69" s="8">
        <v>17.676767676767668</v>
      </c>
      <c r="J69" s="8">
        <v>0</v>
      </c>
      <c r="K69" s="8"/>
      <c r="L69" s="8"/>
      <c r="M69" s="8"/>
      <c r="N69" s="8"/>
      <c r="O69" s="8"/>
      <c r="P69" s="8">
        <v>100</v>
      </c>
      <c r="Q69" s="8">
        <v>52.659574468085097</v>
      </c>
      <c r="R69" s="8">
        <v>38.297872340425528</v>
      </c>
      <c r="S69" s="8">
        <v>15.42553191489362</v>
      </c>
      <c r="T69" s="8">
        <v>22.87234042553191</v>
      </c>
      <c r="U69" s="8">
        <v>61.702127659574472</v>
      </c>
      <c r="V69" s="8">
        <v>0</v>
      </c>
    </row>
    <row r="70" spans="1:22" s="107" customFormat="1" ht="11.4" x14ac:dyDescent="0.2">
      <c r="A70" s="107" t="s">
        <v>231</v>
      </c>
      <c r="B70" s="8">
        <v>2025</v>
      </c>
      <c r="C70" s="108" t="s">
        <v>235</v>
      </c>
      <c r="D70" s="8">
        <v>6522320.6360778809</v>
      </c>
      <c r="E70" s="8"/>
      <c r="F70" s="8"/>
      <c r="G70" s="8"/>
      <c r="H70" s="8"/>
      <c r="I70" s="8"/>
      <c r="J70" s="8">
        <v>100</v>
      </c>
      <c r="K70" s="8"/>
      <c r="L70" s="8"/>
      <c r="M70" s="8"/>
      <c r="N70" s="8"/>
      <c r="O70" s="8"/>
      <c r="P70" s="8">
        <v>100</v>
      </c>
      <c r="Q70" s="8"/>
      <c r="R70" s="8"/>
      <c r="S70" s="8"/>
      <c r="T70" s="8"/>
      <c r="U70" s="8"/>
      <c r="V70" s="8">
        <v>100</v>
      </c>
    </row>
    <row r="71" spans="1:22" s="107" customFormat="1" ht="11.4" x14ac:dyDescent="0.2">
      <c r="A71" s="107" t="s">
        <v>231</v>
      </c>
      <c r="B71" s="8">
        <v>2026</v>
      </c>
      <c r="C71" s="108" t="s">
        <v>235</v>
      </c>
      <c r="D71" s="8"/>
      <c r="E71" s="8"/>
      <c r="F71" s="8"/>
      <c r="G71" s="8"/>
      <c r="H71" s="8"/>
      <c r="I71" s="8"/>
      <c r="J71" s="8">
        <v>100</v>
      </c>
      <c r="K71" s="8"/>
      <c r="L71" s="8"/>
      <c r="M71" s="8"/>
      <c r="N71" s="8"/>
      <c r="O71" s="8"/>
      <c r="P71" s="8">
        <v>100</v>
      </c>
      <c r="Q71" s="8"/>
      <c r="R71" s="8"/>
      <c r="S71" s="8"/>
      <c r="T71" s="8"/>
      <c r="U71" s="8"/>
      <c r="V71" s="8">
        <v>100</v>
      </c>
    </row>
    <row r="72" spans="1:22" s="107" customFormat="1" ht="11.4" x14ac:dyDescent="0.2">
      <c r="A72" s="107" t="s">
        <v>231</v>
      </c>
      <c r="B72" s="8">
        <v>2027</v>
      </c>
      <c r="C72" s="108" t="s">
        <v>235</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231</v>
      </c>
      <c r="B73" s="8">
        <v>2028</v>
      </c>
      <c r="C73" s="108" t="s">
        <v>235</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231</v>
      </c>
      <c r="B74" s="8">
        <v>2029</v>
      </c>
      <c r="C74" s="108" t="s">
        <v>235</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231</v>
      </c>
      <c r="B75" s="8">
        <v>2030</v>
      </c>
      <c r="C75" s="108" t="s">
        <v>235</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231</v>
      </c>
      <c r="B76" s="8">
        <v>2000</v>
      </c>
      <c r="C76" s="108" t="s">
        <v>236</v>
      </c>
      <c r="D76" s="8">
        <v>6662994.3475021357</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231</v>
      </c>
      <c r="B77" s="8">
        <v>2001</v>
      </c>
      <c r="C77" s="108" t="s">
        <v>236</v>
      </c>
      <c r="D77" s="8">
        <v>6824688.1009150697</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231</v>
      </c>
      <c r="B78" s="8">
        <v>2002</v>
      </c>
      <c r="C78" s="108" t="s">
        <v>236</v>
      </c>
      <c r="D78" s="8">
        <v>6982016.9686842347</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231</v>
      </c>
      <c r="B79" s="8">
        <v>2003</v>
      </c>
      <c r="C79" s="108" t="s">
        <v>236</v>
      </c>
      <c r="D79" s="8">
        <v>7134725.5547676086</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231</v>
      </c>
      <c r="B80" s="8">
        <v>2004</v>
      </c>
      <c r="C80" s="108" t="s">
        <v>236</v>
      </c>
      <c r="D80" s="8">
        <v>7265643.9729602048</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231</v>
      </c>
      <c r="B81" s="8">
        <v>2005</v>
      </c>
      <c r="C81" s="108" t="s">
        <v>236</v>
      </c>
      <c r="D81" s="8">
        <v>7425773.558081436</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231</v>
      </c>
      <c r="B82" s="8">
        <v>2006</v>
      </c>
      <c r="C82" s="108" t="s">
        <v>236</v>
      </c>
      <c r="D82" s="8">
        <v>7587421.2223171238</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231</v>
      </c>
      <c r="B83" s="8">
        <v>2007</v>
      </c>
      <c r="C83" s="108" t="s">
        <v>236</v>
      </c>
      <c r="D83" s="8">
        <v>7752934.9499206543</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231</v>
      </c>
      <c r="B84" s="8">
        <v>2008</v>
      </c>
      <c r="C84" s="108" t="s">
        <v>236</v>
      </c>
      <c r="D84" s="8">
        <v>7924198.1842102055</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231</v>
      </c>
      <c r="B85" s="8">
        <v>2009</v>
      </c>
      <c r="C85" s="108" t="s">
        <v>236</v>
      </c>
      <c r="D85" s="8">
        <v>8131051.5203968044</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231</v>
      </c>
      <c r="B86" s="8">
        <v>2010</v>
      </c>
      <c r="C86" s="108" t="s">
        <v>236</v>
      </c>
      <c r="D86" s="8">
        <v>8330320.3843339542</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231</v>
      </c>
      <c r="B87" s="8">
        <v>2011</v>
      </c>
      <c r="C87" s="108" t="s">
        <v>236</v>
      </c>
      <c r="D87" s="8">
        <v>8506226.0503045656</v>
      </c>
      <c r="E87" s="8"/>
      <c r="F87" s="8"/>
      <c r="G87" s="8"/>
      <c r="H87" s="8"/>
      <c r="I87" s="8"/>
      <c r="J87" s="8">
        <v>100</v>
      </c>
      <c r="K87" s="8"/>
      <c r="L87" s="8"/>
      <c r="M87" s="8"/>
      <c r="N87" s="8"/>
      <c r="O87" s="8"/>
      <c r="P87" s="8">
        <v>100</v>
      </c>
      <c r="Q87" s="8"/>
      <c r="R87" s="8"/>
      <c r="S87" s="8"/>
      <c r="T87" s="8"/>
      <c r="U87" s="8"/>
      <c r="V87" s="8">
        <v>100</v>
      </c>
    </row>
    <row r="88" spans="1:22" s="107" customFormat="1" ht="11.4" x14ac:dyDescent="0.2">
      <c r="A88" s="107" t="s">
        <v>231</v>
      </c>
      <c r="B88" s="8">
        <v>2012</v>
      </c>
      <c r="C88" s="108" t="s">
        <v>236</v>
      </c>
      <c r="D88" s="8">
        <v>8680396.9903648365</v>
      </c>
      <c r="E88" s="8"/>
      <c r="F88" s="8"/>
      <c r="G88" s="8"/>
      <c r="H88" s="8"/>
      <c r="I88" s="8"/>
      <c r="J88" s="8">
        <v>100</v>
      </c>
      <c r="K88" s="8"/>
      <c r="L88" s="8"/>
      <c r="M88" s="8"/>
      <c r="N88" s="8"/>
      <c r="O88" s="8"/>
      <c r="P88" s="8">
        <v>100</v>
      </c>
      <c r="Q88" s="8"/>
      <c r="R88" s="8"/>
      <c r="S88" s="8"/>
      <c r="T88" s="8"/>
      <c r="U88" s="8"/>
      <c r="V88" s="8">
        <v>100</v>
      </c>
    </row>
    <row r="89" spans="1:22" s="107" customFormat="1" ht="11.4" x14ac:dyDescent="0.2">
      <c r="A89" s="107" t="s">
        <v>231</v>
      </c>
      <c r="B89" s="8">
        <v>2013</v>
      </c>
      <c r="C89" s="108" t="s">
        <v>236</v>
      </c>
      <c r="D89" s="8">
        <v>8856666.130274849</v>
      </c>
      <c r="E89" s="8"/>
      <c r="F89" s="8"/>
      <c r="G89" s="8"/>
      <c r="H89" s="8"/>
      <c r="I89" s="8"/>
      <c r="J89" s="8">
        <v>100</v>
      </c>
      <c r="K89" s="8"/>
      <c r="L89" s="8"/>
      <c r="M89" s="8"/>
      <c r="N89" s="8"/>
      <c r="O89" s="8"/>
      <c r="P89" s="8">
        <v>100</v>
      </c>
      <c r="Q89" s="8"/>
      <c r="R89" s="8"/>
      <c r="S89" s="8"/>
      <c r="T89" s="8"/>
      <c r="U89" s="8"/>
      <c r="V89" s="8">
        <v>100</v>
      </c>
    </row>
    <row r="90" spans="1:22" s="107" customFormat="1" ht="11.4" x14ac:dyDescent="0.2">
      <c r="A90" s="107" t="s">
        <v>231</v>
      </c>
      <c r="B90" s="8">
        <v>2014</v>
      </c>
      <c r="C90" s="108" t="s">
        <v>236</v>
      </c>
      <c r="D90" s="8">
        <v>9034001.3529033661</v>
      </c>
      <c r="E90" s="8"/>
      <c r="F90" s="8"/>
      <c r="G90" s="8"/>
      <c r="H90" s="8"/>
      <c r="I90" s="8"/>
      <c r="J90" s="8">
        <v>100</v>
      </c>
      <c r="K90" s="8"/>
      <c r="L90" s="8"/>
      <c r="M90" s="8"/>
      <c r="N90" s="8"/>
      <c r="O90" s="8"/>
      <c r="P90" s="8">
        <v>100</v>
      </c>
      <c r="Q90" s="8"/>
      <c r="R90" s="8"/>
      <c r="S90" s="8"/>
      <c r="T90" s="8"/>
      <c r="U90" s="8"/>
      <c r="V90" s="8">
        <v>100</v>
      </c>
    </row>
    <row r="91" spans="1:22" s="107" customFormat="1" ht="11.4" x14ac:dyDescent="0.2">
      <c r="A91" s="107" t="s">
        <v>231</v>
      </c>
      <c r="B91" s="8">
        <v>2015</v>
      </c>
      <c r="C91" s="108" t="s">
        <v>236</v>
      </c>
      <c r="D91" s="8">
        <v>9230227.9345237352</v>
      </c>
      <c r="E91" s="8"/>
      <c r="F91" s="8"/>
      <c r="G91" s="8"/>
      <c r="H91" s="8"/>
      <c r="I91" s="8"/>
      <c r="J91" s="8">
        <v>100</v>
      </c>
      <c r="K91" s="8"/>
      <c r="L91" s="8"/>
      <c r="M91" s="8"/>
      <c r="N91" s="8"/>
      <c r="O91" s="8"/>
      <c r="P91" s="8">
        <v>100</v>
      </c>
      <c r="Q91" s="8"/>
      <c r="R91" s="8"/>
      <c r="S91" s="8"/>
      <c r="T91" s="8"/>
      <c r="U91" s="8"/>
      <c r="V91" s="8">
        <v>100</v>
      </c>
    </row>
    <row r="92" spans="1:22" s="107" customFormat="1" ht="11.4" x14ac:dyDescent="0.2">
      <c r="A92" s="107" t="s">
        <v>231</v>
      </c>
      <c r="B92" s="8">
        <v>2016</v>
      </c>
      <c r="C92" s="108" t="s">
        <v>236</v>
      </c>
      <c r="D92" s="8">
        <v>9408967.5890222173</v>
      </c>
      <c r="E92" s="8">
        <v>78.753541076487252</v>
      </c>
      <c r="F92" s="8">
        <v>61.189801699716703</v>
      </c>
      <c r="G92" s="8">
        <v>38.526912181303111</v>
      </c>
      <c r="H92" s="8">
        <v>22.662889518413593</v>
      </c>
      <c r="I92" s="8">
        <v>38.810198300283297</v>
      </c>
      <c r="J92" s="8">
        <v>0</v>
      </c>
      <c r="K92" s="8"/>
      <c r="L92" s="8"/>
      <c r="M92" s="8"/>
      <c r="N92" s="8"/>
      <c r="O92" s="8"/>
      <c r="P92" s="8">
        <v>100</v>
      </c>
      <c r="Q92" s="8">
        <v>42.325581395348841</v>
      </c>
      <c r="R92" s="8">
        <v>21.240310077519378</v>
      </c>
      <c r="S92" s="8">
        <v>5.2713178294573639</v>
      </c>
      <c r="T92" s="8">
        <v>15.968992248062015</v>
      </c>
      <c r="U92" s="8">
        <v>78.759689922480618</v>
      </c>
      <c r="V92" s="8">
        <v>0</v>
      </c>
    </row>
    <row r="93" spans="1:22" s="107" customFormat="1" ht="11.4" x14ac:dyDescent="0.2">
      <c r="A93" s="107" t="s">
        <v>231</v>
      </c>
      <c r="B93" s="8">
        <v>2017</v>
      </c>
      <c r="C93" s="108" t="s">
        <v>236</v>
      </c>
      <c r="D93" s="8">
        <v>9570009.9000500105</v>
      </c>
      <c r="E93" s="8">
        <v>78.753541076487252</v>
      </c>
      <c r="F93" s="8">
        <v>61.189801699716703</v>
      </c>
      <c r="G93" s="8">
        <v>38.526912181303111</v>
      </c>
      <c r="H93" s="8">
        <v>22.662889518413593</v>
      </c>
      <c r="I93" s="8">
        <v>38.810198300283297</v>
      </c>
      <c r="J93" s="8">
        <v>0</v>
      </c>
      <c r="K93" s="8"/>
      <c r="L93" s="8"/>
      <c r="M93" s="8"/>
      <c r="N93" s="8"/>
      <c r="O93" s="8"/>
      <c r="P93" s="8">
        <v>100</v>
      </c>
      <c r="Q93" s="8">
        <v>42.325581395348841</v>
      </c>
      <c r="R93" s="8">
        <v>21.240310077519378</v>
      </c>
      <c r="S93" s="8">
        <v>5.2713178294573639</v>
      </c>
      <c r="T93" s="8">
        <v>15.968992248062015</v>
      </c>
      <c r="U93" s="8">
        <v>78.759689922480618</v>
      </c>
      <c r="V93" s="8">
        <v>0</v>
      </c>
    </row>
    <row r="94" spans="1:22" s="107" customFormat="1" ht="11.4" x14ac:dyDescent="0.2">
      <c r="A94" s="107" t="s">
        <v>231</v>
      </c>
      <c r="B94" s="8">
        <v>2018</v>
      </c>
      <c r="C94" s="108" t="s">
        <v>236</v>
      </c>
      <c r="D94" s="8">
        <v>9737255.3510702513</v>
      </c>
      <c r="E94" s="8">
        <v>78.753541076487252</v>
      </c>
      <c r="F94" s="8">
        <v>61.189801699716703</v>
      </c>
      <c r="G94" s="8">
        <v>38.526912181303111</v>
      </c>
      <c r="H94" s="8">
        <v>22.662889518413593</v>
      </c>
      <c r="I94" s="8">
        <v>38.810198300283297</v>
      </c>
      <c r="J94" s="8">
        <v>0</v>
      </c>
      <c r="K94" s="8"/>
      <c r="L94" s="8"/>
      <c r="M94" s="8"/>
      <c r="N94" s="8"/>
      <c r="O94" s="8"/>
      <c r="P94" s="8">
        <v>100</v>
      </c>
      <c r="Q94" s="8">
        <v>42.325581395348841</v>
      </c>
      <c r="R94" s="8">
        <v>21.240310077519378</v>
      </c>
      <c r="S94" s="8">
        <v>5.2713178294573639</v>
      </c>
      <c r="T94" s="8">
        <v>15.968992248062015</v>
      </c>
      <c r="U94" s="8">
        <v>78.759689922480618</v>
      </c>
      <c r="V94" s="8">
        <v>0</v>
      </c>
    </row>
    <row r="95" spans="1:22" s="107" customFormat="1" ht="11.4" x14ac:dyDescent="0.2">
      <c r="A95" s="107" t="s">
        <v>231</v>
      </c>
      <c r="B95" s="8">
        <v>2019</v>
      </c>
      <c r="C95" s="108" t="s">
        <v>236</v>
      </c>
      <c r="D95" s="8">
        <v>9830412.2056233212</v>
      </c>
      <c r="E95" s="8">
        <v>78.753541076487252</v>
      </c>
      <c r="F95" s="8">
        <v>61.189801699716703</v>
      </c>
      <c r="G95" s="8">
        <v>38.526912181303111</v>
      </c>
      <c r="H95" s="8">
        <v>22.662889518413593</v>
      </c>
      <c r="I95" s="8">
        <v>38.810198300283297</v>
      </c>
      <c r="J95" s="8">
        <v>0</v>
      </c>
      <c r="K95" s="8"/>
      <c r="L95" s="8"/>
      <c r="M95" s="8"/>
      <c r="N95" s="8"/>
      <c r="O95" s="8"/>
      <c r="P95" s="8">
        <v>100</v>
      </c>
      <c r="Q95" s="8">
        <v>42.325581395348841</v>
      </c>
      <c r="R95" s="8">
        <v>21.240310077519378</v>
      </c>
      <c r="S95" s="8">
        <v>5.2713178294573639</v>
      </c>
      <c r="T95" s="8">
        <v>15.968992248062015</v>
      </c>
      <c r="U95" s="8">
        <v>78.759689922480618</v>
      </c>
      <c r="V95" s="8">
        <v>0</v>
      </c>
    </row>
    <row r="96" spans="1:22" s="107" customFormat="1" ht="11.4" x14ac:dyDescent="0.2">
      <c r="A96" s="107" t="s">
        <v>231</v>
      </c>
      <c r="B96" s="8">
        <v>2020</v>
      </c>
      <c r="C96" s="108" t="s">
        <v>236</v>
      </c>
      <c r="D96" s="8">
        <v>10680368.850578155</v>
      </c>
      <c r="E96" s="8">
        <v>78.753541076487252</v>
      </c>
      <c r="F96" s="8">
        <v>61.189801699716703</v>
      </c>
      <c r="G96" s="8">
        <v>38.526912181303111</v>
      </c>
      <c r="H96" s="8">
        <v>22.662889518413593</v>
      </c>
      <c r="I96" s="8">
        <v>38.810198300283297</v>
      </c>
      <c r="J96" s="8">
        <v>0</v>
      </c>
      <c r="K96" s="8"/>
      <c r="L96" s="8"/>
      <c r="M96" s="8"/>
      <c r="N96" s="8"/>
      <c r="O96" s="8"/>
      <c r="P96" s="8">
        <v>100</v>
      </c>
      <c r="Q96" s="8">
        <v>42.325581395348841</v>
      </c>
      <c r="R96" s="8">
        <v>21.240310077519378</v>
      </c>
      <c r="S96" s="8">
        <v>5.2713178294573639</v>
      </c>
      <c r="T96" s="8">
        <v>15.968992248062015</v>
      </c>
      <c r="U96" s="8">
        <v>78.759689922480618</v>
      </c>
      <c r="V96" s="8">
        <v>0</v>
      </c>
    </row>
    <row r="97" spans="1:31" s="107" customFormat="1" ht="11.4" x14ac:dyDescent="0.2">
      <c r="A97" s="107" t="s">
        <v>231</v>
      </c>
      <c r="B97" s="8">
        <v>2021</v>
      </c>
      <c r="C97" s="108" t="s">
        <v>236</v>
      </c>
      <c r="D97" s="8">
        <v>10830642.727259064</v>
      </c>
      <c r="E97" s="8">
        <v>78.753541076487252</v>
      </c>
      <c r="F97" s="8">
        <v>61.189801699716703</v>
      </c>
      <c r="G97" s="8">
        <v>38.526912181303111</v>
      </c>
      <c r="H97" s="8">
        <v>22.662889518413593</v>
      </c>
      <c r="I97" s="8">
        <v>38.810198300283297</v>
      </c>
      <c r="J97" s="8">
        <v>0</v>
      </c>
      <c r="K97" s="8"/>
      <c r="L97" s="8"/>
      <c r="M97" s="8"/>
      <c r="N97" s="8"/>
      <c r="O97" s="8"/>
      <c r="P97" s="8">
        <v>100</v>
      </c>
      <c r="Q97" s="8">
        <v>42.325581395348841</v>
      </c>
      <c r="R97" s="8">
        <v>21.240310077519378</v>
      </c>
      <c r="S97" s="8">
        <v>5.2713178294573639</v>
      </c>
      <c r="T97" s="8">
        <v>15.968992248062015</v>
      </c>
      <c r="U97" s="8">
        <v>78.759689922480618</v>
      </c>
      <c r="V97" s="8">
        <v>0</v>
      </c>
    </row>
    <row r="98" spans="1:31" s="107" customFormat="1" ht="11.4" x14ac:dyDescent="0.2">
      <c r="A98" s="107" t="s">
        <v>231</v>
      </c>
      <c r="B98" s="8">
        <v>2022</v>
      </c>
      <c r="C98" s="108" t="s">
        <v>236</v>
      </c>
      <c r="D98" s="8">
        <v>10993126.762390137</v>
      </c>
      <c r="E98" s="8">
        <v>78.753541076487252</v>
      </c>
      <c r="F98" s="8">
        <v>61.189801699716703</v>
      </c>
      <c r="G98" s="8">
        <v>38.526912181303111</v>
      </c>
      <c r="H98" s="8">
        <v>22.662889518413593</v>
      </c>
      <c r="I98" s="8">
        <v>38.810198300283297</v>
      </c>
      <c r="J98" s="8">
        <v>0</v>
      </c>
      <c r="K98" s="8"/>
      <c r="L98" s="8"/>
      <c r="M98" s="8"/>
      <c r="N98" s="8"/>
      <c r="O98" s="8"/>
      <c r="P98" s="8">
        <v>100</v>
      </c>
      <c r="Q98" s="8">
        <v>42.325581395348841</v>
      </c>
      <c r="R98" s="8">
        <v>21.240310077519378</v>
      </c>
      <c r="S98" s="8">
        <v>5.2713178294573639</v>
      </c>
      <c r="T98" s="8">
        <v>15.968992248062015</v>
      </c>
      <c r="U98" s="8">
        <v>78.759689922480618</v>
      </c>
      <c r="V98" s="8">
        <v>0</v>
      </c>
    </row>
    <row r="99" spans="1:31" s="107" customFormat="1" ht="11.4" x14ac:dyDescent="0.2">
      <c r="A99" s="107" t="s">
        <v>231</v>
      </c>
      <c r="B99" s="8">
        <v>2023</v>
      </c>
      <c r="C99" s="108" t="s">
        <v>236</v>
      </c>
      <c r="D99" s="8">
        <v>11161332.333111268</v>
      </c>
      <c r="E99" s="8">
        <v>78.753541076487252</v>
      </c>
      <c r="F99" s="8">
        <v>61.189801699716703</v>
      </c>
      <c r="G99" s="8">
        <v>38.526912181303111</v>
      </c>
      <c r="H99" s="8">
        <v>22.662889518413593</v>
      </c>
      <c r="I99" s="8">
        <v>38.810198300283297</v>
      </c>
      <c r="J99" s="8">
        <v>0</v>
      </c>
      <c r="K99" s="8"/>
      <c r="L99" s="8"/>
      <c r="M99" s="8"/>
      <c r="N99" s="8"/>
      <c r="O99" s="8"/>
      <c r="P99" s="8">
        <v>100</v>
      </c>
      <c r="Q99" s="8">
        <v>42.325581395348841</v>
      </c>
      <c r="R99" s="8">
        <v>21.240310077519378</v>
      </c>
      <c r="S99" s="8">
        <v>5.2713178294573639</v>
      </c>
      <c r="T99" s="8">
        <v>15.968992248062015</v>
      </c>
      <c r="U99" s="8">
        <v>78.759689922480618</v>
      </c>
      <c r="V99" s="8">
        <v>0</v>
      </c>
    </row>
    <row r="100" spans="1:31" s="107" customFormat="1" ht="11.4" x14ac:dyDescent="0.2">
      <c r="A100" s="107" t="s">
        <v>231</v>
      </c>
      <c r="B100" s="8">
        <v>2024</v>
      </c>
      <c r="C100" s="108" t="s">
        <v>236</v>
      </c>
      <c r="D100" s="8">
        <v>10888072.551368408</v>
      </c>
      <c r="E100" s="8">
        <v>78.753541076487252</v>
      </c>
      <c r="F100" s="8">
        <v>61.189801699716703</v>
      </c>
      <c r="G100" s="8">
        <v>38.526912181303111</v>
      </c>
      <c r="H100" s="8">
        <v>22.662889518413593</v>
      </c>
      <c r="I100" s="8">
        <v>38.810198300283297</v>
      </c>
      <c r="J100" s="8">
        <v>0</v>
      </c>
      <c r="K100" s="8"/>
      <c r="L100" s="8"/>
      <c r="M100" s="8"/>
      <c r="N100" s="8"/>
      <c r="O100" s="8"/>
      <c r="P100" s="8">
        <v>100</v>
      </c>
      <c r="Q100" s="8">
        <v>42.325581395348841</v>
      </c>
      <c r="R100" s="8">
        <v>21.240310077519378</v>
      </c>
      <c r="S100" s="8">
        <v>5.2713178294573639</v>
      </c>
      <c r="T100" s="8">
        <v>15.968992248062015</v>
      </c>
      <c r="U100" s="8">
        <v>78.759689922480618</v>
      </c>
      <c r="V100" s="8">
        <v>0</v>
      </c>
    </row>
    <row r="101" spans="1:31" s="107" customFormat="1" ht="11.4" x14ac:dyDescent="0.2">
      <c r="A101" s="107" t="s">
        <v>231</v>
      </c>
      <c r="B101" s="8">
        <v>2025</v>
      </c>
      <c r="C101" s="108" t="s">
        <v>236</v>
      </c>
      <c r="D101" s="8">
        <v>11017871.363922119</v>
      </c>
      <c r="E101" s="8"/>
      <c r="F101" s="8"/>
      <c r="G101" s="8"/>
      <c r="H101" s="8"/>
      <c r="I101" s="8"/>
      <c r="J101" s="8">
        <v>100</v>
      </c>
      <c r="K101" s="8"/>
      <c r="L101" s="8"/>
      <c r="M101" s="8"/>
      <c r="N101" s="8"/>
      <c r="O101" s="8"/>
      <c r="P101" s="8">
        <v>100</v>
      </c>
      <c r="Q101" s="8"/>
      <c r="R101" s="8"/>
      <c r="S101" s="8"/>
      <c r="T101" s="8"/>
      <c r="U101" s="8"/>
      <c r="V101" s="8">
        <v>100</v>
      </c>
    </row>
    <row r="102" spans="1:31" s="107" customFormat="1" ht="11.4" x14ac:dyDescent="0.2">
      <c r="A102" s="107" t="s">
        <v>231</v>
      </c>
      <c r="B102" s="8">
        <v>2026</v>
      </c>
      <c r="C102" s="108" t="s">
        <v>236</v>
      </c>
      <c r="D102" s="8"/>
      <c r="E102" s="8"/>
      <c r="F102" s="8"/>
      <c r="G102" s="8"/>
      <c r="H102" s="8"/>
      <c r="I102" s="8"/>
      <c r="J102" s="8">
        <v>100</v>
      </c>
      <c r="K102" s="8"/>
      <c r="L102" s="8"/>
      <c r="M102" s="8"/>
      <c r="N102" s="8"/>
      <c r="O102" s="8"/>
      <c r="P102" s="8">
        <v>100</v>
      </c>
      <c r="Q102" s="8"/>
      <c r="R102" s="8"/>
      <c r="S102" s="8"/>
      <c r="T102" s="8"/>
      <c r="U102" s="8"/>
      <c r="V102" s="8">
        <v>100</v>
      </c>
    </row>
    <row r="103" spans="1:31" s="107" customFormat="1" ht="11.4" x14ac:dyDescent="0.2">
      <c r="A103" s="107" t="s">
        <v>231</v>
      </c>
      <c r="B103" s="8">
        <v>2027</v>
      </c>
      <c r="C103" s="108" t="s">
        <v>236</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231</v>
      </c>
      <c r="B104" s="8">
        <v>2028</v>
      </c>
      <c r="C104" s="108" t="s">
        <v>236</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231</v>
      </c>
      <c r="B105" s="8">
        <v>2029</v>
      </c>
      <c r="C105" s="108" t="s">
        <v>236</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231</v>
      </c>
      <c r="B106" s="8">
        <v>2030</v>
      </c>
      <c r="C106" s="108" t="s">
        <v>236</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231</v>
      </c>
      <c r="B107" s="8">
        <v>2000</v>
      </c>
      <c r="C107" s="108" t="s">
        <v>237</v>
      </c>
      <c r="D107" s="8">
        <v>1823794</v>
      </c>
      <c r="E107" s="8"/>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231</v>
      </c>
      <c r="B108" s="8">
        <v>2001</v>
      </c>
      <c r="C108" s="108" t="s">
        <v>237</v>
      </c>
      <c r="D108" s="8">
        <v>1858042</v>
      </c>
      <c r="E108" s="8"/>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231</v>
      </c>
      <c r="B109" s="8">
        <v>2002</v>
      </c>
      <c r="C109" s="108" t="s">
        <v>237</v>
      </c>
      <c r="D109" s="8">
        <v>1887064</v>
      </c>
      <c r="E109" s="8"/>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231</v>
      </c>
      <c r="B110" s="8">
        <v>2003</v>
      </c>
      <c r="C110" s="109" t="s">
        <v>237</v>
      </c>
      <c r="D110" s="8">
        <v>1915470</v>
      </c>
      <c r="E110" s="8"/>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231</v>
      </c>
      <c r="B111" s="8">
        <v>2004</v>
      </c>
      <c r="C111" s="109" t="s">
        <v>237</v>
      </c>
      <c r="D111" s="8">
        <v>1952909</v>
      </c>
      <c r="E111" s="8"/>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231</v>
      </c>
      <c r="B112" s="8">
        <v>2005</v>
      </c>
      <c r="C112" s="109" t="s">
        <v>237</v>
      </c>
      <c r="D112" s="8">
        <v>1998789</v>
      </c>
      <c r="E112" s="8"/>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231</v>
      </c>
      <c r="B113" s="8">
        <v>2006</v>
      </c>
      <c r="C113" s="109" t="s">
        <v>237</v>
      </c>
      <c r="D113" s="8">
        <v>2043165</v>
      </c>
      <c r="E113" s="8"/>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231</v>
      </c>
      <c r="B114" s="8">
        <v>2007</v>
      </c>
      <c r="C114" s="109" t="s">
        <v>237</v>
      </c>
      <c r="D114" s="8">
        <v>2087021</v>
      </c>
      <c r="E114" s="8"/>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231</v>
      </c>
      <c r="B115" s="8">
        <v>2008</v>
      </c>
      <c r="C115" s="109" t="s">
        <v>237</v>
      </c>
      <c r="D115" s="8">
        <v>2128478</v>
      </c>
      <c r="E115" s="8"/>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231</v>
      </c>
      <c r="B116" s="8">
        <v>2009</v>
      </c>
      <c r="C116" s="110" t="s">
        <v>237</v>
      </c>
      <c r="D116" s="8">
        <v>2172682</v>
      </c>
      <c r="E116" s="8"/>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231</v>
      </c>
      <c r="B117" s="8">
        <v>2010</v>
      </c>
      <c r="C117" s="110" t="s">
        <v>237</v>
      </c>
      <c r="D117" s="8">
        <v>2219920</v>
      </c>
      <c r="E117" s="8"/>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231</v>
      </c>
      <c r="B118" s="8">
        <v>2011</v>
      </c>
      <c r="C118" s="110" t="s">
        <v>237</v>
      </c>
      <c r="D118" s="8">
        <v>2260830</v>
      </c>
      <c r="E118" s="8"/>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231</v>
      </c>
      <c r="B119" s="8">
        <v>2012</v>
      </c>
      <c r="C119" s="110" t="s">
        <v>237</v>
      </c>
      <c r="D119" s="8">
        <v>2300761</v>
      </c>
      <c r="E119" s="8"/>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231</v>
      </c>
      <c r="B120" s="8">
        <v>2013</v>
      </c>
      <c r="C120" s="110" t="s">
        <v>237</v>
      </c>
      <c r="D120" s="8">
        <v>2340588</v>
      </c>
      <c r="E120" s="8"/>
      <c r="F120" s="8"/>
      <c r="G120" s="8"/>
      <c r="H120" s="8"/>
      <c r="I120" s="8"/>
      <c r="J120" s="8">
        <v>100</v>
      </c>
      <c r="K120" s="8"/>
      <c r="L120" s="8"/>
      <c r="M120" s="8"/>
      <c r="N120" s="8"/>
      <c r="O120" s="8"/>
      <c r="P120" s="8">
        <v>100</v>
      </c>
      <c r="Q120" s="8"/>
      <c r="R120" s="8"/>
      <c r="S120" s="8"/>
      <c r="T120" s="8"/>
      <c r="U120" s="8"/>
      <c r="V120" s="8">
        <v>100</v>
      </c>
      <c r="W120" s="110"/>
      <c r="X120" s="110"/>
      <c r="Y120" s="110"/>
      <c r="Z120" s="110"/>
      <c r="AA120" s="110"/>
      <c r="AB120" s="110"/>
      <c r="AC120" s="110"/>
      <c r="AD120" s="110"/>
    </row>
    <row r="121" spans="1:31" s="107" customFormat="1" ht="12" x14ac:dyDescent="0.25">
      <c r="A121" s="107" t="s">
        <v>231</v>
      </c>
      <c r="B121" s="8">
        <v>2014</v>
      </c>
      <c r="C121" s="110" t="s">
        <v>237</v>
      </c>
      <c r="D121" s="8">
        <v>2384562</v>
      </c>
      <c r="E121" s="8"/>
      <c r="F121" s="8"/>
      <c r="G121" s="8"/>
      <c r="H121" s="8"/>
      <c r="I121" s="8"/>
      <c r="J121" s="8">
        <v>100</v>
      </c>
      <c r="K121" s="8"/>
      <c r="L121" s="8"/>
      <c r="M121" s="8"/>
      <c r="N121" s="8"/>
      <c r="O121" s="8"/>
      <c r="P121" s="8">
        <v>100</v>
      </c>
      <c r="Q121" s="8"/>
      <c r="R121" s="8"/>
      <c r="S121" s="8"/>
      <c r="T121" s="8"/>
      <c r="U121" s="8"/>
      <c r="V121" s="8">
        <v>100</v>
      </c>
      <c r="W121" s="110"/>
      <c r="X121" s="110"/>
      <c r="Y121" s="110"/>
      <c r="Z121" s="110"/>
      <c r="AA121" s="110"/>
      <c r="AB121" s="110"/>
      <c r="AC121" s="110"/>
      <c r="AD121" s="110"/>
    </row>
    <row r="122" spans="1:31" s="107" customFormat="1" ht="12" x14ac:dyDescent="0.25">
      <c r="A122" s="107" t="s">
        <v>231</v>
      </c>
      <c r="B122" s="8">
        <v>2015</v>
      </c>
      <c r="C122" s="110" t="s">
        <v>237</v>
      </c>
      <c r="D122" s="8">
        <v>2441379</v>
      </c>
      <c r="E122" s="8"/>
      <c r="F122" s="8"/>
      <c r="G122" s="8"/>
      <c r="H122" s="8"/>
      <c r="I122" s="8"/>
      <c r="J122" s="8">
        <v>100</v>
      </c>
      <c r="K122" s="8"/>
      <c r="L122" s="8"/>
      <c r="M122" s="8"/>
      <c r="N122" s="8"/>
      <c r="O122" s="8"/>
      <c r="P122" s="8">
        <v>100</v>
      </c>
      <c r="Q122" s="8"/>
      <c r="R122" s="8"/>
      <c r="S122" s="8"/>
      <c r="T122" s="8"/>
      <c r="U122" s="8"/>
      <c r="V122" s="8">
        <v>100</v>
      </c>
      <c r="W122" s="110"/>
      <c r="X122" s="110"/>
      <c r="Y122" s="110"/>
      <c r="Z122" s="110"/>
      <c r="AA122" s="110"/>
      <c r="AB122" s="110"/>
      <c r="AC122" s="110"/>
      <c r="AD122" s="110"/>
    </row>
    <row r="123" spans="1:31" s="107" customFormat="1" ht="12" x14ac:dyDescent="0.25">
      <c r="A123" s="107" t="s">
        <v>231</v>
      </c>
      <c r="B123" s="8">
        <v>2016</v>
      </c>
      <c r="C123" s="110" t="s">
        <v>237</v>
      </c>
      <c r="D123" s="8">
        <v>2480832</v>
      </c>
      <c r="E123" s="8"/>
      <c r="F123" s="8"/>
      <c r="G123" s="8"/>
      <c r="H123" s="8"/>
      <c r="I123" s="8"/>
      <c r="J123" s="8">
        <v>100</v>
      </c>
      <c r="K123" s="8"/>
      <c r="L123" s="8"/>
      <c r="M123" s="8"/>
      <c r="N123" s="8"/>
      <c r="O123" s="8"/>
      <c r="P123" s="8">
        <v>100</v>
      </c>
      <c r="Q123" s="8"/>
      <c r="R123" s="8"/>
      <c r="S123" s="8"/>
      <c r="T123" s="8"/>
      <c r="U123" s="8"/>
      <c r="V123" s="8">
        <v>100</v>
      </c>
      <c r="W123" s="110"/>
      <c r="X123" s="110"/>
      <c r="Y123" s="110"/>
      <c r="Z123" s="110"/>
      <c r="AA123" s="110"/>
      <c r="AB123" s="110"/>
      <c r="AC123" s="110"/>
      <c r="AD123" s="110"/>
    </row>
    <row r="124" spans="1:31" s="107" customFormat="1" ht="12" x14ac:dyDescent="0.25">
      <c r="A124" s="107" t="s">
        <v>231</v>
      </c>
      <c r="B124" s="8">
        <v>2017</v>
      </c>
      <c r="C124" s="110" t="s">
        <v>237</v>
      </c>
      <c r="D124" s="8">
        <v>2501460</v>
      </c>
      <c r="E124" s="8"/>
      <c r="F124" s="8"/>
      <c r="G124" s="8"/>
      <c r="H124" s="8"/>
      <c r="I124" s="8"/>
      <c r="J124" s="8">
        <v>100</v>
      </c>
      <c r="K124" s="8"/>
      <c r="L124" s="8"/>
      <c r="M124" s="8"/>
      <c r="N124" s="8"/>
      <c r="O124" s="8"/>
      <c r="P124" s="8">
        <v>100</v>
      </c>
      <c r="Q124" s="8"/>
      <c r="R124" s="8"/>
      <c r="S124" s="8"/>
      <c r="T124" s="8"/>
      <c r="U124" s="8"/>
      <c r="V124" s="8">
        <v>100</v>
      </c>
      <c r="W124" s="110"/>
      <c r="X124" s="110"/>
      <c r="Y124" s="110"/>
      <c r="Z124" s="110"/>
      <c r="AA124" s="110"/>
      <c r="AB124" s="110"/>
      <c r="AC124" s="110"/>
      <c r="AD124" s="110"/>
    </row>
    <row r="125" spans="1:31" s="107" customFormat="1" ht="12" x14ac:dyDescent="0.25">
      <c r="A125" s="107" t="s">
        <v>231</v>
      </c>
      <c r="B125" s="8">
        <v>2018</v>
      </c>
      <c r="C125" s="110" t="s">
        <v>237</v>
      </c>
      <c r="D125" s="8">
        <v>2533249</v>
      </c>
      <c r="E125" s="8"/>
      <c r="F125" s="8"/>
      <c r="G125" s="8"/>
      <c r="H125" s="8"/>
      <c r="I125" s="8"/>
      <c r="J125" s="8">
        <v>100</v>
      </c>
      <c r="K125" s="8"/>
      <c r="L125" s="8"/>
      <c r="M125" s="8"/>
      <c r="N125" s="8"/>
      <c r="O125" s="8"/>
      <c r="P125" s="8">
        <v>100</v>
      </c>
      <c r="Q125" s="8"/>
      <c r="R125" s="8"/>
      <c r="S125" s="8"/>
      <c r="T125" s="8"/>
      <c r="U125" s="8"/>
      <c r="V125" s="8">
        <v>100</v>
      </c>
      <c r="W125" s="110"/>
      <c r="X125" s="110"/>
      <c r="Y125" s="110"/>
      <c r="Z125" s="110"/>
      <c r="AA125" s="110"/>
      <c r="AB125" s="110"/>
      <c r="AC125" s="110"/>
      <c r="AD125" s="110"/>
    </row>
    <row r="126" spans="1:31" s="107" customFormat="1" ht="12" x14ac:dyDescent="0.25">
      <c r="A126" s="107" t="s">
        <v>231</v>
      </c>
      <c r="B126" s="8">
        <v>2019</v>
      </c>
      <c r="C126" s="110" t="s">
        <v>237</v>
      </c>
      <c r="D126" s="8">
        <v>2573752</v>
      </c>
      <c r="E126" s="8"/>
      <c r="F126" s="8"/>
      <c r="G126" s="8"/>
      <c r="H126" s="8"/>
      <c r="I126" s="8"/>
      <c r="J126" s="8">
        <v>100</v>
      </c>
      <c r="K126" s="8"/>
      <c r="L126" s="8"/>
      <c r="M126" s="8"/>
      <c r="N126" s="8"/>
      <c r="O126" s="8"/>
      <c r="P126" s="8">
        <v>100</v>
      </c>
      <c r="Q126" s="8"/>
      <c r="R126" s="8"/>
      <c r="S126" s="8"/>
      <c r="T126" s="8"/>
      <c r="U126" s="8"/>
      <c r="V126" s="8">
        <v>100</v>
      </c>
      <c r="W126" s="110"/>
      <c r="X126" s="110"/>
      <c r="Y126" s="110"/>
      <c r="Z126" s="110"/>
      <c r="AA126" s="110"/>
      <c r="AB126" s="110"/>
      <c r="AC126" s="110"/>
      <c r="AD126" s="110"/>
    </row>
    <row r="127" spans="1:31" s="107" customFormat="1" ht="12" x14ac:dyDescent="0.25">
      <c r="A127" s="107" t="s">
        <v>231</v>
      </c>
      <c r="B127" s="8">
        <v>2020</v>
      </c>
      <c r="C127" s="110" t="s">
        <v>237</v>
      </c>
      <c r="D127" s="8">
        <v>2645602</v>
      </c>
      <c r="E127" s="8"/>
      <c r="F127" s="8"/>
      <c r="G127" s="8"/>
      <c r="H127" s="8"/>
      <c r="I127" s="8"/>
      <c r="J127" s="8">
        <v>100</v>
      </c>
      <c r="K127" s="8"/>
      <c r="L127" s="8"/>
      <c r="M127" s="8"/>
      <c r="N127" s="8"/>
      <c r="O127" s="8"/>
      <c r="P127" s="8">
        <v>100</v>
      </c>
      <c r="Q127" s="8"/>
      <c r="R127" s="8"/>
      <c r="S127" s="8"/>
      <c r="T127" s="8"/>
      <c r="U127" s="8"/>
      <c r="V127" s="8">
        <v>100</v>
      </c>
      <c r="W127" s="110"/>
      <c r="X127" s="110"/>
      <c r="Y127" s="110"/>
      <c r="Z127" s="110"/>
      <c r="AA127" s="110"/>
      <c r="AB127" s="110"/>
      <c r="AC127" s="110"/>
      <c r="AD127" s="110"/>
    </row>
    <row r="128" spans="1:31" s="107" customFormat="1" ht="12" x14ac:dyDescent="0.25">
      <c r="A128" s="110" t="s">
        <v>231</v>
      </c>
      <c r="B128" s="8">
        <v>2021</v>
      </c>
      <c r="C128" s="110" t="s">
        <v>237</v>
      </c>
      <c r="D128" s="8">
        <v>2727939</v>
      </c>
      <c r="E128" s="8"/>
      <c r="F128" s="8"/>
      <c r="G128" s="8"/>
      <c r="H128" s="8"/>
      <c r="I128" s="8"/>
      <c r="J128" s="8">
        <v>100</v>
      </c>
      <c r="K128" s="8"/>
      <c r="L128" s="8"/>
      <c r="M128" s="8"/>
      <c r="N128" s="8"/>
      <c r="O128" s="8"/>
      <c r="P128" s="8">
        <v>100</v>
      </c>
      <c r="Q128" s="8"/>
      <c r="R128" s="8"/>
      <c r="S128" s="8"/>
      <c r="T128" s="8"/>
      <c r="U128" s="8"/>
      <c r="V128" s="8">
        <v>100</v>
      </c>
      <c r="W128" s="110"/>
      <c r="X128" s="110"/>
      <c r="Y128" s="110"/>
      <c r="Z128" s="110"/>
      <c r="AA128" s="110"/>
      <c r="AB128" s="110"/>
      <c r="AC128" s="110"/>
      <c r="AD128" s="110"/>
    </row>
    <row r="129" spans="1:30" s="107" customFormat="1" ht="12" x14ac:dyDescent="0.25">
      <c r="A129" s="110" t="s">
        <v>231</v>
      </c>
      <c r="B129" s="8">
        <v>2022</v>
      </c>
      <c r="C129" s="110" t="s">
        <v>237</v>
      </c>
      <c r="D129" s="8">
        <v>2797447</v>
      </c>
      <c r="E129" s="8"/>
      <c r="F129" s="8"/>
      <c r="G129" s="8"/>
      <c r="H129" s="8"/>
      <c r="I129" s="8"/>
      <c r="J129" s="8">
        <v>100</v>
      </c>
      <c r="K129" s="8"/>
      <c r="L129" s="8"/>
      <c r="M129" s="8"/>
      <c r="N129" s="8"/>
      <c r="O129" s="8"/>
      <c r="P129" s="8">
        <v>100</v>
      </c>
      <c r="Q129" s="8"/>
      <c r="R129" s="8"/>
      <c r="S129" s="8"/>
      <c r="T129" s="8"/>
      <c r="U129" s="8"/>
      <c r="V129" s="8">
        <v>100</v>
      </c>
      <c r="W129" s="110"/>
      <c r="X129" s="110"/>
      <c r="Y129" s="110"/>
      <c r="Z129" s="110"/>
      <c r="AA129" s="110"/>
      <c r="AB129" s="110"/>
      <c r="AC129" s="110"/>
      <c r="AD129" s="110"/>
    </row>
    <row r="130" spans="1:30" s="107" customFormat="1" ht="12" x14ac:dyDescent="0.25">
      <c r="A130" s="110" t="s">
        <v>231</v>
      </c>
      <c r="B130" s="8">
        <v>2023</v>
      </c>
      <c r="C130" s="110" t="s">
        <v>237</v>
      </c>
      <c r="D130" s="8">
        <v>2880663</v>
      </c>
      <c r="E130" s="8"/>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231</v>
      </c>
      <c r="B131" s="8">
        <v>2024</v>
      </c>
      <c r="C131" s="110" t="s">
        <v>237</v>
      </c>
      <c r="D131" s="8">
        <v>2838340</v>
      </c>
      <c r="E131" s="8"/>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231</v>
      </c>
      <c r="B132" s="8">
        <v>2025</v>
      </c>
      <c r="C132" s="110" t="s">
        <v>237</v>
      </c>
      <c r="D132" s="8">
        <v>2882219</v>
      </c>
      <c r="E132" s="8"/>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231</v>
      </c>
      <c r="B133" s="8">
        <v>2026</v>
      </c>
      <c r="C133" s="110" t="s">
        <v>237</v>
      </c>
      <c r="D133" s="8"/>
      <c r="E133" s="8"/>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231</v>
      </c>
      <c r="B134" s="8">
        <v>2027</v>
      </c>
      <c r="C134" s="110" t="s">
        <v>237</v>
      </c>
      <c r="D134" s="8"/>
      <c r="E134" s="8"/>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231</v>
      </c>
      <c r="B135" s="8">
        <v>2028</v>
      </c>
      <c r="C135" s="110" t="s">
        <v>237</v>
      </c>
      <c r="D135" s="8"/>
      <c r="E135" s="8"/>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231</v>
      </c>
      <c r="B136" s="8">
        <v>2029</v>
      </c>
      <c r="C136" s="110" t="s">
        <v>237</v>
      </c>
      <c r="D136" s="8"/>
      <c r="E136" s="8"/>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231</v>
      </c>
      <c r="B137" s="8">
        <v>2030</v>
      </c>
      <c r="C137" s="110" t="s">
        <v>237</v>
      </c>
      <c r="D137" s="8"/>
      <c r="E137" s="8"/>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231</v>
      </c>
      <c r="B138" s="8">
        <v>2000</v>
      </c>
      <c r="C138" s="110" t="s">
        <v>238</v>
      </c>
      <c r="D138" s="8">
        <v>4762338</v>
      </c>
      <c r="E138" s="8"/>
      <c r="F138" s="8"/>
      <c r="G138" s="8"/>
      <c r="H138" s="8"/>
      <c r="I138" s="8"/>
      <c r="J138" s="8">
        <v>100</v>
      </c>
      <c r="K138" s="8"/>
      <c r="L138" s="8"/>
      <c r="M138" s="8"/>
      <c r="N138" s="8"/>
      <c r="O138" s="8"/>
      <c r="P138" s="8">
        <v>100</v>
      </c>
      <c r="Q138" s="8">
        <v>0</v>
      </c>
      <c r="R138" s="8"/>
      <c r="S138" s="8"/>
      <c r="T138" s="8"/>
      <c r="U138" s="8"/>
      <c r="V138" s="8">
        <v>100</v>
      </c>
      <c r="W138" s="110"/>
      <c r="X138" s="110"/>
      <c r="Y138" s="110"/>
      <c r="Z138" s="110"/>
      <c r="AA138" s="110"/>
      <c r="AB138" s="110"/>
      <c r="AC138" s="110"/>
      <c r="AD138" s="110"/>
    </row>
    <row r="139" spans="1:30" s="107" customFormat="1" ht="12" x14ac:dyDescent="0.25">
      <c r="A139" s="110" t="s">
        <v>231</v>
      </c>
      <c r="B139" s="8">
        <v>2001</v>
      </c>
      <c r="C139" s="110" t="s">
        <v>238</v>
      </c>
      <c r="D139" s="8">
        <v>4893863</v>
      </c>
      <c r="E139" s="8"/>
      <c r="F139" s="8"/>
      <c r="G139" s="8"/>
      <c r="H139" s="8"/>
      <c r="I139" s="8"/>
      <c r="J139" s="8">
        <v>100</v>
      </c>
      <c r="K139" s="8"/>
      <c r="L139" s="8"/>
      <c r="M139" s="8"/>
      <c r="N139" s="8"/>
      <c r="O139" s="8"/>
      <c r="P139" s="8">
        <v>100</v>
      </c>
      <c r="Q139" s="8">
        <v>0</v>
      </c>
      <c r="R139" s="8"/>
      <c r="S139" s="8"/>
      <c r="T139" s="8"/>
      <c r="U139" s="8"/>
      <c r="V139" s="8">
        <v>100</v>
      </c>
      <c r="W139" s="110"/>
      <c r="X139" s="110"/>
      <c r="Y139" s="110"/>
      <c r="Z139" s="110"/>
      <c r="AA139" s="110"/>
      <c r="AB139" s="110"/>
      <c r="AC139" s="110"/>
      <c r="AD139" s="110"/>
    </row>
    <row r="140" spans="1:30" s="107" customFormat="1" ht="12" x14ac:dyDescent="0.25">
      <c r="A140" s="110" t="s">
        <v>231</v>
      </c>
      <c r="B140" s="8">
        <v>2002</v>
      </c>
      <c r="C140" s="110" t="s">
        <v>238</v>
      </c>
      <c r="D140" s="8">
        <v>5023323</v>
      </c>
      <c r="E140" s="8"/>
      <c r="F140" s="8"/>
      <c r="G140" s="8"/>
      <c r="H140" s="8"/>
      <c r="I140" s="8"/>
      <c r="J140" s="8">
        <v>100</v>
      </c>
      <c r="K140" s="8"/>
      <c r="L140" s="8"/>
      <c r="M140" s="8"/>
      <c r="N140" s="8"/>
      <c r="O140" s="8"/>
      <c r="P140" s="8">
        <v>100</v>
      </c>
      <c r="Q140" s="8">
        <v>0</v>
      </c>
      <c r="R140" s="8"/>
      <c r="S140" s="8"/>
      <c r="T140" s="8"/>
      <c r="U140" s="8"/>
      <c r="V140" s="8">
        <v>100</v>
      </c>
      <c r="W140" s="110"/>
      <c r="X140" s="110"/>
      <c r="Y140" s="110"/>
      <c r="Z140" s="110"/>
      <c r="AA140" s="110"/>
      <c r="AB140" s="110"/>
      <c r="AC140" s="110"/>
      <c r="AD140" s="110"/>
    </row>
    <row r="141" spans="1:30" s="107" customFormat="1" ht="12" x14ac:dyDescent="0.25">
      <c r="A141" s="110" t="s">
        <v>231</v>
      </c>
      <c r="B141" s="8">
        <v>2003</v>
      </c>
      <c r="C141" s="110" t="s">
        <v>238</v>
      </c>
      <c r="D141" s="8">
        <v>5151652</v>
      </c>
      <c r="E141" s="8"/>
      <c r="F141" s="8"/>
      <c r="G141" s="8"/>
      <c r="H141" s="8"/>
      <c r="I141" s="8"/>
      <c r="J141" s="8">
        <v>100</v>
      </c>
      <c r="K141" s="8"/>
      <c r="L141" s="8"/>
      <c r="M141" s="8"/>
      <c r="N141" s="8"/>
      <c r="O141" s="8"/>
      <c r="P141" s="8">
        <v>100</v>
      </c>
      <c r="Q141" s="8">
        <v>0</v>
      </c>
      <c r="R141" s="8"/>
      <c r="S141" s="8"/>
      <c r="T141" s="8"/>
      <c r="U141" s="8"/>
      <c r="V141" s="8">
        <v>100</v>
      </c>
      <c r="W141" s="110"/>
      <c r="X141" s="110"/>
      <c r="Y141" s="110"/>
      <c r="Z141" s="110"/>
      <c r="AA141" s="110"/>
      <c r="AB141" s="110"/>
      <c r="AC141" s="110"/>
      <c r="AD141" s="110"/>
    </row>
    <row r="142" spans="1:30" s="107" customFormat="1" ht="12" x14ac:dyDescent="0.25">
      <c r="A142" s="110" t="s">
        <v>231</v>
      </c>
      <c r="B142" s="8">
        <v>2004</v>
      </c>
      <c r="C142" s="110" t="s">
        <v>238</v>
      </c>
      <c r="D142" s="8">
        <v>5247573</v>
      </c>
      <c r="E142" s="8"/>
      <c r="F142" s="8"/>
      <c r="G142" s="8"/>
      <c r="H142" s="8"/>
      <c r="I142" s="8"/>
      <c r="J142" s="8">
        <v>100</v>
      </c>
      <c r="K142" s="8"/>
      <c r="L142" s="8"/>
      <c r="M142" s="8"/>
      <c r="N142" s="8"/>
      <c r="O142" s="8"/>
      <c r="P142" s="8">
        <v>100</v>
      </c>
      <c r="Q142" s="8">
        <v>0</v>
      </c>
      <c r="R142" s="8"/>
      <c r="S142" s="8"/>
      <c r="T142" s="8"/>
      <c r="U142" s="8"/>
      <c r="V142" s="8">
        <v>100</v>
      </c>
      <c r="W142" s="110"/>
      <c r="X142" s="110"/>
      <c r="Y142" s="110"/>
      <c r="Z142" s="110"/>
      <c r="AA142" s="110"/>
      <c r="AB142" s="110"/>
      <c r="AC142" s="110"/>
      <c r="AD142" s="110"/>
    </row>
    <row r="143" spans="1:30" s="107" customFormat="1" ht="12" x14ac:dyDescent="0.25">
      <c r="A143" s="110" t="s">
        <v>231</v>
      </c>
      <c r="B143" s="8">
        <v>2005</v>
      </c>
      <c r="C143" s="110" t="s">
        <v>238</v>
      </c>
      <c r="D143" s="8">
        <v>5348516</v>
      </c>
      <c r="E143" s="8"/>
      <c r="F143" s="8"/>
      <c r="G143" s="8"/>
      <c r="H143" s="8"/>
      <c r="I143" s="8"/>
      <c r="J143" s="8">
        <v>100</v>
      </c>
      <c r="K143" s="8"/>
      <c r="L143" s="8"/>
      <c r="M143" s="8"/>
      <c r="N143" s="8"/>
      <c r="O143" s="8"/>
      <c r="P143" s="8">
        <v>100</v>
      </c>
      <c r="Q143" s="8">
        <v>0</v>
      </c>
      <c r="R143" s="8"/>
      <c r="S143" s="8"/>
      <c r="T143" s="8"/>
      <c r="U143" s="8"/>
      <c r="V143" s="8">
        <v>100</v>
      </c>
      <c r="W143" s="110"/>
      <c r="X143" s="110"/>
      <c r="Y143" s="110"/>
      <c r="Z143" s="110"/>
      <c r="AA143" s="110"/>
      <c r="AB143" s="110"/>
      <c r="AC143" s="110"/>
      <c r="AD143" s="110"/>
    </row>
    <row r="144" spans="1:30" s="107" customFormat="1" ht="12" x14ac:dyDescent="0.25">
      <c r="A144" s="110" t="s">
        <v>231</v>
      </c>
      <c r="B144" s="8">
        <v>2006</v>
      </c>
      <c r="C144" s="110" t="s">
        <v>238</v>
      </c>
      <c r="D144" s="8">
        <v>5446482</v>
      </c>
      <c r="E144" s="8"/>
      <c r="F144" s="8"/>
      <c r="G144" s="8"/>
      <c r="H144" s="8"/>
      <c r="I144" s="8"/>
      <c r="J144" s="8">
        <v>100</v>
      </c>
      <c r="K144" s="8"/>
      <c r="L144" s="8"/>
      <c r="M144" s="8"/>
      <c r="N144" s="8"/>
      <c r="O144" s="8"/>
      <c r="P144" s="8">
        <v>100</v>
      </c>
      <c r="Q144" s="8">
        <v>0</v>
      </c>
      <c r="R144" s="8"/>
      <c r="S144" s="8"/>
      <c r="T144" s="8"/>
      <c r="U144" s="8"/>
      <c r="V144" s="8">
        <v>100</v>
      </c>
      <c r="W144" s="110"/>
      <c r="X144" s="110"/>
      <c r="Y144" s="110"/>
      <c r="Z144" s="110"/>
      <c r="AA144" s="110"/>
      <c r="AB144" s="110"/>
      <c r="AC144" s="110"/>
      <c r="AD144" s="110"/>
    </row>
    <row r="145" spans="1:30" s="107" customFormat="1" ht="12" x14ac:dyDescent="0.25">
      <c r="A145" s="110" t="s">
        <v>231</v>
      </c>
      <c r="B145" s="8">
        <v>2007</v>
      </c>
      <c r="C145" s="110" t="s">
        <v>238</v>
      </c>
      <c r="D145" s="8">
        <v>5552192</v>
      </c>
      <c r="E145" s="8">
        <v>83.481200669696193</v>
      </c>
      <c r="F145" s="8"/>
      <c r="G145" s="8"/>
      <c r="H145" s="8"/>
      <c r="I145" s="8"/>
      <c r="J145" s="8">
        <v>100</v>
      </c>
      <c r="K145" s="8">
        <v>71.900000000000006</v>
      </c>
      <c r="L145" s="8"/>
      <c r="M145" s="8"/>
      <c r="N145" s="8"/>
      <c r="O145" s="8">
        <v>28.099999999999994</v>
      </c>
      <c r="P145" s="8">
        <v>71.900000000000006</v>
      </c>
      <c r="Q145" s="8">
        <v>0</v>
      </c>
      <c r="R145" s="8"/>
      <c r="S145" s="8"/>
      <c r="T145" s="8"/>
      <c r="U145" s="8"/>
      <c r="V145" s="8">
        <v>100</v>
      </c>
      <c r="W145" s="110"/>
      <c r="X145" s="110"/>
      <c r="Y145" s="110"/>
      <c r="Z145" s="110"/>
      <c r="AA145" s="110"/>
      <c r="AB145" s="110"/>
      <c r="AC145" s="110"/>
      <c r="AD145" s="110"/>
    </row>
    <row r="146" spans="1:30" s="107" customFormat="1" ht="12" x14ac:dyDescent="0.25">
      <c r="A146" s="110" t="s">
        <v>231</v>
      </c>
      <c r="B146" s="8">
        <v>2008</v>
      </c>
      <c r="C146" s="110" t="s">
        <v>238</v>
      </c>
      <c r="D146" s="8">
        <v>5666672</v>
      </c>
      <c r="E146" s="8">
        <v>83.481200669696193</v>
      </c>
      <c r="F146" s="8"/>
      <c r="G146" s="8"/>
      <c r="H146" s="8"/>
      <c r="I146" s="8"/>
      <c r="J146" s="8">
        <v>100</v>
      </c>
      <c r="K146" s="8">
        <v>71.900000000000006</v>
      </c>
      <c r="L146" s="8"/>
      <c r="M146" s="8"/>
      <c r="N146" s="8"/>
      <c r="O146" s="8">
        <v>28.099999999999994</v>
      </c>
      <c r="P146" s="8">
        <v>71.900000000000006</v>
      </c>
      <c r="Q146" s="8">
        <v>0</v>
      </c>
      <c r="R146" s="8"/>
      <c r="S146" s="8"/>
      <c r="T146" s="8"/>
      <c r="U146" s="8"/>
      <c r="V146" s="8">
        <v>100</v>
      </c>
      <c r="W146" s="110"/>
      <c r="X146" s="110"/>
      <c r="Y146" s="110"/>
      <c r="Z146" s="110"/>
      <c r="AA146" s="110"/>
      <c r="AB146" s="110"/>
      <c r="AC146" s="110"/>
      <c r="AD146" s="110"/>
    </row>
    <row r="147" spans="1:30" s="107" customFormat="1" ht="12" x14ac:dyDescent="0.25">
      <c r="A147" s="110" t="s">
        <v>231</v>
      </c>
      <c r="B147" s="8">
        <v>2009</v>
      </c>
      <c r="C147" s="110" t="s">
        <v>238</v>
      </c>
      <c r="D147" s="8">
        <v>5819269</v>
      </c>
      <c r="E147" s="8">
        <v>83.481200669696193</v>
      </c>
      <c r="F147" s="8"/>
      <c r="G147" s="8"/>
      <c r="H147" s="8"/>
      <c r="I147" s="8"/>
      <c r="J147" s="8">
        <v>100</v>
      </c>
      <c r="K147" s="8">
        <v>71.900000000000006</v>
      </c>
      <c r="L147" s="8"/>
      <c r="M147" s="8"/>
      <c r="N147" s="8"/>
      <c r="O147" s="8">
        <v>28.099999999999994</v>
      </c>
      <c r="P147" s="8">
        <v>71.900000000000006</v>
      </c>
      <c r="Q147" s="8">
        <v>0</v>
      </c>
      <c r="R147" s="8"/>
      <c r="S147" s="8"/>
      <c r="T147" s="8"/>
      <c r="U147" s="8"/>
      <c r="V147" s="8">
        <v>100</v>
      </c>
      <c r="W147" s="110"/>
      <c r="X147" s="110"/>
      <c r="Y147" s="110"/>
      <c r="Z147" s="110"/>
      <c r="AA147" s="110"/>
      <c r="AB147" s="110"/>
      <c r="AC147" s="110"/>
      <c r="AD147" s="110"/>
    </row>
    <row r="148" spans="1:30" s="107" customFormat="1" ht="12" x14ac:dyDescent="0.25">
      <c r="A148" s="110" t="s">
        <v>231</v>
      </c>
      <c r="B148" s="8">
        <v>2010</v>
      </c>
      <c r="C148" s="110" t="s">
        <v>238</v>
      </c>
      <c r="D148" s="8">
        <v>5976105</v>
      </c>
      <c r="E148" s="8">
        <v>83.481200669696193</v>
      </c>
      <c r="F148" s="8"/>
      <c r="G148" s="8"/>
      <c r="H148" s="8"/>
      <c r="I148" s="8"/>
      <c r="J148" s="8">
        <v>100</v>
      </c>
      <c r="K148" s="8">
        <v>71.900000000000006</v>
      </c>
      <c r="L148" s="8"/>
      <c r="M148" s="8"/>
      <c r="N148" s="8"/>
      <c r="O148" s="8">
        <v>28.099999999999994</v>
      </c>
      <c r="P148" s="8">
        <v>71.900000000000006</v>
      </c>
      <c r="Q148" s="8">
        <v>0</v>
      </c>
      <c r="R148" s="8"/>
      <c r="S148" s="8"/>
      <c r="T148" s="8"/>
      <c r="U148" s="8"/>
      <c r="V148" s="8">
        <v>100</v>
      </c>
      <c r="W148" s="110"/>
      <c r="X148" s="110"/>
      <c r="Y148" s="110"/>
      <c r="Z148" s="110"/>
      <c r="AA148" s="110"/>
      <c r="AB148" s="110"/>
      <c r="AC148" s="110"/>
      <c r="AD148" s="110"/>
    </row>
    <row r="149" spans="1:30" s="107" customFormat="1" ht="12" x14ac:dyDescent="0.25">
      <c r="A149" s="110" t="s">
        <v>231</v>
      </c>
      <c r="B149" s="8">
        <v>2011</v>
      </c>
      <c r="C149" s="110" t="s">
        <v>238</v>
      </c>
      <c r="D149" s="8">
        <v>6127059</v>
      </c>
      <c r="E149" s="8">
        <v>83.481200669696193</v>
      </c>
      <c r="F149" s="8"/>
      <c r="G149" s="8"/>
      <c r="H149" s="8"/>
      <c r="I149" s="8"/>
      <c r="J149" s="8">
        <v>100</v>
      </c>
      <c r="K149" s="8">
        <v>71.900000000000006</v>
      </c>
      <c r="L149" s="8"/>
      <c r="M149" s="8"/>
      <c r="N149" s="8"/>
      <c r="O149" s="8">
        <v>28.099999999999994</v>
      </c>
      <c r="P149" s="8">
        <v>71.900000000000006</v>
      </c>
      <c r="Q149" s="8">
        <v>0</v>
      </c>
      <c r="R149" s="8"/>
      <c r="S149" s="8"/>
      <c r="T149" s="8"/>
      <c r="U149" s="8"/>
      <c r="V149" s="8">
        <v>100</v>
      </c>
      <c r="W149" s="110"/>
      <c r="X149" s="110"/>
      <c r="Y149" s="110"/>
      <c r="Z149" s="110"/>
      <c r="AA149" s="110"/>
      <c r="AB149" s="110"/>
      <c r="AC149" s="110"/>
      <c r="AD149" s="110"/>
    </row>
    <row r="150" spans="1:30" s="107" customFormat="1" ht="12" x14ac:dyDescent="0.25">
      <c r="A150" s="110" t="s">
        <v>231</v>
      </c>
      <c r="B150" s="8">
        <v>2012</v>
      </c>
      <c r="C150" s="110" t="s">
        <v>238</v>
      </c>
      <c r="D150" s="8">
        <v>6271470</v>
      </c>
      <c r="E150" s="8">
        <v>83.766694570676862</v>
      </c>
      <c r="F150" s="8"/>
      <c r="G150" s="8"/>
      <c r="H150" s="8"/>
      <c r="I150" s="8"/>
      <c r="J150" s="8">
        <v>100</v>
      </c>
      <c r="K150" s="8">
        <v>71.900000000000006</v>
      </c>
      <c r="L150" s="8"/>
      <c r="M150" s="8"/>
      <c r="N150" s="8"/>
      <c r="O150" s="8">
        <v>28.099999999999994</v>
      </c>
      <c r="P150" s="8">
        <v>71.900000000000006</v>
      </c>
      <c r="Q150" s="8">
        <v>0</v>
      </c>
      <c r="R150" s="8"/>
      <c r="S150" s="8"/>
      <c r="T150" s="8"/>
      <c r="U150" s="8"/>
      <c r="V150" s="8">
        <v>100</v>
      </c>
      <c r="W150" s="110"/>
      <c r="X150" s="110"/>
      <c r="Y150" s="110"/>
      <c r="Z150" s="110"/>
      <c r="AA150" s="110"/>
      <c r="AB150" s="110"/>
      <c r="AC150" s="110"/>
      <c r="AD150" s="110"/>
    </row>
    <row r="151" spans="1:30" s="107" customFormat="1" ht="12" x14ac:dyDescent="0.25">
      <c r="A151" s="110" t="s">
        <v>231</v>
      </c>
      <c r="B151" s="8">
        <v>2013</v>
      </c>
      <c r="C151" s="110" t="s">
        <v>238</v>
      </c>
      <c r="D151" s="8">
        <v>6409956</v>
      </c>
      <c r="E151" s="8">
        <v>84.05218847165753</v>
      </c>
      <c r="F151" s="8"/>
      <c r="G151" s="8"/>
      <c r="H151" s="8"/>
      <c r="I151" s="8"/>
      <c r="J151" s="8">
        <v>100</v>
      </c>
      <c r="K151" s="8">
        <v>71.900000000000006</v>
      </c>
      <c r="L151" s="8"/>
      <c r="M151" s="8"/>
      <c r="N151" s="8"/>
      <c r="O151" s="8">
        <v>28.099999999999994</v>
      </c>
      <c r="P151" s="8">
        <v>71.900000000000006</v>
      </c>
      <c r="Q151" s="8">
        <v>0</v>
      </c>
      <c r="R151" s="8"/>
      <c r="S151" s="8"/>
      <c r="T151" s="8"/>
      <c r="U151" s="8"/>
      <c r="V151" s="8">
        <v>100</v>
      </c>
      <c r="W151" s="110"/>
      <c r="X151" s="110"/>
      <c r="Y151" s="110"/>
      <c r="Z151" s="110"/>
      <c r="AA151" s="110"/>
      <c r="AB151" s="110"/>
      <c r="AC151" s="110"/>
      <c r="AD151" s="110"/>
    </row>
    <row r="152" spans="1:30" s="107" customFormat="1" ht="12" x14ac:dyDescent="0.25">
      <c r="A152" s="110" t="s">
        <v>231</v>
      </c>
      <c r="B152" s="8">
        <v>2014</v>
      </c>
      <c r="C152" s="110" t="s">
        <v>238</v>
      </c>
      <c r="D152" s="8">
        <v>6543634</v>
      </c>
      <c r="E152" s="8">
        <v>84.337682372638085</v>
      </c>
      <c r="F152" s="8"/>
      <c r="G152" s="8"/>
      <c r="H152" s="8"/>
      <c r="I152" s="8"/>
      <c r="J152" s="8">
        <v>100</v>
      </c>
      <c r="K152" s="8">
        <v>71.900000000000006</v>
      </c>
      <c r="L152" s="8"/>
      <c r="M152" s="8"/>
      <c r="N152" s="8"/>
      <c r="O152" s="8">
        <v>28.099999999999994</v>
      </c>
      <c r="P152" s="8">
        <v>71.900000000000006</v>
      </c>
      <c r="Q152" s="8">
        <v>0</v>
      </c>
      <c r="R152" s="8"/>
      <c r="S152" s="8"/>
      <c r="T152" s="8"/>
      <c r="U152" s="8"/>
      <c r="V152" s="8">
        <v>100</v>
      </c>
      <c r="W152" s="110"/>
      <c r="X152" s="110"/>
      <c r="Y152" s="110"/>
      <c r="Z152" s="110"/>
      <c r="AA152" s="110"/>
      <c r="AB152" s="110"/>
      <c r="AC152" s="110"/>
      <c r="AD152" s="110"/>
    </row>
    <row r="153" spans="1:30" s="107" customFormat="1" ht="12" x14ac:dyDescent="0.25">
      <c r="A153" s="110" t="s">
        <v>231</v>
      </c>
      <c r="B153" s="8">
        <v>2015</v>
      </c>
      <c r="C153" s="110" t="s">
        <v>238</v>
      </c>
      <c r="D153" s="8">
        <v>6677631</v>
      </c>
      <c r="E153" s="8">
        <v>84.623176273618753</v>
      </c>
      <c r="F153" s="8"/>
      <c r="G153" s="8"/>
      <c r="H153" s="8"/>
      <c r="I153" s="8"/>
      <c r="J153" s="8">
        <v>100</v>
      </c>
      <c r="K153" s="8">
        <v>71.900000000000006</v>
      </c>
      <c r="L153" s="8"/>
      <c r="M153" s="8"/>
      <c r="N153" s="8"/>
      <c r="O153" s="8">
        <v>28.099999999999994</v>
      </c>
      <c r="P153" s="8">
        <v>71.900000000000006</v>
      </c>
      <c r="Q153" s="8">
        <v>5.5424217136860534</v>
      </c>
      <c r="R153" s="8"/>
      <c r="S153" s="8"/>
      <c r="T153" s="8"/>
      <c r="U153" s="8"/>
      <c r="V153" s="8">
        <v>100</v>
      </c>
      <c r="W153" s="110"/>
      <c r="X153" s="110"/>
      <c r="Y153" s="110"/>
      <c r="Z153" s="110"/>
      <c r="AA153" s="110"/>
      <c r="AB153" s="110"/>
      <c r="AC153" s="110"/>
      <c r="AD153" s="110"/>
    </row>
    <row r="154" spans="1:30" s="107" customFormat="1" ht="12" x14ac:dyDescent="0.25">
      <c r="A154" s="110" t="s">
        <v>231</v>
      </c>
      <c r="B154" s="8">
        <v>2016</v>
      </c>
      <c r="C154" s="110" t="s">
        <v>238</v>
      </c>
      <c r="D154" s="8">
        <v>6817288</v>
      </c>
      <c r="E154" s="8">
        <v>84.908670174599422</v>
      </c>
      <c r="F154" s="8">
        <v>65.818584070796462</v>
      </c>
      <c r="G154" s="8">
        <v>43.473451327433629</v>
      </c>
      <c r="H154" s="8">
        <v>22.345132743362832</v>
      </c>
      <c r="I154" s="8">
        <v>34.181415929203538</v>
      </c>
      <c r="J154" s="8">
        <v>0</v>
      </c>
      <c r="K154" s="8">
        <v>71.900000000000006</v>
      </c>
      <c r="L154" s="8"/>
      <c r="M154" s="8"/>
      <c r="N154" s="8"/>
      <c r="O154" s="8">
        <v>28.099999999999994</v>
      </c>
      <c r="P154" s="8">
        <v>71.900000000000006</v>
      </c>
      <c r="Q154" s="8">
        <v>13.365509999999631</v>
      </c>
      <c r="R154" s="8">
        <v>13.365509999999631</v>
      </c>
      <c r="S154" s="8">
        <v>7.5630252100840334</v>
      </c>
      <c r="T154" s="8">
        <v>5.8024847899155958</v>
      </c>
      <c r="U154" s="8">
        <v>86.634490000000369</v>
      </c>
      <c r="V154" s="8">
        <v>0</v>
      </c>
      <c r="W154" s="110"/>
      <c r="X154" s="110"/>
      <c r="Y154" s="110"/>
      <c r="Z154" s="110"/>
      <c r="AA154" s="110"/>
      <c r="AB154" s="110"/>
      <c r="AC154" s="110"/>
      <c r="AD154" s="110"/>
    </row>
    <row r="155" spans="1:30" s="107" customFormat="1" ht="12" x14ac:dyDescent="0.25">
      <c r="A155" s="110" t="s">
        <v>231</v>
      </c>
      <c r="B155" s="8">
        <v>2017</v>
      </c>
      <c r="C155" s="110" t="s">
        <v>238</v>
      </c>
      <c r="D155" s="8">
        <v>6963065</v>
      </c>
      <c r="E155" s="8">
        <v>85.194164075579977</v>
      </c>
      <c r="F155" s="8">
        <v>65.818584070796462</v>
      </c>
      <c r="G155" s="8">
        <v>43.473451327433629</v>
      </c>
      <c r="H155" s="8">
        <v>22.345132743362832</v>
      </c>
      <c r="I155" s="8">
        <v>34.181415929203538</v>
      </c>
      <c r="J155" s="8">
        <v>0</v>
      </c>
      <c r="K155" s="8">
        <v>71.900000000000006</v>
      </c>
      <c r="L155" s="8"/>
      <c r="M155" s="8"/>
      <c r="N155" s="8"/>
      <c r="O155" s="8">
        <v>28.099999999999994</v>
      </c>
      <c r="P155" s="8">
        <v>71.900000000000006</v>
      </c>
      <c r="Q155" s="8">
        <v>21.188598286315028</v>
      </c>
      <c r="R155" s="8">
        <v>21.188598286315028</v>
      </c>
      <c r="S155" s="8">
        <v>7.5630252100840334</v>
      </c>
      <c r="T155" s="8">
        <v>13.625573076230992</v>
      </c>
      <c r="U155" s="8">
        <v>78.811401713684972</v>
      </c>
      <c r="V155" s="8">
        <v>0</v>
      </c>
      <c r="W155" s="110"/>
      <c r="X155" s="110"/>
      <c r="Y155" s="110"/>
      <c r="Z155" s="110"/>
      <c r="AA155" s="110"/>
      <c r="AB155" s="110"/>
      <c r="AC155" s="110"/>
      <c r="AD155" s="110"/>
    </row>
    <row r="156" spans="1:30" s="107" customFormat="1" ht="12" x14ac:dyDescent="0.25">
      <c r="A156" s="110" t="s">
        <v>231</v>
      </c>
      <c r="B156" s="8">
        <v>2018</v>
      </c>
      <c r="C156" s="110" t="s">
        <v>238</v>
      </c>
      <c r="D156" s="8">
        <v>7105393</v>
      </c>
      <c r="E156" s="8">
        <v>85.479657976560645</v>
      </c>
      <c r="F156" s="8">
        <v>65.818584070796462</v>
      </c>
      <c r="G156" s="8">
        <v>43.473451327433629</v>
      </c>
      <c r="H156" s="8">
        <v>22.345132743362832</v>
      </c>
      <c r="I156" s="8">
        <v>34.181415929203538</v>
      </c>
      <c r="J156" s="8">
        <v>0</v>
      </c>
      <c r="K156" s="8">
        <v>71.900000000000006</v>
      </c>
      <c r="L156" s="8"/>
      <c r="M156" s="8"/>
      <c r="N156" s="8"/>
      <c r="O156" s="8">
        <v>28.099999999999994</v>
      </c>
      <c r="P156" s="8">
        <v>71.900000000000006</v>
      </c>
      <c r="Q156" s="8">
        <v>29.011686572628605</v>
      </c>
      <c r="R156" s="8">
        <v>25.090036014405769</v>
      </c>
      <c r="S156" s="8">
        <v>7.5630252100840334</v>
      </c>
      <c r="T156" s="8">
        <v>17.527010804321733</v>
      </c>
      <c r="U156" s="8">
        <v>74.909963985594231</v>
      </c>
      <c r="V156" s="8">
        <v>0</v>
      </c>
      <c r="W156" s="110"/>
      <c r="X156" s="110"/>
      <c r="Y156" s="110"/>
      <c r="Z156" s="110"/>
      <c r="AA156" s="110"/>
      <c r="AB156" s="110"/>
      <c r="AC156" s="110"/>
      <c r="AD156" s="110"/>
    </row>
    <row r="157" spans="1:30" s="107" customFormat="1" ht="12" x14ac:dyDescent="0.25">
      <c r="A157" s="110" t="s">
        <v>231</v>
      </c>
      <c r="B157" s="8">
        <v>2019</v>
      </c>
      <c r="C157" s="110" t="s">
        <v>238</v>
      </c>
      <c r="D157" s="8">
        <v>7229727</v>
      </c>
      <c r="E157" s="8">
        <v>85.7651518775412</v>
      </c>
      <c r="F157" s="8">
        <v>65.818584070796462</v>
      </c>
      <c r="G157" s="8">
        <v>43.473451327433629</v>
      </c>
      <c r="H157" s="8">
        <v>22.345132743362832</v>
      </c>
      <c r="I157" s="8">
        <v>34.181415929203538</v>
      </c>
      <c r="J157" s="8">
        <v>0</v>
      </c>
      <c r="K157" s="8">
        <v>71.900000000000006</v>
      </c>
      <c r="L157" s="8"/>
      <c r="M157" s="8"/>
      <c r="N157" s="8"/>
      <c r="O157" s="8">
        <v>28.099999999999994</v>
      </c>
      <c r="P157" s="8">
        <v>71.900000000000006</v>
      </c>
      <c r="Q157" s="8">
        <v>36.834774858944002</v>
      </c>
      <c r="R157" s="8">
        <v>25.090036014405769</v>
      </c>
      <c r="S157" s="8">
        <v>7.5630252100840334</v>
      </c>
      <c r="T157" s="8">
        <v>17.527010804321733</v>
      </c>
      <c r="U157" s="8">
        <v>74.909963985594231</v>
      </c>
      <c r="V157" s="8">
        <v>0</v>
      </c>
      <c r="W157" s="110"/>
      <c r="X157" s="110"/>
      <c r="Y157" s="110"/>
      <c r="Z157" s="110"/>
      <c r="AA157" s="110"/>
      <c r="AB157" s="110"/>
      <c r="AC157" s="110"/>
      <c r="AD157" s="110"/>
    </row>
    <row r="158" spans="1:30" s="107" customFormat="1" ht="12" x14ac:dyDescent="0.25">
      <c r="A158" s="110" t="s">
        <v>231</v>
      </c>
      <c r="B158" s="8">
        <v>2020</v>
      </c>
      <c r="C158" s="110" t="s">
        <v>238</v>
      </c>
      <c r="D158" s="8">
        <v>7343246</v>
      </c>
      <c r="E158" s="8">
        <v>86.050645778521869</v>
      </c>
      <c r="F158" s="8">
        <v>65.818584070796462</v>
      </c>
      <c r="G158" s="8">
        <v>43.473451327433629</v>
      </c>
      <c r="H158" s="8">
        <v>22.345132743362832</v>
      </c>
      <c r="I158" s="8">
        <v>34.181415929203538</v>
      </c>
      <c r="J158" s="8">
        <v>0</v>
      </c>
      <c r="K158" s="8">
        <v>71.900000000000006</v>
      </c>
      <c r="L158" s="8"/>
      <c r="M158" s="8"/>
      <c r="N158" s="8"/>
      <c r="O158" s="8">
        <v>28.099999999999994</v>
      </c>
      <c r="P158" s="8">
        <v>71.900000000000006</v>
      </c>
      <c r="Q158" s="8">
        <v>44.657863145257579</v>
      </c>
      <c r="R158" s="8">
        <v>25.090036014405769</v>
      </c>
      <c r="S158" s="8">
        <v>7.5630252100840334</v>
      </c>
      <c r="T158" s="8">
        <v>17.527010804321733</v>
      </c>
      <c r="U158" s="8">
        <v>74.909963985594231</v>
      </c>
      <c r="V158" s="8">
        <v>0</v>
      </c>
      <c r="W158" s="110"/>
      <c r="X158" s="110"/>
      <c r="Y158" s="110"/>
      <c r="Z158" s="110"/>
      <c r="AA158" s="110"/>
      <c r="AB158" s="110"/>
      <c r="AC158" s="110"/>
      <c r="AD158" s="110"/>
    </row>
    <row r="159" spans="1:30" s="107" customFormat="1" ht="12" x14ac:dyDescent="0.25">
      <c r="A159" s="110" t="s">
        <v>231</v>
      </c>
      <c r="B159" s="8">
        <v>2021</v>
      </c>
      <c r="C159" s="110" t="s">
        <v>238</v>
      </c>
      <c r="D159" s="8">
        <v>7458668</v>
      </c>
      <c r="E159" s="8">
        <v>86.336139679502537</v>
      </c>
      <c r="F159" s="8">
        <v>65.818584070796462</v>
      </c>
      <c r="G159" s="8">
        <v>43.473451327433629</v>
      </c>
      <c r="H159" s="8">
        <v>22.345132743362832</v>
      </c>
      <c r="I159" s="8">
        <v>34.181415929203538</v>
      </c>
      <c r="J159" s="8">
        <v>0</v>
      </c>
      <c r="K159" s="8">
        <v>71.900000000000006</v>
      </c>
      <c r="L159" s="8"/>
      <c r="M159" s="8"/>
      <c r="N159" s="8"/>
      <c r="O159" s="8">
        <v>28.099999999999994</v>
      </c>
      <c r="P159" s="8">
        <v>71.900000000000006</v>
      </c>
      <c r="Q159" s="8">
        <v>52.480951431572976</v>
      </c>
      <c r="R159" s="8">
        <v>25.090036014405769</v>
      </c>
      <c r="S159" s="8">
        <v>7.5630252100840334</v>
      </c>
      <c r="T159" s="8">
        <v>17.527010804321733</v>
      </c>
      <c r="U159" s="8">
        <v>74.909963985594231</v>
      </c>
      <c r="V159" s="8">
        <v>0</v>
      </c>
      <c r="W159" s="110"/>
      <c r="X159" s="110"/>
      <c r="Y159" s="110"/>
      <c r="Z159" s="110"/>
      <c r="AA159" s="110"/>
      <c r="AB159" s="110"/>
      <c r="AC159" s="110"/>
      <c r="AD159" s="110"/>
    </row>
    <row r="160" spans="1:30" s="107" customFormat="1" ht="12" x14ac:dyDescent="0.25">
      <c r="A160" s="110" t="s">
        <v>231</v>
      </c>
      <c r="B160" s="8">
        <v>2022</v>
      </c>
      <c r="C160" s="110" t="s">
        <v>238</v>
      </c>
      <c r="D160" s="8">
        <v>7598653</v>
      </c>
      <c r="E160" s="8">
        <v>86.621633580483092</v>
      </c>
      <c r="F160" s="8">
        <v>65.818584070796462</v>
      </c>
      <c r="G160" s="8">
        <v>43.473451327433629</v>
      </c>
      <c r="H160" s="8">
        <v>22.345132743362832</v>
      </c>
      <c r="I160" s="8">
        <v>34.181415929203538</v>
      </c>
      <c r="J160" s="8">
        <v>0</v>
      </c>
      <c r="K160" s="8">
        <v>71.900000000000006</v>
      </c>
      <c r="L160" s="8"/>
      <c r="M160" s="8"/>
      <c r="N160" s="8"/>
      <c r="O160" s="8">
        <v>28.099999999999994</v>
      </c>
      <c r="P160" s="8">
        <v>71.900000000000006</v>
      </c>
      <c r="Q160" s="8">
        <v>60.304039717886553</v>
      </c>
      <c r="R160" s="8">
        <v>25.090036014405769</v>
      </c>
      <c r="S160" s="8">
        <v>7.5630252100840334</v>
      </c>
      <c r="T160" s="8">
        <v>17.527010804321733</v>
      </c>
      <c r="U160" s="8">
        <v>74.909963985594231</v>
      </c>
      <c r="V160" s="8">
        <v>0</v>
      </c>
      <c r="W160" s="110"/>
      <c r="X160" s="110"/>
      <c r="Y160" s="110"/>
      <c r="Z160" s="110"/>
      <c r="AA160" s="110"/>
      <c r="AB160" s="110"/>
      <c r="AC160" s="110"/>
      <c r="AD160" s="110"/>
    </row>
    <row r="161" spans="1:30" s="107" customFormat="1" ht="12" x14ac:dyDescent="0.25">
      <c r="A161" s="110" t="s">
        <v>231</v>
      </c>
      <c r="B161" s="8">
        <v>2023</v>
      </c>
      <c r="C161" s="110" t="s">
        <v>238</v>
      </c>
      <c r="D161" s="8">
        <v>7741653</v>
      </c>
      <c r="E161" s="8">
        <v>86.621633580483092</v>
      </c>
      <c r="F161" s="8">
        <v>65.818584070796462</v>
      </c>
      <c r="G161" s="8">
        <v>43.473451327433629</v>
      </c>
      <c r="H161" s="8">
        <v>22.345132743362832</v>
      </c>
      <c r="I161" s="8">
        <v>34.181415929203538</v>
      </c>
      <c r="J161" s="8">
        <v>0</v>
      </c>
      <c r="K161" s="8"/>
      <c r="L161" s="8"/>
      <c r="M161" s="8"/>
      <c r="N161" s="8"/>
      <c r="O161" s="8"/>
      <c r="P161" s="8">
        <v>100</v>
      </c>
      <c r="Q161" s="8">
        <v>60.304039717886553</v>
      </c>
      <c r="R161" s="8">
        <v>25.090036014405769</v>
      </c>
      <c r="S161" s="8">
        <v>7.5630252100840334</v>
      </c>
      <c r="T161" s="8">
        <v>17.527010804321733</v>
      </c>
      <c r="U161" s="8">
        <v>74.909963985594231</v>
      </c>
      <c r="V161" s="8">
        <v>0</v>
      </c>
      <c r="W161" s="110"/>
      <c r="X161" s="110"/>
      <c r="Y161" s="110"/>
      <c r="Z161" s="110"/>
      <c r="AA161" s="110"/>
      <c r="AB161" s="110"/>
      <c r="AC161" s="110"/>
      <c r="AD161" s="110"/>
    </row>
    <row r="162" spans="1:30" s="107" customFormat="1" ht="12" x14ac:dyDescent="0.25">
      <c r="A162" s="110" t="s">
        <v>231</v>
      </c>
      <c r="B162" s="8">
        <v>2024</v>
      </c>
      <c r="C162" s="110" t="s">
        <v>238</v>
      </c>
      <c r="D162" s="8">
        <v>7854980</v>
      </c>
      <c r="E162" s="8">
        <v>86.621633580483092</v>
      </c>
      <c r="F162" s="8">
        <v>65.818584070796462</v>
      </c>
      <c r="G162" s="8">
        <v>43.473451327433629</v>
      </c>
      <c r="H162" s="8">
        <v>22.345132743362832</v>
      </c>
      <c r="I162" s="8">
        <v>34.181415929203538</v>
      </c>
      <c r="J162" s="8">
        <v>0</v>
      </c>
      <c r="K162" s="8"/>
      <c r="L162" s="8"/>
      <c r="M162" s="8"/>
      <c r="N162" s="8"/>
      <c r="O162" s="8"/>
      <c r="P162" s="8">
        <v>100</v>
      </c>
      <c r="Q162" s="8">
        <v>60.304039717886553</v>
      </c>
      <c r="R162" s="8">
        <v>25.090036014405769</v>
      </c>
      <c r="S162" s="8">
        <v>7.5630252100840334</v>
      </c>
      <c r="T162" s="8">
        <v>17.527010804321733</v>
      </c>
      <c r="U162" s="8">
        <v>74.909963985594231</v>
      </c>
      <c r="V162" s="8">
        <v>0</v>
      </c>
      <c r="W162" s="110"/>
      <c r="X162" s="110"/>
      <c r="Y162" s="110"/>
      <c r="Z162" s="110"/>
      <c r="AA162" s="110"/>
      <c r="AB162" s="110"/>
      <c r="AC162" s="110"/>
      <c r="AD162" s="110"/>
    </row>
    <row r="163" spans="1:30" s="107" customFormat="1" ht="12" x14ac:dyDescent="0.25">
      <c r="A163" s="110" t="s">
        <v>231</v>
      </c>
      <c r="B163" s="8">
        <v>2025</v>
      </c>
      <c r="C163" s="110" t="s">
        <v>238</v>
      </c>
      <c r="D163" s="8">
        <v>7986127</v>
      </c>
      <c r="E163" s="8">
        <v>86.621633580483092</v>
      </c>
      <c r="F163" s="8"/>
      <c r="G163" s="8"/>
      <c r="H163" s="8"/>
      <c r="I163" s="8"/>
      <c r="J163" s="8">
        <v>100</v>
      </c>
      <c r="K163" s="8"/>
      <c r="L163" s="8"/>
      <c r="M163" s="8"/>
      <c r="N163" s="8"/>
      <c r="O163" s="8"/>
      <c r="P163" s="8">
        <v>100</v>
      </c>
      <c r="Q163" s="8">
        <v>60.304039717886553</v>
      </c>
      <c r="R163" s="8"/>
      <c r="S163" s="8"/>
      <c r="T163" s="8"/>
      <c r="U163" s="8"/>
      <c r="V163" s="8">
        <v>100</v>
      </c>
      <c r="W163" s="110"/>
      <c r="X163" s="110"/>
      <c r="Y163" s="110"/>
      <c r="Z163" s="110"/>
      <c r="AA163" s="110"/>
      <c r="AB163" s="110"/>
      <c r="AC163" s="110"/>
      <c r="AD163" s="110"/>
    </row>
    <row r="164" spans="1:30" s="107" customFormat="1" ht="12" x14ac:dyDescent="0.25">
      <c r="A164" s="110" t="s">
        <v>231</v>
      </c>
      <c r="B164" s="8">
        <v>2026</v>
      </c>
      <c r="C164" s="110" t="s">
        <v>238</v>
      </c>
      <c r="D164" s="8"/>
      <c r="E164" s="8">
        <v>86.621633580483092</v>
      </c>
      <c r="F164" s="8"/>
      <c r="G164" s="8"/>
      <c r="H164" s="8"/>
      <c r="I164" s="8"/>
      <c r="J164" s="8">
        <v>100</v>
      </c>
      <c r="K164" s="8"/>
      <c r="L164" s="8"/>
      <c r="M164" s="8"/>
      <c r="N164" s="8"/>
      <c r="O164" s="8"/>
      <c r="P164" s="8">
        <v>100</v>
      </c>
      <c r="Q164" s="8">
        <v>60.304039717886553</v>
      </c>
      <c r="R164" s="8"/>
      <c r="S164" s="8"/>
      <c r="T164" s="8"/>
      <c r="U164" s="8"/>
      <c r="V164" s="8">
        <v>100</v>
      </c>
      <c r="W164" s="110"/>
      <c r="X164" s="110"/>
      <c r="Y164" s="110"/>
      <c r="Z164" s="110"/>
      <c r="AA164" s="110"/>
      <c r="AB164" s="110"/>
      <c r="AC164" s="110"/>
      <c r="AD164" s="110"/>
    </row>
    <row r="165" spans="1:30" s="107" customFormat="1" ht="12" x14ac:dyDescent="0.25">
      <c r="A165" s="110" t="s">
        <v>231</v>
      </c>
      <c r="B165" s="8">
        <v>2027</v>
      </c>
      <c r="C165" s="110" t="s">
        <v>238</v>
      </c>
      <c r="D165" s="8"/>
      <c r="E165" s="8"/>
      <c r="F165" s="8"/>
      <c r="G165" s="8"/>
      <c r="H165" s="8"/>
      <c r="I165" s="8"/>
      <c r="J165" s="8">
        <v>100</v>
      </c>
      <c r="K165" s="8"/>
      <c r="L165" s="8"/>
      <c r="M165" s="8"/>
      <c r="N165" s="8"/>
      <c r="O165" s="8"/>
      <c r="P165" s="8">
        <v>100</v>
      </c>
      <c r="Q165" s="8"/>
      <c r="R165" s="8"/>
      <c r="S165" s="8"/>
      <c r="T165" s="8"/>
      <c r="U165" s="8"/>
      <c r="V165" s="8">
        <v>100</v>
      </c>
      <c r="W165" s="110"/>
      <c r="X165" s="110"/>
      <c r="Y165" s="110"/>
      <c r="Z165" s="110"/>
      <c r="AA165" s="110"/>
      <c r="AB165" s="110"/>
      <c r="AC165" s="110"/>
      <c r="AD165" s="110"/>
    </row>
    <row r="166" spans="1:30" s="107" customFormat="1" ht="12" x14ac:dyDescent="0.25">
      <c r="A166" s="110" t="s">
        <v>231</v>
      </c>
      <c r="B166" s="8">
        <v>2028</v>
      </c>
      <c r="C166" s="110" t="s">
        <v>238</v>
      </c>
      <c r="D166" s="8"/>
      <c r="E166" s="8"/>
      <c r="F166" s="8"/>
      <c r="G166" s="8"/>
      <c r="H166" s="8"/>
      <c r="I166" s="8"/>
      <c r="J166" s="8">
        <v>100</v>
      </c>
      <c r="K166" s="8"/>
      <c r="L166" s="8"/>
      <c r="M166" s="8"/>
      <c r="N166" s="8"/>
      <c r="O166" s="8"/>
      <c r="P166" s="8">
        <v>100</v>
      </c>
      <c r="Q166" s="8"/>
      <c r="R166" s="8"/>
      <c r="S166" s="8"/>
      <c r="T166" s="8"/>
      <c r="U166" s="8"/>
      <c r="V166" s="8">
        <v>100</v>
      </c>
      <c r="W166" s="110"/>
      <c r="X166" s="110"/>
      <c r="Y166" s="110"/>
      <c r="Z166" s="110"/>
      <c r="AA166" s="110"/>
      <c r="AB166" s="110"/>
      <c r="AC166" s="110"/>
      <c r="AD166" s="110"/>
    </row>
    <row r="167" spans="1:30" s="107" customFormat="1" ht="12" x14ac:dyDescent="0.25">
      <c r="A167" s="110" t="s">
        <v>231</v>
      </c>
      <c r="B167" s="8">
        <v>2029</v>
      </c>
      <c r="C167" s="110" t="s">
        <v>238</v>
      </c>
      <c r="D167" s="8"/>
      <c r="E167" s="8"/>
      <c r="F167" s="8"/>
      <c r="G167" s="8"/>
      <c r="H167" s="8"/>
      <c r="I167" s="8"/>
      <c r="J167" s="8">
        <v>100</v>
      </c>
      <c r="K167" s="8"/>
      <c r="L167" s="8"/>
      <c r="M167" s="8"/>
      <c r="N167" s="8"/>
      <c r="O167" s="8"/>
      <c r="P167" s="8">
        <v>100</v>
      </c>
      <c r="Q167" s="8"/>
      <c r="R167" s="8"/>
      <c r="S167" s="8"/>
      <c r="T167" s="8"/>
      <c r="U167" s="8"/>
      <c r="V167" s="8">
        <v>100</v>
      </c>
      <c r="W167" s="110"/>
      <c r="X167" s="110"/>
      <c r="Y167" s="110"/>
      <c r="Z167" s="110"/>
      <c r="AA167" s="110"/>
      <c r="AB167" s="110"/>
    </row>
    <row r="168" spans="1:30" s="107" customFormat="1" ht="12" x14ac:dyDescent="0.25">
      <c r="A168" s="110" t="s">
        <v>231</v>
      </c>
      <c r="B168" s="8">
        <v>2030</v>
      </c>
      <c r="C168" s="110" t="s">
        <v>238</v>
      </c>
      <c r="D168" s="8"/>
      <c r="E168" s="8"/>
      <c r="F168" s="8"/>
      <c r="G168" s="8"/>
      <c r="H168" s="8"/>
      <c r="I168" s="8"/>
      <c r="J168" s="8">
        <v>100</v>
      </c>
      <c r="K168" s="8"/>
      <c r="L168" s="8"/>
      <c r="M168" s="8"/>
      <c r="N168" s="8"/>
      <c r="O168" s="8"/>
      <c r="P168" s="8">
        <v>100</v>
      </c>
      <c r="Q168" s="8"/>
      <c r="R168" s="8"/>
      <c r="S168" s="8"/>
      <c r="T168" s="8"/>
      <c r="U168" s="8"/>
      <c r="V168" s="8">
        <v>100</v>
      </c>
      <c r="W168" s="110"/>
      <c r="X168" s="110"/>
      <c r="Y168" s="110"/>
      <c r="Z168" s="110"/>
      <c r="AA168" s="110"/>
      <c r="AB168" s="110"/>
    </row>
    <row r="169" spans="1:30" ht="15.6" x14ac:dyDescent="0.3">
      <c r="A169" s="111" t="s">
        <v>231</v>
      </c>
      <c r="B169" s="8">
        <v>2000</v>
      </c>
      <c r="C169" s="111" t="s">
        <v>239</v>
      </c>
      <c r="D169" s="8">
        <v>3284240</v>
      </c>
      <c r="E169" s="8"/>
      <c r="F169" s="8"/>
      <c r="G169" s="8"/>
      <c r="H169" s="8"/>
      <c r="I169" s="8"/>
      <c r="J169" s="8">
        <v>100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231</v>
      </c>
      <c r="B170" s="8">
        <v>2001</v>
      </c>
      <c r="C170" s="111" t="s">
        <v>239</v>
      </c>
      <c r="D170" s="8">
        <v>3365939</v>
      </c>
      <c r="E170" s="8"/>
      <c r="F170" s="8"/>
      <c r="G170" s="8"/>
      <c r="H170" s="8"/>
      <c r="I170" s="8"/>
      <c r="J170" s="8">
        <v>100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231</v>
      </c>
      <c r="B171" s="8">
        <v>2002</v>
      </c>
      <c r="C171" s="111" t="s">
        <v>239</v>
      </c>
      <c r="D171" s="8">
        <v>3448842</v>
      </c>
      <c r="E171" s="8"/>
      <c r="F171" s="8"/>
      <c r="G171" s="8"/>
      <c r="H171" s="8"/>
      <c r="I171" s="8"/>
      <c r="J171" s="8">
        <v>100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231</v>
      </c>
      <c r="B172" s="8">
        <v>2003</v>
      </c>
      <c r="C172" s="111" t="s">
        <v>239</v>
      </c>
      <c r="D172" s="8">
        <v>3527012</v>
      </c>
      <c r="E172" s="8"/>
      <c r="F172" s="8"/>
      <c r="G172" s="8"/>
      <c r="H172" s="8"/>
      <c r="I172" s="8"/>
      <c r="J172" s="8">
        <v>100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231</v>
      </c>
      <c r="B173" s="8">
        <v>2004</v>
      </c>
      <c r="C173" s="111" t="s">
        <v>239</v>
      </c>
      <c r="D173" s="8">
        <v>3596546</v>
      </c>
      <c r="E173" s="8"/>
      <c r="F173" s="8"/>
      <c r="G173" s="8"/>
      <c r="H173" s="8"/>
      <c r="I173" s="8"/>
      <c r="J173" s="8">
        <v>100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231</v>
      </c>
      <c r="B174" s="8">
        <v>2005</v>
      </c>
      <c r="C174" s="111" t="s">
        <v>239</v>
      </c>
      <c r="D174" s="8">
        <v>3696380</v>
      </c>
      <c r="E174" s="8"/>
      <c r="F174" s="8"/>
      <c r="G174" s="8"/>
      <c r="H174" s="8"/>
      <c r="I174" s="8"/>
      <c r="J174" s="8">
        <v>100</v>
      </c>
      <c r="K174" s="8"/>
      <c r="L174" s="8"/>
      <c r="M174" s="8"/>
      <c r="N174" s="8"/>
      <c r="O174" s="8"/>
      <c r="P174" s="8">
        <v>100</v>
      </c>
      <c r="Q174" s="8"/>
      <c r="R174" s="8"/>
      <c r="S174" s="8"/>
      <c r="T174" s="8"/>
      <c r="U174" s="8"/>
      <c r="V174" s="8">
        <v>100</v>
      </c>
      <c r="W174" s="111"/>
      <c r="X174" s="111"/>
      <c r="Y174" s="111"/>
      <c r="Z174" s="111"/>
      <c r="AA174" s="111"/>
      <c r="AB174" s="111"/>
    </row>
    <row r="175" spans="1:30" ht="15.6" x14ac:dyDescent="0.3">
      <c r="A175" s="111" t="s">
        <v>231</v>
      </c>
      <c r="B175" s="8">
        <v>2006</v>
      </c>
      <c r="C175" s="111" t="s">
        <v>239</v>
      </c>
      <c r="D175" s="8">
        <v>3803343</v>
      </c>
      <c r="E175" s="8"/>
      <c r="F175" s="8"/>
      <c r="G175" s="8"/>
      <c r="H175" s="8"/>
      <c r="I175" s="8"/>
      <c r="J175" s="8">
        <v>100</v>
      </c>
      <c r="K175" s="8"/>
      <c r="L175" s="8"/>
      <c r="M175" s="8"/>
      <c r="N175" s="8"/>
      <c r="O175" s="8"/>
      <c r="P175" s="8">
        <v>100</v>
      </c>
      <c r="Q175" s="8"/>
      <c r="R175" s="8"/>
      <c r="S175" s="8"/>
      <c r="T175" s="8"/>
      <c r="U175" s="8"/>
      <c r="V175" s="8">
        <v>100</v>
      </c>
      <c r="W175" s="111"/>
      <c r="X175" s="111"/>
      <c r="Y175" s="111"/>
      <c r="Z175" s="111"/>
      <c r="AA175" s="111"/>
      <c r="AB175" s="111"/>
    </row>
    <row r="176" spans="1:30" ht="15.6" x14ac:dyDescent="0.3">
      <c r="A176" s="111" t="s">
        <v>231</v>
      </c>
      <c r="B176" s="8">
        <v>2007</v>
      </c>
      <c r="C176" s="111" t="s">
        <v>239</v>
      </c>
      <c r="D176" s="8">
        <v>3909235</v>
      </c>
      <c r="E176" s="8">
        <v>95.364499999999992</v>
      </c>
      <c r="F176" s="8"/>
      <c r="G176" s="8"/>
      <c r="H176" s="8"/>
      <c r="I176" s="8">
        <v>4.6355000000000075</v>
      </c>
      <c r="J176" s="8">
        <v>95.364499999999992</v>
      </c>
      <c r="K176" s="8">
        <v>89.6</v>
      </c>
      <c r="L176" s="8"/>
      <c r="M176" s="8"/>
      <c r="N176" s="8"/>
      <c r="O176" s="8">
        <v>10.400000000000006</v>
      </c>
      <c r="P176" s="8">
        <v>89.6</v>
      </c>
      <c r="Q176" s="8"/>
      <c r="R176" s="8"/>
      <c r="S176" s="8"/>
      <c r="T176" s="8"/>
      <c r="U176" s="8"/>
      <c r="V176" s="8">
        <v>100</v>
      </c>
      <c r="W176" s="111"/>
      <c r="X176" s="111"/>
      <c r="Y176" s="111"/>
      <c r="Z176" s="111"/>
      <c r="AA176" s="111"/>
      <c r="AB176" s="111"/>
    </row>
    <row r="177" spans="1:28" ht="15.6" x14ac:dyDescent="0.3">
      <c r="A177" s="111" t="s">
        <v>231</v>
      </c>
      <c r="B177" s="8">
        <v>2008</v>
      </c>
      <c r="C177" s="111" t="s">
        <v>239</v>
      </c>
      <c r="D177" s="8">
        <v>4017730</v>
      </c>
      <c r="E177" s="8">
        <v>95.364499999999992</v>
      </c>
      <c r="F177" s="8"/>
      <c r="G177" s="8"/>
      <c r="H177" s="8"/>
      <c r="I177" s="8">
        <v>4.6355000000000075</v>
      </c>
      <c r="J177" s="8">
        <v>95.364499999999992</v>
      </c>
      <c r="K177" s="8">
        <v>89.6</v>
      </c>
      <c r="L177" s="8"/>
      <c r="M177" s="8"/>
      <c r="N177" s="8"/>
      <c r="O177" s="8">
        <v>10.400000000000006</v>
      </c>
      <c r="P177" s="8">
        <v>89.6</v>
      </c>
      <c r="Q177" s="8"/>
      <c r="R177" s="8"/>
      <c r="S177" s="8"/>
      <c r="T177" s="8"/>
      <c r="U177" s="8"/>
      <c r="V177" s="8">
        <v>100</v>
      </c>
      <c r="W177" s="111"/>
      <c r="X177" s="111"/>
      <c r="Y177" s="111"/>
      <c r="Z177" s="111"/>
      <c r="AA177" s="111"/>
      <c r="AB177" s="111"/>
    </row>
    <row r="178" spans="1:28" ht="15.6" x14ac:dyDescent="0.3">
      <c r="A178" s="111" t="s">
        <v>231</v>
      </c>
      <c r="B178" s="8">
        <v>2009</v>
      </c>
      <c r="C178" s="111" t="s">
        <v>239</v>
      </c>
      <c r="D178" s="8">
        <v>4142679</v>
      </c>
      <c r="E178" s="8">
        <v>95.364499999999992</v>
      </c>
      <c r="F178" s="8"/>
      <c r="G178" s="8"/>
      <c r="H178" s="8"/>
      <c r="I178" s="8">
        <v>4.6355000000000075</v>
      </c>
      <c r="J178" s="8">
        <v>95.364499999999992</v>
      </c>
      <c r="K178" s="8">
        <v>89.6</v>
      </c>
      <c r="L178" s="8"/>
      <c r="M178" s="8"/>
      <c r="N178" s="8"/>
      <c r="O178" s="8">
        <v>10.400000000000006</v>
      </c>
      <c r="P178" s="8">
        <v>89.6</v>
      </c>
      <c r="Q178" s="8"/>
      <c r="R178" s="8"/>
      <c r="S178" s="8"/>
      <c r="T178" s="8"/>
      <c r="U178" s="8"/>
      <c r="V178" s="8">
        <v>100</v>
      </c>
      <c r="W178" s="111"/>
      <c r="X178" s="111"/>
      <c r="Y178" s="111"/>
      <c r="Z178" s="111"/>
      <c r="AA178" s="111"/>
      <c r="AB178" s="111"/>
    </row>
    <row r="179" spans="1:28" ht="15.6" x14ac:dyDescent="0.3">
      <c r="A179" s="111" t="s">
        <v>231</v>
      </c>
      <c r="B179" s="8">
        <v>2010</v>
      </c>
      <c r="C179" s="111" t="s">
        <v>239</v>
      </c>
      <c r="D179" s="8">
        <v>4253827</v>
      </c>
      <c r="E179" s="8">
        <v>95.364499999999992</v>
      </c>
      <c r="F179" s="8"/>
      <c r="G179" s="8"/>
      <c r="H179" s="8"/>
      <c r="I179" s="8">
        <v>4.6355000000000075</v>
      </c>
      <c r="J179" s="8">
        <v>95.364499999999992</v>
      </c>
      <c r="K179" s="8">
        <v>89.6</v>
      </c>
      <c r="L179" s="8"/>
      <c r="M179" s="8"/>
      <c r="N179" s="8"/>
      <c r="O179" s="8">
        <v>10.400000000000006</v>
      </c>
      <c r="P179" s="8">
        <v>89.6</v>
      </c>
      <c r="Q179" s="8"/>
      <c r="R179" s="8"/>
      <c r="S179" s="8"/>
      <c r="T179" s="8"/>
      <c r="U179" s="8"/>
      <c r="V179" s="8">
        <v>100</v>
      </c>
      <c r="W179" s="111"/>
      <c r="X179" s="111"/>
      <c r="Y179" s="111"/>
      <c r="Z179" s="111"/>
      <c r="AA179" s="111"/>
      <c r="AB179" s="111"/>
    </row>
    <row r="180" spans="1:28" ht="15.6" x14ac:dyDescent="0.3">
      <c r="A180" s="111" t="s">
        <v>231</v>
      </c>
      <c r="B180" s="8">
        <v>2011</v>
      </c>
      <c r="C180" s="111" t="s">
        <v>239</v>
      </c>
      <c r="D180" s="8">
        <v>4347317</v>
      </c>
      <c r="E180" s="8">
        <v>95.364499999999992</v>
      </c>
      <c r="F180" s="8"/>
      <c r="G180" s="8"/>
      <c r="H180" s="8"/>
      <c r="I180" s="8">
        <v>4.6355000000000075</v>
      </c>
      <c r="J180" s="8">
        <v>95.364499999999992</v>
      </c>
      <c r="K180" s="8">
        <v>89.6</v>
      </c>
      <c r="L180" s="8"/>
      <c r="M180" s="8"/>
      <c r="N180" s="8"/>
      <c r="O180" s="8">
        <v>10.400000000000006</v>
      </c>
      <c r="P180" s="8">
        <v>89.6</v>
      </c>
      <c r="Q180" s="8"/>
      <c r="R180" s="8"/>
      <c r="S180" s="8"/>
      <c r="T180" s="8"/>
      <c r="U180" s="8"/>
      <c r="V180" s="8">
        <v>100</v>
      </c>
      <c r="W180" s="111"/>
      <c r="X180" s="111"/>
      <c r="Y180" s="111"/>
      <c r="Z180" s="111"/>
      <c r="AA180" s="111"/>
      <c r="AB180" s="111"/>
    </row>
    <row r="181" spans="1:28" ht="15.6" x14ac:dyDescent="0.3">
      <c r="A181" s="111" t="s">
        <v>231</v>
      </c>
      <c r="B181" s="8">
        <v>2012</v>
      </c>
      <c r="C181" s="111" t="s">
        <v>239</v>
      </c>
      <c r="D181" s="8">
        <v>4450839</v>
      </c>
      <c r="E181" s="8">
        <v>95.364499999999992</v>
      </c>
      <c r="F181" s="8"/>
      <c r="G181" s="8"/>
      <c r="H181" s="8"/>
      <c r="I181" s="8">
        <v>4.6355000000000075</v>
      </c>
      <c r="J181" s="8">
        <v>95.364499999999992</v>
      </c>
      <c r="K181" s="8">
        <v>89.6</v>
      </c>
      <c r="L181" s="8"/>
      <c r="M181" s="8"/>
      <c r="N181" s="8"/>
      <c r="O181" s="8">
        <v>10.400000000000006</v>
      </c>
      <c r="P181" s="8">
        <v>89.6</v>
      </c>
      <c r="Q181" s="8">
        <v>63.970313545904503</v>
      </c>
      <c r="R181" s="8"/>
      <c r="S181" s="8"/>
      <c r="T181" s="8"/>
      <c r="U181" s="8">
        <v>36.029686454095497</v>
      </c>
      <c r="V181" s="8">
        <v>63.970313545904503</v>
      </c>
      <c r="W181" s="111"/>
      <c r="X181" s="111"/>
      <c r="Y181" s="111"/>
      <c r="Z181" s="111"/>
      <c r="AA181" s="111"/>
      <c r="AB181" s="111"/>
    </row>
    <row r="182" spans="1:28" ht="15.6" x14ac:dyDescent="0.3">
      <c r="A182" s="111" t="s">
        <v>231</v>
      </c>
      <c r="B182" s="8">
        <v>2013</v>
      </c>
      <c r="C182" s="111" t="s">
        <v>239</v>
      </c>
      <c r="D182" s="8">
        <v>4569153</v>
      </c>
      <c r="E182" s="8">
        <v>95.364499999999992</v>
      </c>
      <c r="F182" s="8"/>
      <c r="G182" s="8"/>
      <c r="H182" s="8"/>
      <c r="I182" s="8">
        <v>4.6355000000000075</v>
      </c>
      <c r="J182" s="8">
        <v>95.364499999999992</v>
      </c>
      <c r="K182" s="8">
        <v>89.6</v>
      </c>
      <c r="L182" s="8"/>
      <c r="M182" s="8"/>
      <c r="N182" s="8"/>
      <c r="O182" s="8">
        <v>10.400000000000006</v>
      </c>
      <c r="P182" s="8">
        <v>89.6</v>
      </c>
      <c r="Q182" s="8">
        <v>63.970313545904503</v>
      </c>
      <c r="R182" s="8"/>
      <c r="S182" s="8"/>
      <c r="T182" s="8"/>
      <c r="U182" s="8">
        <v>36.029686454095497</v>
      </c>
      <c r="V182" s="8">
        <v>63.970313545904503</v>
      </c>
      <c r="W182" s="111"/>
      <c r="X182" s="111"/>
      <c r="Y182" s="111"/>
      <c r="Z182" s="111"/>
      <c r="AA182" s="111"/>
      <c r="AB182" s="111"/>
    </row>
    <row r="183" spans="1:28" ht="15.6" x14ac:dyDescent="0.3">
      <c r="A183" s="111" t="s">
        <v>231</v>
      </c>
      <c r="B183" s="8">
        <v>2014</v>
      </c>
      <c r="C183" s="111" t="s">
        <v>239</v>
      </c>
      <c r="D183" s="8">
        <v>4695489</v>
      </c>
      <c r="E183" s="8">
        <v>95.364499999999992</v>
      </c>
      <c r="F183" s="8"/>
      <c r="G183" s="8"/>
      <c r="H183" s="8"/>
      <c r="I183" s="8">
        <v>4.6355000000000075</v>
      </c>
      <c r="J183" s="8">
        <v>95.364499999999992</v>
      </c>
      <c r="K183" s="8">
        <v>89.6</v>
      </c>
      <c r="L183" s="8"/>
      <c r="M183" s="8"/>
      <c r="N183" s="8"/>
      <c r="O183" s="8">
        <v>10.400000000000006</v>
      </c>
      <c r="P183" s="8">
        <v>89.6</v>
      </c>
      <c r="Q183" s="8">
        <v>63.970313545904503</v>
      </c>
      <c r="R183" s="8"/>
      <c r="S183" s="8"/>
      <c r="T183" s="8"/>
      <c r="U183" s="8">
        <v>36.029686454095497</v>
      </c>
      <c r="V183" s="8">
        <v>63.970313545904503</v>
      </c>
      <c r="W183" s="111"/>
      <c r="X183" s="111"/>
      <c r="Y183" s="111"/>
      <c r="Z183" s="111"/>
      <c r="AA183" s="111"/>
      <c r="AB183" s="111"/>
    </row>
    <row r="184" spans="1:28" ht="15.6" x14ac:dyDescent="0.3">
      <c r="A184" s="111" t="s">
        <v>231</v>
      </c>
      <c r="B184" s="8">
        <v>2015</v>
      </c>
      <c r="C184" s="111" t="s">
        <v>239</v>
      </c>
      <c r="D184" s="8">
        <v>4843759</v>
      </c>
      <c r="E184" s="8">
        <v>95.364499999999992</v>
      </c>
      <c r="F184" s="8"/>
      <c r="G184" s="8"/>
      <c r="H184" s="8"/>
      <c r="I184" s="8">
        <v>4.6355000000000075</v>
      </c>
      <c r="J184" s="8">
        <v>95.364499999999992</v>
      </c>
      <c r="K184" s="8">
        <v>89.6</v>
      </c>
      <c r="L184" s="8"/>
      <c r="M184" s="8"/>
      <c r="N184" s="8"/>
      <c r="O184" s="8">
        <v>10.400000000000006</v>
      </c>
      <c r="P184" s="8">
        <v>89.6</v>
      </c>
      <c r="Q184" s="8">
        <v>63.970313545904503</v>
      </c>
      <c r="R184" s="8"/>
      <c r="S184" s="8"/>
      <c r="T184" s="8"/>
      <c r="U184" s="8">
        <v>36.029686454095497</v>
      </c>
      <c r="V184" s="8">
        <v>63.970313545904503</v>
      </c>
      <c r="W184" s="111"/>
      <c r="X184" s="111"/>
      <c r="Y184" s="111"/>
      <c r="Z184" s="111"/>
      <c r="AA184" s="111"/>
      <c r="AB184" s="111"/>
    </row>
    <row r="185" spans="1:28" ht="15.6" x14ac:dyDescent="0.3">
      <c r="A185" s="111" t="s">
        <v>231</v>
      </c>
      <c r="B185" s="8">
        <v>2016</v>
      </c>
      <c r="C185" s="111" t="s">
        <v>239</v>
      </c>
      <c r="D185" s="8">
        <v>4984076</v>
      </c>
      <c r="E185" s="8">
        <v>95.364499999999992</v>
      </c>
      <c r="F185" s="8"/>
      <c r="G185" s="8"/>
      <c r="H185" s="8"/>
      <c r="I185" s="8">
        <v>4.6355000000000075</v>
      </c>
      <c r="J185" s="8">
        <v>95.364499999999992</v>
      </c>
      <c r="K185" s="8">
        <v>89.6</v>
      </c>
      <c r="L185" s="8"/>
      <c r="M185" s="8"/>
      <c r="N185" s="8"/>
      <c r="O185" s="8">
        <v>10.400000000000006</v>
      </c>
      <c r="P185" s="8">
        <v>89.6</v>
      </c>
      <c r="Q185" s="8">
        <v>63.970313545904503</v>
      </c>
      <c r="R185" s="8"/>
      <c r="S185" s="8"/>
      <c r="T185" s="8"/>
      <c r="U185" s="8">
        <v>36.029686454095497</v>
      </c>
      <c r="V185" s="8">
        <v>63.970313545904503</v>
      </c>
      <c r="W185" s="111"/>
      <c r="X185" s="111"/>
      <c r="Y185" s="111"/>
      <c r="Z185" s="111"/>
      <c r="AA185" s="111"/>
      <c r="AB185" s="111"/>
    </row>
    <row r="186" spans="1:28" ht="15.6" x14ac:dyDescent="0.3">
      <c r="A186" s="111" t="s">
        <v>231</v>
      </c>
      <c r="B186" s="8">
        <v>2017</v>
      </c>
      <c r="C186" s="111" t="s">
        <v>239</v>
      </c>
      <c r="D186" s="8">
        <v>5117236</v>
      </c>
      <c r="E186" s="8">
        <v>95.364499999999992</v>
      </c>
      <c r="F186" s="8"/>
      <c r="G186" s="8"/>
      <c r="H186" s="8"/>
      <c r="I186" s="8">
        <v>4.6355000000000075</v>
      </c>
      <c r="J186" s="8">
        <v>95.364499999999992</v>
      </c>
      <c r="K186" s="8">
        <v>89.6</v>
      </c>
      <c r="L186" s="8"/>
      <c r="M186" s="8"/>
      <c r="N186" s="8"/>
      <c r="O186" s="8">
        <v>10.400000000000006</v>
      </c>
      <c r="P186" s="8">
        <v>89.6</v>
      </c>
      <c r="Q186" s="8">
        <v>63.970313545904503</v>
      </c>
      <c r="R186" s="8"/>
      <c r="S186" s="8"/>
      <c r="T186" s="8"/>
      <c r="U186" s="8">
        <v>36.029686454095497</v>
      </c>
      <c r="V186" s="8">
        <v>63.970313545904503</v>
      </c>
      <c r="W186" s="111"/>
      <c r="X186" s="111"/>
      <c r="Y186" s="111"/>
      <c r="Z186" s="111"/>
      <c r="AA186" s="111"/>
      <c r="AB186" s="111"/>
    </row>
    <row r="187" spans="1:28" ht="15.6" x14ac:dyDescent="0.3">
      <c r="A187" s="111" t="s">
        <v>231</v>
      </c>
      <c r="B187" s="8">
        <v>2018</v>
      </c>
      <c r="C187" s="111" t="s">
        <v>239</v>
      </c>
      <c r="D187" s="8">
        <v>5259695</v>
      </c>
      <c r="E187" s="8">
        <v>95.364499999999992</v>
      </c>
      <c r="F187" s="8"/>
      <c r="G187" s="8"/>
      <c r="H187" s="8"/>
      <c r="I187" s="8">
        <v>4.6355000000000075</v>
      </c>
      <c r="J187" s="8">
        <v>95.364499999999992</v>
      </c>
      <c r="K187" s="8">
        <v>89.6</v>
      </c>
      <c r="L187" s="8"/>
      <c r="M187" s="8"/>
      <c r="N187" s="8"/>
      <c r="O187" s="8">
        <v>10.400000000000006</v>
      </c>
      <c r="P187" s="8">
        <v>89.6</v>
      </c>
      <c r="Q187" s="8">
        <v>63.970313545904503</v>
      </c>
      <c r="R187" s="8"/>
      <c r="S187" s="8"/>
      <c r="T187" s="8"/>
      <c r="U187" s="8">
        <v>36.029686454095497</v>
      </c>
      <c r="V187" s="8">
        <v>63.970313545904503</v>
      </c>
      <c r="W187" s="111"/>
      <c r="X187" s="111"/>
      <c r="Y187" s="111"/>
      <c r="Z187" s="111"/>
      <c r="AA187" s="111"/>
      <c r="AB187" s="111"/>
    </row>
    <row r="188" spans="1:28" ht="15.6" x14ac:dyDescent="0.3">
      <c r="A188" s="111" t="s">
        <v>231</v>
      </c>
      <c r="B188" s="8">
        <v>2019</v>
      </c>
      <c r="C188" s="111" t="s">
        <v>239</v>
      </c>
      <c r="D188" s="8">
        <v>5305355</v>
      </c>
      <c r="E188" s="8">
        <v>95.364499999999992</v>
      </c>
      <c r="F188" s="8"/>
      <c r="G188" s="8"/>
      <c r="H188" s="8"/>
      <c r="I188" s="8">
        <v>4.6355000000000075</v>
      </c>
      <c r="J188" s="8">
        <v>95.364499999999992</v>
      </c>
      <c r="K188" s="8">
        <v>89.6</v>
      </c>
      <c r="L188" s="8"/>
      <c r="M188" s="8"/>
      <c r="N188" s="8"/>
      <c r="O188" s="8">
        <v>10.400000000000006</v>
      </c>
      <c r="P188" s="8">
        <v>89.6</v>
      </c>
      <c r="Q188" s="8">
        <v>63.970313545904503</v>
      </c>
      <c r="R188" s="8"/>
      <c r="S188" s="8"/>
      <c r="T188" s="8"/>
      <c r="U188" s="8">
        <v>36.029686454095497</v>
      </c>
      <c r="V188" s="8">
        <v>63.970313545904503</v>
      </c>
      <c r="W188" s="111"/>
      <c r="X188" s="111"/>
      <c r="Y188" s="111"/>
      <c r="Z188" s="111"/>
      <c r="AA188" s="111"/>
      <c r="AB188" s="111"/>
    </row>
    <row r="189" spans="1:28" ht="15.6" x14ac:dyDescent="0.3">
      <c r="A189" s="111" t="s">
        <v>231</v>
      </c>
      <c r="B189" s="8">
        <v>2020</v>
      </c>
      <c r="C189" s="111" t="s">
        <v>239</v>
      </c>
      <c r="D189" s="8">
        <v>6506694</v>
      </c>
      <c r="E189" s="8">
        <v>95.364499999999992</v>
      </c>
      <c r="F189" s="8"/>
      <c r="G189" s="8"/>
      <c r="H189" s="8"/>
      <c r="I189" s="8">
        <v>4.6355000000000075</v>
      </c>
      <c r="J189" s="8">
        <v>95.364499999999992</v>
      </c>
      <c r="K189" s="8">
        <v>89.6</v>
      </c>
      <c r="L189" s="8"/>
      <c r="M189" s="8"/>
      <c r="N189" s="8"/>
      <c r="O189" s="8">
        <v>10.400000000000006</v>
      </c>
      <c r="P189" s="8">
        <v>89.6</v>
      </c>
      <c r="Q189" s="8">
        <v>63.970313545904503</v>
      </c>
      <c r="R189" s="8"/>
      <c r="S189" s="8"/>
      <c r="T189" s="8"/>
      <c r="U189" s="8">
        <v>36.029686454095497</v>
      </c>
      <c r="V189" s="8">
        <v>63.970313545904503</v>
      </c>
      <c r="W189" s="111"/>
      <c r="X189" s="111"/>
      <c r="Y189" s="111"/>
      <c r="Z189" s="111"/>
      <c r="AA189" s="111"/>
      <c r="AB189" s="111"/>
    </row>
    <row r="190" spans="1:28" ht="15.6" x14ac:dyDescent="0.3">
      <c r="A190" s="111" t="s">
        <v>231</v>
      </c>
      <c r="B190" s="8">
        <v>2021</v>
      </c>
      <c r="C190" s="111" t="s">
        <v>239</v>
      </c>
      <c r="D190" s="8">
        <v>6629334</v>
      </c>
      <c r="E190" s="8">
        <v>95.364499999999992</v>
      </c>
      <c r="F190" s="8"/>
      <c r="G190" s="8"/>
      <c r="H190" s="8"/>
      <c r="I190" s="8">
        <v>4.6355000000000075</v>
      </c>
      <c r="J190" s="8">
        <v>95.364499999999992</v>
      </c>
      <c r="K190" s="8">
        <v>89.6</v>
      </c>
      <c r="L190" s="8"/>
      <c r="M190" s="8"/>
      <c r="N190" s="8"/>
      <c r="O190" s="8">
        <v>10.400000000000006</v>
      </c>
      <c r="P190" s="8">
        <v>89.6</v>
      </c>
      <c r="Q190" s="8"/>
      <c r="R190" s="8"/>
      <c r="S190" s="8"/>
      <c r="T190" s="8"/>
      <c r="U190" s="8"/>
      <c r="V190" s="8">
        <v>100</v>
      </c>
      <c r="W190" s="111"/>
      <c r="X190" s="111"/>
      <c r="Y190" s="111"/>
      <c r="Z190" s="111"/>
      <c r="AA190" s="111"/>
      <c r="AB190" s="111"/>
    </row>
    <row r="191" spans="1:28" ht="15.6" x14ac:dyDescent="0.3">
      <c r="A191" s="111" t="s">
        <v>231</v>
      </c>
      <c r="B191" s="8">
        <v>2022</v>
      </c>
      <c r="C191" s="111" t="s">
        <v>239</v>
      </c>
      <c r="D191" s="8">
        <v>6768860</v>
      </c>
      <c r="E191" s="8">
        <v>95.364499999999992</v>
      </c>
      <c r="F191" s="8"/>
      <c r="G191" s="8"/>
      <c r="H191" s="8"/>
      <c r="I191" s="8">
        <v>4.6355000000000075</v>
      </c>
      <c r="J191" s="8">
        <v>95.364499999999992</v>
      </c>
      <c r="K191" s="8">
        <v>89.6</v>
      </c>
      <c r="L191" s="8"/>
      <c r="M191" s="8"/>
      <c r="N191" s="8"/>
      <c r="O191" s="8">
        <v>10.400000000000006</v>
      </c>
      <c r="P191" s="8">
        <v>89.6</v>
      </c>
      <c r="Q191" s="8"/>
      <c r="R191" s="8"/>
      <c r="S191" s="8"/>
      <c r="T191" s="8"/>
      <c r="U191" s="8"/>
      <c r="V191" s="8">
        <v>100</v>
      </c>
      <c r="W191" s="111"/>
      <c r="X191" s="111"/>
      <c r="Y191" s="111"/>
      <c r="Z191" s="111"/>
      <c r="AA191" s="111"/>
      <c r="AB191" s="111"/>
    </row>
    <row r="192" spans="1:28" ht="15.6" x14ac:dyDescent="0.3">
      <c r="A192" s="111" t="s">
        <v>231</v>
      </c>
      <c r="B192" s="8">
        <v>2023</v>
      </c>
      <c r="C192" s="111" t="s">
        <v>239</v>
      </c>
      <c r="D192" s="8">
        <v>6910960</v>
      </c>
      <c r="E192" s="8"/>
      <c r="F192" s="8"/>
      <c r="G192" s="8"/>
      <c r="H192" s="8"/>
      <c r="I192" s="8"/>
      <c r="J192" s="8">
        <v>100</v>
      </c>
      <c r="K192" s="8"/>
      <c r="L192" s="8"/>
      <c r="M192" s="8"/>
      <c r="N192" s="8"/>
      <c r="O192" s="8"/>
      <c r="P192" s="8">
        <v>100</v>
      </c>
      <c r="Q192" s="8"/>
      <c r="R192" s="8"/>
      <c r="S192" s="8"/>
      <c r="T192" s="8"/>
      <c r="U192" s="8"/>
      <c r="V192" s="8">
        <v>100</v>
      </c>
      <c r="W192" s="111"/>
      <c r="X192" s="111"/>
      <c r="Y192" s="111"/>
      <c r="Z192" s="111"/>
      <c r="AA192" s="111"/>
      <c r="AB192" s="111"/>
    </row>
    <row r="193" spans="1:28" ht="15.6" x14ac:dyDescent="0.3">
      <c r="A193" s="111" t="s">
        <v>231</v>
      </c>
      <c r="B193" s="8">
        <v>2024</v>
      </c>
      <c r="C193" s="111" t="s">
        <v>239</v>
      </c>
      <c r="D193" s="8">
        <v>6521569</v>
      </c>
      <c r="E193" s="8"/>
      <c r="F193" s="8"/>
      <c r="G193" s="8"/>
      <c r="H193" s="8"/>
      <c r="I193" s="8"/>
      <c r="J193" s="8">
        <v>100</v>
      </c>
      <c r="K193" s="8"/>
      <c r="L193" s="8"/>
      <c r="M193" s="8"/>
      <c r="N193" s="8"/>
      <c r="O193" s="8"/>
      <c r="P193" s="8">
        <v>100</v>
      </c>
      <c r="Q193" s="8"/>
      <c r="R193" s="8"/>
      <c r="S193" s="8"/>
      <c r="T193" s="8"/>
      <c r="U193" s="8"/>
      <c r="V193" s="8">
        <v>100</v>
      </c>
      <c r="W193" s="111"/>
      <c r="X193" s="111"/>
      <c r="Y193" s="111"/>
      <c r="Z193" s="111"/>
      <c r="AA193" s="111"/>
      <c r="AB193" s="111"/>
    </row>
    <row r="194" spans="1:28" ht="15.6" x14ac:dyDescent="0.3">
      <c r="A194" s="111" t="s">
        <v>231</v>
      </c>
      <c r="B194" s="8">
        <v>2025</v>
      </c>
      <c r="C194" s="111" t="s">
        <v>239</v>
      </c>
      <c r="D194" s="8">
        <v>6671846</v>
      </c>
      <c r="E194" s="8"/>
      <c r="F194" s="8"/>
      <c r="G194" s="8"/>
      <c r="H194" s="8"/>
      <c r="I194" s="8"/>
      <c r="J194" s="8">
        <v>100</v>
      </c>
      <c r="K194" s="8"/>
      <c r="L194" s="8"/>
      <c r="M194" s="8"/>
      <c r="N194" s="8"/>
      <c r="O194" s="8"/>
      <c r="P194" s="8">
        <v>100</v>
      </c>
      <c r="Q194" s="8"/>
      <c r="R194" s="8"/>
      <c r="S194" s="8"/>
      <c r="T194" s="8"/>
      <c r="U194" s="8"/>
      <c r="V194" s="8">
        <v>100</v>
      </c>
      <c r="W194" s="111"/>
      <c r="X194" s="111"/>
      <c r="Y194" s="111"/>
      <c r="Z194" s="111"/>
      <c r="AA194" s="111"/>
      <c r="AB194" s="111"/>
    </row>
    <row r="195" spans="1:28" ht="15.6" x14ac:dyDescent="0.3">
      <c r="A195" s="111" t="s">
        <v>231</v>
      </c>
      <c r="B195" s="8">
        <v>2026</v>
      </c>
      <c r="C195" s="111" t="s">
        <v>239</v>
      </c>
      <c r="D195" s="8"/>
      <c r="E195" s="8"/>
      <c r="F195" s="8"/>
      <c r="G195" s="8"/>
      <c r="H195" s="8"/>
      <c r="I195" s="8"/>
      <c r="J195" s="8">
        <v>100</v>
      </c>
      <c r="K195" s="8"/>
      <c r="L195" s="8"/>
      <c r="M195" s="8"/>
      <c r="N195" s="8"/>
      <c r="O195" s="8"/>
      <c r="P195" s="8">
        <v>100</v>
      </c>
      <c r="Q195" s="8"/>
      <c r="R195" s="8"/>
      <c r="S195" s="8"/>
      <c r="T195" s="8"/>
      <c r="U195" s="8"/>
      <c r="V195" s="8">
        <v>100</v>
      </c>
      <c r="W195" s="111"/>
      <c r="X195" s="111"/>
      <c r="Y195" s="111"/>
      <c r="Z195" s="111"/>
      <c r="AA195" s="111"/>
      <c r="AB195" s="111"/>
    </row>
    <row r="196" spans="1:28" ht="15.6" x14ac:dyDescent="0.3">
      <c r="A196" s="111" t="s">
        <v>231</v>
      </c>
      <c r="B196" s="8">
        <v>2027</v>
      </c>
      <c r="C196" s="111" t="s">
        <v>239</v>
      </c>
      <c r="D196" s="8"/>
      <c r="E196" s="8"/>
      <c r="F196" s="8"/>
      <c r="G196" s="8"/>
      <c r="H196" s="8"/>
      <c r="I196" s="8"/>
      <c r="J196" s="8">
        <v>100</v>
      </c>
      <c r="K196" s="8"/>
      <c r="L196" s="8"/>
      <c r="M196" s="8"/>
      <c r="N196" s="8"/>
      <c r="O196" s="8"/>
      <c r="P196" s="8">
        <v>100</v>
      </c>
      <c r="Q196" s="8"/>
      <c r="R196" s="8"/>
      <c r="S196" s="8"/>
      <c r="T196" s="8"/>
      <c r="U196" s="8"/>
      <c r="V196" s="8">
        <v>100</v>
      </c>
      <c r="W196" s="111"/>
      <c r="X196" s="111"/>
      <c r="Y196" s="111"/>
      <c r="Z196" s="111"/>
      <c r="AA196" s="111"/>
      <c r="AB196" s="111"/>
    </row>
    <row r="197" spans="1:28" ht="15.6" x14ac:dyDescent="0.3">
      <c r="A197" s="111" t="s">
        <v>231</v>
      </c>
      <c r="B197" s="8">
        <v>2028</v>
      </c>
      <c r="C197" s="111" t="s">
        <v>239</v>
      </c>
      <c r="D197" s="8"/>
      <c r="E197" s="8"/>
      <c r="F197" s="8"/>
      <c r="G197" s="8"/>
      <c r="H197" s="8"/>
      <c r="I197" s="8"/>
      <c r="J197" s="8">
        <v>100</v>
      </c>
      <c r="K197" s="8"/>
      <c r="L197" s="8"/>
      <c r="M197" s="8"/>
      <c r="N197" s="8"/>
      <c r="O197" s="8"/>
      <c r="P197" s="8">
        <v>100</v>
      </c>
      <c r="Q197" s="8"/>
      <c r="R197" s="8"/>
      <c r="S197" s="8"/>
      <c r="T197" s="8"/>
      <c r="U197" s="8"/>
      <c r="V197" s="8">
        <v>100</v>
      </c>
      <c r="W197" s="111"/>
      <c r="X197" s="111"/>
      <c r="Y197" s="111"/>
      <c r="Z197" s="111"/>
      <c r="AA197" s="111"/>
      <c r="AB197" s="111"/>
    </row>
    <row r="198" spans="1:28" ht="15.6" x14ac:dyDescent="0.3">
      <c r="A198" s="111" t="s">
        <v>231</v>
      </c>
      <c r="B198" s="8">
        <v>2029</v>
      </c>
      <c r="C198" s="111" t="s">
        <v>239</v>
      </c>
      <c r="D198" s="8"/>
      <c r="E198" s="8"/>
      <c r="F198" s="8"/>
      <c r="G198" s="8"/>
      <c r="H198" s="8"/>
      <c r="I198" s="8"/>
      <c r="J198" s="8">
        <v>100</v>
      </c>
      <c r="K198" s="8"/>
      <c r="L198" s="8"/>
      <c r="M198" s="8"/>
      <c r="N198" s="8"/>
      <c r="O198" s="8"/>
      <c r="P198" s="8">
        <v>100</v>
      </c>
      <c r="Q198" s="8"/>
      <c r="R198" s="8"/>
      <c r="S198" s="8"/>
      <c r="T198" s="8"/>
      <c r="U198" s="8"/>
      <c r="V198" s="8">
        <v>100</v>
      </c>
      <c r="W198" s="111"/>
      <c r="X198" s="111"/>
      <c r="Y198" s="111"/>
      <c r="Z198" s="111"/>
      <c r="AA198" s="111"/>
      <c r="AB198" s="111"/>
    </row>
    <row r="199" spans="1:28" ht="15.6" x14ac:dyDescent="0.3">
      <c r="A199" s="111" t="s">
        <v>231</v>
      </c>
      <c r="B199" s="8">
        <v>2030</v>
      </c>
      <c r="C199" s="111" t="s">
        <v>239</v>
      </c>
      <c r="D199" s="8"/>
      <c r="E199" s="8"/>
      <c r="F199" s="8"/>
      <c r="G199" s="8"/>
      <c r="H199" s="8"/>
      <c r="I199" s="8"/>
      <c r="J199" s="8">
        <v>100</v>
      </c>
      <c r="K199" s="8"/>
      <c r="L199" s="8"/>
      <c r="M199" s="8"/>
      <c r="N199" s="8"/>
      <c r="O199" s="8"/>
      <c r="P199" s="8">
        <v>100</v>
      </c>
      <c r="Q199" s="8"/>
      <c r="R199" s="8"/>
      <c r="S199" s="8"/>
      <c r="T199" s="8"/>
      <c r="U199" s="8"/>
      <c r="V199" s="8">
        <v>100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12641-4033-4226-A43A-B584E700FC9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3" customWidth="1"/>
    <col min="2" max="2" width="12.3984375" style="413" customWidth="1"/>
    <col min="3" max="8" width="9" style="413" customWidth="1"/>
    <col min="9" max="9" width="12.3984375" style="413" customWidth="1"/>
    <col min="10" max="15" width="9" style="413" customWidth="1"/>
    <col min="16" max="16" width="12.3984375" style="413" customWidth="1"/>
    <col min="17" max="22" width="9" style="413" customWidth="1"/>
    <col min="23" max="38" width="9" style="413"/>
    <col min="39" max="16384" width="9" style="421"/>
  </cols>
  <sheetData>
    <row r="1" spans="1:22" s="413" customFormat="1" x14ac:dyDescent="0.25">
      <c r="A1" s="412" t="str">
        <f>HLOOKUP(Introduction!$G$4,nametranslations,20,FALSE)</f>
        <v>سلالم المياه والصرف الصحي والنظافة للمدارس</v>
      </c>
      <c r="B1" s="412" t="e">
        <f ca="1">HLOOKUP([1]Introduction!$G$4,nametranslations,5,FALSE)</f>
        <v>#N/A</v>
      </c>
      <c r="C1" s="412" t="e">
        <f ca="1">HLOOKUP([1]Introduction!$G$4,nametranslations,5,FALSE)</f>
        <v>#N/A</v>
      </c>
      <c r="D1" s="412" t="e">
        <f ca="1">HLOOKUP([1]Introduction!$G$4,nametranslations,5,FALSE)</f>
        <v>#N/A</v>
      </c>
      <c r="E1" s="412" t="e">
        <f ca="1">HLOOKUP([1]Introduction!$G$4,nametranslations,5,FALSE)</f>
        <v>#N/A</v>
      </c>
      <c r="F1" s="412" t="e">
        <f ca="1">HLOOKUP([1]Introduction!$G$4,nametranslations,5,FALSE)</f>
        <v>#N/A</v>
      </c>
      <c r="G1" s="412" t="e">
        <f ca="1">HLOOKUP([1]Introduction!$G$4,nametranslations,5,FALSE)</f>
        <v>#N/A</v>
      </c>
      <c r="H1" s="412" t="e">
        <f ca="1">HLOOKUP([1]Introduction!$G$4,nametranslations,5,FALSE)</f>
        <v>#N/A</v>
      </c>
      <c r="I1" s="412" t="e">
        <f ca="1">HLOOKUP([1]Introduction!$G$4,nametranslations,5,FALSE)</f>
        <v>#N/A</v>
      </c>
      <c r="J1" s="412" t="e">
        <f ca="1">HLOOKUP([1]Introduction!$G$4,nametranslations,5,FALSE)</f>
        <v>#N/A</v>
      </c>
      <c r="K1" s="412" t="e">
        <f ca="1">HLOOKUP([1]Introduction!$G$4,nametranslations,5,FALSE)</f>
        <v>#N/A</v>
      </c>
      <c r="L1" s="412" t="e">
        <f ca="1">HLOOKUP([1]Introduction!$G$4,nametranslations,5,FALSE)</f>
        <v>#N/A</v>
      </c>
      <c r="M1" s="412" t="e">
        <f ca="1">HLOOKUP([1]Introduction!$G$4,nametranslations,5,FALSE)</f>
        <v>#N/A</v>
      </c>
      <c r="N1" s="412" t="e">
        <f ca="1">HLOOKUP([1]Introduction!$G$4,nametranslations,5,FALSE)</f>
        <v>#N/A</v>
      </c>
      <c r="O1" s="412" t="e">
        <f ca="1">HLOOKUP([1]Introduction!$G$4,nametranslations,5,FALSE)</f>
        <v>#N/A</v>
      </c>
      <c r="P1" s="412" t="e">
        <f ca="1">HLOOKUP([1]Introduction!$G$4,nametranslations,5,FALSE)</f>
        <v>#N/A</v>
      </c>
      <c r="Q1" s="412" t="e">
        <f ca="1">HLOOKUP([1]Introduction!$G$4,nametranslations,5,FALSE)</f>
        <v>#N/A</v>
      </c>
      <c r="R1" s="412" t="e">
        <f ca="1">HLOOKUP([1]Introduction!$G$4,nametranslations,5,FALSE)</f>
        <v>#N/A</v>
      </c>
      <c r="S1" s="412" t="e">
        <f ca="1">HLOOKUP([1]Introduction!$G$4,nametranslations,5,FALSE)</f>
        <v>#N/A</v>
      </c>
      <c r="T1" s="412" t="e">
        <f ca="1">HLOOKUP([1]Introduction!$G$4,nametranslations,5,FALSE)</f>
        <v>#N/A</v>
      </c>
      <c r="U1" s="412" t="e">
        <f ca="1">HLOOKUP([1]Introduction!$G$4,nametranslations,5,FALSE)</f>
        <v>#N/A</v>
      </c>
      <c r="V1" s="412" t="e">
        <f ca="1">HLOOKUP([1]Introduction!$G$4,nametranslations,5,FALSE)</f>
        <v>#N/A</v>
      </c>
    </row>
    <row r="2" spans="1:22" s="413" customFormat="1" x14ac:dyDescent="0.25">
      <c r="A2" s="412" t="e">
        <f ca="1">HLOOKUP([1]Introduction!$G$4,nametranslations,5,FALSE)</f>
        <v>#N/A</v>
      </c>
      <c r="B2" s="412" t="e">
        <f ca="1">HLOOKUP([1]Introduction!$G$4,nametranslations,5,FALSE)</f>
        <v>#N/A</v>
      </c>
      <c r="C2" s="412" t="e">
        <f ca="1">HLOOKUP([1]Introduction!$G$4,nametranslations,5,FALSE)</f>
        <v>#N/A</v>
      </c>
      <c r="D2" s="412" t="e">
        <f ca="1">HLOOKUP([1]Introduction!$G$4,nametranslations,5,FALSE)</f>
        <v>#N/A</v>
      </c>
      <c r="E2" s="412" t="e">
        <f ca="1">HLOOKUP([1]Introduction!$G$4,nametranslations,5,FALSE)</f>
        <v>#N/A</v>
      </c>
      <c r="F2" s="412" t="e">
        <f ca="1">HLOOKUP([1]Introduction!$G$4,nametranslations,5,FALSE)</f>
        <v>#N/A</v>
      </c>
      <c r="G2" s="412" t="e">
        <f ca="1">HLOOKUP([1]Introduction!$G$4,nametranslations,5,FALSE)</f>
        <v>#N/A</v>
      </c>
      <c r="H2" s="412" t="e">
        <f ca="1">HLOOKUP([1]Introduction!$G$4,nametranslations,5,FALSE)</f>
        <v>#N/A</v>
      </c>
      <c r="I2" s="412" t="e">
        <f ca="1">HLOOKUP([1]Introduction!$G$4,nametranslations,5,FALSE)</f>
        <v>#N/A</v>
      </c>
      <c r="J2" s="412" t="e">
        <f ca="1">HLOOKUP([1]Introduction!$G$4,nametranslations,5,FALSE)</f>
        <v>#N/A</v>
      </c>
      <c r="K2" s="412" t="e">
        <f ca="1">HLOOKUP([1]Introduction!$G$4,nametranslations,5,FALSE)</f>
        <v>#N/A</v>
      </c>
      <c r="L2" s="412" t="e">
        <f ca="1">HLOOKUP([1]Introduction!$G$4,nametranslations,5,FALSE)</f>
        <v>#N/A</v>
      </c>
      <c r="M2" s="412" t="e">
        <f ca="1">HLOOKUP([1]Introduction!$G$4,nametranslations,5,FALSE)</f>
        <v>#N/A</v>
      </c>
      <c r="N2" s="412" t="e">
        <f ca="1">HLOOKUP([1]Introduction!$G$4,nametranslations,5,FALSE)</f>
        <v>#N/A</v>
      </c>
      <c r="O2" s="412" t="e">
        <f ca="1">HLOOKUP([1]Introduction!$G$4,nametranslations,5,FALSE)</f>
        <v>#N/A</v>
      </c>
      <c r="P2" s="412" t="e">
        <f ca="1">HLOOKUP([1]Introduction!$G$4,nametranslations,5,FALSE)</f>
        <v>#N/A</v>
      </c>
      <c r="Q2" s="412" t="e">
        <f ca="1">HLOOKUP([1]Introduction!$G$4,nametranslations,5,FALSE)</f>
        <v>#N/A</v>
      </c>
      <c r="R2" s="412" t="e">
        <f ca="1">HLOOKUP([1]Introduction!$G$4,nametranslations,5,FALSE)</f>
        <v>#N/A</v>
      </c>
      <c r="S2" s="412" t="e">
        <f ca="1">HLOOKUP([1]Introduction!$G$4,nametranslations,5,FALSE)</f>
        <v>#N/A</v>
      </c>
      <c r="T2" s="412" t="e">
        <f ca="1">HLOOKUP([1]Introduction!$G$4,nametranslations,5,FALSE)</f>
        <v>#N/A</v>
      </c>
      <c r="U2" s="412" t="e">
        <f ca="1">HLOOKUP([1]Introduction!$G$4,nametranslations,5,FALSE)</f>
        <v>#N/A</v>
      </c>
      <c r="V2" s="412" t="e">
        <f ca="1">HLOOKUP([1]Introduction!$G$4,nametranslations,5,FALSE)</f>
        <v>#N/A</v>
      </c>
    </row>
    <row r="3" spans="1:22" s="413" customFormat="1" ht="17.399999999999999" x14ac:dyDescent="0.25">
      <c r="A3" s="414"/>
      <c r="B3" s="414"/>
      <c r="C3" s="414"/>
      <c r="D3" s="414"/>
      <c r="E3" s="414"/>
      <c r="F3" s="414"/>
      <c r="G3" s="414"/>
      <c r="H3" s="414"/>
      <c r="I3" s="414"/>
      <c r="J3" s="414"/>
      <c r="K3" s="414"/>
      <c r="L3" s="414"/>
      <c r="M3" s="414"/>
      <c r="N3" s="414"/>
      <c r="O3" s="414"/>
      <c r="P3" s="414"/>
      <c r="Q3" s="414"/>
      <c r="R3" s="414"/>
      <c r="S3" s="414"/>
      <c r="T3" s="414"/>
      <c r="U3" s="414"/>
      <c r="V3" s="414"/>
    </row>
    <row r="4" spans="1:22" ht="15.6" x14ac:dyDescent="0.3">
      <c r="B4" s="415" t="str">
        <f>HLOOKUP(Introduction!$G$4,nametranslations,85,FALSE)</f>
        <v>مياه الشرب (٪)</v>
      </c>
      <c r="E4" s="416"/>
      <c r="I4" s="417" t="str">
        <f>HLOOKUP(Introduction!$G$4,nametranslations,22,FALSE)</f>
        <v>الصرف الصحي</v>
      </c>
      <c r="P4" s="418" t="str">
        <f>HLOOKUP(Introduction!$G$4,nametranslations,23,FALSE)</f>
        <v>صحة</v>
      </c>
    </row>
    <row r="6" spans="1:22" x14ac:dyDescent="0.25">
      <c r="G6" s="419"/>
      <c r="H6" s="419"/>
      <c r="I6" s="419"/>
      <c r="K6" s="419"/>
      <c r="L6" s="419"/>
    </row>
    <row r="7" spans="1:22" ht="15.6" x14ac:dyDescent="0.25">
      <c r="G7" s="419"/>
      <c r="H7" s="419"/>
      <c r="I7" s="419"/>
      <c r="K7" s="420"/>
      <c r="L7" s="419"/>
    </row>
    <row r="8" spans="1:22" x14ac:dyDescent="0.25">
      <c r="G8" s="419"/>
      <c r="H8" s="419"/>
      <c r="I8" s="419"/>
      <c r="K8" s="419"/>
      <c r="L8" s="419"/>
    </row>
    <row r="9" spans="1:22" x14ac:dyDescent="0.25">
      <c r="G9" s="419"/>
      <c r="H9" s="419"/>
      <c r="I9" s="419"/>
      <c r="K9" s="419"/>
      <c r="L9" s="419"/>
    </row>
    <row r="10" spans="1:22" x14ac:dyDescent="0.25">
      <c r="G10" s="419"/>
      <c r="H10" s="419"/>
      <c r="I10" s="419"/>
      <c r="K10" s="419"/>
      <c r="L10" s="419"/>
    </row>
    <row r="11" spans="1:22" x14ac:dyDescent="0.25">
      <c r="G11" s="419"/>
      <c r="H11" s="419"/>
      <c r="I11" s="419"/>
      <c r="K11" s="419"/>
      <c r="L11" s="419"/>
    </row>
    <row r="12" spans="1:22" x14ac:dyDescent="0.25">
      <c r="G12" s="419"/>
      <c r="H12" s="419"/>
      <c r="I12" s="419"/>
      <c r="K12" s="419"/>
      <c r="L12" s="419"/>
    </row>
    <row r="13" spans="1:22" x14ac:dyDescent="0.25">
      <c r="G13" s="419"/>
      <c r="H13" s="419"/>
      <c r="I13" s="419"/>
      <c r="K13" s="419"/>
      <c r="L13" s="419"/>
    </row>
    <row r="14" spans="1:22" x14ac:dyDescent="0.25">
      <c r="G14" s="419"/>
      <c r="H14" s="419"/>
      <c r="I14" s="419"/>
      <c r="K14" s="419"/>
      <c r="L14" s="419"/>
    </row>
    <row r="15" spans="1:22" x14ac:dyDescent="0.25">
      <c r="G15" s="419"/>
      <c r="H15" s="419"/>
      <c r="I15" s="419"/>
      <c r="K15" s="419"/>
      <c r="L15" s="419"/>
    </row>
    <row r="16" spans="1:22" x14ac:dyDescent="0.25">
      <c r="G16" s="419"/>
      <c r="H16" s="419"/>
      <c r="I16" s="419"/>
      <c r="K16" s="419"/>
      <c r="L16" s="419"/>
    </row>
    <row r="17" spans="1:47" x14ac:dyDescent="0.25">
      <c r="G17" s="419"/>
      <c r="H17" s="419"/>
      <c r="I17" s="419"/>
      <c r="K17" s="419"/>
      <c r="L17" s="419"/>
    </row>
    <row r="18" spans="1:47" x14ac:dyDescent="0.25">
      <c r="G18" s="419"/>
      <c r="H18" s="419"/>
      <c r="I18" s="419"/>
      <c r="K18" s="419"/>
      <c r="L18" s="419"/>
    </row>
    <row r="19" spans="1:47" x14ac:dyDescent="0.25">
      <c r="G19" s="419"/>
      <c r="H19" s="419"/>
      <c r="I19" s="419"/>
      <c r="K19" s="419"/>
      <c r="L19" s="419"/>
    </row>
    <row r="20" spans="1:47" x14ac:dyDescent="0.25">
      <c r="G20" s="419"/>
      <c r="H20" s="419"/>
      <c r="I20" s="419"/>
      <c r="K20" s="419"/>
      <c r="L20" s="419"/>
    </row>
    <row r="21" spans="1:47" x14ac:dyDescent="0.25">
      <c r="G21" s="419"/>
      <c r="H21" s="419"/>
      <c r="I21" s="419"/>
      <c r="K21" s="419"/>
      <c r="L21" s="419"/>
    </row>
    <row r="23" spans="1:47" x14ac:dyDescent="0.25">
      <c r="B23" s="422"/>
    </row>
    <row r="25" spans="1:47" x14ac:dyDescent="0.25">
      <c r="B25" s="423"/>
      <c r="C25" s="423" t="str">
        <f>+IF(OR((C28=Key!$I$26&amp;"*"),(D28=Key!$I$28&amp;"*"),(E28=Key!$I$27&amp;"*"),(F28=Key!$I$29&amp;"*"),(G28=Key!$I$30&amp;"*"),(H28=Key!$I$31&amp;"*"),(C28=Key!$I$26&amp;"*^"),(D28=Key!$I$28&amp;"*^"),(E28=Key!$I$27&amp;"*^"),(F28="*^"),(G28=Key!$I$30&amp;"*^"),(H28=Key!$I$31&amp;"*^")),"*"&amp;HLOOKUP(Introduction!$G$4,nametranslations,35,FALSE),"")</f>
        <v>*لا يتوفر تقدير الخدمة الأساسية</v>
      </c>
      <c r="J25" s="423" t="str">
        <f>+IF(OR((J28=Key!$I$26&amp;"*"),(K28=Key!$I$28&amp;"*"),(L28=Key!$I$27&amp;"*"),(M28=Key!$I$29&amp;"*"),(N28=Key!$I$30&amp;"*"),(O28=Key!$I$31&amp;"*"),(J28=Key!$I$26&amp;"*^"),(K28=Key!$I$28&amp;"*^"),(L28=Key!$I$27&amp;"*^"),(M28="*^"),(N28=Key!$I$30&amp;"*^"),(O28=Key!$I$31&amp;"*^")),"*"&amp;HLOOKUP(Introduction!$G$4,nametranslations,35,FALSE),"")</f>
        <v>*لا يتوفر تقدير الخدمة الأساسية</v>
      </c>
      <c r="Q25" s="423"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2"/>
      <c r="C26" s="423" t="str">
        <f>+IF(OR((C28=Key!$I$26&amp;"*^"),(D28=Key!$I$28&amp;"*^"),(E28=Key!$I$27&amp;"*^"),(F28=Key!$I$29&amp;"*^"),(G28=Key!$I$30&amp;"*^"),(H28=Key!$I$31&amp;"^")),HLOOKUP(Introduction!$G$4,nametranslations,155,FALSE),"")</f>
        <v/>
      </c>
      <c r="J26" s="423" t="str">
        <f>+IF(OR((J28=Key!$I$26&amp;"*^"),(K28=Key!$I$28&amp;"*^"),(L28=Key!$I$27&amp;"*^"),(M28=Key!$I$29&amp;"*^"),(N28=Key!$I$30&amp;"*^"),(O28=Key!$I$31&amp;"^")),HLOOKUP(Introduction!$G$4,nametranslations,155,FALSE),"")</f>
        <v/>
      </c>
      <c r="Q26" s="423" t="str">
        <f>+IF(OR((Q28=Key!$I$26&amp;"*^"),(R28=Key!$I$28&amp;"*^"),(S28=Key!$I$27&amp;"*^"),(T28=Key!$I$29&amp;"*^"),(U28=Key!$I$30&amp;"*^"),(V28=Key!$I$31&amp;"^")),HLOOKUP(Introduction!$G$4,nametranslations,156,FALSE),"")</f>
        <v/>
      </c>
    </row>
    <row r="27" spans="1:47" x14ac:dyDescent="0.25">
      <c r="B27" s="424" t="str">
        <f>+Introduction!C7</f>
        <v>السودان</v>
      </c>
      <c r="C27" s="425" t="str">
        <f>HLOOKUP(Introduction!$G$4,nametranslations,21,FALSE)</f>
        <v>ماء</v>
      </c>
      <c r="D27" s="425" t="str">
        <f ca="1">HLOOKUP([1]Introduction!$G$4,nametranslations,21,FALSE)</f>
        <v>ماء</v>
      </c>
      <c r="E27" s="425" t="str">
        <f ca="1">HLOOKUP([1]Introduction!$G$4,nametranslations,21,FALSE)</f>
        <v>ماء</v>
      </c>
      <c r="F27" s="425" t="str">
        <f ca="1">HLOOKUP([1]Introduction!$G$4,nametranslations,21,FALSE)</f>
        <v>ماء</v>
      </c>
      <c r="G27" s="425" t="str">
        <f ca="1">HLOOKUP([1]Introduction!$G$4,nametranslations,21,FALSE)</f>
        <v>ماء</v>
      </c>
      <c r="H27" s="425" t="str">
        <f ca="1">HLOOKUP([1]Introduction!$G$4,nametranslations,21,FALSE)</f>
        <v>ماء</v>
      </c>
      <c r="I27" s="426" t="str">
        <f>+B27</f>
        <v>السودان</v>
      </c>
      <c r="J27" s="427" t="str">
        <f>HLOOKUP(Introduction!$G$4,nametranslations,22,FALSE)</f>
        <v>الصرف الصحي</v>
      </c>
      <c r="K27" s="428" t="str">
        <f ca="1">HLOOKUP([1]Introduction!$G$4,nametranslations,21,FALSE)</f>
        <v>ماء</v>
      </c>
      <c r="L27" s="428" t="str">
        <f ca="1">HLOOKUP([1]Introduction!$G$4,nametranslations,21,FALSE)</f>
        <v>ماء</v>
      </c>
      <c r="M27" s="428" t="str">
        <f ca="1">HLOOKUP([1]Introduction!$G$4,nametranslations,21,FALSE)</f>
        <v>ماء</v>
      </c>
      <c r="N27" s="428" t="str">
        <f ca="1">HLOOKUP([1]Introduction!$G$4,nametranslations,21,FALSE)</f>
        <v>ماء</v>
      </c>
      <c r="O27" s="428" t="str">
        <f ca="1">HLOOKUP([1]Introduction!$G$4,nametranslations,21,FALSE)</f>
        <v>ماء</v>
      </c>
      <c r="P27" s="429" t="str">
        <f>+B27</f>
        <v>السودان</v>
      </c>
      <c r="Q27" s="430" t="str">
        <f>HLOOKUP(Introduction!$G$4,nametranslations,23,FALSE)</f>
        <v>صحة</v>
      </c>
      <c r="R27" s="430" t="str">
        <f ca="1">HLOOKUP([1]Introduction!$G$4,nametranslations,21,FALSE)</f>
        <v>ماء</v>
      </c>
      <c r="S27" s="430" t="str">
        <f ca="1">HLOOKUP([1]Introduction!$G$4,nametranslations,21,FALSE)</f>
        <v>ماء</v>
      </c>
      <c r="T27" s="430" t="str">
        <f ca="1">HLOOKUP([1]Introduction!$G$4,nametranslations,21,FALSE)</f>
        <v>ماء</v>
      </c>
      <c r="U27" s="430" t="str">
        <f ca="1">HLOOKUP([1]Introduction!$G$4,nametranslations,21,FALSE)</f>
        <v>ماء</v>
      </c>
      <c r="V27" s="431" t="str">
        <f ca="1">HLOOKUP([1]Introduction!$G$4,nametranslations,21,FALSE)</f>
        <v>ماء</v>
      </c>
      <c r="AM27" s="413"/>
      <c r="AN27" s="413"/>
      <c r="AO27" s="413"/>
      <c r="AP27" s="413"/>
      <c r="AQ27" s="413"/>
      <c r="AR27" s="413"/>
      <c r="AS27" s="413"/>
      <c r="AT27" s="413"/>
      <c r="AU27" s="413"/>
    </row>
    <row r="28" spans="1:47" x14ac:dyDescent="0.25">
      <c r="B28" s="432"/>
      <c r="C28" s="433" t="str">
        <f>IF(AND(C30=0.0000000001,C31=0.0000000001,C32=0.0000000001), Key!$I$26&amp;"*",IF(AND(C30=0.0000000001,ISNUMBER(C32)),Key!I26&amp;"*", Key!$I$26))</f>
        <v>Total</v>
      </c>
      <c r="D28" s="434" t="str">
        <f>IF(AND(D30=0.0000000001,D31=0.0000000001,D32=0.0000000001), Key!$I$28&amp;"*",IF(AND(D30=0.0000000001,ISNUMBER(D32)),Key!$I$28&amp;"*", Key!$I$28))</f>
        <v>الحضاري</v>
      </c>
      <c r="E28" s="434" t="str">
        <f>IF(AND(E30=0.0000000001,E31=0.0000000001,E32=0.0000000001), Key!$I$27&amp;"*",IF(AND(E30=0.0000000001,ISNUMBER(E32)),Key!$I$27&amp;"*", Key!$I$27))</f>
        <v>ريفي</v>
      </c>
      <c r="F28" s="434" t="str">
        <f>IF(AND(F30=0.0000000001,F31=0.0000000001,F32=0.0000000001), Key!$I$29&amp;"*",IF(AND(F30=0.0000000001,ISNUMBER(F32)),Key!$I$29&amp;"*", Key!$I$29))</f>
        <v>المرحلة الابتدائية*</v>
      </c>
      <c r="G28" s="434" t="str">
        <f>IF(AND(G30=0.0000000001,G31=0.0000000001,G32=0.0000000001), Key!$I$30&amp;"*",IF(AND(G30=0.0000000001,ISNUMBER(G32)),Key!$I$30&amp;"*", Key!$I$30))</f>
        <v>خبرات</v>
      </c>
      <c r="H28" s="434" t="str">
        <f>IF(AND(H30=0.0000000001,H31=0.0000000001,H32=0.0000000001), Key!$I$31&amp;"*",IF(AND(H30=0.0000000001,ISNUMBER(H32)),Key!$I$31&amp;"*", Key!$I$31))</f>
        <v>ثانوي*</v>
      </c>
      <c r="I28" s="432"/>
      <c r="J28" s="435" t="str">
        <f>IF(AND(J30=0.0000000001,J31=0.0000000001,J32=0.0000000001), Key!$I$26&amp;"*",IF(AND(J30=0.0000000001,ISNUMBER(J32)),Key!I26&amp;"*", Key!$I$26))</f>
        <v>Total*</v>
      </c>
      <c r="K28" s="434" t="str">
        <f>IF(AND(K30=0.0000000001,K31=0.0000000001,K32=0.0000000001), Key!$I$28&amp;"*",IF(AND(K30=0.0000000001,ISNUMBER(K32)),Key!$I$28&amp;"*", Key!$I$28))</f>
        <v>الحضاري*</v>
      </c>
      <c r="L28" s="434" t="str">
        <f>IF(AND(L30=0.0000000001,L31=0.0000000001,L32=0.0000000001), Key!$I$27&amp;"*",IF(AND(L30=0.0000000001,ISNUMBER(L32)),Key!$I$27&amp;"*", Key!$I$27))</f>
        <v>ريفي*</v>
      </c>
      <c r="M28" s="434" t="str">
        <f>IF(AND(M30=0.0000000001,M31=0.0000000001,M32=0.0000000001), Key!$I$29&amp;"*",IF(AND(M30=0.0000000001,ISNUMBER(M32)),Key!$I$29&amp;"*", Key!$I$29))</f>
        <v>المرحلة الابتدائية*</v>
      </c>
      <c r="N28" s="434" t="str">
        <f>IF(AND(N30=0.0000000001,N31=0.0000000001,N32=0.0000000001), Key!$I$30&amp;"*",IF(AND(N30=0.0000000001,ISNUMBER(N32)),Key!$I$30&amp;"*", Key!$I$30))</f>
        <v>خبرات*</v>
      </c>
      <c r="O28" s="434" t="str">
        <f>IF(AND(O30=0.0000000001,O31=0.0000000001,O32=0.0000000001), Key!$I$31&amp;"*",IF(AND(O30=0.0000000001,ISNUMBER(O32)),Key!$I$31&amp;"*", Key!$I$31))</f>
        <v>ثانوي*</v>
      </c>
      <c r="P28" s="436"/>
      <c r="Q28" s="437" t="str">
        <f>IF(AND(Q30=0.0000000001,Q31=0.0000000001,Q32=0.0000000001), Key!$I$26&amp;"*",IF(AND(Q30=0.0000000001,ISNUMBER(Q32)),Key!I26&amp;"*", Key!$I$26))</f>
        <v>Total</v>
      </c>
      <c r="R28" s="434" t="str">
        <f>IF(AND(R30=0.0000000001,R31=0.0000000001,R32=0.0000000001), Key!$I$28&amp;"*",IF(AND(R30=0.0000000001,ISNUMBER(R32)),Key!$I$28&amp;"*", Key!$I$28))</f>
        <v>الحضاري</v>
      </c>
      <c r="S28" s="434" t="str">
        <f>IF(AND(S30=0.0000000001,S31=0.0000000001,S32=0.0000000001), Key!$I$27&amp;"*",IF(AND(S30=0.0000000001,ISNUMBER(S32)),Key!$I$27&amp;"*", Key!$I$27))</f>
        <v>ريفي</v>
      </c>
      <c r="T28" s="434" t="str">
        <f>IF(AND(T30=0.0000000001,T31=0.0000000001,T32=0.0000000001), Key!$I$29&amp;"*",IF(AND(T30=0.0000000001,ISNUMBER(T32)),Key!$I$29&amp;"*", Key!$I$29))</f>
        <v>المرحلة الابتدائية*</v>
      </c>
      <c r="U28" s="434" t="str">
        <f>IF(AND(U30=0.0000000001,U31=0.0000000001,U32=0.0000000001), Key!$I$30&amp;"*",IF(AND(U30=0.0000000001,ISNUMBER(U32)),Key!$I$30&amp;"*", Key!$I$30))</f>
        <v>خبرات</v>
      </c>
      <c r="V28" s="438" t="str">
        <f>IF(AND(V30=0.0000000001,V31=0.0000000001,V32=0.0000000001), Key!$I$31&amp;"*",IF(AND(V30=0.0000000001,ISNUMBER(V32)),Key!$I$31&amp;"*", Key!$I$31))</f>
        <v>ثانوي*</v>
      </c>
      <c r="AM28" s="413"/>
      <c r="AN28" s="413"/>
      <c r="AO28" s="413"/>
      <c r="AP28" s="413"/>
      <c r="AQ28" s="413"/>
      <c r="AR28" s="413"/>
      <c r="AS28" s="413"/>
      <c r="AT28" s="413"/>
      <c r="AU28" s="413"/>
    </row>
    <row r="29" spans="1:47" ht="15.6" thickBot="1" x14ac:dyDescent="0.3">
      <c r="B29" s="432"/>
      <c r="C29" s="439">
        <f>IF(ISNUMBER(Regressions!B4), Regressions!B4, "-")</f>
        <v>2024</v>
      </c>
      <c r="D29" s="440">
        <f>C29</f>
        <v>2024</v>
      </c>
      <c r="E29" s="440">
        <f>D29</f>
        <v>2024</v>
      </c>
      <c r="F29" s="440">
        <f>E29</f>
        <v>2024</v>
      </c>
      <c r="G29" s="440">
        <f>F29</f>
        <v>2024</v>
      </c>
      <c r="H29" s="440">
        <f>F29</f>
        <v>2024</v>
      </c>
      <c r="I29" s="432"/>
      <c r="J29" s="441">
        <f>IF(ISNUMBER(Regressions!K4), Regressions!K4, "-")</f>
        <v>2022</v>
      </c>
      <c r="K29" s="442">
        <f>J29</f>
        <v>2022</v>
      </c>
      <c r="L29" s="442">
        <f>K29</f>
        <v>2022</v>
      </c>
      <c r="M29" s="442">
        <f>L29</f>
        <v>2022</v>
      </c>
      <c r="N29" s="442">
        <f>M29</f>
        <v>2022</v>
      </c>
      <c r="O29" s="442">
        <f>M29</f>
        <v>2022</v>
      </c>
      <c r="P29" s="436"/>
      <c r="Q29" s="443">
        <f>IF(ISNUMBER(Regressions!T4), Regressions!T4, "-")</f>
        <v>2024</v>
      </c>
      <c r="R29" s="444">
        <f>Q29</f>
        <v>2024</v>
      </c>
      <c r="S29" s="444">
        <f>R29</f>
        <v>2024</v>
      </c>
      <c r="T29" s="444">
        <f>S29</f>
        <v>2024</v>
      </c>
      <c r="U29" s="444">
        <f>T29</f>
        <v>2024</v>
      </c>
      <c r="V29" s="445">
        <f>T29</f>
        <v>2024</v>
      </c>
      <c r="AM29" s="413"/>
      <c r="AN29" s="413"/>
      <c r="AO29" s="413"/>
      <c r="AP29" s="413"/>
      <c r="AQ29" s="413"/>
      <c r="AR29" s="413"/>
      <c r="AS29" s="413"/>
      <c r="AT29" s="413"/>
      <c r="AU29" s="413"/>
    </row>
    <row r="30" spans="1:47" x14ac:dyDescent="0.25">
      <c r="A30" s="446" t="str">
        <f>+Key!I46</f>
        <v>الخدمة الأساسية</v>
      </c>
      <c r="B30" s="447" t="s">
        <v>124</v>
      </c>
      <c r="C30" s="448">
        <f>IF(ISNUMBER(Regressions!C4), Regressions!C4, 0.0000000001)</f>
        <v>43.473451330000003</v>
      </c>
      <c r="D30" s="448">
        <f>IF(ISNUMBER(Regressions!D4), Regressions!D4, 0.0000000001)</f>
        <v>61.111111110000003</v>
      </c>
      <c r="E30" s="448">
        <f>IF(ISNUMBER(Regressions!E4), Regressions!E4, 0.0000000001)</f>
        <v>38.526912179999997</v>
      </c>
      <c r="F30" s="448">
        <f>IF(ISNUMBER(Regressions!F4), Regressions!F4, 0.0000000001)</f>
        <v>1E-10</v>
      </c>
      <c r="G30" s="448">
        <f>IF(ISNUMBER(Regressions!G4), Regressions!G4, 0.0000000001)</f>
        <v>43.473451330000003</v>
      </c>
      <c r="H30" s="448">
        <f>IF(ISNUMBER(Regressions!H4), Regressions!H4, 0.0000000001)</f>
        <v>1E-10</v>
      </c>
      <c r="I30" s="449" t="s">
        <v>124</v>
      </c>
      <c r="J30" s="448">
        <f>IF(ISNUMBER(Regressions!L4), Regressions!L4,0.0000000001)</f>
        <v>1E-10</v>
      </c>
      <c r="K30" s="448">
        <f>IF(ISNUMBER(Regressions!M4), Regressions!M4,0.0000000001)</f>
        <v>1E-10</v>
      </c>
      <c r="L30" s="448">
        <f>IF(ISNUMBER(Regressions!N4), Regressions!N4,0.0000000001)</f>
        <v>1E-10</v>
      </c>
      <c r="M30" s="448">
        <f>IF(ISNUMBER(Regressions!O4), Regressions!O4,0.0000000001)</f>
        <v>1E-10</v>
      </c>
      <c r="N30" s="448">
        <f>IF(ISNUMBER(Regressions!P4), Regressions!P4,0.0000000001)</f>
        <v>1E-10</v>
      </c>
      <c r="O30" s="448">
        <f>IF(ISNUMBER(Regressions!Q4), Regressions!Q4,0.0000000001)</f>
        <v>1E-10</v>
      </c>
      <c r="P30" s="450" t="s">
        <v>124</v>
      </c>
      <c r="Q30" s="448">
        <f>IF(ISNUMBER(Regressions!U4), Regressions!U4,0.0000000001)</f>
        <v>7.5630252100000002</v>
      </c>
      <c r="R30" s="448">
        <f>IF(ISNUMBER(Regressions!V4), Regressions!V4,0.0000000001)</f>
        <v>15.42553191</v>
      </c>
      <c r="S30" s="448">
        <f>IF(ISNUMBER(Regressions!W4), Regressions!W4,0.0000000001)</f>
        <v>5.271317829</v>
      </c>
      <c r="T30" s="448">
        <f>IF(ISNUMBER(Regressions!X4), Regressions!X4,0.0000000001)</f>
        <v>1E-10</v>
      </c>
      <c r="U30" s="448">
        <f>IF(ISNUMBER(Regressions!Y4), Regressions!Y4,0.0000000001)</f>
        <v>7.5630252100000002</v>
      </c>
      <c r="V30" s="451">
        <f>IF(ISNUMBER(Regressions!Z4), Regressions!Z4,0.0000000001)</f>
        <v>1E-10</v>
      </c>
      <c r="AM30" s="413"/>
      <c r="AN30" s="413"/>
      <c r="AO30" s="413"/>
      <c r="AP30" s="413"/>
      <c r="AQ30" s="413"/>
      <c r="AR30" s="413"/>
      <c r="AS30" s="413"/>
      <c r="AT30" s="413"/>
      <c r="AU30" s="413"/>
    </row>
    <row r="31" spans="1:47" x14ac:dyDescent="0.25">
      <c r="A31" s="446" t="str">
        <f>+Key!I47</f>
        <v>خدمة محدودة</v>
      </c>
      <c r="B31" s="452" t="s">
        <v>125</v>
      </c>
      <c r="C31" s="448">
        <f>IF(ISNUMBER(Regressions!C5), Regressions!C5, 0.0000000001)</f>
        <v>22.34513274</v>
      </c>
      <c r="D31" s="448">
        <f>IF(ISNUMBER(Regressions!D5), Regressions!D5, 0.0000000001)</f>
        <v>21.212121209999999</v>
      </c>
      <c r="E31" s="448">
        <f>IF(ISNUMBER(Regressions!E5), Regressions!E5, 0.0000000001)</f>
        <v>22.66288952</v>
      </c>
      <c r="F31" s="448">
        <f>IF(ISNUMBER(Regressions!F5), Regressions!F5, 0.0000000001)</f>
        <v>1E-10</v>
      </c>
      <c r="G31" s="448">
        <f>IF(ISNUMBER(Regressions!G5), Regressions!G5, 0.0000000001)</f>
        <v>22.34513274</v>
      </c>
      <c r="H31" s="448">
        <f>IF(ISNUMBER(Regressions!H5), Regressions!H5, 0.0000000001)</f>
        <v>1E-10</v>
      </c>
      <c r="I31" s="453" t="s">
        <v>125</v>
      </c>
      <c r="J31" s="448">
        <f>IF(ISNUMBER(Regressions!L5), Regressions!L5,0.0000000001)</f>
        <v>1E-10</v>
      </c>
      <c r="K31" s="448">
        <f>IF(ISNUMBER(Regressions!M5), Regressions!M5,0.0000000001)</f>
        <v>1E-10</v>
      </c>
      <c r="L31" s="448">
        <f>IF(ISNUMBER(Regressions!N5), Regressions!N5,0.0000000001)</f>
        <v>1E-10</v>
      </c>
      <c r="M31" s="448">
        <f>IF(ISNUMBER(Regressions!O5), Regressions!O5,0.0000000001)</f>
        <v>1E-10</v>
      </c>
      <c r="N31" s="448">
        <f>IF(ISNUMBER(Regressions!P5), Regressions!P5,0.0000000001)</f>
        <v>1E-10</v>
      </c>
      <c r="O31" s="448">
        <f>IF(ISNUMBER(Regressions!Q5), Regressions!Q5,0.0000000001)</f>
        <v>1E-10</v>
      </c>
      <c r="P31" s="454" t="s">
        <v>125</v>
      </c>
      <c r="Q31" s="448">
        <f>IF(ISNUMBER(Regressions!U5), Regressions!U5,0.0000000001)</f>
        <v>17.572028809999999</v>
      </c>
      <c r="R31" s="448">
        <f>IF(ISNUMBER(Regressions!V5), Regressions!V5,0.0000000001)</f>
        <v>22.872340430000001</v>
      </c>
      <c r="S31" s="448">
        <f>IF(ISNUMBER(Regressions!W5), Regressions!W5,0.0000000001)</f>
        <v>15.968992249999999</v>
      </c>
      <c r="T31" s="448">
        <f>IF(ISNUMBER(Regressions!X5), Regressions!X5,0.0000000001)</f>
        <v>1E-10</v>
      </c>
      <c r="U31" s="448">
        <f>IF(ISNUMBER(Regressions!Y5), Regressions!Y5,0.0000000001)</f>
        <v>17.527010799999999</v>
      </c>
      <c r="V31" s="451">
        <f>IF(ISNUMBER(Regressions!Z5), Regressions!Z5,0.0000000001)</f>
        <v>1E-10</v>
      </c>
      <c r="AM31" s="413"/>
      <c r="AN31" s="413"/>
      <c r="AO31" s="413"/>
      <c r="AP31" s="413"/>
      <c r="AQ31" s="413"/>
      <c r="AR31" s="413"/>
      <c r="AS31" s="413"/>
      <c r="AT31" s="413"/>
      <c r="AU31" s="413"/>
    </row>
    <row r="32" spans="1:47" x14ac:dyDescent="0.25">
      <c r="A32" s="446" t="str">
        <f>+Key!I48</f>
        <v>لاتوجد خدمة</v>
      </c>
      <c r="B32" s="452" t="s">
        <v>123</v>
      </c>
      <c r="C32" s="448">
        <f>IF(ISNUMBER(Regressions!C6), Regressions!C6, 0.0000000001)</f>
        <v>34.18141593</v>
      </c>
      <c r="D32" s="448">
        <f>IF(ISNUMBER(Regressions!D6), Regressions!D6, 0.0000000001)</f>
        <v>17.676767680000001</v>
      </c>
      <c r="E32" s="448">
        <f>IF(ISNUMBER(Regressions!E6), Regressions!E6, 0.0000000001)</f>
        <v>38.810198300000003</v>
      </c>
      <c r="F32" s="448">
        <f>IF(ISNUMBER(Regressions!F6), Regressions!F6, 0.0000000001)</f>
        <v>1E-10</v>
      </c>
      <c r="G32" s="448">
        <f>IF(ISNUMBER(Regressions!G6), Regressions!G6, 0.0000000001)</f>
        <v>34.18141593</v>
      </c>
      <c r="H32" s="448">
        <f>IF(ISNUMBER(Regressions!H6), Regressions!H6, 0.0000000001)</f>
        <v>1E-10</v>
      </c>
      <c r="I32" s="455" t="s">
        <v>123</v>
      </c>
      <c r="J32" s="448">
        <f>IF(ISNUMBER(Regressions!L6), Regressions!L6,0.0000000001)</f>
        <v>1E-10</v>
      </c>
      <c r="K32" s="448">
        <f>IF(ISNUMBER(Regressions!M6), Regressions!M6,0.0000000001)</f>
        <v>1E-10</v>
      </c>
      <c r="L32" s="448">
        <f>IF(ISNUMBER(Regressions!N6), Regressions!N6,0.0000000001)</f>
        <v>1E-10</v>
      </c>
      <c r="M32" s="448">
        <f>IF(ISNUMBER(Regressions!O6), Regressions!O6,0.0000000001)</f>
        <v>1E-10</v>
      </c>
      <c r="N32" s="448">
        <f>IF(ISNUMBER(Regressions!P6), Regressions!P6,0.0000000001)</f>
        <v>28.1</v>
      </c>
      <c r="O32" s="448">
        <f>IF(ISNUMBER(Regressions!Q6), Regressions!Q6,0.0000000001)</f>
        <v>10.4</v>
      </c>
      <c r="P32" s="456" t="s">
        <v>123</v>
      </c>
      <c r="Q32" s="448">
        <f>IF(ISNUMBER(Regressions!U6), Regressions!U6,0.0000000001)</f>
        <v>74.864945980000002</v>
      </c>
      <c r="R32" s="448">
        <f>IF(ISNUMBER(Regressions!V6), Regressions!V6,0.0000000001)</f>
        <v>61.702127660000002</v>
      </c>
      <c r="S32" s="448">
        <f>IF(ISNUMBER(Regressions!W6), Regressions!W6,0.0000000001)</f>
        <v>78.75968992</v>
      </c>
      <c r="T32" s="448">
        <f>IF(ISNUMBER(Regressions!X6), Regressions!X6,0.0000000001)</f>
        <v>1E-10</v>
      </c>
      <c r="U32" s="448">
        <f>IF(ISNUMBER(Regressions!Y6), Regressions!Y6,0.0000000001)</f>
        <v>74.909963989999994</v>
      </c>
      <c r="V32" s="451">
        <f>IF(ISNUMBER(Regressions!Z6), Regressions!Z6,0.0000000001)</f>
        <v>1E-10</v>
      </c>
      <c r="AM32" s="413"/>
      <c r="AN32" s="413"/>
      <c r="AO32" s="413"/>
      <c r="AP32" s="413"/>
      <c r="AQ32" s="413"/>
      <c r="AR32" s="413"/>
      <c r="AS32" s="413"/>
      <c r="AT32" s="413"/>
      <c r="AU32" s="413"/>
    </row>
    <row r="33" spans="1:22" ht="15.6" thickBot="1" x14ac:dyDescent="0.3">
      <c r="A33" s="446" t="str">
        <f>+Key!I49</f>
        <v>البيانات غير كافية</v>
      </c>
      <c r="B33" s="457" t="s">
        <v>162</v>
      </c>
      <c r="C33" s="458">
        <f>IF(ISNUMBER(Regressions!C7), Regressions!C7, 0.0000000001)</f>
        <v>0</v>
      </c>
      <c r="D33" s="458">
        <f>IF(ISNUMBER(Regressions!D7), Regressions!D7, 0.0000000001)</f>
        <v>0</v>
      </c>
      <c r="E33" s="458">
        <f>IF(ISNUMBER(Regressions!E7), Regressions!E7, 0.0000000001)</f>
        <v>0</v>
      </c>
      <c r="F33" s="458">
        <f>IF(ISNUMBER(Regressions!F7), Regressions!F7, 0.0000000001)</f>
        <v>100</v>
      </c>
      <c r="G33" s="458">
        <f>IF(ISNUMBER(Regressions!G7), Regressions!G7, 0.0000000001)</f>
        <v>0</v>
      </c>
      <c r="H33" s="458">
        <f>IF(ISNUMBER(Regressions!H7), Regressions!H7, 0.0000000001)</f>
        <v>100</v>
      </c>
      <c r="I33" s="459" t="s">
        <v>162</v>
      </c>
      <c r="J33" s="460">
        <f>IF(ISNUMBER(Regressions!L7), Regressions!L7,0.0000000001)</f>
        <v>100</v>
      </c>
      <c r="K33" s="458">
        <f>IF(ISNUMBER(Regressions!M7), Regressions!M7,0.0000000001)</f>
        <v>100</v>
      </c>
      <c r="L33" s="458">
        <f>IF(ISNUMBER(Regressions!N7), Regressions!N7,0.0000000001)</f>
        <v>100</v>
      </c>
      <c r="M33" s="458">
        <f>IF(ISNUMBER(Regressions!O7), Regressions!O7,0.0000000001)</f>
        <v>100</v>
      </c>
      <c r="N33" s="458">
        <f>IF(ISNUMBER(Regressions!P7), Regressions!P7,0.0000000001)</f>
        <v>71.900000000000006</v>
      </c>
      <c r="O33" s="458">
        <f>IF(ISNUMBER(Regressions!Q7), Regressions!Q7,0.0000000001)</f>
        <v>89.6</v>
      </c>
      <c r="P33" s="461" t="s">
        <v>162</v>
      </c>
      <c r="Q33" s="460">
        <f>IF(ISNUMBER(Regressions!U7), Regressions!U7,0.0000000001)</f>
        <v>0</v>
      </c>
      <c r="R33" s="460">
        <f>IF(ISNUMBER(Regressions!V7), Regressions!V7,0.0000000001)</f>
        <v>0</v>
      </c>
      <c r="S33" s="458">
        <f>IF(ISNUMBER(Regressions!W7), Regressions!W7,0.0000000001)</f>
        <v>0</v>
      </c>
      <c r="T33" s="458">
        <f>IF(ISNUMBER(Regressions!X7), Regressions!X7,0.0000000001)</f>
        <v>100</v>
      </c>
      <c r="U33" s="458">
        <f>IF(ISNUMBER(Regressions!Y7), Regressions!Y7,0.0000000001)</f>
        <v>0</v>
      </c>
      <c r="V33" s="462">
        <f>IF(ISNUMBER(Regressions!Z7), Regressions!Z7,0.0000000001)</f>
        <v>100</v>
      </c>
    </row>
    <row r="34" spans="1:22" x14ac:dyDescent="0.25">
      <c r="B34" s="463" t="str">
        <f>HLOOKUP(Introduction!$G$4,nametranslations,34,FALSE)</f>
        <v>المصدر: WHO/UNICEF JMP (2024)</v>
      </c>
    </row>
    <row r="35" spans="1:22" ht="5.25" customHeight="1" x14ac:dyDescent="0.25"/>
    <row r="36" spans="1:22" s="413" customFormat="1" ht="49.5" customHeight="1" x14ac:dyDescent="0.25">
      <c r="B36" s="464" t="str">
        <f>+Key!I46</f>
        <v>الخدمة الأساسية</v>
      </c>
      <c r="C36" s="465" t="str">
        <f>+HLOOKUP(Introduction!$G$4,Key!A:G,158,FALSE)</f>
        <v>مياه الشرب من مصدر محسّن والمياه متوفرة في المدرسة وقت إجراء المسح</v>
      </c>
      <c r="D36" s="465"/>
      <c r="E36" s="465"/>
      <c r="F36" s="465"/>
      <c r="G36" s="465"/>
      <c r="H36" s="465"/>
      <c r="I36" s="464" t="str">
        <f>+Key!I46</f>
        <v>الخدمة الأساسية</v>
      </c>
      <c r="J36" s="466" t="str">
        <f>+HLOOKUP(Introduction!$G$4,Key!A:G,162,FALSE)</f>
        <v>مرافق الصرف الصحي المحسنة في المدرسة والتي تكون أحادية الجنس وقابلة للاستخدام (متاحة وعملية وخاصة) في وقت المسح</v>
      </c>
      <c r="K36" s="467"/>
      <c r="L36" s="467"/>
      <c r="M36" s="467"/>
      <c r="N36" s="467"/>
      <c r="O36" s="467"/>
      <c r="P36" s="464" t="str">
        <f>+Key!I46</f>
        <v>الخدمة الأساسية</v>
      </c>
      <c r="Q36" s="468" t="str">
        <f>+HLOOKUP(Introduction!$G$4,Key!A:G,165,FALSE)</f>
        <v>تتوفر مرافق غسل اليدين بالماء والصابون في المدرسة وقت إجراء المسح</v>
      </c>
      <c r="R36" s="468"/>
      <c r="S36" s="468"/>
      <c r="T36" s="468"/>
      <c r="U36" s="468"/>
      <c r="V36" s="468"/>
    </row>
    <row r="37" spans="1:22" ht="49.5" customHeight="1" x14ac:dyDescent="0.25">
      <c r="B37" s="464" t="str">
        <f>+Key!I47</f>
        <v>خدمة محدودة</v>
      </c>
      <c r="C37" s="469" t="str">
        <f>+HLOOKUP(Introduction!$G$4,Key!A:G,159,FALSE)</f>
        <v>مياه الشرب من مصدر محسّن لكن المياه غير متوفرة في المدرسة وقت إجراء المسح</v>
      </c>
      <c r="D37" s="469"/>
      <c r="E37" s="469"/>
      <c r="F37" s="469"/>
      <c r="G37" s="469"/>
      <c r="H37" s="469"/>
      <c r="I37" s="464" t="str">
        <f>+Key!I47</f>
        <v>خدمة محدودة</v>
      </c>
      <c r="J37" s="469" t="str">
        <f>+HLOOKUP(Introduction!$G$4,Key!A:G,163,FALSE)</f>
        <v>تحسين مرافق الصرف الصحي في المدرسة والتي تكون إما غير مخصصة للجنسين أو غير قابلة للاستخدام في وقت المسح</v>
      </c>
      <c r="K37" s="469"/>
      <c r="L37" s="469"/>
      <c r="M37" s="469"/>
      <c r="N37" s="469"/>
      <c r="O37" s="469"/>
      <c r="P37" s="464" t="str">
        <f>+Key!I47</f>
        <v>خدمة محدودة</v>
      </c>
      <c r="Q37" s="469" t="str">
        <f>+HLOOKUP(Introduction!$G$4,Key!A:G,166,FALSE)</f>
        <v>تتوفر مرافق لغسل اليدين بالماء ولكن لا يتوفر الصابون في المدرسة وقت إجراء المسح</v>
      </c>
      <c r="R37" s="469"/>
      <c r="S37" s="469"/>
      <c r="T37" s="469"/>
      <c r="U37" s="469"/>
      <c r="V37" s="469"/>
    </row>
    <row r="38" spans="1:22" ht="49.5" customHeight="1" x14ac:dyDescent="0.25">
      <c r="B38" s="464" t="str">
        <f>+Key!I48</f>
        <v>لاتوجد خدمة</v>
      </c>
      <c r="C38" s="470" t="str">
        <f>+HLOOKUP(Introduction!$G$4,Key!A:G,160,FALSE)</f>
        <v>شرب المياه من مصدر غير محسن أو عدم وجود مصدر مياه في المدرسة</v>
      </c>
      <c r="D38" s="470"/>
      <c r="E38" s="470"/>
      <c r="F38" s="470"/>
      <c r="G38" s="470"/>
      <c r="H38" s="470"/>
      <c r="I38" s="464" t="str">
        <f>+Key!I48</f>
        <v>لاتوجد خدمة</v>
      </c>
      <c r="J38" s="470" t="str">
        <f>+HLOOKUP(Introduction!$G$4,Key!A:G,164,FALSE)</f>
        <v>مرافق الصرف الصحي غير المحسنة أو عدم وجود مرافق الصرف الصحي في المدرسة</v>
      </c>
      <c r="K38" s="470"/>
      <c r="L38" s="470"/>
      <c r="M38" s="470"/>
      <c r="N38" s="470"/>
      <c r="O38" s="470"/>
      <c r="P38" s="464" t="str">
        <f>+Key!I48</f>
        <v>لاتوجد خدمة</v>
      </c>
      <c r="Q38" s="470" t="str">
        <f>+HLOOKUP(Introduction!$G$4,Key!A:G,167,FALSE)</f>
        <v>لا توجد مرافق لغسل اليدين أو لا تتوفر المياه في المدرسة</v>
      </c>
      <c r="R38" s="470"/>
      <c r="S38" s="470"/>
      <c r="T38" s="470"/>
      <c r="U38" s="470"/>
      <c r="V38" s="470"/>
    </row>
    <row r="39" spans="1:22" ht="49.5" customHeight="1" x14ac:dyDescent="0.25">
      <c r="B39" s="464" t="str">
        <f>+Key!I49</f>
        <v>البيانات غير كافية</v>
      </c>
      <c r="C39" s="471" t="str">
        <f>+HLOOKUP(Introduction!$G$4,Key!A:G,161,FALSE)</f>
        <v>البيانات المتاحة غير كافية لإنشاء تقديرات لسنة مرجعية معينة</v>
      </c>
      <c r="D39" s="471"/>
      <c r="E39" s="471"/>
      <c r="F39" s="471"/>
      <c r="G39" s="471"/>
      <c r="H39" s="471"/>
      <c r="I39" s="464" t="str">
        <f>+Key!I49</f>
        <v>البيانات غير كافية</v>
      </c>
      <c r="J39" s="471" t="str">
        <f>+HLOOKUP(Introduction!$G$4,Key!A:G,161,FALSE)</f>
        <v>البيانات المتاحة غير كافية لإنشاء تقديرات لسنة مرجعية معينة</v>
      </c>
      <c r="K39" s="471"/>
      <c r="L39" s="471"/>
      <c r="M39" s="471"/>
      <c r="N39" s="471"/>
      <c r="O39" s="471"/>
      <c r="P39" s="464" t="str">
        <f>+Key!I49</f>
        <v>البيانات غير كافية</v>
      </c>
      <c r="Q39" s="471" t="str">
        <f>+HLOOKUP(Introduction!$G$4,Key!A:G,161,FALSE)</f>
        <v>البيانات المتاحة غير كافية لإنشاء تقديرات لسنة مرجعية معينة</v>
      </c>
      <c r="R39" s="471"/>
      <c r="S39" s="471"/>
      <c r="T39" s="471"/>
      <c r="U39" s="471"/>
      <c r="V39" s="47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5967-1C36-4497-AA27-E90A20B7C054}">
  <sheetPr codeName="Sheet3">
    <tabColor rgb="FFEAEAEA"/>
  </sheetPr>
  <dimension ref="A1:AF65"/>
  <sheetViews>
    <sheetView showGridLines="0" zoomScale="80" zoomScaleNormal="80" workbookViewId="0"/>
  </sheetViews>
  <sheetFormatPr defaultColWidth="9" defaultRowHeight="13.2" x14ac:dyDescent="0.25"/>
  <cols>
    <col min="1" max="31" width="9" style="369"/>
    <col min="32" max="32" width="5.09765625" style="369" customWidth="1"/>
    <col min="33" max="16384" width="9" style="369"/>
  </cols>
  <sheetData>
    <row r="1" spans="1:32" s="368" customFormat="1" x14ac:dyDescent="0.25"/>
    <row r="2" spans="1:32" s="368" customFormat="1" ht="15.6" x14ac:dyDescent="0.3">
      <c r="A2" s="472" t="str">
        <f>HLOOKUP(Introduction!$G$4,nametranslations,38,FALSE)</f>
        <v>خدمات المياه والصرف الصحي والنظافة في المدارس</v>
      </c>
    </row>
    <row r="3" spans="1:32" s="368" customFormat="1" ht="15.6" x14ac:dyDescent="0.3">
      <c r="A3" s="472"/>
    </row>
    <row r="4" spans="1:32" s="368" customFormat="1" x14ac:dyDescent="0.2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row>
    <row r="5" spans="1:32" s="368" customFormat="1" x14ac:dyDescent="0.25">
      <c r="A5" s="473"/>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row>
    <row r="6" spans="1:32" s="368" customFormat="1" x14ac:dyDescent="0.2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row>
    <row r="7" spans="1:32" s="368" customFormat="1" x14ac:dyDescent="0.2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row>
    <row r="8" spans="1:32" s="368" customFormat="1" x14ac:dyDescent="0.25">
      <c r="A8" s="473"/>
      <c r="B8" s="473"/>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row>
    <row r="9" spans="1:32" s="368" customFormat="1" x14ac:dyDescent="0.2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row>
    <row r="10" spans="1:32" s="368" customFormat="1" x14ac:dyDescent="0.2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row>
    <row r="11" spans="1:32" s="368" customFormat="1" x14ac:dyDescent="0.2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row>
    <row r="12" spans="1:32" s="368" customFormat="1" x14ac:dyDescent="0.2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row>
    <row r="13" spans="1:32" s="368" customFormat="1" x14ac:dyDescent="0.2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row>
    <row r="14" spans="1:32" s="368" customFormat="1" x14ac:dyDescent="0.2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row>
    <row r="15" spans="1:32" s="368" customFormat="1" x14ac:dyDescent="0.2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row>
    <row r="16" spans="1:32" s="368" customFormat="1" x14ac:dyDescent="0.2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row>
    <row r="17" spans="1:32" s="368" customFormat="1" x14ac:dyDescent="0.2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row>
    <row r="18" spans="1:32" s="368" customFormat="1" x14ac:dyDescent="0.2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row>
    <row r="19" spans="1:32" s="368" customFormat="1" x14ac:dyDescent="0.2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row>
    <row r="20" spans="1:32" s="368" customFormat="1" x14ac:dyDescent="0.2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row>
    <row r="21" spans="1:32" s="368" customFormat="1" x14ac:dyDescent="0.2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row>
    <row r="22" spans="1:32" s="368" customFormat="1" x14ac:dyDescent="0.2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row>
    <row r="23" spans="1:32" s="368" customFormat="1" x14ac:dyDescent="0.25">
      <c r="A23" s="463" t="str">
        <f>+HLOOKUP(Introduction!$G$4,nametranslations,34,FALSE)</f>
        <v>المصدر: WHO/UNICEF JMP (2024)</v>
      </c>
    </row>
    <row r="24" spans="1:32" s="368" customFormat="1" x14ac:dyDescent="0.25">
      <c r="A24" s="474"/>
    </row>
    <row r="25" spans="1:32" s="368" customFormat="1" x14ac:dyDescent="0.25">
      <c r="A25" s="475"/>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row>
    <row r="26" spans="1:32" s="368" customFormat="1" x14ac:dyDescent="0.25">
      <c r="A26" s="475"/>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row>
    <row r="27" spans="1:32" s="368" customFormat="1" x14ac:dyDescent="0.25">
      <c r="A27" s="475"/>
      <c r="B27" s="475"/>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row>
    <row r="28" spans="1:32" s="368" customFormat="1" x14ac:dyDescent="0.25">
      <c r="A28" s="475"/>
      <c r="B28" s="475"/>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row>
    <row r="29" spans="1:32" s="368" customFormat="1" x14ac:dyDescent="0.25">
      <c r="A29" s="475"/>
      <c r="B29" s="475"/>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row>
    <row r="30" spans="1:32" s="368" customFormat="1" x14ac:dyDescent="0.25">
      <c r="A30" s="475"/>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row>
    <row r="31" spans="1:32" s="368" customFormat="1" x14ac:dyDescent="0.25">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row>
    <row r="32" spans="1:32" s="368" customFormat="1" x14ac:dyDescent="0.25">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row>
    <row r="33" spans="1:32" s="368" customFormat="1" x14ac:dyDescent="0.25">
      <c r="A33" s="475"/>
      <c r="B33" s="475"/>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row>
    <row r="34" spans="1:32" s="368" customFormat="1" x14ac:dyDescent="0.25">
      <c r="A34" s="475"/>
      <c r="B34" s="475"/>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row>
    <row r="35" spans="1:32" s="368" customFormat="1" x14ac:dyDescent="0.25">
      <c r="A35" s="475"/>
      <c r="B35" s="475"/>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row>
    <row r="36" spans="1:32" s="368" customFormat="1" x14ac:dyDescent="0.25">
      <c r="A36" s="475"/>
      <c r="B36" s="475"/>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row>
    <row r="37" spans="1:32" s="368" customFormat="1" x14ac:dyDescent="0.25">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row>
    <row r="38" spans="1:32" s="368" customFormat="1" x14ac:dyDescent="0.25">
      <c r="A38" s="475"/>
      <c r="B38" s="475"/>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row>
    <row r="39" spans="1:32" s="368" customFormat="1" x14ac:dyDescent="0.25">
      <c r="A39" s="475"/>
      <c r="B39" s="475"/>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row>
    <row r="40" spans="1:32" s="368" customFormat="1" x14ac:dyDescent="0.2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row>
    <row r="41" spans="1:32" s="368" customFormat="1" x14ac:dyDescent="0.2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row>
    <row r="42" spans="1:32" s="368" customFormat="1" x14ac:dyDescent="0.2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row>
    <row r="43" spans="1:32" s="368" customFormat="1" x14ac:dyDescent="0.2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row>
    <row r="44" spans="1:32" s="368" customFormat="1" x14ac:dyDescent="0.25">
      <c r="A44" s="463" t="str">
        <f>+HLOOKUP(Introduction!$G$4,nametranslations,34,FALSE)</f>
        <v>المصدر: WHO/UNICEF JMP (2024)</v>
      </c>
      <c r="B44" s="474"/>
    </row>
    <row r="45" spans="1:32" s="368" customFormat="1" x14ac:dyDescent="0.25"/>
    <row r="46" spans="1:32" s="368" customFormat="1" x14ac:dyDescent="0.25">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row>
    <row r="47" spans="1:32" s="368" customFormat="1" x14ac:dyDescent="0.25">
      <c r="A47" s="476"/>
      <c r="B47" s="476"/>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row>
    <row r="48" spans="1:32" s="368" customFormat="1" x14ac:dyDescent="0.25">
      <c r="A48" s="476"/>
      <c r="B48" s="476"/>
      <c r="C48" s="476"/>
      <c r="D48" s="476"/>
      <c r="E48" s="476"/>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row>
    <row r="49" spans="1:32" s="368" customFormat="1" x14ac:dyDescent="0.25">
      <c r="A49" s="476"/>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row>
    <row r="50" spans="1:32" s="368" customFormat="1" x14ac:dyDescent="0.25">
      <c r="A50" s="476"/>
      <c r="B50" s="476"/>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row>
    <row r="51" spans="1:32" s="368" customFormat="1" x14ac:dyDescent="0.25">
      <c r="A51" s="476"/>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row>
    <row r="52" spans="1:32" s="368" customFormat="1" x14ac:dyDescent="0.25">
      <c r="A52" s="476"/>
      <c r="B52" s="476"/>
      <c r="C52" s="476"/>
      <c r="D52" s="476"/>
      <c r="E52" s="476"/>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row>
    <row r="53" spans="1:32" s="368" customFormat="1" x14ac:dyDescent="0.25">
      <c r="A53" s="476"/>
      <c r="B53" s="476"/>
      <c r="C53" s="476"/>
      <c r="D53" s="476"/>
      <c r="E53" s="476"/>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row>
    <row r="54" spans="1:32" s="368" customFormat="1" x14ac:dyDescent="0.25">
      <c r="A54" s="476"/>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row>
    <row r="55" spans="1:32" s="368" customFormat="1" x14ac:dyDescent="0.25">
      <c r="A55" s="476"/>
      <c r="B55" s="476"/>
      <c r="C55" s="476"/>
      <c r="D55" s="476"/>
      <c r="E55" s="476"/>
      <c r="F55" s="476"/>
      <c r="G55" s="476"/>
      <c r="H55" s="476"/>
      <c r="I55" s="476"/>
      <c r="J55" s="476"/>
      <c r="K55" s="476"/>
      <c r="L55" s="476"/>
      <c r="M55" s="476"/>
      <c r="N55" s="476"/>
      <c r="O55" s="476"/>
      <c r="P55" s="476"/>
      <c r="Q55" s="476"/>
      <c r="R55" s="476"/>
      <c r="S55" s="476"/>
      <c r="T55" s="476"/>
      <c r="U55" s="476"/>
      <c r="V55" s="476"/>
      <c r="W55" s="476"/>
      <c r="X55" s="476"/>
      <c r="Y55" s="476"/>
      <c r="Z55" s="476"/>
      <c r="AA55" s="476"/>
      <c r="AB55" s="476"/>
      <c r="AC55" s="476"/>
      <c r="AD55" s="476"/>
      <c r="AE55" s="476"/>
      <c r="AF55" s="476"/>
    </row>
    <row r="56" spans="1:32" s="368" customFormat="1" x14ac:dyDescent="0.25">
      <c r="A56" s="476"/>
      <c r="B56" s="476"/>
      <c r="C56" s="476"/>
      <c r="D56" s="476"/>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1:32" s="368" customFormat="1" x14ac:dyDescent="0.25">
      <c r="A57" s="476"/>
      <c r="B57" s="476"/>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row>
    <row r="58" spans="1:32" s="368" customFormat="1" x14ac:dyDescent="0.25">
      <c r="A58" s="476"/>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row>
    <row r="59" spans="1:32" s="368" customFormat="1" x14ac:dyDescent="0.25">
      <c r="A59" s="476"/>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row>
    <row r="60" spans="1:32" s="368" customFormat="1" x14ac:dyDescent="0.25">
      <c r="A60" s="476"/>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row>
    <row r="61" spans="1:32" s="368" customFormat="1" x14ac:dyDescent="0.25">
      <c r="A61" s="476"/>
      <c r="B61" s="476"/>
      <c r="C61" s="476"/>
      <c r="D61" s="476"/>
      <c r="E61" s="476"/>
      <c r="F61" s="476"/>
      <c r="G61" s="476"/>
      <c r="H61" s="476"/>
      <c r="I61" s="476"/>
      <c r="J61" s="476"/>
      <c r="K61" s="476"/>
      <c r="L61" s="476"/>
      <c r="M61" s="476"/>
      <c r="N61" s="476"/>
      <c r="O61" s="476"/>
      <c r="P61" s="476"/>
      <c r="Q61" s="476"/>
      <c r="R61" s="476"/>
      <c r="S61" s="476"/>
      <c r="T61" s="476"/>
      <c r="U61" s="476"/>
      <c r="V61" s="476"/>
      <c r="W61" s="476"/>
      <c r="X61" s="476"/>
      <c r="Y61" s="476"/>
      <c r="Z61" s="476"/>
      <c r="AA61" s="476"/>
      <c r="AB61" s="476"/>
      <c r="AC61" s="476"/>
      <c r="AD61" s="476"/>
      <c r="AE61" s="476"/>
      <c r="AF61" s="476"/>
    </row>
    <row r="62" spans="1:32" s="368" customFormat="1" x14ac:dyDescent="0.25">
      <c r="A62" s="476"/>
      <c r="B62" s="476"/>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row>
    <row r="63" spans="1:32" s="368" customFormat="1" x14ac:dyDescent="0.25">
      <c r="A63" s="476"/>
      <c r="B63" s="476"/>
      <c r="C63" s="476"/>
      <c r="D63" s="476"/>
      <c r="E63" s="476"/>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row>
    <row r="64" spans="1:32" s="368" customFormat="1" x14ac:dyDescent="0.25">
      <c r="A64" s="476"/>
      <c r="B64" s="476"/>
      <c r="C64" s="476"/>
      <c r="D64" s="476"/>
      <c r="E64" s="476"/>
      <c r="F64" s="476"/>
      <c r="G64" s="476"/>
      <c r="H64" s="476"/>
      <c r="I64" s="476"/>
      <c r="J64" s="476"/>
      <c r="K64" s="476"/>
      <c r="L64" s="476"/>
      <c r="M64" s="476"/>
      <c r="N64" s="476"/>
      <c r="O64" s="476"/>
      <c r="P64" s="476"/>
      <c r="Q64" s="476"/>
      <c r="R64" s="476"/>
      <c r="S64" s="476"/>
      <c r="T64" s="476"/>
      <c r="U64" s="476"/>
      <c r="V64" s="476"/>
      <c r="W64" s="476"/>
      <c r="X64" s="476"/>
      <c r="Y64" s="476"/>
      <c r="Z64" s="476"/>
      <c r="AA64" s="476"/>
      <c r="AB64" s="476"/>
      <c r="AC64" s="476"/>
      <c r="AD64" s="476"/>
      <c r="AE64" s="476"/>
      <c r="AF64" s="476"/>
    </row>
    <row r="65" spans="1:2" s="368" customFormat="1" x14ac:dyDescent="0.25">
      <c r="A65" s="463" t="str">
        <f>+HLOOKUP(Introduction!$G$4,nametranslations,34,FALSE)</f>
        <v>المصدر: WHO/UNICEF JMP (2024)</v>
      </c>
      <c r="B65" s="47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95244-FFA3-48B5-9948-F19D92373583}">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9" customWidth="1"/>
    <col min="2" max="2" width="9" style="369"/>
    <col min="3" max="3" width="5.8984375" style="369" customWidth="1"/>
    <col min="4" max="5" width="4.09765625" style="369" customWidth="1"/>
    <col min="6" max="6" width="3.8984375" style="369" customWidth="1"/>
    <col min="7" max="7" width="4.09765625" style="369" customWidth="1"/>
    <col min="8" max="9" width="3.8984375" style="369" customWidth="1"/>
    <col min="10" max="10" width="4.09765625" style="369" customWidth="1"/>
    <col min="11" max="12" width="3.8984375" style="369" customWidth="1"/>
    <col min="13" max="13" width="4.09765625" style="369" customWidth="1"/>
    <col min="14" max="15" width="3.8984375" style="369" customWidth="1"/>
    <col min="16" max="16" width="4.09765625" style="369" customWidth="1"/>
    <col min="17" max="18" width="3.8984375" style="369" customWidth="1"/>
    <col min="19" max="19" width="4.09765625" style="369" customWidth="1"/>
    <col min="20" max="21" width="3.8984375" style="369" customWidth="1"/>
    <col min="22" max="51" width="3.8984375" style="475" customWidth="1"/>
    <col min="52" max="69" width="3.8984375" style="476" customWidth="1"/>
    <col min="70" max="16384" width="9" style="369"/>
  </cols>
  <sheetData>
    <row r="1" spans="1:69" ht="17.399999999999999" x14ac:dyDescent="0.3">
      <c r="A1" s="477" t="str">
        <f>HLOOKUP(Introduction!$G$4,nametranslations,83,FALSE)</f>
        <v>ملخص البيانات من المسوحات والتعدادات الوطنية</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row>
    <row r="2" spans="1:69" ht="15.6" x14ac:dyDescent="0.3">
      <c r="A2" s="479"/>
      <c r="B2" s="479"/>
      <c r="C2" s="479"/>
      <c r="D2" s="480" t="str">
        <f>HLOOKUP(Introduction!$G$4,nametranslations,85,FALSE)</f>
        <v>مياه الشرب (٪)</v>
      </c>
      <c r="E2" s="478"/>
      <c r="F2" s="478"/>
      <c r="G2" s="481"/>
      <c r="H2" s="478"/>
      <c r="I2" s="478"/>
      <c r="J2" s="481"/>
      <c r="K2" s="482"/>
      <c r="L2" s="482"/>
      <c r="M2" s="481"/>
      <c r="N2" s="482"/>
      <c r="O2" s="482"/>
      <c r="P2" s="481"/>
      <c r="Q2" s="482"/>
      <c r="R2" s="482"/>
      <c r="S2" s="481"/>
      <c r="T2" s="482"/>
      <c r="U2" s="482"/>
      <c r="V2" s="483" t="str">
        <f>HLOOKUP(Introduction!$G$4,nametranslations,86,FALSE)</f>
        <v>الصرف الصحي</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 xml:space="preserve">صحة </v>
      </c>
      <c r="BA2" s="486"/>
      <c r="BB2" s="487"/>
      <c r="BC2" s="487"/>
      <c r="BD2" s="488"/>
      <c r="BE2" s="488"/>
      <c r="BF2" s="488"/>
      <c r="BG2" s="488"/>
      <c r="BH2" s="488"/>
      <c r="BI2" s="488"/>
      <c r="BJ2" s="488"/>
      <c r="BK2" s="488"/>
      <c r="BL2" s="488"/>
      <c r="BM2" s="488"/>
      <c r="BN2" s="488"/>
      <c r="BO2" s="488"/>
      <c r="BP2" s="488"/>
      <c r="BQ2" s="488"/>
    </row>
    <row r="3" spans="1:69" ht="13.8" x14ac:dyDescent="0.25">
      <c r="A3" s="489"/>
      <c r="B3" s="478"/>
      <c r="C3" s="478"/>
      <c r="D3" s="478" t="str">
        <f>+Key!$A$24</f>
        <v>Total</v>
      </c>
      <c r="E3" s="478"/>
      <c r="F3" s="478"/>
      <c r="G3" s="478" t="str">
        <f>+Key!$A$26</f>
        <v>Urban</v>
      </c>
      <c r="I3" s="478"/>
      <c r="J3" s="478" t="str">
        <f>+Key!$A$25</f>
        <v>Rural</v>
      </c>
      <c r="L3" s="478"/>
      <c r="M3" s="478" t="str">
        <f>+Key!$A$27</f>
        <v>Pre-primary</v>
      </c>
      <c r="O3" s="478"/>
      <c r="P3" s="478" t="str">
        <f>+Key!$A$28</f>
        <v>Primary</v>
      </c>
      <c r="Q3" s="478"/>
      <c r="R3" s="478"/>
      <c r="S3" s="478" t="str">
        <f>+Key!$A$29</f>
        <v>Secondary</v>
      </c>
      <c r="U3" s="478"/>
      <c r="V3" s="478" t="str">
        <f>+Key!$A$24</f>
        <v>Total</v>
      </c>
      <c r="W3" s="478"/>
      <c r="X3" s="478"/>
      <c r="Y3" s="478" t="str">
        <f>+Key!$A$26</f>
        <v>Urban</v>
      </c>
      <c r="Z3" s="369"/>
      <c r="AA3" s="478"/>
      <c r="AB3" s="478" t="str">
        <f>+Key!$A$25</f>
        <v>Rural</v>
      </c>
      <c r="AC3" s="369"/>
      <c r="AD3" s="478"/>
      <c r="AE3" s="478" t="str">
        <f>+Key!$A$27</f>
        <v>Pre-primary</v>
      </c>
      <c r="AF3" s="369"/>
      <c r="AG3" s="478"/>
      <c r="AH3" s="478" t="str">
        <f>+Key!$A$28</f>
        <v>Primary</v>
      </c>
      <c r="AI3" s="478"/>
      <c r="AJ3" s="478"/>
      <c r="AK3" s="478" t="str">
        <f>+Key!$A$29</f>
        <v>Secondary</v>
      </c>
      <c r="AL3" s="478"/>
      <c r="AM3" s="478"/>
      <c r="AN3" s="478"/>
      <c r="AO3" s="478"/>
      <c r="AP3" s="478" t="s">
        <v>17</v>
      </c>
      <c r="AQ3" s="478"/>
      <c r="AR3" s="478"/>
      <c r="AS3" s="478"/>
      <c r="AT3" s="478"/>
      <c r="AU3" s="478" t="s">
        <v>18</v>
      </c>
      <c r="AV3" s="478"/>
      <c r="AW3" s="478"/>
      <c r="AX3" s="478"/>
      <c r="AY3" s="478"/>
      <c r="AZ3" s="478" t="str">
        <f>+Key!$A$24</f>
        <v>Total</v>
      </c>
      <c r="BA3" s="490"/>
      <c r="BB3" s="478"/>
      <c r="BC3" s="478" t="str">
        <f>+Key!$A$26</f>
        <v>Urban</v>
      </c>
      <c r="BD3" s="369"/>
      <c r="BE3" s="478"/>
      <c r="BF3" s="478" t="str">
        <f>+Key!$A$25</f>
        <v>Rural</v>
      </c>
      <c r="BG3" s="369"/>
      <c r="BH3" s="478"/>
      <c r="BI3" s="478" t="str">
        <f>+Key!$A$27</f>
        <v>Pre-primary</v>
      </c>
      <c r="BJ3" s="369"/>
      <c r="BK3" s="478"/>
      <c r="BL3" s="478" t="str">
        <f>+Key!$A$28</f>
        <v>Primary</v>
      </c>
      <c r="BM3" s="478"/>
      <c r="BN3" s="478"/>
      <c r="BO3" s="478" t="str">
        <f>+Key!$A$29</f>
        <v>Secondary</v>
      </c>
      <c r="BP3" s="368"/>
      <c r="BQ3" s="478"/>
    </row>
    <row r="4" spans="1:69" ht="148.80000000000001" x14ac:dyDescent="0.25">
      <c r="A4" s="491" t="s">
        <v>5</v>
      </c>
      <c r="B4" s="491" t="str">
        <f>HLOOKUP(Introduction!$G$4,nametranslations,88,FALSE)</f>
        <v>نوع</v>
      </c>
      <c r="C4" s="491" t="s">
        <v>4</v>
      </c>
      <c r="D4" s="492" t="s">
        <v>25</v>
      </c>
      <c r="E4" s="493" t="s">
        <v>19</v>
      </c>
      <c r="F4" s="494" t="s">
        <v>93</v>
      </c>
      <c r="G4" s="492" t="s">
        <v>25</v>
      </c>
      <c r="H4" s="493" t="s">
        <v>19</v>
      </c>
      <c r="I4" s="494" t="s">
        <v>93</v>
      </c>
      <c r="J4" s="492" t="s">
        <v>25</v>
      </c>
      <c r="K4" s="493" t="s">
        <v>19</v>
      </c>
      <c r="L4" s="494" t="s">
        <v>93</v>
      </c>
      <c r="M4" s="492" t="s">
        <v>25</v>
      </c>
      <c r="N4" s="493" t="s">
        <v>19</v>
      </c>
      <c r="O4" s="494" t="s">
        <v>93</v>
      </c>
      <c r="P4" s="492" t="s">
        <v>25</v>
      </c>
      <c r="Q4" s="493" t="s">
        <v>19</v>
      </c>
      <c r="R4" s="494" t="s">
        <v>93</v>
      </c>
      <c r="S4" s="492" t="s">
        <v>25</v>
      </c>
      <c r="T4" s="493" t="s">
        <v>19</v>
      </c>
      <c r="U4" s="495" t="s">
        <v>93</v>
      </c>
      <c r="V4" s="496" t="s">
        <v>25</v>
      </c>
      <c r="W4" s="497" t="s">
        <v>19</v>
      </c>
      <c r="X4" s="497" t="s">
        <v>21</v>
      </c>
      <c r="Y4" s="497" t="s">
        <v>28</v>
      </c>
      <c r="Z4" s="498" t="s">
        <v>94</v>
      </c>
      <c r="AA4" s="496" t="s">
        <v>25</v>
      </c>
      <c r="AB4" s="497" t="s">
        <v>19</v>
      </c>
      <c r="AC4" s="497" t="s">
        <v>21</v>
      </c>
      <c r="AD4" s="497" t="s">
        <v>28</v>
      </c>
      <c r="AE4" s="498" t="s">
        <v>94</v>
      </c>
      <c r="AF4" s="496" t="s">
        <v>25</v>
      </c>
      <c r="AG4" s="497" t="s">
        <v>19</v>
      </c>
      <c r="AH4" s="497" t="s">
        <v>21</v>
      </c>
      <c r="AI4" s="497" t="s">
        <v>28</v>
      </c>
      <c r="AJ4" s="498" t="s">
        <v>94</v>
      </c>
      <c r="AK4" s="496" t="s">
        <v>25</v>
      </c>
      <c r="AL4" s="497" t="s">
        <v>19</v>
      </c>
      <c r="AM4" s="497" t="s">
        <v>21</v>
      </c>
      <c r="AN4" s="497" t="s">
        <v>28</v>
      </c>
      <c r="AO4" s="498" t="s">
        <v>94</v>
      </c>
      <c r="AP4" s="496" t="s">
        <v>25</v>
      </c>
      <c r="AQ4" s="497" t="s">
        <v>19</v>
      </c>
      <c r="AR4" s="497" t="s">
        <v>21</v>
      </c>
      <c r="AS4" s="497" t="s">
        <v>28</v>
      </c>
      <c r="AT4" s="498" t="s">
        <v>94</v>
      </c>
      <c r="AU4" s="496" t="s">
        <v>25</v>
      </c>
      <c r="AV4" s="497" t="s">
        <v>19</v>
      </c>
      <c r="AW4" s="497" t="s">
        <v>21</v>
      </c>
      <c r="AX4" s="497" t="s">
        <v>28</v>
      </c>
      <c r="AY4" s="499" t="s">
        <v>94</v>
      </c>
      <c r="AZ4" s="500" t="s">
        <v>25</v>
      </c>
      <c r="BA4" s="501" t="s">
        <v>112</v>
      </c>
      <c r="BB4" s="502" t="s">
        <v>114</v>
      </c>
      <c r="BC4" s="500" t="s">
        <v>25</v>
      </c>
      <c r="BD4" s="501" t="s">
        <v>112</v>
      </c>
      <c r="BE4" s="502" t="s">
        <v>114</v>
      </c>
      <c r="BF4" s="500" t="s">
        <v>25</v>
      </c>
      <c r="BG4" s="501" t="s">
        <v>112</v>
      </c>
      <c r="BH4" s="502" t="s">
        <v>114</v>
      </c>
      <c r="BI4" s="500" t="s">
        <v>25</v>
      </c>
      <c r="BJ4" s="501" t="s">
        <v>112</v>
      </c>
      <c r="BK4" s="502" t="s">
        <v>114</v>
      </c>
      <c r="BL4" s="500" t="s">
        <v>25</v>
      </c>
      <c r="BM4" s="501" t="s">
        <v>112</v>
      </c>
      <c r="BN4" s="502" t="s">
        <v>114</v>
      </c>
      <c r="BO4" s="500" t="s">
        <v>25</v>
      </c>
      <c r="BP4" s="501" t="s">
        <v>112</v>
      </c>
      <c r="BQ4" s="502" t="s">
        <v>114</v>
      </c>
    </row>
    <row r="5" spans="1:69" ht="43.2" hidden="1" x14ac:dyDescent="0.25">
      <c r="A5" s="491" t="s">
        <v>38</v>
      </c>
      <c r="B5" s="491" t="s">
        <v>39</v>
      </c>
      <c r="C5" s="491" t="s">
        <v>40</v>
      </c>
      <c r="D5" s="492" t="s">
        <v>106</v>
      </c>
      <c r="E5" s="493" t="s">
        <v>41</v>
      </c>
      <c r="F5" s="494" t="s">
        <v>143</v>
      </c>
      <c r="G5" s="492" t="s">
        <v>107</v>
      </c>
      <c r="H5" s="493" t="s">
        <v>42</v>
      </c>
      <c r="I5" s="494" t="s">
        <v>144</v>
      </c>
      <c r="J5" s="492" t="s">
        <v>108</v>
      </c>
      <c r="K5" s="493" t="s">
        <v>43</v>
      </c>
      <c r="L5" s="494" t="s">
        <v>145</v>
      </c>
      <c r="M5" s="492" t="s">
        <v>109</v>
      </c>
      <c r="N5" s="493" t="s">
        <v>77</v>
      </c>
      <c r="O5" s="494" t="s">
        <v>146</v>
      </c>
      <c r="P5" s="492" t="s">
        <v>110</v>
      </c>
      <c r="Q5" s="493" t="s">
        <v>78</v>
      </c>
      <c r="R5" s="494" t="s">
        <v>147</v>
      </c>
      <c r="S5" s="492" t="s">
        <v>111</v>
      </c>
      <c r="T5" s="493" t="s">
        <v>79</v>
      </c>
      <c r="U5" s="495" t="s">
        <v>148</v>
      </c>
      <c r="V5" s="496" t="s">
        <v>100</v>
      </c>
      <c r="W5" s="497" t="s">
        <v>44</v>
      </c>
      <c r="X5" s="503" t="s">
        <v>56</v>
      </c>
      <c r="Y5" s="503" t="s">
        <v>57</v>
      </c>
      <c r="Z5" s="498" t="s">
        <v>149</v>
      </c>
      <c r="AA5" s="496" t="s">
        <v>101</v>
      </c>
      <c r="AB5" s="497" t="s">
        <v>45</v>
      </c>
      <c r="AC5" s="503" t="s">
        <v>58</v>
      </c>
      <c r="AD5" s="503" t="s">
        <v>59</v>
      </c>
      <c r="AE5" s="498" t="s">
        <v>150</v>
      </c>
      <c r="AF5" s="496" t="s">
        <v>102</v>
      </c>
      <c r="AG5" s="497" t="s">
        <v>46</v>
      </c>
      <c r="AH5" s="503" t="s">
        <v>60</v>
      </c>
      <c r="AI5" s="503" t="s">
        <v>61</v>
      </c>
      <c r="AJ5" s="498" t="s">
        <v>151</v>
      </c>
      <c r="AK5" s="496" t="s">
        <v>103</v>
      </c>
      <c r="AL5" s="497" t="s">
        <v>62</v>
      </c>
      <c r="AM5" s="503" t="s">
        <v>63</v>
      </c>
      <c r="AN5" s="503" t="s">
        <v>64</v>
      </c>
      <c r="AO5" s="498" t="s">
        <v>152</v>
      </c>
      <c r="AP5" s="496" t="s">
        <v>104</v>
      </c>
      <c r="AQ5" s="497" t="s">
        <v>65</v>
      </c>
      <c r="AR5" s="503" t="s">
        <v>66</v>
      </c>
      <c r="AS5" s="503" t="s">
        <v>67</v>
      </c>
      <c r="AT5" s="498" t="s">
        <v>153</v>
      </c>
      <c r="AU5" s="496" t="s">
        <v>105</v>
      </c>
      <c r="AV5" s="497" t="s">
        <v>68</v>
      </c>
      <c r="AW5" s="503" t="s">
        <v>69</v>
      </c>
      <c r="AX5" s="503" t="s">
        <v>70</v>
      </c>
      <c r="AY5" s="499" t="s">
        <v>154</v>
      </c>
      <c r="AZ5" s="500" t="s">
        <v>71</v>
      </c>
      <c r="BA5" s="501" t="s">
        <v>86</v>
      </c>
      <c r="BB5" s="502" t="s">
        <v>155</v>
      </c>
      <c r="BC5" s="500" t="s">
        <v>76</v>
      </c>
      <c r="BD5" s="501" t="s">
        <v>87</v>
      </c>
      <c r="BE5" s="502" t="s">
        <v>156</v>
      </c>
      <c r="BF5" s="500" t="s">
        <v>75</v>
      </c>
      <c r="BG5" s="501" t="s">
        <v>88</v>
      </c>
      <c r="BH5" s="502" t="s">
        <v>157</v>
      </c>
      <c r="BI5" s="500" t="s">
        <v>74</v>
      </c>
      <c r="BJ5" s="501" t="s">
        <v>89</v>
      </c>
      <c r="BK5" s="502" t="s">
        <v>158</v>
      </c>
      <c r="BL5" s="500" t="s">
        <v>73</v>
      </c>
      <c r="BM5" s="501" t="s">
        <v>90</v>
      </c>
      <c r="BN5" s="502" t="s">
        <v>159</v>
      </c>
      <c r="BO5" s="500" t="s">
        <v>72</v>
      </c>
      <c r="BP5" s="501" t="s">
        <v>91</v>
      </c>
      <c r="BQ5" s="502" t="s">
        <v>160</v>
      </c>
    </row>
    <row r="6" spans="1:69" x14ac:dyDescent="0.25">
      <c r="A6" s="504" t="str">
        <f>+RIGHT('Data Summary'!A6,LEN('Data Summary'!A6)-9)</f>
        <v>UIS</v>
      </c>
      <c r="B6" s="478" t="str">
        <f>+IF(ISTEXT('Data Summary'!B6),'Data Summary'!B6,"")</f>
        <v>آخر</v>
      </c>
      <c r="C6" s="505">
        <f>+VALUE('Data Summary'!C6)</f>
        <v>2012</v>
      </c>
      <c r="D6" s="506" t="e">
        <f>+IF(AND(ISNUMBER('Water Data'!D4),'Data Summary'!BS6="Yes"),100-'Water Data'!D4,NA())</f>
        <v>#N/A</v>
      </c>
      <c r="E6" s="506" t="e">
        <f>+IF(AND(ISNUMBER('Water Data'!D6),'Data Summary'!BT6="Yes"),'Water Data'!D6,NA())</f>
        <v>#N/A</v>
      </c>
      <c r="F6" s="506" t="e">
        <f>+IF(AND(ISNUMBER('Water Data'!D9),'Data Summary'!BU6="Yes"),'Water Data'!D9,NA())</f>
        <v>#N/A</v>
      </c>
      <c r="G6" s="506" t="e">
        <f>+IF(AND(ISNUMBER('Water Data'!E4),'Data Summary'!BV6="Yes"),100-'Water Data'!E4,NA())</f>
        <v>#N/A</v>
      </c>
      <c r="H6" s="506" t="e">
        <f>+IF(AND(ISNUMBER('Water Data'!E6),'Data Summary'!BW6="Yes"),'Water Data'!E6,NA())</f>
        <v>#N/A</v>
      </c>
      <c r="I6" s="506" t="e">
        <f>+IF(AND(ISNUMBER('Water Data'!E9),'Data Summary'!BX6="Yes"),'Water Data'!E9,NA())</f>
        <v>#N/A</v>
      </c>
      <c r="J6" s="506" t="e">
        <f>+IF(AND(ISNUMBER('Water Data'!F4),'Data Summary'!BY6="Yes"),100-'Water Data'!F4,NA())</f>
        <v>#N/A</v>
      </c>
      <c r="K6" s="506" t="e">
        <f>+IF(AND(ISNUMBER('Water Data'!F6),'Data Summary'!BZ6="Yes"),'Water Data'!F6,NA())</f>
        <v>#N/A</v>
      </c>
      <c r="L6" s="506" t="e">
        <f>+IF(AND(ISNUMBER('Water Data'!F9),'Data Summary'!CA6="Yes"),'Water Data'!F9,NA())</f>
        <v>#N/A</v>
      </c>
      <c r="M6" s="506" t="e">
        <f>+IF(AND(ISNUMBER('Water Data'!G4),'Data Summary'!CB6="Yes"),100-'Water Data'!G4,NA())</f>
        <v>#N/A</v>
      </c>
      <c r="N6" s="506" t="e">
        <f>+IF(AND(ISNUMBER('Water Data'!G6),'Data Summary'!CC6="Yes"),'Water Data'!G6,NA())</f>
        <v>#N/A</v>
      </c>
      <c r="O6" s="506" t="e">
        <f>+IF(AND(ISNUMBER('Water Data'!G9),'Data Summary'!CD6="Yes"),'Water Data'!G9,NA())</f>
        <v>#N/A</v>
      </c>
      <c r="P6" s="506" t="e">
        <f>+IF(AND(ISNUMBER('Water Data'!H4),'Data Summary'!CE6="Yes"),100-'Water Data'!H4,NA())</f>
        <v>#N/A</v>
      </c>
      <c r="Q6" s="506" t="e">
        <f>+IF(AND(ISNUMBER('Water Data'!H6),'Data Summary'!CF6="Yes"),'Water Data'!H6,NA())</f>
        <v>#N/A</v>
      </c>
      <c r="R6" s="506" t="e">
        <f>+IF(AND(ISNUMBER('Water Data'!H9),'Data Summary'!CG6="Yes"),'Water Data'!H9,NA())</f>
        <v>#N/A</v>
      </c>
      <c r="S6" s="506" t="e">
        <f>+IF(AND(ISNUMBER('Water Data'!I4),'Data Summary'!CH6="Yes"),100-'Water Data'!I4,NA())</f>
        <v>#N/A</v>
      </c>
      <c r="T6" s="506" t="e">
        <f>+IF(AND(ISNUMBER('Water Data'!I6),'Data Summary'!CI6="Yes"),'Water Data'!I6,NA())</f>
        <v>#N/A</v>
      </c>
      <c r="U6" s="506" t="e">
        <f>+IF(AND(ISNUMBER('Water Data'!I9),'Data Summary'!CJ6="Yes"),'Water Data'!I9,NA())</f>
        <v>#N/A</v>
      </c>
      <c r="V6" s="507" t="e">
        <f>+IF(AND(ISNUMBER('Sanitation Data'!D4),'Data Summary'!CK6="Yes"),100-'Sanitation Data'!D4,NA())</f>
        <v>#N/A</v>
      </c>
      <c r="W6" s="507" t="e">
        <f>+IF(AND(ISNUMBER('Sanitation Data'!D6),'Data Summary'!CL6="Yes"),'Sanitation Data'!D6,NA())</f>
        <v>#N/A</v>
      </c>
      <c r="X6" s="507" t="e">
        <f>+IF(AND(ISNUMBER('Sanitation Data'!D10),'Data Summary'!CM6="Yes"),'Sanitation Data'!D10,NA())</f>
        <v>#N/A</v>
      </c>
      <c r="Y6" s="507" t="e">
        <f>+IF(AND(ISNUMBER('Sanitation Data'!D11),'Data Summary'!CN6="Yes"),'Sanitation Data'!D11,NA())</f>
        <v>#N/A</v>
      </c>
      <c r="Z6" s="507" t="e">
        <f>+IF(AND(ISNUMBER('Sanitation Data'!D12),'Data Summary'!CO6="Yes"),'Sanitation Data'!D12,NA())</f>
        <v>#N/A</v>
      </c>
      <c r="AA6" s="507" t="e">
        <f>+IF(AND(ISNUMBER('Sanitation Data'!E4),'Data Summary'!CP6="Yes"),100-'Sanitation Data'!E4,NA())</f>
        <v>#N/A</v>
      </c>
      <c r="AB6" s="507" t="e">
        <f>+IF(AND(ISNUMBER('Sanitation Data'!E6),'Data Summary'!CQ6="Yes"),'Sanitation Data'!E6,NA())</f>
        <v>#N/A</v>
      </c>
      <c r="AC6" s="507" t="e">
        <f>+IF(AND(ISNUMBER('Sanitation Data'!E10),'Data Summary'!CR6="Yes"),'Sanitation Data'!E10,NA())</f>
        <v>#N/A</v>
      </c>
      <c r="AD6" s="507" t="e">
        <f>+IF(AND(ISNUMBER('Sanitation Data'!E11),'Data Summary'!CS6="Yes"),'Sanitation Data'!E11,NA())</f>
        <v>#N/A</v>
      </c>
      <c r="AE6" s="507" t="e">
        <f>+IF(AND(ISNUMBER('Sanitation Data'!E12),'Data Summary'!CT6="Yes"),'Sanitation Data'!E12,NA())</f>
        <v>#N/A</v>
      </c>
      <c r="AF6" s="507" t="e">
        <f>+IF(AND(ISNUMBER('Sanitation Data'!F4),'Data Summary'!CU6="Yes"),100-'Sanitation Data'!F4,NA())</f>
        <v>#N/A</v>
      </c>
      <c r="AG6" s="507" t="e">
        <f>+IF(AND(ISNUMBER('Sanitation Data'!F6),'Data Summary'!CV6="Yes"),'Sanitation Data'!F6,NA())</f>
        <v>#N/A</v>
      </c>
      <c r="AH6" s="507" t="e">
        <f>+IF(AND(ISNUMBER('Sanitation Data'!F10),'Data Summary'!CW6="Yes"),'Sanitation Data'!F10,NA())</f>
        <v>#N/A</v>
      </c>
      <c r="AI6" s="507" t="e">
        <f>+IF(AND(ISNUMBER('Sanitation Data'!F11),'Data Summary'!CX6="Yes"),'Sanitation Data'!F11,NA())</f>
        <v>#N/A</v>
      </c>
      <c r="AJ6" s="507" t="e">
        <f>+IF(AND(ISNUMBER('Sanitation Data'!F12),'Data Summary'!CY6="Yes"),'Sanitation Data'!F12,NA())</f>
        <v>#N/A</v>
      </c>
      <c r="AK6" s="507" t="e">
        <f>+IF(AND(ISNUMBER('Sanitation Data'!G4),'Data Summary'!CZ6="Yes"),100-'Sanitation Data'!G4,NA())</f>
        <v>#N/A</v>
      </c>
      <c r="AL6" s="507" t="e">
        <f>+IF(AND(ISNUMBER('Sanitation Data'!G6),'Data Summary'!DA6="Yes"),'Sanitation Data'!G6,NA())</f>
        <v>#N/A</v>
      </c>
      <c r="AM6" s="507" t="e">
        <f>+IF(AND(ISNUMBER('Sanitation Data'!G10),'Data Summary'!DB6="Yes"),'Sanitation Data'!G10,NA())</f>
        <v>#N/A</v>
      </c>
      <c r="AN6" s="507" t="e">
        <f>+IF(AND(ISNUMBER('Sanitation Data'!G11),'Data Summary'!DC6="Yes"),'Sanitation Data'!G11,NA())</f>
        <v>#N/A</v>
      </c>
      <c r="AO6" s="507" t="e">
        <f>+IF(AND(ISNUMBER('Sanitation Data'!G12),'Data Summary'!DD6="Yes"),'Sanitation Data'!G12,NA())</f>
        <v>#N/A</v>
      </c>
      <c r="AP6" s="507" t="e">
        <f>+IF(AND(ISNUMBER('Sanitation Data'!H4),'Data Summary'!DE6="Yes"),100-'Sanitation Data'!H4,NA())</f>
        <v>#N/A</v>
      </c>
      <c r="AQ6" s="507" t="e">
        <f>+IF(AND(ISNUMBER('Sanitation Data'!H6),'Data Summary'!DF6="Yes"),'Sanitation Data'!H6,NA())</f>
        <v>#N/A</v>
      </c>
      <c r="AR6" s="507" t="e">
        <f>+IF(AND(ISNUMBER('Sanitation Data'!H10),'Data Summary'!DG6="Yes"),'Sanitation Data'!H10,NA())</f>
        <v>#N/A</v>
      </c>
      <c r="AS6" s="507" t="e">
        <f>+IF(AND(ISNUMBER('Sanitation Data'!H11),'Data Summary'!DH6="Yes"),'Sanitation Data'!H11,NA())</f>
        <v>#N/A</v>
      </c>
      <c r="AT6" s="507" t="e">
        <f>+IF(AND(ISNUMBER('Sanitation Data'!H12),'Data Summary'!DI6="Yes"),'Sanitation Data'!H12,NA())</f>
        <v>#N/A</v>
      </c>
      <c r="AU6" s="507" t="e">
        <f>+IF(AND(ISNUMBER('Sanitation Data'!I4),'Data Summary'!DJ6="Yes"),100-'Sanitation Data'!I4,NA())</f>
        <v>#N/A</v>
      </c>
      <c r="AV6" s="507" t="e">
        <f>+IF(AND(ISNUMBER('Sanitation Data'!I6),'Data Summary'!DK6="Yes"),'Sanitation Data'!I6,NA())</f>
        <v>#N/A</v>
      </c>
      <c r="AW6" s="507" t="e">
        <f>+IF(AND(ISNUMBER('Sanitation Data'!I10),'Data Summary'!DL6="Yes"),'Sanitation Data'!I10,NA())</f>
        <v>#N/A</v>
      </c>
      <c r="AX6" s="507" t="e">
        <f>+IF(AND(ISNUMBER('Sanitation Data'!I11),'Data Summary'!DM6="Yes"),'Sanitation Data'!I11,NA())</f>
        <v>#N/A</v>
      </c>
      <c r="AY6" s="507" t="e">
        <f>+IF(AND(ISNUMBER('Sanitation Data'!I12),'Data Summary'!DN6="Yes"),'Sanitation Data'!I12,NA())</f>
        <v>#N/A</v>
      </c>
      <c r="AZ6" s="508" t="e">
        <f>+IF(AND(ISNUMBER('Hygiene Data'!D5),'Data Summary'!DO6="Yes"),'Hygiene Data'!D5,NA())</f>
        <v>#N/A</v>
      </c>
      <c r="BA6" s="508" t="e">
        <f>+IF(AND(ISNUMBER('Hygiene Data'!D7),'Data Summary'!DP6="Yes"),'Hygiene Data'!D7,NA())</f>
        <v>#N/A</v>
      </c>
      <c r="BB6" s="508" t="e">
        <f>+IF(AND(ISNUMBER('Hygiene Data'!D9),'Data Summary'!DQ6="Yes"),'Hygiene Data'!D9,NA())</f>
        <v>#N/A</v>
      </c>
      <c r="BC6" s="508" t="e">
        <f>+IF(AND(ISNUMBER('Hygiene Data'!E5),'Data Summary'!DR6="Yes"),'Hygiene Data'!E5,NA())</f>
        <v>#N/A</v>
      </c>
      <c r="BD6" s="508" t="e">
        <f>+IF(AND(ISNUMBER('Hygiene Data'!E7),'Data Summary'!DS6="Yes"),'Hygiene Data'!E7,NA())</f>
        <v>#N/A</v>
      </c>
      <c r="BE6" s="508" t="e">
        <f>+IF(AND(ISNUMBER('Hygiene Data'!E9),'Data Summary'!DT6="Yes"),'Hygiene Data'!E9,NA())</f>
        <v>#N/A</v>
      </c>
      <c r="BF6" s="508" t="e">
        <f>+IF(AND(ISNUMBER('Hygiene Data'!F5),'Data Summary'!DU6="Yes"),'Hygiene Data'!F5,NA())</f>
        <v>#N/A</v>
      </c>
      <c r="BG6" s="508" t="e">
        <f>+IF(AND(ISNUMBER('Hygiene Data'!F7),'Data Summary'!DV6="Yes"),'Hygiene Data'!F7,NA())</f>
        <v>#N/A</v>
      </c>
      <c r="BH6" s="508" t="e">
        <f>+IF(AND(ISNUMBER('Hygiene Data'!F9),'Data Summary'!DW6="Yes"),'Hygiene Data'!F9,NA())</f>
        <v>#N/A</v>
      </c>
      <c r="BI6" s="508" t="e">
        <f>+IF(AND(ISNUMBER('Hygiene Data'!G5),'Data Summary'!DX6="Yes"),'Hygiene Data'!G5,NA())</f>
        <v>#N/A</v>
      </c>
      <c r="BJ6" s="508" t="e">
        <f>+IF(AND(ISNUMBER('Hygiene Data'!G7),'Data Summary'!DY6="Yes"),'Hygiene Data'!G7,NA())</f>
        <v>#N/A</v>
      </c>
      <c r="BK6" s="508" t="e">
        <f>+IF(AND(ISNUMBER('Hygiene Data'!G9),'Data Summary'!DZ6="Yes"),'Hygiene Data'!G9,NA())</f>
        <v>#N/A</v>
      </c>
      <c r="BL6" s="508" t="e">
        <f>+IF(AND(ISNUMBER('Hygiene Data'!H5),'Data Summary'!EA6="Yes"),'Hygiene Data'!H5,NA())</f>
        <v>#N/A</v>
      </c>
      <c r="BM6" s="508" t="e">
        <f>+IF(AND(ISNUMBER('Hygiene Data'!H7),'Data Summary'!EB6="Yes"),'Hygiene Data'!H7,NA())</f>
        <v>#N/A</v>
      </c>
      <c r="BN6" s="508" t="e">
        <f>+IF(AND(ISNUMBER('Hygiene Data'!H9),'Data Summary'!EC6="Yes"),'Hygiene Data'!H9,NA())</f>
        <v>#N/A</v>
      </c>
      <c r="BO6" s="508" t="e">
        <f>+IF(AND(ISNUMBER('Hygiene Data'!I5),'Data Summary'!ED6="Yes"),'Hygiene Data'!I5,NA())</f>
        <v>#N/A</v>
      </c>
      <c r="BP6" s="508" t="e">
        <f>+IF(AND(ISNUMBER('Hygiene Data'!I7),'Data Summary'!EE6="Yes"),'Hygiene Data'!I7,NA())</f>
        <v>#N/A</v>
      </c>
      <c r="BQ6" s="508" t="e">
        <f>+IF(AND(ISNUMBER('Hygiene Data'!I9),'Data Summary'!EF6="Yes"),'Hygiene Data'!I9,NA())</f>
        <v>#N/A</v>
      </c>
    </row>
    <row r="7" spans="1:69" x14ac:dyDescent="0.25">
      <c r="A7" s="504" t="str">
        <f ca="1">+RIGHT('Data Summary'!A7,LEN('Data Summary'!A7)-9)</f>
        <v>UIS</v>
      </c>
      <c r="B7" s="478" t="str">
        <f ca="1">+IF(ISTEXT('Data Summary'!B7),'Data Summary'!B7,"")</f>
        <v>آخر</v>
      </c>
      <c r="C7" s="505">
        <f ca="1">+VALUE('Data Summary'!C7)</f>
        <v>2013</v>
      </c>
      <c r="D7" s="506">
        <f ca="1">+IF(AND(ISNUMBER(OFFSET('Water Data'!$D$4,0,10*ROW('Water Data'!D1))),'Data Summary'!BS7="Yes"),100-OFFSET('Water Data'!$D$4,0,10*ROW('Water Data'!D1)),NA())</f>
        <v>85.194689840461962</v>
      </c>
      <c r="E7" s="506" t="e">
        <f ca="1">+IF(AND(ISNUMBER(OFFSET('Water Data'!$D$6,0,10*ROW('Water Data'!D1))),'Data Summary'!BT7="Yes"),OFFSET('Water Data'!$D$6,0,10*ROW('Water Data'!D1)),NA())</f>
        <v>#N/A</v>
      </c>
      <c r="F7" s="506" t="e">
        <f ca="1">+IF(AND(ISNUMBER(OFFSET('Water Data'!$D$9,0,10*ROW('Water Data'!D1))),'Data Summary'!BU7="Yes"),OFFSET('Water Data'!$D$9,0,10*ROW('Water Data'!D1)),NA())</f>
        <v>#N/A</v>
      </c>
      <c r="G7" s="506" t="e">
        <f ca="1">+IF(AND(ISNUMBER(OFFSET('Water Data'!$E$4,0,10*ROW('Water Data'!E1))),'Data Summary'!BV7="Yes"),100-OFFSET('Water Data'!$E$4,0,10*ROW('Water Data'!E1)),NA())</f>
        <v>#N/A</v>
      </c>
      <c r="H7" s="506" t="e">
        <f ca="1">+IF(AND(ISNUMBER(OFFSET('Water Data'!$E$6,0,10*ROW('Water Data'!E1))),'Data Summary'!BW7="Yes"),OFFSET('Water Data'!$E$6,0,10*ROW('Water Data'!E1)),NA())</f>
        <v>#N/A</v>
      </c>
      <c r="I7" s="506" t="e">
        <f ca="1">+IF(AND(ISNUMBER(OFFSET('Water Data'!$E$9,0,10*ROW('Water Data'!E1))),'Data Summary'!BX7="Yes"),OFFSET('Water Data'!$E$9,0,10*ROW('Water Data'!E1)),NA())</f>
        <v>#N/A</v>
      </c>
      <c r="J7" s="506" t="e">
        <f ca="1">+IF(AND(ISNUMBER(OFFSET('Water Data'!$F$4,0,10*ROW('Water Data'!F1))),'Data Summary'!BY7="Yes"),100-OFFSET('Water Data'!$F$4,0,10*ROW('Water Data'!F1)),NA())</f>
        <v>#N/A</v>
      </c>
      <c r="K7" s="506" t="e">
        <f ca="1">+IF(AND(ISNUMBER(OFFSET('Water Data'!$F$6,0,10*ROW('Water Data'!F1))),'Data Summary'!BZ7="Yes"),OFFSET('Water Data'!$F$6,0,10*ROW('Water Data'!F1)),NA())</f>
        <v>#N/A</v>
      </c>
      <c r="L7" s="506" t="e">
        <f ca="1">+IF(AND(ISNUMBER(OFFSET('Water Data'!$F$9,0,10*ROW('Water Data'!F1))),'Data Summary'!CA7="Yes"),OFFSET('Water Data'!$F$9,0,10*ROW('Water Data'!F1)),NA())</f>
        <v>#N/A</v>
      </c>
      <c r="M7" s="506" t="e">
        <f ca="1">+IF(AND(ISNUMBER(OFFSET('Water Data'!$G$4,0,10*ROW('Water Data'!G1))),'Data Summary'!CB7="Yes"),100-OFFSET('Water Data'!$G$4,0,10*ROW('Water Data'!G1)),NA())</f>
        <v>#N/A</v>
      </c>
      <c r="N7" s="506" t="e">
        <f ca="1">+IF(AND(ISNUMBER(OFFSET('Water Data'!$G$6,0,10*ROW('Water Data'!G1))),'Data Summary'!CC7="Yes"),OFFSET('Water Data'!$G$6,0,10*ROW('Water Data'!G1)),NA())</f>
        <v>#N/A</v>
      </c>
      <c r="O7" s="506" t="e">
        <f ca="1">+IF(AND(ISNUMBER(OFFSET('Water Data'!$G$9,0,10*ROW('Water Data'!G1))),'Data Summary'!CD7="Yes"),OFFSET('Water Data'!$G$9,0,10*ROW('Water Data'!G1)),NA())</f>
        <v>#N/A</v>
      </c>
      <c r="P7" s="506">
        <f ca="1">+IF(AND(ISNUMBER(OFFSET('Water Data'!$H$4,0,10*ROW('Water Data'!H1))),'Data Summary'!CE7="Yes"),100-OFFSET('Water Data'!$H$4,0,10*ROW('Water Data'!H1)),NA())</f>
        <v>79.2</v>
      </c>
      <c r="Q7" s="506" t="e">
        <f ca="1">+IF(AND(ISNUMBER(OFFSET('Water Data'!$H$6,0,10*ROW('Water Data'!H1))),'Data Summary'!CF7="Yes"),OFFSET('Water Data'!$H$6,0,10*ROW('Water Data'!H1)),NA())</f>
        <v>#N/A</v>
      </c>
      <c r="R7" s="506" t="e">
        <f ca="1">+IF(AND(ISNUMBER(OFFSET('Water Data'!$H$9,0,10*ROW('Water Data'!H1))),'Data Summary'!CG7="Yes"),OFFSET('Water Data'!$H$9,0,10*ROW('Water Data'!H1)),NA())</f>
        <v>#N/A</v>
      </c>
      <c r="S7" s="506">
        <f ca="1">+IF(AND(ISNUMBER(OFFSET('Water Data'!$I$4,0,10*ROW('Water Data'!I1))),'Data Summary'!CH7="Yes"),100-OFFSET('Water Data'!$I$4,0,10*ROW('Water Data'!I1)),NA())</f>
        <v>93.459000000000003</v>
      </c>
      <c r="T7" s="506" t="e">
        <f ca="1">+IF(AND(ISNUMBER(OFFSET('Water Data'!$I$6,0,10*ROW('Water Data'!I1))),'Data Summary'!CI7="Yes"),OFFSET('Water Data'!$I$6,0,10*ROW('Water Data'!I1)),NA())</f>
        <v>#N/A</v>
      </c>
      <c r="U7" s="506" t="e">
        <f ca="1">+IF(AND(ISNUMBER(OFFSET('Water Data'!$I$9,0,10*ROW('Water Data'!I1))),'Data Summary'!CJ7="Yes"),OFFSET('Water Data'!$I$9,0,10*ROW('Water Data'!I1)),NA())</f>
        <v>#N/A</v>
      </c>
      <c r="V7" s="507">
        <f ca="1">+IF(AND(ISNUMBER(OFFSET('Sanitation Data'!$D$4,0,10*ROW('Sanitation Data'!D1))),'Data Summary'!CK7="Yes"),100-OFFSET('Sanitation Data'!$D$4,0,10*ROW('Sanitation Data'!D1)),NA())</f>
        <v>78.666247831207869</v>
      </c>
      <c r="W7" s="507" t="e">
        <f ca="1">+IF(AND(ISNUMBER(OFFSET('Sanitation Data'!$D$6,0,10*ROW('Sanitation Data'!D1))),'Data Summary'!CL7="Yes"),OFFSET('Sanitation Data'!$D$6,0,10*ROW('Sanitation Data'!D1)),NA())</f>
        <v>#N/A</v>
      </c>
      <c r="X7" s="507" t="e">
        <f ca="1">+IF(AND(ISNUMBER(OFFSET('Sanitation Data'!$D$10,0,10*ROW('Sanitation Data'!D1))),'Data Summary'!CM7="Yes"),OFFSET('Sanitation Data'!$D$10,0,10*ROW('Sanitation Data'!D1)),NA())</f>
        <v>#N/A</v>
      </c>
      <c r="Y7" s="507" t="e">
        <f ca="1">+IF(AND(ISNUMBER(OFFSET('Sanitation Data'!$D$11,0,10*ROW('Sanitation Data'!D1))),'Data Summary'!CN7="Yes"),OFFSET('Sanitation Data'!$D$11,0,10*ROW('Sanitation Data'!D1)),NA())</f>
        <v>#N/A</v>
      </c>
      <c r="Z7" s="507" t="e">
        <f ca="1">+IF(AND(ISNUMBER(OFFSET('Sanitation Data'!$D$12,0,10*ROW('Sanitation Data'!D1))),'Data Summary'!CO7="Yes"),OFFSET('Sanitation Data'!$D$12,0,10*ROW('Sanitation Data'!D1)),NA())</f>
        <v>#N/A</v>
      </c>
      <c r="AA7" s="507" t="e">
        <f ca="1">+IF(AND(ISNUMBER(OFFSET('Sanitation Data'!$E$4,0,10*ROW('Sanitation Data'!E1))),'Data Summary'!CP7="Yes"),100-OFFSET('Sanitation Data'!$E$4,0,10*ROW('Sanitation Data'!E1)),NA())</f>
        <v>#N/A</v>
      </c>
      <c r="AB7" s="507" t="e">
        <f ca="1">+IF(AND(ISNUMBER(OFFSET('Sanitation Data'!$E$6,0,10*ROW('Sanitation Data'!E1))),'Data Summary'!CQ7="Yes"),OFFSET('Sanitation Data'!$E$6,0,10*ROW('Sanitation Data'!E1)),NA())</f>
        <v>#N/A</v>
      </c>
      <c r="AC7" s="507" t="e">
        <f ca="1">+IF(AND(ISNUMBER(OFFSET('Sanitation Data'!$E$10,0,10*ROW('Sanitation Data'!E1))),'Data Summary'!CR7="Yes"),OFFSET('Sanitation Data'!$E$10,0,10*ROW('Sanitation Data'!E1)),NA())</f>
        <v>#N/A</v>
      </c>
      <c r="AD7" s="507" t="e">
        <f ca="1">+IF(AND(ISNUMBER(OFFSET('Sanitation Data'!$E$11,0,10*ROW('Sanitation Data'!E1))),'Data Summary'!CS7="Yes"),OFFSET('Sanitation Data'!$E$11,0,10*ROW('Sanitation Data'!E1)),NA())</f>
        <v>#N/A</v>
      </c>
      <c r="AE7" s="507" t="e">
        <f ca="1">+IF(AND(ISNUMBER(OFFSET('Sanitation Data'!$E$12,0,10*ROW('Sanitation Data'!E1))),'Data Summary'!CT7="Yes"),OFFSET('Sanitation Data'!$E$12,0,10*ROW('Sanitation Data'!E1)),NA())</f>
        <v>#N/A</v>
      </c>
      <c r="AF7" s="507" t="e">
        <f ca="1">+IF(AND(ISNUMBER(OFFSET('Sanitation Data'!$F$4,0,10*ROW('Sanitation Data'!F1))),'Data Summary'!CU7="Yes"),100-OFFSET('Sanitation Data'!$F$4,0,10*ROW('Sanitation Data'!F1)),NA())</f>
        <v>#N/A</v>
      </c>
      <c r="AG7" s="507" t="e">
        <f ca="1">+IF(AND(ISNUMBER(OFFSET('Sanitation Data'!$F$6,0,10*ROW('Sanitation Data'!F1))),'Data Summary'!CV7="Yes"),OFFSET('Sanitation Data'!$F$6,0,10*ROW('Sanitation Data'!F1)),NA())</f>
        <v>#N/A</v>
      </c>
      <c r="AH7" s="507" t="e">
        <f ca="1">+IF(AND(ISNUMBER(OFFSET('Sanitation Data'!$F$10,0,10*ROW('Sanitation Data'!F1))),'Data Summary'!CW7="Yes"),OFFSET('Sanitation Data'!$F$10,0,10*ROW('Sanitation Data'!F1)),NA())</f>
        <v>#N/A</v>
      </c>
      <c r="AI7" s="507" t="e">
        <f ca="1">+IF(AND(ISNUMBER(OFFSET('Sanitation Data'!$F$11,0,10*ROW('Sanitation Data'!F1))),'Data Summary'!CX7="Yes"),OFFSET('Sanitation Data'!$F$11,0,10*ROW('Sanitation Data'!F1)),NA())</f>
        <v>#N/A</v>
      </c>
      <c r="AJ7" s="507" t="e">
        <f ca="1">+IF(AND(ISNUMBER(OFFSET('Sanitation Data'!$F$12,0,10*ROW('Sanitation Data'!F1))),'Data Summary'!CY7="Yes"),OFFSET('Sanitation Data'!$F$12,0,10*ROW('Sanitation Data'!F1)),NA())</f>
        <v>#N/A</v>
      </c>
      <c r="AK7" s="507" t="e">
        <f ca="1">+IF(AND(ISNUMBER(OFFSET('Sanitation Data'!$G$4,0,10*ROW('Sanitation Data'!G1))),'Data Summary'!CZ7="Yes"),100-OFFSET('Sanitation Data'!$G$4,0,10*ROW('Sanitation Data'!G1)),NA())</f>
        <v>#N/A</v>
      </c>
      <c r="AL7" s="507" t="e">
        <f ca="1">+IF(AND(ISNUMBER(OFFSET('Sanitation Data'!$G$6,0,10*ROW('Sanitation Data'!G1))),'Data Summary'!DA7="Yes"),OFFSET('Sanitation Data'!$G$6,0,10*ROW('Sanitation Data'!G1)),NA())</f>
        <v>#N/A</v>
      </c>
      <c r="AM7" s="507" t="e">
        <f ca="1">+IF(AND(ISNUMBER(OFFSET('Sanitation Data'!$G$10,0,10*ROW('Sanitation Data'!G1))),'Data Summary'!DB7="Yes"),OFFSET('Sanitation Data'!$G$10,0,10*ROW('Sanitation Data'!G1)),NA())</f>
        <v>#N/A</v>
      </c>
      <c r="AN7" s="507" t="e">
        <f ca="1">+IF(AND(ISNUMBER(OFFSET('Sanitation Data'!$G$11,0,10*ROW('Sanitation Data'!G1))),'Data Summary'!DC7="Yes"),OFFSET('Sanitation Data'!$G$11,0,10*ROW('Sanitation Data'!G1)),NA())</f>
        <v>#N/A</v>
      </c>
      <c r="AO7" s="507" t="e">
        <f ca="1">+IF(AND(ISNUMBER(OFFSET('Sanitation Data'!$G$12,0,10*ROW('Sanitation Data'!G1))),'Data Summary'!DD7="Yes"),OFFSET('Sanitation Data'!$G$12,0,10*ROW('Sanitation Data'!G1)),NA())</f>
        <v>#N/A</v>
      </c>
      <c r="AP7" s="507">
        <f ca="1">+IF(AND(ISNUMBER(OFFSET('Sanitation Data'!$H$4,0,10*ROW('Sanitation Data'!H1))),'Data Summary'!DE7="Yes"),100-OFFSET('Sanitation Data'!$H$4,0,10*ROW('Sanitation Data'!H1)),NA())</f>
        <v>70.3</v>
      </c>
      <c r="AQ7" s="507" t="e">
        <f ca="1">+IF(AND(ISNUMBER(OFFSET('Sanitation Data'!$H$6,0,10*ROW('Sanitation Data'!H1))),'Data Summary'!DF7="Yes"),OFFSET('Sanitation Data'!$H$6,0,10*ROW('Sanitation Data'!H1)),NA())</f>
        <v>#N/A</v>
      </c>
      <c r="AR7" s="507" t="e">
        <f ca="1">+IF(AND(ISNUMBER(OFFSET('Sanitation Data'!$H$10,0,10*ROW('Sanitation Data'!H1))),'Data Summary'!DG7="Yes"),OFFSET('Sanitation Data'!$H$10,0,10*ROW('Sanitation Data'!H1)),NA())</f>
        <v>#N/A</v>
      </c>
      <c r="AS7" s="507" t="e">
        <f ca="1">+IF(AND(ISNUMBER(OFFSET('Sanitation Data'!$H$11,0,10*ROW('Sanitation Data'!H1))),'Data Summary'!DH7="Yes"),OFFSET('Sanitation Data'!$H$11,0,10*ROW('Sanitation Data'!H1)),NA())</f>
        <v>#N/A</v>
      </c>
      <c r="AT7" s="507" t="e">
        <f ca="1">+IF(AND(ISNUMBER(OFFSET('Sanitation Data'!$H$12,0,10*ROW('Sanitation Data'!H1))),'Data Summary'!DI7="Yes"),OFFSET('Sanitation Data'!$H$12,0,10*ROW('Sanitation Data'!H1)),NA())</f>
        <v>#N/A</v>
      </c>
      <c r="AU7" s="507">
        <f ca="1">+IF(AND(ISNUMBER(OFFSET('Sanitation Data'!$I$4,0,10*ROW('Sanitation Data'!I1))),'Data Summary'!DJ7="Yes"),100-OFFSET('Sanitation Data'!$I$4,0,10*ROW('Sanitation Data'!I1)),NA())</f>
        <v>90.2</v>
      </c>
      <c r="AV7" s="507" t="e">
        <f ca="1">+IF(AND(ISNUMBER(OFFSET('Sanitation Data'!$I$6,0,10*ROW('Sanitation Data'!I1))),'Data Summary'!DK7="Yes"),OFFSET('Sanitation Data'!$I$6,0,10*ROW('Sanitation Data'!I1)),NA())</f>
        <v>#N/A</v>
      </c>
      <c r="AW7" s="507" t="e">
        <f ca="1">+IF(AND(ISNUMBER(OFFSET('Sanitation Data'!$I$10,0,10*ROW('Sanitation Data'!I1))),'Data Summary'!DL7="Yes"),OFFSET('Sanitation Data'!$I$10,0,10*ROW('Sanitation Data'!I1)),NA())</f>
        <v>#N/A</v>
      </c>
      <c r="AX7" s="507" t="e">
        <f ca="1">+IF(AND(ISNUMBER(OFFSET('Sanitation Data'!$I$11,0,10*ROW('Sanitation Data'!I1))),'Data Summary'!DM7="Yes"),OFFSET('Sanitation Data'!$I$11,0,10*ROW('Sanitation Data'!I1)),NA())</f>
        <v>#N/A</v>
      </c>
      <c r="AY7" s="507" t="e">
        <f ca="1">+IF(AND(ISNUMBER(OFFSET('Sanitation Data'!$I$12,0,10*ROW('Sanitation Data'!I1))),'Data Summary'!DN7="Yes"),OFFSET('Sanitation Data'!$I$12,0,10*ROW('Sanitation Data'!I1)),NA())</f>
        <v>#N/A</v>
      </c>
      <c r="AZ7" s="508" t="e">
        <f ca="1">+IF(AND(ISNUMBER(OFFSET('Hygiene Data'!$D$5,0,10*ROW('Hygiene Data'!D1))),'Data Summary'!DO7="Yes"),OFFSET('Hygiene Data'!$D$5,0,10*ROW('Hygiene Data'!D1)),NA())</f>
        <v>#N/A</v>
      </c>
      <c r="BA7" s="508" t="e">
        <f ca="1">+IF(AND(ISNUMBER(OFFSET('Hygiene Data'!$D$7,0,10*ROW('Hygiene Data'!D1))),'Data Summary'!DP7="Yes"),OFFSET('Hygiene Data'!$D$7,0,10*ROW('Hygiene Data'!D1)),NA())</f>
        <v>#N/A</v>
      </c>
      <c r="BB7" s="508" t="e">
        <f ca="1">+IF(AND(ISNUMBER(OFFSET('Hygiene Data'!$D$9,0,10*ROW('Hygiene Data'!D1))),'Data Summary'!DQ7="Yes"),OFFSET('Hygiene Data'!$D$9,0,10*ROW('Hygiene Data'!D1)),NA())</f>
        <v>#N/A</v>
      </c>
      <c r="BC7" s="508" t="e">
        <f ca="1">+IF(AND(ISNUMBER(OFFSET('Hygiene Data'!$E$5,0,10*ROW('Hygiene Data'!E1))),'Data Summary'!DR7="Yes"),OFFSET('Hygiene Data'!$E$5,0,10*ROW('Hygiene Data'!E1)),NA())</f>
        <v>#N/A</v>
      </c>
      <c r="BD7" s="508" t="e">
        <f ca="1">+IF(AND(ISNUMBER(OFFSET('Hygiene Data'!$E$7,0,10*ROW('Hygiene Data'!E1))),'Data Summary'!DS7="Yes"),OFFSET('Hygiene Data'!$E$7,0,10*ROW('Hygiene Data'!E1)),NA())</f>
        <v>#N/A</v>
      </c>
      <c r="BE7" s="508" t="e">
        <f ca="1">+IF(AND(ISNUMBER(OFFSET('Hygiene Data'!$E$9,0,10*ROW('Hygiene Data'!E1))),'Data Summary'!DT7="Yes"),OFFSET('Hygiene Data'!$E$9,0,10*ROW('Hygiene Data'!E1)),NA())</f>
        <v>#N/A</v>
      </c>
      <c r="BF7" s="508" t="e">
        <f ca="1">+IF(AND(ISNUMBER(OFFSET('Hygiene Data'!$F$5,0,10*ROW('Hygiene Data'!F1))),'Data Summary'!DU7="Yes"),OFFSET('Hygiene Data'!$F$5,0,10*ROW('Hygiene Data'!F1)),NA())</f>
        <v>#N/A</v>
      </c>
      <c r="BG7" s="508" t="e">
        <f ca="1">+IF(AND(ISNUMBER(OFFSET('Hygiene Data'!$F$7,0,10*ROW('Hygiene Data'!F1))),'Data Summary'!DV7="Yes"),OFFSET('Hygiene Data'!$F$7,0,10*ROW('Hygiene Data'!F1)),NA())</f>
        <v>#N/A</v>
      </c>
      <c r="BH7" s="508" t="e">
        <f ca="1">+IF(AND(ISNUMBER(OFFSET('Hygiene Data'!$F$9,0,10*ROW('Hygiene Data'!F1))),'Data Summary'!DW7="Yes"),OFFSET('Hygiene Data'!$F$9,0,10*ROW('Hygiene Data'!F1)),NA())</f>
        <v>#N/A</v>
      </c>
      <c r="BI7" s="508" t="e">
        <f ca="1">+IF(AND(ISNUMBER(OFFSET('Hygiene Data'!$G$5,0,10*ROW('Hygiene Data'!G1))),'Data Summary'!DX7="Yes"),OFFSET('Hygiene Data'!$G$5,0,10*ROW('Hygiene Data'!G1)),NA())</f>
        <v>#N/A</v>
      </c>
      <c r="BJ7" s="508" t="e">
        <f ca="1">+IF(AND(ISNUMBER(OFFSET('Hygiene Data'!$G$7,0,10*ROW('Hygiene Data'!G1))),'Data Summary'!DY7="Yes"),OFFSET('Hygiene Data'!$G$7,0,10*ROW('Hygiene Data'!G1)),NA())</f>
        <v>#N/A</v>
      </c>
      <c r="BK7" s="508" t="e">
        <f ca="1">+IF(AND(ISNUMBER(OFFSET('Hygiene Data'!$G$9,0,10*ROW('Hygiene Data'!G1))),'Data Summary'!DZ7="Yes"),OFFSET('Hygiene Data'!$G$9,0,10*ROW('Hygiene Data'!G1)),NA())</f>
        <v>#N/A</v>
      </c>
      <c r="BL7" s="508" t="e">
        <f ca="1">+IF(AND(ISNUMBER(OFFSET('Hygiene Data'!$H$5,0,10*ROW('Hygiene Data'!H1))),'Data Summary'!EA7="Yes"),OFFSET('Hygiene Data'!$H$5,0,10*ROW('Hygiene Data'!H1)),NA())</f>
        <v>#N/A</v>
      </c>
      <c r="BM7" s="508" t="e">
        <f ca="1">+IF(AND(ISNUMBER(OFFSET('Hygiene Data'!$H$7,0,10*ROW('Hygiene Data'!H1))),'Data Summary'!EB7="Yes"),OFFSET('Hygiene Data'!$H$7,0,10*ROW('Hygiene Data'!H1)),NA())</f>
        <v>#N/A</v>
      </c>
      <c r="BN7" s="508" t="e">
        <f ca="1">+IF(AND(ISNUMBER(OFFSET('Hygiene Data'!$H$9,0,10*ROW('Hygiene Data'!H1))),'Data Summary'!EC7="Yes"),OFFSET('Hygiene Data'!$H$9,0,10*ROW('Hygiene Data'!H1)),NA())</f>
        <v>#N/A</v>
      </c>
      <c r="BO7" s="508" t="e">
        <f ca="1">+IF(AND(ISNUMBER(OFFSET('Hygiene Data'!$I$5,0,10*ROW('Hygiene Data'!I1))),'Data Summary'!ED7="Yes"),OFFSET('Hygiene Data'!$I$5,0,10*ROW('Hygiene Data'!I1)),NA())</f>
        <v>#N/A</v>
      </c>
      <c r="BP7" s="508" t="e">
        <f ca="1">+IF(AND(ISNUMBER(OFFSET('Hygiene Data'!$I$7,0,10*ROW('Hygiene Data'!I1))),'Data Summary'!EE7="Yes"),OFFSET('Hygiene Data'!$I$7,0,10*ROW('Hygiene Data'!I1)),NA())</f>
        <v>#N/A</v>
      </c>
      <c r="BQ7" s="508" t="e">
        <f ca="1">+IF(AND(ISNUMBER(OFFSET('Hygiene Data'!$I$9,0,10*ROW('Hygiene Data'!I1))),'Data Summary'!EF7="Yes"),OFFSET('Hygiene Data'!$I$9,0,10*ROW('Hygiene Data'!I1)),NA())</f>
        <v>#N/A</v>
      </c>
    </row>
    <row r="8" spans="1:69" x14ac:dyDescent="0.25">
      <c r="A8" s="504" t="str">
        <f ca="1">+RIGHT('Data Summary'!A8,LEN('Data Summary'!A8)-9)</f>
        <v>SUR</v>
      </c>
      <c r="B8" s="478" t="str">
        <f ca="1">+IF(ISTEXT('Data Summary'!B8),'Data Summary'!B8,"")</f>
        <v>الدراسة الاستقصائية</v>
      </c>
      <c r="C8" s="505">
        <f ca="1">+VALUE('Data Summary'!C8)</f>
        <v>2013</v>
      </c>
      <c r="D8" s="506" t="e">
        <f ca="1">+IF(AND(ISNUMBER(OFFSET('Water Data'!$D$4,0,10*ROW('Water Data'!D2))),'Data Summary'!BS8="Yes"),100-OFFSET('Water Data'!$D$4,0,10*ROW('Water Data'!D2)),NA())</f>
        <v>#N/A</v>
      </c>
      <c r="E8" s="506" t="e">
        <f ca="1">+IF(AND(ISNUMBER(OFFSET('Water Data'!$D$6,0,10*ROW('Water Data'!D2))),'Data Summary'!BT8="Yes"),OFFSET('Water Data'!$D$6,0,10*ROW('Water Data'!D2)),NA())</f>
        <v>#N/A</v>
      </c>
      <c r="F8" s="506" t="e">
        <f ca="1">+IF(AND(ISNUMBER(OFFSET('Water Data'!$D$9,0,10*ROW('Water Data'!D2))),'Data Summary'!BU8="Yes"),OFFSET('Water Data'!$D$9,0,10*ROW('Water Data'!D2)),NA())</f>
        <v>#N/A</v>
      </c>
      <c r="G8" s="506" t="e">
        <f ca="1">+IF(AND(ISNUMBER(OFFSET('Water Data'!$E$4,0,10*ROW('Water Data'!E2))),'Data Summary'!BV8="Yes"),100-OFFSET('Water Data'!$E$4,0,10*ROW('Water Data'!E2)),NA())</f>
        <v>#N/A</v>
      </c>
      <c r="H8" s="506" t="e">
        <f ca="1">+IF(AND(ISNUMBER(OFFSET('Water Data'!$E$6,0,10*ROW('Water Data'!E2))),'Data Summary'!BW8="Yes"),OFFSET('Water Data'!$E$6,0,10*ROW('Water Data'!E2)),NA())</f>
        <v>#N/A</v>
      </c>
      <c r="I8" s="506" t="e">
        <f ca="1">+IF(AND(ISNUMBER(OFFSET('Water Data'!$E$9,0,10*ROW('Water Data'!E2))),'Data Summary'!BX8="Yes"),OFFSET('Water Data'!$E$9,0,10*ROW('Water Data'!E2)),NA())</f>
        <v>#N/A</v>
      </c>
      <c r="J8" s="506" t="e">
        <f ca="1">+IF(AND(ISNUMBER(OFFSET('Water Data'!$F$4,0,10*ROW('Water Data'!F2))),'Data Summary'!BY8="Yes"),100-OFFSET('Water Data'!$F$4,0,10*ROW('Water Data'!F2)),NA())</f>
        <v>#N/A</v>
      </c>
      <c r="K8" s="506" t="e">
        <f ca="1">+IF(AND(ISNUMBER(OFFSET('Water Data'!$F$6,0,10*ROW('Water Data'!F2))),'Data Summary'!BZ8="Yes"),OFFSET('Water Data'!$F$6,0,10*ROW('Water Data'!F2)),NA())</f>
        <v>#N/A</v>
      </c>
      <c r="L8" s="506" t="e">
        <f ca="1">+IF(AND(ISNUMBER(OFFSET('Water Data'!$F$9,0,10*ROW('Water Data'!F2))),'Data Summary'!CA8="Yes"),OFFSET('Water Data'!$F$9,0,10*ROW('Water Data'!F2)),NA())</f>
        <v>#N/A</v>
      </c>
      <c r="M8" s="506" t="e">
        <f ca="1">+IF(AND(ISNUMBER(OFFSET('Water Data'!$G$4,0,10*ROW('Water Data'!G2))),'Data Summary'!CB8="Yes"),100-OFFSET('Water Data'!$G$4,0,10*ROW('Water Data'!G2)),NA())</f>
        <v>#N/A</v>
      </c>
      <c r="N8" s="506" t="e">
        <f ca="1">+IF(AND(ISNUMBER(OFFSET('Water Data'!$G$6,0,10*ROW('Water Data'!G2))),'Data Summary'!CC8="Yes"),OFFSET('Water Data'!$G$6,0,10*ROW('Water Data'!G2)),NA())</f>
        <v>#N/A</v>
      </c>
      <c r="O8" s="506" t="e">
        <f ca="1">+IF(AND(ISNUMBER(OFFSET('Water Data'!$G$9,0,10*ROW('Water Data'!G2))),'Data Summary'!CD8="Yes"),OFFSET('Water Data'!$G$9,0,10*ROW('Water Data'!G2)),NA())</f>
        <v>#N/A</v>
      </c>
      <c r="P8" s="506" t="e">
        <f ca="1">+IF(AND(ISNUMBER(OFFSET('Water Data'!$H$4,0,10*ROW('Water Data'!H2))),'Data Summary'!CE8="Yes"),100-OFFSET('Water Data'!$H$4,0,10*ROW('Water Data'!H2)),NA())</f>
        <v>#N/A</v>
      </c>
      <c r="Q8" s="506" t="e">
        <f ca="1">+IF(AND(ISNUMBER(OFFSET('Water Data'!$H$6,0,10*ROW('Water Data'!H2))),'Data Summary'!CF8="Yes"),OFFSET('Water Data'!$H$6,0,10*ROW('Water Data'!H2)),NA())</f>
        <v>#N/A</v>
      </c>
      <c r="R8" s="506" t="e">
        <f ca="1">+IF(AND(ISNUMBER(OFFSET('Water Data'!$H$9,0,10*ROW('Water Data'!H2))),'Data Summary'!CG8="Yes"),OFFSET('Water Data'!$H$9,0,10*ROW('Water Data'!H2)),NA())</f>
        <v>#N/A</v>
      </c>
      <c r="S8" s="506" t="e">
        <f ca="1">+IF(AND(ISNUMBER(OFFSET('Water Data'!$I$4,0,10*ROW('Water Data'!I2))),'Data Summary'!CH8="Yes"),100-OFFSET('Water Data'!$I$4,0,10*ROW('Water Data'!I2)),NA())</f>
        <v>#N/A</v>
      </c>
      <c r="T8" s="506" t="e">
        <f ca="1">+IF(AND(ISNUMBER(OFFSET('Water Data'!$I$6,0,10*ROW('Water Data'!I2))),'Data Summary'!CI8="Yes"),OFFSET('Water Data'!$I$6,0,10*ROW('Water Data'!I2)),NA())</f>
        <v>#N/A</v>
      </c>
      <c r="U8" s="506" t="e">
        <f ca="1">+IF(AND(ISNUMBER(OFFSET('Water Data'!$I$9,0,10*ROW('Water Data'!I2))),'Data Summary'!CJ8="Yes"),OFFSET('Water Data'!$I$9,0,10*ROW('Water Data'!I2)),NA())</f>
        <v>#N/A</v>
      </c>
      <c r="V8" s="507" t="e">
        <f ca="1">+IF(AND(ISNUMBER(OFFSET('Sanitation Data'!$D$4,0,10*ROW('Sanitation Data'!D2))),'Data Summary'!CK8="Yes"),100-OFFSET('Sanitation Data'!$D$4,0,10*ROW('Sanitation Data'!D2)),NA())</f>
        <v>#N/A</v>
      </c>
      <c r="W8" s="507" t="e">
        <f ca="1">+IF(AND(ISNUMBER(OFFSET('Sanitation Data'!$D$6,0,10*ROW('Sanitation Data'!D2))),'Data Summary'!CL8="Yes"),OFFSET('Sanitation Data'!$D$6,0,10*ROW('Sanitation Data'!D2)),NA())</f>
        <v>#N/A</v>
      </c>
      <c r="X8" s="507" t="e">
        <f ca="1">+IF(AND(ISNUMBER(OFFSET('Sanitation Data'!$D$10,0,10*ROW('Sanitation Data'!D2))),'Data Summary'!CM8="Yes"),OFFSET('Sanitation Data'!$D$10,0,10*ROW('Sanitation Data'!D2)),NA())</f>
        <v>#N/A</v>
      </c>
      <c r="Y8" s="507" t="e">
        <f ca="1">+IF(AND(ISNUMBER(OFFSET('Sanitation Data'!$D$11,0,10*ROW('Sanitation Data'!D2))),'Data Summary'!CN8="Yes"),OFFSET('Sanitation Data'!$D$11,0,10*ROW('Sanitation Data'!D2)),NA())</f>
        <v>#N/A</v>
      </c>
      <c r="Z8" s="507" t="e">
        <f ca="1">+IF(AND(ISNUMBER(OFFSET('Sanitation Data'!$D$12,0,10*ROW('Sanitation Data'!D2))),'Data Summary'!CO8="Yes"),OFFSET('Sanitation Data'!$D$12,0,10*ROW('Sanitation Data'!D2)),NA())</f>
        <v>#N/A</v>
      </c>
      <c r="AA8" s="507" t="e">
        <f ca="1">+IF(AND(ISNUMBER(OFFSET('Sanitation Data'!$E$4,0,10*ROW('Sanitation Data'!E2))),'Data Summary'!CP8="Yes"),100-OFFSET('Sanitation Data'!$E$4,0,10*ROW('Sanitation Data'!E2)),NA())</f>
        <v>#N/A</v>
      </c>
      <c r="AB8" s="507" t="e">
        <f ca="1">+IF(AND(ISNUMBER(OFFSET('Sanitation Data'!$E$6,0,10*ROW('Sanitation Data'!E2))),'Data Summary'!CQ8="Yes"),OFFSET('Sanitation Data'!$E$6,0,10*ROW('Sanitation Data'!E2)),NA())</f>
        <v>#N/A</v>
      </c>
      <c r="AC8" s="507" t="e">
        <f ca="1">+IF(AND(ISNUMBER(OFFSET('Sanitation Data'!$E$10,0,10*ROW('Sanitation Data'!E2))),'Data Summary'!CR8="Yes"),OFFSET('Sanitation Data'!$E$10,0,10*ROW('Sanitation Data'!E2)),NA())</f>
        <v>#N/A</v>
      </c>
      <c r="AD8" s="507" t="e">
        <f ca="1">+IF(AND(ISNUMBER(OFFSET('Sanitation Data'!$E$11,0,10*ROW('Sanitation Data'!E2))),'Data Summary'!CS8="Yes"),OFFSET('Sanitation Data'!$E$11,0,10*ROW('Sanitation Data'!E2)),NA())</f>
        <v>#N/A</v>
      </c>
      <c r="AE8" s="507" t="e">
        <f ca="1">+IF(AND(ISNUMBER(OFFSET('Sanitation Data'!$E$12,0,10*ROW('Sanitation Data'!E2))),'Data Summary'!CT8="Yes"),OFFSET('Sanitation Data'!$E$12,0,10*ROW('Sanitation Data'!E2)),NA())</f>
        <v>#N/A</v>
      </c>
      <c r="AF8" s="507" t="e">
        <f ca="1">+IF(AND(ISNUMBER(OFFSET('Sanitation Data'!$F$4,0,10*ROW('Sanitation Data'!F2))),'Data Summary'!CU8="Yes"),100-OFFSET('Sanitation Data'!$F$4,0,10*ROW('Sanitation Data'!F2)),NA())</f>
        <v>#N/A</v>
      </c>
      <c r="AG8" s="507" t="e">
        <f ca="1">+IF(AND(ISNUMBER(OFFSET('Sanitation Data'!$F$6,0,10*ROW('Sanitation Data'!F2))),'Data Summary'!CV8="Yes"),OFFSET('Sanitation Data'!$F$6,0,10*ROW('Sanitation Data'!F2)),NA())</f>
        <v>#N/A</v>
      </c>
      <c r="AH8" s="507" t="e">
        <f ca="1">+IF(AND(ISNUMBER(OFFSET('Sanitation Data'!$F$10,0,10*ROW('Sanitation Data'!F2))),'Data Summary'!CW8="Yes"),OFFSET('Sanitation Data'!$F$10,0,10*ROW('Sanitation Data'!F2)),NA())</f>
        <v>#N/A</v>
      </c>
      <c r="AI8" s="507" t="e">
        <f ca="1">+IF(AND(ISNUMBER(OFFSET('Sanitation Data'!$F$11,0,10*ROW('Sanitation Data'!F2))),'Data Summary'!CX8="Yes"),OFFSET('Sanitation Data'!$F$11,0,10*ROW('Sanitation Data'!F2)),NA())</f>
        <v>#N/A</v>
      </c>
      <c r="AJ8" s="507" t="e">
        <f ca="1">+IF(AND(ISNUMBER(OFFSET('Sanitation Data'!$F$12,0,10*ROW('Sanitation Data'!F2))),'Data Summary'!CY8="Yes"),OFFSET('Sanitation Data'!$F$12,0,10*ROW('Sanitation Data'!F2)),NA())</f>
        <v>#N/A</v>
      </c>
      <c r="AK8" s="507" t="e">
        <f ca="1">+IF(AND(ISNUMBER(OFFSET('Sanitation Data'!$G$4,0,10*ROW('Sanitation Data'!G2))),'Data Summary'!CZ8="Yes"),100-OFFSET('Sanitation Data'!$G$4,0,10*ROW('Sanitation Data'!G2)),NA())</f>
        <v>#N/A</v>
      </c>
      <c r="AL8" s="507" t="e">
        <f ca="1">+IF(AND(ISNUMBER(OFFSET('Sanitation Data'!$G$6,0,10*ROW('Sanitation Data'!G2))),'Data Summary'!DA8="Yes"),OFFSET('Sanitation Data'!$G$6,0,10*ROW('Sanitation Data'!G2)),NA())</f>
        <v>#N/A</v>
      </c>
      <c r="AM8" s="507" t="e">
        <f ca="1">+IF(AND(ISNUMBER(OFFSET('Sanitation Data'!$G$10,0,10*ROW('Sanitation Data'!G2))),'Data Summary'!DB8="Yes"),OFFSET('Sanitation Data'!$G$10,0,10*ROW('Sanitation Data'!G2)),NA())</f>
        <v>#N/A</v>
      </c>
      <c r="AN8" s="507" t="e">
        <f ca="1">+IF(AND(ISNUMBER(OFFSET('Sanitation Data'!$G$11,0,10*ROW('Sanitation Data'!G2))),'Data Summary'!DC8="Yes"),OFFSET('Sanitation Data'!$G$11,0,10*ROW('Sanitation Data'!G2)),NA())</f>
        <v>#N/A</v>
      </c>
      <c r="AO8" s="507" t="e">
        <f ca="1">+IF(AND(ISNUMBER(OFFSET('Sanitation Data'!$G$12,0,10*ROW('Sanitation Data'!G2))),'Data Summary'!DD8="Yes"),OFFSET('Sanitation Data'!$G$12,0,10*ROW('Sanitation Data'!G2)),NA())</f>
        <v>#N/A</v>
      </c>
      <c r="AP8" s="507" t="e">
        <f ca="1">+IF(AND(ISNUMBER(OFFSET('Sanitation Data'!$H$4,0,10*ROW('Sanitation Data'!H2))),'Data Summary'!DE8="Yes"),100-OFFSET('Sanitation Data'!$H$4,0,10*ROW('Sanitation Data'!H2)),NA())</f>
        <v>#N/A</v>
      </c>
      <c r="AQ8" s="507" t="e">
        <f ca="1">+IF(AND(ISNUMBER(OFFSET('Sanitation Data'!$H$6,0,10*ROW('Sanitation Data'!H2))),'Data Summary'!DF8="Yes"),OFFSET('Sanitation Data'!$H$6,0,10*ROW('Sanitation Data'!H2)),NA())</f>
        <v>#N/A</v>
      </c>
      <c r="AR8" s="507" t="e">
        <f ca="1">+IF(AND(ISNUMBER(OFFSET('Sanitation Data'!$H$10,0,10*ROW('Sanitation Data'!H2))),'Data Summary'!DG8="Yes"),OFFSET('Sanitation Data'!$H$10,0,10*ROW('Sanitation Data'!H2)),NA())</f>
        <v>#N/A</v>
      </c>
      <c r="AS8" s="507" t="e">
        <f ca="1">+IF(AND(ISNUMBER(OFFSET('Sanitation Data'!$H$11,0,10*ROW('Sanitation Data'!H2))),'Data Summary'!DH8="Yes"),OFFSET('Sanitation Data'!$H$11,0,10*ROW('Sanitation Data'!H2)),NA())</f>
        <v>#N/A</v>
      </c>
      <c r="AT8" s="507" t="e">
        <f ca="1">+IF(AND(ISNUMBER(OFFSET('Sanitation Data'!$H$12,0,10*ROW('Sanitation Data'!H2))),'Data Summary'!DI8="Yes"),OFFSET('Sanitation Data'!$H$12,0,10*ROW('Sanitation Data'!H2)),NA())</f>
        <v>#N/A</v>
      </c>
      <c r="AU8" s="507" t="e">
        <f ca="1">+IF(AND(ISNUMBER(OFFSET('Sanitation Data'!$I$4,0,10*ROW('Sanitation Data'!I2))),'Data Summary'!DJ8="Yes"),100-OFFSET('Sanitation Data'!$I$4,0,10*ROW('Sanitation Data'!I2)),NA())</f>
        <v>#N/A</v>
      </c>
      <c r="AV8" s="507" t="e">
        <f ca="1">+IF(AND(ISNUMBER(OFFSET('Sanitation Data'!$I$6,0,10*ROW('Sanitation Data'!I2))),'Data Summary'!DK8="Yes"),OFFSET('Sanitation Data'!$I$6,0,10*ROW('Sanitation Data'!I2)),NA())</f>
        <v>#N/A</v>
      </c>
      <c r="AW8" s="507" t="e">
        <f ca="1">+IF(AND(ISNUMBER(OFFSET('Sanitation Data'!$I$10,0,10*ROW('Sanitation Data'!I2))),'Data Summary'!DL8="Yes"),OFFSET('Sanitation Data'!$I$10,0,10*ROW('Sanitation Data'!I2)),NA())</f>
        <v>#N/A</v>
      </c>
      <c r="AX8" s="507" t="e">
        <f ca="1">+IF(AND(ISNUMBER(OFFSET('Sanitation Data'!$I$11,0,10*ROW('Sanitation Data'!I2))),'Data Summary'!DM8="Yes"),OFFSET('Sanitation Data'!$I$11,0,10*ROW('Sanitation Data'!I2)),NA())</f>
        <v>#N/A</v>
      </c>
      <c r="AY8" s="507" t="e">
        <f ca="1">+IF(AND(ISNUMBER(OFFSET('Sanitation Data'!$I$12,0,10*ROW('Sanitation Data'!I2))),'Data Summary'!DN8="Yes"),OFFSET('Sanitation Data'!$I$12,0,10*ROW('Sanitation Data'!I2)),NA())</f>
        <v>#N/A</v>
      </c>
      <c r="AZ8" s="508" t="e">
        <f ca="1">+IF(AND(ISNUMBER(OFFSET('Hygiene Data'!$D$5,0,10*ROW('Hygiene Data'!D2))),'Data Summary'!DO8="Yes"),OFFSET('Hygiene Data'!$D$5,0,10*ROW('Hygiene Data'!D2)),NA())</f>
        <v>#N/A</v>
      </c>
      <c r="BA8" s="508" t="e">
        <f ca="1">+IF(AND(ISNUMBER(OFFSET('Hygiene Data'!$D$7,0,10*ROW('Hygiene Data'!D2))),'Data Summary'!DP8="Yes"),OFFSET('Hygiene Data'!$D$7,0,10*ROW('Hygiene Data'!D2)),NA())</f>
        <v>#N/A</v>
      </c>
      <c r="BB8" s="508" t="e">
        <f ca="1">+IF(AND(ISNUMBER(OFFSET('Hygiene Data'!$D$9,0,10*ROW('Hygiene Data'!D2))),'Data Summary'!DQ8="Yes"),OFFSET('Hygiene Data'!$D$9,0,10*ROW('Hygiene Data'!D2)),NA())</f>
        <v>#N/A</v>
      </c>
      <c r="BC8" s="508" t="e">
        <f ca="1">+IF(AND(ISNUMBER(OFFSET('Hygiene Data'!$E$5,0,10*ROW('Hygiene Data'!E2))),'Data Summary'!DR8="Yes"),OFFSET('Hygiene Data'!$E$5,0,10*ROW('Hygiene Data'!E2)),NA())</f>
        <v>#N/A</v>
      </c>
      <c r="BD8" s="508" t="e">
        <f ca="1">+IF(AND(ISNUMBER(OFFSET('Hygiene Data'!$E$7,0,10*ROW('Hygiene Data'!E2))),'Data Summary'!DS8="Yes"),OFFSET('Hygiene Data'!$E$7,0,10*ROW('Hygiene Data'!E2)),NA())</f>
        <v>#N/A</v>
      </c>
      <c r="BE8" s="508" t="e">
        <f ca="1">+IF(AND(ISNUMBER(OFFSET('Hygiene Data'!$E$9,0,10*ROW('Hygiene Data'!E2))),'Data Summary'!DT8="Yes"),OFFSET('Hygiene Data'!$E$9,0,10*ROW('Hygiene Data'!E2)),NA())</f>
        <v>#N/A</v>
      </c>
      <c r="BF8" s="508" t="e">
        <f ca="1">+IF(AND(ISNUMBER(OFFSET('Hygiene Data'!$F$5,0,10*ROW('Hygiene Data'!F2))),'Data Summary'!DU8="Yes"),OFFSET('Hygiene Data'!$F$5,0,10*ROW('Hygiene Data'!F2)),NA())</f>
        <v>#N/A</v>
      </c>
      <c r="BG8" s="508" t="e">
        <f ca="1">+IF(AND(ISNUMBER(OFFSET('Hygiene Data'!$F$7,0,10*ROW('Hygiene Data'!F2))),'Data Summary'!DV8="Yes"),OFFSET('Hygiene Data'!$F$7,0,10*ROW('Hygiene Data'!F2)),NA())</f>
        <v>#N/A</v>
      </c>
      <c r="BH8" s="508" t="e">
        <f ca="1">+IF(AND(ISNUMBER(OFFSET('Hygiene Data'!$F$9,0,10*ROW('Hygiene Data'!F2))),'Data Summary'!DW8="Yes"),OFFSET('Hygiene Data'!$F$9,0,10*ROW('Hygiene Data'!F2)),NA())</f>
        <v>#N/A</v>
      </c>
      <c r="BI8" s="508" t="e">
        <f ca="1">+IF(AND(ISNUMBER(OFFSET('Hygiene Data'!$G$5,0,10*ROW('Hygiene Data'!G2))),'Data Summary'!DX8="Yes"),OFFSET('Hygiene Data'!$G$5,0,10*ROW('Hygiene Data'!G2)),NA())</f>
        <v>#N/A</v>
      </c>
      <c r="BJ8" s="508" t="e">
        <f ca="1">+IF(AND(ISNUMBER(OFFSET('Hygiene Data'!$G$7,0,10*ROW('Hygiene Data'!G2))),'Data Summary'!DY8="Yes"),OFFSET('Hygiene Data'!$G$7,0,10*ROW('Hygiene Data'!G2)),NA())</f>
        <v>#N/A</v>
      </c>
      <c r="BK8" s="508" t="e">
        <f ca="1">+IF(AND(ISNUMBER(OFFSET('Hygiene Data'!$G$9,0,10*ROW('Hygiene Data'!G2))),'Data Summary'!DZ8="Yes"),OFFSET('Hygiene Data'!$G$9,0,10*ROW('Hygiene Data'!G2)),NA())</f>
        <v>#N/A</v>
      </c>
      <c r="BL8" s="508" t="e">
        <f ca="1">+IF(AND(ISNUMBER(OFFSET('Hygiene Data'!$H$5,0,10*ROW('Hygiene Data'!H2))),'Data Summary'!EA8="Yes"),OFFSET('Hygiene Data'!$H$5,0,10*ROW('Hygiene Data'!H2)),NA())</f>
        <v>#N/A</v>
      </c>
      <c r="BM8" s="508" t="e">
        <f ca="1">+IF(AND(ISNUMBER(OFFSET('Hygiene Data'!$H$7,0,10*ROW('Hygiene Data'!H2))),'Data Summary'!EB8="Yes"),OFFSET('Hygiene Data'!$H$7,0,10*ROW('Hygiene Data'!H2)),NA())</f>
        <v>#N/A</v>
      </c>
      <c r="BN8" s="508" t="e">
        <f ca="1">+IF(AND(ISNUMBER(OFFSET('Hygiene Data'!$H$9,0,10*ROW('Hygiene Data'!H2))),'Data Summary'!EC8="Yes"),OFFSET('Hygiene Data'!$H$9,0,10*ROW('Hygiene Data'!H2)),NA())</f>
        <v>#N/A</v>
      </c>
      <c r="BO8" s="508" t="e">
        <f ca="1">+IF(AND(ISNUMBER(OFFSET('Hygiene Data'!$I$5,0,10*ROW('Hygiene Data'!I2))),'Data Summary'!ED8="Yes"),OFFSET('Hygiene Data'!$I$5,0,10*ROW('Hygiene Data'!I2)),NA())</f>
        <v>#N/A</v>
      </c>
      <c r="BP8" s="508" t="e">
        <f ca="1">+IF(AND(ISNUMBER(OFFSET('Hygiene Data'!$I$7,0,10*ROW('Hygiene Data'!I2))),'Data Summary'!EE8="Yes"),OFFSET('Hygiene Data'!$I$7,0,10*ROW('Hygiene Data'!I2)),NA())</f>
        <v>#N/A</v>
      </c>
      <c r="BQ8" s="508" t="e">
        <f ca="1">+IF(AND(ISNUMBER(OFFSET('Hygiene Data'!$I$9,0,10*ROW('Hygiene Data'!I2))),'Data Summary'!EF8="Yes"),OFFSET('Hygiene Data'!$I$9,0,10*ROW('Hygiene Data'!I2)),NA())</f>
        <v>#N/A</v>
      </c>
    </row>
    <row r="9" spans="1:69" x14ac:dyDescent="0.25">
      <c r="A9" s="504" t="str">
        <f ca="1">+RIGHT('Data Summary'!A9,LEN('Data Summary'!A9)-9)</f>
        <v>EMIS</v>
      </c>
      <c r="B9" s="478" t="str">
        <f ca="1">+IF(ISTEXT('Data Summary'!B9),'Data Summary'!B9,"")</f>
        <v>EMIS</v>
      </c>
      <c r="C9" s="505">
        <f ca="1">+VALUE('Data Summary'!C9)</f>
        <v>2016</v>
      </c>
      <c r="D9" s="506" t="e">
        <f ca="1">+IF(AND(ISNUMBER(OFFSET('Water Data'!$D$4,0,10*ROW('Water Data'!D3))),'Data Summary'!BS9="Yes"),100-OFFSET('Water Data'!$D$4,0,10*ROW('Water Data'!D3)),NA())</f>
        <v>#N/A</v>
      </c>
      <c r="E9" s="506" t="e">
        <f ca="1">+IF(AND(ISNUMBER(OFFSET('Water Data'!$D$6,0,10*ROW('Water Data'!D3))),'Data Summary'!BT9="Yes"),OFFSET('Water Data'!$D$6,0,10*ROW('Water Data'!D3)),NA())</f>
        <v>#N/A</v>
      </c>
      <c r="F9" s="506" t="e">
        <f ca="1">+IF(AND(ISNUMBER(OFFSET('Water Data'!$D$9,0,10*ROW('Water Data'!D3))),'Data Summary'!BU9="Yes"),OFFSET('Water Data'!$D$9,0,10*ROW('Water Data'!D3)),NA())</f>
        <v>#N/A</v>
      </c>
      <c r="G9" s="506" t="e">
        <f ca="1">+IF(AND(ISNUMBER(OFFSET('Water Data'!$E$4,0,10*ROW('Water Data'!E3))),'Data Summary'!BV9="Yes"),100-OFFSET('Water Data'!$E$4,0,10*ROW('Water Data'!E3)),NA())</f>
        <v>#N/A</v>
      </c>
      <c r="H9" s="506" t="e">
        <f ca="1">+IF(AND(ISNUMBER(OFFSET('Water Data'!$E$6,0,10*ROW('Water Data'!E3))),'Data Summary'!BW9="Yes"),OFFSET('Water Data'!$E$6,0,10*ROW('Water Data'!E3)),NA())</f>
        <v>#N/A</v>
      </c>
      <c r="I9" s="506" t="e">
        <f ca="1">+IF(AND(ISNUMBER(OFFSET('Water Data'!$E$9,0,10*ROW('Water Data'!E3))),'Data Summary'!BX9="Yes"),OFFSET('Water Data'!$E$9,0,10*ROW('Water Data'!E3)),NA())</f>
        <v>#N/A</v>
      </c>
      <c r="J9" s="506" t="e">
        <f ca="1">+IF(AND(ISNUMBER(OFFSET('Water Data'!$F$4,0,10*ROW('Water Data'!F3))),'Data Summary'!BY9="Yes"),100-OFFSET('Water Data'!$F$4,0,10*ROW('Water Data'!F3)),NA())</f>
        <v>#N/A</v>
      </c>
      <c r="K9" s="506" t="e">
        <f ca="1">+IF(AND(ISNUMBER(OFFSET('Water Data'!$F$6,0,10*ROW('Water Data'!F3))),'Data Summary'!BZ9="Yes"),OFFSET('Water Data'!$F$6,0,10*ROW('Water Data'!F3)),NA())</f>
        <v>#N/A</v>
      </c>
      <c r="L9" s="506" t="e">
        <f ca="1">+IF(AND(ISNUMBER(OFFSET('Water Data'!$F$9,0,10*ROW('Water Data'!F3))),'Data Summary'!CA9="Yes"),OFFSET('Water Data'!$F$9,0,10*ROW('Water Data'!F3)),NA())</f>
        <v>#N/A</v>
      </c>
      <c r="M9" s="506" t="e">
        <f ca="1">+IF(AND(ISNUMBER(OFFSET('Water Data'!$G$4,0,10*ROW('Water Data'!G3))),'Data Summary'!CB9="Yes"),100-OFFSET('Water Data'!$G$4,0,10*ROW('Water Data'!G3)),NA())</f>
        <v>#N/A</v>
      </c>
      <c r="N9" s="506" t="e">
        <f ca="1">+IF(AND(ISNUMBER(OFFSET('Water Data'!$G$6,0,10*ROW('Water Data'!G3))),'Data Summary'!CC9="Yes"),OFFSET('Water Data'!$G$6,0,10*ROW('Water Data'!G3)),NA())</f>
        <v>#N/A</v>
      </c>
      <c r="O9" s="506" t="e">
        <f ca="1">+IF(AND(ISNUMBER(OFFSET('Water Data'!$G$9,0,10*ROW('Water Data'!G3))),'Data Summary'!CD9="Yes"),OFFSET('Water Data'!$G$9,0,10*ROW('Water Data'!G3)),NA())</f>
        <v>#N/A</v>
      </c>
      <c r="P9" s="506" t="e">
        <f ca="1">+IF(AND(ISNUMBER(OFFSET('Water Data'!$H$4,0,10*ROW('Water Data'!H3))),'Data Summary'!CE9="Yes"),100-OFFSET('Water Data'!$H$4,0,10*ROW('Water Data'!H3)),NA())</f>
        <v>#N/A</v>
      </c>
      <c r="Q9" s="506" t="e">
        <f ca="1">+IF(AND(ISNUMBER(OFFSET('Water Data'!$H$6,0,10*ROW('Water Data'!H3))),'Data Summary'!CF9="Yes"),OFFSET('Water Data'!$H$6,0,10*ROW('Water Data'!H3)),NA())</f>
        <v>#N/A</v>
      </c>
      <c r="R9" s="506" t="e">
        <f ca="1">+IF(AND(ISNUMBER(OFFSET('Water Data'!$H$9,0,10*ROW('Water Data'!H3))),'Data Summary'!CG9="Yes"),OFFSET('Water Data'!$H$9,0,10*ROW('Water Data'!H3)),NA())</f>
        <v>#N/A</v>
      </c>
      <c r="S9" s="506" t="e">
        <f ca="1">+IF(AND(ISNUMBER(OFFSET('Water Data'!$I$4,0,10*ROW('Water Data'!I3))),'Data Summary'!CH9="Yes"),100-OFFSET('Water Data'!$I$4,0,10*ROW('Water Data'!I3)),NA())</f>
        <v>#N/A</v>
      </c>
      <c r="T9" s="506" t="e">
        <f ca="1">+IF(AND(ISNUMBER(OFFSET('Water Data'!$I$6,0,10*ROW('Water Data'!I3))),'Data Summary'!CI9="Yes"),OFFSET('Water Data'!$I$6,0,10*ROW('Water Data'!I3)),NA())</f>
        <v>#N/A</v>
      </c>
      <c r="U9" s="506" t="e">
        <f ca="1">+IF(AND(ISNUMBER(OFFSET('Water Data'!$I$9,0,10*ROW('Water Data'!I3))),'Data Summary'!CJ9="Yes"),OFFSET('Water Data'!$I$9,0,10*ROW('Water Data'!I3)),NA())</f>
        <v>#N/A</v>
      </c>
      <c r="V9" s="507" t="e">
        <f ca="1">+IF(AND(ISNUMBER(OFFSET('Sanitation Data'!$D$4,0,10*ROW('Sanitation Data'!D3))),'Data Summary'!CK9="Yes"),100-OFFSET('Sanitation Data'!$D$4,0,10*ROW('Sanitation Data'!D3)),NA())</f>
        <v>#N/A</v>
      </c>
      <c r="W9" s="507">
        <f ca="1">+IF(AND(ISNUMBER(OFFSET('Sanitation Data'!$D$6,0,10*ROW('Sanitation Data'!D3))),'Data Summary'!CL9="Yes"),OFFSET('Sanitation Data'!$D$6,0,10*ROW('Sanitation Data'!D3)),NA())</f>
        <v>62</v>
      </c>
      <c r="X9" s="507" t="e">
        <f ca="1">+IF(AND(ISNUMBER(OFFSET('Sanitation Data'!$D$10,0,10*ROW('Sanitation Data'!D3))),'Data Summary'!CM9="Yes"),OFFSET('Sanitation Data'!$D$10,0,10*ROW('Sanitation Data'!D3)),NA())</f>
        <v>#N/A</v>
      </c>
      <c r="Y9" s="507" t="e">
        <f ca="1">+IF(AND(ISNUMBER(OFFSET('Sanitation Data'!$D$11,0,10*ROW('Sanitation Data'!D3))),'Data Summary'!CN9="Yes"),OFFSET('Sanitation Data'!$D$11,0,10*ROW('Sanitation Data'!D3)),NA())</f>
        <v>#N/A</v>
      </c>
      <c r="Z9" s="507" t="e">
        <f ca="1">+IF(AND(ISNUMBER(OFFSET('Sanitation Data'!$D$12,0,10*ROW('Sanitation Data'!D3))),'Data Summary'!CO9="Yes"),OFFSET('Sanitation Data'!$D$12,0,10*ROW('Sanitation Data'!D3)),NA())</f>
        <v>#N/A</v>
      </c>
      <c r="AA9" s="507" t="e">
        <f ca="1">+IF(AND(ISNUMBER(OFFSET('Sanitation Data'!$E$4,0,10*ROW('Sanitation Data'!E3))),'Data Summary'!CP9="Yes"),100-OFFSET('Sanitation Data'!$E$4,0,10*ROW('Sanitation Data'!E3)),NA())</f>
        <v>#N/A</v>
      </c>
      <c r="AB9" s="507" t="e">
        <f ca="1">+IF(AND(ISNUMBER(OFFSET('Sanitation Data'!$E$6,0,10*ROW('Sanitation Data'!E3))),'Data Summary'!CQ9="Yes"),OFFSET('Sanitation Data'!$E$6,0,10*ROW('Sanitation Data'!E3)),NA())</f>
        <v>#N/A</v>
      </c>
      <c r="AC9" s="507" t="e">
        <f ca="1">+IF(AND(ISNUMBER(OFFSET('Sanitation Data'!$E$10,0,10*ROW('Sanitation Data'!E3))),'Data Summary'!CR9="Yes"),OFFSET('Sanitation Data'!$E$10,0,10*ROW('Sanitation Data'!E3)),NA())</f>
        <v>#N/A</v>
      </c>
      <c r="AD9" s="507" t="e">
        <f ca="1">+IF(AND(ISNUMBER(OFFSET('Sanitation Data'!$E$11,0,10*ROW('Sanitation Data'!E3))),'Data Summary'!CS9="Yes"),OFFSET('Sanitation Data'!$E$11,0,10*ROW('Sanitation Data'!E3)),NA())</f>
        <v>#N/A</v>
      </c>
      <c r="AE9" s="507" t="e">
        <f ca="1">+IF(AND(ISNUMBER(OFFSET('Sanitation Data'!$E$12,0,10*ROW('Sanitation Data'!E3))),'Data Summary'!CT9="Yes"),OFFSET('Sanitation Data'!$E$12,0,10*ROW('Sanitation Data'!E3)),NA())</f>
        <v>#N/A</v>
      </c>
      <c r="AF9" s="507" t="e">
        <f ca="1">+IF(AND(ISNUMBER(OFFSET('Sanitation Data'!$F$4,0,10*ROW('Sanitation Data'!F3))),'Data Summary'!CU9="Yes"),100-OFFSET('Sanitation Data'!$F$4,0,10*ROW('Sanitation Data'!F3)),NA())</f>
        <v>#N/A</v>
      </c>
      <c r="AG9" s="507" t="e">
        <f ca="1">+IF(AND(ISNUMBER(OFFSET('Sanitation Data'!$F$6,0,10*ROW('Sanitation Data'!F3))),'Data Summary'!CV9="Yes"),OFFSET('Sanitation Data'!$F$6,0,10*ROW('Sanitation Data'!F3)),NA())</f>
        <v>#N/A</v>
      </c>
      <c r="AH9" s="507" t="e">
        <f ca="1">+IF(AND(ISNUMBER(OFFSET('Sanitation Data'!$F$10,0,10*ROW('Sanitation Data'!F3))),'Data Summary'!CW9="Yes"),OFFSET('Sanitation Data'!$F$10,0,10*ROW('Sanitation Data'!F3)),NA())</f>
        <v>#N/A</v>
      </c>
      <c r="AI9" s="507" t="e">
        <f ca="1">+IF(AND(ISNUMBER(OFFSET('Sanitation Data'!$F$11,0,10*ROW('Sanitation Data'!F3))),'Data Summary'!CX9="Yes"),OFFSET('Sanitation Data'!$F$11,0,10*ROW('Sanitation Data'!F3)),NA())</f>
        <v>#N/A</v>
      </c>
      <c r="AJ9" s="507" t="e">
        <f ca="1">+IF(AND(ISNUMBER(OFFSET('Sanitation Data'!$F$12,0,10*ROW('Sanitation Data'!F3))),'Data Summary'!CY9="Yes"),OFFSET('Sanitation Data'!$F$12,0,10*ROW('Sanitation Data'!F3)),NA())</f>
        <v>#N/A</v>
      </c>
      <c r="AK9" s="507" t="e">
        <f ca="1">+IF(AND(ISNUMBER(OFFSET('Sanitation Data'!$G$4,0,10*ROW('Sanitation Data'!G3))),'Data Summary'!CZ9="Yes"),100-OFFSET('Sanitation Data'!$G$4,0,10*ROW('Sanitation Data'!G3)),NA())</f>
        <v>#N/A</v>
      </c>
      <c r="AL9" s="507" t="e">
        <f ca="1">+IF(AND(ISNUMBER(OFFSET('Sanitation Data'!$G$6,0,10*ROW('Sanitation Data'!G3))),'Data Summary'!DA9="Yes"),OFFSET('Sanitation Data'!$G$6,0,10*ROW('Sanitation Data'!G3)),NA())</f>
        <v>#N/A</v>
      </c>
      <c r="AM9" s="507" t="e">
        <f ca="1">+IF(AND(ISNUMBER(OFFSET('Sanitation Data'!$G$10,0,10*ROW('Sanitation Data'!G3))),'Data Summary'!DB9="Yes"),OFFSET('Sanitation Data'!$G$10,0,10*ROW('Sanitation Data'!G3)),NA())</f>
        <v>#N/A</v>
      </c>
      <c r="AN9" s="507" t="e">
        <f ca="1">+IF(AND(ISNUMBER(OFFSET('Sanitation Data'!$G$11,0,10*ROW('Sanitation Data'!G3))),'Data Summary'!DC9="Yes"),OFFSET('Sanitation Data'!$G$11,0,10*ROW('Sanitation Data'!G3)),NA())</f>
        <v>#N/A</v>
      </c>
      <c r="AO9" s="507" t="e">
        <f ca="1">+IF(AND(ISNUMBER(OFFSET('Sanitation Data'!$G$12,0,10*ROW('Sanitation Data'!G3))),'Data Summary'!DD9="Yes"),OFFSET('Sanitation Data'!$G$12,0,10*ROW('Sanitation Data'!G3)),NA())</f>
        <v>#N/A</v>
      </c>
      <c r="AP9" s="507" t="e">
        <f ca="1">+IF(AND(ISNUMBER(OFFSET('Sanitation Data'!$H$4,0,10*ROW('Sanitation Data'!H3))),'Data Summary'!DE9="Yes"),100-OFFSET('Sanitation Data'!$H$4,0,10*ROW('Sanitation Data'!H3)),NA())</f>
        <v>#N/A</v>
      </c>
      <c r="AQ9" s="507" t="e">
        <f ca="1">+IF(AND(ISNUMBER(OFFSET('Sanitation Data'!$H$6,0,10*ROW('Sanitation Data'!H3))),'Data Summary'!DF9="Yes"),OFFSET('Sanitation Data'!$H$6,0,10*ROW('Sanitation Data'!H3)),NA())</f>
        <v>#N/A</v>
      </c>
      <c r="AR9" s="507" t="e">
        <f ca="1">+IF(AND(ISNUMBER(OFFSET('Sanitation Data'!$H$10,0,10*ROW('Sanitation Data'!H3))),'Data Summary'!DG9="Yes"),OFFSET('Sanitation Data'!$H$10,0,10*ROW('Sanitation Data'!H3)),NA())</f>
        <v>#N/A</v>
      </c>
      <c r="AS9" s="507" t="e">
        <f ca="1">+IF(AND(ISNUMBER(OFFSET('Sanitation Data'!$H$11,0,10*ROW('Sanitation Data'!H3))),'Data Summary'!DH9="Yes"),OFFSET('Sanitation Data'!$H$11,0,10*ROW('Sanitation Data'!H3)),NA())</f>
        <v>#N/A</v>
      </c>
      <c r="AT9" s="507" t="e">
        <f ca="1">+IF(AND(ISNUMBER(OFFSET('Sanitation Data'!$H$12,0,10*ROW('Sanitation Data'!H3))),'Data Summary'!DI9="Yes"),OFFSET('Sanitation Data'!$H$12,0,10*ROW('Sanitation Data'!H3)),NA())</f>
        <v>#N/A</v>
      </c>
      <c r="AU9" s="507" t="e">
        <f ca="1">+IF(AND(ISNUMBER(OFFSET('Sanitation Data'!$I$4,0,10*ROW('Sanitation Data'!I3))),'Data Summary'!DJ9="Yes"),100-OFFSET('Sanitation Data'!$I$4,0,10*ROW('Sanitation Data'!I3)),NA())</f>
        <v>#N/A</v>
      </c>
      <c r="AV9" s="507" t="e">
        <f ca="1">+IF(AND(ISNUMBER(OFFSET('Sanitation Data'!$I$6,0,10*ROW('Sanitation Data'!I3))),'Data Summary'!DK9="Yes"),OFFSET('Sanitation Data'!$I$6,0,10*ROW('Sanitation Data'!I3)),NA())</f>
        <v>#N/A</v>
      </c>
      <c r="AW9" s="507" t="e">
        <f ca="1">+IF(AND(ISNUMBER(OFFSET('Sanitation Data'!$I$10,0,10*ROW('Sanitation Data'!I3))),'Data Summary'!DL9="Yes"),OFFSET('Sanitation Data'!$I$10,0,10*ROW('Sanitation Data'!I3)),NA())</f>
        <v>#N/A</v>
      </c>
      <c r="AX9" s="507" t="e">
        <f ca="1">+IF(AND(ISNUMBER(OFFSET('Sanitation Data'!$I$11,0,10*ROW('Sanitation Data'!I3))),'Data Summary'!DM9="Yes"),OFFSET('Sanitation Data'!$I$11,0,10*ROW('Sanitation Data'!I3)),NA())</f>
        <v>#N/A</v>
      </c>
      <c r="AY9" s="507" t="e">
        <f ca="1">+IF(AND(ISNUMBER(OFFSET('Sanitation Data'!$I$12,0,10*ROW('Sanitation Data'!I3))),'Data Summary'!DN9="Yes"),OFFSET('Sanitation Data'!$I$12,0,10*ROW('Sanitation Data'!I3)),NA())</f>
        <v>#N/A</v>
      </c>
      <c r="AZ9" s="508" t="e">
        <f ca="1">+IF(AND(ISNUMBER(OFFSET('Hygiene Data'!$D$5,0,10*ROW('Hygiene Data'!D3))),'Data Summary'!DO9="Yes"),OFFSET('Hygiene Data'!$D$5,0,10*ROW('Hygiene Data'!D3)),NA())</f>
        <v>#N/A</v>
      </c>
      <c r="BA9" s="508">
        <f ca="1">+IF(AND(ISNUMBER(OFFSET('Hygiene Data'!$D$7,0,10*ROW('Hygiene Data'!D3))),'Data Summary'!DP9="Yes"),OFFSET('Hygiene Data'!$D$7,0,10*ROW('Hygiene Data'!D3)),NA())</f>
        <v>25</v>
      </c>
      <c r="BB9" s="508" t="e">
        <f ca="1">+IF(AND(ISNUMBER(OFFSET('Hygiene Data'!$D$9,0,10*ROW('Hygiene Data'!D3))),'Data Summary'!DQ9="Yes"),OFFSET('Hygiene Data'!$D$9,0,10*ROW('Hygiene Data'!D3)),NA())</f>
        <v>#N/A</v>
      </c>
      <c r="BC9" s="508" t="e">
        <f ca="1">+IF(AND(ISNUMBER(OFFSET('Hygiene Data'!$E$5,0,10*ROW('Hygiene Data'!E3))),'Data Summary'!DR9="Yes"),OFFSET('Hygiene Data'!$E$5,0,10*ROW('Hygiene Data'!E3)),NA())</f>
        <v>#N/A</v>
      </c>
      <c r="BD9" s="508" t="e">
        <f ca="1">+IF(AND(ISNUMBER(OFFSET('Hygiene Data'!$E$7,0,10*ROW('Hygiene Data'!E3))),'Data Summary'!DS9="Yes"),OFFSET('Hygiene Data'!$E$7,0,10*ROW('Hygiene Data'!E3)),NA())</f>
        <v>#N/A</v>
      </c>
      <c r="BE9" s="508" t="e">
        <f ca="1">+IF(AND(ISNUMBER(OFFSET('Hygiene Data'!$E$9,0,10*ROW('Hygiene Data'!E3))),'Data Summary'!DT9="Yes"),OFFSET('Hygiene Data'!$E$9,0,10*ROW('Hygiene Data'!E3)),NA())</f>
        <v>#N/A</v>
      </c>
      <c r="BF9" s="508" t="e">
        <f ca="1">+IF(AND(ISNUMBER(OFFSET('Hygiene Data'!$F$5,0,10*ROW('Hygiene Data'!F3))),'Data Summary'!DU9="Yes"),OFFSET('Hygiene Data'!$F$5,0,10*ROW('Hygiene Data'!F3)),NA())</f>
        <v>#N/A</v>
      </c>
      <c r="BG9" s="508" t="e">
        <f ca="1">+IF(AND(ISNUMBER(OFFSET('Hygiene Data'!$F$7,0,10*ROW('Hygiene Data'!F3))),'Data Summary'!DV9="Yes"),OFFSET('Hygiene Data'!$F$7,0,10*ROW('Hygiene Data'!F3)),NA())</f>
        <v>#N/A</v>
      </c>
      <c r="BH9" s="508" t="e">
        <f ca="1">+IF(AND(ISNUMBER(OFFSET('Hygiene Data'!$F$9,0,10*ROW('Hygiene Data'!F3))),'Data Summary'!DW9="Yes"),OFFSET('Hygiene Data'!$F$9,0,10*ROW('Hygiene Data'!F3)),NA())</f>
        <v>#N/A</v>
      </c>
      <c r="BI9" s="508" t="e">
        <f ca="1">+IF(AND(ISNUMBER(OFFSET('Hygiene Data'!$G$5,0,10*ROW('Hygiene Data'!G3))),'Data Summary'!DX9="Yes"),OFFSET('Hygiene Data'!$G$5,0,10*ROW('Hygiene Data'!G3)),NA())</f>
        <v>#N/A</v>
      </c>
      <c r="BJ9" s="508" t="e">
        <f ca="1">+IF(AND(ISNUMBER(OFFSET('Hygiene Data'!$G$7,0,10*ROW('Hygiene Data'!G3))),'Data Summary'!DY9="Yes"),OFFSET('Hygiene Data'!$G$7,0,10*ROW('Hygiene Data'!G3)),NA())</f>
        <v>#N/A</v>
      </c>
      <c r="BK9" s="508" t="e">
        <f ca="1">+IF(AND(ISNUMBER(OFFSET('Hygiene Data'!$G$9,0,10*ROW('Hygiene Data'!G3))),'Data Summary'!DZ9="Yes"),OFFSET('Hygiene Data'!$G$9,0,10*ROW('Hygiene Data'!G3)),NA())</f>
        <v>#N/A</v>
      </c>
      <c r="BL9" s="508" t="e">
        <f ca="1">+IF(AND(ISNUMBER(OFFSET('Hygiene Data'!$H$5,0,10*ROW('Hygiene Data'!H3))),'Data Summary'!EA9="Yes"),OFFSET('Hygiene Data'!$H$5,0,10*ROW('Hygiene Data'!H3)),NA())</f>
        <v>#N/A</v>
      </c>
      <c r="BM9" s="508" t="e">
        <f ca="1">+IF(AND(ISNUMBER(OFFSET('Hygiene Data'!$H$7,0,10*ROW('Hygiene Data'!H3))),'Data Summary'!EB9="Yes"),OFFSET('Hygiene Data'!$H$7,0,10*ROW('Hygiene Data'!H3)),NA())</f>
        <v>#N/A</v>
      </c>
      <c r="BN9" s="508" t="e">
        <f ca="1">+IF(AND(ISNUMBER(OFFSET('Hygiene Data'!$H$9,0,10*ROW('Hygiene Data'!H3))),'Data Summary'!EC9="Yes"),OFFSET('Hygiene Data'!$H$9,0,10*ROW('Hygiene Data'!H3)),NA())</f>
        <v>#N/A</v>
      </c>
      <c r="BO9" s="508" t="e">
        <f ca="1">+IF(AND(ISNUMBER(OFFSET('Hygiene Data'!$I$5,0,10*ROW('Hygiene Data'!I3))),'Data Summary'!ED9="Yes"),OFFSET('Hygiene Data'!$I$5,0,10*ROW('Hygiene Data'!I3)),NA())</f>
        <v>#N/A</v>
      </c>
      <c r="BP9" s="508" t="e">
        <f ca="1">+IF(AND(ISNUMBER(OFFSET('Hygiene Data'!$I$7,0,10*ROW('Hygiene Data'!I3))),'Data Summary'!EE9="Yes"),OFFSET('Hygiene Data'!$I$7,0,10*ROW('Hygiene Data'!I3)),NA())</f>
        <v>#N/A</v>
      </c>
      <c r="BQ9" s="508" t="e">
        <f ca="1">+IF(AND(ISNUMBER(OFFSET('Hygiene Data'!$I$9,0,10*ROW('Hygiene Data'!I3))),'Data Summary'!EF9="Yes"),OFFSET('Hygiene Data'!$I$9,0,10*ROW('Hygiene Data'!I3)),NA())</f>
        <v>#N/A</v>
      </c>
    </row>
    <row r="10" spans="1:69" x14ac:dyDescent="0.25">
      <c r="A10" s="504" t="str">
        <f ca="1">+RIGHT('Data Summary'!A10,LEN('Data Summary'!A10)-9)</f>
        <v>UIS</v>
      </c>
      <c r="B10" s="478" t="str">
        <f ca="1">+IF(ISTEXT('Data Summary'!B10),'Data Summary'!B10,"")</f>
        <v>آخر</v>
      </c>
      <c r="C10" s="505">
        <f ca="1">+VALUE('Data Summary'!C10)</f>
        <v>2016</v>
      </c>
      <c r="D10" s="506">
        <f ca="1">+IF(AND(ISNUMBER(OFFSET('Water Data'!$D$4,0,10*ROW('Water Data'!D4))),'Data Summary'!BS10="Yes"),100-OFFSET('Water Data'!$D$4,0,10*ROW('Water Data'!D4)),NA())</f>
        <v>95.06</v>
      </c>
      <c r="E10" s="506" t="e">
        <f ca="1">+IF(AND(ISNUMBER(OFFSET('Water Data'!$D$6,0,10*ROW('Water Data'!D4))),'Data Summary'!BT10="Yes"),OFFSET('Water Data'!$D$6,0,10*ROW('Water Data'!D4)),NA())</f>
        <v>#N/A</v>
      </c>
      <c r="F10" s="506" t="e">
        <f ca="1">+IF(AND(ISNUMBER(OFFSET('Water Data'!$D$9,0,10*ROW('Water Data'!D4))),'Data Summary'!BU10="Yes"),OFFSET('Water Data'!$D$9,0,10*ROW('Water Data'!D4)),NA())</f>
        <v>#N/A</v>
      </c>
      <c r="G10" s="506" t="e">
        <f ca="1">+IF(AND(ISNUMBER(OFFSET('Water Data'!$E$4,0,10*ROW('Water Data'!E4))),'Data Summary'!BV10="Yes"),100-OFFSET('Water Data'!$E$4,0,10*ROW('Water Data'!E4)),NA())</f>
        <v>#N/A</v>
      </c>
      <c r="H10" s="506" t="e">
        <f ca="1">+IF(AND(ISNUMBER(OFFSET('Water Data'!$E$6,0,10*ROW('Water Data'!E4))),'Data Summary'!BW10="Yes"),OFFSET('Water Data'!$E$6,0,10*ROW('Water Data'!E4)),NA())</f>
        <v>#N/A</v>
      </c>
      <c r="I10" s="506" t="e">
        <f ca="1">+IF(AND(ISNUMBER(OFFSET('Water Data'!$E$9,0,10*ROW('Water Data'!E4))),'Data Summary'!BX10="Yes"),OFFSET('Water Data'!$E$9,0,10*ROW('Water Data'!E4)),NA())</f>
        <v>#N/A</v>
      </c>
      <c r="J10" s="506" t="e">
        <f ca="1">+IF(AND(ISNUMBER(OFFSET('Water Data'!$F$4,0,10*ROW('Water Data'!F4))),'Data Summary'!BY10="Yes"),100-OFFSET('Water Data'!$F$4,0,10*ROW('Water Data'!F4)),NA())</f>
        <v>#N/A</v>
      </c>
      <c r="K10" s="506" t="e">
        <f ca="1">+IF(AND(ISNUMBER(OFFSET('Water Data'!$F$6,0,10*ROW('Water Data'!F4))),'Data Summary'!BZ10="Yes"),OFFSET('Water Data'!$F$6,0,10*ROW('Water Data'!F4)),NA())</f>
        <v>#N/A</v>
      </c>
      <c r="L10" s="506" t="e">
        <f ca="1">+IF(AND(ISNUMBER(OFFSET('Water Data'!$F$9,0,10*ROW('Water Data'!F4))),'Data Summary'!CA10="Yes"),OFFSET('Water Data'!$F$9,0,10*ROW('Water Data'!F4)),NA())</f>
        <v>#N/A</v>
      </c>
      <c r="M10" s="506" t="e">
        <f ca="1">+IF(AND(ISNUMBER(OFFSET('Water Data'!$G$4,0,10*ROW('Water Data'!G4))),'Data Summary'!CB10="Yes"),100-OFFSET('Water Data'!$G$4,0,10*ROW('Water Data'!G4)),NA())</f>
        <v>#N/A</v>
      </c>
      <c r="N10" s="506" t="e">
        <f ca="1">+IF(AND(ISNUMBER(OFFSET('Water Data'!$G$6,0,10*ROW('Water Data'!G4))),'Data Summary'!CC10="Yes"),OFFSET('Water Data'!$G$6,0,10*ROW('Water Data'!G4)),NA())</f>
        <v>#N/A</v>
      </c>
      <c r="O10" s="506" t="e">
        <f ca="1">+IF(AND(ISNUMBER(OFFSET('Water Data'!$G$9,0,10*ROW('Water Data'!G4))),'Data Summary'!CD10="Yes"),OFFSET('Water Data'!$G$9,0,10*ROW('Water Data'!G4)),NA())</f>
        <v>#N/A</v>
      </c>
      <c r="P10" s="506">
        <f ca="1">+IF(AND(ISNUMBER(OFFSET('Water Data'!$H$4,0,10*ROW('Water Data'!H4))),'Data Summary'!CE10="Yes"),100-OFFSET('Water Data'!$H$4,0,10*ROW('Water Data'!H4)),NA())</f>
        <v>93.4</v>
      </c>
      <c r="Q10" s="506" t="e">
        <f ca="1">+IF(AND(ISNUMBER(OFFSET('Water Data'!$H$6,0,10*ROW('Water Data'!H4))),'Data Summary'!CF10="Yes"),OFFSET('Water Data'!$H$6,0,10*ROW('Water Data'!H4)),NA())</f>
        <v>#N/A</v>
      </c>
      <c r="R10" s="506" t="e">
        <f ca="1">+IF(AND(ISNUMBER(OFFSET('Water Data'!$H$9,0,10*ROW('Water Data'!H4))),'Data Summary'!CG10="Yes"),OFFSET('Water Data'!$H$9,0,10*ROW('Water Data'!H4)),NA())</f>
        <v>#N/A</v>
      </c>
      <c r="S10" s="506">
        <f ca="1">+IF(AND(ISNUMBER(OFFSET('Water Data'!$I$4,0,10*ROW('Water Data'!I4))),'Data Summary'!CH10="Yes"),100-OFFSET('Water Data'!$I$4,0,10*ROW('Water Data'!I4)),NA())</f>
        <v>97.27</v>
      </c>
      <c r="T10" s="506" t="e">
        <f ca="1">+IF(AND(ISNUMBER(OFFSET('Water Data'!$I$6,0,10*ROW('Water Data'!I4))),'Data Summary'!CI10="Yes"),OFFSET('Water Data'!$I$6,0,10*ROW('Water Data'!I4)),NA())</f>
        <v>#N/A</v>
      </c>
      <c r="U10" s="506" t="e">
        <f ca="1">+IF(AND(ISNUMBER(OFFSET('Water Data'!$I$9,0,10*ROW('Water Data'!I4))),'Data Summary'!CJ10="Yes"),OFFSET('Water Data'!$I$9,0,10*ROW('Water Data'!I4)),NA())</f>
        <v>#N/A</v>
      </c>
      <c r="V10" s="507">
        <f ca="1">+IF(AND(ISNUMBER(OFFSET('Sanitation Data'!$D$4,0,10*ROW('Sanitation Data'!D4))),'Data Summary'!CK10="Yes"),100-OFFSET('Sanitation Data'!$D$4,0,10*ROW('Sanitation Data'!D4)),NA())</f>
        <v>80.099999999999994</v>
      </c>
      <c r="W10" s="507" t="e">
        <f ca="1">+IF(AND(ISNUMBER(OFFSET('Sanitation Data'!$D$6,0,10*ROW('Sanitation Data'!D4))),'Data Summary'!CL10="Yes"),OFFSET('Sanitation Data'!$D$6,0,10*ROW('Sanitation Data'!D4)),NA())</f>
        <v>#N/A</v>
      </c>
      <c r="X10" s="507" t="e">
        <f ca="1">+IF(AND(ISNUMBER(OFFSET('Sanitation Data'!$D$10,0,10*ROW('Sanitation Data'!D4))),'Data Summary'!CM10="Yes"),OFFSET('Sanitation Data'!$D$10,0,10*ROW('Sanitation Data'!D4)),NA())</f>
        <v>#N/A</v>
      </c>
      <c r="Y10" s="507" t="e">
        <f ca="1">+IF(AND(ISNUMBER(OFFSET('Sanitation Data'!$D$11,0,10*ROW('Sanitation Data'!D4))),'Data Summary'!CN10="Yes"),OFFSET('Sanitation Data'!$D$11,0,10*ROW('Sanitation Data'!D4)),NA())</f>
        <v>#N/A</v>
      </c>
      <c r="Z10" s="507" t="e">
        <f ca="1">+IF(AND(ISNUMBER(OFFSET('Sanitation Data'!$D$12,0,10*ROW('Sanitation Data'!D4))),'Data Summary'!CO10="Yes"),OFFSET('Sanitation Data'!$D$12,0,10*ROW('Sanitation Data'!D4)),NA())</f>
        <v>#N/A</v>
      </c>
      <c r="AA10" s="507" t="e">
        <f ca="1">+IF(AND(ISNUMBER(OFFSET('Sanitation Data'!$E$4,0,10*ROW('Sanitation Data'!E4))),'Data Summary'!CP10="Yes"),100-OFFSET('Sanitation Data'!$E$4,0,10*ROW('Sanitation Data'!E4)),NA())</f>
        <v>#N/A</v>
      </c>
      <c r="AB10" s="507" t="e">
        <f ca="1">+IF(AND(ISNUMBER(OFFSET('Sanitation Data'!$E$6,0,10*ROW('Sanitation Data'!E4))),'Data Summary'!CQ10="Yes"),OFFSET('Sanitation Data'!$E$6,0,10*ROW('Sanitation Data'!E4)),NA())</f>
        <v>#N/A</v>
      </c>
      <c r="AC10" s="507" t="e">
        <f ca="1">+IF(AND(ISNUMBER(OFFSET('Sanitation Data'!$E$10,0,10*ROW('Sanitation Data'!E4))),'Data Summary'!CR10="Yes"),OFFSET('Sanitation Data'!$E$10,0,10*ROW('Sanitation Data'!E4)),NA())</f>
        <v>#N/A</v>
      </c>
      <c r="AD10" s="507" t="e">
        <f ca="1">+IF(AND(ISNUMBER(OFFSET('Sanitation Data'!$E$11,0,10*ROW('Sanitation Data'!E4))),'Data Summary'!CS10="Yes"),OFFSET('Sanitation Data'!$E$11,0,10*ROW('Sanitation Data'!E4)),NA())</f>
        <v>#N/A</v>
      </c>
      <c r="AE10" s="507" t="e">
        <f ca="1">+IF(AND(ISNUMBER(OFFSET('Sanitation Data'!$E$12,0,10*ROW('Sanitation Data'!E4))),'Data Summary'!CT10="Yes"),OFFSET('Sanitation Data'!$E$12,0,10*ROW('Sanitation Data'!E4)),NA())</f>
        <v>#N/A</v>
      </c>
      <c r="AF10" s="507" t="e">
        <f ca="1">+IF(AND(ISNUMBER(OFFSET('Sanitation Data'!$F$4,0,10*ROW('Sanitation Data'!F4))),'Data Summary'!CU10="Yes"),100-OFFSET('Sanitation Data'!$F$4,0,10*ROW('Sanitation Data'!F4)),NA())</f>
        <v>#N/A</v>
      </c>
      <c r="AG10" s="507" t="e">
        <f ca="1">+IF(AND(ISNUMBER(OFFSET('Sanitation Data'!$F$6,0,10*ROW('Sanitation Data'!F4))),'Data Summary'!CV10="Yes"),OFFSET('Sanitation Data'!$F$6,0,10*ROW('Sanitation Data'!F4)),NA())</f>
        <v>#N/A</v>
      </c>
      <c r="AH10" s="507" t="e">
        <f ca="1">+IF(AND(ISNUMBER(OFFSET('Sanitation Data'!$F$10,0,10*ROW('Sanitation Data'!F4))),'Data Summary'!CW10="Yes"),OFFSET('Sanitation Data'!$F$10,0,10*ROW('Sanitation Data'!F4)),NA())</f>
        <v>#N/A</v>
      </c>
      <c r="AI10" s="507" t="e">
        <f ca="1">+IF(AND(ISNUMBER(OFFSET('Sanitation Data'!$F$11,0,10*ROW('Sanitation Data'!F4))),'Data Summary'!CX10="Yes"),OFFSET('Sanitation Data'!$F$11,0,10*ROW('Sanitation Data'!F4)),NA())</f>
        <v>#N/A</v>
      </c>
      <c r="AJ10" s="507" t="e">
        <f ca="1">+IF(AND(ISNUMBER(OFFSET('Sanitation Data'!$F$12,0,10*ROW('Sanitation Data'!F4))),'Data Summary'!CY10="Yes"),OFFSET('Sanitation Data'!$F$12,0,10*ROW('Sanitation Data'!F4)),NA())</f>
        <v>#N/A</v>
      </c>
      <c r="AK10" s="507" t="e">
        <f ca="1">+IF(AND(ISNUMBER(OFFSET('Sanitation Data'!$G$4,0,10*ROW('Sanitation Data'!G4))),'Data Summary'!CZ10="Yes"),100-OFFSET('Sanitation Data'!$G$4,0,10*ROW('Sanitation Data'!G4)),NA())</f>
        <v>#N/A</v>
      </c>
      <c r="AL10" s="507" t="e">
        <f ca="1">+IF(AND(ISNUMBER(OFFSET('Sanitation Data'!$G$6,0,10*ROW('Sanitation Data'!G4))),'Data Summary'!DA10="Yes"),OFFSET('Sanitation Data'!$G$6,0,10*ROW('Sanitation Data'!G4)),NA())</f>
        <v>#N/A</v>
      </c>
      <c r="AM10" s="507" t="e">
        <f ca="1">+IF(AND(ISNUMBER(OFFSET('Sanitation Data'!$G$10,0,10*ROW('Sanitation Data'!G4))),'Data Summary'!DB10="Yes"),OFFSET('Sanitation Data'!$G$10,0,10*ROW('Sanitation Data'!G4)),NA())</f>
        <v>#N/A</v>
      </c>
      <c r="AN10" s="507" t="e">
        <f ca="1">+IF(AND(ISNUMBER(OFFSET('Sanitation Data'!$G$11,0,10*ROW('Sanitation Data'!G4))),'Data Summary'!DC10="Yes"),OFFSET('Sanitation Data'!$G$11,0,10*ROW('Sanitation Data'!G4)),NA())</f>
        <v>#N/A</v>
      </c>
      <c r="AO10" s="507" t="e">
        <f ca="1">+IF(AND(ISNUMBER(OFFSET('Sanitation Data'!$G$12,0,10*ROW('Sanitation Data'!G4))),'Data Summary'!DD10="Yes"),OFFSET('Sanitation Data'!$G$12,0,10*ROW('Sanitation Data'!G4)),NA())</f>
        <v>#N/A</v>
      </c>
      <c r="AP10" s="507">
        <f ca="1">+IF(AND(ISNUMBER(OFFSET('Sanitation Data'!$H$4,0,10*ROW('Sanitation Data'!H4))),'Data Summary'!DE10="Yes"),100-OFFSET('Sanitation Data'!$H$4,0,10*ROW('Sanitation Data'!H4)),NA())</f>
        <v>73.5</v>
      </c>
      <c r="AQ10" s="507" t="e">
        <f ca="1">+IF(AND(ISNUMBER(OFFSET('Sanitation Data'!$H$6,0,10*ROW('Sanitation Data'!H4))),'Data Summary'!DF10="Yes"),OFFSET('Sanitation Data'!$H$6,0,10*ROW('Sanitation Data'!H4)),NA())</f>
        <v>#N/A</v>
      </c>
      <c r="AR10" s="507" t="e">
        <f ca="1">+IF(AND(ISNUMBER(OFFSET('Sanitation Data'!$H$10,0,10*ROW('Sanitation Data'!H4))),'Data Summary'!DG10="Yes"),OFFSET('Sanitation Data'!$H$10,0,10*ROW('Sanitation Data'!H4)),NA())</f>
        <v>#N/A</v>
      </c>
      <c r="AS10" s="507" t="e">
        <f ca="1">+IF(AND(ISNUMBER(OFFSET('Sanitation Data'!$H$11,0,10*ROW('Sanitation Data'!H4))),'Data Summary'!DH10="Yes"),OFFSET('Sanitation Data'!$H$11,0,10*ROW('Sanitation Data'!H4)),NA())</f>
        <v>#N/A</v>
      </c>
      <c r="AT10" s="507" t="e">
        <f ca="1">+IF(AND(ISNUMBER(OFFSET('Sanitation Data'!$H$12,0,10*ROW('Sanitation Data'!H4))),'Data Summary'!DI10="Yes"),OFFSET('Sanitation Data'!$H$12,0,10*ROW('Sanitation Data'!H4)),NA())</f>
        <v>#N/A</v>
      </c>
      <c r="AU10" s="507">
        <f ca="1">+IF(AND(ISNUMBER(OFFSET('Sanitation Data'!$I$4,0,10*ROW('Sanitation Data'!I4))),'Data Summary'!DJ10="Yes"),100-OFFSET('Sanitation Data'!$I$4,0,10*ROW('Sanitation Data'!I4)),NA())</f>
        <v>89</v>
      </c>
      <c r="AV10" s="507" t="e">
        <f ca="1">+IF(AND(ISNUMBER(OFFSET('Sanitation Data'!$I$6,0,10*ROW('Sanitation Data'!I4))),'Data Summary'!DK10="Yes"),OFFSET('Sanitation Data'!$I$6,0,10*ROW('Sanitation Data'!I4)),NA())</f>
        <v>#N/A</v>
      </c>
      <c r="AW10" s="507" t="e">
        <f ca="1">+IF(AND(ISNUMBER(OFFSET('Sanitation Data'!$I$10,0,10*ROW('Sanitation Data'!I4))),'Data Summary'!DL10="Yes"),OFFSET('Sanitation Data'!$I$10,0,10*ROW('Sanitation Data'!I4)),NA())</f>
        <v>#N/A</v>
      </c>
      <c r="AX10" s="507" t="e">
        <f ca="1">+IF(AND(ISNUMBER(OFFSET('Sanitation Data'!$I$11,0,10*ROW('Sanitation Data'!I4))),'Data Summary'!DM10="Yes"),OFFSET('Sanitation Data'!$I$11,0,10*ROW('Sanitation Data'!I4)),NA())</f>
        <v>#N/A</v>
      </c>
      <c r="AY10" s="507" t="e">
        <f ca="1">+IF(AND(ISNUMBER(OFFSET('Sanitation Data'!$I$12,0,10*ROW('Sanitation Data'!I4))),'Data Summary'!DN10="Yes"),OFFSET('Sanitation Data'!$I$12,0,10*ROW('Sanitation Data'!I4)),NA())</f>
        <v>#N/A</v>
      </c>
      <c r="AZ10" s="508">
        <f ca="1">+IF(AND(ISNUMBER(OFFSET('Hygiene Data'!$D$5,0,10*ROW('Hygiene Data'!D4))),'Data Summary'!DO10="Yes"),OFFSET('Hygiene Data'!$D$5,0,10*ROW('Hygiene Data'!D4)),NA())</f>
        <v>34.841181196081578</v>
      </c>
      <c r="BA10" s="508" t="e">
        <f ca="1">+IF(AND(ISNUMBER(OFFSET('Hygiene Data'!$D$7,0,10*ROW('Hygiene Data'!D4))),'Data Summary'!DP10="Yes"),OFFSET('Hygiene Data'!$D$7,0,10*ROW('Hygiene Data'!D4)),NA())</f>
        <v>#N/A</v>
      </c>
      <c r="BB10" s="508" t="e">
        <f ca="1">+IF(AND(ISNUMBER(OFFSET('Hygiene Data'!$D$9,0,10*ROW('Hygiene Data'!D4))),'Data Summary'!DQ10="Yes"),OFFSET('Hygiene Data'!$D$9,0,10*ROW('Hygiene Data'!D4)),NA())</f>
        <v>#N/A</v>
      </c>
      <c r="BC10" s="508" t="e">
        <f ca="1">+IF(AND(ISNUMBER(OFFSET('Hygiene Data'!$E$5,0,10*ROW('Hygiene Data'!E4))),'Data Summary'!DR10="Yes"),OFFSET('Hygiene Data'!$E$5,0,10*ROW('Hygiene Data'!E4)),NA())</f>
        <v>#N/A</v>
      </c>
      <c r="BD10" s="508" t="e">
        <f ca="1">+IF(AND(ISNUMBER(OFFSET('Hygiene Data'!$E$7,0,10*ROW('Hygiene Data'!E4))),'Data Summary'!DS10="Yes"),OFFSET('Hygiene Data'!$E$7,0,10*ROW('Hygiene Data'!E4)),NA())</f>
        <v>#N/A</v>
      </c>
      <c r="BE10" s="508" t="e">
        <f ca="1">+IF(AND(ISNUMBER(OFFSET('Hygiene Data'!$E$9,0,10*ROW('Hygiene Data'!E4))),'Data Summary'!DT10="Yes"),OFFSET('Hygiene Data'!$E$9,0,10*ROW('Hygiene Data'!E4)),NA())</f>
        <v>#N/A</v>
      </c>
      <c r="BF10" s="508" t="e">
        <f ca="1">+IF(AND(ISNUMBER(OFFSET('Hygiene Data'!$F$5,0,10*ROW('Hygiene Data'!F4))),'Data Summary'!DU10="Yes"),OFFSET('Hygiene Data'!$F$5,0,10*ROW('Hygiene Data'!F4)),NA())</f>
        <v>#N/A</v>
      </c>
      <c r="BG10" s="508" t="e">
        <f ca="1">+IF(AND(ISNUMBER(OFFSET('Hygiene Data'!$F$7,0,10*ROW('Hygiene Data'!F4))),'Data Summary'!DV10="Yes"),OFFSET('Hygiene Data'!$F$7,0,10*ROW('Hygiene Data'!F4)),NA())</f>
        <v>#N/A</v>
      </c>
      <c r="BH10" s="508" t="e">
        <f ca="1">+IF(AND(ISNUMBER(OFFSET('Hygiene Data'!$F$9,0,10*ROW('Hygiene Data'!F4))),'Data Summary'!DW10="Yes"),OFFSET('Hygiene Data'!$F$9,0,10*ROW('Hygiene Data'!F4)),NA())</f>
        <v>#N/A</v>
      </c>
      <c r="BI10" s="508" t="e">
        <f ca="1">+IF(AND(ISNUMBER(OFFSET('Hygiene Data'!$G$5,0,10*ROW('Hygiene Data'!G4))),'Data Summary'!DX10="Yes"),OFFSET('Hygiene Data'!$G$5,0,10*ROW('Hygiene Data'!G4)),NA())</f>
        <v>#N/A</v>
      </c>
      <c r="BJ10" s="508" t="e">
        <f ca="1">+IF(AND(ISNUMBER(OFFSET('Hygiene Data'!$G$7,0,10*ROW('Hygiene Data'!G4))),'Data Summary'!DY10="Yes"),OFFSET('Hygiene Data'!$G$7,0,10*ROW('Hygiene Data'!G4)),NA())</f>
        <v>#N/A</v>
      </c>
      <c r="BK10" s="508" t="e">
        <f ca="1">+IF(AND(ISNUMBER(OFFSET('Hygiene Data'!$G$9,0,10*ROW('Hygiene Data'!G4))),'Data Summary'!DZ10="Yes"),OFFSET('Hygiene Data'!$G$9,0,10*ROW('Hygiene Data'!G4)),NA())</f>
        <v>#N/A</v>
      </c>
      <c r="BL10" s="508">
        <f ca="1">+IF(AND(ISNUMBER(OFFSET('Hygiene Data'!$H$5,0,10*ROW('Hygiene Data'!H4))),'Data Summary'!EA10="Yes"),OFFSET('Hygiene Data'!$H$5,0,10*ROW('Hygiene Data'!H4)),NA())</f>
        <v>13.36551</v>
      </c>
      <c r="BM10" s="508" t="e">
        <f ca="1">+IF(AND(ISNUMBER(OFFSET('Hygiene Data'!$H$7,0,10*ROW('Hygiene Data'!H4))),'Data Summary'!EB10="Yes"),OFFSET('Hygiene Data'!$H$7,0,10*ROW('Hygiene Data'!H4)),NA())</f>
        <v>#N/A</v>
      </c>
      <c r="BN10" s="508" t="e">
        <f ca="1">+IF(AND(ISNUMBER(OFFSET('Hygiene Data'!$H$9,0,10*ROW('Hygiene Data'!H4))),'Data Summary'!EC10="Yes"),OFFSET('Hygiene Data'!$H$9,0,10*ROW('Hygiene Data'!H4)),NA())</f>
        <v>#N/A</v>
      </c>
      <c r="BO10" s="508">
        <f ca="1">+IF(AND(ISNUMBER(OFFSET('Hygiene Data'!$I$5,0,10*ROW('Hygiene Data'!I4))),'Data Summary'!ED10="Yes"),OFFSET('Hygiene Data'!$I$5,0,10*ROW('Hygiene Data'!I4)),NA())</f>
        <v>63.970313545904503</v>
      </c>
      <c r="BP10" s="508" t="e">
        <f ca="1">+IF(AND(ISNUMBER(OFFSET('Hygiene Data'!$I$7,0,10*ROW('Hygiene Data'!I4))),'Data Summary'!EE10="Yes"),OFFSET('Hygiene Data'!$I$7,0,10*ROW('Hygiene Data'!I4)),NA())</f>
        <v>#N/A</v>
      </c>
      <c r="BQ10" s="508" t="e">
        <f ca="1">+IF(AND(ISNUMBER(OFFSET('Hygiene Data'!$I$9,0,10*ROW('Hygiene Data'!I4))),'Data Summary'!EF10="Yes"),OFFSET('Hygiene Data'!$I$9,0,10*ROW('Hygiene Data'!I4)),NA())</f>
        <v>#N/A</v>
      </c>
    </row>
    <row r="11" spans="1:69" x14ac:dyDescent="0.25">
      <c r="A11" s="504" t="str">
        <f ca="1">+RIGHT('Data Summary'!A11,LEN('Data Summary'!A11)-9)</f>
        <v>SUR</v>
      </c>
      <c r="B11" s="478" t="str">
        <f ca="1">+IF(ISTEXT('Data Summary'!B11),'Data Summary'!B11,"")</f>
        <v>المسح باستخدام البيانات الجزئية</v>
      </c>
      <c r="C11" s="505">
        <f ca="1">+VALUE('Data Summary'!C11)</f>
        <v>2020</v>
      </c>
      <c r="D11" s="506">
        <f ca="1">+IF(AND(ISNUMBER(OFFSET('Water Data'!$D$4,0,10*ROW('Water Data'!D5))),'Data Summary'!BS11="Yes"),100-OFFSET('Water Data'!$D$4,0,10*ROW('Water Data'!D5)),NA())</f>
        <v>82.411504424778769</v>
      </c>
      <c r="E11" s="506">
        <f ca="1">+IF(AND(ISNUMBER(OFFSET('Water Data'!$D$6,0,10*ROW('Water Data'!D5))),'Data Summary'!BT11="Yes"),OFFSET('Water Data'!$D$6,0,10*ROW('Water Data'!D5)),NA())</f>
        <v>65.818584070796462</v>
      </c>
      <c r="F11" s="506">
        <f ca="1">+IF(AND(ISNUMBER(OFFSET('Water Data'!$D$9,0,10*ROW('Water Data'!D5))),'Data Summary'!BU11="Yes"),OFFSET('Water Data'!$D$9,0,10*ROW('Water Data'!D5)),NA())</f>
        <v>43.473451327433629</v>
      </c>
      <c r="G11" s="506">
        <f ca="1">+IF(AND(ISNUMBER(OFFSET('Water Data'!$E$4,0,10*ROW('Water Data'!E5))),'Data Summary'!BV11="Yes"),100-OFFSET('Water Data'!$E$4,0,10*ROW('Water Data'!E5)),NA())</f>
        <v>95.454545454545453</v>
      </c>
      <c r="H11" s="506">
        <f ca="1">+IF(AND(ISNUMBER(OFFSET('Water Data'!$E$6,0,10*ROW('Water Data'!E5))),'Data Summary'!BW11="Yes"),OFFSET('Water Data'!$E$6,0,10*ROW('Water Data'!E5)),NA())</f>
        <v>82.323232323232332</v>
      </c>
      <c r="I11" s="506">
        <f ca="1">+IF(AND(ISNUMBER(OFFSET('Water Data'!$E$9,0,10*ROW('Water Data'!E5))),'Data Summary'!BX11="Yes"),OFFSET('Water Data'!$E$9,0,10*ROW('Water Data'!E5)),NA())</f>
        <v>61.111111111111114</v>
      </c>
      <c r="J11" s="506">
        <f ca="1">+IF(AND(ISNUMBER(OFFSET('Water Data'!$F$4,0,10*ROW('Water Data'!F5))),'Data Summary'!BY11="Yes"),100-OFFSET('Water Data'!$F$4,0,10*ROW('Water Data'!F5)),NA())</f>
        <v>78.753541076487252</v>
      </c>
      <c r="K11" s="506">
        <f ca="1">+IF(AND(ISNUMBER(OFFSET('Water Data'!$F$6,0,10*ROW('Water Data'!F5))),'Data Summary'!BZ11="Yes"),OFFSET('Water Data'!$F$6,0,10*ROW('Water Data'!F5)),NA())</f>
        <v>61.189801699716703</v>
      </c>
      <c r="L11" s="506">
        <f ca="1">+IF(AND(ISNUMBER(OFFSET('Water Data'!$F$9,0,10*ROW('Water Data'!F5))),'Data Summary'!CA11="Yes"),OFFSET('Water Data'!$F$9,0,10*ROW('Water Data'!F5)),NA())</f>
        <v>38.526912181303111</v>
      </c>
      <c r="M11" s="506" t="e">
        <f ca="1">+IF(AND(ISNUMBER(OFFSET('Water Data'!$G$4,0,10*ROW('Water Data'!G5))),'Data Summary'!CB11="Yes"),100-OFFSET('Water Data'!$G$4,0,10*ROW('Water Data'!G5)),NA())</f>
        <v>#N/A</v>
      </c>
      <c r="N11" s="506" t="e">
        <f ca="1">+IF(AND(ISNUMBER(OFFSET('Water Data'!$G$6,0,10*ROW('Water Data'!G5))),'Data Summary'!CC11="Yes"),OFFSET('Water Data'!$G$6,0,10*ROW('Water Data'!G5)),NA())</f>
        <v>#N/A</v>
      </c>
      <c r="O11" s="506" t="e">
        <f ca="1">+IF(AND(ISNUMBER(OFFSET('Water Data'!$G$9,0,10*ROW('Water Data'!G5))),'Data Summary'!CD11="Yes"),OFFSET('Water Data'!$G$9,0,10*ROW('Water Data'!G5)),NA())</f>
        <v>#N/A</v>
      </c>
      <c r="P11" s="506">
        <f ca="1">+IF(AND(ISNUMBER(OFFSET('Water Data'!$H$4,0,10*ROW('Water Data'!H5))),'Data Summary'!CE11="Yes"),100-OFFSET('Water Data'!$H$4,0,10*ROW('Water Data'!H5)),NA())</f>
        <v>82.411504424778769</v>
      </c>
      <c r="Q11" s="506">
        <f ca="1">+IF(AND(ISNUMBER(OFFSET('Water Data'!$H$6,0,10*ROW('Water Data'!H5))),'Data Summary'!CF11="Yes"),OFFSET('Water Data'!$H$6,0,10*ROW('Water Data'!H5)),NA())</f>
        <v>65.818584070796462</v>
      </c>
      <c r="R11" s="506">
        <f ca="1">+IF(AND(ISNUMBER(OFFSET('Water Data'!$H$9,0,10*ROW('Water Data'!H5))),'Data Summary'!CG11="Yes"),OFFSET('Water Data'!$H$9,0,10*ROW('Water Data'!H5)),NA())</f>
        <v>43.473451327433629</v>
      </c>
      <c r="S11" s="506" t="e">
        <f ca="1">+IF(AND(ISNUMBER(OFFSET('Water Data'!$I$4,0,10*ROW('Water Data'!I5))),'Data Summary'!CH11="Yes"),100-OFFSET('Water Data'!$I$4,0,10*ROW('Water Data'!I5)),NA())</f>
        <v>#N/A</v>
      </c>
      <c r="T11" s="506" t="e">
        <f ca="1">+IF(AND(ISNUMBER(OFFSET('Water Data'!$I$6,0,10*ROW('Water Data'!I5))),'Data Summary'!CI11="Yes"),OFFSET('Water Data'!$I$6,0,10*ROW('Water Data'!I5)),NA())</f>
        <v>#N/A</v>
      </c>
      <c r="U11" s="506" t="e">
        <f ca="1">+IF(AND(ISNUMBER(OFFSET('Water Data'!$I$9,0,10*ROW('Water Data'!I5))),'Data Summary'!CJ11="Yes"),OFFSET('Water Data'!$I$9,0,10*ROW('Water Data'!I5)),NA())</f>
        <v>#N/A</v>
      </c>
      <c r="V11" s="507" t="e">
        <f ca="1">+IF(AND(ISNUMBER(OFFSET('Sanitation Data'!$D$4,0,10*ROW('Sanitation Data'!D5))),'Data Summary'!CK11="Yes"),100-OFFSET('Sanitation Data'!$D$4,0,10*ROW('Sanitation Data'!D5)),NA())</f>
        <v>#N/A</v>
      </c>
      <c r="W11" s="507" t="e">
        <f ca="1">+IF(AND(ISNUMBER(OFFSET('Sanitation Data'!$D$6,0,10*ROW('Sanitation Data'!D5))),'Data Summary'!CL11="Yes"),OFFSET('Sanitation Data'!$D$6,0,10*ROW('Sanitation Data'!D5)),NA())</f>
        <v>#N/A</v>
      </c>
      <c r="X11" s="507" t="e">
        <f ca="1">+IF(AND(ISNUMBER(OFFSET('Sanitation Data'!$D$10,0,10*ROW('Sanitation Data'!D5))),'Data Summary'!CM11="Yes"),OFFSET('Sanitation Data'!$D$10,0,10*ROW('Sanitation Data'!D5)),NA())</f>
        <v>#N/A</v>
      </c>
      <c r="Y11" s="507" t="e">
        <f ca="1">+IF(AND(ISNUMBER(OFFSET('Sanitation Data'!$D$11,0,10*ROW('Sanitation Data'!D5))),'Data Summary'!CN11="Yes"),OFFSET('Sanitation Data'!$D$11,0,10*ROW('Sanitation Data'!D5)),NA())</f>
        <v>#N/A</v>
      </c>
      <c r="Z11" s="507" t="e">
        <f ca="1">+IF(AND(ISNUMBER(OFFSET('Sanitation Data'!$D$12,0,10*ROW('Sanitation Data'!D5))),'Data Summary'!CO11="Yes"),OFFSET('Sanitation Data'!$D$12,0,10*ROW('Sanitation Data'!D5)),NA())</f>
        <v>#N/A</v>
      </c>
      <c r="AA11" s="507" t="e">
        <f ca="1">+IF(AND(ISNUMBER(OFFSET('Sanitation Data'!$E$4,0,10*ROW('Sanitation Data'!E5))),'Data Summary'!CP11="Yes"),100-OFFSET('Sanitation Data'!$E$4,0,10*ROW('Sanitation Data'!E5)),NA())</f>
        <v>#N/A</v>
      </c>
      <c r="AB11" s="507" t="e">
        <f ca="1">+IF(AND(ISNUMBER(OFFSET('Sanitation Data'!$E$6,0,10*ROW('Sanitation Data'!E5))),'Data Summary'!CQ11="Yes"),OFFSET('Sanitation Data'!$E$6,0,10*ROW('Sanitation Data'!E5)),NA())</f>
        <v>#N/A</v>
      </c>
      <c r="AC11" s="507" t="e">
        <f ca="1">+IF(AND(ISNUMBER(OFFSET('Sanitation Data'!$E$10,0,10*ROW('Sanitation Data'!E5))),'Data Summary'!CR11="Yes"),OFFSET('Sanitation Data'!$E$10,0,10*ROW('Sanitation Data'!E5)),NA())</f>
        <v>#N/A</v>
      </c>
      <c r="AD11" s="507" t="e">
        <f ca="1">+IF(AND(ISNUMBER(OFFSET('Sanitation Data'!$E$11,0,10*ROW('Sanitation Data'!E5))),'Data Summary'!CS11="Yes"),OFFSET('Sanitation Data'!$E$11,0,10*ROW('Sanitation Data'!E5)),NA())</f>
        <v>#N/A</v>
      </c>
      <c r="AE11" s="507" t="e">
        <f ca="1">+IF(AND(ISNUMBER(OFFSET('Sanitation Data'!$E$12,0,10*ROW('Sanitation Data'!E5))),'Data Summary'!CT11="Yes"),OFFSET('Sanitation Data'!$E$12,0,10*ROW('Sanitation Data'!E5)),NA())</f>
        <v>#N/A</v>
      </c>
      <c r="AF11" s="507" t="e">
        <f ca="1">+IF(AND(ISNUMBER(OFFSET('Sanitation Data'!$F$4,0,10*ROW('Sanitation Data'!F5))),'Data Summary'!CU11="Yes"),100-OFFSET('Sanitation Data'!$F$4,0,10*ROW('Sanitation Data'!F5)),NA())</f>
        <v>#N/A</v>
      </c>
      <c r="AG11" s="507" t="e">
        <f ca="1">+IF(AND(ISNUMBER(OFFSET('Sanitation Data'!$F$6,0,10*ROW('Sanitation Data'!F5))),'Data Summary'!CV11="Yes"),OFFSET('Sanitation Data'!$F$6,0,10*ROW('Sanitation Data'!F5)),NA())</f>
        <v>#N/A</v>
      </c>
      <c r="AH11" s="507" t="e">
        <f ca="1">+IF(AND(ISNUMBER(OFFSET('Sanitation Data'!$F$10,0,10*ROW('Sanitation Data'!F5))),'Data Summary'!CW11="Yes"),OFFSET('Sanitation Data'!$F$10,0,10*ROW('Sanitation Data'!F5)),NA())</f>
        <v>#N/A</v>
      </c>
      <c r="AI11" s="507" t="e">
        <f ca="1">+IF(AND(ISNUMBER(OFFSET('Sanitation Data'!$F$11,0,10*ROW('Sanitation Data'!F5))),'Data Summary'!CX11="Yes"),OFFSET('Sanitation Data'!$F$11,0,10*ROW('Sanitation Data'!F5)),NA())</f>
        <v>#N/A</v>
      </c>
      <c r="AJ11" s="507" t="e">
        <f ca="1">+IF(AND(ISNUMBER(OFFSET('Sanitation Data'!$F$12,0,10*ROW('Sanitation Data'!F5))),'Data Summary'!CY11="Yes"),OFFSET('Sanitation Data'!$F$12,0,10*ROW('Sanitation Data'!F5)),NA())</f>
        <v>#N/A</v>
      </c>
      <c r="AK11" s="507" t="e">
        <f ca="1">+IF(AND(ISNUMBER(OFFSET('Sanitation Data'!$G$4,0,10*ROW('Sanitation Data'!G5))),'Data Summary'!CZ11="Yes"),100-OFFSET('Sanitation Data'!$G$4,0,10*ROW('Sanitation Data'!G5)),NA())</f>
        <v>#N/A</v>
      </c>
      <c r="AL11" s="507" t="e">
        <f ca="1">+IF(AND(ISNUMBER(OFFSET('Sanitation Data'!$G$6,0,10*ROW('Sanitation Data'!G5))),'Data Summary'!DA11="Yes"),OFFSET('Sanitation Data'!$G$6,0,10*ROW('Sanitation Data'!G5)),NA())</f>
        <v>#N/A</v>
      </c>
      <c r="AM11" s="507" t="e">
        <f ca="1">+IF(AND(ISNUMBER(OFFSET('Sanitation Data'!$G$10,0,10*ROW('Sanitation Data'!G5))),'Data Summary'!DB11="Yes"),OFFSET('Sanitation Data'!$G$10,0,10*ROW('Sanitation Data'!G5)),NA())</f>
        <v>#N/A</v>
      </c>
      <c r="AN11" s="507" t="e">
        <f ca="1">+IF(AND(ISNUMBER(OFFSET('Sanitation Data'!$G$11,0,10*ROW('Sanitation Data'!G5))),'Data Summary'!DC11="Yes"),OFFSET('Sanitation Data'!$G$11,0,10*ROW('Sanitation Data'!G5)),NA())</f>
        <v>#N/A</v>
      </c>
      <c r="AO11" s="507" t="e">
        <f ca="1">+IF(AND(ISNUMBER(OFFSET('Sanitation Data'!$G$12,0,10*ROW('Sanitation Data'!G5))),'Data Summary'!DD11="Yes"),OFFSET('Sanitation Data'!$G$12,0,10*ROW('Sanitation Data'!G5)),NA())</f>
        <v>#N/A</v>
      </c>
      <c r="AP11" s="507" t="e">
        <f ca="1">+IF(AND(ISNUMBER(OFFSET('Sanitation Data'!$H$4,0,10*ROW('Sanitation Data'!H5))),'Data Summary'!DE11="Yes"),100-OFFSET('Sanitation Data'!$H$4,0,10*ROW('Sanitation Data'!H5)),NA())</f>
        <v>#N/A</v>
      </c>
      <c r="AQ11" s="507" t="e">
        <f ca="1">+IF(AND(ISNUMBER(OFFSET('Sanitation Data'!$H$6,0,10*ROW('Sanitation Data'!H5))),'Data Summary'!DF11="Yes"),OFFSET('Sanitation Data'!$H$6,0,10*ROW('Sanitation Data'!H5)),NA())</f>
        <v>#N/A</v>
      </c>
      <c r="AR11" s="507" t="e">
        <f ca="1">+IF(AND(ISNUMBER(OFFSET('Sanitation Data'!$H$10,0,10*ROW('Sanitation Data'!H5))),'Data Summary'!DG11="Yes"),OFFSET('Sanitation Data'!$H$10,0,10*ROW('Sanitation Data'!H5)),NA())</f>
        <v>#N/A</v>
      </c>
      <c r="AS11" s="507" t="e">
        <f ca="1">+IF(AND(ISNUMBER(OFFSET('Sanitation Data'!$H$11,0,10*ROW('Sanitation Data'!H5))),'Data Summary'!DH11="Yes"),OFFSET('Sanitation Data'!$H$11,0,10*ROW('Sanitation Data'!H5)),NA())</f>
        <v>#N/A</v>
      </c>
      <c r="AT11" s="507" t="e">
        <f ca="1">+IF(AND(ISNUMBER(OFFSET('Sanitation Data'!$H$12,0,10*ROW('Sanitation Data'!H5))),'Data Summary'!DI11="Yes"),OFFSET('Sanitation Data'!$H$12,0,10*ROW('Sanitation Data'!H5)),NA())</f>
        <v>#N/A</v>
      </c>
      <c r="AU11" s="507" t="e">
        <f ca="1">+IF(AND(ISNUMBER(OFFSET('Sanitation Data'!$I$4,0,10*ROW('Sanitation Data'!I5))),'Data Summary'!DJ11="Yes"),100-OFFSET('Sanitation Data'!$I$4,0,10*ROW('Sanitation Data'!I5)),NA())</f>
        <v>#N/A</v>
      </c>
      <c r="AV11" s="507" t="e">
        <f ca="1">+IF(AND(ISNUMBER(OFFSET('Sanitation Data'!$I$6,0,10*ROW('Sanitation Data'!I5))),'Data Summary'!DK11="Yes"),OFFSET('Sanitation Data'!$I$6,0,10*ROW('Sanitation Data'!I5)),NA())</f>
        <v>#N/A</v>
      </c>
      <c r="AW11" s="507" t="e">
        <f ca="1">+IF(AND(ISNUMBER(OFFSET('Sanitation Data'!$I$10,0,10*ROW('Sanitation Data'!I5))),'Data Summary'!DL11="Yes"),OFFSET('Sanitation Data'!$I$10,0,10*ROW('Sanitation Data'!I5)),NA())</f>
        <v>#N/A</v>
      </c>
      <c r="AX11" s="507" t="e">
        <f ca="1">+IF(AND(ISNUMBER(OFFSET('Sanitation Data'!$I$11,0,10*ROW('Sanitation Data'!I5))),'Data Summary'!DM11="Yes"),OFFSET('Sanitation Data'!$I$11,0,10*ROW('Sanitation Data'!I5)),NA())</f>
        <v>#N/A</v>
      </c>
      <c r="AY11" s="507" t="e">
        <f ca="1">+IF(AND(ISNUMBER(OFFSET('Sanitation Data'!$I$12,0,10*ROW('Sanitation Data'!I5))),'Data Summary'!DN11="Yes"),OFFSET('Sanitation Data'!$I$12,0,10*ROW('Sanitation Data'!I5)),NA())</f>
        <v>#N/A</v>
      </c>
      <c r="AZ11" s="508">
        <f ca="1">+IF(AND(ISNUMBER(OFFSET('Hygiene Data'!$D$5,0,10*ROW('Hygiene Data'!D5))),'Data Summary'!DO11="Yes"),OFFSET('Hygiene Data'!$D$5,0,10*ROW('Hygiene Data'!D5)),NA())</f>
        <v>44.657863145258105</v>
      </c>
      <c r="BA11" s="508">
        <f ca="1">+IF(AND(ISNUMBER(OFFSET('Hygiene Data'!$D$7,0,10*ROW('Hygiene Data'!D5))),'Data Summary'!DP11="Yes"),OFFSET('Hygiene Data'!$D$7,0,10*ROW('Hygiene Data'!D5)),NA())</f>
        <v>25.090036014405765</v>
      </c>
      <c r="BB11" s="508">
        <f ca="1">+IF(AND(ISNUMBER(OFFSET('Hygiene Data'!$D$9,0,10*ROW('Hygiene Data'!D5))),'Data Summary'!DQ11="Yes"),OFFSET('Hygiene Data'!$D$9,0,10*ROW('Hygiene Data'!D5)),NA())</f>
        <v>7.5630252100840334</v>
      </c>
      <c r="BC11" s="508">
        <f ca="1">+IF(AND(ISNUMBER(OFFSET('Hygiene Data'!$E$5,0,10*ROW('Hygiene Data'!E5))),'Data Summary'!DR11="Yes"),OFFSET('Hygiene Data'!$E$5,0,10*ROW('Hygiene Data'!E5)),NA())</f>
        <v>52.659574468085104</v>
      </c>
      <c r="BD11" s="508">
        <f ca="1">+IF(AND(ISNUMBER(OFFSET('Hygiene Data'!$E$7,0,10*ROW('Hygiene Data'!E5))),'Data Summary'!DS11="Yes"),OFFSET('Hygiene Data'!$E$7,0,10*ROW('Hygiene Data'!E5)),NA())</f>
        <v>38.297872340425535</v>
      </c>
      <c r="BE11" s="508">
        <f ca="1">+IF(AND(ISNUMBER(OFFSET('Hygiene Data'!$E$9,0,10*ROW('Hygiene Data'!E5))),'Data Summary'!DT11="Yes"),OFFSET('Hygiene Data'!$E$9,0,10*ROW('Hygiene Data'!E5)),NA())</f>
        <v>15.425531914893616</v>
      </c>
      <c r="BF11" s="508">
        <f ca="1">+IF(AND(ISNUMBER(OFFSET('Hygiene Data'!$F$5,0,10*ROW('Hygiene Data'!F5))),'Data Summary'!DU11="Yes"),OFFSET('Hygiene Data'!$F$5,0,10*ROW('Hygiene Data'!F5)),NA())</f>
        <v>42.325581395348841</v>
      </c>
      <c r="BG11" s="508">
        <f ca="1">+IF(AND(ISNUMBER(OFFSET('Hygiene Data'!$F$7,0,10*ROW('Hygiene Data'!F5))),'Data Summary'!DV11="Yes"),OFFSET('Hygiene Data'!$F$7,0,10*ROW('Hygiene Data'!F5)),NA())</f>
        <v>21.240310077519382</v>
      </c>
      <c r="BH11" s="508">
        <f ca="1">+IF(AND(ISNUMBER(OFFSET('Hygiene Data'!$F$9,0,10*ROW('Hygiene Data'!F5))),'Data Summary'!DW11="Yes"),OFFSET('Hygiene Data'!$F$9,0,10*ROW('Hygiene Data'!F5)),NA())</f>
        <v>5.2713178294573639</v>
      </c>
      <c r="BI11" s="508" t="e">
        <f ca="1">+IF(AND(ISNUMBER(OFFSET('Hygiene Data'!$G$5,0,10*ROW('Hygiene Data'!G5))),'Data Summary'!DX11="Yes"),OFFSET('Hygiene Data'!$G$5,0,10*ROW('Hygiene Data'!G5)),NA())</f>
        <v>#N/A</v>
      </c>
      <c r="BJ11" s="508" t="e">
        <f ca="1">+IF(AND(ISNUMBER(OFFSET('Hygiene Data'!$G$7,0,10*ROW('Hygiene Data'!G5))),'Data Summary'!DY11="Yes"),OFFSET('Hygiene Data'!$G$7,0,10*ROW('Hygiene Data'!G5)),NA())</f>
        <v>#N/A</v>
      </c>
      <c r="BK11" s="508" t="e">
        <f ca="1">+IF(AND(ISNUMBER(OFFSET('Hygiene Data'!$G$9,0,10*ROW('Hygiene Data'!G5))),'Data Summary'!DZ11="Yes"),OFFSET('Hygiene Data'!$G$9,0,10*ROW('Hygiene Data'!G5)),NA())</f>
        <v>#N/A</v>
      </c>
      <c r="BL11" s="508">
        <f ca="1">+IF(AND(ISNUMBER(OFFSET('Hygiene Data'!$H$5,0,10*ROW('Hygiene Data'!H5))),'Data Summary'!EA11="Yes"),OFFSET('Hygiene Data'!$H$5,0,10*ROW('Hygiene Data'!H5)),NA())</f>
        <v>44.657863145258105</v>
      </c>
      <c r="BM11" s="508">
        <f ca="1">+IF(AND(ISNUMBER(OFFSET('Hygiene Data'!$H$7,0,10*ROW('Hygiene Data'!H5))),'Data Summary'!EB11="Yes"),OFFSET('Hygiene Data'!$H$7,0,10*ROW('Hygiene Data'!H5)),NA())</f>
        <v>25.090036014405765</v>
      </c>
      <c r="BN11" s="508">
        <f ca="1">+IF(AND(ISNUMBER(OFFSET('Hygiene Data'!$H$9,0,10*ROW('Hygiene Data'!H5))),'Data Summary'!EC11="Yes"),OFFSET('Hygiene Data'!$H$9,0,10*ROW('Hygiene Data'!H5)),NA())</f>
        <v>7.5630252100840334</v>
      </c>
      <c r="BO11" s="508" t="e">
        <f ca="1">+IF(AND(ISNUMBER(OFFSET('Hygiene Data'!$I$5,0,10*ROW('Hygiene Data'!I5))),'Data Summary'!ED11="Yes"),OFFSET('Hygiene Data'!$I$5,0,10*ROW('Hygiene Data'!I5)),NA())</f>
        <v>#N/A</v>
      </c>
      <c r="BP11" s="508" t="e">
        <f ca="1">+IF(AND(ISNUMBER(OFFSET('Hygiene Data'!$I$7,0,10*ROW('Hygiene Data'!I5))),'Data Summary'!EE11="Yes"),OFFSET('Hygiene Data'!$I$7,0,10*ROW('Hygiene Data'!I5)),NA())</f>
        <v>#N/A</v>
      </c>
      <c r="BQ11" s="508" t="e">
        <f ca="1">+IF(AND(ISNUMBER(OFFSET('Hygiene Data'!$I$9,0,10*ROW('Hygiene Data'!I5))),'Data Summary'!EF11="Yes"),OFFSET('Hygiene Data'!$I$9,0,10*ROW('Hygiene Data'!I5)),NA())</f>
        <v>#N/A</v>
      </c>
    </row>
    <row r="12" spans="1:69" x14ac:dyDescent="0.25">
      <c r="A12" s="504" t="e">
        <f ca="1">+RIGHT('Data Summary'!A12,LEN('Data Summary'!A12)-9)</f>
        <v>#VALUE!</v>
      </c>
      <c r="B12" s="478" t="str">
        <f ca="1">+IF(ISTEXT('Data Summary'!B12),'Data Summary'!B12,"")</f>
        <v/>
      </c>
      <c r="C12" s="505" t="e">
        <f ca="1">+VALUE('Data Summary'!C12)</f>
        <v>#VALUE!</v>
      </c>
      <c r="D12" s="506" t="e">
        <f ca="1">+IF(AND(ISNUMBER(OFFSET('Water Data'!$D$4,0,10*ROW('Water Data'!D6))),'Data Summary'!BS12="Yes"),100-OFFSET('Water Data'!$D$4,0,10*ROW('Water Data'!D6)),NA())</f>
        <v>#N/A</v>
      </c>
      <c r="E12" s="506" t="e">
        <f ca="1">+IF(AND(ISNUMBER(OFFSET('Water Data'!$D$6,0,10*ROW('Water Data'!D6))),'Data Summary'!BT12="Yes"),OFFSET('Water Data'!$D$6,0,10*ROW('Water Data'!D6)),NA())</f>
        <v>#N/A</v>
      </c>
      <c r="F12" s="506" t="e">
        <f ca="1">+IF(AND(ISNUMBER(OFFSET('Water Data'!$D$9,0,10*ROW('Water Data'!D6))),'Data Summary'!BU12="Yes"),OFFSET('Water Data'!$D$9,0,10*ROW('Water Data'!D6)),NA())</f>
        <v>#N/A</v>
      </c>
      <c r="G12" s="506" t="e">
        <f ca="1">+IF(AND(ISNUMBER(OFFSET('Water Data'!$E$4,0,10*ROW('Water Data'!E6))),'Data Summary'!BV12="Yes"),100-OFFSET('Water Data'!$E$4,0,10*ROW('Water Data'!E6)),NA())</f>
        <v>#N/A</v>
      </c>
      <c r="H12" s="506" t="e">
        <f ca="1">+IF(AND(ISNUMBER(OFFSET('Water Data'!$E$6,0,10*ROW('Water Data'!E6))),'Data Summary'!BW12="Yes"),OFFSET('Water Data'!$E$6,0,10*ROW('Water Data'!E6)),NA())</f>
        <v>#N/A</v>
      </c>
      <c r="I12" s="506" t="e">
        <f ca="1">+IF(AND(ISNUMBER(OFFSET('Water Data'!$E$9,0,10*ROW('Water Data'!E6))),'Data Summary'!BX12="Yes"),OFFSET('Water Data'!$E$9,0,10*ROW('Water Data'!E6)),NA())</f>
        <v>#N/A</v>
      </c>
      <c r="J12" s="506" t="e">
        <f ca="1">+IF(AND(ISNUMBER(OFFSET('Water Data'!$F$4,0,10*ROW('Water Data'!F6))),'Data Summary'!BY12="Yes"),100-OFFSET('Water Data'!$F$4,0,10*ROW('Water Data'!F6)),NA())</f>
        <v>#N/A</v>
      </c>
      <c r="K12" s="506" t="e">
        <f ca="1">+IF(AND(ISNUMBER(OFFSET('Water Data'!$F$6,0,10*ROW('Water Data'!F6))),'Data Summary'!BZ12="Yes"),OFFSET('Water Data'!$F$6,0,10*ROW('Water Data'!F6)),NA())</f>
        <v>#N/A</v>
      </c>
      <c r="L12" s="506" t="e">
        <f ca="1">+IF(AND(ISNUMBER(OFFSET('Water Data'!$F$9,0,10*ROW('Water Data'!F6))),'Data Summary'!CA12="Yes"),OFFSET('Water Data'!$F$9,0,10*ROW('Water Data'!F6)),NA())</f>
        <v>#N/A</v>
      </c>
      <c r="M12" s="506" t="e">
        <f ca="1">+IF(AND(ISNUMBER(OFFSET('Water Data'!$G$4,0,10*ROW('Water Data'!G6))),'Data Summary'!CB12="Yes"),100-OFFSET('Water Data'!$G$4,0,10*ROW('Water Data'!G6)),NA())</f>
        <v>#N/A</v>
      </c>
      <c r="N12" s="506" t="e">
        <f ca="1">+IF(AND(ISNUMBER(OFFSET('Water Data'!$G$6,0,10*ROW('Water Data'!G6))),'Data Summary'!CC12="Yes"),OFFSET('Water Data'!$G$6,0,10*ROW('Water Data'!G6)),NA())</f>
        <v>#N/A</v>
      </c>
      <c r="O12" s="506" t="e">
        <f ca="1">+IF(AND(ISNUMBER(OFFSET('Water Data'!$G$9,0,10*ROW('Water Data'!G6))),'Data Summary'!CD12="Yes"),OFFSET('Water Data'!$G$9,0,10*ROW('Water Data'!G6)),NA())</f>
        <v>#N/A</v>
      </c>
      <c r="P12" s="506" t="e">
        <f ca="1">+IF(AND(ISNUMBER(OFFSET('Water Data'!$H$4,0,10*ROW('Water Data'!H6))),'Data Summary'!CE12="Yes"),100-OFFSET('Water Data'!$H$4,0,10*ROW('Water Data'!H6)),NA())</f>
        <v>#N/A</v>
      </c>
      <c r="Q12" s="506" t="e">
        <f ca="1">+IF(AND(ISNUMBER(OFFSET('Water Data'!$H$6,0,10*ROW('Water Data'!H6))),'Data Summary'!CF12="Yes"),OFFSET('Water Data'!$H$6,0,10*ROW('Water Data'!H6)),NA())</f>
        <v>#N/A</v>
      </c>
      <c r="R12" s="506" t="e">
        <f ca="1">+IF(AND(ISNUMBER(OFFSET('Water Data'!$H$9,0,10*ROW('Water Data'!H6))),'Data Summary'!CG12="Yes"),OFFSET('Water Data'!$H$9,0,10*ROW('Water Data'!H6)),NA())</f>
        <v>#N/A</v>
      </c>
      <c r="S12" s="506" t="e">
        <f ca="1">+IF(AND(ISNUMBER(OFFSET('Water Data'!$I$4,0,10*ROW('Water Data'!I6))),'Data Summary'!CH12="Yes"),100-OFFSET('Water Data'!$I$4,0,10*ROW('Water Data'!I6)),NA())</f>
        <v>#N/A</v>
      </c>
      <c r="T12" s="506" t="e">
        <f ca="1">+IF(AND(ISNUMBER(OFFSET('Water Data'!$I$6,0,10*ROW('Water Data'!I6))),'Data Summary'!CI12="Yes"),OFFSET('Water Data'!$I$6,0,10*ROW('Water Data'!I6)),NA())</f>
        <v>#N/A</v>
      </c>
      <c r="U12" s="506" t="e">
        <f ca="1">+IF(AND(ISNUMBER(OFFSET('Water Data'!$I$9,0,10*ROW('Water Data'!I6))),'Data Summary'!CJ12="Yes"),OFFSET('Water Data'!$I$9,0,10*ROW('Water Data'!I6)),NA())</f>
        <v>#N/A</v>
      </c>
      <c r="V12" s="507" t="e">
        <f ca="1">+IF(AND(ISNUMBER(OFFSET('Sanitation Data'!$D$4,0,10*ROW('Sanitation Data'!D6))),'Data Summary'!CK12="Yes"),100-OFFSET('Sanitation Data'!$D$4,0,10*ROW('Sanitation Data'!D6)),NA())</f>
        <v>#N/A</v>
      </c>
      <c r="W12" s="507" t="e">
        <f ca="1">+IF(AND(ISNUMBER(OFFSET('Sanitation Data'!$D$6,0,10*ROW('Sanitation Data'!D6))),'Data Summary'!CL12="Yes"),OFFSET('Sanitation Data'!$D$6,0,10*ROW('Sanitation Data'!D6)),NA())</f>
        <v>#N/A</v>
      </c>
      <c r="X12" s="507" t="e">
        <f ca="1">+IF(AND(ISNUMBER(OFFSET('Sanitation Data'!$D$10,0,10*ROW('Sanitation Data'!D6))),'Data Summary'!CM12="Yes"),OFFSET('Sanitation Data'!$D$10,0,10*ROW('Sanitation Data'!D6)),NA())</f>
        <v>#N/A</v>
      </c>
      <c r="Y12" s="507" t="e">
        <f ca="1">+IF(AND(ISNUMBER(OFFSET('Sanitation Data'!$D$11,0,10*ROW('Sanitation Data'!D6))),'Data Summary'!CN12="Yes"),OFFSET('Sanitation Data'!$D$11,0,10*ROW('Sanitation Data'!D6)),NA())</f>
        <v>#N/A</v>
      </c>
      <c r="Z12" s="507" t="e">
        <f ca="1">+IF(AND(ISNUMBER(OFFSET('Sanitation Data'!$D$12,0,10*ROW('Sanitation Data'!D6))),'Data Summary'!CO12="Yes"),OFFSET('Sanitation Data'!$D$12,0,10*ROW('Sanitation Data'!D6)),NA())</f>
        <v>#N/A</v>
      </c>
      <c r="AA12" s="507" t="e">
        <f ca="1">+IF(AND(ISNUMBER(OFFSET('Sanitation Data'!$E$4,0,10*ROW('Sanitation Data'!E6))),'Data Summary'!CP12="Yes"),100-OFFSET('Sanitation Data'!$E$4,0,10*ROW('Sanitation Data'!E6)),NA())</f>
        <v>#N/A</v>
      </c>
      <c r="AB12" s="507" t="e">
        <f ca="1">+IF(AND(ISNUMBER(OFFSET('Sanitation Data'!$E$6,0,10*ROW('Sanitation Data'!E6))),'Data Summary'!CQ12="Yes"),OFFSET('Sanitation Data'!$E$6,0,10*ROW('Sanitation Data'!E6)),NA())</f>
        <v>#N/A</v>
      </c>
      <c r="AC12" s="507" t="e">
        <f ca="1">+IF(AND(ISNUMBER(OFFSET('Sanitation Data'!$E$10,0,10*ROW('Sanitation Data'!E6))),'Data Summary'!CR12="Yes"),OFFSET('Sanitation Data'!$E$10,0,10*ROW('Sanitation Data'!E6)),NA())</f>
        <v>#N/A</v>
      </c>
      <c r="AD12" s="507" t="e">
        <f ca="1">+IF(AND(ISNUMBER(OFFSET('Sanitation Data'!$E$11,0,10*ROW('Sanitation Data'!E6))),'Data Summary'!CS12="Yes"),OFFSET('Sanitation Data'!$E$11,0,10*ROW('Sanitation Data'!E6)),NA())</f>
        <v>#N/A</v>
      </c>
      <c r="AE12" s="507" t="e">
        <f ca="1">+IF(AND(ISNUMBER(OFFSET('Sanitation Data'!$E$12,0,10*ROW('Sanitation Data'!E6))),'Data Summary'!CT12="Yes"),OFFSET('Sanitation Data'!$E$12,0,10*ROW('Sanitation Data'!E6)),NA())</f>
        <v>#N/A</v>
      </c>
      <c r="AF12" s="507" t="e">
        <f ca="1">+IF(AND(ISNUMBER(OFFSET('Sanitation Data'!$F$4,0,10*ROW('Sanitation Data'!F6))),'Data Summary'!CU12="Yes"),100-OFFSET('Sanitation Data'!$F$4,0,10*ROW('Sanitation Data'!F6)),NA())</f>
        <v>#N/A</v>
      </c>
      <c r="AG12" s="507" t="e">
        <f ca="1">+IF(AND(ISNUMBER(OFFSET('Sanitation Data'!$F$6,0,10*ROW('Sanitation Data'!F6))),'Data Summary'!CV12="Yes"),OFFSET('Sanitation Data'!$F$6,0,10*ROW('Sanitation Data'!F6)),NA())</f>
        <v>#N/A</v>
      </c>
      <c r="AH12" s="507" t="e">
        <f ca="1">+IF(AND(ISNUMBER(OFFSET('Sanitation Data'!$F$10,0,10*ROW('Sanitation Data'!F6))),'Data Summary'!CW12="Yes"),OFFSET('Sanitation Data'!$F$10,0,10*ROW('Sanitation Data'!F6)),NA())</f>
        <v>#N/A</v>
      </c>
      <c r="AI12" s="507" t="e">
        <f ca="1">+IF(AND(ISNUMBER(OFFSET('Sanitation Data'!$F$11,0,10*ROW('Sanitation Data'!F6))),'Data Summary'!CX12="Yes"),OFFSET('Sanitation Data'!$F$11,0,10*ROW('Sanitation Data'!F6)),NA())</f>
        <v>#N/A</v>
      </c>
      <c r="AJ12" s="507" t="e">
        <f ca="1">+IF(AND(ISNUMBER(OFFSET('Sanitation Data'!$F$12,0,10*ROW('Sanitation Data'!F6))),'Data Summary'!CY12="Yes"),OFFSET('Sanitation Data'!$F$12,0,10*ROW('Sanitation Data'!F6)),NA())</f>
        <v>#N/A</v>
      </c>
      <c r="AK12" s="507" t="e">
        <f ca="1">+IF(AND(ISNUMBER(OFFSET('Sanitation Data'!$G$4,0,10*ROW('Sanitation Data'!G6))),'Data Summary'!CZ12="Yes"),100-OFFSET('Sanitation Data'!$G$4,0,10*ROW('Sanitation Data'!G6)),NA())</f>
        <v>#N/A</v>
      </c>
      <c r="AL12" s="507" t="e">
        <f ca="1">+IF(AND(ISNUMBER(OFFSET('Sanitation Data'!$G$6,0,10*ROW('Sanitation Data'!G6))),'Data Summary'!DA12="Yes"),OFFSET('Sanitation Data'!$G$6,0,10*ROW('Sanitation Data'!G6)),NA())</f>
        <v>#N/A</v>
      </c>
      <c r="AM12" s="507" t="e">
        <f ca="1">+IF(AND(ISNUMBER(OFFSET('Sanitation Data'!$G$10,0,10*ROW('Sanitation Data'!G6))),'Data Summary'!DB12="Yes"),OFFSET('Sanitation Data'!$G$10,0,10*ROW('Sanitation Data'!G6)),NA())</f>
        <v>#N/A</v>
      </c>
      <c r="AN12" s="507" t="e">
        <f ca="1">+IF(AND(ISNUMBER(OFFSET('Sanitation Data'!$G$11,0,10*ROW('Sanitation Data'!G6))),'Data Summary'!DC12="Yes"),OFFSET('Sanitation Data'!$G$11,0,10*ROW('Sanitation Data'!G6)),NA())</f>
        <v>#N/A</v>
      </c>
      <c r="AO12" s="507" t="e">
        <f ca="1">+IF(AND(ISNUMBER(OFFSET('Sanitation Data'!$G$12,0,10*ROW('Sanitation Data'!G6))),'Data Summary'!DD12="Yes"),OFFSET('Sanitation Data'!$G$12,0,10*ROW('Sanitation Data'!G6)),NA())</f>
        <v>#N/A</v>
      </c>
      <c r="AP12" s="507" t="e">
        <f ca="1">+IF(AND(ISNUMBER(OFFSET('Sanitation Data'!$H$4,0,10*ROW('Sanitation Data'!H6))),'Data Summary'!DE12="Yes"),100-OFFSET('Sanitation Data'!$H$4,0,10*ROW('Sanitation Data'!H6)),NA())</f>
        <v>#N/A</v>
      </c>
      <c r="AQ12" s="507" t="e">
        <f ca="1">+IF(AND(ISNUMBER(OFFSET('Sanitation Data'!$H$6,0,10*ROW('Sanitation Data'!H6))),'Data Summary'!DF12="Yes"),OFFSET('Sanitation Data'!$H$6,0,10*ROW('Sanitation Data'!H6)),NA())</f>
        <v>#N/A</v>
      </c>
      <c r="AR12" s="507" t="e">
        <f ca="1">+IF(AND(ISNUMBER(OFFSET('Sanitation Data'!$H$10,0,10*ROW('Sanitation Data'!H6))),'Data Summary'!DG12="Yes"),OFFSET('Sanitation Data'!$H$10,0,10*ROW('Sanitation Data'!H6)),NA())</f>
        <v>#N/A</v>
      </c>
      <c r="AS12" s="507" t="e">
        <f ca="1">+IF(AND(ISNUMBER(OFFSET('Sanitation Data'!$H$11,0,10*ROW('Sanitation Data'!H6))),'Data Summary'!DH12="Yes"),OFFSET('Sanitation Data'!$H$11,0,10*ROW('Sanitation Data'!H6)),NA())</f>
        <v>#N/A</v>
      </c>
      <c r="AT12" s="507" t="e">
        <f ca="1">+IF(AND(ISNUMBER(OFFSET('Sanitation Data'!$H$12,0,10*ROW('Sanitation Data'!H6))),'Data Summary'!DI12="Yes"),OFFSET('Sanitation Data'!$H$12,0,10*ROW('Sanitation Data'!H6)),NA())</f>
        <v>#N/A</v>
      </c>
      <c r="AU12" s="507" t="e">
        <f ca="1">+IF(AND(ISNUMBER(OFFSET('Sanitation Data'!$I$4,0,10*ROW('Sanitation Data'!I6))),'Data Summary'!DJ12="Yes"),100-OFFSET('Sanitation Data'!$I$4,0,10*ROW('Sanitation Data'!I6)),NA())</f>
        <v>#N/A</v>
      </c>
      <c r="AV12" s="507" t="e">
        <f ca="1">+IF(AND(ISNUMBER(OFFSET('Sanitation Data'!$I$6,0,10*ROW('Sanitation Data'!I6))),'Data Summary'!DK12="Yes"),OFFSET('Sanitation Data'!$I$6,0,10*ROW('Sanitation Data'!I6)),NA())</f>
        <v>#N/A</v>
      </c>
      <c r="AW12" s="507" t="e">
        <f ca="1">+IF(AND(ISNUMBER(OFFSET('Sanitation Data'!$I$10,0,10*ROW('Sanitation Data'!I6))),'Data Summary'!DL12="Yes"),OFFSET('Sanitation Data'!$I$10,0,10*ROW('Sanitation Data'!I6)),NA())</f>
        <v>#N/A</v>
      </c>
      <c r="AX12" s="507" t="e">
        <f ca="1">+IF(AND(ISNUMBER(OFFSET('Sanitation Data'!$I$11,0,10*ROW('Sanitation Data'!I6))),'Data Summary'!DM12="Yes"),OFFSET('Sanitation Data'!$I$11,0,10*ROW('Sanitation Data'!I6)),NA())</f>
        <v>#N/A</v>
      </c>
      <c r="AY12" s="507" t="e">
        <f ca="1">+IF(AND(ISNUMBER(OFFSET('Sanitation Data'!$I$12,0,10*ROW('Sanitation Data'!I6))),'Data Summary'!DN12="Yes"),OFFSET('Sanitation Data'!$I$12,0,10*ROW('Sanitation Data'!I6)),NA())</f>
        <v>#N/A</v>
      </c>
      <c r="AZ12" s="508" t="e">
        <f ca="1">+IF(AND(ISNUMBER(OFFSET('Hygiene Data'!$D$5,0,10*ROW('Hygiene Data'!D6))),'Data Summary'!DO12="Yes"),OFFSET('Hygiene Data'!$D$5,0,10*ROW('Hygiene Data'!D6)),NA())</f>
        <v>#N/A</v>
      </c>
      <c r="BA12" s="508" t="e">
        <f ca="1">+IF(AND(ISNUMBER(OFFSET('Hygiene Data'!$D$7,0,10*ROW('Hygiene Data'!D6))),'Data Summary'!DP12="Yes"),OFFSET('Hygiene Data'!$D$7,0,10*ROW('Hygiene Data'!D6)),NA())</f>
        <v>#N/A</v>
      </c>
      <c r="BB12" s="508" t="e">
        <f ca="1">+IF(AND(ISNUMBER(OFFSET('Hygiene Data'!$D$9,0,10*ROW('Hygiene Data'!D6))),'Data Summary'!DQ12="Yes"),OFFSET('Hygiene Data'!$D$9,0,10*ROW('Hygiene Data'!D6)),NA())</f>
        <v>#N/A</v>
      </c>
      <c r="BC12" s="508" t="e">
        <f ca="1">+IF(AND(ISNUMBER(OFFSET('Hygiene Data'!$E$5,0,10*ROW('Hygiene Data'!E6))),'Data Summary'!DR12="Yes"),OFFSET('Hygiene Data'!$E$5,0,10*ROW('Hygiene Data'!E6)),NA())</f>
        <v>#N/A</v>
      </c>
      <c r="BD12" s="508" t="e">
        <f ca="1">+IF(AND(ISNUMBER(OFFSET('Hygiene Data'!$E$7,0,10*ROW('Hygiene Data'!E6))),'Data Summary'!DS12="Yes"),OFFSET('Hygiene Data'!$E$7,0,10*ROW('Hygiene Data'!E6)),NA())</f>
        <v>#N/A</v>
      </c>
      <c r="BE12" s="508" t="e">
        <f ca="1">+IF(AND(ISNUMBER(OFFSET('Hygiene Data'!$E$9,0,10*ROW('Hygiene Data'!E6))),'Data Summary'!DT12="Yes"),OFFSET('Hygiene Data'!$E$9,0,10*ROW('Hygiene Data'!E6)),NA())</f>
        <v>#N/A</v>
      </c>
      <c r="BF12" s="508" t="e">
        <f ca="1">+IF(AND(ISNUMBER(OFFSET('Hygiene Data'!$F$5,0,10*ROW('Hygiene Data'!F6))),'Data Summary'!DU12="Yes"),OFFSET('Hygiene Data'!$F$5,0,10*ROW('Hygiene Data'!F6)),NA())</f>
        <v>#N/A</v>
      </c>
      <c r="BG12" s="508" t="e">
        <f ca="1">+IF(AND(ISNUMBER(OFFSET('Hygiene Data'!$F$7,0,10*ROW('Hygiene Data'!F6))),'Data Summary'!DV12="Yes"),OFFSET('Hygiene Data'!$F$7,0,10*ROW('Hygiene Data'!F6)),NA())</f>
        <v>#N/A</v>
      </c>
      <c r="BH12" s="508" t="e">
        <f ca="1">+IF(AND(ISNUMBER(OFFSET('Hygiene Data'!$F$9,0,10*ROW('Hygiene Data'!F6))),'Data Summary'!DW12="Yes"),OFFSET('Hygiene Data'!$F$9,0,10*ROW('Hygiene Data'!F6)),NA())</f>
        <v>#N/A</v>
      </c>
      <c r="BI12" s="508" t="e">
        <f ca="1">+IF(AND(ISNUMBER(OFFSET('Hygiene Data'!$G$5,0,10*ROW('Hygiene Data'!G6))),'Data Summary'!DX12="Yes"),OFFSET('Hygiene Data'!$G$5,0,10*ROW('Hygiene Data'!G6)),NA())</f>
        <v>#N/A</v>
      </c>
      <c r="BJ12" s="508" t="e">
        <f ca="1">+IF(AND(ISNUMBER(OFFSET('Hygiene Data'!$G$7,0,10*ROW('Hygiene Data'!G6))),'Data Summary'!DY12="Yes"),OFFSET('Hygiene Data'!$G$7,0,10*ROW('Hygiene Data'!G6)),NA())</f>
        <v>#N/A</v>
      </c>
      <c r="BK12" s="508" t="e">
        <f ca="1">+IF(AND(ISNUMBER(OFFSET('Hygiene Data'!$G$9,0,10*ROW('Hygiene Data'!G6))),'Data Summary'!DZ12="Yes"),OFFSET('Hygiene Data'!$G$9,0,10*ROW('Hygiene Data'!G6)),NA())</f>
        <v>#N/A</v>
      </c>
      <c r="BL12" s="508" t="e">
        <f ca="1">+IF(AND(ISNUMBER(OFFSET('Hygiene Data'!$H$5,0,10*ROW('Hygiene Data'!H6))),'Data Summary'!EA12="Yes"),OFFSET('Hygiene Data'!$H$5,0,10*ROW('Hygiene Data'!H6)),NA())</f>
        <v>#N/A</v>
      </c>
      <c r="BM12" s="508" t="e">
        <f ca="1">+IF(AND(ISNUMBER(OFFSET('Hygiene Data'!$H$7,0,10*ROW('Hygiene Data'!H6))),'Data Summary'!EB12="Yes"),OFFSET('Hygiene Data'!$H$7,0,10*ROW('Hygiene Data'!H6)),NA())</f>
        <v>#N/A</v>
      </c>
      <c r="BN12" s="508" t="e">
        <f ca="1">+IF(AND(ISNUMBER(OFFSET('Hygiene Data'!$H$9,0,10*ROW('Hygiene Data'!H6))),'Data Summary'!EC12="Yes"),OFFSET('Hygiene Data'!$H$9,0,10*ROW('Hygiene Data'!H6)),NA())</f>
        <v>#N/A</v>
      </c>
      <c r="BO12" s="508" t="e">
        <f ca="1">+IF(AND(ISNUMBER(OFFSET('Hygiene Data'!$I$5,0,10*ROW('Hygiene Data'!I6))),'Data Summary'!ED12="Yes"),OFFSET('Hygiene Data'!$I$5,0,10*ROW('Hygiene Data'!I6)),NA())</f>
        <v>#N/A</v>
      </c>
      <c r="BP12" s="508" t="e">
        <f ca="1">+IF(AND(ISNUMBER(OFFSET('Hygiene Data'!$I$7,0,10*ROW('Hygiene Data'!I6))),'Data Summary'!EE12="Yes"),OFFSET('Hygiene Data'!$I$7,0,10*ROW('Hygiene Data'!I6)),NA())</f>
        <v>#N/A</v>
      </c>
      <c r="BQ12" s="508" t="e">
        <f ca="1">+IF(AND(ISNUMBER(OFFSET('Hygiene Data'!$I$9,0,10*ROW('Hygiene Data'!I6))),'Data Summary'!EF12="Yes"),OFFSET('Hygiene Data'!$I$9,0,10*ROW('Hygiene Data'!I6)),NA())</f>
        <v>#N/A</v>
      </c>
    </row>
    <row r="13" spans="1:69" x14ac:dyDescent="0.25">
      <c r="A13" s="504" t="e">
        <f ca="1">+RIGHT('Data Summary'!A13,LEN('Data Summary'!A13)-9)</f>
        <v>#VALUE!</v>
      </c>
      <c r="B13" s="478" t="str">
        <f ca="1">+IF(ISTEXT('Data Summary'!B13),'Data Summary'!B13,"")</f>
        <v/>
      </c>
      <c r="C13" s="505" t="e">
        <f ca="1">+VALUE('Data Summary'!C13)</f>
        <v>#VALUE!</v>
      </c>
      <c r="D13" s="506" t="e">
        <f ca="1">+IF(AND(ISNUMBER(OFFSET('Water Data'!$D$4,0,10*ROW('Water Data'!D7))),'Data Summary'!BS13="Yes"),100-OFFSET('Water Data'!$D$4,0,10*ROW('Water Data'!D7)),NA())</f>
        <v>#N/A</v>
      </c>
      <c r="E13" s="506" t="e">
        <f ca="1">+IF(AND(ISNUMBER(OFFSET('Water Data'!$D$6,0,10*ROW('Water Data'!D7))),'Data Summary'!BT13="Yes"),OFFSET('Water Data'!$D$6,0,10*ROW('Water Data'!D7)),NA())</f>
        <v>#N/A</v>
      </c>
      <c r="F13" s="506" t="e">
        <f ca="1">+IF(AND(ISNUMBER(OFFSET('Water Data'!$D$9,0,10*ROW('Water Data'!D7))),'Data Summary'!BU13="Yes"),OFFSET('Water Data'!$D$9,0,10*ROW('Water Data'!D7)),NA())</f>
        <v>#N/A</v>
      </c>
      <c r="G13" s="506" t="e">
        <f ca="1">+IF(AND(ISNUMBER(OFFSET('Water Data'!$E$4,0,10*ROW('Water Data'!E7))),'Data Summary'!BV13="Yes"),100-OFFSET('Water Data'!$E$4,0,10*ROW('Water Data'!E7)),NA())</f>
        <v>#N/A</v>
      </c>
      <c r="H13" s="506" t="e">
        <f ca="1">+IF(AND(ISNUMBER(OFFSET('Water Data'!$E$6,0,10*ROW('Water Data'!E7))),'Data Summary'!BW13="Yes"),OFFSET('Water Data'!$E$6,0,10*ROW('Water Data'!E7)),NA())</f>
        <v>#N/A</v>
      </c>
      <c r="I13" s="506" t="e">
        <f ca="1">+IF(AND(ISNUMBER(OFFSET('Water Data'!$E$9,0,10*ROW('Water Data'!E7))),'Data Summary'!BX13="Yes"),OFFSET('Water Data'!$E$9,0,10*ROW('Water Data'!E7)),NA())</f>
        <v>#N/A</v>
      </c>
      <c r="J13" s="506" t="e">
        <f ca="1">+IF(AND(ISNUMBER(OFFSET('Water Data'!$F$4,0,10*ROW('Water Data'!F7))),'Data Summary'!BY13="Yes"),100-OFFSET('Water Data'!$F$4,0,10*ROW('Water Data'!F7)),NA())</f>
        <v>#N/A</v>
      </c>
      <c r="K13" s="506" t="e">
        <f ca="1">+IF(AND(ISNUMBER(OFFSET('Water Data'!$F$6,0,10*ROW('Water Data'!F7))),'Data Summary'!BZ13="Yes"),OFFSET('Water Data'!$F$6,0,10*ROW('Water Data'!F7)),NA())</f>
        <v>#N/A</v>
      </c>
      <c r="L13" s="506" t="e">
        <f ca="1">+IF(AND(ISNUMBER(OFFSET('Water Data'!$F$9,0,10*ROW('Water Data'!F7))),'Data Summary'!CA13="Yes"),OFFSET('Water Data'!$F$9,0,10*ROW('Water Data'!F7)),NA())</f>
        <v>#N/A</v>
      </c>
      <c r="M13" s="506" t="e">
        <f ca="1">+IF(AND(ISNUMBER(OFFSET('Water Data'!$G$4,0,10*ROW('Water Data'!G7))),'Data Summary'!CB13="Yes"),100-OFFSET('Water Data'!$G$4,0,10*ROW('Water Data'!G7)),NA())</f>
        <v>#N/A</v>
      </c>
      <c r="N13" s="506" t="e">
        <f ca="1">+IF(AND(ISNUMBER(OFFSET('Water Data'!$G$6,0,10*ROW('Water Data'!G7))),'Data Summary'!CC13="Yes"),OFFSET('Water Data'!$G$6,0,10*ROW('Water Data'!G7)),NA())</f>
        <v>#N/A</v>
      </c>
      <c r="O13" s="506" t="e">
        <f ca="1">+IF(AND(ISNUMBER(OFFSET('Water Data'!$G$9,0,10*ROW('Water Data'!G7))),'Data Summary'!CD13="Yes"),OFFSET('Water Data'!$G$9,0,10*ROW('Water Data'!G7)),NA())</f>
        <v>#N/A</v>
      </c>
      <c r="P13" s="506" t="e">
        <f ca="1">+IF(AND(ISNUMBER(OFFSET('Water Data'!$H$4,0,10*ROW('Water Data'!H7))),'Data Summary'!CE13="Yes"),100-OFFSET('Water Data'!$H$4,0,10*ROW('Water Data'!H7)),NA())</f>
        <v>#N/A</v>
      </c>
      <c r="Q13" s="506" t="e">
        <f ca="1">+IF(AND(ISNUMBER(OFFSET('Water Data'!$H$6,0,10*ROW('Water Data'!H7))),'Data Summary'!CF13="Yes"),OFFSET('Water Data'!$H$6,0,10*ROW('Water Data'!H7)),NA())</f>
        <v>#N/A</v>
      </c>
      <c r="R13" s="506" t="e">
        <f ca="1">+IF(AND(ISNUMBER(OFFSET('Water Data'!$H$9,0,10*ROW('Water Data'!H7))),'Data Summary'!CG13="Yes"),OFFSET('Water Data'!$H$9,0,10*ROW('Water Data'!H7)),NA())</f>
        <v>#N/A</v>
      </c>
      <c r="S13" s="506" t="e">
        <f ca="1">+IF(AND(ISNUMBER(OFFSET('Water Data'!$I$4,0,10*ROW('Water Data'!I7))),'Data Summary'!CH13="Yes"),100-OFFSET('Water Data'!$I$4,0,10*ROW('Water Data'!I7)),NA())</f>
        <v>#N/A</v>
      </c>
      <c r="T13" s="506" t="e">
        <f ca="1">+IF(AND(ISNUMBER(OFFSET('Water Data'!$I$6,0,10*ROW('Water Data'!I7))),'Data Summary'!CI13="Yes"),OFFSET('Water Data'!$I$6,0,10*ROW('Water Data'!I7)),NA())</f>
        <v>#N/A</v>
      </c>
      <c r="U13" s="506" t="e">
        <f ca="1">+IF(AND(ISNUMBER(OFFSET('Water Data'!$I$9,0,10*ROW('Water Data'!I7))),'Data Summary'!CJ13="Yes"),OFFSET('Water Data'!$I$9,0,10*ROW('Water Data'!I7)),NA())</f>
        <v>#N/A</v>
      </c>
      <c r="V13" s="507" t="e">
        <f ca="1">+IF(AND(ISNUMBER(OFFSET('Sanitation Data'!$D$4,0,10*ROW('Sanitation Data'!D7))),'Data Summary'!CK13="Yes"),100-OFFSET('Sanitation Data'!$D$4,0,10*ROW('Sanitation Data'!D7)),NA())</f>
        <v>#N/A</v>
      </c>
      <c r="W13" s="507" t="e">
        <f ca="1">+IF(AND(ISNUMBER(OFFSET('Sanitation Data'!$D$6,0,10*ROW('Sanitation Data'!D7))),'Data Summary'!CL13="Yes"),OFFSET('Sanitation Data'!$D$6,0,10*ROW('Sanitation Data'!D7)),NA())</f>
        <v>#N/A</v>
      </c>
      <c r="X13" s="507" t="e">
        <f ca="1">+IF(AND(ISNUMBER(OFFSET('Sanitation Data'!$D$10,0,10*ROW('Sanitation Data'!D7))),'Data Summary'!CM13="Yes"),OFFSET('Sanitation Data'!$D$10,0,10*ROW('Sanitation Data'!D7)),NA())</f>
        <v>#N/A</v>
      </c>
      <c r="Y13" s="507" t="e">
        <f ca="1">+IF(AND(ISNUMBER(OFFSET('Sanitation Data'!$D$11,0,10*ROW('Sanitation Data'!D7))),'Data Summary'!CN13="Yes"),OFFSET('Sanitation Data'!$D$11,0,10*ROW('Sanitation Data'!D7)),NA())</f>
        <v>#N/A</v>
      </c>
      <c r="Z13" s="507" t="e">
        <f ca="1">+IF(AND(ISNUMBER(OFFSET('Sanitation Data'!$D$12,0,10*ROW('Sanitation Data'!D7))),'Data Summary'!CO13="Yes"),OFFSET('Sanitation Data'!$D$12,0,10*ROW('Sanitation Data'!D7)),NA())</f>
        <v>#N/A</v>
      </c>
      <c r="AA13" s="507" t="e">
        <f ca="1">+IF(AND(ISNUMBER(OFFSET('Sanitation Data'!$E$4,0,10*ROW('Sanitation Data'!E7))),'Data Summary'!CP13="Yes"),100-OFFSET('Sanitation Data'!$E$4,0,10*ROW('Sanitation Data'!E7)),NA())</f>
        <v>#N/A</v>
      </c>
      <c r="AB13" s="507" t="e">
        <f ca="1">+IF(AND(ISNUMBER(OFFSET('Sanitation Data'!$E$6,0,10*ROW('Sanitation Data'!E7))),'Data Summary'!CQ13="Yes"),OFFSET('Sanitation Data'!$E$6,0,10*ROW('Sanitation Data'!E7)),NA())</f>
        <v>#N/A</v>
      </c>
      <c r="AC13" s="507" t="e">
        <f ca="1">+IF(AND(ISNUMBER(OFFSET('Sanitation Data'!$E$10,0,10*ROW('Sanitation Data'!E7))),'Data Summary'!CR13="Yes"),OFFSET('Sanitation Data'!$E$10,0,10*ROW('Sanitation Data'!E7)),NA())</f>
        <v>#N/A</v>
      </c>
      <c r="AD13" s="507" t="e">
        <f ca="1">+IF(AND(ISNUMBER(OFFSET('Sanitation Data'!$E$11,0,10*ROW('Sanitation Data'!E7))),'Data Summary'!CS13="Yes"),OFFSET('Sanitation Data'!$E$11,0,10*ROW('Sanitation Data'!E7)),NA())</f>
        <v>#N/A</v>
      </c>
      <c r="AE13" s="507" t="e">
        <f ca="1">+IF(AND(ISNUMBER(OFFSET('Sanitation Data'!$E$12,0,10*ROW('Sanitation Data'!E7))),'Data Summary'!CT13="Yes"),OFFSET('Sanitation Data'!$E$12,0,10*ROW('Sanitation Data'!E7)),NA())</f>
        <v>#N/A</v>
      </c>
      <c r="AF13" s="507" t="e">
        <f ca="1">+IF(AND(ISNUMBER(OFFSET('Sanitation Data'!$F$4,0,10*ROW('Sanitation Data'!F7))),'Data Summary'!CU13="Yes"),100-OFFSET('Sanitation Data'!$F$4,0,10*ROW('Sanitation Data'!F7)),NA())</f>
        <v>#N/A</v>
      </c>
      <c r="AG13" s="507" t="e">
        <f ca="1">+IF(AND(ISNUMBER(OFFSET('Sanitation Data'!$F$6,0,10*ROW('Sanitation Data'!F7))),'Data Summary'!CV13="Yes"),OFFSET('Sanitation Data'!$F$6,0,10*ROW('Sanitation Data'!F7)),NA())</f>
        <v>#N/A</v>
      </c>
      <c r="AH13" s="507" t="e">
        <f ca="1">+IF(AND(ISNUMBER(OFFSET('Sanitation Data'!$F$10,0,10*ROW('Sanitation Data'!F7))),'Data Summary'!CW13="Yes"),OFFSET('Sanitation Data'!$F$10,0,10*ROW('Sanitation Data'!F7)),NA())</f>
        <v>#N/A</v>
      </c>
      <c r="AI13" s="507" t="e">
        <f ca="1">+IF(AND(ISNUMBER(OFFSET('Sanitation Data'!$F$11,0,10*ROW('Sanitation Data'!F7))),'Data Summary'!CX13="Yes"),OFFSET('Sanitation Data'!$F$11,0,10*ROW('Sanitation Data'!F7)),NA())</f>
        <v>#N/A</v>
      </c>
      <c r="AJ13" s="507" t="e">
        <f ca="1">+IF(AND(ISNUMBER(OFFSET('Sanitation Data'!$F$12,0,10*ROW('Sanitation Data'!F7))),'Data Summary'!CY13="Yes"),OFFSET('Sanitation Data'!$F$12,0,10*ROW('Sanitation Data'!F7)),NA())</f>
        <v>#N/A</v>
      </c>
      <c r="AK13" s="507" t="e">
        <f ca="1">+IF(AND(ISNUMBER(OFFSET('Sanitation Data'!$G$4,0,10*ROW('Sanitation Data'!G7))),'Data Summary'!CZ13="Yes"),100-OFFSET('Sanitation Data'!$G$4,0,10*ROW('Sanitation Data'!G7)),NA())</f>
        <v>#N/A</v>
      </c>
      <c r="AL13" s="507" t="e">
        <f ca="1">+IF(AND(ISNUMBER(OFFSET('Sanitation Data'!$G$6,0,10*ROW('Sanitation Data'!G7))),'Data Summary'!DA13="Yes"),OFFSET('Sanitation Data'!$G$6,0,10*ROW('Sanitation Data'!G7)),NA())</f>
        <v>#N/A</v>
      </c>
      <c r="AM13" s="507" t="e">
        <f ca="1">+IF(AND(ISNUMBER(OFFSET('Sanitation Data'!$G$10,0,10*ROW('Sanitation Data'!G7))),'Data Summary'!DB13="Yes"),OFFSET('Sanitation Data'!$G$10,0,10*ROW('Sanitation Data'!G7)),NA())</f>
        <v>#N/A</v>
      </c>
      <c r="AN13" s="507" t="e">
        <f ca="1">+IF(AND(ISNUMBER(OFFSET('Sanitation Data'!$G$11,0,10*ROW('Sanitation Data'!G7))),'Data Summary'!DC13="Yes"),OFFSET('Sanitation Data'!$G$11,0,10*ROW('Sanitation Data'!G7)),NA())</f>
        <v>#N/A</v>
      </c>
      <c r="AO13" s="507" t="e">
        <f ca="1">+IF(AND(ISNUMBER(OFFSET('Sanitation Data'!$G$12,0,10*ROW('Sanitation Data'!G7))),'Data Summary'!DD13="Yes"),OFFSET('Sanitation Data'!$G$12,0,10*ROW('Sanitation Data'!G7)),NA())</f>
        <v>#N/A</v>
      </c>
      <c r="AP13" s="507" t="e">
        <f ca="1">+IF(AND(ISNUMBER(OFFSET('Sanitation Data'!$H$4,0,10*ROW('Sanitation Data'!H7))),'Data Summary'!DE13="Yes"),100-OFFSET('Sanitation Data'!$H$4,0,10*ROW('Sanitation Data'!H7)),NA())</f>
        <v>#N/A</v>
      </c>
      <c r="AQ13" s="507" t="e">
        <f ca="1">+IF(AND(ISNUMBER(OFFSET('Sanitation Data'!$H$6,0,10*ROW('Sanitation Data'!H7))),'Data Summary'!DF13="Yes"),OFFSET('Sanitation Data'!$H$6,0,10*ROW('Sanitation Data'!H7)),NA())</f>
        <v>#N/A</v>
      </c>
      <c r="AR13" s="507" t="e">
        <f ca="1">+IF(AND(ISNUMBER(OFFSET('Sanitation Data'!$H$10,0,10*ROW('Sanitation Data'!H7))),'Data Summary'!DG13="Yes"),OFFSET('Sanitation Data'!$H$10,0,10*ROW('Sanitation Data'!H7)),NA())</f>
        <v>#N/A</v>
      </c>
      <c r="AS13" s="507" t="e">
        <f ca="1">+IF(AND(ISNUMBER(OFFSET('Sanitation Data'!$H$11,0,10*ROW('Sanitation Data'!H7))),'Data Summary'!DH13="Yes"),OFFSET('Sanitation Data'!$H$11,0,10*ROW('Sanitation Data'!H7)),NA())</f>
        <v>#N/A</v>
      </c>
      <c r="AT13" s="507" t="e">
        <f ca="1">+IF(AND(ISNUMBER(OFFSET('Sanitation Data'!$H$12,0,10*ROW('Sanitation Data'!H7))),'Data Summary'!DI13="Yes"),OFFSET('Sanitation Data'!$H$12,0,10*ROW('Sanitation Data'!H7)),NA())</f>
        <v>#N/A</v>
      </c>
      <c r="AU13" s="507" t="e">
        <f ca="1">+IF(AND(ISNUMBER(OFFSET('Sanitation Data'!$I$4,0,10*ROW('Sanitation Data'!I7))),'Data Summary'!DJ13="Yes"),100-OFFSET('Sanitation Data'!$I$4,0,10*ROW('Sanitation Data'!I7)),NA())</f>
        <v>#N/A</v>
      </c>
      <c r="AV13" s="507" t="e">
        <f ca="1">+IF(AND(ISNUMBER(OFFSET('Sanitation Data'!$I$6,0,10*ROW('Sanitation Data'!I7))),'Data Summary'!DK13="Yes"),OFFSET('Sanitation Data'!$I$6,0,10*ROW('Sanitation Data'!I7)),NA())</f>
        <v>#N/A</v>
      </c>
      <c r="AW13" s="507" t="e">
        <f ca="1">+IF(AND(ISNUMBER(OFFSET('Sanitation Data'!$I$10,0,10*ROW('Sanitation Data'!I7))),'Data Summary'!DL13="Yes"),OFFSET('Sanitation Data'!$I$10,0,10*ROW('Sanitation Data'!I7)),NA())</f>
        <v>#N/A</v>
      </c>
      <c r="AX13" s="507" t="e">
        <f ca="1">+IF(AND(ISNUMBER(OFFSET('Sanitation Data'!$I$11,0,10*ROW('Sanitation Data'!I7))),'Data Summary'!DM13="Yes"),OFFSET('Sanitation Data'!$I$11,0,10*ROW('Sanitation Data'!I7)),NA())</f>
        <v>#N/A</v>
      </c>
      <c r="AY13" s="507" t="e">
        <f ca="1">+IF(AND(ISNUMBER(OFFSET('Sanitation Data'!$I$12,0,10*ROW('Sanitation Data'!I7))),'Data Summary'!DN13="Yes"),OFFSET('Sanitation Data'!$I$12,0,10*ROW('Sanitation Data'!I7)),NA())</f>
        <v>#N/A</v>
      </c>
      <c r="AZ13" s="508" t="e">
        <f ca="1">+IF(AND(ISNUMBER(OFFSET('Hygiene Data'!$D$5,0,10*ROW('Hygiene Data'!D7))),'Data Summary'!DO13="Yes"),OFFSET('Hygiene Data'!$D$5,0,10*ROW('Hygiene Data'!D7)),NA())</f>
        <v>#N/A</v>
      </c>
      <c r="BA13" s="508" t="e">
        <f ca="1">+IF(AND(ISNUMBER(OFFSET('Hygiene Data'!$D$7,0,10*ROW('Hygiene Data'!D7))),'Data Summary'!DP13="Yes"),OFFSET('Hygiene Data'!$D$7,0,10*ROW('Hygiene Data'!D7)),NA())</f>
        <v>#N/A</v>
      </c>
      <c r="BB13" s="508" t="e">
        <f ca="1">+IF(AND(ISNUMBER(OFFSET('Hygiene Data'!$D$9,0,10*ROW('Hygiene Data'!D7))),'Data Summary'!DQ13="Yes"),OFFSET('Hygiene Data'!$D$9,0,10*ROW('Hygiene Data'!D7)),NA())</f>
        <v>#N/A</v>
      </c>
      <c r="BC13" s="508" t="e">
        <f ca="1">+IF(AND(ISNUMBER(OFFSET('Hygiene Data'!$E$5,0,10*ROW('Hygiene Data'!E7))),'Data Summary'!DR13="Yes"),OFFSET('Hygiene Data'!$E$5,0,10*ROW('Hygiene Data'!E7)),NA())</f>
        <v>#N/A</v>
      </c>
      <c r="BD13" s="508" t="e">
        <f ca="1">+IF(AND(ISNUMBER(OFFSET('Hygiene Data'!$E$7,0,10*ROW('Hygiene Data'!E7))),'Data Summary'!DS13="Yes"),OFFSET('Hygiene Data'!$E$7,0,10*ROW('Hygiene Data'!E7)),NA())</f>
        <v>#N/A</v>
      </c>
      <c r="BE13" s="508" t="e">
        <f ca="1">+IF(AND(ISNUMBER(OFFSET('Hygiene Data'!$E$9,0,10*ROW('Hygiene Data'!E7))),'Data Summary'!DT13="Yes"),OFFSET('Hygiene Data'!$E$9,0,10*ROW('Hygiene Data'!E7)),NA())</f>
        <v>#N/A</v>
      </c>
      <c r="BF13" s="508" t="e">
        <f ca="1">+IF(AND(ISNUMBER(OFFSET('Hygiene Data'!$F$5,0,10*ROW('Hygiene Data'!F7))),'Data Summary'!DU13="Yes"),OFFSET('Hygiene Data'!$F$5,0,10*ROW('Hygiene Data'!F7)),NA())</f>
        <v>#N/A</v>
      </c>
      <c r="BG13" s="508" t="e">
        <f ca="1">+IF(AND(ISNUMBER(OFFSET('Hygiene Data'!$F$7,0,10*ROW('Hygiene Data'!F7))),'Data Summary'!DV13="Yes"),OFFSET('Hygiene Data'!$F$7,0,10*ROW('Hygiene Data'!F7)),NA())</f>
        <v>#N/A</v>
      </c>
      <c r="BH13" s="508" t="e">
        <f ca="1">+IF(AND(ISNUMBER(OFFSET('Hygiene Data'!$F$9,0,10*ROW('Hygiene Data'!F7))),'Data Summary'!DW13="Yes"),OFFSET('Hygiene Data'!$F$9,0,10*ROW('Hygiene Data'!F7)),NA())</f>
        <v>#N/A</v>
      </c>
      <c r="BI13" s="508" t="e">
        <f ca="1">+IF(AND(ISNUMBER(OFFSET('Hygiene Data'!$G$5,0,10*ROW('Hygiene Data'!G7))),'Data Summary'!DX13="Yes"),OFFSET('Hygiene Data'!$G$5,0,10*ROW('Hygiene Data'!G7)),NA())</f>
        <v>#N/A</v>
      </c>
      <c r="BJ13" s="508" t="e">
        <f ca="1">+IF(AND(ISNUMBER(OFFSET('Hygiene Data'!$G$7,0,10*ROW('Hygiene Data'!G7))),'Data Summary'!DY13="Yes"),OFFSET('Hygiene Data'!$G$7,0,10*ROW('Hygiene Data'!G7)),NA())</f>
        <v>#N/A</v>
      </c>
      <c r="BK13" s="508" t="e">
        <f ca="1">+IF(AND(ISNUMBER(OFFSET('Hygiene Data'!$G$9,0,10*ROW('Hygiene Data'!G7))),'Data Summary'!DZ13="Yes"),OFFSET('Hygiene Data'!$G$9,0,10*ROW('Hygiene Data'!G7)),NA())</f>
        <v>#N/A</v>
      </c>
      <c r="BL13" s="508" t="e">
        <f ca="1">+IF(AND(ISNUMBER(OFFSET('Hygiene Data'!$H$5,0,10*ROW('Hygiene Data'!H7))),'Data Summary'!EA13="Yes"),OFFSET('Hygiene Data'!$H$5,0,10*ROW('Hygiene Data'!H7)),NA())</f>
        <v>#N/A</v>
      </c>
      <c r="BM13" s="508" t="e">
        <f ca="1">+IF(AND(ISNUMBER(OFFSET('Hygiene Data'!$H$7,0,10*ROW('Hygiene Data'!H7))),'Data Summary'!EB13="Yes"),OFFSET('Hygiene Data'!$H$7,0,10*ROW('Hygiene Data'!H7)),NA())</f>
        <v>#N/A</v>
      </c>
      <c r="BN13" s="508" t="e">
        <f ca="1">+IF(AND(ISNUMBER(OFFSET('Hygiene Data'!$H$9,0,10*ROW('Hygiene Data'!H7))),'Data Summary'!EC13="Yes"),OFFSET('Hygiene Data'!$H$9,0,10*ROW('Hygiene Data'!H7)),NA())</f>
        <v>#N/A</v>
      </c>
      <c r="BO13" s="508" t="e">
        <f ca="1">+IF(AND(ISNUMBER(OFFSET('Hygiene Data'!$I$5,0,10*ROW('Hygiene Data'!I7))),'Data Summary'!ED13="Yes"),OFFSET('Hygiene Data'!$I$5,0,10*ROW('Hygiene Data'!I7)),NA())</f>
        <v>#N/A</v>
      </c>
      <c r="BP13" s="508" t="e">
        <f ca="1">+IF(AND(ISNUMBER(OFFSET('Hygiene Data'!$I$7,0,10*ROW('Hygiene Data'!I7))),'Data Summary'!EE13="Yes"),OFFSET('Hygiene Data'!$I$7,0,10*ROW('Hygiene Data'!I7)),NA())</f>
        <v>#N/A</v>
      </c>
      <c r="BQ13" s="508" t="e">
        <f ca="1">+IF(AND(ISNUMBER(OFFSET('Hygiene Data'!$I$9,0,10*ROW('Hygiene Data'!I7))),'Data Summary'!EF13="Yes"),OFFSET('Hygiene Data'!$I$9,0,10*ROW('Hygiene Data'!I7)),NA())</f>
        <v>#N/A</v>
      </c>
    </row>
    <row r="14" spans="1:69" x14ac:dyDescent="0.25">
      <c r="A14" s="504" t="e">
        <f ca="1">+RIGHT('Data Summary'!A14,LEN('Data Summary'!A14)-9)</f>
        <v>#VALUE!</v>
      </c>
      <c r="B14" s="478" t="str">
        <f ca="1">+IF(ISTEXT('Data Summary'!B14),'Data Summary'!B14,"")</f>
        <v/>
      </c>
      <c r="C14" s="505" t="e">
        <f ca="1">+VALUE('Data Summary'!C14)</f>
        <v>#VALUE!</v>
      </c>
      <c r="D14" s="506" t="e">
        <f ca="1">+IF(AND(ISNUMBER(OFFSET('Water Data'!$D$4,0,10*ROW('Water Data'!D8))),'Data Summary'!BS14="Yes"),100-OFFSET('Water Data'!$D$4,0,10*ROW('Water Data'!D8)),NA())</f>
        <v>#N/A</v>
      </c>
      <c r="E14" s="506" t="e">
        <f ca="1">+IF(AND(ISNUMBER(OFFSET('Water Data'!$D$6,0,10*ROW('Water Data'!D8))),'Data Summary'!BT14="Yes"),OFFSET('Water Data'!$D$6,0,10*ROW('Water Data'!D8)),NA())</f>
        <v>#N/A</v>
      </c>
      <c r="F14" s="506" t="e">
        <f ca="1">+IF(AND(ISNUMBER(OFFSET('Water Data'!$D$9,0,10*ROW('Water Data'!D8))),'Data Summary'!BU14="Yes"),OFFSET('Water Data'!$D$9,0,10*ROW('Water Data'!D8)),NA())</f>
        <v>#N/A</v>
      </c>
      <c r="G14" s="506" t="e">
        <f ca="1">+IF(AND(ISNUMBER(OFFSET('Water Data'!$E$4,0,10*ROW('Water Data'!E8))),'Data Summary'!BV14="Yes"),100-OFFSET('Water Data'!$E$4,0,10*ROW('Water Data'!E8)),NA())</f>
        <v>#N/A</v>
      </c>
      <c r="H14" s="506" t="e">
        <f ca="1">+IF(AND(ISNUMBER(OFFSET('Water Data'!$E$6,0,10*ROW('Water Data'!E8))),'Data Summary'!BW14="Yes"),OFFSET('Water Data'!$E$6,0,10*ROW('Water Data'!E8)),NA())</f>
        <v>#N/A</v>
      </c>
      <c r="I14" s="506" t="e">
        <f ca="1">+IF(AND(ISNUMBER(OFFSET('Water Data'!$E$9,0,10*ROW('Water Data'!E8))),'Data Summary'!BX14="Yes"),OFFSET('Water Data'!$E$9,0,10*ROW('Water Data'!E8)),NA())</f>
        <v>#N/A</v>
      </c>
      <c r="J14" s="506" t="e">
        <f ca="1">+IF(AND(ISNUMBER(OFFSET('Water Data'!$F$4,0,10*ROW('Water Data'!F8))),'Data Summary'!BY14="Yes"),100-OFFSET('Water Data'!$F$4,0,10*ROW('Water Data'!F8)),NA())</f>
        <v>#N/A</v>
      </c>
      <c r="K14" s="506" t="e">
        <f ca="1">+IF(AND(ISNUMBER(OFFSET('Water Data'!$F$6,0,10*ROW('Water Data'!F8))),'Data Summary'!BZ14="Yes"),OFFSET('Water Data'!$F$6,0,10*ROW('Water Data'!F8)),NA())</f>
        <v>#N/A</v>
      </c>
      <c r="L14" s="506" t="e">
        <f ca="1">+IF(AND(ISNUMBER(OFFSET('Water Data'!$F$9,0,10*ROW('Water Data'!F8))),'Data Summary'!CA14="Yes"),OFFSET('Water Data'!$F$9,0,10*ROW('Water Data'!F8)),NA())</f>
        <v>#N/A</v>
      </c>
      <c r="M14" s="506" t="e">
        <f ca="1">+IF(AND(ISNUMBER(OFFSET('Water Data'!$G$4,0,10*ROW('Water Data'!G8))),'Data Summary'!CB14="Yes"),100-OFFSET('Water Data'!$G$4,0,10*ROW('Water Data'!G8)),NA())</f>
        <v>#N/A</v>
      </c>
      <c r="N14" s="506" t="e">
        <f ca="1">+IF(AND(ISNUMBER(OFFSET('Water Data'!$G$6,0,10*ROW('Water Data'!G8))),'Data Summary'!CC14="Yes"),OFFSET('Water Data'!$G$6,0,10*ROW('Water Data'!G8)),NA())</f>
        <v>#N/A</v>
      </c>
      <c r="O14" s="506" t="e">
        <f ca="1">+IF(AND(ISNUMBER(OFFSET('Water Data'!$G$9,0,10*ROW('Water Data'!G8))),'Data Summary'!CD14="Yes"),OFFSET('Water Data'!$G$9,0,10*ROW('Water Data'!G8)),NA())</f>
        <v>#N/A</v>
      </c>
      <c r="P14" s="506" t="e">
        <f ca="1">+IF(AND(ISNUMBER(OFFSET('Water Data'!$H$4,0,10*ROW('Water Data'!H8))),'Data Summary'!CE14="Yes"),100-OFFSET('Water Data'!$H$4,0,10*ROW('Water Data'!H8)),NA())</f>
        <v>#N/A</v>
      </c>
      <c r="Q14" s="506" t="e">
        <f ca="1">+IF(AND(ISNUMBER(OFFSET('Water Data'!$H$6,0,10*ROW('Water Data'!H8))),'Data Summary'!CF14="Yes"),OFFSET('Water Data'!$H$6,0,10*ROW('Water Data'!H8)),NA())</f>
        <v>#N/A</v>
      </c>
      <c r="R14" s="506" t="e">
        <f ca="1">+IF(AND(ISNUMBER(OFFSET('Water Data'!$H$9,0,10*ROW('Water Data'!H8))),'Data Summary'!CG14="Yes"),OFFSET('Water Data'!$H$9,0,10*ROW('Water Data'!H8)),NA())</f>
        <v>#N/A</v>
      </c>
      <c r="S14" s="506" t="e">
        <f ca="1">+IF(AND(ISNUMBER(OFFSET('Water Data'!$I$4,0,10*ROW('Water Data'!I8))),'Data Summary'!CH14="Yes"),100-OFFSET('Water Data'!$I$4,0,10*ROW('Water Data'!I8)),NA())</f>
        <v>#N/A</v>
      </c>
      <c r="T14" s="506" t="e">
        <f ca="1">+IF(AND(ISNUMBER(OFFSET('Water Data'!$I$6,0,10*ROW('Water Data'!I8))),'Data Summary'!CI14="Yes"),OFFSET('Water Data'!$I$6,0,10*ROW('Water Data'!I8)),NA())</f>
        <v>#N/A</v>
      </c>
      <c r="U14" s="506" t="e">
        <f ca="1">+IF(AND(ISNUMBER(OFFSET('Water Data'!$I$9,0,10*ROW('Water Data'!I8))),'Data Summary'!CJ14="Yes"),OFFSET('Water Data'!$I$9,0,10*ROW('Water Data'!I8)),NA())</f>
        <v>#N/A</v>
      </c>
      <c r="V14" s="507" t="e">
        <f ca="1">+IF(AND(ISNUMBER(OFFSET('Sanitation Data'!$D$4,0,10*ROW('Sanitation Data'!D8))),'Data Summary'!CK14="Yes"),100-OFFSET('Sanitation Data'!$D$4,0,10*ROW('Sanitation Data'!D8)),NA())</f>
        <v>#N/A</v>
      </c>
      <c r="W14" s="507" t="e">
        <f ca="1">+IF(AND(ISNUMBER(OFFSET('Sanitation Data'!$D$6,0,10*ROW('Sanitation Data'!D8))),'Data Summary'!CL14="Yes"),OFFSET('Sanitation Data'!$D$6,0,10*ROW('Sanitation Data'!D8)),NA())</f>
        <v>#N/A</v>
      </c>
      <c r="X14" s="507" t="e">
        <f ca="1">+IF(AND(ISNUMBER(OFFSET('Sanitation Data'!$D$10,0,10*ROW('Sanitation Data'!D8))),'Data Summary'!CM14="Yes"),OFFSET('Sanitation Data'!$D$10,0,10*ROW('Sanitation Data'!D8)),NA())</f>
        <v>#N/A</v>
      </c>
      <c r="Y14" s="507" t="e">
        <f ca="1">+IF(AND(ISNUMBER(OFFSET('Sanitation Data'!$D$11,0,10*ROW('Sanitation Data'!D8))),'Data Summary'!CN14="Yes"),OFFSET('Sanitation Data'!$D$11,0,10*ROW('Sanitation Data'!D8)),NA())</f>
        <v>#N/A</v>
      </c>
      <c r="Z14" s="507" t="e">
        <f ca="1">+IF(AND(ISNUMBER(OFFSET('Sanitation Data'!$D$12,0,10*ROW('Sanitation Data'!D8))),'Data Summary'!CO14="Yes"),OFFSET('Sanitation Data'!$D$12,0,10*ROW('Sanitation Data'!D8)),NA())</f>
        <v>#N/A</v>
      </c>
      <c r="AA14" s="507" t="e">
        <f ca="1">+IF(AND(ISNUMBER(OFFSET('Sanitation Data'!$E$4,0,10*ROW('Sanitation Data'!E8))),'Data Summary'!CP14="Yes"),100-OFFSET('Sanitation Data'!$E$4,0,10*ROW('Sanitation Data'!E8)),NA())</f>
        <v>#N/A</v>
      </c>
      <c r="AB14" s="507" t="e">
        <f ca="1">+IF(AND(ISNUMBER(OFFSET('Sanitation Data'!$E$6,0,10*ROW('Sanitation Data'!E8))),'Data Summary'!CQ14="Yes"),OFFSET('Sanitation Data'!$E$6,0,10*ROW('Sanitation Data'!E8)),NA())</f>
        <v>#N/A</v>
      </c>
      <c r="AC14" s="507" t="e">
        <f ca="1">+IF(AND(ISNUMBER(OFFSET('Sanitation Data'!$E$10,0,10*ROW('Sanitation Data'!E8))),'Data Summary'!CR14="Yes"),OFFSET('Sanitation Data'!$E$10,0,10*ROW('Sanitation Data'!E8)),NA())</f>
        <v>#N/A</v>
      </c>
      <c r="AD14" s="507" t="e">
        <f ca="1">+IF(AND(ISNUMBER(OFFSET('Sanitation Data'!$E$11,0,10*ROW('Sanitation Data'!E8))),'Data Summary'!CS14="Yes"),OFFSET('Sanitation Data'!$E$11,0,10*ROW('Sanitation Data'!E8)),NA())</f>
        <v>#N/A</v>
      </c>
      <c r="AE14" s="507" t="e">
        <f ca="1">+IF(AND(ISNUMBER(OFFSET('Sanitation Data'!$E$12,0,10*ROW('Sanitation Data'!E8))),'Data Summary'!CT14="Yes"),OFFSET('Sanitation Data'!$E$12,0,10*ROW('Sanitation Data'!E8)),NA())</f>
        <v>#N/A</v>
      </c>
      <c r="AF14" s="507" t="e">
        <f ca="1">+IF(AND(ISNUMBER(OFFSET('Sanitation Data'!$F$4,0,10*ROW('Sanitation Data'!F8))),'Data Summary'!CU14="Yes"),100-OFFSET('Sanitation Data'!$F$4,0,10*ROW('Sanitation Data'!F8)),NA())</f>
        <v>#N/A</v>
      </c>
      <c r="AG14" s="507" t="e">
        <f ca="1">+IF(AND(ISNUMBER(OFFSET('Sanitation Data'!$F$6,0,10*ROW('Sanitation Data'!F8))),'Data Summary'!CV14="Yes"),OFFSET('Sanitation Data'!$F$6,0,10*ROW('Sanitation Data'!F8)),NA())</f>
        <v>#N/A</v>
      </c>
      <c r="AH14" s="507" t="e">
        <f ca="1">+IF(AND(ISNUMBER(OFFSET('Sanitation Data'!$F$10,0,10*ROW('Sanitation Data'!F8))),'Data Summary'!CW14="Yes"),OFFSET('Sanitation Data'!$F$10,0,10*ROW('Sanitation Data'!F8)),NA())</f>
        <v>#N/A</v>
      </c>
      <c r="AI14" s="507" t="e">
        <f ca="1">+IF(AND(ISNUMBER(OFFSET('Sanitation Data'!$F$11,0,10*ROW('Sanitation Data'!F8))),'Data Summary'!CX14="Yes"),OFFSET('Sanitation Data'!$F$11,0,10*ROW('Sanitation Data'!F8)),NA())</f>
        <v>#N/A</v>
      </c>
      <c r="AJ14" s="507" t="e">
        <f ca="1">+IF(AND(ISNUMBER(OFFSET('Sanitation Data'!$F$12,0,10*ROW('Sanitation Data'!F8))),'Data Summary'!CY14="Yes"),OFFSET('Sanitation Data'!$F$12,0,10*ROW('Sanitation Data'!F8)),NA())</f>
        <v>#N/A</v>
      </c>
      <c r="AK14" s="507" t="e">
        <f ca="1">+IF(AND(ISNUMBER(OFFSET('Sanitation Data'!$G$4,0,10*ROW('Sanitation Data'!G8))),'Data Summary'!CZ14="Yes"),100-OFFSET('Sanitation Data'!$G$4,0,10*ROW('Sanitation Data'!G8)),NA())</f>
        <v>#N/A</v>
      </c>
      <c r="AL14" s="507" t="e">
        <f ca="1">+IF(AND(ISNUMBER(OFFSET('Sanitation Data'!$G$6,0,10*ROW('Sanitation Data'!G8))),'Data Summary'!DA14="Yes"),OFFSET('Sanitation Data'!$G$6,0,10*ROW('Sanitation Data'!G8)),NA())</f>
        <v>#N/A</v>
      </c>
      <c r="AM14" s="507" t="e">
        <f ca="1">+IF(AND(ISNUMBER(OFFSET('Sanitation Data'!$G$10,0,10*ROW('Sanitation Data'!G8))),'Data Summary'!DB14="Yes"),OFFSET('Sanitation Data'!$G$10,0,10*ROW('Sanitation Data'!G8)),NA())</f>
        <v>#N/A</v>
      </c>
      <c r="AN14" s="507" t="e">
        <f ca="1">+IF(AND(ISNUMBER(OFFSET('Sanitation Data'!$G$11,0,10*ROW('Sanitation Data'!G8))),'Data Summary'!DC14="Yes"),OFFSET('Sanitation Data'!$G$11,0,10*ROW('Sanitation Data'!G8)),NA())</f>
        <v>#N/A</v>
      </c>
      <c r="AO14" s="507" t="e">
        <f ca="1">+IF(AND(ISNUMBER(OFFSET('Sanitation Data'!$G$12,0,10*ROW('Sanitation Data'!G8))),'Data Summary'!DD14="Yes"),OFFSET('Sanitation Data'!$G$12,0,10*ROW('Sanitation Data'!G8)),NA())</f>
        <v>#N/A</v>
      </c>
      <c r="AP14" s="507" t="e">
        <f ca="1">+IF(AND(ISNUMBER(OFFSET('Sanitation Data'!$H$4,0,10*ROW('Sanitation Data'!H8))),'Data Summary'!DE14="Yes"),100-OFFSET('Sanitation Data'!$H$4,0,10*ROW('Sanitation Data'!H8)),NA())</f>
        <v>#N/A</v>
      </c>
      <c r="AQ14" s="507" t="e">
        <f ca="1">+IF(AND(ISNUMBER(OFFSET('Sanitation Data'!$H$6,0,10*ROW('Sanitation Data'!H8))),'Data Summary'!DF14="Yes"),OFFSET('Sanitation Data'!$H$6,0,10*ROW('Sanitation Data'!H8)),NA())</f>
        <v>#N/A</v>
      </c>
      <c r="AR14" s="507" t="e">
        <f ca="1">+IF(AND(ISNUMBER(OFFSET('Sanitation Data'!$H$10,0,10*ROW('Sanitation Data'!H8))),'Data Summary'!DG14="Yes"),OFFSET('Sanitation Data'!$H$10,0,10*ROW('Sanitation Data'!H8)),NA())</f>
        <v>#N/A</v>
      </c>
      <c r="AS14" s="507" t="e">
        <f ca="1">+IF(AND(ISNUMBER(OFFSET('Sanitation Data'!$H$11,0,10*ROW('Sanitation Data'!H8))),'Data Summary'!DH14="Yes"),OFFSET('Sanitation Data'!$H$11,0,10*ROW('Sanitation Data'!H8)),NA())</f>
        <v>#N/A</v>
      </c>
      <c r="AT14" s="507" t="e">
        <f ca="1">+IF(AND(ISNUMBER(OFFSET('Sanitation Data'!$H$12,0,10*ROW('Sanitation Data'!H8))),'Data Summary'!DI14="Yes"),OFFSET('Sanitation Data'!$H$12,0,10*ROW('Sanitation Data'!H8)),NA())</f>
        <v>#N/A</v>
      </c>
      <c r="AU14" s="507" t="e">
        <f ca="1">+IF(AND(ISNUMBER(OFFSET('Sanitation Data'!$I$4,0,10*ROW('Sanitation Data'!I8))),'Data Summary'!DJ14="Yes"),100-OFFSET('Sanitation Data'!$I$4,0,10*ROW('Sanitation Data'!I8)),NA())</f>
        <v>#N/A</v>
      </c>
      <c r="AV14" s="507" t="e">
        <f ca="1">+IF(AND(ISNUMBER(OFFSET('Sanitation Data'!$I$6,0,10*ROW('Sanitation Data'!I8))),'Data Summary'!DK14="Yes"),OFFSET('Sanitation Data'!$I$6,0,10*ROW('Sanitation Data'!I8)),NA())</f>
        <v>#N/A</v>
      </c>
      <c r="AW14" s="507" t="e">
        <f ca="1">+IF(AND(ISNUMBER(OFFSET('Sanitation Data'!$I$10,0,10*ROW('Sanitation Data'!I8))),'Data Summary'!DL14="Yes"),OFFSET('Sanitation Data'!$I$10,0,10*ROW('Sanitation Data'!I8)),NA())</f>
        <v>#N/A</v>
      </c>
      <c r="AX14" s="507" t="e">
        <f ca="1">+IF(AND(ISNUMBER(OFFSET('Sanitation Data'!$I$11,0,10*ROW('Sanitation Data'!I8))),'Data Summary'!DM14="Yes"),OFFSET('Sanitation Data'!$I$11,0,10*ROW('Sanitation Data'!I8)),NA())</f>
        <v>#N/A</v>
      </c>
      <c r="AY14" s="507" t="e">
        <f ca="1">+IF(AND(ISNUMBER(OFFSET('Sanitation Data'!$I$12,0,10*ROW('Sanitation Data'!I8))),'Data Summary'!DN14="Yes"),OFFSET('Sanitation Data'!$I$12,0,10*ROW('Sanitation Data'!I8)),NA())</f>
        <v>#N/A</v>
      </c>
      <c r="AZ14" s="508" t="e">
        <f ca="1">+IF(AND(ISNUMBER(OFFSET('Hygiene Data'!$D$5,0,10*ROW('Hygiene Data'!D8))),'Data Summary'!DO14="Yes"),OFFSET('Hygiene Data'!$D$5,0,10*ROW('Hygiene Data'!D8)),NA())</f>
        <v>#N/A</v>
      </c>
      <c r="BA14" s="508" t="e">
        <f ca="1">+IF(AND(ISNUMBER(OFFSET('Hygiene Data'!$D$7,0,10*ROW('Hygiene Data'!D8))),'Data Summary'!DP14="Yes"),OFFSET('Hygiene Data'!$D$7,0,10*ROW('Hygiene Data'!D8)),NA())</f>
        <v>#N/A</v>
      </c>
      <c r="BB14" s="508" t="e">
        <f ca="1">+IF(AND(ISNUMBER(OFFSET('Hygiene Data'!$D$9,0,10*ROW('Hygiene Data'!D8))),'Data Summary'!DQ14="Yes"),OFFSET('Hygiene Data'!$D$9,0,10*ROW('Hygiene Data'!D8)),NA())</f>
        <v>#N/A</v>
      </c>
      <c r="BC14" s="508" t="e">
        <f ca="1">+IF(AND(ISNUMBER(OFFSET('Hygiene Data'!$E$5,0,10*ROW('Hygiene Data'!E8))),'Data Summary'!DR14="Yes"),OFFSET('Hygiene Data'!$E$5,0,10*ROW('Hygiene Data'!E8)),NA())</f>
        <v>#N/A</v>
      </c>
      <c r="BD14" s="508" t="e">
        <f ca="1">+IF(AND(ISNUMBER(OFFSET('Hygiene Data'!$E$7,0,10*ROW('Hygiene Data'!E8))),'Data Summary'!DS14="Yes"),OFFSET('Hygiene Data'!$E$7,0,10*ROW('Hygiene Data'!E8)),NA())</f>
        <v>#N/A</v>
      </c>
      <c r="BE14" s="508" t="e">
        <f ca="1">+IF(AND(ISNUMBER(OFFSET('Hygiene Data'!$E$9,0,10*ROW('Hygiene Data'!E8))),'Data Summary'!DT14="Yes"),OFFSET('Hygiene Data'!$E$9,0,10*ROW('Hygiene Data'!E8)),NA())</f>
        <v>#N/A</v>
      </c>
      <c r="BF14" s="508" t="e">
        <f ca="1">+IF(AND(ISNUMBER(OFFSET('Hygiene Data'!$F$5,0,10*ROW('Hygiene Data'!F8))),'Data Summary'!DU14="Yes"),OFFSET('Hygiene Data'!$F$5,0,10*ROW('Hygiene Data'!F8)),NA())</f>
        <v>#N/A</v>
      </c>
      <c r="BG14" s="508" t="e">
        <f ca="1">+IF(AND(ISNUMBER(OFFSET('Hygiene Data'!$F$7,0,10*ROW('Hygiene Data'!F8))),'Data Summary'!DV14="Yes"),OFFSET('Hygiene Data'!$F$7,0,10*ROW('Hygiene Data'!F8)),NA())</f>
        <v>#N/A</v>
      </c>
      <c r="BH14" s="508" t="e">
        <f ca="1">+IF(AND(ISNUMBER(OFFSET('Hygiene Data'!$F$9,0,10*ROW('Hygiene Data'!F8))),'Data Summary'!DW14="Yes"),OFFSET('Hygiene Data'!$F$9,0,10*ROW('Hygiene Data'!F8)),NA())</f>
        <v>#N/A</v>
      </c>
      <c r="BI14" s="508" t="e">
        <f ca="1">+IF(AND(ISNUMBER(OFFSET('Hygiene Data'!$G$5,0,10*ROW('Hygiene Data'!G8))),'Data Summary'!DX14="Yes"),OFFSET('Hygiene Data'!$G$5,0,10*ROW('Hygiene Data'!G8)),NA())</f>
        <v>#N/A</v>
      </c>
      <c r="BJ14" s="508" t="e">
        <f ca="1">+IF(AND(ISNUMBER(OFFSET('Hygiene Data'!$G$7,0,10*ROW('Hygiene Data'!G8))),'Data Summary'!DY14="Yes"),OFFSET('Hygiene Data'!$G$7,0,10*ROW('Hygiene Data'!G8)),NA())</f>
        <v>#N/A</v>
      </c>
      <c r="BK14" s="508" t="e">
        <f ca="1">+IF(AND(ISNUMBER(OFFSET('Hygiene Data'!$G$9,0,10*ROW('Hygiene Data'!G8))),'Data Summary'!DZ14="Yes"),OFFSET('Hygiene Data'!$G$9,0,10*ROW('Hygiene Data'!G8)),NA())</f>
        <v>#N/A</v>
      </c>
      <c r="BL14" s="508" t="e">
        <f ca="1">+IF(AND(ISNUMBER(OFFSET('Hygiene Data'!$H$5,0,10*ROW('Hygiene Data'!H8))),'Data Summary'!EA14="Yes"),OFFSET('Hygiene Data'!$H$5,0,10*ROW('Hygiene Data'!H8)),NA())</f>
        <v>#N/A</v>
      </c>
      <c r="BM14" s="508" t="e">
        <f ca="1">+IF(AND(ISNUMBER(OFFSET('Hygiene Data'!$H$7,0,10*ROW('Hygiene Data'!H8))),'Data Summary'!EB14="Yes"),OFFSET('Hygiene Data'!$H$7,0,10*ROW('Hygiene Data'!H8)),NA())</f>
        <v>#N/A</v>
      </c>
      <c r="BN14" s="508" t="e">
        <f ca="1">+IF(AND(ISNUMBER(OFFSET('Hygiene Data'!$H$9,0,10*ROW('Hygiene Data'!H8))),'Data Summary'!EC14="Yes"),OFFSET('Hygiene Data'!$H$9,0,10*ROW('Hygiene Data'!H8)),NA())</f>
        <v>#N/A</v>
      </c>
      <c r="BO14" s="508" t="e">
        <f ca="1">+IF(AND(ISNUMBER(OFFSET('Hygiene Data'!$I$5,0,10*ROW('Hygiene Data'!I8))),'Data Summary'!ED14="Yes"),OFFSET('Hygiene Data'!$I$5,0,10*ROW('Hygiene Data'!I8)),NA())</f>
        <v>#N/A</v>
      </c>
      <c r="BP14" s="508" t="e">
        <f ca="1">+IF(AND(ISNUMBER(OFFSET('Hygiene Data'!$I$7,0,10*ROW('Hygiene Data'!I8))),'Data Summary'!EE14="Yes"),OFFSET('Hygiene Data'!$I$7,0,10*ROW('Hygiene Data'!I8)),NA())</f>
        <v>#N/A</v>
      </c>
      <c r="BQ14" s="508" t="e">
        <f ca="1">+IF(AND(ISNUMBER(OFFSET('Hygiene Data'!$I$9,0,10*ROW('Hygiene Data'!I8))),'Data Summary'!EF14="Yes"),OFFSET('Hygiene Data'!$I$9,0,10*ROW('Hygiene Data'!I8)),NA())</f>
        <v>#N/A</v>
      </c>
    </row>
    <row r="15" spans="1:69" x14ac:dyDescent="0.25">
      <c r="A15" s="504" t="e">
        <f ca="1">+RIGHT('Data Summary'!A15,LEN('Data Summary'!A15)-9)</f>
        <v>#VALUE!</v>
      </c>
      <c r="B15" s="478" t="str">
        <f ca="1">+IF(ISTEXT('Data Summary'!B15),'Data Summary'!B15,"")</f>
        <v/>
      </c>
      <c r="C15" s="505" t="e">
        <f ca="1">+VALUE('Data Summary'!C15)</f>
        <v>#VALUE!</v>
      </c>
      <c r="D15" s="506" t="e">
        <f ca="1">+IF(AND(ISNUMBER(OFFSET('Water Data'!$D$4,0,10*ROW('Water Data'!D9))),'Data Summary'!BS15="Yes"),100-OFFSET('Water Data'!$D$4,0,10*ROW('Water Data'!D9)),NA())</f>
        <v>#N/A</v>
      </c>
      <c r="E15" s="506" t="e">
        <f ca="1">+IF(AND(ISNUMBER(OFFSET('Water Data'!$D$6,0,10*ROW('Water Data'!D9))),'Data Summary'!BT15="Yes"),OFFSET('Water Data'!$D$6,0,10*ROW('Water Data'!D9)),NA())</f>
        <v>#N/A</v>
      </c>
      <c r="F15" s="506" t="e">
        <f ca="1">+IF(AND(ISNUMBER(OFFSET('Water Data'!$D$9,0,10*ROW('Water Data'!D9))),'Data Summary'!BU15="Yes"),OFFSET('Water Data'!$D$9,0,10*ROW('Water Data'!D9)),NA())</f>
        <v>#N/A</v>
      </c>
      <c r="G15" s="506" t="e">
        <f ca="1">+IF(AND(ISNUMBER(OFFSET('Water Data'!$E$4,0,10*ROW('Water Data'!E9))),'Data Summary'!BV15="Yes"),100-OFFSET('Water Data'!$E$4,0,10*ROW('Water Data'!E9)),NA())</f>
        <v>#N/A</v>
      </c>
      <c r="H15" s="506" t="e">
        <f ca="1">+IF(AND(ISNUMBER(OFFSET('Water Data'!$E$6,0,10*ROW('Water Data'!E9))),'Data Summary'!BW15="Yes"),OFFSET('Water Data'!$E$6,0,10*ROW('Water Data'!E9)),NA())</f>
        <v>#N/A</v>
      </c>
      <c r="I15" s="506" t="e">
        <f ca="1">+IF(AND(ISNUMBER(OFFSET('Water Data'!$E$9,0,10*ROW('Water Data'!E9))),'Data Summary'!BX15="Yes"),OFFSET('Water Data'!$E$9,0,10*ROW('Water Data'!E9)),NA())</f>
        <v>#N/A</v>
      </c>
      <c r="J15" s="506" t="e">
        <f ca="1">+IF(AND(ISNUMBER(OFFSET('Water Data'!$F$4,0,10*ROW('Water Data'!F9))),'Data Summary'!BY15="Yes"),100-OFFSET('Water Data'!$F$4,0,10*ROW('Water Data'!F9)),NA())</f>
        <v>#N/A</v>
      </c>
      <c r="K15" s="506" t="e">
        <f ca="1">+IF(AND(ISNUMBER(OFFSET('Water Data'!$F$6,0,10*ROW('Water Data'!F9))),'Data Summary'!BZ15="Yes"),OFFSET('Water Data'!$F$6,0,10*ROW('Water Data'!F9)),NA())</f>
        <v>#N/A</v>
      </c>
      <c r="L15" s="506" t="e">
        <f ca="1">+IF(AND(ISNUMBER(OFFSET('Water Data'!$F$9,0,10*ROW('Water Data'!F9))),'Data Summary'!CA15="Yes"),OFFSET('Water Data'!$F$9,0,10*ROW('Water Data'!F9)),NA())</f>
        <v>#N/A</v>
      </c>
      <c r="M15" s="506" t="e">
        <f ca="1">+IF(AND(ISNUMBER(OFFSET('Water Data'!$G$4,0,10*ROW('Water Data'!G9))),'Data Summary'!CB15="Yes"),100-OFFSET('Water Data'!$G$4,0,10*ROW('Water Data'!G9)),NA())</f>
        <v>#N/A</v>
      </c>
      <c r="N15" s="506" t="e">
        <f ca="1">+IF(AND(ISNUMBER(OFFSET('Water Data'!$G$6,0,10*ROW('Water Data'!G9))),'Data Summary'!CC15="Yes"),OFFSET('Water Data'!$G$6,0,10*ROW('Water Data'!G9)),NA())</f>
        <v>#N/A</v>
      </c>
      <c r="O15" s="506" t="e">
        <f ca="1">+IF(AND(ISNUMBER(OFFSET('Water Data'!$G$9,0,10*ROW('Water Data'!G9))),'Data Summary'!CD15="Yes"),OFFSET('Water Data'!$G$9,0,10*ROW('Water Data'!G9)),NA())</f>
        <v>#N/A</v>
      </c>
      <c r="P15" s="506" t="e">
        <f ca="1">+IF(AND(ISNUMBER(OFFSET('Water Data'!$H$4,0,10*ROW('Water Data'!H9))),'Data Summary'!CE15="Yes"),100-OFFSET('Water Data'!$H$4,0,10*ROW('Water Data'!H9)),NA())</f>
        <v>#N/A</v>
      </c>
      <c r="Q15" s="506" t="e">
        <f ca="1">+IF(AND(ISNUMBER(OFFSET('Water Data'!$H$6,0,10*ROW('Water Data'!H9))),'Data Summary'!CF15="Yes"),OFFSET('Water Data'!$H$6,0,10*ROW('Water Data'!H9)),NA())</f>
        <v>#N/A</v>
      </c>
      <c r="R15" s="506" t="e">
        <f ca="1">+IF(AND(ISNUMBER(OFFSET('Water Data'!$H$9,0,10*ROW('Water Data'!H9))),'Data Summary'!CG15="Yes"),OFFSET('Water Data'!$H$9,0,10*ROW('Water Data'!H9)),NA())</f>
        <v>#N/A</v>
      </c>
      <c r="S15" s="506" t="e">
        <f ca="1">+IF(AND(ISNUMBER(OFFSET('Water Data'!$I$4,0,10*ROW('Water Data'!I9))),'Data Summary'!CH15="Yes"),100-OFFSET('Water Data'!$I$4,0,10*ROW('Water Data'!I9)),NA())</f>
        <v>#N/A</v>
      </c>
      <c r="T15" s="506" t="e">
        <f ca="1">+IF(AND(ISNUMBER(OFFSET('Water Data'!$I$6,0,10*ROW('Water Data'!I9))),'Data Summary'!CI15="Yes"),OFFSET('Water Data'!$I$6,0,10*ROW('Water Data'!I9)),NA())</f>
        <v>#N/A</v>
      </c>
      <c r="U15" s="506" t="e">
        <f ca="1">+IF(AND(ISNUMBER(OFFSET('Water Data'!$I$9,0,10*ROW('Water Data'!I9))),'Data Summary'!CJ15="Yes"),OFFSET('Water Data'!$I$9,0,10*ROW('Water Data'!I9)),NA())</f>
        <v>#N/A</v>
      </c>
      <c r="V15" s="507" t="e">
        <f ca="1">+IF(AND(ISNUMBER(OFFSET('Sanitation Data'!$D$4,0,10*ROW('Sanitation Data'!D9))),'Data Summary'!CK15="Yes"),100-OFFSET('Sanitation Data'!$D$4,0,10*ROW('Sanitation Data'!D9)),NA())</f>
        <v>#N/A</v>
      </c>
      <c r="W15" s="507" t="e">
        <f ca="1">+IF(AND(ISNUMBER(OFFSET('Sanitation Data'!$D$6,0,10*ROW('Sanitation Data'!D9))),'Data Summary'!CL15="Yes"),OFFSET('Sanitation Data'!$D$6,0,10*ROW('Sanitation Data'!D9)),NA())</f>
        <v>#N/A</v>
      </c>
      <c r="X15" s="507" t="e">
        <f ca="1">+IF(AND(ISNUMBER(OFFSET('Sanitation Data'!$D$10,0,10*ROW('Sanitation Data'!D9))),'Data Summary'!CM15="Yes"),OFFSET('Sanitation Data'!$D$10,0,10*ROW('Sanitation Data'!D9)),NA())</f>
        <v>#N/A</v>
      </c>
      <c r="Y15" s="507" t="e">
        <f ca="1">+IF(AND(ISNUMBER(OFFSET('Sanitation Data'!$D$11,0,10*ROW('Sanitation Data'!D9))),'Data Summary'!CN15="Yes"),OFFSET('Sanitation Data'!$D$11,0,10*ROW('Sanitation Data'!D9)),NA())</f>
        <v>#N/A</v>
      </c>
      <c r="Z15" s="507" t="e">
        <f ca="1">+IF(AND(ISNUMBER(OFFSET('Sanitation Data'!$D$12,0,10*ROW('Sanitation Data'!D9))),'Data Summary'!CO15="Yes"),OFFSET('Sanitation Data'!$D$12,0,10*ROW('Sanitation Data'!D9)),NA())</f>
        <v>#N/A</v>
      </c>
      <c r="AA15" s="507" t="e">
        <f ca="1">+IF(AND(ISNUMBER(OFFSET('Sanitation Data'!$E$4,0,10*ROW('Sanitation Data'!E9))),'Data Summary'!CP15="Yes"),100-OFFSET('Sanitation Data'!$E$4,0,10*ROW('Sanitation Data'!E9)),NA())</f>
        <v>#N/A</v>
      </c>
      <c r="AB15" s="507" t="e">
        <f ca="1">+IF(AND(ISNUMBER(OFFSET('Sanitation Data'!$E$6,0,10*ROW('Sanitation Data'!E9))),'Data Summary'!CQ15="Yes"),OFFSET('Sanitation Data'!$E$6,0,10*ROW('Sanitation Data'!E9)),NA())</f>
        <v>#N/A</v>
      </c>
      <c r="AC15" s="507" t="e">
        <f ca="1">+IF(AND(ISNUMBER(OFFSET('Sanitation Data'!$E$10,0,10*ROW('Sanitation Data'!E9))),'Data Summary'!CR15="Yes"),OFFSET('Sanitation Data'!$E$10,0,10*ROW('Sanitation Data'!E9)),NA())</f>
        <v>#N/A</v>
      </c>
      <c r="AD15" s="507" t="e">
        <f ca="1">+IF(AND(ISNUMBER(OFFSET('Sanitation Data'!$E$11,0,10*ROW('Sanitation Data'!E9))),'Data Summary'!CS15="Yes"),OFFSET('Sanitation Data'!$E$11,0,10*ROW('Sanitation Data'!E9)),NA())</f>
        <v>#N/A</v>
      </c>
      <c r="AE15" s="507" t="e">
        <f ca="1">+IF(AND(ISNUMBER(OFFSET('Sanitation Data'!$E$12,0,10*ROW('Sanitation Data'!E9))),'Data Summary'!CT15="Yes"),OFFSET('Sanitation Data'!$E$12,0,10*ROW('Sanitation Data'!E9)),NA())</f>
        <v>#N/A</v>
      </c>
      <c r="AF15" s="507" t="e">
        <f ca="1">+IF(AND(ISNUMBER(OFFSET('Sanitation Data'!$F$4,0,10*ROW('Sanitation Data'!F9))),'Data Summary'!CU15="Yes"),100-OFFSET('Sanitation Data'!$F$4,0,10*ROW('Sanitation Data'!F9)),NA())</f>
        <v>#N/A</v>
      </c>
      <c r="AG15" s="507" t="e">
        <f ca="1">+IF(AND(ISNUMBER(OFFSET('Sanitation Data'!$F$6,0,10*ROW('Sanitation Data'!F9))),'Data Summary'!CV15="Yes"),OFFSET('Sanitation Data'!$F$6,0,10*ROW('Sanitation Data'!F9)),NA())</f>
        <v>#N/A</v>
      </c>
      <c r="AH15" s="507" t="e">
        <f ca="1">+IF(AND(ISNUMBER(OFFSET('Sanitation Data'!$F$10,0,10*ROW('Sanitation Data'!F9))),'Data Summary'!CW15="Yes"),OFFSET('Sanitation Data'!$F$10,0,10*ROW('Sanitation Data'!F9)),NA())</f>
        <v>#N/A</v>
      </c>
      <c r="AI15" s="507" t="e">
        <f ca="1">+IF(AND(ISNUMBER(OFFSET('Sanitation Data'!$F$11,0,10*ROW('Sanitation Data'!F9))),'Data Summary'!CX15="Yes"),OFFSET('Sanitation Data'!$F$11,0,10*ROW('Sanitation Data'!F9)),NA())</f>
        <v>#N/A</v>
      </c>
      <c r="AJ15" s="507" t="e">
        <f ca="1">+IF(AND(ISNUMBER(OFFSET('Sanitation Data'!$F$12,0,10*ROW('Sanitation Data'!F9))),'Data Summary'!CY15="Yes"),OFFSET('Sanitation Data'!$F$12,0,10*ROW('Sanitation Data'!F9)),NA())</f>
        <v>#N/A</v>
      </c>
      <c r="AK15" s="507" t="e">
        <f ca="1">+IF(AND(ISNUMBER(OFFSET('Sanitation Data'!$G$4,0,10*ROW('Sanitation Data'!G9))),'Data Summary'!CZ15="Yes"),100-OFFSET('Sanitation Data'!$G$4,0,10*ROW('Sanitation Data'!G9)),NA())</f>
        <v>#N/A</v>
      </c>
      <c r="AL15" s="507" t="e">
        <f ca="1">+IF(AND(ISNUMBER(OFFSET('Sanitation Data'!$G$6,0,10*ROW('Sanitation Data'!G9))),'Data Summary'!DA15="Yes"),OFFSET('Sanitation Data'!$G$6,0,10*ROW('Sanitation Data'!G9)),NA())</f>
        <v>#N/A</v>
      </c>
      <c r="AM15" s="507" t="e">
        <f ca="1">+IF(AND(ISNUMBER(OFFSET('Sanitation Data'!$G$10,0,10*ROW('Sanitation Data'!G9))),'Data Summary'!DB15="Yes"),OFFSET('Sanitation Data'!$G$10,0,10*ROW('Sanitation Data'!G9)),NA())</f>
        <v>#N/A</v>
      </c>
      <c r="AN15" s="507" t="e">
        <f ca="1">+IF(AND(ISNUMBER(OFFSET('Sanitation Data'!$G$11,0,10*ROW('Sanitation Data'!G9))),'Data Summary'!DC15="Yes"),OFFSET('Sanitation Data'!$G$11,0,10*ROW('Sanitation Data'!G9)),NA())</f>
        <v>#N/A</v>
      </c>
      <c r="AO15" s="507" t="e">
        <f ca="1">+IF(AND(ISNUMBER(OFFSET('Sanitation Data'!$G$12,0,10*ROW('Sanitation Data'!G9))),'Data Summary'!DD15="Yes"),OFFSET('Sanitation Data'!$G$12,0,10*ROW('Sanitation Data'!G9)),NA())</f>
        <v>#N/A</v>
      </c>
      <c r="AP15" s="507" t="e">
        <f ca="1">+IF(AND(ISNUMBER(OFFSET('Sanitation Data'!$H$4,0,10*ROW('Sanitation Data'!H9))),'Data Summary'!DE15="Yes"),100-OFFSET('Sanitation Data'!$H$4,0,10*ROW('Sanitation Data'!H9)),NA())</f>
        <v>#N/A</v>
      </c>
      <c r="AQ15" s="507" t="e">
        <f ca="1">+IF(AND(ISNUMBER(OFFSET('Sanitation Data'!$H$6,0,10*ROW('Sanitation Data'!H9))),'Data Summary'!DF15="Yes"),OFFSET('Sanitation Data'!$H$6,0,10*ROW('Sanitation Data'!H9)),NA())</f>
        <v>#N/A</v>
      </c>
      <c r="AR15" s="507" t="e">
        <f ca="1">+IF(AND(ISNUMBER(OFFSET('Sanitation Data'!$H$10,0,10*ROW('Sanitation Data'!H9))),'Data Summary'!DG15="Yes"),OFFSET('Sanitation Data'!$H$10,0,10*ROW('Sanitation Data'!H9)),NA())</f>
        <v>#N/A</v>
      </c>
      <c r="AS15" s="507" t="e">
        <f ca="1">+IF(AND(ISNUMBER(OFFSET('Sanitation Data'!$H$11,0,10*ROW('Sanitation Data'!H9))),'Data Summary'!DH15="Yes"),OFFSET('Sanitation Data'!$H$11,0,10*ROW('Sanitation Data'!H9)),NA())</f>
        <v>#N/A</v>
      </c>
      <c r="AT15" s="507" t="e">
        <f ca="1">+IF(AND(ISNUMBER(OFFSET('Sanitation Data'!$H$12,0,10*ROW('Sanitation Data'!H9))),'Data Summary'!DI15="Yes"),OFFSET('Sanitation Data'!$H$12,0,10*ROW('Sanitation Data'!H9)),NA())</f>
        <v>#N/A</v>
      </c>
      <c r="AU15" s="507" t="e">
        <f ca="1">+IF(AND(ISNUMBER(OFFSET('Sanitation Data'!$I$4,0,10*ROW('Sanitation Data'!I9))),'Data Summary'!DJ15="Yes"),100-OFFSET('Sanitation Data'!$I$4,0,10*ROW('Sanitation Data'!I9)),NA())</f>
        <v>#N/A</v>
      </c>
      <c r="AV15" s="507" t="e">
        <f ca="1">+IF(AND(ISNUMBER(OFFSET('Sanitation Data'!$I$6,0,10*ROW('Sanitation Data'!I9))),'Data Summary'!DK15="Yes"),OFFSET('Sanitation Data'!$I$6,0,10*ROW('Sanitation Data'!I9)),NA())</f>
        <v>#N/A</v>
      </c>
      <c r="AW15" s="507" t="e">
        <f ca="1">+IF(AND(ISNUMBER(OFFSET('Sanitation Data'!$I$10,0,10*ROW('Sanitation Data'!I9))),'Data Summary'!DL15="Yes"),OFFSET('Sanitation Data'!$I$10,0,10*ROW('Sanitation Data'!I9)),NA())</f>
        <v>#N/A</v>
      </c>
      <c r="AX15" s="507" t="e">
        <f ca="1">+IF(AND(ISNUMBER(OFFSET('Sanitation Data'!$I$11,0,10*ROW('Sanitation Data'!I9))),'Data Summary'!DM15="Yes"),OFFSET('Sanitation Data'!$I$11,0,10*ROW('Sanitation Data'!I9)),NA())</f>
        <v>#N/A</v>
      </c>
      <c r="AY15" s="507" t="e">
        <f ca="1">+IF(AND(ISNUMBER(OFFSET('Sanitation Data'!$I$12,0,10*ROW('Sanitation Data'!I9))),'Data Summary'!DN15="Yes"),OFFSET('Sanitation Data'!$I$12,0,10*ROW('Sanitation Data'!I9)),NA())</f>
        <v>#N/A</v>
      </c>
      <c r="AZ15" s="508" t="e">
        <f ca="1">+IF(AND(ISNUMBER(OFFSET('Hygiene Data'!$D$5,0,10*ROW('Hygiene Data'!D9))),'Data Summary'!DO15="Yes"),OFFSET('Hygiene Data'!$D$5,0,10*ROW('Hygiene Data'!D9)),NA())</f>
        <v>#N/A</v>
      </c>
      <c r="BA15" s="508" t="e">
        <f ca="1">+IF(AND(ISNUMBER(OFFSET('Hygiene Data'!$D$7,0,10*ROW('Hygiene Data'!D9))),'Data Summary'!DP15="Yes"),OFFSET('Hygiene Data'!$D$7,0,10*ROW('Hygiene Data'!D9)),NA())</f>
        <v>#N/A</v>
      </c>
      <c r="BB15" s="508" t="e">
        <f ca="1">+IF(AND(ISNUMBER(OFFSET('Hygiene Data'!$D$9,0,10*ROW('Hygiene Data'!D9))),'Data Summary'!DQ15="Yes"),OFFSET('Hygiene Data'!$D$9,0,10*ROW('Hygiene Data'!D9)),NA())</f>
        <v>#N/A</v>
      </c>
      <c r="BC15" s="508" t="e">
        <f ca="1">+IF(AND(ISNUMBER(OFFSET('Hygiene Data'!$E$5,0,10*ROW('Hygiene Data'!E9))),'Data Summary'!DR15="Yes"),OFFSET('Hygiene Data'!$E$5,0,10*ROW('Hygiene Data'!E9)),NA())</f>
        <v>#N/A</v>
      </c>
      <c r="BD15" s="508" t="e">
        <f ca="1">+IF(AND(ISNUMBER(OFFSET('Hygiene Data'!$E$7,0,10*ROW('Hygiene Data'!E9))),'Data Summary'!DS15="Yes"),OFFSET('Hygiene Data'!$E$7,0,10*ROW('Hygiene Data'!E9)),NA())</f>
        <v>#N/A</v>
      </c>
      <c r="BE15" s="508" t="e">
        <f ca="1">+IF(AND(ISNUMBER(OFFSET('Hygiene Data'!$E$9,0,10*ROW('Hygiene Data'!E9))),'Data Summary'!DT15="Yes"),OFFSET('Hygiene Data'!$E$9,0,10*ROW('Hygiene Data'!E9)),NA())</f>
        <v>#N/A</v>
      </c>
      <c r="BF15" s="508" t="e">
        <f ca="1">+IF(AND(ISNUMBER(OFFSET('Hygiene Data'!$F$5,0,10*ROW('Hygiene Data'!F9))),'Data Summary'!DU15="Yes"),OFFSET('Hygiene Data'!$F$5,0,10*ROW('Hygiene Data'!F9)),NA())</f>
        <v>#N/A</v>
      </c>
      <c r="BG15" s="508" t="e">
        <f ca="1">+IF(AND(ISNUMBER(OFFSET('Hygiene Data'!$F$7,0,10*ROW('Hygiene Data'!F9))),'Data Summary'!DV15="Yes"),OFFSET('Hygiene Data'!$F$7,0,10*ROW('Hygiene Data'!F9)),NA())</f>
        <v>#N/A</v>
      </c>
      <c r="BH15" s="508" t="e">
        <f ca="1">+IF(AND(ISNUMBER(OFFSET('Hygiene Data'!$F$9,0,10*ROW('Hygiene Data'!F9))),'Data Summary'!DW15="Yes"),OFFSET('Hygiene Data'!$F$9,0,10*ROW('Hygiene Data'!F9)),NA())</f>
        <v>#N/A</v>
      </c>
      <c r="BI15" s="508" t="e">
        <f ca="1">+IF(AND(ISNUMBER(OFFSET('Hygiene Data'!$G$5,0,10*ROW('Hygiene Data'!G9))),'Data Summary'!DX15="Yes"),OFFSET('Hygiene Data'!$G$5,0,10*ROW('Hygiene Data'!G9)),NA())</f>
        <v>#N/A</v>
      </c>
      <c r="BJ15" s="508" t="e">
        <f ca="1">+IF(AND(ISNUMBER(OFFSET('Hygiene Data'!$G$7,0,10*ROW('Hygiene Data'!G9))),'Data Summary'!DY15="Yes"),OFFSET('Hygiene Data'!$G$7,0,10*ROW('Hygiene Data'!G9)),NA())</f>
        <v>#N/A</v>
      </c>
      <c r="BK15" s="508" t="e">
        <f ca="1">+IF(AND(ISNUMBER(OFFSET('Hygiene Data'!$G$9,0,10*ROW('Hygiene Data'!G9))),'Data Summary'!DZ15="Yes"),OFFSET('Hygiene Data'!$G$9,0,10*ROW('Hygiene Data'!G9)),NA())</f>
        <v>#N/A</v>
      </c>
      <c r="BL15" s="508" t="e">
        <f ca="1">+IF(AND(ISNUMBER(OFFSET('Hygiene Data'!$H$5,0,10*ROW('Hygiene Data'!H9))),'Data Summary'!EA15="Yes"),OFFSET('Hygiene Data'!$H$5,0,10*ROW('Hygiene Data'!H9)),NA())</f>
        <v>#N/A</v>
      </c>
      <c r="BM15" s="508" t="e">
        <f ca="1">+IF(AND(ISNUMBER(OFFSET('Hygiene Data'!$H$7,0,10*ROW('Hygiene Data'!H9))),'Data Summary'!EB15="Yes"),OFFSET('Hygiene Data'!$H$7,0,10*ROW('Hygiene Data'!H9)),NA())</f>
        <v>#N/A</v>
      </c>
      <c r="BN15" s="508" t="e">
        <f ca="1">+IF(AND(ISNUMBER(OFFSET('Hygiene Data'!$H$9,0,10*ROW('Hygiene Data'!H9))),'Data Summary'!EC15="Yes"),OFFSET('Hygiene Data'!$H$9,0,10*ROW('Hygiene Data'!H9)),NA())</f>
        <v>#N/A</v>
      </c>
      <c r="BO15" s="508" t="e">
        <f ca="1">+IF(AND(ISNUMBER(OFFSET('Hygiene Data'!$I$5,0,10*ROW('Hygiene Data'!I9))),'Data Summary'!ED15="Yes"),OFFSET('Hygiene Data'!$I$5,0,10*ROW('Hygiene Data'!I9)),NA())</f>
        <v>#N/A</v>
      </c>
      <c r="BP15" s="508" t="e">
        <f ca="1">+IF(AND(ISNUMBER(OFFSET('Hygiene Data'!$I$7,0,10*ROW('Hygiene Data'!I9))),'Data Summary'!EE15="Yes"),OFFSET('Hygiene Data'!$I$7,0,10*ROW('Hygiene Data'!I9)),NA())</f>
        <v>#N/A</v>
      </c>
      <c r="BQ15" s="508" t="e">
        <f ca="1">+IF(AND(ISNUMBER(OFFSET('Hygiene Data'!$I$9,0,10*ROW('Hygiene Data'!I9))),'Data Summary'!EF15="Yes"),OFFSET('Hygiene Data'!$I$9,0,10*ROW('Hygiene Data'!I9)),NA())</f>
        <v>#N/A</v>
      </c>
    </row>
    <row r="16" spans="1:69" x14ac:dyDescent="0.25">
      <c r="A16" s="504" t="e">
        <f ca="1">+RIGHT('Data Summary'!A16,LEN('Data Summary'!A16)-9)</f>
        <v>#VALUE!</v>
      </c>
      <c r="B16" s="478" t="str">
        <f ca="1">+IF(ISTEXT('Data Summary'!B16),'Data Summary'!B16,"")</f>
        <v/>
      </c>
      <c r="C16" s="505" t="e">
        <f ca="1">+VALUE('Data Summary'!C16)</f>
        <v>#VALUE!</v>
      </c>
      <c r="D16" s="506" t="e">
        <f ca="1">+IF(AND(ISNUMBER(OFFSET('Water Data'!$D$4,0,10*ROW('Water Data'!D10))),'Data Summary'!BS16="Yes"),100-OFFSET('Water Data'!$D$4,0,10*ROW('Water Data'!D10)),NA())</f>
        <v>#N/A</v>
      </c>
      <c r="E16" s="506" t="e">
        <f ca="1">+IF(AND(ISNUMBER(OFFSET('Water Data'!$D$6,0,10*ROW('Water Data'!D10))),'Data Summary'!BT16="Yes"),OFFSET('Water Data'!$D$6,0,10*ROW('Water Data'!D10)),NA())</f>
        <v>#N/A</v>
      </c>
      <c r="F16" s="506" t="e">
        <f ca="1">+IF(AND(ISNUMBER(OFFSET('Water Data'!$D$9,0,10*ROW('Water Data'!D10))),'Data Summary'!BU16="Yes"),OFFSET('Water Data'!$D$9,0,10*ROW('Water Data'!D10)),NA())</f>
        <v>#N/A</v>
      </c>
      <c r="G16" s="506" t="e">
        <f ca="1">+IF(AND(ISNUMBER(OFFSET('Water Data'!$E$4,0,10*ROW('Water Data'!E10))),'Data Summary'!BV16="Yes"),100-OFFSET('Water Data'!$E$4,0,10*ROW('Water Data'!E10)),NA())</f>
        <v>#N/A</v>
      </c>
      <c r="H16" s="506" t="e">
        <f ca="1">+IF(AND(ISNUMBER(OFFSET('Water Data'!$E$6,0,10*ROW('Water Data'!E10))),'Data Summary'!BW16="Yes"),OFFSET('Water Data'!$E$6,0,10*ROW('Water Data'!E10)),NA())</f>
        <v>#N/A</v>
      </c>
      <c r="I16" s="506" t="e">
        <f ca="1">+IF(AND(ISNUMBER(OFFSET('Water Data'!$E$9,0,10*ROW('Water Data'!E10))),'Data Summary'!BX16="Yes"),OFFSET('Water Data'!$E$9,0,10*ROW('Water Data'!E10)),NA())</f>
        <v>#N/A</v>
      </c>
      <c r="J16" s="506" t="e">
        <f ca="1">+IF(AND(ISNUMBER(OFFSET('Water Data'!$F$4,0,10*ROW('Water Data'!F10))),'Data Summary'!BY16="Yes"),100-OFFSET('Water Data'!$F$4,0,10*ROW('Water Data'!F10)),NA())</f>
        <v>#N/A</v>
      </c>
      <c r="K16" s="506" t="e">
        <f ca="1">+IF(AND(ISNUMBER(OFFSET('Water Data'!$F$6,0,10*ROW('Water Data'!F10))),'Data Summary'!BZ16="Yes"),OFFSET('Water Data'!$F$6,0,10*ROW('Water Data'!F10)),NA())</f>
        <v>#N/A</v>
      </c>
      <c r="L16" s="506" t="e">
        <f ca="1">+IF(AND(ISNUMBER(OFFSET('Water Data'!$F$9,0,10*ROW('Water Data'!F10))),'Data Summary'!CA16="Yes"),OFFSET('Water Data'!$F$9,0,10*ROW('Water Data'!F10)),NA())</f>
        <v>#N/A</v>
      </c>
      <c r="M16" s="506" t="e">
        <f ca="1">+IF(AND(ISNUMBER(OFFSET('Water Data'!$G$4,0,10*ROW('Water Data'!G10))),'Data Summary'!CB16="Yes"),100-OFFSET('Water Data'!$G$4,0,10*ROW('Water Data'!G10)),NA())</f>
        <v>#N/A</v>
      </c>
      <c r="N16" s="506" t="e">
        <f ca="1">+IF(AND(ISNUMBER(OFFSET('Water Data'!$G$6,0,10*ROW('Water Data'!G10))),'Data Summary'!CC16="Yes"),OFFSET('Water Data'!$G$6,0,10*ROW('Water Data'!G10)),NA())</f>
        <v>#N/A</v>
      </c>
      <c r="O16" s="506" t="e">
        <f ca="1">+IF(AND(ISNUMBER(OFFSET('Water Data'!$G$9,0,10*ROW('Water Data'!G10))),'Data Summary'!CD16="Yes"),OFFSET('Water Data'!$G$9,0,10*ROW('Water Data'!G10)),NA())</f>
        <v>#N/A</v>
      </c>
      <c r="P16" s="506" t="e">
        <f ca="1">+IF(AND(ISNUMBER(OFFSET('Water Data'!$H$4,0,10*ROW('Water Data'!H10))),'Data Summary'!CE16="Yes"),100-OFFSET('Water Data'!$H$4,0,10*ROW('Water Data'!H10)),NA())</f>
        <v>#N/A</v>
      </c>
      <c r="Q16" s="506" t="e">
        <f ca="1">+IF(AND(ISNUMBER(OFFSET('Water Data'!$H$6,0,10*ROW('Water Data'!H10))),'Data Summary'!CF16="Yes"),OFFSET('Water Data'!$H$6,0,10*ROW('Water Data'!H10)),NA())</f>
        <v>#N/A</v>
      </c>
      <c r="R16" s="506" t="e">
        <f ca="1">+IF(AND(ISNUMBER(OFFSET('Water Data'!$H$9,0,10*ROW('Water Data'!H10))),'Data Summary'!CG16="Yes"),OFFSET('Water Data'!$H$9,0,10*ROW('Water Data'!H10)),NA())</f>
        <v>#N/A</v>
      </c>
      <c r="S16" s="506" t="e">
        <f ca="1">+IF(AND(ISNUMBER(OFFSET('Water Data'!$I$4,0,10*ROW('Water Data'!I10))),'Data Summary'!CH16="Yes"),100-OFFSET('Water Data'!$I$4,0,10*ROW('Water Data'!I10)),NA())</f>
        <v>#N/A</v>
      </c>
      <c r="T16" s="506" t="e">
        <f ca="1">+IF(AND(ISNUMBER(OFFSET('Water Data'!$I$6,0,10*ROW('Water Data'!I10))),'Data Summary'!CI16="Yes"),OFFSET('Water Data'!$I$6,0,10*ROW('Water Data'!I10)),NA())</f>
        <v>#N/A</v>
      </c>
      <c r="U16" s="506" t="e">
        <f ca="1">+IF(AND(ISNUMBER(OFFSET('Water Data'!$I$9,0,10*ROW('Water Data'!I10))),'Data Summary'!CJ16="Yes"),OFFSET('Water Data'!$I$9,0,10*ROW('Water Data'!I10)),NA())</f>
        <v>#N/A</v>
      </c>
      <c r="V16" s="507" t="e">
        <f ca="1">+IF(AND(ISNUMBER(OFFSET('Sanitation Data'!$D$4,0,10*ROW('Sanitation Data'!D10))),'Data Summary'!CK16="Yes"),100-OFFSET('Sanitation Data'!$D$4,0,10*ROW('Sanitation Data'!D10)),NA())</f>
        <v>#N/A</v>
      </c>
      <c r="W16" s="507" t="e">
        <f ca="1">+IF(AND(ISNUMBER(OFFSET('Sanitation Data'!$D$6,0,10*ROW('Sanitation Data'!D10))),'Data Summary'!CL16="Yes"),OFFSET('Sanitation Data'!$D$6,0,10*ROW('Sanitation Data'!D10)),NA())</f>
        <v>#N/A</v>
      </c>
      <c r="X16" s="507" t="e">
        <f ca="1">+IF(AND(ISNUMBER(OFFSET('Sanitation Data'!$D$10,0,10*ROW('Sanitation Data'!D10))),'Data Summary'!CM16="Yes"),OFFSET('Sanitation Data'!$D$10,0,10*ROW('Sanitation Data'!D10)),NA())</f>
        <v>#N/A</v>
      </c>
      <c r="Y16" s="507" t="e">
        <f ca="1">+IF(AND(ISNUMBER(OFFSET('Sanitation Data'!$D$11,0,10*ROW('Sanitation Data'!D10))),'Data Summary'!CN16="Yes"),OFFSET('Sanitation Data'!$D$11,0,10*ROW('Sanitation Data'!D10)),NA())</f>
        <v>#N/A</v>
      </c>
      <c r="Z16" s="507" t="e">
        <f ca="1">+IF(AND(ISNUMBER(OFFSET('Sanitation Data'!$D$12,0,10*ROW('Sanitation Data'!D10))),'Data Summary'!CO16="Yes"),OFFSET('Sanitation Data'!$D$12,0,10*ROW('Sanitation Data'!D10)),NA())</f>
        <v>#N/A</v>
      </c>
      <c r="AA16" s="507" t="e">
        <f ca="1">+IF(AND(ISNUMBER(OFFSET('Sanitation Data'!$E$4,0,10*ROW('Sanitation Data'!E10))),'Data Summary'!CP16="Yes"),100-OFFSET('Sanitation Data'!$E$4,0,10*ROW('Sanitation Data'!E10)),NA())</f>
        <v>#N/A</v>
      </c>
      <c r="AB16" s="507" t="e">
        <f ca="1">+IF(AND(ISNUMBER(OFFSET('Sanitation Data'!$E$6,0,10*ROW('Sanitation Data'!E10))),'Data Summary'!CQ16="Yes"),OFFSET('Sanitation Data'!$E$6,0,10*ROW('Sanitation Data'!E10)),NA())</f>
        <v>#N/A</v>
      </c>
      <c r="AC16" s="507" t="e">
        <f ca="1">+IF(AND(ISNUMBER(OFFSET('Sanitation Data'!$E$10,0,10*ROW('Sanitation Data'!E10))),'Data Summary'!CR16="Yes"),OFFSET('Sanitation Data'!$E$10,0,10*ROW('Sanitation Data'!E10)),NA())</f>
        <v>#N/A</v>
      </c>
      <c r="AD16" s="507" t="e">
        <f ca="1">+IF(AND(ISNUMBER(OFFSET('Sanitation Data'!$E$11,0,10*ROW('Sanitation Data'!E10))),'Data Summary'!CS16="Yes"),OFFSET('Sanitation Data'!$E$11,0,10*ROW('Sanitation Data'!E10)),NA())</f>
        <v>#N/A</v>
      </c>
      <c r="AE16" s="507" t="e">
        <f ca="1">+IF(AND(ISNUMBER(OFFSET('Sanitation Data'!$E$12,0,10*ROW('Sanitation Data'!E10))),'Data Summary'!CT16="Yes"),OFFSET('Sanitation Data'!$E$12,0,10*ROW('Sanitation Data'!E10)),NA())</f>
        <v>#N/A</v>
      </c>
      <c r="AF16" s="507" t="e">
        <f ca="1">+IF(AND(ISNUMBER(OFFSET('Sanitation Data'!$F$4,0,10*ROW('Sanitation Data'!F10))),'Data Summary'!CU16="Yes"),100-OFFSET('Sanitation Data'!$F$4,0,10*ROW('Sanitation Data'!F10)),NA())</f>
        <v>#N/A</v>
      </c>
      <c r="AG16" s="507" t="e">
        <f ca="1">+IF(AND(ISNUMBER(OFFSET('Sanitation Data'!$F$6,0,10*ROW('Sanitation Data'!F10))),'Data Summary'!CV16="Yes"),OFFSET('Sanitation Data'!$F$6,0,10*ROW('Sanitation Data'!F10)),NA())</f>
        <v>#N/A</v>
      </c>
      <c r="AH16" s="507" t="e">
        <f ca="1">+IF(AND(ISNUMBER(OFFSET('Sanitation Data'!$F$10,0,10*ROW('Sanitation Data'!F10))),'Data Summary'!CW16="Yes"),OFFSET('Sanitation Data'!$F$10,0,10*ROW('Sanitation Data'!F10)),NA())</f>
        <v>#N/A</v>
      </c>
      <c r="AI16" s="507" t="e">
        <f ca="1">+IF(AND(ISNUMBER(OFFSET('Sanitation Data'!$F$11,0,10*ROW('Sanitation Data'!F10))),'Data Summary'!CX16="Yes"),OFFSET('Sanitation Data'!$F$11,0,10*ROW('Sanitation Data'!F10)),NA())</f>
        <v>#N/A</v>
      </c>
      <c r="AJ16" s="507" t="e">
        <f ca="1">+IF(AND(ISNUMBER(OFFSET('Sanitation Data'!$F$12,0,10*ROW('Sanitation Data'!F10))),'Data Summary'!CY16="Yes"),OFFSET('Sanitation Data'!$F$12,0,10*ROW('Sanitation Data'!F10)),NA())</f>
        <v>#N/A</v>
      </c>
      <c r="AK16" s="507" t="e">
        <f ca="1">+IF(AND(ISNUMBER(OFFSET('Sanitation Data'!$G$4,0,10*ROW('Sanitation Data'!G10))),'Data Summary'!CZ16="Yes"),100-OFFSET('Sanitation Data'!$G$4,0,10*ROW('Sanitation Data'!G10)),NA())</f>
        <v>#N/A</v>
      </c>
      <c r="AL16" s="507" t="e">
        <f ca="1">+IF(AND(ISNUMBER(OFFSET('Sanitation Data'!$G$6,0,10*ROW('Sanitation Data'!G10))),'Data Summary'!DA16="Yes"),OFFSET('Sanitation Data'!$G$6,0,10*ROW('Sanitation Data'!G10)),NA())</f>
        <v>#N/A</v>
      </c>
      <c r="AM16" s="507" t="e">
        <f ca="1">+IF(AND(ISNUMBER(OFFSET('Sanitation Data'!$G$10,0,10*ROW('Sanitation Data'!G10))),'Data Summary'!DB16="Yes"),OFFSET('Sanitation Data'!$G$10,0,10*ROW('Sanitation Data'!G10)),NA())</f>
        <v>#N/A</v>
      </c>
      <c r="AN16" s="507" t="e">
        <f ca="1">+IF(AND(ISNUMBER(OFFSET('Sanitation Data'!$G$11,0,10*ROW('Sanitation Data'!G10))),'Data Summary'!DC16="Yes"),OFFSET('Sanitation Data'!$G$11,0,10*ROW('Sanitation Data'!G10)),NA())</f>
        <v>#N/A</v>
      </c>
      <c r="AO16" s="507" t="e">
        <f ca="1">+IF(AND(ISNUMBER(OFFSET('Sanitation Data'!$G$12,0,10*ROW('Sanitation Data'!G10))),'Data Summary'!DD16="Yes"),OFFSET('Sanitation Data'!$G$12,0,10*ROW('Sanitation Data'!G10)),NA())</f>
        <v>#N/A</v>
      </c>
      <c r="AP16" s="507" t="e">
        <f ca="1">+IF(AND(ISNUMBER(OFFSET('Sanitation Data'!$H$4,0,10*ROW('Sanitation Data'!H10))),'Data Summary'!DE16="Yes"),100-OFFSET('Sanitation Data'!$H$4,0,10*ROW('Sanitation Data'!H10)),NA())</f>
        <v>#N/A</v>
      </c>
      <c r="AQ16" s="507" t="e">
        <f ca="1">+IF(AND(ISNUMBER(OFFSET('Sanitation Data'!$H$6,0,10*ROW('Sanitation Data'!H10))),'Data Summary'!DF16="Yes"),OFFSET('Sanitation Data'!$H$6,0,10*ROW('Sanitation Data'!H10)),NA())</f>
        <v>#N/A</v>
      </c>
      <c r="AR16" s="507" t="e">
        <f ca="1">+IF(AND(ISNUMBER(OFFSET('Sanitation Data'!$H$10,0,10*ROW('Sanitation Data'!H10))),'Data Summary'!DG16="Yes"),OFFSET('Sanitation Data'!$H$10,0,10*ROW('Sanitation Data'!H10)),NA())</f>
        <v>#N/A</v>
      </c>
      <c r="AS16" s="507" t="e">
        <f ca="1">+IF(AND(ISNUMBER(OFFSET('Sanitation Data'!$H$11,0,10*ROW('Sanitation Data'!H10))),'Data Summary'!DH16="Yes"),OFFSET('Sanitation Data'!$H$11,0,10*ROW('Sanitation Data'!H10)),NA())</f>
        <v>#N/A</v>
      </c>
      <c r="AT16" s="507" t="e">
        <f ca="1">+IF(AND(ISNUMBER(OFFSET('Sanitation Data'!$H$12,0,10*ROW('Sanitation Data'!H10))),'Data Summary'!DI16="Yes"),OFFSET('Sanitation Data'!$H$12,0,10*ROW('Sanitation Data'!H10)),NA())</f>
        <v>#N/A</v>
      </c>
      <c r="AU16" s="507" t="e">
        <f ca="1">+IF(AND(ISNUMBER(OFFSET('Sanitation Data'!$I$4,0,10*ROW('Sanitation Data'!I10))),'Data Summary'!DJ16="Yes"),100-OFFSET('Sanitation Data'!$I$4,0,10*ROW('Sanitation Data'!I10)),NA())</f>
        <v>#N/A</v>
      </c>
      <c r="AV16" s="507" t="e">
        <f ca="1">+IF(AND(ISNUMBER(OFFSET('Sanitation Data'!$I$6,0,10*ROW('Sanitation Data'!I10))),'Data Summary'!DK16="Yes"),OFFSET('Sanitation Data'!$I$6,0,10*ROW('Sanitation Data'!I10)),NA())</f>
        <v>#N/A</v>
      </c>
      <c r="AW16" s="507" t="e">
        <f ca="1">+IF(AND(ISNUMBER(OFFSET('Sanitation Data'!$I$10,0,10*ROW('Sanitation Data'!I10))),'Data Summary'!DL16="Yes"),OFFSET('Sanitation Data'!$I$10,0,10*ROW('Sanitation Data'!I10)),NA())</f>
        <v>#N/A</v>
      </c>
      <c r="AX16" s="507" t="e">
        <f ca="1">+IF(AND(ISNUMBER(OFFSET('Sanitation Data'!$I$11,0,10*ROW('Sanitation Data'!I10))),'Data Summary'!DM16="Yes"),OFFSET('Sanitation Data'!$I$11,0,10*ROW('Sanitation Data'!I10)),NA())</f>
        <v>#N/A</v>
      </c>
      <c r="AY16" s="507" t="e">
        <f ca="1">+IF(AND(ISNUMBER(OFFSET('Sanitation Data'!$I$12,0,10*ROW('Sanitation Data'!I10))),'Data Summary'!DN16="Yes"),OFFSET('Sanitation Data'!$I$12,0,10*ROW('Sanitation Data'!I10)),NA())</f>
        <v>#N/A</v>
      </c>
      <c r="AZ16" s="508" t="e">
        <f ca="1">+IF(AND(ISNUMBER(OFFSET('Hygiene Data'!$D$5,0,10*ROW('Hygiene Data'!D10))),'Data Summary'!DO16="Yes"),OFFSET('Hygiene Data'!$D$5,0,10*ROW('Hygiene Data'!D10)),NA())</f>
        <v>#N/A</v>
      </c>
      <c r="BA16" s="508" t="e">
        <f ca="1">+IF(AND(ISNUMBER(OFFSET('Hygiene Data'!$D$7,0,10*ROW('Hygiene Data'!D10))),'Data Summary'!DP16="Yes"),OFFSET('Hygiene Data'!$D$7,0,10*ROW('Hygiene Data'!D10)),NA())</f>
        <v>#N/A</v>
      </c>
      <c r="BB16" s="508" t="e">
        <f ca="1">+IF(AND(ISNUMBER(OFFSET('Hygiene Data'!$D$9,0,10*ROW('Hygiene Data'!D10))),'Data Summary'!DQ16="Yes"),OFFSET('Hygiene Data'!$D$9,0,10*ROW('Hygiene Data'!D10)),NA())</f>
        <v>#N/A</v>
      </c>
      <c r="BC16" s="508" t="e">
        <f ca="1">+IF(AND(ISNUMBER(OFFSET('Hygiene Data'!$E$5,0,10*ROW('Hygiene Data'!E10))),'Data Summary'!DR16="Yes"),OFFSET('Hygiene Data'!$E$5,0,10*ROW('Hygiene Data'!E10)),NA())</f>
        <v>#N/A</v>
      </c>
      <c r="BD16" s="508" t="e">
        <f ca="1">+IF(AND(ISNUMBER(OFFSET('Hygiene Data'!$E$7,0,10*ROW('Hygiene Data'!E10))),'Data Summary'!DS16="Yes"),OFFSET('Hygiene Data'!$E$7,0,10*ROW('Hygiene Data'!E10)),NA())</f>
        <v>#N/A</v>
      </c>
      <c r="BE16" s="508" t="e">
        <f ca="1">+IF(AND(ISNUMBER(OFFSET('Hygiene Data'!$E$9,0,10*ROW('Hygiene Data'!E10))),'Data Summary'!DT16="Yes"),OFFSET('Hygiene Data'!$E$9,0,10*ROW('Hygiene Data'!E10)),NA())</f>
        <v>#N/A</v>
      </c>
      <c r="BF16" s="508" t="e">
        <f ca="1">+IF(AND(ISNUMBER(OFFSET('Hygiene Data'!$F$5,0,10*ROW('Hygiene Data'!F10))),'Data Summary'!DU16="Yes"),OFFSET('Hygiene Data'!$F$5,0,10*ROW('Hygiene Data'!F10)),NA())</f>
        <v>#N/A</v>
      </c>
      <c r="BG16" s="508" t="e">
        <f ca="1">+IF(AND(ISNUMBER(OFFSET('Hygiene Data'!$F$7,0,10*ROW('Hygiene Data'!F10))),'Data Summary'!DV16="Yes"),OFFSET('Hygiene Data'!$F$7,0,10*ROW('Hygiene Data'!F10)),NA())</f>
        <v>#N/A</v>
      </c>
      <c r="BH16" s="508" t="e">
        <f ca="1">+IF(AND(ISNUMBER(OFFSET('Hygiene Data'!$F$9,0,10*ROW('Hygiene Data'!F10))),'Data Summary'!DW16="Yes"),OFFSET('Hygiene Data'!$F$9,0,10*ROW('Hygiene Data'!F10)),NA())</f>
        <v>#N/A</v>
      </c>
      <c r="BI16" s="508" t="e">
        <f ca="1">+IF(AND(ISNUMBER(OFFSET('Hygiene Data'!$G$5,0,10*ROW('Hygiene Data'!G10))),'Data Summary'!DX16="Yes"),OFFSET('Hygiene Data'!$G$5,0,10*ROW('Hygiene Data'!G10)),NA())</f>
        <v>#N/A</v>
      </c>
      <c r="BJ16" s="508" t="e">
        <f ca="1">+IF(AND(ISNUMBER(OFFSET('Hygiene Data'!$G$7,0,10*ROW('Hygiene Data'!G10))),'Data Summary'!DY16="Yes"),OFFSET('Hygiene Data'!$G$7,0,10*ROW('Hygiene Data'!G10)),NA())</f>
        <v>#N/A</v>
      </c>
      <c r="BK16" s="508" t="e">
        <f ca="1">+IF(AND(ISNUMBER(OFFSET('Hygiene Data'!$G$9,0,10*ROW('Hygiene Data'!G10))),'Data Summary'!DZ16="Yes"),OFFSET('Hygiene Data'!$G$9,0,10*ROW('Hygiene Data'!G10)),NA())</f>
        <v>#N/A</v>
      </c>
      <c r="BL16" s="508" t="e">
        <f ca="1">+IF(AND(ISNUMBER(OFFSET('Hygiene Data'!$H$5,0,10*ROW('Hygiene Data'!H10))),'Data Summary'!EA16="Yes"),OFFSET('Hygiene Data'!$H$5,0,10*ROW('Hygiene Data'!H10)),NA())</f>
        <v>#N/A</v>
      </c>
      <c r="BM16" s="508" t="e">
        <f ca="1">+IF(AND(ISNUMBER(OFFSET('Hygiene Data'!$H$7,0,10*ROW('Hygiene Data'!H10))),'Data Summary'!EB16="Yes"),OFFSET('Hygiene Data'!$H$7,0,10*ROW('Hygiene Data'!H10)),NA())</f>
        <v>#N/A</v>
      </c>
      <c r="BN16" s="508" t="e">
        <f ca="1">+IF(AND(ISNUMBER(OFFSET('Hygiene Data'!$H$9,0,10*ROW('Hygiene Data'!H10))),'Data Summary'!EC16="Yes"),OFFSET('Hygiene Data'!$H$9,0,10*ROW('Hygiene Data'!H10)),NA())</f>
        <v>#N/A</v>
      </c>
      <c r="BO16" s="508" t="e">
        <f ca="1">+IF(AND(ISNUMBER(OFFSET('Hygiene Data'!$I$5,0,10*ROW('Hygiene Data'!I10))),'Data Summary'!ED16="Yes"),OFFSET('Hygiene Data'!$I$5,0,10*ROW('Hygiene Data'!I10)),NA())</f>
        <v>#N/A</v>
      </c>
      <c r="BP16" s="508" t="e">
        <f ca="1">+IF(AND(ISNUMBER(OFFSET('Hygiene Data'!$I$7,0,10*ROW('Hygiene Data'!I10))),'Data Summary'!EE16="Yes"),OFFSET('Hygiene Data'!$I$7,0,10*ROW('Hygiene Data'!I10)),NA())</f>
        <v>#N/A</v>
      </c>
      <c r="BQ16" s="508" t="e">
        <f ca="1">+IF(AND(ISNUMBER(OFFSET('Hygiene Data'!$I$9,0,10*ROW('Hygiene Data'!I10))),'Data Summary'!EF16="Yes"),OFFSET('Hygiene Data'!$I$9,0,10*ROW('Hygiene Data'!I10)),NA())</f>
        <v>#N/A</v>
      </c>
    </row>
    <row r="17" spans="1:69" x14ac:dyDescent="0.25">
      <c r="A17" s="504" t="e">
        <f ca="1">+RIGHT('Data Summary'!A17,LEN('Data Summary'!A17)-9)</f>
        <v>#VALUE!</v>
      </c>
      <c r="B17" s="478" t="str">
        <f ca="1">+IF(ISTEXT('Data Summary'!B17),'Data Summary'!B17,"")</f>
        <v/>
      </c>
      <c r="C17" s="505" t="e">
        <f ca="1">+VALUE('Data Summary'!C17)</f>
        <v>#VALUE!</v>
      </c>
      <c r="D17" s="506" t="e">
        <f ca="1">+IF(AND(ISNUMBER(OFFSET('Water Data'!$D$4,0,10*ROW('Water Data'!D11))),'Data Summary'!BS17="Yes"),100-OFFSET('Water Data'!$D$4,0,10*ROW('Water Data'!D11)),NA())</f>
        <v>#N/A</v>
      </c>
      <c r="E17" s="506" t="e">
        <f ca="1">+IF(AND(ISNUMBER(OFFSET('Water Data'!$D$6,0,10*ROW('Water Data'!D11))),'Data Summary'!BT17="Yes"),OFFSET('Water Data'!$D$6,0,10*ROW('Water Data'!D11)),NA())</f>
        <v>#N/A</v>
      </c>
      <c r="F17" s="506" t="e">
        <f ca="1">+IF(AND(ISNUMBER(OFFSET('Water Data'!$D$9,0,10*ROW('Water Data'!D11))),'Data Summary'!BU17="Yes"),OFFSET('Water Data'!$D$9,0,10*ROW('Water Data'!D11)),NA())</f>
        <v>#N/A</v>
      </c>
      <c r="G17" s="506" t="e">
        <f ca="1">+IF(AND(ISNUMBER(OFFSET('Water Data'!$E$4,0,10*ROW('Water Data'!E11))),'Data Summary'!BV17="Yes"),100-OFFSET('Water Data'!$E$4,0,10*ROW('Water Data'!E11)),NA())</f>
        <v>#N/A</v>
      </c>
      <c r="H17" s="506" t="e">
        <f ca="1">+IF(AND(ISNUMBER(OFFSET('Water Data'!$E$6,0,10*ROW('Water Data'!E11))),'Data Summary'!BW17="Yes"),OFFSET('Water Data'!$E$6,0,10*ROW('Water Data'!E11)),NA())</f>
        <v>#N/A</v>
      </c>
      <c r="I17" s="506" t="e">
        <f ca="1">+IF(AND(ISNUMBER(OFFSET('Water Data'!$E$9,0,10*ROW('Water Data'!E11))),'Data Summary'!BX17="Yes"),OFFSET('Water Data'!$E$9,0,10*ROW('Water Data'!E11)),NA())</f>
        <v>#N/A</v>
      </c>
      <c r="J17" s="506" t="e">
        <f ca="1">+IF(AND(ISNUMBER(OFFSET('Water Data'!$F$4,0,10*ROW('Water Data'!F11))),'Data Summary'!BY17="Yes"),100-OFFSET('Water Data'!$F$4,0,10*ROW('Water Data'!F11)),NA())</f>
        <v>#N/A</v>
      </c>
      <c r="K17" s="506" t="e">
        <f ca="1">+IF(AND(ISNUMBER(OFFSET('Water Data'!$F$6,0,10*ROW('Water Data'!F11))),'Data Summary'!BZ17="Yes"),OFFSET('Water Data'!$F$6,0,10*ROW('Water Data'!F11)),NA())</f>
        <v>#N/A</v>
      </c>
      <c r="L17" s="506" t="e">
        <f ca="1">+IF(AND(ISNUMBER(OFFSET('Water Data'!$F$9,0,10*ROW('Water Data'!F11))),'Data Summary'!CA17="Yes"),OFFSET('Water Data'!$F$9,0,10*ROW('Water Data'!F11)),NA())</f>
        <v>#N/A</v>
      </c>
      <c r="M17" s="506" t="e">
        <f ca="1">+IF(AND(ISNUMBER(OFFSET('Water Data'!$G$4,0,10*ROW('Water Data'!G11))),'Data Summary'!CB17="Yes"),100-OFFSET('Water Data'!$G$4,0,10*ROW('Water Data'!G11)),NA())</f>
        <v>#N/A</v>
      </c>
      <c r="N17" s="506" t="e">
        <f ca="1">+IF(AND(ISNUMBER(OFFSET('Water Data'!$G$6,0,10*ROW('Water Data'!G11))),'Data Summary'!CC17="Yes"),OFFSET('Water Data'!$G$6,0,10*ROW('Water Data'!G11)),NA())</f>
        <v>#N/A</v>
      </c>
      <c r="O17" s="506" t="e">
        <f ca="1">+IF(AND(ISNUMBER(OFFSET('Water Data'!$G$9,0,10*ROW('Water Data'!G11))),'Data Summary'!CD17="Yes"),OFFSET('Water Data'!$G$9,0,10*ROW('Water Data'!G11)),NA())</f>
        <v>#N/A</v>
      </c>
      <c r="P17" s="506" t="e">
        <f ca="1">+IF(AND(ISNUMBER(OFFSET('Water Data'!$H$4,0,10*ROW('Water Data'!H11))),'Data Summary'!CE17="Yes"),100-OFFSET('Water Data'!$H$4,0,10*ROW('Water Data'!H11)),NA())</f>
        <v>#N/A</v>
      </c>
      <c r="Q17" s="506" t="e">
        <f ca="1">+IF(AND(ISNUMBER(OFFSET('Water Data'!$H$6,0,10*ROW('Water Data'!H11))),'Data Summary'!CF17="Yes"),OFFSET('Water Data'!$H$6,0,10*ROW('Water Data'!H11)),NA())</f>
        <v>#N/A</v>
      </c>
      <c r="R17" s="506" t="e">
        <f ca="1">+IF(AND(ISNUMBER(OFFSET('Water Data'!$H$9,0,10*ROW('Water Data'!H11))),'Data Summary'!CG17="Yes"),OFFSET('Water Data'!$H$9,0,10*ROW('Water Data'!H11)),NA())</f>
        <v>#N/A</v>
      </c>
      <c r="S17" s="506" t="e">
        <f ca="1">+IF(AND(ISNUMBER(OFFSET('Water Data'!$I$4,0,10*ROW('Water Data'!I11))),'Data Summary'!CH17="Yes"),100-OFFSET('Water Data'!$I$4,0,10*ROW('Water Data'!I11)),NA())</f>
        <v>#N/A</v>
      </c>
      <c r="T17" s="506" t="e">
        <f ca="1">+IF(AND(ISNUMBER(OFFSET('Water Data'!$I$6,0,10*ROW('Water Data'!I11))),'Data Summary'!CI17="Yes"),OFFSET('Water Data'!$I$6,0,10*ROW('Water Data'!I11)),NA())</f>
        <v>#N/A</v>
      </c>
      <c r="U17" s="506" t="e">
        <f ca="1">+IF(AND(ISNUMBER(OFFSET('Water Data'!$I$9,0,10*ROW('Water Data'!I11))),'Data Summary'!CJ17="Yes"),OFFSET('Water Data'!$I$9,0,10*ROW('Water Data'!I11)),NA())</f>
        <v>#N/A</v>
      </c>
      <c r="V17" s="507" t="e">
        <f ca="1">+IF(AND(ISNUMBER(OFFSET('Sanitation Data'!$D$4,0,10*ROW('Sanitation Data'!D11))),'Data Summary'!CK17="Yes"),100-OFFSET('Sanitation Data'!$D$4,0,10*ROW('Sanitation Data'!D11)),NA())</f>
        <v>#N/A</v>
      </c>
      <c r="W17" s="507" t="e">
        <f ca="1">+IF(AND(ISNUMBER(OFFSET('Sanitation Data'!$D$6,0,10*ROW('Sanitation Data'!D11))),'Data Summary'!CL17="Yes"),OFFSET('Sanitation Data'!$D$6,0,10*ROW('Sanitation Data'!D11)),NA())</f>
        <v>#N/A</v>
      </c>
      <c r="X17" s="507" t="e">
        <f ca="1">+IF(AND(ISNUMBER(OFFSET('Sanitation Data'!$D$10,0,10*ROW('Sanitation Data'!D11))),'Data Summary'!CM17="Yes"),OFFSET('Sanitation Data'!$D$10,0,10*ROW('Sanitation Data'!D11)),NA())</f>
        <v>#N/A</v>
      </c>
      <c r="Y17" s="507" t="e">
        <f ca="1">+IF(AND(ISNUMBER(OFFSET('Sanitation Data'!$D$11,0,10*ROW('Sanitation Data'!D11))),'Data Summary'!CN17="Yes"),OFFSET('Sanitation Data'!$D$11,0,10*ROW('Sanitation Data'!D11)),NA())</f>
        <v>#N/A</v>
      </c>
      <c r="Z17" s="507" t="e">
        <f ca="1">+IF(AND(ISNUMBER(OFFSET('Sanitation Data'!$D$12,0,10*ROW('Sanitation Data'!D11))),'Data Summary'!CO17="Yes"),OFFSET('Sanitation Data'!$D$12,0,10*ROW('Sanitation Data'!D11)),NA())</f>
        <v>#N/A</v>
      </c>
      <c r="AA17" s="507" t="e">
        <f ca="1">+IF(AND(ISNUMBER(OFFSET('Sanitation Data'!$E$4,0,10*ROW('Sanitation Data'!E11))),'Data Summary'!CP17="Yes"),100-OFFSET('Sanitation Data'!$E$4,0,10*ROW('Sanitation Data'!E11)),NA())</f>
        <v>#N/A</v>
      </c>
      <c r="AB17" s="507" t="e">
        <f ca="1">+IF(AND(ISNUMBER(OFFSET('Sanitation Data'!$E$6,0,10*ROW('Sanitation Data'!E11))),'Data Summary'!CQ17="Yes"),OFFSET('Sanitation Data'!$E$6,0,10*ROW('Sanitation Data'!E11)),NA())</f>
        <v>#N/A</v>
      </c>
      <c r="AC17" s="507" t="e">
        <f ca="1">+IF(AND(ISNUMBER(OFFSET('Sanitation Data'!$E$10,0,10*ROW('Sanitation Data'!E11))),'Data Summary'!CR17="Yes"),OFFSET('Sanitation Data'!$E$10,0,10*ROW('Sanitation Data'!E11)),NA())</f>
        <v>#N/A</v>
      </c>
      <c r="AD17" s="507" t="e">
        <f ca="1">+IF(AND(ISNUMBER(OFFSET('Sanitation Data'!$E$11,0,10*ROW('Sanitation Data'!E11))),'Data Summary'!CS17="Yes"),OFFSET('Sanitation Data'!$E$11,0,10*ROW('Sanitation Data'!E11)),NA())</f>
        <v>#N/A</v>
      </c>
      <c r="AE17" s="507" t="e">
        <f ca="1">+IF(AND(ISNUMBER(OFFSET('Sanitation Data'!$E$12,0,10*ROW('Sanitation Data'!E11))),'Data Summary'!CT17="Yes"),OFFSET('Sanitation Data'!$E$12,0,10*ROW('Sanitation Data'!E11)),NA())</f>
        <v>#N/A</v>
      </c>
      <c r="AF17" s="507" t="e">
        <f ca="1">+IF(AND(ISNUMBER(OFFSET('Sanitation Data'!$F$4,0,10*ROW('Sanitation Data'!F11))),'Data Summary'!CU17="Yes"),100-OFFSET('Sanitation Data'!$F$4,0,10*ROW('Sanitation Data'!F11)),NA())</f>
        <v>#N/A</v>
      </c>
      <c r="AG17" s="507" t="e">
        <f ca="1">+IF(AND(ISNUMBER(OFFSET('Sanitation Data'!$F$6,0,10*ROW('Sanitation Data'!F11))),'Data Summary'!CV17="Yes"),OFFSET('Sanitation Data'!$F$6,0,10*ROW('Sanitation Data'!F11)),NA())</f>
        <v>#N/A</v>
      </c>
      <c r="AH17" s="507" t="e">
        <f ca="1">+IF(AND(ISNUMBER(OFFSET('Sanitation Data'!$F$10,0,10*ROW('Sanitation Data'!F11))),'Data Summary'!CW17="Yes"),OFFSET('Sanitation Data'!$F$10,0,10*ROW('Sanitation Data'!F11)),NA())</f>
        <v>#N/A</v>
      </c>
      <c r="AI17" s="507" t="e">
        <f ca="1">+IF(AND(ISNUMBER(OFFSET('Sanitation Data'!$F$11,0,10*ROW('Sanitation Data'!F11))),'Data Summary'!CX17="Yes"),OFFSET('Sanitation Data'!$F$11,0,10*ROW('Sanitation Data'!F11)),NA())</f>
        <v>#N/A</v>
      </c>
      <c r="AJ17" s="507" t="e">
        <f ca="1">+IF(AND(ISNUMBER(OFFSET('Sanitation Data'!$F$12,0,10*ROW('Sanitation Data'!F11))),'Data Summary'!CY17="Yes"),OFFSET('Sanitation Data'!$F$12,0,10*ROW('Sanitation Data'!F11)),NA())</f>
        <v>#N/A</v>
      </c>
      <c r="AK17" s="507" t="e">
        <f ca="1">+IF(AND(ISNUMBER(OFFSET('Sanitation Data'!$G$4,0,10*ROW('Sanitation Data'!G11))),'Data Summary'!CZ17="Yes"),100-OFFSET('Sanitation Data'!$G$4,0,10*ROW('Sanitation Data'!G11)),NA())</f>
        <v>#N/A</v>
      </c>
      <c r="AL17" s="507" t="e">
        <f ca="1">+IF(AND(ISNUMBER(OFFSET('Sanitation Data'!$G$6,0,10*ROW('Sanitation Data'!G11))),'Data Summary'!DA17="Yes"),OFFSET('Sanitation Data'!$G$6,0,10*ROW('Sanitation Data'!G11)),NA())</f>
        <v>#N/A</v>
      </c>
      <c r="AM17" s="507" t="e">
        <f ca="1">+IF(AND(ISNUMBER(OFFSET('Sanitation Data'!$G$10,0,10*ROW('Sanitation Data'!G11))),'Data Summary'!DB17="Yes"),OFFSET('Sanitation Data'!$G$10,0,10*ROW('Sanitation Data'!G11)),NA())</f>
        <v>#N/A</v>
      </c>
      <c r="AN17" s="507" t="e">
        <f ca="1">+IF(AND(ISNUMBER(OFFSET('Sanitation Data'!$G$11,0,10*ROW('Sanitation Data'!G11))),'Data Summary'!DC17="Yes"),OFFSET('Sanitation Data'!$G$11,0,10*ROW('Sanitation Data'!G11)),NA())</f>
        <v>#N/A</v>
      </c>
      <c r="AO17" s="507" t="e">
        <f ca="1">+IF(AND(ISNUMBER(OFFSET('Sanitation Data'!$G$12,0,10*ROW('Sanitation Data'!G11))),'Data Summary'!DD17="Yes"),OFFSET('Sanitation Data'!$G$12,0,10*ROW('Sanitation Data'!G11)),NA())</f>
        <v>#N/A</v>
      </c>
      <c r="AP17" s="507" t="e">
        <f ca="1">+IF(AND(ISNUMBER(OFFSET('Sanitation Data'!$H$4,0,10*ROW('Sanitation Data'!H11))),'Data Summary'!DE17="Yes"),100-OFFSET('Sanitation Data'!$H$4,0,10*ROW('Sanitation Data'!H11)),NA())</f>
        <v>#N/A</v>
      </c>
      <c r="AQ17" s="507" t="e">
        <f ca="1">+IF(AND(ISNUMBER(OFFSET('Sanitation Data'!$H$6,0,10*ROW('Sanitation Data'!H11))),'Data Summary'!DF17="Yes"),OFFSET('Sanitation Data'!$H$6,0,10*ROW('Sanitation Data'!H11)),NA())</f>
        <v>#N/A</v>
      </c>
      <c r="AR17" s="507" t="e">
        <f ca="1">+IF(AND(ISNUMBER(OFFSET('Sanitation Data'!$H$10,0,10*ROW('Sanitation Data'!H11))),'Data Summary'!DG17="Yes"),OFFSET('Sanitation Data'!$H$10,0,10*ROW('Sanitation Data'!H11)),NA())</f>
        <v>#N/A</v>
      </c>
      <c r="AS17" s="507" t="e">
        <f ca="1">+IF(AND(ISNUMBER(OFFSET('Sanitation Data'!$H$11,0,10*ROW('Sanitation Data'!H11))),'Data Summary'!DH17="Yes"),OFFSET('Sanitation Data'!$H$11,0,10*ROW('Sanitation Data'!H11)),NA())</f>
        <v>#N/A</v>
      </c>
      <c r="AT17" s="507" t="e">
        <f ca="1">+IF(AND(ISNUMBER(OFFSET('Sanitation Data'!$H$12,0,10*ROW('Sanitation Data'!H11))),'Data Summary'!DI17="Yes"),OFFSET('Sanitation Data'!$H$12,0,10*ROW('Sanitation Data'!H11)),NA())</f>
        <v>#N/A</v>
      </c>
      <c r="AU17" s="507" t="e">
        <f ca="1">+IF(AND(ISNUMBER(OFFSET('Sanitation Data'!$I$4,0,10*ROW('Sanitation Data'!I11))),'Data Summary'!DJ17="Yes"),100-OFFSET('Sanitation Data'!$I$4,0,10*ROW('Sanitation Data'!I11)),NA())</f>
        <v>#N/A</v>
      </c>
      <c r="AV17" s="507" t="e">
        <f ca="1">+IF(AND(ISNUMBER(OFFSET('Sanitation Data'!$I$6,0,10*ROW('Sanitation Data'!I11))),'Data Summary'!DK17="Yes"),OFFSET('Sanitation Data'!$I$6,0,10*ROW('Sanitation Data'!I11)),NA())</f>
        <v>#N/A</v>
      </c>
      <c r="AW17" s="507" t="e">
        <f ca="1">+IF(AND(ISNUMBER(OFFSET('Sanitation Data'!$I$10,0,10*ROW('Sanitation Data'!I11))),'Data Summary'!DL17="Yes"),OFFSET('Sanitation Data'!$I$10,0,10*ROW('Sanitation Data'!I11)),NA())</f>
        <v>#N/A</v>
      </c>
      <c r="AX17" s="507" t="e">
        <f ca="1">+IF(AND(ISNUMBER(OFFSET('Sanitation Data'!$I$11,0,10*ROW('Sanitation Data'!I11))),'Data Summary'!DM17="Yes"),OFFSET('Sanitation Data'!$I$11,0,10*ROW('Sanitation Data'!I11)),NA())</f>
        <v>#N/A</v>
      </c>
      <c r="AY17" s="507" t="e">
        <f ca="1">+IF(AND(ISNUMBER(OFFSET('Sanitation Data'!$I$12,0,10*ROW('Sanitation Data'!I11))),'Data Summary'!DN17="Yes"),OFFSET('Sanitation Data'!$I$12,0,10*ROW('Sanitation Data'!I11)),NA())</f>
        <v>#N/A</v>
      </c>
      <c r="AZ17" s="508" t="e">
        <f ca="1">+IF(AND(ISNUMBER(OFFSET('Hygiene Data'!$D$5,0,10*ROW('Hygiene Data'!D11))),'Data Summary'!DO17="Yes"),OFFSET('Hygiene Data'!$D$5,0,10*ROW('Hygiene Data'!D11)),NA())</f>
        <v>#N/A</v>
      </c>
      <c r="BA17" s="508" t="e">
        <f ca="1">+IF(AND(ISNUMBER(OFFSET('Hygiene Data'!$D$7,0,10*ROW('Hygiene Data'!D11))),'Data Summary'!DP17="Yes"),OFFSET('Hygiene Data'!$D$7,0,10*ROW('Hygiene Data'!D11)),NA())</f>
        <v>#N/A</v>
      </c>
      <c r="BB17" s="508" t="e">
        <f ca="1">+IF(AND(ISNUMBER(OFFSET('Hygiene Data'!$D$9,0,10*ROW('Hygiene Data'!D11))),'Data Summary'!DQ17="Yes"),OFFSET('Hygiene Data'!$D$9,0,10*ROW('Hygiene Data'!D11)),NA())</f>
        <v>#N/A</v>
      </c>
      <c r="BC17" s="508" t="e">
        <f ca="1">+IF(AND(ISNUMBER(OFFSET('Hygiene Data'!$E$5,0,10*ROW('Hygiene Data'!E11))),'Data Summary'!DR17="Yes"),OFFSET('Hygiene Data'!$E$5,0,10*ROW('Hygiene Data'!E11)),NA())</f>
        <v>#N/A</v>
      </c>
      <c r="BD17" s="508" t="e">
        <f ca="1">+IF(AND(ISNUMBER(OFFSET('Hygiene Data'!$E$7,0,10*ROW('Hygiene Data'!E11))),'Data Summary'!DS17="Yes"),OFFSET('Hygiene Data'!$E$7,0,10*ROW('Hygiene Data'!E11)),NA())</f>
        <v>#N/A</v>
      </c>
      <c r="BE17" s="508" t="e">
        <f ca="1">+IF(AND(ISNUMBER(OFFSET('Hygiene Data'!$E$9,0,10*ROW('Hygiene Data'!E11))),'Data Summary'!DT17="Yes"),OFFSET('Hygiene Data'!$E$9,0,10*ROW('Hygiene Data'!E11)),NA())</f>
        <v>#N/A</v>
      </c>
      <c r="BF17" s="508" t="e">
        <f ca="1">+IF(AND(ISNUMBER(OFFSET('Hygiene Data'!$F$5,0,10*ROW('Hygiene Data'!F11))),'Data Summary'!DU17="Yes"),OFFSET('Hygiene Data'!$F$5,0,10*ROW('Hygiene Data'!F11)),NA())</f>
        <v>#N/A</v>
      </c>
      <c r="BG17" s="508" t="e">
        <f ca="1">+IF(AND(ISNUMBER(OFFSET('Hygiene Data'!$F$7,0,10*ROW('Hygiene Data'!F11))),'Data Summary'!DV17="Yes"),OFFSET('Hygiene Data'!$F$7,0,10*ROW('Hygiene Data'!F11)),NA())</f>
        <v>#N/A</v>
      </c>
      <c r="BH17" s="508" t="e">
        <f ca="1">+IF(AND(ISNUMBER(OFFSET('Hygiene Data'!$F$9,0,10*ROW('Hygiene Data'!F11))),'Data Summary'!DW17="Yes"),OFFSET('Hygiene Data'!$F$9,0,10*ROW('Hygiene Data'!F11)),NA())</f>
        <v>#N/A</v>
      </c>
      <c r="BI17" s="508" t="e">
        <f ca="1">+IF(AND(ISNUMBER(OFFSET('Hygiene Data'!$G$5,0,10*ROW('Hygiene Data'!G11))),'Data Summary'!DX17="Yes"),OFFSET('Hygiene Data'!$G$5,0,10*ROW('Hygiene Data'!G11)),NA())</f>
        <v>#N/A</v>
      </c>
      <c r="BJ17" s="508" t="e">
        <f ca="1">+IF(AND(ISNUMBER(OFFSET('Hygiene Data'!$G$7,0,10*ROW('Hygiene Data'!G11))),'Data Summary'!DY17="Yes"),OFFSET('Hygiene Data'!$G$7,0,10*ROW('Hygiene Data'!G11)),NA())</f>
        <v>#N/A</v>
      </c>
      <c r="BK17" s="508" t="e">
        <f ca="1">+IF(AND(ISNUMBER(OFFSET('Hygiene Data'!$G$9,0,10*ROW('Hygiene Data'!G11))),'Data Summary'!DZ17="Yes"),OFFSET('Hygiene Data'!$G$9,0,10*ROW('Hygiene Data'!G11)),NA())</f>
        <v>#N/A</v>
      </c>
      <c r="BL17" s="508" t="e">
        <f ca="1">+IF(AND(ISNUMBER(OFFSET('Hygiene Data'!$H$5,0,10*ROW('Hygiene Data'!H11))),'Data Summary'!EA17="Yes"),OFFSET('Hygiene Data'!$H$5,0,10*ROW('Hygiene Data'!H11)),NA())</f>
        <v>#N/A</v>
      </c>
      <c r="BM17" s="508" t="e">
        <f ca="1">+IF(AND(ISNUMBER(OFFSET('Hygiene Data'!$H$7,0,10*ROW('Hygiene Data'!H11))),'Data Summary'!EB17="Yes"),OFFSET('Hygiene Data'!$H$7,0,10*ROW('Hygiene Data'!H11)),NA())</f>
        <v>#N/A</v>
      </c>
      <c r="BN17" s="508" t="e">
        <f ca="1">+IF(AND(ISNUMBER(OFFSET('Hygiene Data'!$H$9,0,10*ROW('Hygiene Data'!H11))),'Data Summary'!EC17="Yes"),OFFSET('Hygiene Data'!$H$9,0,10*ROW('Hygiene Data'!H11)),NA())</f>
        <v>#N/A</v>
      </c>
      <c r="BO17" s="508" t="e">
        <f ca="1">+IF(AND(ISNUMBER(OFFSET('Hygiene Data'!$I$5,0,10*ROW('Hygiene Data'!I11))),'Data Summary'!ED17="Yes"),OFFSET('Hygiene Data'!$I$5,0,10*ROW('Hygiene Data'!I11)),NA())</f>
        <v>#N/A</v>
      </c>
      <c r="BP17" s="508" t="e">
        <f ca="1">+IF(AND(ISNUMBER(OFFSET('Hygiene Data'!$I$7,0,10*ROW('Hygiene Data'!I11))),'Data Summary'!EE17="Yes"),OFFSET('Hygiene Data'!$I$7,0,10*ROW('Hygiene Data'!I11)),NA())</f>
        <v>#N/A</v>
      </c>
      <c r="BQ17" s="508" t="e">
        <f ca="1">+IF(AND(ISNUMBER(OFFSET('Hygiene Data'!$I$9,0,10*ROW('Hygiene Data'!I11))),'Data Summary'!EF17="Yes"),OFFSET('Hygiene Data'!$I$9,0,10*ROW('Hygiene Data'!I11)),NA())</f>
        <v>#N/A</v>
      </c>
    </row>
    <row r="18" spans="1:69" x14ac:dyDescent="0.25">
      <c r="A18" s="504" t="e">
        <f ca="1">+RIGHT('Data Summary'!A18,LEN('Data Summary'!A18)-9)</f>
        <v>#VALUE!</v>
      </c>
      <c r="B18" s="478" t="str">
        <f ca="1">+IF(ISTEXT('Data Summary'!B18),'Data Summary'!B18,"")</f>
        <v/>
      </c>
      <c r="C18" s="505" t="e">
        <f ca="1">+VALUE('Data Summary'!C18)</f>
        <v>#VALUE!</v>
      </c>
      <c r="D18" s="506" t="e">
        <f ca="1">+IF(AND(ISNUMBER(OFFSET('Water Data'!$D$4,0,10*ROW('Water Data'!D12))),'Data Summary'!BS18="Yes"),100-OFFSET('Water Data'!$D$4,0,10*ROW('Water Data'!D12)),NA())</f>
        <v>#N/A</v>
      </c>
      <c r="E18" s="506" t="e">
        <f ca="1">+IF(AND(ISNUMBER(OFFSET('Water Data'!$D$6,0,10*ROW('Water Data'!D12))),'Data Summary'!BT18="Yes"),OFFSET('Water Data'!$D$6,0,10*ROW('Water Data'!D12)),NA())</f>
        <v>#N/A</v>
      </c>
      <c r="F18" s="506" t="e">
        <f ca="1">+IF(AND(ISNUMBER(OFFSET('Water Data'!$D$9,0,10*ROW('Water Data'!D12))),'Data Summary'!BU18="Yes"),OFFSET('Water Data'!$D$9,0,10*ROW('Water Data'!D12)),NA())</f>
        <v>#N/A</v>
      </c>
      <c r="G18" s="506" t="e">
        <f ca="1">+IF(AND(ISNUMBER(OFFSET('Water Data'!$E$4,0,10*ROW('Water Data'!E12))),'Data Summary'!BV18="Yes"),100-OFFSET('Water Data'!$E$4,0,10*ROW('Water Data'!E12)),NA())</f>
        <v>#N/A</v>
      </c>
      <c r="H18" s="506" t="e">
        <f ca="1">+IF(AND(ISNUMBER(OFFSET('Water Data'!$E$6,0,10*ROW('Water Data'!E12))),'Data Summary'!BW18="Yes"),OFFSET('Water Data'!$E$6,0,10*ROW('Water Data'!E12)),NA())</f>
        <v>#N/A</v>
      </c>
      <c r="I18" s="506" t="e">
        <f ca="1">+IF(AND(ISNUMBER(OFFSET('Water Data'!$E$9,0,10*ROW('Water Data'!E12))),'Data Summary'!BX18="Yes"),OFFSET('Water Data'!$E$9,0,10*ROW('Water Data'!E12)),NA())</f>
        <v>#N/A</v>
      </c>
      <c r="J18" s="506" t="e">
        <f ca="1">+IF(AND(ISNUMBER(OFFSET('Water Data'!$F$4,0,10*ROW('Water Data'!F12))),'Data Summary'!BY18="Yes"),100-OFFSET('Water Data'!$F$4,0,10*ROW('Water Data'!F12)),NA())</f>
        <v>#N/A</v>
      </c>
      <c r="K18" s="506" t="e">
        <f ca="1">+IF(AND(ISNUMBER(OFFSET('Water Data'!$F$6,0,10*ROW('Water Data'!F12))),'Data Summary'!BZ18="Yes"),OFFSET('Water Data'!$F$6,0,10*ROW('Water Data'!F12)),NA())</f>
        <v>#N/A</v>
      </c>
      <c r="L18" s="506" t="e">
        <f ca="1">+IF(AND(ISNUMBER(OFFSET('Water Data'!$F$9,0,10*ROW('Water Data'!F12))),'Data Summary'!CA18="Yes"),OFFSET('Water Data'!$F$9,0,10*ROW('Water Data'!F12)),NA())</f>
        <v>#N/A</v>
      </c>
      <c r="M18" s="506" t="e">
        <f ca="1">+IF(AND(ISNUMBER(OFFSET('Water Data'!$G$4,0,10*ROW('Water Data'!G12))),'Data Summary'!CB18="Yes"),100-OFFSET('Water Data'!$G$4,0,10*ROW('Water Data'!G12)),NA())</f>
        <v>#N/A</v>
      </c>
      <c r="N18" s="506" t="e">
        <f ca="1">+IF(AND(ISNUMBER(OFFSET('Water Data'!$G$6,0,10*ROW('Water Data'!G12))),'Data Summary'!CC18="Yes"),OFFSET('Water Data'!$G$6,0,10*ROW('Water Data'!G12)),NA())</f>
        <v>#N/A</v>
      </c>
      <c r="O18" s="506" t="e">
        <f ca="1">+IF(AND(ISNUMBER(OFFSET('Water Data'!$G$9,0,10*ROW('Water Data'!G12))),'Data Summary'!CD18="Yes"),OFFSET('Water Data'!$G$9,0,10*ROW('Water Data'!G12)),NA())</f>
        <v>#N/A</v>
      </c>
      <c r="P18" s="506" t="e">
        <f ca="1">+IF(AND(ISNUMBER(OFFSET('Water Data'!$H$4,0,10*ROW('Water Data'!H12))),'Data Summary'!CE18="Yes"),100-OFFSET('Water Data'!$H$4,0,10*ROW('Water Data'!H12)),NA())</f>
        <v>#N/A</v>
      </c>
      <c r="Q18" s="506" t="e">
        <f ca="1">+IF(AND(ISNUMBER(OFFSET('Water Data'!$H$6,0,10*ROW('Water Data'!H12))),'Data Summary'!CF18="Yes"),OFFSET('Water Data'!$H$6,0,10*ROW('Water Data'!H12)),NA())</f>
        <v>#N/A</v>
      </c>
      <c r="R18" s="506" t="e">
        <f ca="1">+IF(AND(ISNUMBER(OFFSET('Water Data'!$H$9,0,10*ROW('Water Data'!H12))),'Data Summary'!CG18="Yes"),OFFSET('Water Data'!$H$9,0,10*ROW('Water Data'!H12)),NA())</f>
        <v>#N/A</v>
      </c>
      <c r="S18" s="506" t="e">
        <f ca="1">+IF(AND(ISNUMBER(OFFSET('Water Data'!$I$4,0,10*ROW('Water Data'!I12))),'Data Summary'!CH18="Yes"),100-OFFSET('Water Data'!$I$4,0,10*ROW('Water Data'!I12)),NA())</f>
        <v>#N/A</v>
      </c>
      <c r="T18" s="506" t="e">
        <f ca="1">+IF(AND(ISNUMBER(OFFSET('Water Data'!$I$6,0,10*ROW('Water Data'!I12))),'Data Summary'!CI18="Yes"),OFFSET('Water Data'!$I$6,0,10*ROW('Water Data'!I12)),NA())</f>
        <v>#N/A</v>
      </c>
      <c r="U18" s="506" t="e">
        <f ca="1">+IF(AND(ISNUMBER(OFFSET('Water Data'!$I$9,0,10*ROW('Water Data'!I12))),'Data Summary'!CJ18="Yes"),OFFSET('Water Data'!$I$9,0,10*ROW('Water Data'!I12)),NA())</f>
        <v>#N/A</v>
      </c>
      <c r="V18" s="507" t="e">
        <f ca="1">+IF(AND(ISNUMBER(OFFSET('Sanitation Data'!$D$4,0,10*ROW('Sanitation Data'!D12))),'Data Summary'!CK18="Yes"),100-OFFSET('Sanitation Data'!$D$4,0,10*ROW('Sanitation Data'!D12)),NA())</f>
        <v>#N/A</v>
      </c>
      <c r="W18" s="507" t="e">
        <f ca="1">+IF(AND(ISNUMBER(OFFSET('Sanitation Data'!$D$6,0,10*ROW('Sanitation Data'!D12))),'Data Summary'!CL18="Yes"),OFFSET('Sanitation Data'!$D$6,0,10*ROW('Sanitation Data'!D12)),NA())</f>
        <v>#N/A</v>
      </c>
      <c r="X18" s="507" t="e">
        <f ca="1">+IF(AND(ISNUMBER(OFFSET('Sanitation Data'!$D$10,0,10*ROW('Sanitation Data'!D12))),'Data Summary'!CM18="Yes"),OFFSET('Sanitation Data'!$D$10,0,10*ROW('Sanitation Data'!D12)),NA())</f>
        <v>#N/A</v>
      </c>
      <c r="Y18" s="507" t="e">
        <f ca="1">+IF(AND(ISNUMBER(OFFSET('Sanitation Data'!$D$11,0,10*ROW('Sanitation Data'!D12))),'Data Summary'!CN18="Yes"),OFFSET('Sanitation Data'!$D$11,0,10*ROW('Sanitation Data'!D12)),NA())</f>
        <v>#N/A</v>
      </c>
      <c r="Z18" s="507" t="e">
        <f ca="1">+IF(AND(ISNUMBER(OFFSET('Sanitation Data'!$D$12,0,10*ROW('Sanitation Data'!D12))),'Data Summary'!CO18="Yes"),OFFSET('Sanitation Data'!$D$12,0,10*ROW('Sanitation Data'!D12)),NA())</f>
        <v>#N/A</v>
      </c>
      <c r="AA18" s="507" t="e">
        <f ca="1">+IF(AND(ISNUMBER(OFFSET('Sanitation Data'!$E$4,0,10*ROW('Sanitation Data'!E12))),'Data Summary'!CP18="Yes"),100-OFFSET('Sanitation Data'!$E$4,0,10*ROW('Sanitation Data'!E12)),NA())</f>
        <v>#N/A</v>
      </c>
      <c r="AB18" s="507" t="e">
        <f ca="1">+IF(AND(ISNUMBER(OFFSET('Sanitation Data'!$E$6,0,10*ROW('Sanitation Data'!E12))),'Data Summary'!CQ18="Yes"),OFFSET('Sanitation Data'!$E$6,0,10*ROW('Sanitation Data'!E12)),NA())</f>
        <v>#N/A</v>
      </c>
      <c r="AC18" s="507" t="e">
        <f ca="1">+IF(AND(ISNUMBER(OFFSET('Sanitation Data'!$E$10,0,10*ROW('Sanitation Data'!E12))),'Data Summary'!CR18="Yes"),OFFSET('Sanitation Data'!$E$10,0,10*ROW('Sanitation Data'!E12)),NA())</f>
        <v>#N/A</v>
      </c>
      <c r="AD18" s="507" t="e">
        <f ca="1">+IF(AND(ISNUMBER(OFFSET('Sanitation Data'!$E$11,0,10*ROW('Sanitation Data'!E12))),'Data Summary'!CS18="Yes"),OFFSET('Sanitation Data'!$E$11,0,10*ROW('Sanitation Data'!E12)),NA())</f>
        <v>#N/A</v>
      </c>
      <c r="AE18" s="507" t="e">
        <f ca="1">+IF(AND(ISNUMBER(OFFSET('Sanitation Data'!$E$12,0,10*ROW('Sanitation Data'!E12))),'Data Summary'!CT18="Yes"),OFFSET('Sanitation Data'!$E$12,0,10*ROW('Sanitation Data'!E12)),NA())</f>
        <v>#N/A</v>
      </c>
      <c r="AF18" s="507" t="e">
        <f ca="1">+IF(AND(ISNUMBER(OFFSET('Sanitation Data'!$F$4,0,10*ROW('Sanitation Data'!F12))),'Data Summary'!CU18="Yes"),100-OFFSET('Sanitation Data'!$F$4,0,10*ROW('Sanitation Data'!F12)),NA())</f>
        <v>#N/A</v>
      </c>
      <c r="AG18" s="507" t="e">
        <f ca="1">+IF(AND(ISNUMBER(OFFSET('Sanitation Data'!$F$6,0,10*ROW('Sanitation Data'!F12))),'Data Summary'!CV18="Yes"),OFFSET('Sanitation Data'!$F$6,0,10*ROW('Sanitation Data'!F12)),NA())</f>
        <v>#N/A</v>
      </c>
      <c r="AH18" s="507" t="e">
        <f ca="1">+IF(AND(ISNUMBER(OFFSET('Sanitation Data'!$F$10,0,10*ROW('Sanitation Data'!F12))),'Data Summary'!CW18="Yes"),OFFSET('Sanitation Data'!$F$10,0,10*ROW('Sanitation Data'!F12)),NA())</f>
        <v>#N/A</v>
      </c>
      <c r="AI18" s="507" t="e">
        <f ca="1">+IF(AND(ISNUMBER(OFFSET('Sanitation Data'!$F$11,0,10*ROW('Sanitation Data'!F12))),'Data Summary'!CX18="Yes"),OFFSET('Sanitation Data'!$F$11,0,10*ROW('Sanitation Data'!F12)),NA())</f>
        <v>#N/A</v>
      </c>
      <c r="AJ18" s="507" t="e">
        <f ca="1">+IF(AND(ISNUMBER(OFFSET('Sanitation Data'!$F$12,0,10*ROW('Sanitation Data'!F12))),'Data Summary'!CY18="Yes"),OFFSET('Sanitation Data'!$F$12,0,10*ROW('Sanitation Data'!F12)),NA())</f>
        <v>#N/A</v>
      </c>
      <c r="AK18" s="507" t="e">
        <f ca="1">+IF(AND(ISNUMBER(OFFSET('Sanitation Data'!$G$4,0,10*ROW('Sanitation Data'!G12))),'Data Summary'!CZ18="Yes"),100-OFFSET('Sanitation Data'!$G$4,0,10*ROW('Sanitation Data'!G12)),NA())</f>
        <v>#N/A</v>
      </c>
      <c r="AL18" s="507" t="e">
        <f ca="1">+IF(AND(ISNUMBER(OFFSET('Sanitation Data'!$G$6,0,10*ROW('Sanitation Data'!G12))),'Data Summary'!DA18="Yes"),OFFSET('Sanitation Data'!$G$6,0,10*ROW('Sanitation Data'!G12)),NA())</f>
        <v>#N/A</v>
      </c>
      <c r="AM18" s="507" t="e">
        <f ca="1">+IF(AND(ISNUMBER(OFFSET('Sanitation Data'!$G$10,0,10*ROW('Sanitation Data'!G12))),'Data Summary'!DB18="Yes"),OFFSET('Sanitation Data'!$G$10,0,10*ROW('Sanitation Data'!G12)),NA())</f>
        <v>#N/A</v>
      </c>
      <c r="AN18" s="507" t="e">
        <f ca="1">+IF(AND(ISNUMBER(OFFSET('Sanitation Data'!$G$11,0,10*ROW('Sanitation Data'!G12))),'Data Summary'!DC18="Yes"),OFFSET('Sanitation Data'!$G$11,0,10*ROW('Sanitation Data'!G12)),NA())</f>
        <v>#N/A</v>
      </c>
      <c r="AO18" s="507" t="e">
        <f ca="1">+IF(AND(ISNUMBER(OFFSET('Sanitation Data'!$G$12,0,10*ROW('Sanitation Data'!G12))),'Data Summary'!DD18="Yes"),OFFSET('Sanitation Data'!$G$12,0,10*ROW('Sanitation Data'!G12)),NA())</f>
        <v>#N/A</v>
      </c>
      <c r="AP18" s="507" t="e">
        <f ca="1">+IF(AND(ISNUMBER(OFFSET('Sanitation Data'!$H$4,0,10*ROW('Sanitation Data'!H12))),'Data Summary'!DE18="Yes"),100-OFFSET('Sanitation Data'!$H$4,0,10*ROW('Sanitation Data'!H12)),NA())</f>
        <v>#N/A</v>
      </c>
      <c r="AQ18" s="507" t="e">
        <f ca="1">+IF(AND(ISNUMBER(OFFSET('Sanitation Data'!$H$6,0,10*ROW('Sanitation Data'!H12))),'Data Summary'!DF18="Yes"),OFFSET('Sanitation Data'!$H$6,0,10*ROW('Sanitation Data'!H12)),NA())</f>
        <v>#N/A</v>
      </c>
      <c r="AR18" s="507" t="e">
        <f ca="1">+IF(AND(ISNUMBER(OFFSET('Sanitation Data'!$H$10,0,10*ROW('Sanitation Data'!H12))),'Data Summary'!DG18="Yes"),OFFSET('Sanitation Data'!$H$10,0,10*ROW('Sanitation Data'!H12)),NA())</f>
        <v>#N/A</v>
      </c>
      <c r="AS18" s="507" t="e">
        <f ca="1">+IF(AND(ISNUMBER(OFFSET('Sanitation Data'!$H$11,0,10*ROW('Sanitation Data'!H12))),'Data Summary'!DH18="Yes"),OFFSET('Sanitation Data'!$H$11,0,10*ROW('Sanitation Data'!H12)),NA())</f>
        <v>#N/A</v>
      </c>
      <c r="AT18" s="507" t="e">
        <f ca="1">+IF(AND(ISNUMBER(OFFSET('Sanitation Data'!$H$12,0,10*ROW('Sanitation Data'!H12))),'Data Summary'!DI18="Yes"),OFFSET('Sanitation Data'!$H$12,0,10*ROW('Sanitation Data'!H12)),NA())</f>
        <v>#N/A</v>
      </c>
      <c r="AU18" s="507" t="e">
        <f ca="1">+IF(AND(ISNUMBER(OFFSET('Sanitation Data'!$I$4,0,10*ROW('Sanitation Data'!I12))),'Data Summary'!DJ18="Yes"),100-OFFSET('Sanitation Data'!$I$4,0,10*ROW('Sanitation Data'!I12)),NA())</f>
        <v>#N/A</v>
      </c>
      <c r="AV18" s="507" t="e">
        <f ca="1">+IF(AND(ISNUMBER(OFFSET('Sanitation Data'!$I$6,0,10*ROW('Sanitation Data'!I12))),'Data Summary'!DK18="Yes"),OFFSET('Sanitation Data'!$I$6,0,10*ROW('Sanitation Data'!I12)),NA())</f>
        <v>#N/A</v>
      </c>
      <c r="AW18" s="507" t="e">
        <f ca="1">+IF(AND(ISNUMBER(OFFSET('Sanitation Data'!$I$10,0,10*ROW('Sanitation Data'!I12))),'Data Summary'!DL18="Yes"),OFFSET('Sanitation Data'!$I$10,0,10*ROW('Sanitation Data'!I12)),NA())</f>
        <v>#N/A</v>
      </c>
      <c r="AX18" s="507" t="e">
        <f ca="1">+IF(AND(ISNUMBER(OFFSET('Sanitation Data'!$I$11,0,10*ROW('Sanitation Data'!I12))),'Data Summary'!DM18="Yes"),OFFSET('Sanitation Data'!$I$11,0,10*ROW('Sanitation Data'!I12)),NA())</f>
        <v>#N/A</v>
      </c>
      <c r="AY18" s="507" t="e">
        <f ca="1">+IF(AND(ISNUMBER(OFFSET('Sanitation Data'!$I$12,0,10*ROW('Sanitation Data'!I12))),'Data Summary'!DN18="Yes"),OFFSET('Sanitation Data'!$I$12,0,10*ROW('Sanitation Data'!I12)),NA())</f>
        <v>#N/A</v>
      </c>
      <c r="AZ18" s="508" t="e">
        <f ca="1">+IF(AND(ISNUMBER(OFFSET('Hygiene Data'!$D$5,0,10*ROW('Hygiene Data'!D12))),'Data Summary'!DO18="Yes"),OFFSET('Hygiene Data'!$D$5,0,10*ROW('Hygiene Data'!D12)),NA())</f>
        <v>#N/A</v>
      </c>
      <c r="BA18" s="508" t="e">
        <f ca="1">+IF(AND(ISNUMBER(OFFSET('Hygiene Data'!$D$7,0,10*ROW('Hygiene Data'!D12))),'Data Summary'!DP18="Yes"),OFFSET('Hygiene Data'!$D$7,0,10*ROW('Hygiene Data'!D12)),NA())</f>
        <v>#N/A</v>
      </c>
      <c r="BB18" s="508" t="e">
        <f ca="1">+IF(AND(ISNUMBER(OFFSET('Hygiene Data'!$D$9,0,10*ROW('Hygiene Data'!D12))),'Data Summary'!DQ18="Yes"),OFFSET('Hygiene Data'!$D$9,0,10*ROW('Hygiene Data'!D12)),NA())</f>
        <v>#N/A</v>
      </c>
      <c r="BC18" s="508" t="e">
        <f ca="1">+IF(AND(ISNUMBER(OFFSET('Hygiene Data'!$E$5,0,10*ROW('Hygiene Data'!E12))),'Data Summary'!DR18="Yes"),OFFSET('Hygiene Data'!$E$5,0,10*ROW('Hygiene Data'!E12)),NA())</f>
        <v>#N/A</v>
      </c>
      <c r="BD18" s="508" t="e">
        <f ca="1">+IF(AND(ISNUMBER(OFFSET('Hygiene Data'!$E$7,0,10*ROW('Hygiene Data'!E12))),'Data Summary'!DS18="Yes"),OFFSET('Hygiene Data'!$E$7,0,10*ROW('Hygiene Data'!E12)),NA())</f>
        <v>#N/A</v>
      </c>
      <c r="BE18" s="508" t="e">
        <f ca="1">+IF(AND(ISNUMBER(OFFSET('Hygiene Data'!$E$9,0,10*ROW('Hygiene Data'!E12))),'Data Summary'!DT18="Yes"),OFFSET('Hygiene Data'!$E$9,0,10*ROW('Hygiene Data'!E12)),NA())</f>
        <v>#N/A</v>
      </c>
      <c r="BF18" s="508" t="e">
        <f ca="1">+IF(AND(ISNUMBER(OFFSET('Hygiene Data'!$F$5,0,10*ROW('Hygiene Data'!F12))),'Data Summary'!DU18="Yes"),OFFSET('Hygiene Data'!$F$5,0,10*ROW('Hygiene Data'!F12)),NA())</f>
        <v>#N/A</v>
      </c>
      <c r="BG18" s="508" t="e">
        <f ca="1">+IF(AND(ISNUMBER(OFFSET('Hygiene Data'!$F$7,0,10*ROW('Hygiene Data'!F12))),'Data Summary'!DV18="Yes"),OFFSET('Hygiene Data'!$F$7,0,10*ROW('Hygiene Data'!F12)),NA())</f>
        <v>#N/A</v>
      </c>
      <c r="BH18" s="508" t="e">
        <f ca="1">+IF(AND(ISNUMBER(OFFSET('Hygiene Data'!$F$9,0,10*ROW('Hygiene Data'!F12))),'Data Summary'!DW18="Yes"),OFFSET('Hygiene Data'!$F$9,0,10*ROW('Hygiene Data'!F12)),NA())</f>
        <v>#N/A</v>
      </c>
      <c r="BI18" s="508" t="e">
        <f ca="1">+IF(AND(ISNUMBER(OFFSET('Hygiene Data'!$G$5,0,10*ROW('Hygiene Data'!G12))),'Data Summary'!DX18="Yes"),OFFSET('Hygiene Data'!$G$5,0,10*ROW('Hygiene Data'!G12)),NA())</f>
        <v>#N/A</v>
      </c>
      <c r="BJ18" s="508" t="e">
        <f ca="1">+IF(AND(ISNUMBER(OFFSET('Hygiene Data'!$G$7,0,10*ROW('Hygiene Data'!G12))),'Data Summary'!DY18="Yes"),OFFSET('Hygiene Data'!$G$7,0,10*ROW('Hygiene Data'!G12)),NA())</f>
        <v>#N/A</v>
      </c>
      <c r="BK18" s="508" t="e">
        <f ca="1">+IF(AND(ISNUMBER(OFFSET('Hygiene Data'!$G$9,0,10*ROW('Hygiene Data'!G12))),'Data Summary'!DZ18="Yes"),OFFSET('Hygiene Data'!$G$9,0,10*ROW('Hygiene Data'!G12)),NA())</f>
        <v>#N/A</v>
      </c>
      <c r="BL18" s="508" t="e">
        <f ca="1">+IF(AND(ISNUMBER(OFFSET('Hygiene Data'!$H$5,0,10*ROW('Hygiene Data'!H12))),'Data Summary'!EA18="Yes"),OFFSET('Hygiene Data'!$H$5,0,10*ROW('Hygiene Data'!H12)),NA())</f>
        <v>#N/A</v>
      </c>
      <c r="BM18" s="508" t="e">
        <f ca="1">+IF(AND(ISNUMBER(OFFSET('Hygiene Data'!$H$7,0,10*ROW('Hygiene Data'!H12))),'Data Summary'!EB18="Yes"),OFFSET('Hygiene Data'!$H$7,0,10*ROW('Hygiene Data'!H12)),NA())</f>
        <v>#N/A</v>
      </c>
      <c r="BN18" s="508" t="e">
        <f ca="1">+IF(AND(ISNUMBER(OFFSET('Hygiene Data'!$H$9,0,10*ROW('Hygiene Data'!H12))),'Data Summary'!EC18="Yes"),OFFSET('Hygiene Data'!$H$9,0,10*ROW('Hygiene Data'!H12)),NA())</f>
        <v>#N/A</v>
      </c>
      <c r="BO18" s="508" t="e">
        <f ca="1">+IF(AND(ISNUMBER(OFFSET('Hygiene Data'!$I$5,0,10*ROW('Hygiene Data'!I12))),'Data Summary'!ED18="Yes"),OFFSET('Hygiene Data'!$I$5,0,10*ROW('Hygiene Data'!I12)),NA())</f>
        <v>#N/A</v>
      </c>
      <c r="BP18" s="508" t="e">
        <f ca="1">+IF(AND(ISNUMBER(OFFSET('Hygiene Data'!$I$7,0,10*ROW('Hygiene Data'!I12))),'Data Summary'!EE18="Yes"),OFFSET('Hygiene Data'!$I$7,0,10*ROW('Hygiene Data'!I12)),NA())</f>
        <v>#N/A</v>
      </c>
      <c r="BQ18" s="508" t="e">
        <f ca="1">+IF(AND(ISNUMBER(OFFSET('Hygiene Data'!$I$9,0,10*ROW('Hygiene Data'!I12))),'Data Summary'!EF18="Yes"),OFFSET('Hygiene Data'!$I$9,0,10*ROW('Hygiene Data'!I12)),NA())</f>
        <v>#N/A</v>
      </c>
    </row>
    <row r="19" spans="1:69" x14ac:dyDescent="0.25">
      <c r="A19" s="504" t="e">
        <f ca="1">+RIGHT('Data Summary'!A19,LEN('Data Summary'!A19)-9)</f>
        <v>#VALUE!</v>
      </c>
      <c r="B19" s="478" t="str">
        <f ca="1">+IF(ISTEXT('Data Summary'!B19),'Data Summary'!B19,"")</f>
        <v/>
      </c>
      <c r="C19" s="505" t="e">
        <f ca="1">+VALUE('Data Summary'!C19)</f>
        <v>#VALUE!</v>
      </c>
      <c r="D19" s="506" t="e">
        <f ca="1">+IF(AND(ISNUMBER(OFFSET('Water Data'!$D$4,0,10*ROW('Water Data'!D13))),'Data Summary'!BS19="Yes"),100-OFFSET('Water Data'!$D$4,0,10*ROW('Water Data'!D13)),NA())</f>
        <v>#N/A</v>
      </c>
      <c r="E19" s="506" t="e">
        <f ca="1">+IF(AND(ISNUMBER(OFFSET('Water Data'!$D$6,0,10*ROW('Water Data'!D13))),'Data Summary'!BT19="Yes"),OFFSET('Water Data'!$D$6,0,10*ROW('Water Data'!D13)),NA())</f>
        <v>#N/A</v>
      </c>
      <c r="F19" s="506" t="e">
        <f ca="1">+IF(AND(ISNUMBER(OFFSET('Water Data'!$D$9,0,10*ROW('Water Data'!D13))),'Data Summary'!BU19="Yes"),OFFSET('Water Data'!$D$9,0,10*ROW('Water Data'!D13)),NA())</f>
        <v>#N/A</v>
      </c>
      <c r="G19" s="506" t="e">
        <f ca="1">+IF(AND(ISNUMBER(OFFSET('Water Data'!$E$4,0,10*ROW('Water Data'!E13))),'Data Summary'!BV19="Yes"),100-OFFSET('Water Data'!$E$4,0,10*ROW('Water Data'!E13)),NA())</f>
        <v>#N/A</v>
      </c>
      <c r="H19" s="506" t="e">
        <f ca="1">+IF(AND(ISNUMBER(OFFSET('Water Data'!$E$6,0,10*ROW('Water Data'!E13))),'Data Summary'!BW19="Yes"),OFFSET('Water Data'!$E$6,0,10*ROW('Water Data'!E13)),NA())</f>
        <v>#N/A</v>
      </c>
      <c r="I19" s="506" t="e">
        <f ca="1">+IF(AND(ISNUMBER(OFFSET('Water Data'!$E$9,0,10*ROW('Water Data'!E13))),'Data Summary'!BX19="Yes"),OFFSET('Water Data'!$E$9,0,10*ROW('Water Data'!E13)),NA())</f>
        <v>#N/A</v>
      </c>
      <c r="J19" s="506" t="e">
        <f ca="1">+IF(AND(ISNUMBER(OFFSET('Water Data'!$F$4,0,10*ROW('Water Data'!F13))),'Data Summary'!BY19="Yes"),100-OFFSET('Water Data'!$F$4,0,10*ROW('Water Data'!F13)),NA())</f>
        <v>#N/A</v>
      </c>
      <c r="K19" s="506" t="e">
        <f ca="1">+IF(AND(ISNUMBER(OFFSET('Water Data'!$F$6,0,10*ROW('Water Data'!F13))),'Data Summary'!BZ19="Yes"),OFFSET('Water Data'!$F$6,0,10*ROW('Water Data'!F13)),NA())</f>
        <v>#N/A</v>
      </c>
      <c r="L19" s="506" t="e">
        <f ca="1">+IF(AND(ISNUMBER(OFFSET('Water Data'!$F$9,0,10*ROW('Water Data'!F13))),'Data Summary'!CA19="Yes"),OFFSET('Water Data'!$F$9,0,10*ROW('Water Data'!F13)),NA())</f>
        <v>#N/A</v>
      </c>
      <c r="M19" s="506" t="e">
        <f ca="1">+IF(AND(ISNUMBER(OFFSET('Water Data'!$G$4,0,10*ROW('Water Data'!G13))),'Data Summary'!CB19="Yes"),100-OFFSET('Water Data'!$G$4,0,10*ROW('Water Data'!G13)),NA())</f>
        <v>#N/A</v>
      </c>
      <c r="N19" s="506" t="e">
        <f ca="1">+IF(AND(ISNUMBER(OFFSET('Water Data'!$G$6,0,10*ROW('Water Data'!G13))),'Data Summary'!CC19="Yes"),OFFSET('Water Data'!$G$6,0,10*ROW('Water Data'!G13)),NA())</f>
        <v>#N/A</v>
      </c>
      <c r="O19" s="506" t="e">
        <f ca="1">+IF(AND(ISNUMBER(OFFSET('Water Data'!$G$9,0,10*ROW('Water Data'!G13))),'Data Summary'!CD19="Yes"),OFFSET('Water Data'!$G$9,0,10*ROW('Water Data'!G13)),NA())</f>
        <v>#N/A</v>
      </c>
      <c r="P19" s="506" t="e">
        <f ca="1">+IF(AND(ISNUMBER(OFFSET('Water Data'!$H$4,0,10*ROW('Water Data'!H13))),'Data Summary'!CE19="Yes"),100-OFFSET('Water Data'!$H$4,0,10*ROW('Water Data'!H13)),NA())</f>
        <v>#N/A</v>
      </c>
      <c r="Q19" s="506" t="e">
        <f ca="1">+IF(AND(ISNUMBER(OFFSET('Water Data'!$H$6,0,10*ROW('Water Data'!H13))),'Data Summary'!CF19="Yes"),OFFSET('Water Data'!$H$6,0,10*ROW('Water Data'!H13)),NA())</f>
        <v>#N/A</v>
      </c>
      <c r="R19" s="506" t="e">
        <f ca="1">+IF(AND(ISNUMBER(OFFSET('Water Data'!$H$9,0,10*ROW('Water Data'!H13))),'Data Summary'!CG19="Yes"),OFFSET('Water Data'!$H$9,0,10*ROW('Water Data'!H13)),NA())</f>
        <v>#N/A</v>
      </c>
      <c r="S19" s="506" t="e">
        <f ca="1">+IF(AND(ISNUMBER(OFFSET('Water Data'!$I$4,0,10*ROW('Water Data'!I13))),'Data Summary'!CH19="Yes"),100-OFFSET('Water Data'!$I$4,0,10*ROW('Water Data'!I13)),NA())</f>
        <v>#N/A</v>
      </c>
      <c r="T19" s="506" t="e">
        <f ca="1">+IF(AND(ISNUMBER(OFFSET('Water Data'!$I$6,0,10*ROW('Water Data'!I13))),'Data Summary'!CI19="Yes"),OFFSET('Water Data'!$I$6,0,10*ROW('Water Data'!I13)),NA())</f>
        <v>#N/A</v>
      </c>
      <c r="U19" s="506" t="e">
        <f ca="1">+IF(AND(ISNUMBER(OFFSET('Water Data'!$I$9,0,10*ROW('Water Data'!I13))),'Data Summary'!CJ19="Yes"),OFFSET('Water Data'!$I$9,0,10*ROW('Water Data'!I13)),NA())</f>
        <v>#N/A</v>
      </c>
      <c r="V19" s="507" t="e">
        <f ca="1">+IF(AND(ISNUMBER(OFFSET('Sanitation Data'!$D$4,0,10*ROW('Sanitation Data'!D13))),'Data Summary'!CK19="Yes"),100-OFFSET('Sanitation Data'!$D$4,0,10*ROW('Sanitation Data'!D13)),NA())</f>
        <v>#N/A</v>
      </c>
      <c r="W19" s="507" t="e">
        <f ca="1">+IF(AND(ISNUMBER(OFFSET('Sanitation Data'!$D$6,0,10*ROW('Sanitation Data'!D13))),'Data Summary'!CL19="Yes"),OFFSET('Sanitation Data'!$D$6,0,10*ROW('Sanitation Data'!D13)),NA())</f>
        <v>#N/A</v>
      </c>
      <c r="X19" s="507" t="e">
        <f ca="1">+IF(AND(ISNUMBER(OFFSET('Sanitation Data'!$D$10,0,10*ROW('Sanitation Data'!D13))),'Data Summary'!CM19="Yes"),OFFSET('Sanitation Data'!$D$10,0,10*ROW('Sanitation Data'!D13)),NA())</f>
        <v>#N/A</v>
      </c>
      <c r="Y19" s="507" t="e">
        <f ca="1">+IF(AND(ISNUMBER(OFFSET('Sanitation Data'!$D$11,0,10*ROW('Sanitation Data'!D13))),'Data Summary'!CN19="Yes"),OFFSET('Sanitation Data'!$D$11,0,10*ROW('Sanitation Data'!D13)),NA())</f>
        <v>#N/A</v>
      </c>
      <c r="Z19" s="507" t="e">
        <f ca="1">+IF(AND(ISNUMBER(OFFSET('Sanitation Data'!$D$12,0,10*ROW('Sanitation Data'!D13))),'Data Summary'!CO19="Yes"),OFFSET('Sanitation Data'!$D$12,0,10*ROW('Sanitation Data'!D13)),NA())</f>
        <v>#N/A</v>
      </c>
      <c r="AA19" s="507" t="e">
        <f ca="1">+IF(AND(ISNUMBER(OFFSET('Sanitation Data'!$E$4,0,10*ROW('Sanitation Data'!E13))),'Data Summary'!CP19="Yes"),100-OFFSET('Sanitation Data'!$E$4,0,10*ROW('Sanitation Data'!E13)),NA())</f>
        <v>#N/A</v>
      </c>
      <c r="AB19" s="507" t="e">
        <f ca="1">+IF(AND(ISNUMBER(OFFSET('Sanitation Data'!$E$6,0,10*ROW('Sanitation Data'!E13))),'Data Summary'!CQ19="Yes"),OFFSET('Sanitation Data'!$E$6,0,10*ROW('Sanitation Data'!E13)),NA())</f>
        <v>#N/A</v>
      </c>
      <c r="AC19" s="507" t="e">
        <f ca="1">+IF(AND(ISNUMBER(OFFSET('Sanitation Data'!$E$10,0,10*ROW('Sanitation Data'!E13))),'Data Summary'!CR19="Yes"),OFFSET('Sanitation Data'!$E$10,0,10*ROW('Sanitation Data'!E13)),NA())</f>
        <v>#N/A</v>
      </c>
      <c r="AD19" s="507" t="e">
        <f ca="1">+IF(AND(ISNUMBER(OFFSET('Sanitation Data'!$E$11,0,10*ROW('Sanitation Data'!E13))),'Data Summary'!CS19="Yes"),OFFSET('Sanitation Data'!$E$11,0,10*ROW('Sanitation Data'!E13)),NA())</f>
        <v>#N/A</v>
      </c>
      <c r="AE19" s="507" t="e">
        <f ca="1">+IF(AND(ISNUMBER(OFFSET('Sanitation Data'!$E$12,0,10*ROW('Sanitation Data'!E13))),'Data Summary'!CT19="Yes"),OFFSET('Sanitation Data'!$E$12,0,10*ROW('Sanitation Data'!E13)),NA())</f>
        <v>#N/A</v>
      </c>
      <c r="AF19" s="507" t="e">
        <f ca="1">+IF(AND(ISNUMBER(OFFSET('Sanitation Data'!$F$4,0,10*ROW('Sanitation Data'!F13))),'Data Summary'!CU19="Yes"),100-OFFSET('Sanitation Data'!$F$4,0,10*ROW('Sanitation Data'!F13)),NA())</f>
        <v>#N/A</v>
      </c>
      <c r="AG19" s="507" t="e">
        <f ca="1">+IF(AND(ISNUMBER(OFFSET('Sanitation Data'!$F$6,0,10*ROW('Sanitation Data'!F13))),'Data Summary'!CV19="Yes"),OFFSET('Sanitation Data'!$F$6,0,10*ROW('Sanitation Data'!F13)),NA())</f>
        <v>#N/A</v>
      </c>
      <c r="AH19" s="507" t="e">
        <f ca="1">+IF(AND(ISNUMBER(OFFSET('Sanitation Data'!$F$10,0,10*ROW('Sanitation Data'!F13))),'Data Summary'!CW19="Yes"),OFFSET('Sanitation Data'!$F$10,0,10*ROW('Sanitation Data'!F13)),NA())</f>
        <v>#N/A</v>
      </c>
      <c r="AI19" s="507" t="e">
        <f ca="1">+IF(AND(ISNUMBER(OFFSET('Sanitation Data'!$F$11,0,10*ROW('Sanitation Data'!F13))),'Data Summary'!CX19="Yes"),OFFSET('Sanitation Data'!$F$11,0,10*ROW('Sanitation Data'!F13)),NA())</f>
        <v>#N/A</v>
      </c>
      <c r="AJ19" s="507" t="e">
        <f ca="1">+IF(AND(ISNUMBER(OFFSET('Sanitation Data'!$F$12,0,10*ROW('Sanitation Data'!F13))),'Data Summary'!CY19="Yes"),OFFSET('Sanitation Data'!$F$12,0,10*ROW('Sanitation Data'!F13)),NA())</f>
        <v>#N/A</v>
      </c>
      <c r="AK19" s="507" t="e">
        <f ca="1">+IF(AND(ISNUMBER(OFFSET('Sanitation Data'!$G$4,0,10*ROW('Sanitation Data'!G13))),'Data Summary'!CZ19="Yes"),100-OFFSET('Sanitation Data'!$G$4,0,10*ROW('Sanitation Data'!G13)),NA())</f>
        <v>#N/A</v>
      </c>
      <c r="AL19" s="507" t="e">
        <f ca="1">+IF(AND(ISNUMBER(OFFSET('Sanitation Data'!$G$6,0,10*ROW('Sanitation Data'!G13))),'Data Summary'!DA19="Yes"),OFFSET('Sanitation Data'!$G$6,0,10*ROW('Sanitation Data'!G13)),NA())</f>
        <v>#N/A</v>
      </c>
      <c r="AM19" s="507" t="e">
        <f ca="1">+IF(AND(ISNUMBER(OFFSET('Sanitation Data'!$G$10,0,10*ROW('Sanitation Data'!G13))),'Data Summary'!DB19="Yes"),OFFSET('Sanitation Data'!$G$10,0,10*ROW('Sanitation Data'!G13)),NA())</f>
        <v>#N/A</v>
      </c>
      <c r="AN19" s="507" t="e">
        <f ca="1">+IF(AND(ISNUMBER(OFFSET('Sanitation Data'!$G$11,0,10*ROW('Sanitation Data'!G13))),'Data Summary'!DC19="Yes"),OFFSET('Sanitation Data'!$G$11,0,10*ROW('Sanitation Data'!G13)),NA())</f>
        <v>#N/A</v>
      </c>
      <c r="AO19" s="507" t="e">
        <f ca="1">+IF(AND(ISNUMBER(OFFSET('Sanitation Data'!$G$12,0,10*ROW('Sanitation Data'!G13))),'Data Summary'!DD19="Yes"),OFFSET('Sanitation Data'!$G$12,0,10*ROW('Sanitation Data'!G13)),NA())</f>
        <v>#N/A</v>
      </c>
      <c r="AP19" s="507" t="e">
        <f ca="1">+IF(AND(ISNUMBER(OFFSET('Sanitation Data'!$H$4,0,10*ROW('Sanitation Data'!H13))),'Data Summary'!DE19="Yes"),100-OFFSET('Sanitation Data'!$H$4,0,10*ROW('Sanitation Data'!H13)),NA())</f>
        <v>#N/A</v>
      </c>
      <c r="AQ19" s="507" t="e">
        <f ca="1">+IF(AND(ISNUMBER(OFFSET('Sanitation Data'!$H$6,0,10*ROW('Sanitation Data'!H13))),'Data Summary'!DF19="Yes"),OFFSET('Sanitation Data'!$H$6,0,10*ROW('Sanitation Data'!H13)),NA())</f>
        <v>#N/A</v>
      </c>
      <c r="AR19" s="507" t="e">
        <f ca="1">+IF(AND(ISNUMBER(OFFSET('Sanitation Data'!$H$10,0,10*ROW('Sanitation Data'!H13))),'Data Summary'!DG19="Yes"),OFFSET('Sanitation Data'!$H$10,0,10*ROW('Sanitation Data'!H13)),NA())</f>
        <v>#N/A</v>
      </c>
      <c r="AS19" s="507" t="e">
        <f ca="1">+IF(AND(ISNUMBER(OFFSET('Sanitation Data'!$H$11,0,10*ROW('Sanitation Data'!H13))),'Data Summary'!DH19="Yes"),OFFSET('Sanitation Data'!$H$11,0,10*ROW('Sanitation Data'!H13)),NA())</f>
        <v>#N/A</v>
      </c>
      <c r="AT19" s="507" t="e">
        <f ca="1">+IF(AND(ISNUMBER(OFFSET('Sanitation Data'!$H$12,0,10*ROW('Sanitation Data'!H13))),'Data Summary'!DI19="Yes"),OFFSET('Sanitation Data'!$H$12,0,10*ROW('Sanitation Data'!H13)),NA())</f>
        <v>#N/A</v>
      </c>
      <c r="AU19" s="507" t="e">
        <f ca="1">+IF(AND(ISNUMBER(OFFSET('Sanitation Data'!$I$4,0,10*ROW('Sanitation Data'!I13))),'Data Summary'!DJ19="Yes"),100-OFFSET('Sanitation Data'!$I$4,0,10*ROW('Sanitation Data'!I13)),NA())</f>
        <v>#N/A</v>
      </c>
      <c r="AV19" s="507" t="e">
        <f ca="1">+IF(AND(ISNUMBER(OFFSET('Sanitation Data'!$I$6,0,10*ROW('Sanitation Data'!I13))),'Data Summary'!DK19="Yes"),OFFSET('Sanitation Data'!$I$6,0,10*ROW('Sanitation Data'!I13)),NA())</f>
        <v>#N/A</v>
      </c>
      <c r="AW19" s="507" t="e">
        <f ca="1">+IF(AND(ISNUMBER(OFFSET('Sanitation Data'!$I$10,0,10*ROW('Sanitation Data'!I13))),'Data Summary'!DL19="Yes"),OFFSET('Sanitation Data'!$I$10,0,10*ROW('Sanitation Data'!I13)),NA())</f>
        <v>#N/A</v>
      </c>
      <c r="AX19" s="507" t="e">
        <f ca="1">+IF(AND(ISNUMBER(OFFSET('Sanitation Data'!$I$11,0,10*ROW('Sanitation Data'!I13))),'Data Summary'!DM19="Yes"),OFFSET('Sanitation Data'!$I$11,0,10*ROW('Sanitation Data'!I13)),NA())</f>
        <v>#N/A</v>
      </c>
      <c r="AY19" s="507" t="e">
        <f ca="1">+IF(AND(ISNUMBER(OFFSET('Sanitation Data'!$I$12,0,10*ROW('Sanitation Data'!I13))),'Data Summary'!DN19="Yes"),OFFSET('Sanitation Data'!$I$12,0,10*ROW('Sanitation Data'!I13)),NA())</f>
        <v>#N/A</v>
      </c>
      <c r="AZ19" s="508" t="e">
        <f ca="1">+IF(AND(ISNUMBER(OFFSET('Hygiene Data'!$D$5,0,10*ROW('Hygiene Data'!D13))),'Data Summary'!DO19="Yes"),OFFSET('Hygiene Data'!$D$5,0,10*ROW('Hygiene Data'!D13)),NA())</f>
        <v>#N/A</v>
      </c>
      <c r="BA19" s="508" t="e">
        <f ca="1">+IF(AND(ISNUMBER(OFFSET('Hygiene Data'!$D$7,0,10*ROW('Hygiene Data'!D13))),'Data Summary'!DP19="Yes"),OFFSET('Hygiene Data'!$D$7,0,10*ROW('Hygiene Data'!D13)),NA())</f>
        <v>#N/A</v>
      </c>
      <c r="BB19" s="508" t="e">
        <f ca="1">+IF(AND(ISNUMBER(OFFSET('Hygiene Data'!$D$9,0,10*ROW('Hygiene Data'!D13))),'Data Summary'!DQ19="Yes"),OFFSET('Hygiene Data'!$D$9,0,10*ROW('Hygiene Data'!D13)),NA())</f>
        <v>#N/A</v>
      </c>
      <c r="BC19" s="508" t="e">
        <f ca="1">+IF(AND(ISNUMBER(OFFSET('Hygiene Data'!$E$5,0,10*ROW('Hygiene Data'!E13))),'Data Summary'!DR19="Yes"),OFFSET('Hygiene Data'!$E$5,0,10*ROW('Hygiene Data'!E13)),NA())</f>
        <v>#N/A</v>
      </c>
      <c r="BD19" s="508" t="e">
        <f ca="1">+IF(AND(ISNUMBER(OFFSET('Hygiene Data'!$E$7,0,10*ROW('Hygiene Data'!E13))),'Data Summary'!DS19="Yes"),OFFSET('Hygiene Data'!$E$7,0,10*ROW('Hygiene Data'!E13)),NA())</f>
        <v>#N/A</v>
      </c>
      <c r="BE19" s="508" t="e">
        <f ca="1">+IF(AND(ISNUMBER(OFFSET('Hygiene Data'!$E$9,0,10*ROW('Hygiene Data'!E13))),'Data Summary'!DT19="Yes"),OFFSET('Hygiene Data'!$E$9,0,10*ROW('Hygiene Data'!E13)),NA())</f>
        <v>#N/A</v>
      </c>
      <c r="BF19" s="508" t="e">
        <f ca="1">+IF(AND(ISNUMBER(OFFSET('Hygiene Data'!$F$5,0,10*ROW('Hygiene Data'!F13))),'Data Summary'!DU19="Yes"),OFFSET('Hygiene Data'!$F$5,0,10*ROW('Hygiene Data'!F13)),NA())</f>
        <v>#N/A</v>
      </c>
      <c r="BG19" s="508" t="e">
        <f ca="1">+IF(AND(ISNUMBER(OFFSET('Hygiene Data'!$F$7,0,10*ROW('Hygiene Data'!F13))),'Data Summary'!DV19="Yes"),OFFSET('Hygiene Data'!$F$7,0,10*ROW('Hygiene Data'!F13)),NA())</f>
        <v>#N/A</v>
      </c>
      <c r="BH19" s="508" t="e">
        <f ca="1">+IF(AND(ISNUMBER(OFFSET('Hygiene Data'!$F$9,0,10*ROW('Hygiene Data'!F13))),'Data Summary'!DW19="Yes"),OFFSET('Hygiene Data'!$F$9,0,10*ROW('Hygiene Data'!F13)),NA())</f>
        <v>#N/A</v>
      </c>
      <c r="BI19" s="508" t="e">
        <f ca="1">+IF(AND(ISNUMBER(OFFSET('Hygiene Data'!$G$5,0,10*ROW('Hygiene Data'!G13))),'Data Summary'!DX19="Yes"),OFFSET('Hygiene Data'!$G$5,0,10*ROW('Hygiene Data'!G13)),NA())</f>
        <v>#N/A</v>
      </c>
      <c r="BJ19" s="508" t="e">
        <f ca="1">+IF(AND(ISNUMBER(OFFSET('Hygiene Data'!$G$7,0,10*ROW('Hygiene Data'!G13))),'Data Summary'!DY19="Yes"),OFFSET('Hygiene Data'!$G$7,0,10*ROW('Hygiene Data'!G13)),NA())</f>
        <v>#N/A</v>
      </c>
      <c r="BK19" s="508" t="e">
        <f ca="1">+IF(AND(ISNUMBER(OFFSET('Hygiene Data'!$G$9,0,10*ROW('Hygiene Data'!G13))),'Data Summary'!DZ19="Yes"),OFFSET('Hygiene Data'!$G$9,0,10*ROW('Hygiene Data'!G13)),NA())</f>
        <v>#N/A</v>
      </c>
      <c r="BL19" s="508" t="e">
        <f ca="1">+IF(AND(ISNUMBER(OFFSET('Hygiene Data'!$H$5,0,10*ROW('Hygiene Data'!H13))),'Data Summary'!EA19="Yes"),OFFSET('Hygiene Data'!$H$5,0,10*ROW('Hygiene Data'!H13)),NA())</f>
        <v>#N/A</v>
      </c>
      <c r="BM19" s="508" t="e">
        <f ca="1">+IF(AND(ISNUMBER(OFFSET('Hygiene Data'!$H$7,0,10*ROW('Hygiene Data'!H13))),'Data Summary'!EB19="Yes"),OFFSET('Hygiene Data'!$H$7,0,10*ROW('Hygiene Data'!H13)),NA())</f>
        <v>#N/A</v>
      </c>
      <c r="BN19" s="508" t="e">
        <f ca="1">+IF(AND(ISNUMBER(OFFSET('Hygiene Data'!$H$9,0,10*ROW('Hygiene Data'!H13))),'Data Summary'!EC19="Yes"),OFFSET('Hygiene Data'!$H$9,0,10*ROW('Hygiene Data'!H13)),NA())</f>
        <v>#N/A</v>
      </c>
      <c r="BO19" s="508" t="e">
        <f ca="1">+IF(AND(ISNUMBER(OFFSET('Hygiene Data'!$I$5,0,10*ROW('Hygiene Data'!I13))),'Data Summary'!ED19="Yes"),OFFSET('Hygiene Data'!$I$5,0,10*ROW('Hygiene Data'!I13)),NA())</f>
        <v>#N/A</v>
      </c>
      <c r="BP19" s="508" t="e">
        <f ca="1">+IF(AND(ISNUMBER(OFFSET('Hygiene Data'!$I$7,0,10*ROW('Hygiene Data'!I13))),'Data Summary'!EE19="Yes"),OFFSET('Hygiene Data'!$I$7,0,10*ROW('Hygiene Data'!I13)),NA())</f>
        <v>#N/A</v>
      </c>
      <c r="BQ19" s="508" t="e">
        <f ca="1">+IF(AND(ISNUMBER(OFFSET('Hygiene Data'!$I$9,0,10*ROW('Hygiene Data'!I13))),'Data Summary'!EF19="Yes"),OFFSET('Hygiene Data'!$I$9,0,10*ROW('Hygiene Data'!I13)),NA())</f>
        <v>#N/A</v>
      </c>
    </row>
    <row r="20" spans="1:69" x14ac:dyDescent="0.25">
      <c r="A20" s="504" t="e">
        <f ca="1">+RIGHT('Data Summary'!A20,LEN('Data Summary'!A20)-9)</f>
        <v>#VALUE!</v>
      </c>
      <c r="B20" s="478" t="str">
        <f ca="1">+IF(ISTEXT('Data Summary'!B20),'Data Summary'!B20,"")</f>
        <v/>
      </c>
      <c r="C20" s="505" t="e">
        <f ca="1">+VALUE('Data Summary'!C20)</f>
        <v>#VALUE!</v>
      </c>
      <c r="D20" s="506" t="e">
        <f ca="1">+IF(AND(ISNUMBER(OFFSET('Water Data'!$D$4,0,10*ROW('Water Data'!D14))),'Data Summary'!BS20="Yes"),100-OFFSET('Water Data'!$D$4,0,10*ROW('Water Data'!D14)),NA())</f>
        <v>#N/A</v>
      </c>
      <c r="E20" s="506" t="e">
        <f ca="1">+IF(AND(ISNUMBER(OFFSET('Water Data'!$D$6,0,10*ROW('Water Data'!D14))),'Data Summary'!BT20="Yes"),OFFSET('Water Data'!$D$6,0,10*ROW('Water Data'!D14)),NA())</f>
        <v>#N/A</v>
      </c>
      <c r="F20" s="506" t="e">
        <f ca="1">+IF(AND(ISNUMBER(OFFSET('Water Data'!$D$9,0,10*ROW('Water Data'!D14))),'Data Summary'!BU20="Yes"),OFFSET('Water Data'!$D$9,0,10*ROW('Water Data'!D14)),NA())</f>
        <v>#N/A</v>
      </c>
      <c r="G20" s="506" t="e">
        <f ca="1">+IF(AND(ISNUMBER(OFFSET('Water Data'!$E$4,0,10*ROW('Water Data'!E14))),'Data Summary'!BV20="Yes"),100-OFFSET('Water Data'!$E$4,0,10*ROW('Water Data'!E14)),NA())</f>
        <v>#N/A</v>
      </c>
      <c r="H20" s="506" t="e">
        <f ca="1">+IF(AND(ISNUMBER(OFFSET('Water Data'!$E$6,0,10*ROW('Water Data'!E14))),'Data Summary'!BW20="Yes"),OFFSET('Water Data'!$E$6,0,10*ROW('Water Data'!E14)),NA())</f>
        <v>#N/A</v>
      </c>
      <c r="I20" s="506" t="e">
        <f ca="1">+IF(AND(ISNUMBER(OFFSET('Water Data'!$E$9,0,10*ROW('Water Data'!E14))),'Data Summary'!BX20="Yes"),OFFSET('Water Data'!$E$9,0,10*ROW('Water Data'!E14)),NA())</f>
        <v>#N/A</v>
      </c>
      <c r="J20" s="506" t="e">
        <f ca="1">+IF(AND(ISNUMBER(OFFSET('Water Data'!$F$4,0,10*ROW('Water Data'!F14))),'Data Summary'!BY20="Yes"),100-OFFSET('Water Data'!$F$4,0,10*ROW('Water Data'!F14)),NA())</f>
        <v>#N/A</v>
      </c>
      <c r="K20" s="506" t="e">
        <f ca="1">+IF(AND(ISNUMBER(OFFSET('Water Data'!$F$6,0,10*ROW('Water Data'!F14))),'Data Summary'!BZ20="Yes"),OFFSET('Water Data'!$F$6,0,10*ROW('Water Data'!F14)),NA())</f>
        <v>#N/A</v>
      </c>
      <c r="L20" s="506" t="e">
        <f ca="1">+IF(AND(ISNUMBER(OFFSET('Water Data'!$F$9,0,10*ROW('Water Data'!F14))),'Data Summary'!CA20="Yes"),OFFSET('Water Data'!$F$9,0,10*ROW('Water Data'!F14)),NA())</f>
        <v>#N/A</v>
      </c>
      <c r="M20" s="506" t="e">
        <f ca="1">+IF(AND(ISNUMBER(OFFSET('Water Data'!$G$4,0,10*ROW('Water Data'!G14))),'Data Summary'!CB20="Yes"),100-OFFSET('Water Data'!$G$4,0,10*ROW('Water Data'!G14)),NA())</f>
        <v>#N/A</v>
      </c>
      <c r="N20" s="506" t="e">
        <f ca="1">+IF(AND(ISNUMBER(OFFSET('Water Data'!$G$6,0,10*ROW('Water Data'!G14))),'Data Summary'!CC20="Yes"),OFFSET('Water Data'!$G$6,0,10*ROW('Water Data'!G14)),NA())</f>
        <v>#N/A</v>
      </c>
      <c r="O20" s="506" t="e">
        <f ca="1">+IF(AND(ISNUMBER(OFFSET('Water Data'!$G$9,0,10*ROW('Water Data'!G14))),'Data Summary'!CD20="Yes"),OFFSET('Water Data'!$G$9,0,10*ROW('Water Data'!G14)),NA())</f>
        <v>#N/A</v>
      </c>
      <c r="P20" s="506" t="e">
        <f ca="1">+IF(AND(ISNUMBER(OFFSET('Water Data'!$H$4,0,10*ROW('Water Data'!H14))),'Data Summary'!CE20="Yes"),100-OFFSET('Water Data'!$H$4,0,10*ROW('Water Data'!H14)),NA())</f>
        <v>#N/A</v>
      </c>
      <c r="Q20" s="506" t="e">
        <f ca="1">+IF(AND(ISNUMBER(OFFSET('Water Data'!$H$6,0,10*ROW('Water Data'!H14))),'Data Summary'!CF20="Yes"),OFFSET('Water Data'!$H$6,0,10*ROW('Water Data'!H14)),NA())</f>
        <v>#N/A</v>
      </c>
      <c r="R20" s="506" t="e">
        <f ca="1">+IF(AND(ISNUMBER(OFFSET('Water Data'!$H$9,0,10*ROW('Water Data'!H14))),'Data Summary'!CG20="Yes"),OFFSET('Water Data'!$H$9,0,10*ROW('Water Data'!H14)),NA())</f>
        <v>#N/A</v>
      </c>
      <c r="S20" s="506" t="e">
        <f ca="1">+IF(AND(ISNUMBER(OFFSET('Water Data'!$I$4,0,10*ROW('Water Data'!I14))),'Data Summary'!CH20="Yes"),100-OFFSET('Water Data'!$I$4,0,10*ROW('Water Data'!I14)),NA())</f>
        <v>#N/A</v>
      </c>
      <c r="T20" s="506" t="e">
        <f ca="1">+IF(AND(ISNUMBER(OFFSET('Water Data'!$I$6,0,10*ROW('Water Data'!I14))),'Data Summary'!CI20="Yes"),OFFSET('Water Data'!$I$6,0,10*ROW('Water Data'!I14)),NA())</f>
        <v>#N/A</v>
      </c>
      <c r="U20" s="506" t="e">
        <f ca="1">+IF(AND(ISNUMBER(OFFSET('Water Data'!$I$9,0,10*ROW('Water Data'!I14))),'Data Summary'!CJ20="Yes"),OFFSET('Water Data'!$I$9,0,10*ROW('Water Data'!I14)),NA())</f>
        <v>#N/A</v>
      </c>
      <c r="V20" s="507" t="e">
        <f ca="1">+IF(AND(ISNUMBER(OFFSET('Sanitation Data'!$D$4,0,10*ROW('Sanitation Data'!D14))),'Data Summary'!CK20="Yes"),100-OFFSET('Sanitation Data'!$D$4,0,10*ROW('Sanitation Data'!D14)),NA())</f>
        <v>#N/A</v>
      </c>
      <c r="W20" s="507" t="e">
        <f ca="1">+IF(AND(ISNUMBER(OFFSET('Sanitation Data'!$D$6,0,10*ROW('Sanitation Data'!D14))),'Data Summary'!CL20="Yes"),OFFSET('Sanitation Data'!$D$6,0,10*ROW('Sanitation Data'!D14)),NA())</f>
        <v>#N/A</v>
      </c>
      <c r="X20" s="507" t="e">
        <f ca="1">+IF(AND(ISNUMBER(OFFSET('Sanitation Data'!$D$10,0,10*ROW('Sanitation Data'!D14))),'Data Summary'!CM20="Yes"),OFFSET('Sanitation Data'!$D$10,0,10*ROW('Sanitation Data'!D14)),NA())</f>
        <v>#N/A</v>
      </c>
      <c r="Y20" s="507" t="e">
        <f ca="1">+IF(AND(ISNUMBER(OFFSET('Sanitation Data'!$D$11,0,10*ROW('Sanitation Data'!D14))),'Data Summary'!CN20="Yes"),OFFSET('Sanitation Data'!$D$11,0,10*ROW('Sanitation Data'!D14)),NA())</f>
        <v>#N/A</v>
      </c>
      <c r="Z20" s="507" t="e">
        <f ca="1">+IF(AND(ISNUMBER(OFFSET('Sanitation Data'!$D$12,0,10*ROW('Sanitation Data'!D14))),'Data Summary'!CO20="Yes"),OFFSET('Sanitation Data'!$D$12,0,10*ROW('Sanitation Data'!D14)),NA())</f>
        <v>#N/A</v>
      </c>
      <c r="AA20" s="507" t="e">
        <f ca="1">+IF(AND(ISNUMBER(OFFSET('Sanitation Data'!$E$4,0,10*ROW('Sanitation Data'!E14))),'Data Summary'!CP20="Yes"),100-OFFSET('Sanitation Data'!$E$4,0,10*ROW('Sanitation Data'!E14)),NA())</f>
        <v>#N/A</v>
      </c>
      <c r="AB20" s="507" t="e">
        <f ca="1">+IF(AND(ISNUMBER(OFFSET('Sanitation Data'!$E$6,0,10*ROW('Sanitation Data'!E14))),'Data Summary'!CQ20="Yes"),OFFSET('Sanitation Data'!$E$6,0,10*ROW('Sanitation Data'!E14)),NA())</f>
        <v>#N/A</v>
      </c>
      <c r="AC20" s="507" t="e">
        <f ca="1">+IF(AND(ISNUMBER(OFFSET('Sanitation Data'!$E$10,0,10*ROW('Sanitation Data'!E14))),'Data Summary'!CR20="Yes"),OFFSET('Sanitation Data'!$E$10,0,10*ROW('Sanitation Data'!E14)),NA())</f>
        <v>#N/A</v>
      </c>
      <c r="AD20" s="507" t="e">
        <f ca="1">+IF(AND(ISNUMBER(OFFSET('Sanitation Data'!$E$11,0,10*ROW('Sanitation Data'!E14))),'Data Summary'!CS20="Yes"),OFFSET('Sanitation Data'!$E$11,0,10*ROW('Sanitation Data'!E14)),NA())</f>
        <v>#N/A</v>
      </c>
      <c r="AE20" s="507" t="e">
        <f ca="1">+IF(AND(ISNUMBER(OFFSET('Sanitation Data'!$E$12,0,10*ROW('Sanitation Data'!E14))),'Data Summary'!CT20="Yes"),OFFSET('Sanitation Data'!$E$12,0,10*ROW('Sanitation Data'!E14)),NA())</f>
        <v>#N/A</v>
      </c>
      <c r="AF20" s="507" t="e">
        <f ca="1">+IF(AND(ISNUMBER(OFFSET('Sanitation Data'!$F$4,0,10*ROW('Sanitation Data'!F14))),'Data Summary'!CU20="Yes"),100-OFFSET('Sanitation Data'!$F$4,0,10*ROW('Sanitation Data'!F14)),NA())</f>
        <v>#N/A</v>
      </c>
      <c r="AG20" s="507" t="e">
        <f ca="1">+IF(AND(ISNUMBER(OFFSET('Sanitation Data'!$F$6,0,10*ROW('Sanitation Data'!F14))),'Data Summary'!CV20="Yes"),OFFSET('Sanitation Data'!$F$6,0,10*ROW('Sanitation Data'!F14)),NA())</f>
        <v>#N/A</v>
      </c>
      <c r="AH20" s="507" t="e">
        <f ca="1">+IF(AND(ISNUMBER(OFFSET('Sanitation Data'!$F$10,0,10*ROW('Sanitation Data'!F14))),'Data Summary'!CW20="Yes"),OFFSET('Sanitation Data'!$F$10,0,10*ROW('Sanitation Data'!F14)),NA())</f>
        <v>#N/A</v>
      </c>
      <c r="AI20" s="507" t="e">
        <f ca="1">+IF(AND(ISNUMBER(OFFSET('Sanitation Data'!$F$11,0,10*ROW('Sanitation Data'!F14))),'Data Summary'!CX20="Yes"),OFFSET('Sanitation Data'!$F$11,0,10*ROW('Sanitation Data'!F14)),NA())</f>
        <v>#N/A</v>
      </c>
      <c r="AJ20" s="507" t="e">
        <f ca="1">+IF(AND(ISNUMBER(OFFSET('Sanitation Data'!$F$12,0,10*ROW('Sanitation Data'!F14))),'Data Summary'!CY20="Yes"),OFFSET('Sanitation Data'!$F$12,0,10*ROW('Sanitation Data'!F14)),NA())</f>
        <v>#N/A</v>
      </c>
      <c r="AK20" s="507" t="e">
        <f ca="1">+IF(AND(ISNUMBER(OFFSET('Sanitation Data'!$G$4,0,10*ROW('Sanitation Data'!G14))),'Data Summary'!CZ20="Yes"),100-OFFSET('Sanitation Data'!$G$4,0,10*ROW('Sanitation Data'!G14)),NA())</f>
        <v>#N/A</v>
      </c>
      <c r="AL20" s="507" t="e">
        <f ca="1">+IF(AND(ISNUMBER(OFFSET('Sanitation Data'!$G$6,0,10*ROW('Sanitation Data'!G14))),'Data Summary'!DA20="Yes"),OFFSET('Sanitation Data'!$G$6,0,10*ROW('Sanitation Data'!G14)),NA())</f>
        <v>#N/A</v>
      </c>
      <c r="AM20" s="507" t="e">
        <f ca="1">+IF(AND(ISNUMBER(OFFSET('Sanitation Data'!$G$10,0,10*ROW('Sanitation Data'!G14))),'Data Summary'!DB20="Yes"),OFFSET('Sanitation Data'!$G$10,0,10*ROW('Sanitation Data'!G14)),NA())</f>
        <v>#N/A</v>
      </c>
      <c r="AN20" s="507" t="e">
        <f ca="1">+IF(AND(ISNUMBER(OFFSET('Sanitation Data'!$G$11,0,10*ROW('Sanitation Data'!G14))),'Data Summary'!DC20="Yes"),OFFSET('Sanitation Data'!$G$11,0,10*ROW('Sanitation Data'!G14)),NA())</f>
        <v>#N/A</v>
      </c>
      <c r="AO20" s="507" t="e">
        <f ca="1">+IF(AND(ISNUMBER(OFFSET('Sanitation Data'!$G$12,0,10*ROW('Sanitation Data'!G14))),'Data Summary'!DD20="Yes"),OFFSET('Sanitation Data'!$G$12,0,10*ROW('Sanitation Data'!G14)),NA())</f>
        <v>#N/A</v>
      </c>
      <c r="AP20" s="507" t="e">
        <f ca="1">+IF(AND(ISNUMBER(OFFSET('Sanitation Data'!$H$4,0,10*ROW('Sanitation Data'!H14))),'Data Summary'!DE20="Yes"),100-OFFSET('Sanitation Data'!$H$4,0,10*ROW('Sanitation Data'!H14)),NA())</f>
        <v>#N/A</v>
      </c>
      <c r="AQ20" s="507" t="e">
        <f ca="1">+IF(AND(ISNUMBER(OFFSET('Sanitation Data'!$H$6,0,10*ROW('Sanitation Data'!H14))),'Data Summary'!DF20="Yes"),OFFSET('Sanitation Data'!$H$6,0,10*ROW('Sanitation Data'!H14)),NA())</f>
        <v>#N/A</v>
      </c>
      <c r="AR20" s="507" t="e">
        <f ca="1">+IF(AND(ISNUMBER(OFFSET('Sanitation Data'!$H$10,0,10*ROW('Sanitation Data'!H14))),'Data Summary'!DG20="Yes"),OFFSET('Sanitation Data'!$H$10,0,10*ROW('Sanitation Data'!H14)),NA())</f>
        <v>#N/A</v>
      </c>
      <c r="AS20" s="507" t="e">
        <f ca="1">+IF(AND(ISNUMBER(OFFSET('Sanitation Data'!$H$11,0,10*ROW('Sanitation Data'!H14))),'Data Summary'!DH20="Yes"),OFFSET('Sanitation Data'!$H$11,0,10*ROW('Sanitation Data'!H14)),NA())</f>
        <v>#N/A</v>
      </c>
      <c r="AT20" s="507" t="e">
        <f ca="1">+IF(AND(ISNUMBER(OFFSET('Sanitation Data'!$H$12,0,10*ROW('Sanitation Data'!H14))),'Data Summary'!DI20="Yes"),OFFSET('Sanitation Data'!$H$12,0,10*ROW('Sanitation Data'!H14)),NA())</f>
        <v>#N/A</v>
      </c>
      <c r="AU20" s="507" t="e">
        <f ca="1">+IF(AND(ISNUMBER(OFFSET('Sanitation Data'!$I$4,0,10*ROW('Sanitation Data'!I14))),'Data Summary'!DJ20="Yes"),100-OFFSET('Sanitation Data'!$I$4,0,10*ROW('Sanitation Data'!I14)),NA())</f>
        <v>#N/A</v>
      </c>
      <c r="AV20" s="507" t="e">
        <f ca="1">+IF(AND(ISNUMBER(OFFSET('Sanitation Data'!$I$6,0,10*ROW('Sanitation Data'!I14))),'Data Summary'!DK20="Yes"),OFFSET('Sanitation Data'!$I$6,0,10*ROW('Sanitation Data'!I14)),NA())</f>
        <v>#N/A</v>
      </c>
      <c r="AW20" s="507" t="e">
        <f ca="1">+IF(AND(ISNUMBER(OFFSET('Sanitation Data'!$I$10,0,10*ROW('Sanitation Data'!I14))),'Data Summary'!DL20="Yes"),OFFSET('Sanitation Data'!$I$10,0,10*ROW('Sanitation Data'!I14)),NA())</f>
        <v>#N/A</v>
      </c>
      <c r="AX20" s="507" t="e">
        <f ca="1">+IF(AND(ISNUMBER(OFFSET('Sanitation Data'!$I$11,0,10*ROW('Sanitation Data'!I14))),'Data Summary'!DM20="Yes"),OFFSET('Sanitation Data'!$I$11,0,10*ROW('Sanitation Data'!I14)),NA())</f>
        <v>#N/A</v>
      </c>
      <c r="AY20" s="507" t="e">
        <f ca="1">+IF(AND(ISNUMBER(OFFSET('Sanitation Data'!$I$12,0,10*ROW('Sanitation Data'!I14))),'Data Summary'!DN20="Yes"),OFFSET('Sanitation Data'!$I$12,0,10*ROW('Sanitation Data'!I14)),NA())</f>
        <v>#N/A</v>
      </c>
      <c r="AZ20" s="508" t="e">
        <f ca="1">+IF(AND(ISNUMBER(OFFSET('Hygiene Data'!$D$5,0,10*ROW('Hygiene Data'!D14))),'Data Summary'!DO20="Yes"),OFFSET('Hygiene Data'!$D$5,0,10*ROW('Hygiene Data'!D14)),NA())</f>
        <v>#N/A</v>
      </c>
      <c r="BA20" s="508" t="e">
        <f ca="1">+IF(AND(ISNUMBER(OFFSET('Hygiene Data'!$D$7,0,10*ROW('Hygiene Data'!D14))),'Data Summary'!DP20="Yes"),OFFSET('Hygiene Data'!$D$7,0,10*ROW('Hygiene Data'!D14)),NA())</f>
        <v>#N/A</v>
      </c>
      <c r="BB20" s="508" t="e">
        <f ca="1">+IF(AND(ISNUMBER(OFFSET('Hygiene Data'!$D$9,0,10*ROW('Hygiene Data'!D14))),'Data Summary'!DQ20="Yes"),OFFSET('Hygiene Data'!$D$9,0,10*ROW('Hygiene Data'!D14)),NA())</f>
        <v>#N/A</v>
      </c>
      <c r="BC20" s="508" t="e">
        <f ca="1">+IF(AND(ISNUMBER(OFFSET('Hygiene Data'!$E$5,0,10*ROW('Hygiene Data'!E14))),'Data Summary'!DR20="Yes"),OFFSET('Hygiene Data'!$E$5,0,10*ROW('Hygiene Data'!E14)),NA())</f>
        <v>#N/A</v>
      </c>
      <c r="BD20" s="508" t="e">
        <f ca="1">+IF(AND(ISNUMBER(OFFSET('Hygiene Data'!$E$7,0,10*ROW('Hygiene Data'!E14))),'Data Summary'!DS20="Yes"),OFFSET('Hygiene Data'!$E$7,0,10*ROW('Hygiene Data'!E14)),NA())</f>
        <v>#N/A</v>
      </c>
      <c r="BE20" s="508" t="e">
        <f ca="1">+IF(AND(ISNUMBER(OFFSET('Hygiene Data'!$E$9,0,10*ROW('Hygiene Data'!E14))),'Data Summary'!DT20="Yes"),OFFSET('Hygiene Data'!$E$9,0,10*ROW('Hygiene Data'!E14)),NA())</f>
        <v>#N/A</v>
      </c>
      <c r="BF20" s="508" t="e">
        <f ca="1">+IF(AND(ISNUMBER(OFFSET('Hygiene Data'!$F$5,0,10*ROW('Hygiene Data'!F14))),'Data Summary'!DU20="Yes"),OFFSET('Hygiene Data'!$F$5,0,10*ROW('Hygiene Data'!F14)),NA())</f>
        <v>#N/A</v>
      </c>
      <c r="BG20" s="508" t="e">
        <f ca="1">+IF(AND(ISNUMBER(OFFSET('Hygiene Data'!$F$7,0,10*ROW('Hygiene Data'!F14))),'Data Summary'!DV20="Yes"),OFFSET('Hygiene Data'!$F$7,0,10*ROW('Hygiene Data'!F14)),NA())</f>
        <v>#N/A</v>
      </c>
      <c r="BH20" s="508" t="e">
        <f ca="1">+IF(AND(ISNUMBER(OFFSET('Hygiene Data'!$F$9,0,10*ROW('Hygiene Data'!F14))),'Data Summary'!DW20="Yes"),OFFSET('Hygiene Data'!$F$9,0,10*ROW('Hygiene Data'!F14)),NA())</f>
        <v>#N/A</v>
      </c>
      <c r="BI20" s="508" t="e">
        <f ca="1">+IF(AND(ISNUMBER(OFFSET('Hygiene Data'!$G$5,0,10*ROW('Hygiene Data'!G14))),'Data Summary'!DX20="Yes"),OFFSET('Hygiene Data'!$G$5,0,10*ROW('Hygiene Data'!G14)),NA())</f>
        <v>#N/A</v>
      </c>
      <c r="BJ20" s="508" t="e">
        <f ca="1">+IF(AND(ISNUMBER(OFFSET('Hygiene Data'!$G$7,0,10*ROW('Hygiene Data'!G14))),'Data Summary'!DY20="Yes"),OFFSET('Hygiene Data'!$G$7,0,10*ROW('Hygiene Data'!G14)),NA())</f>
        <v>#N/A</v>
      </c>
      <c r="BK20" s="508" t="e">
        <f ca="1">+IF(AND(ISNUMBER(OFFSET('Hygiene Data'!$G$9,0,10*ROW('Hygiene Data'!G14))),'Data Summary'!DZ20="Yes"),OFFSET('Hygiene Data'!$G$9,0,10*ROW('Hygiene Data'!G14)),NA())</f>
        <v>#N/A</v>
      </c>
      <c r="BL20" s="508" t="e">
        <f ca="1">+IF(AND(ISNUMBER(OFFSET('Hygiene Data'!$H$5,0,10*ROW('Hygiene Data'!H14))),'Data Summary'!EA20="Yes"),OFFSET('Hygiene Data'!$H$5,0,10*ROW('Hygiene Data'!H14)),NA())</f>
        <v>#N/A</v>
      </c>
      <c r="BM20" s="508" t="e">
        <f ca="1">+IF(AND(ISNUMBER(OFFSET('Hygiene Data'!$H$7,0,10*ROW('Hygiene Data'!H14))),'Data Summary'!EB20="Yes"),OFFSET('Hygiene Data'!$H$7,0,10*ROW('Hygiene Data'!H14)),NA())</f>
        <v>#N/A</v>
      </c>
      <c r="BN20" s="508" t="e">
        <f ca="1">+IF(AND(ISNUMBER(OFFSET('Hygiene Data'!$H$9,0,10*ROW('Hygiene Data'!H14))),'Data Summary'!EC20="Yes"),OFFSET('Hygiene Data'!$H$9,0,10*ROW('Hygiene Data'!H14)),NA())</f>
        <v>#N/A</v>
      </c>
      <c r="BO20" s="508" t="e">
        <f ca="1">+IF(AND(ISNUMBER(OFFSET('Hygiene Data'!$I$5,0,10*ROW('Hygiene Data'!I14))),'Data Summary'!ED20="Yes"),OFFSET('Hygiene Data'!$I$5,0,10*ROW('Hygiene Data'!I14)),NA())</f>
        <v>#N/A</v>
      </c>
      <c r="BP20" s="508" t="e">
        <f ca="1">+IF(AND(ISNUMBER(OFFSET('Hygiene Data'!$I$7,0,10*ROW('Hygiene Data'!I14))),'Data Summary'!EE20="Yes"),OFFSET('Hygiene Data'!$I$7,0,10*ROW('Hygiene Data'!I14)),NA())</f>
        <v>#N/A</v>
      </c>
      <c r="BQ20" s="508" t="e">
        <f ca="1">+IF(AND(ISNUMBER(OFFSET('Hygiene Data'!$I$9,0,10*ROW('Hygiene Data'!I14))),'Data Summary'!EF20="Yes"),OFFSET('Hygiene Data'!$I$9,0,10*ROW('Hygiene Data'!I14)),NA())</f>
        <v>#N/A</v>
      </c>
    </row>
    <row r="21" spans="1:69" x14ac:dyDescent="0.25">
      <c r="A21" s="504" t="e">
        <f ca="1">+RIGHT('Data Summary'!A21,LEN('Data Summary'!A21)-9)</f>
        <v>#VALUE!</v>
      </c>
      <c r="B21" s="478" t="str">
        <f ca="1">+IF(ISTEXT('Data Summary'!B21),'Data Summary'!B21,"")</f>
        <v/>
      </c>
      <c r="C21" s="505" t="e">
        <f ca="1">+VALUE('Data Summary'!C21)</f>
        <v>#VALUE!</v>
      </c>
      <c r="D21" s="506" t="e">
        <f ca="1">+IF(AND(ISNUMBER(OFFSET('Water Data'!$D$4,0,10*ROW('Water Data'!D15))),'Data Summary'!BS21="Yes"),100-OFFSET('Water Data'!$D$4,0,10*ROW('Water Data'!D15)),NA())</f>
        <v>#N/A</v>
      </c>
      <c r="E21" s="506" t="e">
        <f ca="1">+IF(AND(ISNUMBER(OFFSET('Water Data'!$D$6,0,10*ROW('Water Data'!D15))),'Data Summary'!BT21="Yes"),OFFSET('Water Data'!$D$6,0,10*ROW('Water Data'!D15)),NA())</f>
        <v>#N/A</v>
      </c>
      <c r="F21" s="506" t="e">
        <f ca="1">+IF(AND(ISNUMBER(OFFSET('Water Data'!$D$9,0,10*ROW('Water Data'!D15))),'Data Summary'!BU21="Yes"),OFFSET('Water Data'!$D$9,0,10*ROW('Water Data'!D15)),NA())</f>
        <v>#N/A</v>
      </c>
      <c r="G21" s="506" t="e">
        <f ca="1">+IF(AND(ISNUMBER(OFFSET('Water Data'!$E$4,0,10*ROW('Water Data'!E15))),'Data Summary'!BV21="Yes"),100-OFFSET('Water Data'!$E$4,0,10*ROW('Water Data'!E15)),NA())</f>
        <v>#N/A</v>
      </c>
      <c r="H21" s="506" t="e">
        <f ca="1">+IF(AND(ISNUMBER(OFFSET('Water Data'!$E$6,0,10*ROW('Water Data'!E15))),'Data Summary'!BW21="Yes"),OFFSET('Water Data'!$E$6,0,10*ROW('Water Data'!E15)),NA())</f>
        <v>#N/A</v>
      </c>
      <c r="I21" s="506" t="e">
        <f ca="1">+IF(AND(ISNUMBER(OFFSET('Water Data'!$E$9,0,10*ROW('Water Data'!E15))),'Data Summary'!BX21="Yes"),OFFSET('Water Data'!$E$9,0,10*ROW('Water Data'!E15)),NA())</f>
        <v>#N/A</v>
      </c>
      <c r="J21" s="506" t="e">
        <f ca="1">+IF(AND(ISNUMBER(OFFSET('Water Data'!$F$4,0,10*ROW('Water Data'!F15))),'Data Summary'!BY21="Yes"),100-OFFSET('Water Data'!$F$4,0,10*ROW('Water Data'!F15)),NA())</f>
        <v>#N/A</v>
      </c>
      <c r="K21" s="506" t="e">
        <f ca="1">+IF(AND(ISNUMBER(OFFSET('Water Data'!$F$6,0,10*ROW('Water Data'!F15))),'Data Summary'!BZ21="Yes"),OFFSET('Water Data'!$F$6,0,10*ROW('Water Data'!F15)),NA())</f>
        <v>#N/A</v>
      </c>
      <c r="L21" s="506" t="e">
        <f ca="1">+IF(AND(ISNUMBER(OFFSET('Water Data'!$F$9,0,10*ROW('Water Data'!F15))),'Data Summary'!CA21="Yes"),OFFSET('Water Data'!$F$9,0,10*ROW('Water Data'!F15)),NA())</f>
        <v>#N/A</v>
      </c>
      <c r="M21" s="506" t="e">
        <f ca="1">+IF(AND(ISNUMBER(OFFSET('Water Data'!$G$4,0,10*ROW('Water Data'!G15))),'Data Summary'!CB21="Yes"),100-OFFSET('Water Data'!$G$4,0,10*ROW('Water Data'!G15)),NA())</f>
        <v>#N/A</v>
      </c>
      <c r="N21" s="506" t="e">
        <f ca="1">+IF(AND(ISNUMBER(OFFSET('Water Data'!$G$6,0,10*ROW('Water Data'!G15))),'Data Summary'!CC21="Yes"),OFFSET('Water Data'!$G$6,0,10*ROW('Water Data'!G15)),NA())</f>
        <v>#N/A</v>
      </c>
      <c r="O21" s="506" t="e">
        <f ca="1">+IF(AND(ISNUMBER(OFFSET('Water Data'!$G$9,0,10*ROW('Water Data'!G15))),'Data Summary'!CD21="Yes"),OFFSET('Water Data'!$G$9,0,10*ROW('Water Data'!G15)),NA())</f>
        <v>#N/A</v>
      </c>
      <c r="P21" s="506" t="e">
        <f ca="1">+IF(AND(ISNUMBER(OFFSET('Water Data'!$H$4,0,10*ROW('Water Data'!H15))),'Data Summary'!CE21="Yes"),100-OFFSET('Water Data'!$H$4,0,10*ROW('Water Data'!H15)),NA())</f>
        <v>#N/A</v>
      </c>
      <c r="Q21" s="506" t="e">
        <f ca="1">+IF(AND(ISNUMBER(OFFSET('Water Data'!$H$6,0,10*ROW('Water Data'!H15))),'Data Summary'!CF21="Yes"),OFFSET('Water Data'!$H$6,0,10*ROW('Water Data'!H15)),NA())</f>
        <v>#N/A</v>
      </c>
      <c r="R21" s="506" t="e">
        <f ca="1">+IF(AND(ISNUMBER(OFFSET('Water Data'!$H$9,0,10*ROW('Water Data'!H15))),'Data Summary'!CG21="Yes"),OFFSET('Water Data'!$H$9,0,10*ROW('Water Data'!H15)),NA())</f>
        <v>#N/A</v>
      </c>
      <c r="S21" s="506" t="e">
        <f ca="1">+IF(AND(ISNUMBER(OFFSET('Water Data'!$I$4,0,10*ROW('Water Data'!I15))),'Data Summary'!CH21="Yes"),100-OFFSET('Water Data'!$I$4,0,10*ROW('Water Data'!I15)),NA())</f>
        <v>#N/A</v>
      </c>
      <c r="T21" s="506" t="e">
        <f ca="1">+IF(AND(ISNUMBER(OFFSET('Water Data'!$I$6,0,10*ROW('Water Data'!I15))),'Data Summary'!CI21="Yes"),OFFSET('Water Data'!$I$6,0,10*ROW('Water Data'!I15)),NA())</f>
        <v>#N/A</v>
      </c>
      <c r="U21" s="506" t="e">
        <f ca="1">+IF(AND(ISNUMBER(OFFSET('Water Data'!$I$9,0,10*ROW('Water Data'!I15))),'Data Summary'!CJ21="Yes"),OFFSET('Water Data'!$I$9,0,10*ROW('Water Data'!I15)),NA())</f>
        <v>#N/A</v>
      </c>
      <c r="V21" s="507" t="e">
        <f ca="1">+IF(AND(ISNUMBER(OFFSET('Sanitation Data'!$D$4,0,10*ROW('Sanitation Data'!D15))),'Data Summary'!CK21="Yes"),100-OFFSET('Sanitation Data'!$D$4,0,10*ROW('Sanitation Data'!D15)),NA())</f>
        <v>#N/A</v>
      </c>
      <c r="W21" s="507" t="e">
        <f ca="1">+IF(AND(ISNUMBER(OFFSET('Sanitation Data'!$D$6,0,10*ROW('Sanitation Data'!D15))),'Data Summary'!CL21="Yes"),OFFSET('Sanitation Data'!$D$6,0,10*ROW('Sanitation Data'!D15)),NA())</f>
        <v>#N/A</v>
      </c>
      <c r="X21" s="507" t="e">
        <f ca="1">+IF(AND(ISNUMBER(OFFSET('Sanitation Data'!$D$10,0,10*ROW('Sanitation Data'!D15))),'Data Summary'!CM21="Yes"),OFFSET('Sanitation Data'!$D$10,0,10*ROW('Sanitation Data'!D15)),NA())</f>
        <v>#N/A</v>
      </c>
      <c r="Y21" s="507" t="e">
        <f ca="1">+IF(AND(ISNUMBER(OFFSET('Sanitation Data'!$D$11,0,10*ROW('Sanitation Data'!D15))),'Data Summary'!CN21="Yes"),OFFSET('Sanitation Data'!$D$11,0,10*ROW('Sanitation Data'!D15)),NA())</f>
        <v>#N/A</v>
      </c>
      <c r="Z21" s="507" t="e">
        <f ca="1">+IF(AND(ISNUMBER(OFFSET('Sanitation Data'!$D$12,0,10*ROW('Sanitation Data'!D15))),'Data Summary'!CO21="Yes"),OFFSET('Sanitation Data'!$D$12,0,10*ROW('Sanitation Data'!D15)),NA())</f>
        <v>#N/A</v>
      </c>
      <c r="AA21" s="507" t="e">
        <f ca="1">+IF(AND(ISNUMBER(OFFSET('Sanitation Data'!$E$4,0,10*ROW('Sanitation Data'!E15))),'Data Summary'!CP21="Yes"),100-OFFSET('Sanitation Data'!$E$4,0,10*ROW('Sanitation Data'!E15)),NA())</f>
        <v>#N/A</v>
      </c>
      <c r="AB21" s="507" t="e">
        <f ca="1">+IF(AND(ISNUMBER(OFFSET('Sanitation Data'!$E$6,0,10*ROW('Sanitation Data'!E15))),'Data Summary'!CQ21="Yes"),OFFSET('Sanitation Data'!$E$6,0,10*ROW('Sanitation Data'!E15)),NA())</f>
        <v>#N/A</v>
      </c>
      <c r="AC21" s="507" t="e">
        <f ca="1">+IF(AND(ISNUMBER(OFFSET('Sanitation Data'!$E$10,0,10*ROW('Sanitation Data'!E15))),'Data Summary'!CR21="Yes"),OFFSET('Sanitation Data'!$E$10,0,10*ROW('Sanitation Data'!E15)),NA())</f>
        <v>#N/A</v>
      </c>
      <c r="AD21" s="507" t="e">
        <f ca="1">+IF(AND(ISNUMBER(OFFSET('Sanitation Data'!$E$11,0,10*ROW('Sanitation Data'!E15))),'Data Summary'!CS21="Yes"),OFFSET('Sanitation Data'!$E$11,0,10*ROW('Sanitation Data'!E15)),NA())</f>
        <v>#N/A</v>
      </c>
      <c r="AE21" s="507" t="e">
        <f ca="1">+IF(AND(ISNUMBER(OFFSET('Sanitation Data'!$E$12,0,10*ROW('Sanitation Data'!E15))),'Data Summary'!CT21="Yes"),OFFSET('Sanitation Data'!$E$12,0,10*ROW('Sanitation Data'!E15)),NA())</f>
        <v>#N/A</v>
      </c>
      <c r="AF21" s="507" t="e">
        <f ca="1">+IF(AND(ISNUMBER(OFFSET('Sanitation Data'!$F$4,0,10*ROW('Sanitation Data'!F15))),'Data Summary'!CU21="Yes"),100-OFFSET('Sanitation Data'!$F$4,0,10*ROW('Sanitation Data'!F15)),NA())</f>
        <v>#N/A</v>
      </c>
      <c r="AG21" s="507" t="e">
        <f ca="1">+IF(AND(ISNUMBER(OFFSET('Sanitation Data'!$F$6,0,10*ROW('Sanitation Data'!F15))),'Data Summary'!CV21="Yes"),OFFSET('Sanitation Data'!$F$6,0,10*ROW('Sanitation Data'!F15)),NA())</f>
        <v>#N/A</v>
      </c>
      <c r="AH21" s="507" t="e">
        <f ca="1">+IF(AND(ISNUMBER(OFFSET('Sanitation Data'!$F$10,0,10*ROW('Sanitation Data'!F15))),'Data Summary'!CW21="Yes"),OFFSET('Sanitation Data'!$F$10,0,10*ROW('Sanitation Data'!F15)),NA())</f>
        <v>#N/A</v>
      </c>
      <c r="AI21" s="507" t="e">
        <f ca="1">+IF(AND(ISNUMBER(OFFSET('Sanitation Data'!$F$11,0,10*ROW('Sanitation Data'!F15))),'Data Summary'!CX21="Yes"),OFFSET('Sanitation Data'!$F$11,0,10*ROW('Sanitation Data'!F15)),NA())</f>
        <v>#N/A</v>
      </c>
      <c r="AJ21" s="507" t="e">
        <f ca="1">+IF(AND(ISNUMBER(OFFSET('Sanitation Data'!$F$12,0,10*ROW('Sanitation Data'!F15))),'Data Summary'!CY21="Yes"),OFFSET('Sanitation Data'!$F$12,0,10*ROW('Sanitation Data'!F15)),NA())</f>
        <v>#N/A</v>
      </c>
      <c r="AK21" s="507" t="e">
        <f ca="1">+IF(AND(ISNUMBER(OFFSET('Sanitation Data'!$G$4,0,10*ROW('Sanitation Data'!G15))),'Data Summary'!CZ21="Yes"),100-OFFSET('Sanitation Data'!$G$4,0,10*ROW('Sanitation Data'!G15)),NA())</f>
        <v>#N/A</v>
      </c>
      <c r="AL21" s="507" t="e">
        <f ca="1">+IF(AND(ISNUMBER(OFFSET('Sanitation Data'!$G$6,0,10*ROW('Sanitation Data'!G15))),'Data Summary'!DA21="Yes"),OFFSET('Sanitation Data'!$G$6,0,10*ROW('Sanitation Data'!G15)),NA())</f>
        <v>#N/A</v>
      </c>
      <c r="AM21" s="507" t="e">
        <f ca="1">+IF(AND(ISNUMBER(OFFSET('Sanitation Data'!$G$10,0,10*ROW('Sanitation Data'!G15))),'Data Summary'!DB21="Yes"),OFFSET('Sanitation Data'!$G$10,0,10*ROW('Sanitation Data'!G15)),NA())</f>
        <v>#N/A</v>
      </c>
      <c r="AN21" s="507" t="e">
        <f ca="1">+IF(AND(ISNUMBER(OFFSET('Sanitation Data'!$G$11,0,10*ROW('Sanitation Data'!G15))),'Data Summary'!DC21="Yes"),OFFSET('Sanitation Data'!$G$11,0,10*ROW('Sanitation Data'!G15)),NA())</f>
        <v>#N/A</v>
      </c>
      <c r="AO21" s="507" t="e">
        <f ca="1">+IF(AND(ISNUMBER(OFFSET('Sanitation Data'!$G$12,0,10*ROW('Sanitation Data'!G15))),'Data Summary'!DD21="Yes"),OFFSET('Sanitation Data'!$G$12,0,10*ROW('Sanitation Data'!G15)),NA())</f>
        <v>#N/A</v>
      </c>
      <c r="AP21" s="507" t="e">
        <f ca="1">+IF(AND(ISNUMBER(OFFSET('Sanitation Data'!$H$4,0,10*ROW('Sanitation Data'!H15))),'Data Summary'!DE21="Yes"),100-OFFSET('Sanitation Data'!$H$4,0,10*ROW('Sanitation Data'!H15)),NA())</f>
        <v>#N/A</v>
      </c>
      <c r="AQ21" s="507" t="e">
        <f ca="1">+IF(AND(ISNUMBER(OFFSET('Sanitation Data'!$H$6,0,10*ROW('Sanitation Data'!H15))),'Data Summary'!DF21="Yes"),OFFSET('Sanitation Data'!$H$6,0,10*ROW('Sanitation Data'!H15)),NA())</f>
        <v>#N/A</v>
      </c>
      <c r="AR21" s="507" t="e">
        <f ca="1">+IF(AND(ISNUMBER(OFFSET('Sanitation Data'!$H$10,0,10*ROW('Sanitation Data'!H15))),'Data Summary'!DG21="Yes"),OFFSET('Sanitation Data'!$H$10,0,10*ROW('Sanitation Data'!H15)),NA())</f>
        <v>#N/A</v>
      </c>
      <c r="AS21" s="507" t="e">
        <f ca="1">+IF(AND(ISNUMBER(OFFSET('Sanitation Data'!$H$11,0,10*ROW('Sanitation Data'!H15))),'Data Summary'!DH21="Yes"),OFFSET('Sanitation Data'!$H$11,0,10*ROW('Sanitation Data'!H15)),NA())</f>
        <v>#N/A</v>
      </c>
      <c r="AT21" s="507" t="e">
        <f ca="1">+IF(AND(ISNUMBER(OFFSET('Sanitation Data'!$H$12,0,10*ROW('Sanitation Data'!H15))),'Data Summary'!DI21="Yes"),OFFSET('Sanitation Data'!$H$12,0,10*ROW('Sanitation Data'!H15)),NA())</f>
        <v>#N/A</v>
      </c>
      <c r="AU21" s="507" t="e">
        <f ca="1">+IF(AND(ISNUMBER(OFFSET('Sanitation Data'!$I$4,0,10*ROW('Sanitation Data'!I15))),'Data Summary'!DJ21="Yes"),100-OFFSET('Sanitation Data'!$I$4,0,10*ROW('Sanitation Data'!I15)),NA())</f>
        <v>#N/A</v>
      </c>
      <c r="AV21" s="507" t="e">
        <f ca="1">+IF(AND(ISNUMBER(OFFSET('Sanitation Data'!$I$6,0,10*ROW('Sanitation Data'!I15))),'Data Summary'!DK21="Yes"),OFFSET('Sanitation Data'!$I$6,0,10*ROW('Sanitation Data'!I15)),NA())</f>
        <v>#N/A</v>
      </c>
      <c r="AW21" s="507" t="e">
        <f ca="1">+IF(AND(ISNUMBER(OFFSET('Sanitation Data'!$I$10,0,10*ROW('Sanitation Data'!I15))),'Data Summary'!DL21="Yes"),OFFSET('Sanitation Data'!$I$10,0,10*ROW('Sanitation Data'!I15)),NA())</f>
        <v>#N/A</v>
      </c>
      <c r="AX21" s="507" t="e">
        <f ca="1">+IF(AND(ISNUMBER(OFFSET('Sanitation Data'!$I$11,0,10*ROW('Sanitation Data'!I15))),'Data Summary'!DM21="Yes"),OFFSET('Sanitation Data'!$I$11,0,10*ROW('Sanitation Data'!I15)),NA())</f>
        <v>#N/A</v>
      </c>
      <c r="AY21" s="507" t="e">
        <f ca="1">+IF(AND(ISNUMBER(OFFSET('Sanitation Data'!$I$12,0,10*ROW('Sanitation Data'!I15))),'Data Summary'!DN21="Yes"),OFFSET('Sanitation Data'!$I$12,0,10*ROW('Sanitation Data'!I15)),NA())</f>
        <v>#N/A</v>
      </c>
      <c r="AZ21" s="508" t="e">
        <f ca="1">+IF(AND(ISNUMBER(OFFSET('Hygiene Data'!$D$5,0,10*ROW('Hygiene Data'!D15))),'Data Summary'!DO21="Yes"),OFFSET('Hygiene Data'!$D$5,0,10*ROW('Hygiene Data'!D15)),NA())</f>
        <v>#N/A</v>
      </c>
      <c r="BA21" s="508" t="e">
        <f ca="1">+IF(AND(ISNUMBER(OFFSET('Hygiene Data'!$D$7,0,10*ROW('Hygiene Data'!D15))),'Data Summary'!DP21="Yes"),OFFSET('Hygiene Data'!$D$7,0,10*ROW('Hygiene Data'!D15)),NA())</f>
        <v>#N/A</v>
      </c>
      <c r="BB21" s="508" t="e">
        <f ca="1">+IF(AND(ISNUMBER(OFFSET('Hygiene Data'!$D$9,0,10*ROW('Hygiene Data'!D15))),'Data Summary'!DQ21="Yes"),OFFSET('Hygiene Data'!$D$9,0,10*ROW('Hygiene Data'!D15)),NA())</f>
        <v>#N/A</v>
      </c>
      <c r="BC21" s="508" t="e">
        <f ca="1">+IF(AND(ISNUMBER(OFFSET('Hygiene Data'!$E$5,0,10*ROW('Hygiene Data'!E15))),'Data Summary'!DR21="Yes"),OFFSET('Hygiene Data'!$E$5,0,10*ROW('Hygiene Data'!E15)),NA())</f>
        <v>#N/A</v>
      </c>
      <c r="BD21" s="508" t="e">
        <f ca="1">+IF(AND(ISNUMBER(OFFSET('Hygiene Data'!$E$7,0,10*ROW('Hygiene Data'!E15))),'Data Summary'!DS21="Yes"),OFFSET('Hygiene Data'!$E$7,0,10*ROW('Hygiene Data'!E15)),NA())</f>
        <v>#N/A</v>
      </c>
      <c r="BE21" s="508" t="e">
        <f ca="1">+IF(AND(ISNUMBER(OFFSET('Hygiene Data'!$E$9,0,10*ROW('Hygiene Data'!E15))),'Data Summary'!DT21="Yes"),OFFSET('Hygiene Data'!$E$9,0,10*ROW('Hygiene Data'!E15)),NA())</f>
        <v>#N/A</v>
      </c>
      <c r="BF21" s="508" t="e">
        <f ca="1">+IF(AND(ISNUMBER(OFFSET('Hygiene Data'!$F$5,0,10*ROW('Hygiene Data'!F15))),'Data Summary'!DU21="Yes"),OFFSET('Hygiene Data'!$F$5,0,10*ROW('Hygiene Data'!F15)),NA())</f>
        <v>#N/A</v>
      </c>
      <c r="BG21" s="508" t="e">
        <f ca="1">+IF(AND(ISNUMBER(OFFSET('Hygiene Data'!$F$7,0,10*ROW('Hygiene Data'!F15))),'Data Summary'!DV21="Yes"),OFFSET('Hygiene Data'!$F$7,0,10*ROW('Hygiene Data'!F15)),NA())</f>
        <v>#N/A</v>
      </c>
      <c r="BH21" s="508" t="e">
        <f ca="1">+IF(AND(ISNUMBER(OFFSET('Hygiene Data'!$F$9,0,10*ROW('Hygiene Data'!F15))),'Data Summary'!DW21="Yes"),OFFSET('Hygiene Data'!$F$9,0,10*ROW('Hygiene Data'!F15)),NA())</f>
        <v>#N/A</v>
      </c>
      <c r="BI21" s="508" t="e">
        <f ca="1">+IF(AND(ISNUMBER(OFFSET('Hygiene Data'!$G$5,0,10*ROW('Hygiene Data'!G15))),'Data Summary'!DX21="Yes"),OFFSET('Hygiene Data'!$G$5,0,10*ROW('Hygiene Data'!G15)),NA())</f>
        <v>#N/A</v>
      </c>
      <c r="BJ21" s="508" t="e">
        <f ca="1">+IF(AND(ISNUMBER(OFFSET('Hygiene Data'!$G$7,0,10*ROW('Hygiene Data'!G15))),'Data Summary'!DY21="Yes"),OFFSET('Hygiene Data'!$G$7,0,10*ROW('Hygiene Data'!G15)),NA())</f>
        <v>#N/A</v>
      </c>
      <c r="BK21" s="508" t="e">
        <f ca="1">+IF(AND(ISNUMBER(OFFSET('Hygiene Data'!$G$9,0,10*ROW('Hygiene Data'!G15))),'Data Summary'!DZ21="Yes"),OFFSET('Hygiene Data'!$G$9,0,10*ROW('Hygiene Data'!G15)),NA())</f>
        <v>#N/A</v>
      </c>
      <c r="BL21" s="508" t="e">
        <f ca="1">+IF(AND(ISNUMBER(OFFSET('Hygiene Data'!$H$5,0,10*ROW('Hygiene Data'!H15))),'Data Summary'!EA21="Yes"),OFFSET('Hygiene Data'!$H$5,0,10*ROW('Hygiene Data'!H15)),NA())</f>
        <v>#N/A</v>
      </c>
      <c r="BM21" s="508" t="e">
        <f ca="1">+IF(AND(ISNUMBER(OFFSET('Hygiene Data'!$H$7,0,10*ROW('Hygiene Data'!H15))),'Data Summary'!EB21="Yes"),OFFSET('Hygiene Data'!$H$7,0,10*ROW('Hygiene Data'!H15)),NA())</f>
        <v>#N/A</v>
      </c>
      <c r="BN21" s="508" t="e">
        <f ca="1">+IF(AND(ISNUMBER(OFFSET('Hygiene Data'!$H$9,0,10*ROW('Hygiene Data'!H15))),'Data Summary'!EC21="Yes"),OFFSET('Hygiene Data'!$H$9,0,10*ROW('Hygiene Data'!H15)),NA())</f>
        <v>#N/A</v>
      </c>
      <c r="BO21" s="508" t="e">
        <f ca="1">+IF(AND(ISNUMBER(OFFSET('Hygiene Data'!$I$5,0,10*ROW('Hygiene Data'!I15))),'Data Summary'!ED21="Yes"),OFFSET('Hygiene Data'!$I$5,0,10*ROW('Hygiene Data'!I15)),NA())</f>
        <v>#N/A</v>
      </c>
      <c r="BP21" s="508" t="e">
        <f ca="1">+IF(AND(ISNUMBER(OFFSET('Hygiene Data'!$I$7,0,10*ROW('Hygiene Data'!I15))),'Data Summary'!EE21="Yes"),OFFSET('Hygiene Data'!$I$7,0,10*ROW('Hygiene Data'!I15)),NA())</f>
        <v>#N/A</v>
      </c>
      <c r="BQ21" s="508" t="e">
        <f ca="1">+IF(AND(ISNUMBER(OFFSET('Hygiene Data'!$I$9,0,10*ROW('Hygiene Data'!I15))),'Data Summary'!EF21="Yes"),OFFSET('Hygiene Data'!$I$9,0,10*ROW('Hygiene Data'!I15)),NA())</f>
        <v>#N/A</v>
      </c>
    </row>
    <row r="22" spans="1:69" x14ac:dyDescent="0.25">
      <c r="A22" s="504" t="e">
        <f ca="1">+RIGHT('Data Summary'!A22,LEN('Data Summary'!A22)-9)</f>
        <v>#VALUE!</v>
      </c>
      <c r="B22" s="478" t="str">
        <f ca="1">+IF(ISTEXT('Data Summary'!B22),'Data Summary'!B22,"")</f>
        <v/>
      </c>
      <c r="C22" s="505" t="e">
        <f ca="1">+VALUE('Data Summary'!C22)</f>
        <v>#VALUE!</v>
      </c>
      <c r="D22" s="506" t="e">
        <f ca="1">+IF(AND(ISNUMBER(OFFSET('Water Data'!$D$4,0,10*ROW('Water Data'!D16))),'Data Summary'!BS22="Yes"),100-OFFSET('Water Data'!$D$4,0,10*ROW('Water Data'!D16)),NA())</f>
        <v>#N/A</v>
      </c>
      <c r="E22" s="506" t="e">
        <f ca="1">+IF(AND(ISNUMBER(OFFSET('Water Data'!$D$6,0,10*ROW('Water Data'!D16))),'Data Summary'!BT22="Yes"),OFFSET('Water Data'!$D$6,0,10*ROW('Water Data'!D16)),NA())</f>
        <v>#N/A</v>
      </c>
      <c r="F22" s="506" t="e">
        <f ca="1">+IF(AND(ISNUMBER(OFFSET('Water Data'!$D$9,0,10*ROW('Water Data'!D16))),'Data Summary'!BU22="Yes"),OFFSET('Water Data'!$D$9,0,10*ROW('Water Data'!D16)),NA())</f>
        <v>#N/A</v>
      </c>
      <c r="G22" s="506" t="e">
        <f ca="1">+IF(AND(ISNUMBER(OFFSET('Water Data'!$E$4,0,10*ROW('Water Data'!E16))),'Data Summary'!BV22="Yes"),100-OFFSET('Water Data'!$E$4,0,10*ROW('Water Data'!E16)),NA())</f>
        <v>#N/A</v>
      </c>
      <c r="H22" s="506" t="e">
        <f ca="1">+IF(AND(ISNUMBER(OFFSET('Water Data'!$E$6,0,10*ROW('Water Data'!E16))),'Data Summary'!BW22="Yes"),OFFSET('Water Data'!$E$6,0,10*ROW('Water Data'!E16)),NA())</f>
        <v>#N/A</v>
      </c>
      <c r="I22" s="506" t="e">
        <f ca="1">+IF(AND(ISNUMBER(OFFSET('Water Data'!$E$9,0,10*ROW('Water Data'!E16))),'Data Summary'!BX22="Yes"),OFFSET('Water Data'!$E$9,0,10*ROW('Water Data'!E16)),NA())</f>
        <v>#N/A</v>
      </c>
      <c r="J22" s="506" t="e">
        <f ca="1">+IF(AND(ISNUMBER(OFFSET('Water Data'!$F$4,0,10*ROW('Water Data'!F16))),'Data Summary'!BY22="Yes"),100-OFFSET('Water Data'!$F$4,0,10*ROW('Water Data'!F16)),NA())</f>
        <v>#N/A</v>
      </c>
      <c r="K22" s="506" t="e">
        <f ca="1">+IF(AND(ISNUMBER(OFFSET('Water Data'!$F$6,0,10*ROW('Water Data'!F16))),'Data Summary'!BZ22="Yes"),OFFSET('Water Data'!$F$6,0,10*ROW('Water Data'!F16)),NA())</f>
        <v>#N/A</v>
      </c>
      <c r="L22" s="506" t="e">
        <f ca="1">+IF(AND(ISNUMBER(OFFSET('Water Data'!$F$9,0,10*ROW('Water Data'!F16))),'Data Summary'!CA22="Yes"),OFFSET('Water Data'!$F$9,0,10*ROW('Water Data'!F16)),NA())</f>
        <v>#N/A</v>
      </c>
      <c r="M22" s="506" t="e">
        <f ca="1">+IF(AND(ISNUMBER(OFFSET('Water Data'!$G$4,0,10*ROW('Water Data'!G16))),'Data Summary'!CB22="Yes"),100-OFFSET('Water Data'!$G$4,0,10*ROW('Water Data'!G16)),NA())</f>
        <v>#N/A</v>
      </c>
      <c r="N22" s="506" t="e">
        <f ca="1">+IF(AND(ISNUMBER(OFFSET('Water Data'!$G$6,0,10*ROW('Water Data'!G16))),'Data Summary'!CC22="Yes"),OFFSET('Water Data'!$G$6,0,10*ROW('Water Data'!G16)),NA())</f>
        <v>#N/A</v>
      </c>
      <c r="O22" s="506" t="e">
        <f ca="1">+IF(AND(ISNUMBER(OFFSET('Water Data'!$G$9,0,10*ROW('Water Data'!G16))),'Data Summary'!CD22="Yes"),OFFSET('Water Data'!$G$9,0,10*ROW('Water Data'!G16)),NA())</f>
        <v>#N/A</v>
      </c>
      <c r="P22" s="506" t="e">
        <f ca="1">+IF(AND(ISNUMBER(OFFSET('Water Data'!$H$4,0,10*ROW('Water Data'!H16))),'Data Summary'!CE22="Yes"),100-OFFSET('Water Data'!$H$4,0,10*ROW('Water Data'!H16)),NA())</f>
        <v>#N/A</v>
      </c>
      <c r="Q22" s="506" t="e">
        <f ca="1">+IF(AND(ISNUMBER(OFFSET('Water Data'!$H$6,0,10*ROW('Water Data'!H16))),'Data Summary'!CF22="Yes"),OFFSET('Water Data'!$H$6,0,10*ROW('Water Data'!H16)),NA())</f>
        <v>#N/A</v>
      </c>
      <c r="R22" s="506" t="e">
        <f ca="1">+IF(AND(ISNUMBER(OFFSET('Water Data'!$H$9,0,10*ROW('Water Data'!H16))),'Data Summary'!CG22="Yes"),OFFSET('Water Data'!$H$9,0,10*ROW('Water Data'!H16)),NA())</f>
        <v>#N/A</v>
      </c>
      <c r="S22" s="506" t="e">
        <f ca="1">+IF(AND(ISNUMBER(OFFSET('Water Data'!$I$4,0,10*ROW('Water Data'!I16))),'Data Summary'!CH22="Yes"),100-OFFSET('Water Data'!$I$4,0,10*ROW('Water Data'!I16)),NA())</f>
        <v>#N/A</v>
      </c>
      <c r="T22" s="506" t="e">
        <f ca="1">+IF(AND(ISNUMBER(OFFSET('Water Data'!$I$6,0,10*ROW('Water Data'!I16))),'Data Summary'!CI22="Yes"),OFFSET('Water Data'!$I$6,0,10*ROW('Water Data'!I16)),NA())</f>
        <v>#N/A</v>
      </c>
      <c r="U22" s="506" t="e">
        <f ca="1">+IF(AND(ISNUMBER(OFFSET('Water Data'!$I$9,0,10*ROW('Water Data'!I16))),'Data Summary'!CJ22="Yes"),OFFSET('Water Data'!$I$9,0,10*ROW('Water Data'!I16)),NA())</f>
        <v>#N/A</v>
      </c>
      <c r="V22" s="507" t="e">
        <f ca="1">+IF(AND(ISNUMBER(OFFSET('Sanitation Data'!$D$4,0,10*ROW('Sanitation Data'!D16))),'Data Summary'!CK22="Yes"),100-OFFSET('Sanitation Data'!$D$4,0,10*ROW('Sanitation Data'!D16)),NA())</f>
        <v>#N/A</v>
      </c>
      <c r="W22" s="507" t="e">
        <f ca="1">+IF(AND(ISNUMBER(OFFSET('Sanitation Data'!$D$6,0,10*ROW('Sanitation Data'!D16))),'Data Summary'!CL22="Yes"),OFFSET('Sanitation Data'!$D$6,0,10*ROW('Sanitation Data'!D16)),NA())</f>
        <v>#N/A</v>
      </c>
      <c r="X22" s="507" t="e">
        <f ca="1">+IF(AND(ISNUMBER(OFFSET('Sanitation Data'!$D$10,0,10*ROW('Sanitation Data'!D16))),'Data Summary'!CM22="Yes"),OFFSET('Sanitation Data'!$D$10,0,10*ROW('Sanitation Data'!D16)),NA())</f>
        <v>#N/A</v>
      </c>
      <c r="Y22" s="507" t="e">
        <f ca="1">+IF(AND(ISNUMBER(OFFSET('Sanitation Data'!$D$11,0,10*ROW('Sanitation Data'!D16))),'Data Summary'!CN22="Yes"),OFFSET('Sanitation Data'!$D$11,0,10*ROW('Sanitation Data'!D16)),NA())</f>
        <v>#N/A</v>
      </c>
      <c r="Z22" s="507" t="e">
        <f ca="1">+IF(AND(ISNUMBER(OFFSET('Sanitation Data'!$D$12,0,10*ROW('Sanitation Data'!D16))),'Data Summary'!CO22="Yes"),OFFSET('Sanitation Data'!$D$12,0,10*ROW('Sanitation Data'!D16)),NA())</f>
        <v>#N/A</v>
      </c>
      <c r="AA22" s="507" t="e">
        <f ca="1">+IF(AND(ISNUMBER(OFFSET('Sanitation Data'!$E$4,0,10*ROW('Sanitation Data'!E16))),'Data Summary'!CP22="Yes"),100-OFFSET('Sanitation Data'!$E$4,0,10*ROW('Sanitation Data'!E16)),NA())</f>
        <v>#N/A</v>
      </c>
      <c r="AB22" s="507" t="e">
        <f ca="1">+IF(AND(ISNUMBER(OFFSET('Sanitation Data'!$E$6,0,10*ROW('Sanitation Data'!E16))),'Data Summary'!CQ22="Yes"),OFFSET('Sanitation Data'!$E$6,0,10*ROW('Sanitation Data'!E16)),NA())</f>
        <v>#N/A</v>
      </c>
      <c r="AC22" s="507" t="e">
        <f ca="1">+IF(AND(ISNUMBER(OFFSET('Sanitation Data'!$E$10,0,10*ROW('Sanitation Data'!E16))),'Data Summary'!CR22="Yes"),OFFSET('Sanitation Data'!$E$10,0,10*ROW('Sanitation Data'!E16)),NA())</f>
        <v>#N/A</v>
      </c>
      <c r="AD22" s="507" t="e">
        <f ca="1">+IF(AND(ISNUMBER(OFFSET('Sanitation Data'!$E$11,0,10*ROW('Sanitation Data'!E16))),'Data Summary'!CS22="Yes"),OFFSET('Sanitation Data'!$E$11,0,10*ROW('Sanitation Data'!E16)),NA())</f>
        <v>#N/A</v>
      </c>
      <c r="AE22" s="507" t="e">
        <f ca="1">+IF(AND(ISNUMBER(OFFSET('Sanitation Data'!$E$12,0,10*ROW('Sanitation Data'!E16))),'Data Summary'!CT22="Yes"),OFFSET('Sanitation Data'!$E$12,0,10*ROW('Sanitation Data'!E16)),NA())</f>
        <v>#N/A</v>
      </c>
      <c r="AF22" s="507" t="e">
        <f ca="1">+IF(AND(ISNUMBER(OFFSET('Sanitation Data'!$F$4,0,10*ROW('Sanitation Data'!F16))),'Data Summary'!CU22="Yes"),100-OFFSET('Sanitation Data'!$F$4,0,10*ROW('Sanitation Data'!F16)),NA())</f>
        <v>#N/A</v>
      </c>
      <c r="AG22" s="507" t="e">
        <f ca="1">+IF(AND(ISNUMBER(OFFSET('Sanitation Data'!$F$6,0,10*ROW('Sanitation Data'!F16))),'Data Summary'!CV22="Yes"),OFFSET('Sanitation Data'!$F$6,0,10*ROW('Sanitation Data'!F16)),NA())</f>
        <v>#N/A</v>
      </c>
      <c r="AH22" s="507" t="e">
        <f ca="1">+IF(AND(ISNUMBER(OFFSET('Sanitation Data'!$F$10,0,10*ROW('Sanitation Data'!F16))),'Data Summary'!CW22="Yes"),OFFSET('Sanitation Data'!$F$10,0,10*ROW('Sanitation Data'!F16)),NA())</f>
        <v>#N/A</v>
      </c>
      <c r="AI22" s="507" t="e">
        <f ca="1">+IF(AND(ISNUMBER(OFFSET('Sanitation Data'!$F$11,0,10*ROW('Sanitation Data'!F16))),'Data Summary'!CX22="Yes"),OFFSET('Sanitation Data'!$F$11,0,10*ROW('Sanitation Data'!F16)),NA())</f>
        <v>#N/A</v>
      </c>
      <c r="AJ22" s="507" t="e">
        <f ca="1">+IF(AND(ISNUMBER(OFFSET('Sanitation Data'!$F$12,0,10*ROW('Sanitation Data'!F16))),'Data Summary'!CY22="Yes"),OFFSET('Sanitation Data'!$F$12,0,10*ROW('Sanitation Data'!F16)),NA())</f>
        <v>#N/A</v>
      </c>
      <c r="AK22" s="507" t="e">
        <f ca="1">+IF(AND(ISNUMBER(OFFSET('Sanitation Data'!$G$4,0,10*ROW('Sanitation Data'!G16))),'Data Summary'!CZ22="Yes"),100-OFFSET('Sanitation Data'!$G$4,0,10*ROW('Sanitation Data'!G16)),NA())</f>
        <v>#N/A</v>
      </c>
      <c r="AL22" s="507" t="e">
        <f ca="1">+IF(AND(ISNUMBER(OFFSET('Sanitation Data'!$G$6,0,10*ROW('Sanitation Data'!G16))),'Data Summary'!DA22="Yes"),OFFSET('Sanitation Data'!$G$6,0,10*ROW('Sanitation Data'!G16)),NA())</f>
        <v>#N/A</v>
      </c>
      <c r="AM22" s="507" t="e">
        <f ca="1">+IF(AND(ISNUMBER(OFFSET('Sanitation Data'!$G$10,0,10*ROW('Sanitation Data'!G16))),'Data Summary'!DB22="Yes"),OFFSET('Sanitation Data'!$G$10,0,10*ROW('Sanitation Data'!G16)),NA())</f>
        <v>#N/A</v>
      </c>
      <c r="AN22" s="507" t="e">
        <f ca="1">+IF(AND(ISNUMBER(OFFSET('Sanitation Data'!$G$11,0,10*ROW('Sanitation Data'!G16))),'Data Summary'!DC22="Yes"),OFFSET('Sanitation Data'!$G$11,0,10*ROW('Sanitation Data'!G16)),NA())</f>
        <v>#N/A</v>
      </c>
      <c r="AO22" s="507" t="e">
        <f ca="1">+IF(AND(ISNUMBER(OFFSET('Sanitation Data'!$G$12,0,10*ROW('Sanitation Data'!G16))),'Data Summary'!DD22="Yes"),OFFSET('Sanitation Data'!$G$12,0,10*ROW('Sanitation Data'!G16)),NA())</f>
        <v>#N/A</v>
      </c>
      <c r="AP22" s="507" t="e">
        <f ca="1">+IF(AND(ISNUMBER(OFFSET('Sanitation Data'!$H$4,0,10*ROW('Sanitation Data'!H16))),'Data Summary'!DE22="Yes"),100-OFFSET('Sanitation Data'!$H$4,0,10*ROW('Sanitation Data'!H16)),NA())</f>
        <v>#N/A</v>
      </c>
      <c r="AQ22" s="507" t="e">
        <f ca="1">+IF(AND(ISNUMBER(OFFSET('Sanitation Data'!$H$6,0,10*ROW('Sanitation Data'!H16))),'Data Summary'!DF22="Yes"),OFFSET('Sanitation Data'!$H$6,0,10*ROW('Sanitation Data'!H16)),NA())</f>
        <v>#N/A</v>
      </c>
      <c r="AR22" s="507" t="e">
        <f ca="1">+IF(AND(ISNUMBER(OFFSET('Sanitation Data'!$H$10,0,10*ROW('Sanitation Data'!H16))),'Data Summary'!DG22="Yes"),OFFSET('Sanitation Data'!$H$10,0,10*ROW('Sanitation Data'!H16)),NA())</f>
        <v>#N/A</v>
      </c>
      <c r="AS22" s="507" t="e">
        <f ca="1">+IF(AND(ISNUMBER(OFFSET('Sanitation Data'!$H$11,0,10*ROW('Sanitation Data'!H16))),'Data Summary'!DH22="Yes"),OFFSET('Sanitation Data'!$H$11,0,10*ROW('Sanitation Data'!H16)),NA())</f>
        <v>#N/A</v>
      </c>
      <c r="AT22" s="507" t="e">
        <f ca="1">+IF(AND(ISNUMBER(OFFSET('Sanitation Data'!$H$12,0,10*ROW('Sanitation Data'!H16))),'Data Summary'!DI22="Yes"),OFFSET('Sanitation Data'!$H$12,0,10*ROW('Sanitation Data'!H16)),NA())</f>
        <v>#N/A</v>
      </c>
      <c r="AU22" s="507" t="e">
        <f ca="1">+IF(AND(ISNUMBER(OFFSET('Sanitation Data'!$I$4,0,10*ROW('Sanitation Data'!I16))),'Data Summary'!DJ22="Yes"),100-OFFSET('Sanitation Data'!$I$4,0,10*ROW('Sanitation Data'!I16)),NA())</f>
        <v>#N/A</v>
      </c>
      <c r="AV22" s="507" t="e">
        <f ca="1">+IF(AND(ISNUMBER(OFFSET('Sanitation Data'!$I$6,0,10*ROW('Sanitation Data'!I16))),'Data Summary'!DK22="Yes"),OFFSET('Sanitation Data'!$I$6,0,10*ROW('Sanitation Data'!I16)),NA())</f>
        <v>#N/A</v>
      </c>
      <c r="AW22" s="507" t="e">
        <f ca="1">+IF(AND(ISNUMBER(OFFSET('Sanitation Data'!$I$10,0,10*ROW('Sanitation Data'!I16))),'Data Summary'!DL22="Yes"),OFFSET('Sanitation Data'!$I$10,0,10*ROW('Sanitation Data'!I16)),NA())</f>
        <v>#N/A</v>
      </c>
      <c r="AX22" s="507" t="e">
        <f ca="1">+IF(AND(ISNUMBER(OFFSET('Sanitation Data'!$I$11,0,10*ROW('Sanitation Data'!I16))),'Data Summary'!DM22="Yes"),OFFSET('Sanitation Data'!$I$11,0,10*ROW('Sanitation Data'!I16)),NA())</f>
        <v>#N/A</v>
      </c>
      <c r="AY22" s="507" t="e">
        <f ca="1">+IF(AND(ISNUMBER(OFFSET('Sanitation Data'!$I$12,0,10*ROW('Sanitation Data'!I16))),'Data Summary'!DN22="Yes"),OFFSET('Sanitation Data'!$I$12,0,10*ROW('Sanitation Data'!I16)),NA())</f>
        <v>#N/A</v>
      </c>
      <c r="AZ22" s="508" t="e">
        <f ca="1">+IF(AND(ISNUMBER(OFFSET('Hygiene Data'!$D$5,0,10*ROW('Hygiene Data'!D16))),'Data Summary'!DO22="Yes"),OFFSET('Hygiene Data'!$D$5,0,10*ROW('Hygiene Data'!D16)),NA())</f>
        <v>#N/A</v>
      </c>
      <c r="BA22" s="508" t="e">
        <f ca="1">+IF(AND(ISNUMBER(OFFSET('Hygiene Data'!$D$7,0,10*ROW('Hygiene Data'!D16))),'Data Summary'!DP22="Yes"),OFFSET('Hygiene Data'!$D$7,0,10*ROW('Hygiene Data'!D16)),NA())</f>
        <v>#N/A</v>
      </c>
      <c r="BB22" s="508" t="e">
        <f ca="1">+IF(AND(ISNUMBER(OFFSET('Hygiene Data'!$D$9,0,10*ROW('Hygiene Data'!D16))),'Data Summary'!DQ22="Yes"),OFFSET('Hygiene Data'!$D$9,0,10*ROW('Hygiene Data'!D16)),NA())</f>
        <v>#N/A</v>
      </c>
      <c r="BC22" s="508" t="e">
        <f ca="1">+IF(AND(ISNUMBER(OFFSET('Hygiene Data'!$E$5,0,10*ROW('Hygiene Data'!E16))),'Data Summary'!DR22="Yes"),OFFSET('Hygiene Data'!$E$5,0,10*ROW('Hygiene Data'!E16)),NA())</f>
        <v>#N/A</v>
      </c>
      <c r="BD22" s="508" t="e">
        <f ca="1">+IF(AND(ISNUMBER(OFFSET('Hygiene Data'!$E$7,0,10*ROW('Hygiene Data'!E16))),'Data Summary'!DS22="Yes"),OFFSET('Hygiene Data'!$E$7,0,10*ROW('Hygiene Data'!E16)),NA())</f>
        <v>#N/A</v>
      </c>
      <c r="BE22" s="508" t="e">
        <f ca="1">+IF(AND(ISNUMBER(OFFSET('Hygiene Data'!$E$9,0,10*ROW('Hygiene Data'!E16))),'Data Summary'!DT22="Yes"),OFFSET('Hygiene Data'!$E$9,0,10*ROW('Hygiene Data'!E16)),NA())</f>
        <v>#N/A</v>
      </c>
      <c r="BF22" s="508" t="e">
        <f ca="1">+IF(AND(ISNUMBER(OFFSET('Hygiene Data'!$F$5,0,10*ROW('Hygiene Data'!F16))),'Data Summary'!DU22="Yes"),OFFSET('Hygiene Data'!$F$5,0,10*ROW('Hygiene Data'!F16)),NA())</f>
        <v>#N/A</v>
      </c>
      <c r="BG22" s="508" t="e">
        <f ca="1">+IF(AND(ISNUMBER(OFFSET('Hygiene Data'!$F$7,0,10*ROW('Hygiene Data'!F16))),'Data Summary'!DV22="Yes"),OFFSET('Hygiene Data'!$F$7,0,10*ROW('Hygiene Data'!F16)),NA())</f>
        <v>#N/A</v>
      </c>
      <c r="BH22" s="508" t="e">
        <f ca="1">+IF(AND(ISNUMBER(OFFSET('Hygiene Data'!$F$9,0,10*ROW('Hygiene Data'!F16))),'Data Summary'!DW22="Yes"),OFFSET('Hygiene Data'!$F$9,0,10*ROW('Hygiene Data'!F16)),NA())</f>
        <v>#N/A</v>
      </c>
      <c r="BI22" s="508" t="e">
        <f ca="1">+IF(AND(ISNUMBER(OFFSET('Hygiene Data'!$G$5,0,10*ROW('Hygiene Data'!G16))),'Data Summary'!DX22="Yes"),OFFSET('Hygiene Data'!$G$5,0,10*ROW('Hygiene Data'!G16)),NA())</f>
        <v>#N/A</v>
      </c>
      <c r="BJ22" s="508" t="e">
        <f ca="1">+IF(AND(ISNUMBER(OFFSET('Hygiene Data'!$G$7,0,10*ROW('Hygiene Data'!G16))),'Data Summary'!DY22="Yes"),OFFSET('Hygiene Data'!$G$7,0,10*ROW('Hygiene Data'!G16)),NA())</f>
        <v>#N/A</v>
      </c>
      <c r="BK22" s="508" t="e">
        <f ca="1">+IF(AND(ISNUMBER(OFFSET('Hygiene Data'!$G$9,0,10*ROW('Hygiene Data'!G16))),'Data Summary'!DZ22="Yes"),OFFSET('Hygiene Data'!$G$9,0,10*ROW('Hygiene Data'!G16)),NA())</f>
        <v>#N/A</v>
      </c>
      <c r="BL22" s="508" t="e">
        <f ca="1">+IF(AND(ISNUMBER(OFFSET('Hygiene Data'!$H$5,0,10*ROW('Hygiene Data'!H16))),'Data Summary'!EA22="Yes"),OFFSET('Hygiene Data'!$H$5,0,10*ROW('Hygiene Data'!H16)),NA())</f>
        <v>#N/A</v>
      </c>
      <c r="BM22" s="508" t="e">
        <f ca="1">+IF(AND(ISNUMBER(OFFSET('Hygiene Data'!$H$7,0,10*ROW('Hygiene Data'!H16))),'Data Summary'!EB22="Yes"),OFFSET('Hygiene Data'!$H$7,0,10*ROW('Hygiene Data'!H16)),NA())</f>
        <v>#N/A</v>
      </c>
      <c r="BN22" s="508" t="e">
        <f ca="1">+IF(AND(ISNUMBER(OFFSET('Hygiene Data'!$H$9,0,10*ROW('Hygiene Data'!H16))),'Data Summary'!EC22="Yes"),OFFSET('Hygiene Data'!$H$9,0,10*ROW('Hygiene Data'!H16)),NA())</f>
        <v>#N/A</v>
      </c>
      <c r="BO22" s="508" t="e">
        <f ca="1">+IF(AND(ISNUMBER(OFFSET('Hygiene Data'!$I$5,0,10*ROW('Hygiene Data'!I16))),'Data Summary'!ED22="Yes"),OFFSET('Hygiene Data'!$I$5,0,10*ROW('Hygiene Data'!I16)),NA())</f>
        <v>#N/A</v>
      </c>
      <c r="BP22" s="508" t="e">
        <f ca="1">+IF(AND(ISNUMBER(OFFSET('Hygiene Data'!$I$7,0,10*ROW('Hygiene Data'!I16))),'Data Summary'!EE22="Yes"),OFFSET('Hygiene Data'!$I$7,0,10*ROW('Hygiene Data'!I16)),NA())</f>
        <v>#N/A</v>
      </c>
      <c r="BQ22" s="508" t="e">
        <f ca="1">+IF(AND(ISNUMBER(OFFSET('Hygiene Data'!$I$9,0,10*ROW('Hygiene Data'!I16))),'Data Summary'!EF22="Yes"),OFFSET('Hygiene Data'!$I$9,0,10*ROW('Hygiene Data'!I16)),NA())</f>
        <v>#N/A</v>
      </c>
    </row>
    <row r="23" spans="1:69" x14ac:dyDescent="0.25">
      <c r="A23" s="504" t="e">
        <f ca="1">+RIGHT('Data Summary'!A23,LEN('Data Summary'!A23)-9)</f>
        <v>#VALUE!</v>
      </c>
      <c r="B23" s="478" t="str">
        <f ca="1">+IF(ISTEXT('Data Summary'!B23),'Data Summary'!B23,"")</f>
        <v/>
      </c>
      <c r="C23" s="505" t="e">
        <f ca="1">+VALUE('Data Summary'!C23)</f>
        <v>#VALUE!</v>
      </c>
      <c r="D23" s="506" t="e">
        <f ca="1">+IF(AND(ISNUMBER(OFFSET('Water Data'!$D$4,0,10*ROW('Water Data'!D17))),'Data Summary'!BS23="Yes"),100-OFFSET('Water Data'!$D$4,0,10*ROW('Water Data'!D17)),NA())</f>
        <v>#N/A</v>
      </c>
      <c r="E23" s="506" t="e">
        <f ca="1">+IF(AND(ISNUMBER(OFFSET('Water Data'!$D$6,0,10*ROW('Water Data'!D17))),'Data Summary'!BT23="Yes"),OFFSET('Water Data'!$D$6,0,10*ROW('Water Data'!D17)),NA())</f>
        <v>#N/A</v>
      </c>
      <c r="F23" s="506" t="e">
        <f ca="1">+IF(AND(ISNUMBER(OFFSET('Water Data'!$D$9,0,10*ROW('Water Data'!D17))),'Data Summary'!BU23="Yes"),OFFSET('Water Data'!$D$9,0,10*ROW('Water Data'!D17)),NA())</f>
        <v>#N/A</v>
      </c>
      <c r="G23" s="506" t="e">
        <f ca="1">+IF(AND(ISNUMBER(OFFSET('Water Data'!$E$4,0,10*ROW('Water Data'!E17))),'Data Summary'!BV23="Yes"),100-OFFSET('Water Data'!$E$4,0,10*ROW('Water Data'!E17)),NA())</f>
        <v>#N/A</v>
      </c>
      <c r="H23" s="506" t="e">
        <f ca="1">+IF(AND(ISNUMBER(OFFSET('Water Data'!$E$6,0,10*ROW('Water Data'!E17))),'Data Summary'!BW23="Yes"),OFFSET('Water Data'!$E$6,0,10*ROW('Water Data'!E17)),NA())</f>
        <v>#N/A</v>
      </c>
      <c r="I23" s="506" t="e">
        <f ca="1">+IF(AND(ISNUMBER(OFFSET('Water Data'!$E$9,0,10*ROW('Water Data'!E17))),'Data Summary'!BX23="Yes"),OFFSET('Water Data'!$E$9,0,10*ROW('Water Data'!E17)),NA())</f>
        <v>#N/A</v>
      </c>
      <c r="J23" s="506" t="e">
        <f ca="1">+IF(AND(ISNUMBER(OFFSET('Water Data'!$F$4,0,10*ROW('Water Data'!F17))),'Data Summary'!BY23="Yes"),100-OFFSET('Water Data'!$F$4,0,10*ROW('Water Data'!F17)),NA())</f>
        <v>#N/A</v>
      </c>
      <c r="K23" s="506" t="e">
        <f ca="1">+IF(AND(ISNUMBER(OFFSET('Water Data'!$F$6,0,10*ROW('Water Data'!F17))),'Data Summary'!BZ23="Yes"),OFFSET('Water Data'!$F$6,0,10*ROW('Water Data'!F17)),NA())</f>
        <v>#N/A</v>
      </c>
      <c r="L23" s="506" t="e">
        <f ca="1">+IF(AND(ISNUMBER(OFFSET('Water Data'!$F$9,0,10*ROW('Water Data'!F17))),'Data Summary'!CA23="Yes"),OFFSET('Water Data'!$F$9,0,10*ROW('Water Data'!F17)),NA())</f>
        <v>#N/A</v>
      </c>
      <c r="M23" s="506" t="e">
        <f ca="1">+IF(AND(ISNUMBER(OFFSET('Water Data'!$G$4,0,10*ROW('Water Data'!G17))),'Data Summary'!CB23="Yes"),100-OFFSET('Water Data'!$G$4,0,10*ROW('Water Data'!G17)),NA())</f>
        <v>#N/A</v>
      </c>
      <c r="N23" s="506" t="e">
        <f ca="1">+IF(AND(ISNUMBER(OFFSET('Water Data'!$G$6,0,10*ROW('Water Data'!G17))),'Data Summary'!CC23="Yes"),OFFSET('Water Data'!$G$6,0,10*ROW('Water Data'!G17)),NA())</f>
        <v>#N/A</v>
      </c>
      <c r="O23" s="506" t="e">
        <f ca="1">+IF(AND(ISNUMBER(OFFSET('Water Data'!$G$9,0,10*ROW('Water Data'!G17))),'Data Summary'!CD23="Yes"),OFFSET('Water Data'!$G$9,0,10*ROW('Water Data'!G17)),NA())</f>
        <v>#N/A</v>
      </c>
      <c r="P23" s="506" t="e">
        <f ca="1">+IF(AND(ISNUMBER(OFFSET('Water Data'!$H$4,0,10*ROW('Water Data'!H17))),'Data Summary'!CE23="Yes"),100-OFFSET('Water Data'!$H$4,0,10*ROW('Water Data'!H17)),NA())</f>
        <v>#N/A</v>
      </c>
      <c r="Q23" s="506" t="e">
        <f ca="1">+IF(AND(ISNUMBER(OFFSET('Water Data'!$H$6,0,10*ROW('Water Data'!H17))),'Data Summary'!CF23="Yes"),OFFSET('Water Data'!$H$6,0,10*ROW('Water Data'!H17)),NA())</f>
        <v>#N/A</v>
      </c>
      <c r="R23" s="506" t="e">
        <f ca="1">+IF(AND(ISNUMBER(OFFSET('Water Data'!$H$9,0,10*ROW('Water Data'!H17))),'Data Summary'!CG23="Yes"),OFFSET('Water Data'!$H$9,0,10*ROW('Water Data'!H17)),NA())</f>
        <v>#N/A</v>
      </c>
      <c r="S23" s="506" t="e">
        <f ca="1">+IF(AND(ISNUMBER(OFFSET('Water Data'!$I$4,0,10*ROW('Water Data'!I17))),'Data Summary'!CH23="Yes"),100-OFFSET('Water Data'!$I$4,0,10*ROW('Water Data'!I17)),NA())</f>
        <v>#N/A</v>
      </c>
      <c r="T23" s="506" t="e">
        <f ca="1">+IF(AND(ISNUMBER(OFFSET('Water Data'!$I$6,0,10*ROW('Water Data'!I17))),'Data Summary'!CI23="Yes"),OFFSET('Water Data'!$I$6,0,10*ROW('Water Data'!I17)),NA())</f>
        <v>#N/A</v>
      </c>
      <c r="U23" s="506" t="e">
        <f ca="1">+IF(AND(ISNUMBER(OFFSET('Water Data'!$I$9,0,10*ROW('Water Data'!I17))),'Data Summary'!CJ23="Yes"),OFFSET('Water Data'!$I$9,0,10*ROW('Water Data'!I17)),NA())</f>
        <v>#N/A</v>
      </c>
      <c r="V23" s="507" t="e">
        <f ca="1">+IF(AND(ISNUMBER(OFFSET('Sanitation Data'!$D$4,0,10*ROW('Sanitation Data'!D17))),'Data Summary'!CK23="Yes"),100-OFFSET('Sanitation Data'!$D$4,0,10*ROW('Sanitation Data'!D17)),NA())</f>
        <v>#N/A</v>
      </c>
      <c r="W23" s="507" t="e">
        <f ca="1">+IF(AND(ISNUMBER(OFFSET('Sanitation Data'!$D$6,0,10*ROW('Sanitation Data'!D17))),'Data Summary'!CL23="Yes"),OFFSET('Sanitation Data'!$D$6,0,10*ROW('Sanitation Data'!D17)),NA())</f>
        <v>#N/A</v>
      </c>
      <c r="X23" s="507" t="e">
        <f ca="1">+IF(AND(ISNUMBER(OFFSET('Sanitation Data'!$D$10,0,10*ROW('Sanitation Data'!D17))),'Data Summary'!CM23="Yes"),OFFSET('Sanitation Data'!$D$10,0,10*ROW('Sanitation Data'!D17)),NA())</f>
        <v>#N/A</v>
      </c>
      <c r="Y23" s="507" t="e">
        <f ca="1">+IF(AND(ISNUMBER(OFFSET('Sanitation Data'!$D$11,0,10*ROW('Sanitation Data'!D17))),'Data Summary'!CN23="Yes"),OFFSET('Sanitation Data'!$D$11,0,10*ROW('Sanitation Data'!D17)),NA())</f>
        <v>#N/A</v>
      </c>
      <c r="Z23" s="507" t="e">
        <f ca="1">+IF(AND(ISNUMBER(OFFSET('Sanitation Data'!$D$12,0,10*ROW('Sanitation Data'!D17))),'Data Summary'!CO23="Yes"),OFFSET('Sanitation Data'!$D$12,0,10*ROW('Sanitation Data'!D17)),NA())</f>
        <v>#N/A</v>
      </c>
      <c r="AA23" s="507" t="e">
        <f ca="1">+IF(AND(ISNUMBER(OFFSET('Sanitation Data'!$E$4,0,10*ROW('Sanitation Data'!E17))),'Data Summary'!CP23="Yes"),100-OFFSET('Sanitation Data'!$E$4,0,10*ROW('Sanitation Data'!E17)),NA())</f>
        <v>#N/A</v>
      </c>
      <c r="AB23" s="507" t="e">
        <f ca="1">+IF(AND(ISNUMBER(OFFSET('Sanitation Data'!$E$6,0,10*ROW('Sanitation Data'!E17))),'Data Summary'!CQ23="Yes"),OFFSET('Sanitation Data'!$E$6,0,10*ROW('Sanitation Data'!E17)),NA())</f>
        <v>#N/A</v>
      </c>
      <c r="AC23" s="507" t="e">
        <f ca="1">+IF(AND(ISNUMBER(OFFSET('Sanitation Data'!$E$10,0,10*ROW('Sanitation Data'!E17))),'Data Summary'!CR23="Yes"),OFFSET('Sanitation Data'!$E$10,0,10*ROW('Sanitation Data'!E17)),NA())</f>
        <v>#N/A</v>
      </c>
      <c r="AD23" s="507" t="e">
        <f ca="1">+IF(AND(ISNUMBER(OFFSET('Sanitation Data'!$E$11,0,10*ROW('Sanitation Data'!E17))),'Data Summary'!CS23="Yes"),OFFSET('Sanitation Data'!$E$11,0,10*ROW('Sanitation Data'!E17)),NA())</f>
        <v>#N/A</v>
      </c>
      <c r="AE23" s="507" t="e">
        <f ca="1">+IF(AND(ISNUMBER(OFFSET('Sanitation Data'!$E$12,0,10*ROW('Sanitation Data'!E17))),'Data Summary'!CT23="Yes"),OFFSET('Sanitation Data'!$E$12,0,10*ROW('Sanitation Data'!E17)),NA())</f>
        <v>#N/A</v>
      </c>
      <c r="AF23" s="507" t="e">
        <f ca="1">+IF(AND(ISNUMBER(OFFSET('Sanitation Data'!$F$4,0,10*ROW('Sanitation Data'!F17))),'Data Summary'!CU23="Yes"),100-OFFSET('Sanitation Data'!$F$4,0,10*ROW('Sanitation Data'!F17)),NA())</f>
        <v>#N/A</v>
      </c>
      <c r="AG23" s="507" t="e">
        <f ca="1">+IF(AND(ISNUMBER(OFFSET('Sanitation Data'!$F$6,0,10*ROW('Sanitation Data'!F17))),'Data Summary'!CV23="Yes"),OFFSET('Sanitation Data'!$F$6,0,10*ROW('Sanitation Data'!F17)),NA())</f>
        <v>#N/A</v>
      </c>
      <c r="AH23" s="507" t="e">
        <f ca="1">+IF(AND(ISNUMBER(OFFSET('Sanitation Data'!$F$10,0,10*ROW('Sanitation Data'!F17))),'Data Summary'!CW23="Yes"),OFFSET('Sanitation Data'!$F$10,0,10*ROW('Sanitation Data'!F17)),NA())</f>
        <v>#N/A</v>
      </c>
      <c r="AI23" s="507" t="e">
        <f ca="1">+IF(AND(ISNUMBER(OFFSET('Sanitation Data'!$F$11,0,10*ROW('Sanitation Data'!F17))),'Data Summary'!CX23="Yes"),OFFSET('Sanitation Data'!$F$11,0,10*ROW('Sanitation Data'!F17)),NA())</f>
        <v>#N/A</v>
      </c>
      <c r="AJ23" s="507" t="e">
        <f ca="1">+IF(AND(ISNUMBER(OFFSET('Sanitation Data'!$F$12,0,10*ROW('Sanitation Data'!F17))),'Data Summary'!CY23="Yes"),OFFSET('Sanitation Data'!$F$12,0,10*ROW('Sanitation Data'!F17)),NA())</f>
        <v>#N/A</v>
      </c>
      <c r="AK23" s="507" t="e">
        <f ca="1">+IF(AND(ISNUMBER(OFFSET('Sanitation Data'!$G$4,0,10*ROW('Sanitation Data'!G17))),'Data Summary'!CZ23="Yes"),100-OFFSET('Sanitation Data'!$G$4,0,10*ROW('Sanitation Data'!G17)),NA())</f>
        <v>#N/A</v>
      </c>
      <c r="AL23" s="507" t="e">
        <f ca="1">+IF(AND(ISNUMBER(OFFSET('Sanitation Data'!$G$6,0,10*ROW('Sanitation Data'!G17))),'Data Summary'!DA23="Yes"),OFFSET('Sanitation Data'!$G$6,0,10*ROW('Sanitation Data'!G17)),NA())</f>
        <v>#N/A</v>
      </c>
      <c r="AM23" s="507" t="e">
        <f ca="1">+IF(AND(ISNUMBER(OFFSET('Sanitation Data'!$G$10,0,10*ROW('Sanitation Data'!G17))),'Data Summary'!DB23="Yes"),OFFSET('Sanitation Data'!$G$10,0,10*ROW('Sanitation Data'!G17)),NA())</f>
        <v>#N/A</v>
      </c>
      <c r="AN23" s="507" t="e">
        <f ca="1">+IF(AND(ISNUMBER(OFFSET('Sanitation Data'!$G$11,0,10*ROW('Sanitation Data'!G17))),'Data Summary'!DC23="Yes"),OFFSET('Sanitation Data'!$G$11,0,10*ROW('Sanitation Data'!G17)),NA())</f>
        <v>#N/A</v>
      </c>
      <c r="AO23" s="507" t="e">
        <f ca="1">+IF(AND(ISNUMBER(OFFSET('Sanitation Data'!$G$12,0,10*ROW('Sanitation Data'!G17))),'Data Summary'!DD23="Yes"),OFFSET('Sanitation Data'!$G$12,0,10*ROW('Sanitation Data'!G17)),NA())</f>
        <v>#N/A</v>
      </c>
      <c r="AP23" s="507" t="e">
        <f ca="1">+IF(AND(ISNUMBER(OFFSET('Sanitation Data'!$H$4,0,10*ROW('Sanitation Data'!H17))),'Data Summary'!DE23="Yes"),100-OFFSET('Sanitation Data'!$H$4,0,10*ROW('Sanitation Data'!H17)),NA())</f>
        <v>#N/A</v>
      </c>
      <c r="AQ23" s="507" t="e">
        <f ca="1">+IF(AND(ISNUMBER(OFFSET('Sanitation Data'!$H$6,0,10*ROW('Sanitation Data'!H17))),'Data Summary'!DF23="Yes"),OFFSET('Sanitation Data'!$H$6,0,10*ROW('Sanitation Data'!H17)),NA())</f>
        <v>#N/A</v>
      </c>
      <c r="AR23" s="507" t="e">
        <f ca="1">+IF(AND(ISNUMBER(OFFSET('Sanitation Data'!$H$10,0,10*ROW('Sanitation Data'!H17))),'Data Summary'!DG23="Yes"),OFFSET('Sanitation Data'!$H$10,0,10*ROW('Sanitation Data'!H17)),NA())</f>
        <v>#N/A</v>
      </c>
      <c r="AS23" s="507" t="e">
        <f ca="1">+IF(AND(ISNUMBER(OFFSET('Sanitation Data'!$H$11,0,10*ROW('Sanitation Data'!H17))),'Data Summary'!DH23="Yes"),OFFSET('Sanitation Data'!$H$11,0,10*ROW('Sanitation Data'!H17)),NA())</f>
        <v>#N/A</v>
      </c>
      <c r="AT23" s="507" t="e">
        <f ca="1">+IF(AND(ISNUMBER(OFFSET('Sanitation Data'!$H$12,0,10*ROW('Sanitation Data'!H17))),'Data Summary'!DI23="Yes"),OFFSET('Sanitation Data'!$H$12,0,10*ROW('Sanitation Data'!H17)),NA())</f>
        <v>#N/A</v>
      </c>
      <c r="AU23" s="507" t="e">
        <f ca="1">+IF(AND(ISNUMBER(OFFSET('Sanitation Data'!$I$4,0,10*ROW('Sanitation Data'!I17))),'Data Summary'!DJ23="Yes"),100-OFFSET('Sanitation Data'!$I$4,0,10*ROW('Sanitation Data'!I17)),NA())</f>
        <v>#N/A</v>
      </c>
      <c r="AV23" s="507" t="e">
        <f ca="1">+IF(AND(ISNUMBER(OFFSET('Sanitation Data'!$I$6,0,10*ROW('Sanitation Data'!I17))),'Data Summary'!DK23="Yes"),OFFSET('Sanitation Data'!$I$6,0,10*ROW('Sanitation Data'!I17)),NA())</f>
        <v>#N/A</v>
      </c>
      <c r="AW23" s="507" t="e">
        <f ca="1">+IF(AND(ISNUMBER(OFFSET('Sanitation Data'!$I$10,0,10*ROW('Sanitation Data'!I17))),'Data Summary'!DL23="Yes"),OFFSET('Sanitation Data'!$I$10,0,10*ROW('Sanitation Data'!I17)),NA())</f>
        <v>#N/A</v>
      </c>
      <c r="AX23" s="507" t="e">
        <f ca="1">+IF(AND(ISNUMBER(OFFSET('Sanitation Data'!$I$11,0,10*ROW('Sanitation Data'!I17))),'Data Summary'!DM23="Yes"),OFFSET('Sanitation Data'!$I$11,0,10*ROW('Sanitation Data'!I17)),NA())</f>
        <v>#N/A</v>
      </c>
      <c r="AY23" s="507" t="e">
        <f ca="1">+IF(AND(ISNUMBER(OFFSET('Sanitation Data'!$I$12,0,10*ROW('Sanitation Data'!I17))),'Data Summary'!DN23="Yes"),OFFSET('Sanitation Data'!$I$12,0,10*ROW('Sanitation Data'!I17)),NA())</f>
        <v>#N/A</v>
      </c>
      <c r="AZ23" s="508" t="e">
        <f ca="1">+IF(AND(ISNUMBER(OFFSET('Hygiene Data'!$D$5,0,10*ROW('Hygiene Data'!D17))),'Data Summary'!DO23="Yes"),OFFSET('Hygiene Data'!$D$5,0,10*ROW('Hygiene Data'!D17)),NA())</f>
        <v>#N/A</v>
      </c>
      <c r="BA23" s="508" t="e">
        <f ca="1">+IF(AND(ISNUMBER(OFFSET('Hygiene Data'!$D$7,0,10*ROW('Hygiene Data'!D17))),'Data Summary'!DP23="Yes"),OFFSET('Hygiene Data'!$D$7,0,10*ROW('Hygiene Data'!D17)),NA())</f>
        <v>#N/A</v>
      </c>
      <c r="BB23" s="508" t="e">
        <f ca="1">+IF(AND(ISNUMBER(OFFSET('Hygiene Data'!$D$9,0,10*ROW('Hygiene Data'!D17))),'Data Summary'!DQ23="Yes"),OFFSET('Hygiene Data'!$D$9,0,10*ROW('Hygiene Data'!D17)),NA())</f>
        <v>#N/A</v>
      </c>
      <c r="BC23" s="508" t="e">
        <f ca="1">+IF(AND(ISNUMBER(OFFSET('Hygiene Data'!$E$5,0,10*ROW('Hygiene Data'!E17))),'Data Summary'!DR23="Yes"),OFFSET('Hygiene Data'!$E$5,0,10*ROW('Hygiene Data'!E17)),NA())</f>
        <v>#N/A</v>
      </c>
      <c r="BD23" s="508" t="e">
        <f ca="1">+IF(AND(ISNUMBER(OFFSET('Hygiene Data'!$E$7,0,10*ROW('Hygiene Data'!E17))),'Data Summary'!DS23="Yes"),OFFSET('Hygiene Data'!$E$7,0,10*ROW('Hygiene Data'!E17)),NA())</f>
        <v>#N/A</v>
      </c>
      <c r="BE23" s="508" t="e">
        <f ca="1">+IF(AND(ISNUMBER(OFFSET('Hygiene Data'!$E$9,0,10*ROW('Hygiene Data'!E17))),'Data Summary'!DT23="Yes"),OFFSET('Hygiene Data'!$E$9,0,10*ROW('Hygiene Data'!E17)),NA())</f>
        <v>#N/A</v>
      </c>
      <c r="BF23" s="508" t="e">
        <f ca="1">+IF(AND(ISNUMBER(OFFSET('Hygiene Data'!$F$5,0,10*ROW('Hygiene Data'!F17))),'Data Summary'!DU23="Yes"),OFFSET('Hygiene Data'!$F$5,0,10*ROW('Hygiene Data'!F17)),NA())</f>
        <v>#N/A</v>
      </c>
      <c r="BG23" s="508" t="e">
        <f ca="1">+IF(AND(ISNUMBER(OFFSET('Hygiene Data'!$F$7,0,10*ROW('Hygiene Data'!F17))),'Data Summary'!DV23="Yes"),OFFSET('Hygiene Data'!$F$7,0,10*ROW('Hygiene Data'!F17)),NA())</f>
        <v>#N/A</v>
      </c>
      <c r="BH23" s="508" t="e">
        <f ca="1">+IF(AND(ISNUMBER(OFFSET('Hygiene Data'!$F$9,0,10*ROW('Hygiene Data'!F17))),'Data Summary'!DW23="Yes"),OFFSET('Hygiene Data'!$F$9,0,10*ROW('Hygiene Data'!F17)),NA())</f>
        <v>#N/A</v>
      </c>
      <c r="BI23" s="508" t="e">
        <f ca="1">+IF(AND(ISNUMBER(OFFSET('Hygiene Data'!$G$5,0,10*ROW('Hygiene Data'!G17))),'Data Summary'!DX23="Yes"),OFFSET('Hygiene Data'!$G$5,0,10*ROW('Hygiene Data'!G17)),NA())</f>
        <v>#N/A</v>
      </c>
      <c r="BJ23" s="508" t="e">
        <f ca="1">+IF(AND(ISNUMBER(OFFSET('Hygiene Data'!$G$7,0,10*ROW('Hygiene Data'!G17))),'Data Summary'!DY23="Yes"),OFFSET('Hygiene Data'!$G$7,0,10*ROW('Hygiene Data'!G17)),NA())</f>
        <v>#N/A</v>
      </c>
      <c r="BK23" s="508" t="e">
        <f ca="1">+IF(AND(ISNUMBER(OFFSET('Hygiene Data'!$G$9,0,10*ROW('Hygiene Data'!G17))),'Data Summary'!DZ23="Yes"),OFFSET('Hygiene Data'!$G$9,0,10*ROW('Hygiene Data'!G17)),NA())</f>
        <v>#N/A</v>
      </c>
      <c r="BL23" s="508" t="e">
        <f ca="1">+IF(AND(ISNUMBER(OFFSET('Hygiene Data'!$H$5,0,10*ROW('Hygiene Data'!H17))),'Data Summary'!EA23="Yes"),OFFSET('Hygiene Data'!$H$5,0,10*ROW('Hygiene Data'!H17)),NA())</f>
        <v>#N/A</v>
      </c>
      <c r="BM23" s="508" t="e">
        <f ca="1">+IF(AND(ISNUMBER(OFFSET('Hygiene Data'!$H$7,0,10*ROW('Hygiene Data'!H17))),'Data Summary'!EB23="Yes"),OFFSET('Hygiene Data'!$H$7,0,10*ROW('Hygiene Data'!H17)),NA())</f>
        <v>#N/A</v>
      </c>
      <c r="BN23" s="508" t="e">
        <f ca="1">+IF(AND(ISNUMBER(OFFSET('Hygiene Data'!$H$9,0,10*ROW('Hygiene Data'!H17))),'Data Summary'!EC23="Yes"),OFFSET('Hygiene Data'!$H$9,0,10*ROW('Hygiene Data'!H17)),NA())</f>
        <v>#N/A</v>
      </c>
      <c r="BO23" s="508" t="e">
        <f ca="1">+IF(AND(ISNUMBER(OFFSET('Hygiene Data'!$I$5,0,10*ROW('Hygiene Data'!I17))),'Data Summary'!ED23="Yes"),OFFSET('Hygiene Data'!$I$5,0,10*ROW('Hygiene Data'!I17)),NA())</f>
        <v>#N/A</v>
      </c>
      <c r="BP23" s="508" t="e">
        <f ca="1">+IF(AND(ISNUMBER(OFFSET('Hygiene Data'!$I$7,0,10*ROW('Hygiene Data'!I17))),'Data Summary'!EE23="Yes"),OFFSET('Hygiene Data'!$I$7,0,10*ROW('Hygiene Data'!I17)),NA())</f>
        <v>#N/A</v>
      </c>
      <c r="BQ23" s="508" t="e">
        <f ca="1">+IF(AND(ISNUMBER(OFFSET('Hygiene Data'!$I$9,0,10*ROW('Hygiene Data'!I17))),'Data Summary'!EF23="Yes"),OFFSET('Hygiene Data'!$I$9,0,10*ROW('Hygiene Data'!I17)),NA())</f>
        <v>#N/A</v>
      </c>
    </row>
    <row r="24" spans="1:69" x14ac:dyDescent="0.25">
      <c r="A24" s="504" t="e">
        <f ca="1">+RIGHT('Data Summary'!A24,LEN('Data Summary'!A24)-9)</f>
        <v>#VALUE!</v>
      </c>
      <c r="B24" s="478" t="str">
        <f ca="1">+IF(ISTEXT('Data Summary'!B24),'Data Summary'!B24,"")</f>
        <v/>
      </c>
      <c r="C24" s="505" t="e">
        <f ca="1">+VALUE('Data Summary'!C24)</f>
        <v>#VALUE!</v>
      </c>
      <c r="D24" s="506" t="e">
        <f ca="1">+IF(AND(ISNUMBER(OFFSET('Water Data'!$D$4,0,10*ROW('Water Data'!D18))),'Data Summary'!BS24="Yes"),100-OFFSET('Water Data'!$D$4,0,10*ROW('Water Data'!D18)),NA())</f>
        <v>#N/A</v>
      </c>
      <c r="E24" s="506" t="e">
        <f ca="1">+IF(AND(ISNUMBER(OFFSET('Water Data'!$D$6,0,10*ROW('Water Data'!D18))),'Data Summary'!BT24="Yes"),OFFSET('Water Data'!$D$6,0,10*ROW('Water Data'!D18)),NA())</f>
        <v>#N/A</v>
      </c>
      <c r="F24" s="506" t="e">
        <f ca="1">+IF(AND(ISNUMBER(OFFSET('Water Data'!$D$9,0,10*ROW('Water Data'!D18))),'Data Summary'!BU24="Yes"),OFFSET('Water Data'!$D$9,0,10*ROW('Water Data'!D18)),NA())</f>
        <v>#N/A</v>
      </c>
      <c r="G24" s="506" t="e">
        <f ca="1">+IF(AND(ISNUMBER(OFFSET('Water Data'!$E$4,0,10*ROW('Water Data'!E18))),'Data Summary'!BV24="Yes"),100-OFFSET('Water Data'!$E$4,0,10*ROW('Water Data'!E18)),NA())</f>
        <v>#N/A</v>
      </c>
      <c r="H24" s="506" t="e">
        <f ca="1">+IF(AND(ISNUMBER(OFFSET('Water Data'!$E$6,0,10*ROW('Water Data'!E18))),'Data Summary'!BW24="Yes"),OFFSET('Water Data'!$E$6,0,10*ROW('Water Data'!E18)),NA())</f>
        <v>#N/A</v>
      </c>
      <c r="I24" s="506" t="e">
        <f ca="1">+IF(AND(ISNUMBER(OFFSET('Water Data'!$E$9,0,10*ROW('Water Data'!E18))),'Data Summary'!BX24="Yes"),OFFSET('Water Data'!$E$9,0,10*ROW('Water Data'!E18)),NA())</f>
        <v>#N/A</v>
      </c>
      <c r="J24" s="506" t="e">
        <f ca="1">+IF(AND(ISNUMBER(OFFSET('Water Data'!$F$4,0,10*ROW('Water Data'!F18))),'Data Summary'!BY24="Yes"),100-OFFSET('Water Data'!$F$4,0,10*ROW('Water Data'!F18)),NA())</f>
        <v>#N/A</v>
      </c>
      <c r="K24" s="506" t="e">
        <f ca="1">+IF(AND(ISNUMBER(OFFSET('Water Data'!$F$6,0,10*ROW('Water Data'!F18))),'Data Summary'!BZ24="Yes"),OFFSET('Water Data'!$F$6,0,10*ROW('Water Data'!F18)),NA())</f>
        <v>#N/A</v>
      </c>
      <c r="L24" s="506" t="e">
        <f ca="1">+IF(AND(ISNUMBER(OFFSET('Water Data'!$F$9,0,10*ROW('Water Data'!F18))),'Data Summary'!CA24="Yes"),OFFSET('Water Data'!$F$9,0,10*ROW('Water Data'!F18)),NA())</f>
        <v>#N/A</v>
      </c>
      <c r="M24" s="506" t="e">
        <f ca="1">+IF(AND(ISNUMBER(OFFSET('Water Data'!$G$4,0,10*ROW('Water Data'!G18))),'Data Summary'!CB24="Yes"),100-OFFSET('Water Data'!$G$4,0,10*ROW('Water Data'!G18)),NA())</f>
        <v>#N/A</v>
      </c>
      <c r="N24" s="506" t="e">
        <f ca="1">+IF(AND(ISNUMBER(OFFSET('Water Data'!$G$6,0,10*ROW('Water Data'!G18))),'Data Summary'!CC24="Yes"),OFFSET('Water Data'!$G$6,0,10*ROW('Water Data'!G18)),NA())</f>
        <v>#N/A</v>
      </c>
      <c r="O24" s="506" t="e">
        <f ca="1">+IF(AND(ISNUMBER(OFFSET('Water Data'!$G$9,0,10*ROW('Water Data'!G18))),'Data Summary'!CD24="Yes"),OFFSET('Water Data'!$G$9,0,10*ROW('Water Data'!G18)),NA())</f>
        <v>#N/A</v>
      </c>
      <c r="P24" s="506" t="e">
        <f ca="1">+IF(AND(ISNUMBER(OFFSET('Water Data'!$H$4,0,10*ROW('Water Data'!H18))),'Data Summary'!CE24="Yes"),100-OFFSET('Water Data'!$H$4,0,10*ROW('Water Data'!H18)),NA())</f>
        <v>#N/A</v>
      </c>
      <c r="Q24" s="506" t="e">
        <f ca="1">+IF(AND(ISNUMBER(OFFSET('Water Data'!$H$6,0,10*ROW('Water Data'!H18))),'Data Summary'!CF24="Yes"),OFFSET('Water Data'!$H$6,0,10*ROW('Water Data'!H18)),NA())</f>
        <v>#N/A</v>
      </c>
      <c r="R24" s="506" t="e">
        <f ca="1">+IF(AND(ISNUMBER(OFFSET('Water Data'!$H$9,0,10*ROW('Water Data'!H18))),'Data Summary'!CG24="Yes"),OFFSET('Water Data'!$H$9,0,10*ROW('Water Data'!H18)),NA())</f>
        <v>#N/A</v>
      </c>
      <c r="S24" s="506" t="e">
        <f ca="1">+IF(AND(ISNUMBER(OFFSET('Water Data'!$I$4,0,10*ROW('Water Data'!I18))),'Data Summary'!CH24="Yes"),100-OFFSET('Water Data'!$I$4,0,10*ROW('Water Data'!I18)),NA())</f>
        <v>#N/A</v>
      </c>
      <c r="T24" s="506" t="e">
        <f ca="1">+IF(AND(ISNUMBER(OFFSET('Water Data'!$I$6,0,10*ROW('Water Data'!I18))),'Data Summary'!CI24="Yes"),OFFSET('Water Data'!$I$6,0,10*ROW('Water Data'!I18)),NA())</f>
        <v>#N/A</v>
      </c>
      <c r="U24" s="506" t="e">
        <f ca="1">+IF(AND(ISNUMBER(OFFSET('Water Data'!$I$9,0,10*ROW('Water Data'!I18))),'Data Summary'!CJ24="Yes"),OFFSET('Water Data'!$I$9,0,10*ROW('Water Data'!I18)),NA())</f>
        <v>#N/A</v>
      </c>
      <c r="V24" s="507" t="e">
        <f ca="1">+IF(AND(ISNUMBER(OFFSET('Sanitation Data'!$D$4,0,10*ROW('Sanitation Data'!D18))),'Data Summary'!CK24="Yes"),100-OFFSET('Sanitation Data'!$D$4,0,10*ROW('Sanitation Data'!D18)),NA())</f>
        <v>#N/A</v>
      </c>
      <c r="W24" s="507" t="e">
        <f ca="1">+IF(AND(ISNUMBER(OFFSET('Sanitation Data'!$D$6,0,10*ROW('Sanitation Data'!D18))),'Data Summary'!CL24="Yes"),OFFSET('Sanitation Data'!$D$6,0,10*ROW('Sanitation Data'!D18)),NA())</f>
        <v>#N/A</v>
      </c>
      <c r="X24" s="507" t="e">
        <f ca="1">+IF(AND(ISNUMBER(OFFSET('Sanitation Data'!$D$10,0,10*ROW('Sanitation Data'!D18))),'Data Summary'!CM24="Yes"),OFFSET('Sanitation Data'!$D$10,0,10*ROW('Sanitation Data'!D18)),NA())</f>
        <v>#N/A</v>
      </c>
      <c r="Y24" s="507" t="e">
        <f ca="1">+IF(AND(ISNUMBER(OFFSET('Sanitation Data'!$D$11,0,10*ROW('Sanitation Data'!D18))),'Data Summary'!CN24="Yes"),OFFSET('Sanitation Data'!$D$11,0,10*ROW('Sanitation Data'!D18)),NA())</f>
        <v>#N/A</v>
      </c>
      <c r="Z24" s="507" t="e">
        <f ca="1">+IF(AND(ISNUMBER(OFFSET('Sanitation Data'!$D$12,0,10*ROW('Sanitation Data'!D18))),'Data Summary'!CO24="Yes"),OFFSET('Sanitation Data'!$D$12,0,10*ROW('Sanitation Data'!D18)),NA())</f>
        <v>#N/A</v>
      </c>
      <c r="AA24" s="507" t="e">
        <f ca="1">+IF(AND(ISNUMBER(OFFSET('Sanitation Data'!$E$4,0,10*ROW('Sanitation Data'!E18))),'Data Summary'!CP24="Yes"),100-OFFSET('Sanitation Data'!$E$4,0,10*ROW('Sanitation Data'!E18)),NA())</f>
        <v>#N/A</v>
      </c>
      <c r="AB24" s="507" t="e">
        <f ca="1">+IF(AND(ISNUMBER(OFFSET('Sanitation Data'!$E$6,0,10*ROW('Sanitation Data'!E18))),'Data Summary'!CQ24="Yes"),OFFSET('Sanitation Data'!$E$6,0,10*ROW('Sanitation Data'!E18)),NA())</f>
        <v>#N/A</v>
      </c>
      <c r="AC24" s="507" t="e">
        <f ca="1">+IF(AND(ISNUMBER(OFFSET('Sanitation Data'!$E$10,0,10*ROW('Sanitation Data'!E18))),'Data Summary'!CR24="Yes"),OFFSET('Sanitation Data'!$E$10,0,10*ROW('Sanitation Data'!E18)),NA())</f>
        <v>#N/A</v>
      </c>
      <c r="AD24" s="507" t="e">
        <f ca="1">+IF(AND(ISNUMBER(OFFSET('Sanitation Data'!$E$11,0,10*ROW('Sanitation Data'!E18))),'Data Summary'!CS24="Yes"),OFFSET('Sanitation Data'!$E$11,0,10*ROW('Sanitation Data'!E18)),NA())</f>
        <v>#N/A</v>
      </c>
      <c r="AE24" s="507" t="e">
        <f ca="1">+IF(AND(ISNUMBER(OFFSET('Sanitation Data'!$E$12,0,10*ROW('Sanitation Data'!E18))),'Data Summary'!CT24="Yes"),OFFSET('Sanitation Data'!$E$12,0,10*ROW('Sanitation Data'!E18)),NA())</f>
        <v>#N/A</v>
      </c>
      <c r="AF24" s="507" t="e">
        <f ca="1">+IF(AND(ISNUMBER(OFFSET('Sanitation Data'!$F$4,0,10*ROW('Sanitation Data'!F18))),'Data Summary'!CU24="Yes"),100-OFFSET('Sanitation Data'!$F$4,0,10*ROW('Sanitation Data'!F18)),NA())</f>
        <v>#N/A</v>
      </c>
      <c r="AG24" s="507" t="e">
        <f ca="1">+IF(AND(ISNUMBER(OFFSET('Sanitation Data'!$F$6,0,10*ROW('Sanitation Data'!F18))),'Data Summary'!CV24="Yes"),OFFSET('Sanitation Data'!$F$6,0,10*ROW('Sanitation Data'!F18)),NA())</f>
        <v>#N/A</v>
      </c>
      <c r="AH24" s="507" t="e">
        <f ca="1">+IF(AND(ISNUMBER(OFFSET('Sanitation Data'!$F$10,0,10*ROW('Sanitation Data'!F18))),'Data Summary'!CW24="Yes"),OFFSET('Sanitation Data'!$F$10,0,10*ROW('Sanitation Data'!F18)),NA())</f>
        <v>#N/A</v>
      </c>
      <c r="AI24" s="507" t="e">
        <f ca="1">+IF(AND(ISNUMBER(OFFSET('Sanitation Data'!$F$11,0,10*ROW('Sanitation Data'!F18))),'Data Summary'!CX24="Yes"),OFFSET('Sanitation Data'!$F$11,0,10*ROW('Sanitation Data'!F18)),NA())</f>
        <v>#N/A</v>
      </c>
      <c r="AJ24" s="507" t="e">
        <f ca="1">+IF(AND(ISNUMBER(OFFSET('Sanitation Data'!$F$12,0,10*ROW('Sanitation Data'!F18))),'Data Summary'!CY24="Yes"),OFFSET('Sanitation Data'!$F$12,0,10*ROW('Sanitation Data'!F18)),NA())</f>
        <v>#N/A</v>
      </c>
      <c r="AK24" s="507" t="e">
        <f ca="1">+IF(AND(ISNUMBER(OFFSET('Sanitation Data'!$G$4,0,10*ROW('Sanitation Data'!G18))),'Data Summary'!CZ24="Yes"),100-OFFSET('Sanitation Data'!$G$4,0,10*ROW('Sanitation Data'!G18)),NA())</f>
        <v>#N/A</v>
      </c>
      <c r="AL24" s="507" t="e">
        <f ca="1">+IF(AND(ISNUMBER(OFFSET('Sanitation Data'!$G$6,0,10*ROW('Sanitation Data'!G18))),'Data Summary'!DA24="Yes"),OFFSET('Sanitation Data'!$G$6,0,10*ROW('Sanitation Data'!G18)),NA())</f>
        <v>#N/A</v>
      </c>
      <c r="AM24" s="507" t="e">
        <f ca="1">+IF(AND(ISNUMBER(OFFSET('Sanitation Data'!$G$10,0,10*ROW('Sanitation Data'!G18))),'Data Summary'!DB24="Yes"),OFFSET('Sanitation Data'!$G$10,0,10*ROW('Sanitation Data'!G18)),NA())</f>
        <v>#N/A</v>
      </c>
      <c r="AN24" s="507" t="e">
        <f ca="1">+IF(AND(ISNUMBER(OFFSET('Sanitation Data'!$G$11,0,10*ROW('Sanitation Data'!G18))),'Data Summary'!DC24="Yes"),OFFSET('Sanitation Data'!$G$11,0,10*ROW('Sanitation Data'!G18)),NA())</f>
        <v>#N/A</v>
      </c>
      <c r="AO24" s="507" t="e">
        <f ca="1">+IF(AND(ISNUMBER(OFFSET('Sanitation Data'!$G$12,0,10*ROW('Sanitation Data'!G18))),'Data Summary'!DD24="Yes"),OFFSET('Sanitation Data'!$G$12,0,10*ROW('Sanitation Data'!G18)),NA())</f>
        <v>#N/A</v>
      </c>
      <c r="AP24" s="507" t="e">
        <f ca="1">+IF(AND(ISNUMBER(OFFSET('Sanitation Data'!$H$4,0,10*ROW('Sanitation Data'!H18))),'Data Summary'!DE24="Yes"),100-OFFSET('Sanitation Data'!$H$4,0,10*ROW('Sanitation Data'!H18)),NA())</f>
        <v>#N/A</v>
      </c>
      <c r="AQ24" s="507" t="e">
        <f ca="1">+IF(AND(ISNUMBER(OFFSET('Sanitation Data'!$H$6,0,10*ROW('Sanitation Data'!H18))),'Data Summary'!DF24="Yes"),OFFSET('Sanitation Data'!$H$6,0,10*ROW('Sanitation Data'!H18)),NA())</f>
        <v>#N/A</v>
      </c>
      <c r="AR24" s="507" t="e">
        <f ca="1">+IF(AND(ISNUMBER(OFFSET('Sanitation Data'!$H$10,0,10*ROW('Sanitation Data'!H18))),'Data Summary'!DG24="Yes"),OFFSET('Sanitation Data'!$H$10,0,10*ROW('Sanitation Data'!H18)),NA())</f>
        <v>#N/A</v>
      </c>
      <c r="AS24" s="507" t="e">
        <f ca="1">+IF(AND(ISNUMBER(OFFSET('Sanitation Data'!$H$11,0,10*ROW('Sanitation Data'!H18))),'Data Summary'!DH24="Yes"),OFFSET('Sanitation Data'!$H$11,0,10*ROW('Sanitation Data'!H18)),NA())</f>
        <v>#N/A</v>
      </c>
      <c r="AT24" s="507" t="e">
        <f ca="1">+IF(AND(ISNUMBER(OFFSET('Sanitation Data'!$H$12,0,10*ROW('Sanitation Data'!H18))),'Data Summary'!DI24="Yes"),OFFSET('Sanitation Data'!$H$12,0,10*ROW('Sanitation Data'!H18)),NA())</f>
        <v>#N/A</v>
      </c>
      <c r="AU24" s="507" t="e">
        <f ca="1">+IF(AND(ISNUMBER(OFFSET('Sanitation Data'!$I$4,0,10*ROW('Sanitation Data'!I18))),'Data Summary'!DJ24="Yes"),100-OFFSET('Sanitation Data'!$I$4,0,10*ROW('Sanitation Data'!I18)),NA())</f>
        <v>#N/A</v>
      </c>
      <c r="AV24" s="507" t="e">
        <f ca="1">+IF(AND(ISNUMBER(OFFSET('Sanitation Data'!$I$6,0,10*ROW('Sanitation Data'!I18))),'Data Summary'!DK24="Yes"),OFFSET('Sanitation Data'!$I$6,0,10*ROW('Sanitation Data'!I18)),NA())</f>
        <v>#N/A</v>
      </c>
      <c r="AW24" s="507" t="e">
        <f ca="1">+IF(AND(ISNUMBER(OFFSET('Sanitation Data'!$I$10,0,10*ROW('Sanitation Data'!I18))),'Data Summary'!DL24="Yes"),OFFSET('Sanitation Data'!$I$10,0,10*ROW('Sanitation Data'!I18)),NA())</f>
        <v>#N/A</v>
      </c>
      <c r="AX24" s="507" t="e">
        <f ca="1">+IF(AND(ISNUMBER(OFFSET('Sanitation Data'!$I$11,0,10*ROW('Sanitation Data'!I18))),'Data Summary'!DM24="Yes"),OFFSET('Sanitation Data'!$I$11,0,10*ROW('Sanitation Data'!I18)),NA())</f>
        <v>#N/A</v>
      </c>
      <c r="AY24" s="507" t="e">
        <f ca="1">+IF(AND(ISNUMBER(OFFSET('Sanitation Data'!$I$12,0,10*ROW('Sanitation Data'!I18))),'Data Summary'!DN24="Yes"),OFFSET('Sanitation Data'!$I$12,0,10*ROW('Sanitation Data'!I18)),NA())</f>
        <v>#N/A</v>
      </c>
      <c r="AZ24" s="508" t="e">
        <f ca="1">+IF(AND(ISNUMBER(OFFSET('Hygiene Data'!$D$5,0,10*ROW('Hygiene Data'!D18))),'Data Summary'!DO24="Yes"),OFFSET('Hygiene Data'!$D$5,0,10*ROW('Hygiene Data'!D18)),NA())</f>
        <v>#N/A</v>
      </c>
      <c r="BA24" s="508" t="e">
        <f ca="1">+IF(AND(ISNUMBER(OFFSET('Hygiene Data'!$D$7,0,10*ROW('Hygiene Data'!D18))),'Data Summary'!DP24="Yes"),OFFSET('Hygiene Data'!$D$7,0,10*ROW('Hygiene Data'!D18)),NA())</f>
        <v>#N/A</v>
      </c>
      <c r="BB24" s="508" t="e">
        <f ca="1">+IF(AND(ISNUMBER(OFFSET('Hygiene Data'!$D$9,0,10*ROW('Hygiene Data'!D18))),'Data Summary'!DQ24="Yes"),OFFSET('Hygiene Data'!$D$9,0,10*ROW('Hygiene Data'!D18)),NA())</f>
        <v>#N/A</v>
      </c>
      <c r="BC24" s="508" t="e">
        <f ca="1">+IF(AND(ISNUMBER(OFFSET('Hygiene Data'!$E$5,0,10*ROW('Hygiene Data'!E18))),'Data Summary'!DR24="Yes"),OFFSET('Hygiene Data'!$E$5,0,10*ROW('Hygiene Data'!E18)),NA())</f>
        <v>#N/A</v>
      </c>
      <c r="BD24" s="508" t="e">
        <f ca="1">+IF(AND(ISNUMBER(OFFSET('Hygiene Data'!$E$7,0,10*ROW('Hygiene Data'!E18))),'Data Summary'!DS24="Yes"),OFFSET('Hygiene Data'!$E$7,0,10*ROW('Hygiene Data'!E18)),NA())</f>
        <v>#N/A</v>
      </c>
      <c r="BE24" s="508" t="e">
        <f ca="1">+IF(AND(ISNUMBER(OFFSET('Hygiene Data'!$E$9,0,10*ROW('Hygiene Data'!E18))),'Data Summary'!DT24="Yes"),OFFSET('Hygiene Data'!$E$9,0,10*ROW('Hygiene Data'!E18)),NA())</f>
        <v>#N/A</v>
      </c>
      <c r="BF24" s="508" t="e">
        <f ca="1">+IF(AND(ISNUMBER(OFFSET('Hygiene Data'!$F$5,0,10*ROW('Hygiene Data'!F18))),'Data Summary'!DU24="Yes"),OFFSET('Hygiene Data'!$F$5,0,10*ROW('Hygiene Data'!F18)),NA())</f>
        <v>#N/A</v>
      </c>
      <c r="BG24" s="508" t="e">
        <f ca="1">+IF(AND(ISNUMBER(OFFSET('Hygiene Data'!$F$7,0,10*ROW('Hygiene Data'!F18))),'Data Summary'!DV24="Yes"),OFFSET('Hygiene Data'!$F$7,0,10*ROW('Hygiene Data'!F18)),NA())</f>
        <v>#N/A</v>
      </c>
      <c r="BH24" s="508" t="e">
        <f ca="1">+IF(AND(ISNUMBER(OFFSET('Hygiene Data'!$F$9,0,10*ROW('Hygiene Data'!F18))),'Data Summary'!DW24="Yes"),OFFSET('Hygiene Data'!$F$9,0,10*ROW('Hygiene Data'!F18)),NA())</f>
        <v>#N/A</v>
      </c>
      <c r="BI24" s="508" t="e">
        <f ca="1">+IF(AND(ISNUMBER(OFFSET('Hygiene Data'!$G$5,0,10*ROW('Hygiene Data'!G18))),'Data Summary'!DX24="Yes"),OFFSET('Hygiene Data'!$G$5,0,10*ROW('Hygiene Data'!G18)),NA())</f>
        <v>#N/A</v>
      </c>
      <c r="BJ24" s="508" t="e">
        <f ca="1">+IF(AND(ISNUMBER(OFFSET('Hygiene Data'!$G$7,0,10*ROW('Hygiene Data'!G18))),'Data Summary'!DY24="Yes"),OFFSET('Hygiene Data'!$G$7,0,10*ROW('Hygiene Data'!G18)),NA())</f>
        <v>#N/A</v>
      </c>
      <c r="BK24" s="508" t="e">
        <f ca="1">+IF(AND(ISNUMBER(OFFSET('Hygiene Data'!$G$9,0,10*ROW('Hygiene Data'!G18))),'Data Summary'!DZ24="Yes"),OFFSET('Hygiene Data'!$G$9,0,10*ROW('Hygiene Data'!G18)),NA())</f>
        <v>#N/A</v>
      </c>
      <c r="BL24" s="508" t="e">
        <f ca="1">+IF(AND(ISNUMBER(OFFSET('Hygiene Data'!$H$5,0,10*ROW('Hygiene Data'!H18))),'Data Summary'!EA24="Yes"),OFFSET('Hygiene Data'!$H$5,0,10*ROW('Hygiene Data'!H18)),NA())</f>
        <v>#N/A</v>
      </c>
      <c r="BM24" s="508" t="e">
        <f ca="1">+IF(AND(ISNUMBER(OFFSET('Hygiene Data'!$H$7,0,10*ROW('Hygiene Data'!H18))),'Data Summary'!EB24="Yes"),OFFSET('Hygiene Data'!$H$7,0,10*ROW('Hygiene Data'!H18)),NA())</f>
        <v>#N/A</v>
      </c>
      <c r="BN24" s="508" t="e">
        <f ca="1">+IF(AND(ISNUMBER(OFFSET('Hygiene Data'!$H$9,0,10*ROW('Hygiene Data'!H18))),'Data Summary'!EC24="Yes"),OFFSET('Hygiene Data'!$H$9,0,10*ROW('Hygiene Data'!H18)),NA())</f>
        <v>#N/A</v>
      </c>
      <c r="BO24" s="508" t="e">
        <f ca="1">+IF(AND(ISNUMBER(OFFSET('Hygiene Data'!$I$5,0,10*ROW('Hygiene Data'!I18))),'Data Summary'!ED24="Yes"),OFFSET('Hygiene Data'!$I$5,0,10*ROW('Hygiene Data'!I18)),NA())</f>
        <v>#N/A</v>
      </c>
      <c r="BP24" s="508" t="e">
        <f ca="1">+IF(AND(ISNUMBER(OFFSET('Hygiene Data'!$I$7,0,10*ROW('Hygiene Data'!I18))),'Data Summary'!EE24="Yes"),OFFSET('Hygiene Data'!$I$7,0,10*ROW('Hygiene Data'!I18)),NA())</f>
        <v>#N/A</v>
      </c>
      <c r="BQ24" s="508" t="e">
        <f ca="1">+IF(AND(ISNUMBER(OFFSET('Hygiene Data'!$I$9,0,10*ROW('Hygiene Data'!I18))),'Data Summary'!EF24="Yes"),OFFSET('Hygiene Data'!$I$9,0,10*ROW('Hygiene Data'!I18)),NA())</f>
        <v>#N/A</v>
      </c>
    </row>
    <row r="25" spans="1:69" x14ac:dyDescent="0.25">
      <c r="A25" s="504" t="e">
        <f ca="1">+RIGHT('Data Summary'!A25,LEN('Data Summary'!A25)-9)</f>
        <v>#VALUE!</v>
      </c>
      <c r="B25" s="478" t="str">
        <f ca="1">+IF(ISTEXT('Data Summary'!B25),'Data Summary'!B25,"")</f>
        <v/>
      </c>
      <c r="C25" s="505" t="e">
        <f ca="1">+VALUE('Data Summary'!C25)</f>
        <v>#VALUE!</v>
      </c>
      <c r="D25" s="506" t="e">
        <f ca="1">+IF(AND(ISNUMBER(OFFSET('Water Data'!$D$4,0,10*ROW('Water Data'!D19))),'Data Summary'!BS25="Yes"),100-OFFSET('Water Data'!$D$4,0,10*ROW('Water Data'!D19)),NA())</f>
        <v>#N/A</v>
      </c>
      <c r="E25" s="506" t="e">
        <f ca="1">+IF(AND(ISNUMBER(OFFSET('Water Data'!$D$6,0,10*ROW('Water Data'!D19))),'Data Summary'!BT25="Yes"),OFFSET('Water Data'!$D$6,0,10*ROW('Water Data'!D19)),NA())</f>
        <v>#N/A</v>
      </c>
      <c r="F25" s="506" t="e">
        <f ca="1">+IF(AND(ISNUMBER(OFFSET('Water Data'!$D$9,0,10*ROW('Water Data'!D19))),'Data Summary'!BU25="Yes"),OFFSET('Water Data'!$D$9,0,10*ROW('Water Data'!D19)),NA())</f>
        <v>#N/A</v>
      </c>
      <c r="G25" s="506" t="e">
        <f ca="1">+IF(AND(ISNUMBER(OFFSET('Water Data'!$E$4,0,10*ROW('Water Data'!E19))),'Data Summary'!BV25="Yes"),100-OFFSET('Water Data'!$E$4,0,10*ROW('Water Data'!E19)),NA())</f>
        <v>#N/A</v>
      </c>
      <c r="H25" s="506" t="e">
        <f ca="1">+IF(AND(ISNUMBER(OFFSET('Water Data'!$E$6,0,10*ROW('Water Data'!E19))),'Data Summary'!BW25="Yes"),OFFSET('Water Data'!$E$6,0,10*ROW('Water Data'!E19)),NA())</f>
        <v>#N/A</v>
      </c>
      <c r="I25" s="506" t="e">
        <f ca="1">+IF(AND(ISNUMBER(OFFSET('Water Data'!$E$9,0,10*ROW('Water Data'!E19))),'Data Summary'!BX25="Yes"),OFFSET('Water Data'!$E$9,0,10*ROW('Water Data'!E19)),NA())</f>
        <v>#N/A</v>
      </c>
      <c r="J25" s="506" t="e">
        <f ca="1">+IF(AND(ISNUMBER(OFFSET('Water Data'!$F$4,0,10*ROW('Water Data'!F19))),'Data Summary'!BY25="Yes"),100-OFFSET('Water Data'!$F$4,0,10*ROW('Water Data'!F19)),NA())</f>
        <v>#N/A</v>
      </c>
      <c r="K25" s="506" t="e">
        <f ca="1">+IF(AND(ISNUMBER(OFFSET('Water Data'!$F$6,0,10*ROW('Water Data'!F19))),'Data Summary'!BZ25="Yes"),OFFSET('Water Data'!$F$6,0,10*ROW('Water Data'!F19)),NA())</f>
        <v>#N/A</v>
      </c>
      <c r="L25" s="506" t="e">
        <f ca="1">+IF(AND(ISNUMBER(OFFSET('Water Data'!$F$9,0,10*ROW('Water Data'!F19))),'Data Summary'!CA25="Yes"),OFFSET('Water Data'!$F$9,0,10*ROW('Water Data'!F19)),NA())</f>
        <v>#N/A</v>
      </c>
      <c r="M25" s="506" t="e">
        <f ca="1">+IF(AND(ISNUMBER(OFFSET('Water Data'!$G$4,0,10*ROW('Water Data'!G19))),'Data Summary'!CB25="Yes"),100-OFFSET('Water Data'!$G$4,0,10*ROW('Water Data'!G19)),NA())</f>
        <v>#N/A</v>
      </c>
      <c r="N25" s="506" t="e">
        <f ca="1">+IF(AND(ISNUMBER(OFFSET('Water Data'!$G$6,0,10*ROW('Water Data'!G19))),'Data Summary'!CC25="Yes"),OFFSET('Water Data'!$G$6,0,10*ROW('Water Data'!G19)),NA())</f>
        <v>#N/A</v>
      </c>
      <c r="O25" s="506" t="e">
        <f ca="1">+IF(AND(ISNUMBER(OFFSET('Water Data'!$G$9,0,10*ROW('Water Data'!G19))),'Data Summary'!CD25="Yes"),OFFSET('Water Data'!$G$9,0,10*ROW('Water Data'!G19)),NA())</f>
        <v>#N/A</v>
      </c>
      <c r="P25" s="506" t="e">
        <f ca="1">+IF(AND(ISNUMBER(OFFSET('Water Data'!$H$4,0,10*ROW('Water Data'!H19))),'Data Summary'!CE25="Yes"),100-OFFSET('Water Data'!$H$4,0,10*ROW('Water Data'!H19)),NA())</f>
        <v>#N/A</v>
      </c>
      <c r="Q25" s="506" t="e">
        <f ca="1">+IF(AND(ISNUMBER(OFFSET('Water Data'!$H$6,0,10*ROW('Water Data'!H19))),'Data Summary'!CF25="Yes"),OFFSET('Water Data'!$H$6,0,10*ROW('Water Data'!H19)),NA())</f>
        <v>#N/A</v>
      </c>
      <c r="R25" s="506" t="e">
        <f ca="1">+IF(AND(ISNUMBER(OFFSET('Water Data'!$H$9,0,10*ROW('Water Data'!H19))),'Data Summary'!CG25="Yes"),OFFSET('Water Data'!$H$9,0,10*ROW('Water Data'!H19)),NA())</f>
        <v>#N/A</v>
      </c>
      <c r="S25" s="506" t="e">
        <f ca="1">+IF(AND(ISNUMBER(OFFSET('Water Data'!$I$4,0,10*ROW('Water Data'!I19))),'Data Summary'!CH25="Yes"),100-OFFSET('Water Data'!$I$4,0,10*ROW('Water Data'!I19)),NA())</f>
        <v>#N/A</v>
      </c>
      <c r="T25" s="506" t="e">
        <f ca="1">+IF(AND(ISNUMBER(OFFSET('Water Data'!$I$6,0,10*ROW('Water Data'!I19))),'Data Summary'!CI25="Yes"),OFFSET('Water Data'!$I$6,0,10*ROW('Water Data'!I19)),NA())</f>
        <v>#N/A</v>
      </c>
      <c r="U25" s="506" t="e">
        <f ca="1">+IF(AND(ISNUMBER(OFFSET('Water Data'!$I$9,0,10*ROW('Water Data'!I19))),'Data Summary'!CJ25="Yes"),OFFSET('Water Data'!$I$9,0,10*ROW('Water Data'!I19)),NA())</f>
        <v>#N/A</v>
      </c>
      <c r="V25" s="507" t="e">
        <f ca="1">+IF(AND(ISNUMBER(OFFSET('Sanitation Data'!$D$4,0,10*ROW('Sanitation Data'!D19))),'Data Summary'!CK25="Yes"),100-OFFSET('Sanitation Data'!$D$4,0,10*ROW('Sanitation Data'!D19)),NA())</f>
        <v>#N/A</v>
      </c>
      <c r="W25" s="507" t="e">
        <f ca="1">+IF(AND(ISNUMBER(OFFSET('Sanitation Data'!$D$6,0,10*ROW('Sanitation Data'!D19))),'Data Summary'!CL25="Yes"),OFFSET('Sanitation Data'!$D$6,0,10*ROW('Sanitation Data'!D19)),NA())</f>
        <v>#N/A</v>
      </c>
      <c r="X25" s="507" t="e">
        <f ca="1">+IF(AND(ISNUMBER(OFFSET('Sanitation Data'!$D$10,0,10*ROW('Sanitation Data'!D19))),'Data Summary'!CM25="Yes"),OFFSET('Sanitation Data'!$D$10,0,10*ROW('Sanitation Data'!D19)),NA())</f>
        <v>#N/A</v>
      </c>
      <c r="Y25" s="507" t="e">
        <f ca="1">+IF(AND(ISNUMBER(OFFSET('Sanitation Data'!$D$11,0,10*ROW('Sanitation Data'!D19))),'Data Summary'!CN25="Yes"),OFFSET('Sanitation Data'!$D$11,0,10*ROW('Sanitation Data'!D19)),NA())</f>
        <v>#N/A</v>
      </c>
      <c r="Z25" s="507" t="e">
        <f ca="1">+IF(AND(ISNUMBER(OFFSET('Sanitation Data'!$D$12,0,10*ROW('Sanitation Data'!D19))),'Data Summary'!CO25="Yes"),OFFSET('Sanitation Data'!$D$12,0,10*ROW('Sanitation Data'!D19)),NA())</f>
        <v>#N/A</v>
      </c>
      <c r="AA25" s="507" t="e">
        <f ca="1">+IF(AND(ISNUMBER(OFFSET('Sanitation Data'!$E$4,0,10*ROW('Sanitation Data'!E19))),'Data Summary'!CP25="Yes"),100-OFFSET('Sanitation Data'!$E$4,0,10*ROW('Sanitation Data'!E19)),NA())</f>
        <v>#N/A</v>
      </c>
      <c r="AB25" s="507" t="e">
        <f ca="1">+IF(AND(ISNUMBER(OFFSET('Sanitation Data'!$E$6,0,10*ROW('Sanitation Data'!E19))),'Data Summary'!CQ25="Yes"),OFFSET('Sanitation Data'!$E$6,0,10*ROW('Sanitation Data'!E19)),NA())</f>
        <v>#N/A</v>
      </c>
      <c r="AC25" s="507" t="e">
        <f ca="1">+IF(AND(ISNUMBER(OFFSET('Sanitation Data'!$E$10,0,10*ROW('Sanitation Data'!E19))),'Data Summary'!CR25="Yes"),OFFSET('Sanitation Data'!$E$10,0,10*ROW('Sanitation Data'!E19)),NA())</f>
        <v>#N/A</v>
      </c>
      <c r="AD25" s="507" t="e">
        <f ca="1">+IF(AND(ISNUMBER(OFFSET('Sanitation Data'!$E$11,0,10*ROW('Sanitation Data'!E19))),'Data Summary'!CS25="Yes"),OFFSET('Sanitation Data'!$E$11,0,10*ROW('Sanitation Data'!E19)),NA())</f>
        <v>#N/A</v>
      </c>
      <c r="AE25" s="507" t="e">
        <f ca="1">+IF(AND(ISNUMBER(OFFSET('Sanitation Data'!$E$12,0,10*ROW('Sanitation Data'!E19))),'Data Summary'!CT25="Yes"),OFFSET('Sanitation Data'!$E$12,0,10*ROW('Sanitation Data'!E19)),NA())</f>
        <v>#N/A</v>
      </c>
      <c r="AF25" s="507" t="e">
        <f ca="1">+IF(AND(ISNUMBER(OFFSET('Sanitation Data'!$F$4,0,10*ROW('Sanitation Data'!F19))),'Data Summary'!CU25="Yes"),100-OFFSET('Sanitation Data'!$F$4,0,10*ROW('Sanitation Data'!F19)),NA())</f>
        <v>#N/A</v>
      </c>
      <c r="AG25" s="507" t="e">
        <f ca="1">+IF(AND(ISNUMBER(OFFSET('Sanitation Data'!$F$6,0,10*ROW('Sanitation Data'!F19))),'Data Summary'!CV25="Yes"),OFFSET('Sanitation Data'!$F$6,0,10*ROW('Sanitation Data'!F19)),NA())</f>
        <v>#N/A</v>
      </c>
      <c r="AH25" s="507" t="e">
        <f ca="1">+IF(AND(ISNUMBER(OFFSET('Sanitation Data'!$F$10,0,10*ROW('Sanitation Data'!F19))),'Data Summary'!CW25="Yes"),OFFSET('Sanitation Data'!$F$10,0,10*ROW('Sanitation Data'!F19)),NA())</f>
        <v>#N/A</v>
      </c>
      <c r="AI25" s="507" t="e">
        <f ca="1">+IF(AND(ISNUMBER(OFFSET('Sanitation Data'!$F$11,0,10*ROW('Sanitation Data'!F19))),'Data Summary'!CX25="Yes"),OFFSET('Sanitation Data'!$F$11,0,10*ROW('Sanitation Data'!F19)),NA())</f>
        <v>#N/A</v>
      </c>
      <c r="AJ25" s="507" t="e">
        <f ca="1">+IF(AND(ISNUMBER(OFFSET('Sanitation Data'!$F$12,0,10*ROW('Sanitation Data'!F19))),'Data Summary'!CY25="Yes"),OFFSET('Sanitation Data'!$F$12,0,10*ROW('Sanitation Data'!F19)),NA())</f>
        <v>#N/A</v>
      </c>
      <c r="AK25" s="507" t="e">
        <f ca="1">+IF(AND(ISNUMBER(OFFSET('Sanitation Data'!$G$4,0,10*ROW('Sanitation Data'!G19))),'Data Summary'!CZ25="Yes"),100-OFFSET('Sanitation Data'!$G$4,0,10*ROW('Sanitation Data'!G19)),NA())</f>
        <v>#N/A</v>
      </c>
      <c r="AL25" s="507" t="e">
        <f ca="1">+IF(AND(ISNUMBER(OFFSET('Sanitation Data'!$G$6,0,10*ROW('Sanitation Data'!G19))),'Data Summary'!DA25="Yes"),OFFSET('Sanitation Data'!$G$6,0,10*ROW('Sanitation Data'!G19)),NA())</f>
        <v>#N/A</v>
      </c>
      <c r="AM25" s="507" t="e">
        <f ca="1">+IF(AND(ISNUMBER(OFFSET('Sanitation Data'!$G$10,0,10*ROW('Sanitation Data'!G19))),'Data Summary'!DB25="Yes"),OFFSET('Sanitation Data'!$G$10,0,10*ROW('Sanitation Data'!G19)),NA())</f>
        <v>#N/A</v>
      </c>
      <c r="AN25" s="507" t="e">
        <f ca="1">+IF(AND(ISNUMBER(OFFSET('Sanitation Data'!$G$11,0,10*ROW('Sanitation Data'!G19))),'Data Summary'!DC25="Yes"),OFFSET('Sanitation Data'!$G$11,0,10*ROW('Sanitation Data'!G19)),NA())</f>
        <v>#N/A</v>
      </c>
      <c r="AO25" s="507" t="e">
        <f ca="1">+IF(AND(ISNUMBER(OFFSET('Sanitation Data'!$G$12,0,10*ROW('Sanitation Data'!G19))),'Data Summary'!DD25="Yes"),OFFSET('Sanitation Data'!$G$12,0,10*ROW('Sanitation Data'!G19)),NA())</f>
        <v>#N/A</v>
      </c>
      <c r="AP25" s="507" t="e">
        <f ca="1">+IF(AND(ISNUMBER(OFFSET('Sanitation Data'!$H$4,0,10*ROW('Sanitation Data'!H19))),'Data Summary'!DE25="Yes"),100-OFFSET('Sanitation Data'!$H$4,0,10*ROW('Sanitation Data'!H19)),NA())</f>
        <v>#N/A</v>
      </c>
      <c r="AQ25" s="507" t="e">
        <f ca="1">+IF(AND(ISNUMBER(OFFSET('Sanitation Data'!$H$6,0,10*ROW('Sanitation Data'!H19))),'Data Summary'!DF25="Yes"),OFFSET('Sanitation Data'!$H$6,0,10*ROW('Sanitation Data'!H19)),NA())</f>
        <v>#N/A</v>
      </c>
      <c r="AR25" s="507" t="e">
        <f ca="1">+IF(AND(ISNUMBER(OFFSET('Sanitation Data'!$H$10,0,10*ROW('Sanitation Data'!H19))),'Data Summary'!DG25="Yes"),OFFSET('Sanitation Data'!$H$10,0,10*ROW('Sanitation Data'!H19)),NA())</f>
        <v>#N/A</v>
      </c>
      <c r="AS25" s="507" t="e">
        <f ca="1">+IF(AND(ISNUMBER(OFFSET('Sanitation Data'!$H$11,0,10*ROW('Sanitation Data'!H19))),'Data Summary'!DH25="Yes"),OFFSET('Sanitation Data'!$H$11,0,10*ROW('Sanitation Data'!H19)),NA())</f>
        <v>#N/A</v>
      </c>
      <c r="AT25" s="507" t="e">
        <f ca="1">+IF(AND(ISNUMBER(OFFSET('Sanitation Data'!$H$12,0,10*ROW('Sanitation Data'!H19))),'Data Summary'!DI25="Yes"),OFFSET('Sanitation Data'!$H$12,0,10*ROW('Sanitation Data'!H19)),NA())</f>
        <v>#N/A</v>
      </c>
      <c r="AU25" s="507" t="e">
        <f ca="1">+IF(AND(ISNUMBER(OFFSET('Sanitation Data'!$I$4,0,10*ROW('Sanitation Data'!I19))),'Data Summary'!DJ25="Yes"),100-OFFSET('Sanitation Data'!$I$4,0,10*ROW('Sanitation Data'!I19)),NA())</f>
        <v>#N/A</v>
      </c>
      <c r="AV25" s="507" t="e">
        <f ca="1">+IF(AND(ISNUMBER(OFFSET('Sanitation Data'!$I$6,0,10*ROW('Sanitation Data'!I19))),'Data Summary'!DK25="Yes"),OFFSET('Sanitation Data'!$I$6,0,10*ROW('Sanitation Data'!I19)),NA())</f>
        <v>#N/A</v>
      </c>
      <c r="AW25" s="507" t="e">
        <f ca="1">+IF(AND(ISNUMBER(OFFSET('Sanitation Data'!$I$10,0,10*ROW('Sanitation Data'!I19))),'Data Summary'!DL25="Yes"),OFFSET('Sanitation Data'!$I$10,0,10*ROW('Sanitation Data'!I19)),NA())</f>
        <v>#N/A</v>
      </c>
      <c r="AX25" s="507" t="e">
        <f ca="1">+IF(AND(ISNUMBER(OFFSET('Sanitation Data'!$I$11,0,10*ROW('Sanitation Data'!I19))),'Data Summary'!DM25="Yes"),OFFSET('Sanitation Data'!$I$11,0,10*ROW('Sanitation Data'!I19)),NA())</f>
        <v>#N/A</v>
      </c>
      <c r="AY25" s="507" t="e">
        <f ca="1">+IF(AND(ISNUMBER(OFFSET('Sanitation Data'!$I$12,0,10*ROW('Sanitation Data'!I19))),'Data Summary'!DN25="Yes"),OFFSET('Sanitation Data'!$I$12,0,10*ROW('Sanitation Data'!I19)),NA())</f>
        <v>#N/A</v>
      </c>
      <c r="AZ25" s="508" t="e">
        <f ca="1">+IF(AND(ISNUMBER(OFFSET('Hygiene Data'!$D$5,0,10*ROW('Hygiene Data'!D19))),'Data Summary'!DO25="Yes"),OFFSET('Hygiene Data'!$D$5,0,10*ROW('Hygiene Data'!D19)),NA())</f>
        <v>#N/A</v>
      </c>
      <c r="BA25" s="508" t="e">
        <f ca="1">+IF(AND(ISNUMBER(OFFSET('Hygiene Data'!$D$7,0,10*ROW('Hygiene Data'!D19))),'Data Summary'!DP25="Yes"),OFFSET('Hygiene Data'!$D$7,0,10*ROW('Hygiene Data'!D19)),NA())</f>
        <v>#N/A</v>
      </c>
      <c r="BB25" s="508" t="e">
        <f ca="1">+IF(AND(ISNUMBER(OFFSET('Hygiene Data'!$D$9,0,10*ROW('Hygiene Data'!D19))),'Data Summary'!DQ25="Yes"),OFFSET('Hygiene Data'!$D$9,0,10*ROW('Hygiene Data'!D19)),NA())</f>
        <v>#N/A</v>
      </c>
      <c r="BC25" s="508" t="e">
        <f ca="1">+IF(AND(ISNUMBER(OFFSET('Hygiene Data'!$E$5,0,10*ROW('Hygiene Data'!E19))),'Data Summary'!DR25="Yes"),OFFSET('Hygiene Data'!$E$5,0,10*ROW('Hygiene Data'!E19)),NA())</f>
        <v>#N/A</v>
      </c>
      <c r="BD25" s="508" t="e">
        <f ca="1">+IF(AND(ISNUMBER(OFFSET('Hygiene Data'!$E$7,0,10*ROW('Hygiene Data'!E19))),'Data Summary'!DS25="Yes"),OFFSET('Hygiene Data'!$E$7,0,10*ROW('Hygiene Data'!E19)),NA())</f>
        <v>#N/A</v>
      </c>
      <c r="BE25" s="508" t="e">
        <f ca="1">+IF(AND(ISNUMBER(OFFSET('Hygiene Data'!$E$9,0,10*ROW('Hygiene Data'!E19))),'Data Summary'!DT25="Yes"),OFFSET('Hygiene Data'!$E$9,0,10*ROW('Hygiene Data'!E19)),NA())</f>
        <v>#N/A</v>
      </c>
      <c r="BF25" s="508" t="e">
        <f ca="1">+IF(AND(ISNUMBER(OFFSET('Hygiene Data'!$F$5,0,10*ROW('Hygiene Data'!F19))),'Data Summary'!DU25="Yes"),OFFSET('Hygiene Data'!$F$5,0,10*ROW('Hygiene Data'!F19)),NA())</f>
        <v>#N/A</v>
      </c>
      <c r="BG25" s="508" t="e">
        <f ca="1">+IF(AND(ISNUMBER(OFFSET('Hygiene Data'!$F$7,0,10*ROW('Hygiene Data'!F19))),'Data Summary'!DV25="Yes"),OFFSET('Hygiene Data'!$F$7,0,10*ROW('Hygiene Data'!F19)),NA())</f>
        <v>#N/A</v>
      </c>
      <c r="BH25" s="508" t="e">
        <f ca="1">+IF(AND(ISNUMBER(OFFSET('Hygiene Data'!$F$9,0,10*ROW('Hygiene Data'!F19))),'Data Summary'!DW25="Yes"),OFFSET('Hygiene Data'!$F$9,0,10*ROW('Hygiene Data'!F19)),NA())</f>
        <v>#N/A</v>
      </c>
      <c r="BI25" s="508" t="e">
        <f ca="1">+IF(AND(ISNUMBER(OFFSET('Hygiene Data'!$G$5,0,10*ROW('Hygiene Data'!G19))),'Data Summary'!DX25="Yes"),OFFSET('Hygiene Data'!$G$5,0,10*ROW('Hygiene Data'!G19)),NA())</f>
        <v>#N/A</v>
      </c>
      <c r="BJ25" s="508" t="e">
        <f ca="1">+IF(AND(ISNUMBER(OFFSET('Hygiene Data'!$G$7,0,10*ROW('Hygiene Data'!G19))),'Data Summary'!DY25="Yes"),OFFSET('Hygiene Data'!$G$7,0,10*ROW('Hygiene Data'!G19)),NA())</f>
        <v>#N/A</v>
      </c>
      <c r="BK25" s="508" t="e">
        <f ca="1">+IF(AND(ISNUMBER(OFFSET('Hygiene Data'!$G$9,0,10*ROW('Hygiene Data'!G19))),'Data Summary'!DZ25="Yes"),OFFSET('Hygiene Data'!$G$9,0,10*ROW('Hygiene Data'!G19)),NA())</f>
        <v>#N/A</v>
      </c>
      <c r="BL25" s="508" t="e">
        <f ca="1">+IF(AND(ISNUMBER(OFFSET('Hygiene Data'!$H$5,0,10*ROW('Hygiene Data'!H19))),'Data Summary'!EA25="Yes"),OFFSET('Hygiene Data'!$H$5,0,10*ROW('Hygiene Data'!H19)),NA())</f>
        <v>#N/A</v>
      </c>
      <c r="BM25" s="508" t="e">
        <f ca="1">+IF(AND(ISNUMBER(OFFSET('Hygiene Data'!$H$7,0,10*ROW('Hygiene Data'!H19))),'Data Summary'!EB25="Yes"),OFFSET('Hygiene Data'!$H$7,0,10*ROW('Hygiene Data'!H19)),NA())</f>
        <v>#N/A</v>
      </c>
      <c r="BN25" s="508" t="e">
        <f ca="1">+IF(AND(ISNUMBER(OFFSET('Hygiene Data'!$H$9,0,10*ROW('Hygiene Data'!H19))),'Data Summary'!EC25="Yes"),OFFSET('Hygiene Data'!$H$9,0,10*ROW('Hygiene Data'!H19)),NA())</f>
        <v>#N/A</v>
      </c>
      <c r="BO25" s="508" t="e">
        <f ca="1">+IF(AND(ISNUMBER(OFFSET('Hygiene Data'!$I$5,0,10*ROW('Hygiene Data'!I19))),'Data Summary'!ED25="Yes"),OFFSET('Hygiene Data'!$I$5,0,10*ROW('Hygiene Data'!I19)),NA())</f>
        <v>#N/A</v>
      </c>
      <c r="BP25" s="508" t="e">
        <f ca="1">+IF(AND(ISNUMBER(OFFSET('Hygiene Data'!$I$7,0,10*ROW('Hygiene Data'!I19))),'Data Summary'!EE25="Yes"),OFFSET('Hygiene Data'!$I$7,0,10*ROW('Hygiene Data'!I19)),NA())</f>
        <v>#N/A</v>
      </c>
      <c r="BQ25" s="508" t="e">
        <f ca="1">+IF(AND(ISNUMBER(OFFSET('Hygiene Data'!$I$9,0,10*ROW('Hygiene Data'!I19))),'Data Summary'!EF25="Yes"),OFFSET('Hygiene Data'!$I$9,0,10*ROW('Hygiene Data'!I19)),NA())</f>
        <v>#N/A</v>
      </c>
    </row>
    <row r="26" spans="1:69" x14ac:dyDescent="0.25">
      <c r="A26" s="504" t="e">
        <f ca="1">+RIGHT('Data Summary'!A26,LEN('Data Summary'!A26)-9)</f>
        <v>#VALUE!</v>
      </c>
      <c r="B26" s="478" t="str">
        <f ca="1">+IF(ISTEXT('Data Summary'!B26),'Data Summary'!B26,"")</f>
        <v/>
      </c>
      <c r="C26" s="505" t="e">
        <f ca="1">+VALUE('Data Summary'!C26)</f>
        <v>#VALUE!</v>
      </c>
      <c r="D26" s="506" t="e">
        <f ca="1">+IF(AND(ISNUMBER(OFFSET('Water Data'!$D$4,0,10*ROW('Water Data'!D20))),'Data Summary'!BS26="Yes"),100-OFFSET('Water Data'!$D$4,0,10*ROW('Water Data'!D20)),NA())</f>
        <v>#N/A</v>
      </c>
      <c r="E26" s="506" t="e">
        <f ca="1">+IF(AND(ISNUMBER(OFFSET('Water Data'!$D$6,0,10*ROW('Water Data'!D20))),'Data Summary'!BT26="Yes"),OFFSET('Water Data'!$D$6,0,10*ROW('Water Data'!D20)),NA())</f>
        <v>#N/A</v>
      </c>
      <c r="F26" s="506" t="e">
        <f ca="1">+IF(AND(ISNUMBER(OFFSET('Water Data'!$D$9,0,10*ROW('Water Data'!D20))),'Data Summary'!BU26="Yes"),OFFSET('Water Data'!$D$9,0,10*ROW('Water Data'!D20)),NA())</f>
        <v>#N/A</v>
      </c>
      <c r="G26" s="506" t="e">
        <f ca="1">+IF(AND(ISNUMBER(OFFSET('Water Data'!$E$4,0,10*ROW('Water Data'!E20))),'Data Summary'!BV26="Yes"),100-OFFSET('Water Data'!$E$4,0,10*ROW('Water Data'!E20)),NA())</f>
        <v>#N/A</v>
      </c>
      <c r="H26" s="506" t="e">
        <f ca="1">+IF(AND(ISNUMBER(OFFSET('Water Data'!$E$6,0,10*ROW('Water Data'!E20))),'Data Summary'!BW26="Yes"),OFFSET('Water Data'!$E$6,0,10*ROW('Water Data'!E20)),NA())</f>
        <v>#N/A</v>
      </c>
      <c r="I26" s="506" t="e">
        <f ca="1">+IF(AND(ISNUMBER(OFFSET('Water Data'!$E$9,0,10*ROW('Water Data'!E20))),'Data Summary'!BX26="Yes"),OFFSET('Water Data'!$E$9,0,10*ROW('Water Data'!E20)),NA())</f>
        <v>#N/A</v>
      </c>
      <c r="J26" s="506" t="e">
        <f ca="1">+IF(AND(ISNUMBER(OFFSET('Water Data'!$F$4,0,10*ROW('Water Data'!F20))),'Data Summary'!BY26="Yes"),100-OFFSET('Water Data'!$F$4,0,10*ROW('Water Data'!F20)),NA())</f>
        <v>#N/A</v>
      </c>
      <c r="K26" s="506" t="e">
        <f ca="1">+IF(AND(ISNUMBER(OFFSET('Water Data'!$F$6,0,10*ROW('Water Data'!F20))),'Data Summary'!BZ26="Yes"),OFFSET('Water Data'!$F$6,0,10*ROW('Water Data'!F20)),NA())</f>
        <v>#N/A</v>
      </c>
      <c r="L26" s="506" t="e">
        <f ca="1">+IF(AND(ISNUMBER(OFFSET('Water Data'!$F$9,0,10*ROW('Water Data'!F20))),'Data Summary'!CA26="Yes"),OFFSET('Water Data'!$F$9,0,10*ROW('Water Data'!F20)),NA())</f>
        <v>#N/A</v>
      </c>
      <c r="M26" s="506" t="e">
        <f ca="1">+IF(AND(ISNUMBER(OFFSET('Water Data'!$G$4,0,10*ROW('Water Data'!G20))),'Data Summary'!CB26="Yes"),100-OFFSET('Water Data'!$G$4,0,10*ROW('Water Data'!G20)),NA())</f>
        <v>#N/A</v>
      </c>
      <c r="N26" s="506" t="e">
        <f ca="1">+IF(AND(ISNUMBER(OFFSET('Water Data'!$G$6,0,10*ROW('Water Data'!G20))),'Data Summary'!CC26="Yes"),OFFSET('Water Data'!$G$6,0,10*ROW('Water Data'!G20)),NA())</f>
        <v>#N/A</v>
      </c>
      <c r="O26" s="506" t="e">
        <f ca="1">+IF(AND(ISNUMBER(OFFSET('Water Data'!$G$9,0,10*ROW('Water Data'!G20))),'Data Summary'!CD26="Yes"),OFFSET('Water Data'!$G$9,0,10*ROW('Water Data'!G20)),NA())</f>
        <v>#N/A</v>
      </c>
      <c r="P26" s="506" t="e">
        <f ca="1">+IF(AND(ISNUMBER(OFFSET('Water Data'!$H$4,0,10*ROW('Water Data'!H20))),'Data Summary'!CE26="Yes"),100-OFFSET('Water Data'!$H$4,0,10*ROW('Water Data'!H20)),NA())</f>
        <v>#N/A</v>
      </c>
      <c r="Q26" s="506" t="e">
        <f ca="1">+IF(AND(ISNUMBER(OFFSET('Water Data'!$H$6,0,10*ROW('Water Data'!H20))),'Data Summary'!CF26="Yes"),OFFSET('Water Data'!$H$6,0,10*ROW('Water Data'!H20)),NA())</f>
        <v>#N/A</v>
      </c>
      <c r="R26" s="506" t="e">
        <f ca="1">+IF(AND(ISNUMBER(OFFSET('Water Data'!$H$9,0,10*ROW('Water Data'!H20))),'Data Summary'!CG26="Yes"),OFFSET('Water Data'!$H$9,0,10*ROW('Water Data'!H20)),NA())</f>
        <v>#N/A</v>
      </c>
      <c r="S26" s="506" t="e">
        <f ca="1">+IF(AND(ISNUMBER(OFFSET('Water Data'!$I$4,0,10*ROW('Water Data'!I20))),'Data Summary'!CH26="Yes"),100-OFFSET('Water Data'!$I$4,0,10*ROW('Water Data'!I20)),NA())</f>
        <v>#N/A</v>
      </c>
      <c r="T26" s="506" t="e">
        <f ca="1">+IF(AND(ISNUMBER(OFFSET('Water Data'!$I$6,0,10*ROW('Water Data'!I20))),'Data Summary'!CI26="Yes"),OFFSET('Water Data'!$I$6,0,10*ROW('Water Data'!I20)),NA())</f>
        <v>#N/A</v>
      </c>
      <c r="U26" s="506" t="e">
        <f ca="1">+IF(AND(ISNUMBER(OFFSET('Water Data'!$I$9,0,10*ROW('Water Data'!I20))),'Data Summary'!CJ26="Yes"),OFFSET('Water Data'!$I$9,0,10*ROW('Water Data'!I20)),NA())</f>
        <v>#N/A</v>
      </c>
      <c r="V26" s="507" t="e">
        <f ca="1">+IF(AND(ISNUMBER(OFFSET('Sanitation Data'!$D$4,0,10*ROW('Sanitation Data'!D20))),'Data Summary'!CK26="Yes"),100-OFFSET('Sanitation Data'!$D$4,0,10*ROW('Sanitation Data'!D20)),NA())</f>
        <v>#N/A</v>
      </c>
      <c r="W26" s="507" t="e">
        <f ca="1">+IF(AND(ISNUMBER(OFFSET('Sanitation Data'!$D$6,0,10*ROW('Sanitation Data'!D20))),'Data Summary'!CL26="Yes"),OFFSET('Sanitation Data'!$D$6,0,10*ROW('Sanitation Data'!D20)),NA())</f>
        <v>#N/A</v>
      </c>
      <c r="X26" s="507" t="e">
        <f ca="1">+IF(AND(ISNUMBER(OFFSET('Sanitation Data'!$D$10,0,10*ROW('Sanitation Data'!D20))),'Data Summary'!CM26="Yes"),OFFSET('Sanitation Data'!$D$10,0,10*ROW('Sanitation Data'!D20)),NA())</f>
        <v>#N/A</v>
      </c>
      <c r="Y26" s="507" t="e">
        <f ca="1">+IF(AND(ISNUMBER(OFFSET('Sanitation Data'!$D$11,0,10*ROW('Sanitation Data'!D20))),'Data Summary'!CN26="Yes"),OFFSET('Sanitation Data'!$D$11,0,10*ROW('Sanitation Data'!D20)),NA())</f>
        <v>#N/A</v>
      </c>
      <c r="Z26" s="507" t="e">
        <f ca="1">+IF(AND(ISNUMBER(OFFSET('Sanitation Data'!$D$12,0,10*ROW('Sanitation Data'!D20))),'Data Summary'!CO26="Yes"),OFFSET('Sanitation Data'!$D$12,0,10*ROW('Sanitation Data'!D20)),NA())</f>
        <v>#N/A</v>
      </c>
      <c r="AA26" s="507" t="e">
        <f ca="1">+IF(AND(ISNUMBER(OFFSET('Sanitation Data'!$E$4,0,10*ROW('Sanitation Data'!E20))),'Data Summary'!CP26="Yes"),100-OFFSET('Sanitation Data'!$E$4,0,10*ROW('Sanitation Data'!E20)),NA())</f>
        <v>#N/A</v>
      </c>
      <c r="AB26" s="507" t="e">
        <f ca="1">+IF(AND(ISNUMBER(OFFSET('Sanitation Data'!$E$6,0,10*ROW('Sanitation Data'!E20))),'Data Summary'!CQ26="Yes"),OFFSET('Sanitation Data'!$E$6,0,10*ROW('Sanitation Data'!E20)),NA())</f>
        <v>#N/A</v>
      </c>
      <c r="AC26" s="507" t="e">
        <f ca="1">+IF(AND(ISNUMBER(OFFSET('Sanitation Data'!$E$10,0,10*ROW('Sanitation Data'!E20))),'Data Summary'!CR26="Yes"),OFFSET('Sanitation Data'!$E$10,0,10*ROW('Sanitation Data'!E20)),NA())</f>
        <v>#N/A</v>
      </c>
      <c r="AD26" s="507" t="e">
        <f ca="1">+IF(AND(ISNUMBER(OFFSET('Sanitation Data'!$E$11,0,10*ROW('Sanitation Data'!E20))),'Data Summary'!CS26="Yes"),OFFSET('Sanitation Data'!$E$11,0,10*ROW('Sanitation Data'!E20)),NA())</f>
        <v>#N/A</v>
      </c>
      <c r="AE26" s="507" t="e">
        <f ca="1">+IF(AND(ISNUMBER(OFFSET('Sanitation Data'!$E$12,0,10*ROW('Sanitation Data'!E20))),'Data Summary'!CT26="Yes"),OFFSET('Sanitation Data'!$E$12,0,10*ROW('Sanitation Data'!E20)),NA())</f>
        <v>#N/A</v>
      </c>
      <c r="AF26" s="507" t="e">
        <f ca="1">+IF(AND(ISNUMBER(OFFSET('Sanitation Data'!$F$4,0,10*ROW('Sanitation Data'!F20))),'Data Summary'!CU26="Yes"),100-OFFSET('Sanitation Data'!$F$4,0,10*ROW('Sanitation Data'!F20)),NA())</f>
        <v>#N/A</v>
      </c>
      <c r="AG26" s="507" t="e">
        <f ca="1">+IF(AND(ISNUMBER(OFFSET('Sanitation Data'!$F$6,0,10*ROW('Sanitation Data'!F20))),'Data Summary'!CV26="Yes"),OFFSET('Sanitation Data'!$F$6,0,10*ROW('Sanitation Data'!F20)),NA())</f>
        <v>#N/A</v>
      </c>
      <c r="AH26" s="507" t="e">
        <f ca="1">+IF(AND(ISNUMBER(OFFSET('Sanitation Data'!$F$10,0,10*ROW('Sanitation Data'!F20))),'Data Summary'!CW26="Yes"),OFFSET('Sanitation Data'!$F$10,0,10*ROW('Sanitation Data'!F20)),NA())</f>
        <v>#N/A</v>
      </c>
      <c r="AI26" s="507" t="e">
        <f ca="1">+IF(AND(ISNUMBER(OFFSET('Sanitation Data'!$F$11,0,10*ROW('Sanitation Data'!F20))),'Data Summary'!CX26="Yes"),OFFSET('Sanitation Data'!$F$11,0,10*ROW('Sanitation Data'!F20)),NA())</f>
        <v>#N/A</v>
      </c>
      <c r="AJ26" s="507" t="e">
        <f ca="1">+IF(AND(ISNUMBER(OFFSET('Sanitation Data'!$F$12,0,10*ROW('Sanitation Data'!F20))),'Data Summary'!CY26="Yes"),OFFSET('Sanitation Data'!$F$12,0,10*ROW('Sanitation Data'!F20)),NA())</f>
        <v>#N/A</v>
      </c>
      <c r="AK26" s="507" t="e">
        <f ca="1">+IF(AND(ISNUMBER(OFFSET('Sanitation Data'!$G$4,0,10*ROW('Sanitation Data'!G20))),'Data Summary'!CZ26="Yes"),100-OFFSET('Sanitation Data'!$G$4,0,10*ROW('Sanitation Data'!G20)),NA())</f>
        <v>#N/A</v>
      </c>
      <c r="AL26" s="507" t="e">
        <f ca="1">+IF(AND(ISNUMBER(OFFSET('Sanitation Data'!$G$6,0,10*ROW('Sanitation Data'!G20))),'Data Summary'!DA26="Yes"),OFFSET('Sanitation Data'!$G$6,0,10*ROW('Sanitation Data'!G20)),NA())</f>
        <v>#N/A</v>
      </c>
      <c r="AM26" s="507" t="e">
        <f ca="1">+IF(AND(ISNUMBER(OFFSET('Sanitation Data'!$G$10,0,10*ROW('Sanitation Data'!G20))),'Data Summary'!DB26="Yes"),OFFSET('Sanitation Data'!$G$10,0,10*ROW('Sanitation Data'!G20)),NA())</f>
        <v>#N/A</v>
      </c>
      <c r="AN26" s="507" t="e">
        <f ca="1">+IF(AND(ISNUMBER(OFFSET('Sanitation Data'!$G$11,0,10*ROW('Sanitation Data'!G20))),'Data Summary'!DC26="Yes"),OFFSET('Sanitation Data'!$G$11,0,10*ROW('Sanitation Data'!G20)),NA())</f>
        <v>#N/A</v>
      </c>
      <c r="AO26" s="507" t="e">
        <f ca="1">+IF(AND(ISNUMBER(OFFSET('Sanitation Data'!$G$12,0,10*ROW('Sanitation Data'!G20))),'Data Summary'!DD26="Yes"),OFFSET('Sanitation Data'!$G$12,0,10*ROW('Sanitation Data'!G20)),NA())</f>
        <v>#N/A</v>
      </c>
      <c r="AP26" s="507" t="e">
        <f ca="1">+IF(AND(ISNUMBER(OFFSET('Sanitation Data'!$H$4,0,10*ROW('Sanitation Data'!H20))),'Data Summary'!DE26="Yes"),100-OFFSET('Sanitation Data'!$H$4,0,10*ROW('Sanitation Data'!H20)),NA())</f>
        <v>#N/A</v>
      </c>
      <c r="AQ26" s="507" t="e">
        <f ca="1">+IF(AND(ISNUMBER(OFFSET('Sanitation Data'!$H$6,0,10*ROW('Sanitation Data'!H20))),'Data Summary'!DF26="Yes"),OFFSET('Sanitation Data'!$H$6,0,10*ROW('Sanitation Data'!H20)),NA())</f>
        <v>#N/A</v>
      </c>
      <c r="AR26" s="507" t="e">
        <f ca="1">+IF(AND(ISNUMBER(OFFSET('Sanitation Data'!$H$10,0,10*ROW('Sanitation Data'!H20))),'Data Summary'!DG26="Yes"),OFFSET('Sanitation Data'!$H$10,0,10*ROW('Sanitation Data'!H20)),NA())</f>
        <v>#N/A</v>
      </c>
      <c r="AS26" s="507" t="e">
        <f ca="1">+IF(AND(ISNUMBER(OFFSET('Sanitation Data'!$H$11,0,10*ROW('Sanitation Data'!H20))),'Data Summary'!DH26="Yes"),OFFSET('Sanitation Data'!$H$11,0,10*ROW('Sanitation Data'!H20)),NA())</f>
        <v>#N/A</v>
      </c>
      <c r="AT26" s="507" t="e">
        <f ca="1">+IF(AND(ISNUMBER(OFFSET('Sanitation Data'!$H$12,0,10*ROW('Sanitation Data'!H20))),'Data Summary'!DI26="Yes"),OFFSET('Sanitation Data'!$H$12,0,10*ROW('Sanitation Data'!H20)),NA())</f>
        <v>#N/A</v>
      </c>
      <c r="AU26" s="507" t="e">
        <f ca="1">+IF(AND(ISNUMBER(OFFSET('Sanitation Data'!$I$4,0,10*ROW('Sanitation Data'!I20))),'Data Summary'!DJ26="Yes"),100-OFFSET('Sanitation Data'!$I$4,0,10*ROW('Sanitation Data'!I20)),NA())</f>
        <v>#N/A</v>
      </c>
      <c r="AV26" s="507" t="e">
        <f ca="1">+IF(AND(ISNUMBER(OFFSET('Sanitation Data'!$I$6,0,10*ROW('Sanitation Data'!I20))),'Data Summary'!DK26="Yes"),OFFSET('Sanitation Data'!$I$6,0,10*ROW('Sanitation Data'!I20)),NA())</f>
        <v>#N/A</v>
      </c>
      <c r="AW26" s="507" t="e">
        <f ca="1">+IF(AND(ISNUMBER(OFFSET('Sanitation Data'!$I$10,0,10*ROW('Sanitation Data'!I20))),'Data Summary'!DL26="Yes"),OFFSET('Sanitation Data'!$I$10,0,10*ROW('Sanitation Data'!I20)),NA())</f>
        <v>#N/A</v>
      </c>
      <c r="AX26" s="507" t="e">
        <f ca="1">+IF(AND(ISNUMBER(OFFSET('Sanitation Data'!$I$11,0,10*ROW('Sanitation Data'!I20))),'Data Summary'!DM26="Yes"),OFFSET('Sanitation Data'!$I$11,0,10*ROW('Sanitation Data'!I20)),NA())</f>
        <v>#N/A</v>
      </c>
      <c r="AY26" s="507" t="e">
        <f ca="1">+IF(AND(ISNUMBER(OFFSET('Sanitation Data'!$I$12,0,10*ROW('Sanitation Data'!I20))),'Data Summary'!DN26="Yes"),OFFSET('Sanitation Data'!$I$12,0,10*ROW('Sanitation Data'!I20)),NA())</f>
        <v>#N/A</v>
      </c>
      <c r="AZ26" s="508" t="e">
        <f ca="1">+IF(AND(ISNUMBER(OFFSET('Hygiene Data'!$D$5,0,10*ROW('Hygiene Data'!D20))),'Data Summary'!DO26="Yes"),OFFSET('Hygiene Data'!$D$5,0,10*ROW('Hygiene Data'!D20)),NA())</f>
        <v>#N/A</v>
      </c>
      <c r="BA26" s="508" t="e">
        <f ca="1">+IF(AND(ISNUMBER(OFFSET('Hygiene Data'!$D$7,0,10*ROW('Hygiene Data'!D20))),'Data Summary'!DP26="Yes"),OFFSET('Hygiene Data'!$D$7,0,10*ROW('Hygiene Data'!D20)),NA())</f>
        <v>#N/A</v>
      </c>
      <c r="BB26" s="508" t="e">
        <f ca="1">+IF(AND(ISNUMBER(OFFSET('Hygiene Data'!$D$9,0,10*ROW('Hygiene Data'!D20))),'Data Summary'!DQ26="Yes"),OFFSET('Hygiene Data'!$D$9,0,10*ROW('Hygiene Data'!D20)),NA())</f>
        <v>#N/A</v>
      </c>
      <c r="BC26" s="508" t="e">
        <f ca="1">+IF(AND(ISNUMBER(OFFSET('Hygiene Data'!$E$5,0,10*ROW('Hygiene Data'!E20))),'Data Summary'!DR26="Yes"),OFFSET('Hygiene Data'!$E$5,0,10*ROW('Hygiene Data'!E20)),NA())</f>
        <v>#N/A</v>
      </c>
      <c r="BD26" s="508" t="e">
        <f ca="1">+IF(AND(ISNUMBER(OFFSET('Hygiene Data'!$E$7,0,10*ROW('Hygiene Data'!E20))),'Data Summary'!DS26="Yes"),OFFSET('Hygiene Data'!$E$7,0,10*ROW('Hygiene Data'!E20)),NA())</f>
        <v>#N/A</v>
      </c>
      <c r="BE26" s="508" t="e">
        <f ca="1">+IF(AND(ISNUMBER(OFFSET('Hygiene Data'!$E$9,0,10*ROW('Hygiene Data'!E20))),'Data Summary'!DT26="Yes"),OFFSET('Hygiene Data'!$E$9,0,10*ROW('Hygiene Data'!E20)),NA())</f>
        <v>#N/A</v>
      </c>
      <c r="BF26" s="508" t="e">
        <f ca="1">+IF(AND(ISNUMBER(OFFSET('Hygiene Data'!$F$5,0,10*ROW('Hygiene Data'!F20))),'Data Summary'!DU26="Yes"),OFFSET('Hygiene Data'!$F$5,0,10*ROW('Hygiene Data'!F20)),NA())</f>
        <v>#N/A</v>
      </c>
      <c r="BG26" s="508" t="e">
        <f ca="1">+IF(AND(ISNUMBER(OFFSET('Hygiene Data'!$F$7,0,10*ROW('Hygiene Data'!F20))),'Data Summary'!DV26="Yes"),OFFSET('Hygiene Data'!$F$7,0,10*ROW('Hygiene Data'!F20)),NA())</f>
        <v>#N/A</v>
      </c>
      <c r="BH26" s="508" t="e">
        <f ca="1">+IF(AND(ISNUMBER(OFFSET('Hygiene Data'!$F$9,0,10*ROW('Hygiene Data'!F20))),'Data Summary'!DW26="Yes"),OFFSET('Hygiene Data'!$F$9,0,10*ROW('Hygiene Data'!F20)),NA())</f>
        <v>#N/A</v>
      </c>
      <c r="BI26" s="508" t="e">
        <f ca="1">+IF(AND(ISNUMBER(OFFSET('Hygiene Data'!$G$5,0,10*ROW('Hygiene Data'!G20))),'Data Summary'!DX26="Yes"),OFFSET('Hygiene Data'!$G$5,0,10*ROW('Hygiene Data'!G20)),NA())</f>
        <v>#N/A</v>
      </c>
      <c r="BJ26" s="508" t="e">
        <f ca="1">+IF(AND(ISNUMBER(OFFSET('Hygiene Data'!$G$7,0,10*ROW('Hygiene Data'!G20))),'Data Summary'!DY26="Yes"),OFFSET('Hygiene Data'!$G$7,0,10*ROW('Hygiene Data'!G20)),NA())</f>
        <v>#N/A</v>
      </c>
      <c r="BK26" s="508" t="e">
        <f ca="1">+IF(AND(ISNUMBER(OFFSET('Hygiene Data'!$G$9,0,10*ROW('Hygiene Data'!G20))),'Data Summary'!DZ26="Yes"),OFFSET('Hygiene Data'!$G$9,0,10*ROW('Hygiene Data'!G20)),NA())</f>
        <v>#N/A</v>
      </c>
      <c r="BL26" s="508" t="e">
        <f ca="1">+IF(AND(ISNUMBER(OFFSET('Hygiene Data'!$H$5,0,10*ROW('Hygiene Data'!H20))),'Data Summary'!EA26="Yes"),OFFSET('Hygiene Data'!$H$5,0,10*ROW('Hygiene Data'!H20)),NA())</f>
        <v>#N/A</v>
      </c>
      <c r="BM26" s="508" t="e">
        <f ca="1">+IF(AND(ISNUMBER(OFFSET('Hygiene Data'!$H$7,0,10*ROW('Hygiene Data'!H20))),'Data Summary'!EB26="Yes"),OFFSET('Hygiene Data'!$H$7,0,10*ROW('Hygiene Data'!H20)),NA())</f>
        <v>#N/A</v>
      </c>
      <c r="BN26" s="508" t="e">
        <f ca="1">+IF(AND(ISNUMBER(OFFSET('Hygiene Data'!$H$9,0,10*ROW('Hygiene Data'!H20))),'Data Summary'!EC26="Yes"),OFFSET('Hygiene Data'!$H$9,0,10*ROW('Hygiene Data'!H20)),NA())</f>
        <v>#N/A</v>
      </c>
      <c r="BO26" s="508" t="e">
        <f ca="1">+IF(AND(ISNUMBER(OFFSET('Hygiene Data'!$I$5,0,10*ROW('Hygiene Data'!I20))),'Data Summary'!ED26="Yes"),OFFSET('Hygiene Data'!$I$5,0,10*ROW('Hygiene Data'!I20)),NA())</f>
        <v>#N/A</v>
      </c>
      <c r="BP26" s="508" t="e">
        <f ca="1">+IF(AND(ISNUMBER(OFFSET('Hygiene Data'!$I$7,0,10*ROW('Hygiene Data'!I20))),'Data Summary'!EE26="Yes"),OFFSET('Hygiene Data'!$I$7,0,10*ROW('Hygiene Data'!I20)),NA())</f>
        <v>#N/A</v>
      </c>
      <c r="BQ26" s="508" t="e">
        <f ca="1">+IF(AND(ISNUMBER(OFFSET('Hygiene Data'!$I$9,0,10*ROW('Hygiene Data'!I20))),'Data Summary'!EF26="Yes"),OFFSET('Hygiene Data'!$I$9,0,10*ROW('Hygiene Data'!I20)),NA())</f>
        <v>#N/A</v>
      </c>
    </row>
    <row r="27" spans="1:69" x14ac:dyDescent="0.25">
      <c r="A27" s="504" t="e">
        <f ca="1">+RIGHT('Data Summary'!A27,LEN('Data Summary'!A27)-9)</f>
        <v>#VALUE!</v>
      </c>
      <c r="B27" s="478" t="str">
        <f ca="1">+IF(ISTEXT('Data Summary'!B27),'Data Summary'!B27,"")</f>
        <v/>
      </c>
      <c r="C27" s="505" t="e">
        <f ca="1">+VALUE('Data Summary'!C27)</f>
        <v>#VALUE!</v>
      </c>
      <c r="D27" s="506" t="e">
        <f ca="1">+IF(AND(ISNUMBER(OFFSET('Water Data'!$D$4,0,10*ROW('Water Data'!D21))),'Data Summary'!BS27="Yes"),100-OFFSET('Water Data'!$D$4,0,10*ROW('Water Data'!D21)),NA())</f>
        <v>#N/A</v>
      </c>
      <c r="E27" s="506" t="e">
        <f ca="1">+IF(AND(ISNUMBER(OFFSET('Water Data'!$D$6,0,10*ROW('Water Data'!D21))),'Data Summary'!BT27="Yes"),OFFSET('Water Data'!$D$6,0,10*ROW('Water Data'!D21)),NA())</f>
        <v>#N/A</v>
      </c>
      <c r="F27" s="506" t="e">
        <f ca="1">+IF(AND(ISNUMBER(OFFSET('Water Data'!$D$9,0,10*ROW('Water Data'!D21))),'Data Summary'!BU27="Yes"),OFFSET('Water Data'!$D$9,0,10*ROW('Water Data'!D21)),NA())</f>
        <v>#N/A</v>
      </c>
      <c r="G27" s="506" t="e">
        <f ca="1">+IF(AND(ISNUMBER(OFFSET('Water Data'!$E$4,0,10*ROW('Water Data'!E21))),'Data Summary'!BV27="Yes"),100-OFFSET('Water Data'!$E$4,0,10*ROW('Water Data'!E21)),NA())</f>
        <v>#N/A</v>
      </c>
      <c r="H27" s="506" t="e">
        <f ca="1">+IF(AND(ISNUMBER(OFFSET('Water Data'!$E$6,0,10*ROW('Water Data'!E21))),'Data Summary'!BW27="Yes"),OFFSET('Water Data'!$E$6,0,10*ROW('Water Data'!E21)),NA())</f>
        <v>#N/A</v>
      </c>
      <c r="I27" s="506" t="e">
        <f ca="1">+IF(AND(ISNUMBER(OFFSET('Water Data'!$E$9,0,10*ROW('Water Data'!E21))),'Data Summary'!BX27="Yes"),OFFSET('Water Data'!$E$9,0,10*ROW('Water Data'!E21)),NA())</f>
        <v>#N/A</v>
      </c>
      <c r="J27" s="506" t="e">
        <f ca="1">+IF(AND(ISNUMBER(OFFSET('Water Data'!$F$4,0,10*ROW('Water Data'!F21))),'Data Summary'!BY27="Yes"),100-OFFSET('Water Data'!$F$4,0,10*ROW('Water Data'!F21)),NA())</f>
        <v>#N/A</v>
      </c>
      <c r="K27" s="506" t="e">
        <f ca="1">+IF(AND(ISNUMBER(OFFSET('Water Data'!$F$6,0,10*ROW('Water Data'!F21))),'Data Summary'!BZ27="Yes"),OFFSET('Water Data'!$F$6,0,10*ROW('Water Data'!F21)),NA())</f>
        <v>#N/A</v>
      </c>
      <c r="L27" s="506" t="e">
        <f ca="1">+IF(AND(ISNUMBER(OFFSET('Water Data'!$F$9,0,10*ROW('Water Data'!F21))),'Data Summary'!CA27="Yes"),OFFSET('Water Data'!$F$9,0,10*ROW('Water Data'!F21)),NA())</f>
        <v>#N/A</v>
      </c>
      <c r="M27" s="506" t="e">
        <f ca="1">+IF(AND(ISNUMBER(OFFSET('Water Data'!$G$4,0,10*ROW('Water Data'!G21))),'Data Summary'!CB27="Yes"),100-OFFSET('Water Data'!$G$4,0,10*ROW('Water Data'!G21)),NA())</f>
        <v>#N/A</v>
      </c>
      <c r="N27" s="506" t="e">
        <f ca="1">+IF(AND(ISNUMBER(OFFSET('Water Data'!$G$6,0,10*ROW('Water Data'!G21))),'Data Summary'!CC27="Yes"),OFFSET('Water Data'!$G$6,0,10*ROW('Water Data'!G21)),NA())</f>
        <v>#N/A</v>
      </c>
      <c r="O27" s="506" t="e">
        <f ca="1">+IF(AND(ISNUMBER(OFFSET('Water Data'!$G$9,0,10*ROW('Water Data'!G21))),'Data Summary'!CD27="Yes"),OFFSET('Water Data'!$G$9,0,10*ROW('Water Data'!G21)),NA())</f>
        <v>#N/A</v>
      </c>
      <c r="P27" s="506" t="e">
        <f ca="1">+IF(AND(ISNUMBER(OFFSET('Water Data'!$H$4,0,10*ROW('Water Data'!H21))),'Data Summary'!CE27="Yes"),100-OFFSET('Water Data'!$H$4,0,10*ROW('Water Data'!H21)),NA())</f>
        <v>#N/A</v>
      </c>
      <c r="Q27" s="506" t="e">
        <f ca="1">+IF(AND(ISNUMBER(OFFSET('Water Data'!$H$6,0,10*ROW('Water Data'!H21))),'Data Summary'!CF27="Yes"),OFFSET('Water Data'!$H$6,0,10*ROW('Water Data'!H21)),NA())</f>
        <v>#N/A</v>
      </c>
      <c r="R27" s="506" t="e">
        <f ca="1">+IF(AND(ISNUMBER(OFFSET('Water Data'!$H$9,0,10*ROW('Water Data'!H21))),'Data Summary'!CG27="Yes"),OFFSET('Water Data'!$H$9,0,10*ROW('Water Data'!H21)),NA())</f>
        <v>#N/A</v>
      </c>
      <c r="S27" s="506" t="e">
        <f ca="1">+IF(AND(ISNUMBER(OFFSET('Water Data'!$I$4,0,10*ROW('Water Data'!I21))),'Data Summary'!CH27="Yes"),100-OFFSET('Water Data'!$I$4,0,10*ROW('Water Data'!I21)),NA())</f>
        <v>#N/A</v>
      </c>
      <c r="T27" s="506" t="e">
        <f ca="1">+IF(AND(ISNUMBER(OFFSET('Water Data'!$I$6,0,10*ROW('Water Data'!I21))),'Data Summary'!CI27="Yes"),OFFSET('Water Data'!$I$6,0,10*ROW('Water Data'!I21)),NA())</f>
        <v>#N/A</v>
      </c>
      <c r="U27" s="506" t="e">
        <f ca="1">+IF(AND(ISNUMBER(OFFSET('Water Data'!$I$9,0,10*ROW('Water Data'!I21))),'Data Summary'!CJ27="Yes"),OFFSET('Water Data'!$I$9,0,10*ROW('Water Data'!I21)),NA())</f>
        <v>#N/A</v>
      </c>
      <c r="V27" s="507" t="e">
        <f ca="1">+IF(AND(ISNUMBER(OFFSET('Sanitation Data'!$D$4,0,10*ROW('Sanitation Data'!D21))),'Data Summary'!CK27="Yes"),100-OFFSET('Sanitation Data'!$D$4,0,10*ROW('Sanitation Data'!D21)),NA())</f>
        <v>#N/A</v>
      </c>
      <c r="W27" s="507" t="e">
        <f ca="1">+IF(AND(ISNUMBER(OFFSET('Sanitation Data'!$D$6,0,10*ROW('Sanitation Data'!D21))),'Data Summary'!CL27="Yes"),OFFSET('Sanitation Data'!$D$6,0,10*ROW('Sanitation Data'!D21)),NA())</f>
        <v>#N/A</v>
      </c>
      <c r="X27" s="507" t="e">
        <f ca="1">+IF(AND(ISNUMBER(OFFSET('Sanitation Data'!$D$10,0,10*ROW('Sanitation Data'!D21))),'Data Summary'!CM27="Yes"),OFFSET('Sanitation Data'!$D$10,0,10*ROW('Sanitation Data'!D21)),NA())</f>
        <v>#N/A</v>
      </c>
      <c r="Y27" s="507" t="e">
        <f ca="1">+IF(AND(ISNUMBER(OFFSET('Sanitation Data'!$D$11,0,10*ROW('Sanitation Data'!D21))),'Data Summary'!CN27="Yes"),OFFSET('Sanitation Data'!$D$11,0,10*ROW('Sanitation Data'!D21)),NA())</f>
        <v>#N/A</v>
      </c>
      <c r="Z27" s="507" t="e">
        <f ca="1">+IF(AND(ISNUMBER(OFFSET('Sanitation Data'!$D$12,0,10*ROW('Sanitation Data'!D21))),'Data Summary'!CO27="Yes"),OFFSET('Sanitation Data'!$D$12,0,10*ROW('Sanitation Data'!D21)),NA())</f>
        <v>#N/A</v>
      </c>
      <c r="AA27" s="507" t="e">
        <f ca="1">+IF(AND(ISNUMBER(OFFSET('Sanitation Data'!$E$4,0,10*ROW('Sanitation Data'!E21))),'Data Summary'!CP27="Yes"),100-OFFSET('Sanitation Data'!$E$4,0,10*ROW('Sanitation Data'!E21)),NA())</f>
        <v>#N/A</v>
      </c>
      <c r="AB27" s="507" t="e">
        <f ca="1">+IF(AND(ISNUMBER(OFFSET('Sanitation Data'!$E$6,0,10*ROW('Sanitation Data'!E21))),'Data Summary'!CQ27="Yes"),OFFSET('Sanitation Data'!$E$6,0,10*ROW('Sanitation Data'!E21)),NA())</f>
        <v>#N/A</v>
      </c>
      <c r="AC27" s="507" t="e">
        <f ca="1">+IF(AND(ISNUMBER(OFFSET('Sanitation Data'!$E$10,0,10*ROW('Sanitation Data'!E21))),'Data Summary'!CR27="Yes"),OFFSET('Sanitation Data'!$E$10,0,10*ROW('Sanitation Data'!E21)),NA())</f>
        <v>#N/A</v>
      </c>
      <c r="AD27" s="507" t="e">
        <f ca="1">+IF(AND(ISNUMBER(OFFSET('Sanitation Data'!$E$11,0,10*ROW('Sanitation Data'!E21))),'Data Summary'!CS27="Yes"),OFFSET('Sanitation Data'!$E$11,0,10*ROW('Sanitation Data'!E21)),NA())</f>
        <v>#N/A</v>
      </c>
      <c r="AE27" s="507" t="e">
        <f ca="1">+IF(AND(ISNUMBER(OFFSET('Sanitation Data'!$E$12,0,10*ROW('Sanitation Data'!E21))),'Data Summary'!CT27="Yes"),OFFSET('Sanitation Data'!$E$12,0,10*ROW('Sanitation Data'!E21)),NA())</f>
        <v>#N/A</v>
      </c>
      <c r="AF27" s="507" t="e">
        <f ca="1">+IF(AND(ISNUMBER(OFFSET('Sanitation Data'!$F$4,0,10*ROW('Sanitation Data'!F21))),'Data Summary'!CU27="Yes"),100-OFFSET('Sanitation Data'!$F$4,0,10*ROW('Sanitation Data'!F21)),NA())</f>
        <v>#N/A</v>
      </c>
      <c r="AG27" s="507" t="e">
        <f ca="1">+IF(AND(ISNUMBER(OFFSET('Sanitation Data'!$F$6,0,10*ROW('Sanitation Data'!F21))),'Data Summary'!CV27="Yes"),OFFSET('Sanitation Data'!$F$6,0,10*ROW('Sanitation Data'!F21)),NA())</f>
        <v>#N/A</v>
      </c>
      <c r="AH27" s="507" t="e">
        <f ca="1">+IF(AND(ISNUMBER(OFFSET('Sanitation Data'!$F$10,0,10*ROW('Sanitation Data'!F21))),'Data Summary'!CW27="Yes"),OFFSET('Sanitation Data'!$F$10,0,10*ROW('Sanitation Data'!F21)),NA())</f>
        <v>#N/A</v>
      </c>
      <c r="AI27" s="507" t="e">
        <f ca="1">+IF(AND(ISNUMBER(OFFSET('Sanitation Data'!$F$11,0,10*ROW('Sanitation Data'!F21))),'Data Summary'!CX27="Yes"),OFFSET('Sanitation Data'!$F$11,0,10*ROW('Sanitation Data'!F21)),NA())</f>
        <v>#N/A</v>
      </c>
      <c r="AJ27" s="507" t="e">
        <f ca="1">+IF(AND(ISNUMBER(OFFSET('Sanitation Data'!$F$12,0,10*ROW('Sanitation Data'!F21))),'Data Summary'!CY27="Yes"),OFFSET('Sanitation Data'!$F$12,0,10*ROW('Sanitation Data'!F21)),NA())</f>
        <v>#N/A</v>
      </c>
      <c r="AK27" s="507" t="e">
        <f ca="1">+IF(AND(ISNUMBER(OFFSET('Sanitation Data'!$G$4,0,10*ROW('Sanitation Data'!G21))),'Data Summary'!CZ27="Yes"),100-OFFSET('Sanitation Data'!$G$4,0,10*ROW('Sanitation Data'!G21)),NA())</f>
        <v>#N/A</v>
      </c>
      <c r="AL27" s="507" t="e">
        <f ca="1">+IF(AND(ISNUMBER(OFFSET('Sanitation Data'!$G$6,0,10*ROW('Sanitation Data'!G21))),'Data Summary'!DA27="Yes"),OFFSET('Sanitation Data'!$G$6,0,10*ROW('Sanitation Data'!G21)),NA())</f>
        <v>#N/A</v>
      </c>
      <c r="AM27" s="507" t="e">
        <f ca="1">+IF(AND(ISNUMBER(OFFSET('Sanitation Data'!$G$10,0,10*ROW('Sanitation Data'!G21))),'Data Summary'!DB27="Yes"),OFFSET('Sanitation Data'!$G$10,0,10*ROW('Sanitation Data'!G21)),NA())</f>
        <v>#N/A</v>
      </c>
      <c r="AN27" s="507" t="e">
        <f ca="1">+IF(AND(ISNUMBER(OFFSET('Sanitation Data'!$G$11,0,10*ROW('Sanitation Data'!G21))),'Data Summary'!DC27="Yes"),OFFSET('Sanitation Data'!$G$11,0,10*ROW('Sanitation Data'!G21)),NA())</f>
        <v>#N/A</v>
      </c>
      <c r="AO27" s="507" t="e">
        <f ca="1">+IF(AND(ISNUMBER(OFFSET('Sanitation Data'!$G$12,0,10*ROW('Sanitation Data'!G21))),'Data Summary'!DD27="Yes"),OFFSET('Sanitation Data'!$G$12,0,10*ROW('Sanitation Data'!G21)),NA())</f>
        <v>#N/A</v>
      </c>
      <c r="AP27" s="507" t="e">
        <f ca="1">+IF(AND(ISNUMBER(OFFSET('Sanitation Data'!$H$4,0,10*ROW('Sanitation Data'!H21))),'Data Summary'!DE27="Yes"),100-OFFSET('Sanitation Data'!$H$4,0,10*ROW('Sanitation Data'!H21)),NA())</f>
        <v>#N/A</v>
      </c>
      <c r="AQ27" s="507" t="e">
        <f ca="1">+IF(AND(ISNUMBER(OFFSET('Sanitation Data'!$H$6,0,10*ROW('Sanitation Data'!H21))),'Data Summary'!DF27="Yes"),OFFSET('Sanitation Data'!$H$6,0,10*ROW('Sanitation Data'!H21)),NA())</f>
        <v>#N/A</v>
      </c>
      <c r="AR27" s="507" t="e">
        <f ca="1">+IF(AND(ISNUMBER(OFFSET('Sanitation Data'!$H$10,0,10*ROW('Sanitation Data'!H21))),'Data Summary'!DG27="Yes"),OFFSET('Sanitation Data'!$H$10,0,10*ROW('Sanitation Data'!H21)),NA())</f>
        <v>#N/A</v>
      </c>
      <c r="AS27" s="507" t="e">
        <f ca="1">+IF(AND(ISNUMBER(OFFSET('Sanitation Data'!$H$11,0,10*ROW('Sanitation Data'!H21))),'Data Summary'!DH27="Yes"),OFFSET('Sanitation Data'!$H$11,0,10*ROW('Sanitation Data'!H21)),NA())</f>
        <v>#N/A</v>
      </c>
      <c r="AT27" s="507" t="e">
        <f ca="1">+IF(AND(ISNUMBER(OFFSET('Sanitation Data'!$H$12,0,10*ROW('Sanitation Data'!H21))),'Data Summary'!DI27="Yes"),OFFSET('Sanitation Data'!$H$12,0,10*ROW('Sanitation Data'!H21)),NA())</f>
        <v>#N/A</v>
      </c>
      <c r="AU27" s="507" t="e">
        <f ca="1">+IF(AND(ISNUMBER(OFFSET('Sanitation Data'!$I$4,0,10*ROW('Sanitation Data'!I21))),'Data Summary'!DJ27="Yes"),100-OFFSET('Sanitation Data'!$I$4,0,10*ROW('Sanitation Data'!I21)),NA())</f>
        <v>#N/A</v>
      </c>
      <c r="AV27" s="507" t="e">
        <f ca="1">+IF(AND(ISNUMBER(OFFSET('Sanitation Data'!$I$6,0,10*ROW('Sanitation Data'!I21))),'Data Summary'!DK27="Yes"),OFFSET('Sanitation Data'!$I$6,0,10*ROW('Sanitation Data'!I21)),NA())</f>
        <v>#N/A</v>
      </c>
      <c r="AW27" s="507" t="e">
        <f ca="1">+IF(AND(ISNUMBER(OFFSET('Sanitation Data'!$I$10,0,10*ROW('Sanitation Data'!I21))),'Data Summary'!DL27="Yes"),OFFSET('Sanitation Data'!$I$10,0,10*ROW('Sanitation Data'!I21)),NA())</f>
        <v>#N/A</v>
      </c>
      <c r="AX27" s="507" t="e">
        <f ca="1">+IF(AND(ISNUMBER(OFFSET('Sanitation Data'!$I$11,0,10*ROW('Sanitation Data'!I21))),'Data Summary'!DM27="Yes"),OFFSET('Sanitation Data'!$I$11,0,10*ROW('Sanitation Data'!I21)),NA())</f>
        <v>#N/A</v>
      </c>
      <c r="AY27" s="507" t="e">
        <f ca="1">+IF(AND(ISNUMBER(OFFSET('Sanitation Data'!$I$12,0,10*ROW('Sanitation Data'!I21))),'Data Summary'!DN27="Yes"),OFFSET('Sanitation Data'!$I$12,0,10*ROW('Sanitation Data'!I21)),NA())</f>
        <v>#N/A</v>
      </c>
      <c r="AZ27" s="508" t="e">
        <f ca="1">+IF(AND(ISNUMBER(OFFSET('Hygiene Data'!$D$5,0,10*ROW('Hygiene Data'!D21))),'Data Summary'!DO27="Yes"),OFFSET('Hygiene Data'!$D$5,0,10*ROW('Hygiene Data'!D21)),NA())</f>
        <v>#N/A</v>
      </c>
      <c r="BA27" s="508" t="e">
        <f ca="1">+IF(AND(ISNUMBER(OFFSET('Hygiene Data'!$D$7,0,10*ROW('Hygiene Data'!D21))),'Data Summary'!DP27="Yes"),OFFSET('Hygiene Data'!$D$7,0,10*ROW('Hygiene Data'!D21)),NA())</f>
        <v>#N/A</v>
      </c>
      <c r="BB27" s="508" t="e">
        <f ca="1">+IF(AND(ISNUMBER(OFFSET('Hygiene Data'!$D$9,0,10*ROW('Hygiene Data'!D21))),'Data Summary'!DQ27="Yes"),OFFSET('Hygiene Data'!$D$9,0,10*ROW('Hygiene Data'!D21)),NA())</f>
        <v>#N/A</v>
      </c>
      <c r="BC27" s="508" t="e">
        <f ca="1">+IF(AND(ISNUMBER(OFFSET('Hygiene Data'!$E$5,0,10*ROW('Hygiene Data'!E21))),'Data Summary'!DR27="Yes"),OFFSET('Hygiene Data'!$E$5,0,10*ROW('Hygiene Data'!E21)),NA())</f>
        <v>#N/A</v>
      </c>
      <c r="BD27" s="508" t="e">
        <f ca="1">+IF(AND(ISNUMBER(OFFSET('Hygiene Data'!$E$7,0,10*ROW('Hygiene Data'!E21))),'Data Summary'!DS27="Yes"),OFFSET('Hygiene Data'!$E$7,0,10*ROW('Hygiene Data'!E21)),NA())</f>
        <v>#N/A</v>
      </c>
      <c r="BE27" s="508" t="e">
        <f ca="1">+IF(AND(ISNUMBER(OFFSET('Hygiene Data'!$E$9,0,10*ROW('Hygiene Data'!E21))),'Data Summary'!DT27="Yes"),OFFSET('Hygiene Data'!$E$9,0,10*ROW('Hygiene Data'!E21)),NA())</f>
        <v>#N/A</v>
      </c>
      <c r="BF27" s="508" t="e">
        <f ca="1">+IF(AND(ISNUMBER(OFFSET('Hygiene Data'!$F$5,0,10*ROW('Hygiene Data'!F21))),'Data Summary'!DU27="Yes"),OFFSET('Hygiene Data'!$F$5,0,10*ROW('Hygiene Data'!F21)),NA())</f>
        <v>#N/A</v>
      </c>
      <c r="BG27" s="508" t="e">
        <f ca="1">+IF(AND(ISNUMBER(OFFSET('Hygiene Data'!$F$7,0,10*ROW('Hygiene Data'!F21))),'Data Summary'!DV27="Yes"),OFFSET('Hygiene Data'!$F$7,0,10*ROW('Hygiene Data'!F21)),NA())</f>
        <v>#N/A</v>
      </c>
      <c r="BH27" s="508" t="e">
        <f ca="1">+IF(AND(ISNUMBER(OFFSET('Hygiene Data'!$F$9,0,10*ROW('Hygiene Data'!F21))),'Data Summary'!DW27="Yes"),OFFSET('Hygiene Data'!$F$9,0,10*ROW('Hygiene Data'!F21)),NA())</f>
        <v>#N/A</v>
      </c>
      <c r="BI27" s="508" t="e">
        <f ca="1">+IF(AND(ISNUMBER(OFFSET('Hygiene Data'!$G$5,0,10*ROW('Hygiene Data'!G21))),'Data Summary'!DX27="Yes"),OFFSET('Hygiene Data'!$G$5,0,10*ROW('Hygiene Data'!G21)),NA())</f>
        <v>#N/A</v>
      </c>
      <c r="BJ27" s="508" t="e">
        <f ca="1">+IF(AND(ISNUMBER(OFFSET('Hygiene Data'!$G$7,0,10*ROW('Hygiene Data'!G21))),'Data Summary'!DY27="Yes"),OFFSET('Hygiene Data'!$G$7,0,10*ROW('Hygiene Data'!G21)),NA())</f>
        <v>#N/A</v>
      </c>
      <c r="BK27" s="508" t="e">
        <f ca="1">+IF(AND(ISNUMBER(OFFSET('Hygiene Data'!$G$9,0,10*ROW('Hygiene Data'!G21))),'Data Summary'!DZ27="Yes"),OFFSET('Hygiene Data'!$G$9,0,10*ROW('Hygiene Data'!G21)),NA())</f>
        <v>#N/A</v>
      </c>
      <c r="BL27" s="508" t="e">
        <f ca="1">+IF(AND(ISNUMBER(OFFSET('Hygiene Data'!$H$5,0,10*ROW('Hygiene Data'!H21))),'Data Summary'!EA27="Yes"),OFFSET('Hygiene Data'!$H$5,0,10*ROW('Hygiene Data'!H21)),NA())</f>
        <v>#N/A</v>
      </c>
      <c r="BM27" s="508" t="e">
        <f ca="1">+IF(AND(ISNUMBER(OFFSET('Hygiene Data'!$H$7,0,10*ROW('Hygiene Data'!H21))),'Data Summary'!EB27="Yes"),OFFSET('Hygiene Data'!$H$7,0,10*ROW('Hygiene Data'!H21)),NA())</f>
        <v>#N/A</v>
      </c>
      <c r="BN27" s="508" t="e">
        <f ca="1">+IF(AND(ISNUMBER(OFFSET('Hygiene Data'!$H$9,0,10*ROW('Hygiene Data'!H21))),'Data Summary'!EC27="Yes"),OFFSET('Hygiene Data'!$H$9,0,10*ROW('Hygiene Data'!H21)),NA())</f>
        <v>#N/A</v>
      </c>
      <c r="BO27" s="508" t="e">
        <f ca="1">+IF(AND(ISNUMBER(OFFSET('Hygiene Data'!$I$5,0,10*ROW('Hygiene Data'!I21))),'Data Summary'!ED27="Yes"),OFFSET('Hygiene Data'!$I$5,0,10*ROW('Hygiene Data'!I21)),NA())</f>
        <v>#N/A</v>
      </c>
      <c r="BP27" s="508" t="e">
        <f ca="1">+IF(AND(ISNUMBER(OFFSET('Hygiene Data'!$I$7,0,10*ROW('Hygiene Data'!I21))),'Data Summary'!EE27="Yes"),OFFSET('Hygiene Data'!$I$7,0,10*ROW('Hygiene Data'!I21)),NA())</f>
        <v>#N/A</v>
      </c>
      <c r="BQ27" s="508" t="e">
        <f ca="1">+IF(AND(ISNUMBER(OFFSET('Hygiene Data'!$I$9,0,10*ROW('Hygiene Data'!I21))),'Data Summary'!EF27="Yes"),OFFSET('Hygiene Data'!$I$9,0,10*ROW('Hygiene Data'!I21)),NA())</f>
        <v>#N/A</v>
      </c>
    </row>
    <row r="28" spans="1:69" x14ac:dyDescent="0.25">
      <c r="A28" s="504" t="e">
        <f ca="1">+RIGHT('Data Summary'!A28,LEN('Data Summary'!A28)-9)</f>
        <v>#VALUE!</v>
      </c>
      <c r="B28" s="478" t="str">
        <f ca="1">+IF(ISTEXT('Data Summary'!B28),'Data Summary'!B28,"")</f>
        <v/>
      </c>
      <c r="C28" s="505" t="e">
        <f ca="1">+VALUE('Data Summary'!C28)</f>
        <v>#VALUE!</v>
      </c>
      <c r="D28" s="506" t="e">
        <f ca="1">+IF(AND(ISNUMBER(OFFSET('Water Data'!$D$4,0,10*ROW('Water Data'!D22))),'Data Summary'!BS28="Yes"),100-OFFSET('Water Data'!$D$4,0,10*ROW('Water Data'!D22)),NA())</f>
        <v>#N/A</v>
      </c>
      <c r="E28" s="506" t="e">
        <f ca="1">+IF(AND(ISNUMBER(OFFSET('Water Data'!$D$6,0,10*ROW('Water Data'!D22))),'Data Summary'!BT28="Yes"),OFFSET('Water Data'!$D$6,0,10*ROW('Water Data'!D22)),NA())</f>
        <v>#N/A</v>
      </c>
      <c r="F28" s="506" t="e">
        <f ca="1">+IF(AND(ISNUMBER(OFFSET('Water Data'!$D$9,0,10*ROW('Water Data'!D22))),'Data Summary'!BU28="Yes"),OFFSET('Water Data'!$D$9,0,10*ROW('Water Data'!D22)),NA())</f>
        <v>#N/A</v>
      </c>
      <c r="G28" s="506" t="e">
        <f ca="1">+IF(AND(ISNUMBER(OFFSET('Water Data'!$E$4,0,10*ROW('Water Data'!E22))),'Data Summary'!BV28="Yes"),100-OFFSET('Water Data'!$E$4,0,10*ROW('Water Data'!E22)),NA())</f>
        <v>#N/A</v>
      </c>
      <c r="H28" s="506" t="e">
        <f ca="1">+IF(AND(ISNUMBER(OFFSET('Water Data'!$E$6,0,10*ROW('Water Data'!E22))),'Data Summary'!BW28="Yes"),OFFSET('Water Data'!$E$6,0,10*ROW('Water Data'!E22)),NA())</f>
        <v>#N/A</v>
      </c>
      <c r="I28" s="506" t="e">
        <f ca="1">+IF(AND(ISNUMBER(OFFSET('Water Data'!$E$9,0,10*ROW('Water Data'!E22))),'Data Summary'!BX28="Yes"),OFFSET('Water Data'!$E$9,0,10*ROW('Water Data'!E22)),NA())</f>
        <v>#N/A</v>
      </c>
      <c r="J28" s="506" t="e">
        <f ca="1">+IF(AND(ISNUMBER(OFFSET('Water Data'!$F$4,0,10*ROW('Water Data'!F22))),'Data Summary'!BY28="Yes"),100-OFFSET('Water Data'!$F$4,0,10*ROW('Water Data'!F22)),NA())</f>
        <v>#N/A</v>
      </c>
      <c r="K28" s="506" t="e">
        <f ca="1">+IF(AND(ISNUMBER(OFFSET('Water Data'!$F$6,0,10*ROW('Water Data'!F22))),'Data Summary'!BZ28="Yes"),OFFSET('Water Data'!$F$6,0,10*ROW('Water Data'!F22)),NA())</f>
        <v>#N/A</v>
      </c>
      <c r="L28" s="506" t="e">
        <f ca="1">+IF(AND(ISNUMBER(OFFSET('Water Data'!$F$9,0,10*ROW('Water Data'!F22))),'Data Summary'!CA28="Yes"),OFFSET('Water Data'!$F$9,0,10*ROW('Water Data'!F22)),NA())</f>
        <v>#N/A</v>
      </c>
      <c r="M28" s="506" t="e">
        <f ca="1">+IF(AND(ISNUMBER(OFFSET('Water Data'!$G$4,0,10*ROW('Water Data'!G22))),'Data Summary'!CB28="Yes"),100-OFFSET('Water Data'!$G$4,0,10*ROW('Water Data'!G22)),NA())</f>
        <v>#N/A</v>
      </c>
      <c r="N28" s="506" t="e">
        <f ca="1">+IF(AND(ISNUMBER(OFFSET('Water Data'!$G$6,0,10*ROW('Water Data'!G22))),'Data Summary'!CC28="Yes"),OFFSET('Water Data'!$G$6,0,10*ROW('Water Data'!G22)),NA())</f>
        <v>#N/A</v>
      </c>
      <c r="O28" s="506" t="e">
        <f ca="1">+IF(AND(ISNUMBER(OFFSET('Water Data'!$G$9,0,10*ROW('Water Data'!G22))),'Data Summary'!CD28="Yes"),OFFSET('Water Data'!$G$9,0,10*ROW('Water Data'!G22)),NA())</f>
        <v>#N/A</v>
      </c>
      <c r="P28" s="506" t="e">
        <f ca="1">+IF(AND(ISNUMBER(OFFSET('Water Data'!$H$4,0,10*ROW('Water Data'!H22))),'Data Summary'!CE28="Yes"),100-OFFSET('Water Data'!$H$4,0,10*ROW('Water Data'!H22)),NA())</f>
        <v>#N/A</v>
      </c>
      <c r="Q28" s="506" t="e">
        <f ca="1">+IF(AND(ISNUMBER(OFFSET('Water Data'!$H$6,0,10*ROW('Water Data'!H22))),'Data Summary'!CF28="Yes"),OFFSET('Water Data'!$H$6,0,10*ROW('Water Data'!H22)),NA())</f>
        <v>#N/A</v>
      </c>
      <c r="R28" s="506" t="e">
        <f ca="1">+IF(AND(ISNUMBER(OFFSET('Water Data'!$H$9,0,10*ROW('Water Data'!H22))),'Data Summary'!CG28="Yes"),OFFSET('Water Data'!$H$9,0,10*ROW('Water Data'!H22)),NA())</f>
        <v>#N/A</v>
      </c>
      <c r="S28" s="506" t="e">
        <f ca="1">+IF(AND(ISNUMBER(OFFSET('Water Data'!$I$4,0,10*ROW('Water Data'!I22))),'Data Summary'!CH28="Yes"),100-OFFSET('Water Data'!$I$4,0,10*ROW('Water Data'!I22)),NA())</f>
        <v>#N/A</v>
      </c>
      <c r="T28" s="506" t="e">
        <f ca="1">+IF(AND(ISNUMBER(OFFSET('Water Data'!$I$6,0,10*ROW('Water Data'!I22))),'Data Summary'!CI28="Yes"),OFFSET('Water Data'!$I$6,0,10*ROW('Water Data'!I22)),NA())</f>
        <v>#N/A</v>
      </c>
      <c r="U28" s="506" t="e">
        <f ca="1">+IF(AND(ISNUMBER(OFFSET('Water Data'!$I$9,0,10*ROW('Water Data'!I22))),'Data Summary'!CJ28="Yes"),OFFSET('Water Data'!$I$9,0,10*ROW('Water Data'!I22)),NA())</f>
        <v>#N/A</v>
      </c>
      <c r="V28" s="507" t="e">
        <f ca="1">+IF(AND(ISNUMBER(OFFSET('Sanitation Data'!$D$4,0,10*ROW('Sanitation Data'!D22))),'Data Summary'!CK28="Yes"),100-OFFSET('Sanitation Data'!$D$4,0,10*ROW('Sanitation Data'!D22)),NA())</f>
        <v>#N/A</v>
      </c>
      <c r="W28" s="507" t="e">
        <f ca="1">+IF(AND(ISNUMBER(OFFSET('Sanitation Data'!$D$6,0,10*ROW('Sanitation Data'!D22))),'Data Summary'!CL28="Yes"),OFFSET('Sanitation Data'!$D$6,0,10*ROW('Sanitation Data'!D22)),NA())</f>
        <v>#N/A</v>
      </c>
      <c r="X28" s="507" t="e">
        <f ca="1">+IF(AND(ISNUMBER(OFFSET('Sanitation Data'!$D$10,0,10*ROW('Sanitation Data'!D22))),'Data Summary'!CM28="Yes"),OFFSET('Sanitation Data'!$D$10,0,10*ROW('Sanitation Data'!D22)),NA())</f>
        <v>#N/A</v>
      </c>
      <c r="Y28" s="507" t="e">
        <f ca="1">+IF(AND(ISNUMBER(OFFSET('Sanitation Data'!$D$11,0,10*ROW('Sanitation Data'!D22))),'Data Summary'!CN28="Yes"),OFFSET('Sanitation Data'!$D$11,0,10*ROW('Sanitation Data'!D22)),NA())</f>
        <v>#N/A</v>
      </c>
      <c r="Z28" s="507" t="e">
        <f ca="1">+IF(AND(ISNUMBER(OFFSET('Sanitation Data'!$D$12,0,10*ROW('Sanitation Data'!D22))),'Data Summary'!CO28="Yes"),OFFSET('Sanitation Data'!$D$12,0,10*ROW('Sanitation Data'!D22)),NA())</f>
        <v>#N/A</v>
      </c>
      <c r="AA28" s="507" t="e">
        <f ca="1">+IF(AND(ISNUMBER(OFFSET('Sanitation Data'!$E$4,0,10*ROW('Sanitation Data'!E22))),'Data Summary'!CP28="Yes"),100-OFFSET('Sanitation Data'!$E$4,0,10*ROW('Sanitation Data'!E22)),NA())</f>
        <v>#N/A</v>
      </c>
      <c r="AB28" s="507" t="e">
        <f ca="1">+IF(AND(ISNUMBER(OFFSET('Sanitation Data'!$E$6,0,10*ROW('Sanitation Data'!E22))),'Data Summary'!CQ28="Yes"),OFFSET('Sanitation Data'!$E$6,0,10*ROW('Sanitation Data'!E22)),NA())</f>
        <v>#N/A</v>
      </c>
      <c r="AC28" s="507" t="e">
        <f ca="1">+IF(AND(ISNUMBER(OFFSET('Sanitation Data'!$E$10,0,10*ROW('Sanitation Data'!E22))),'Data Summary'!CR28="Yes"),OFFSET('Sanitation Data'!$E$10,0,10*ROW('Sanitation Data'!E22)),NA())</f>
        <v>#N/A</v>
      </c>
      <c r="AD28" s="507" t="e">
        <f ca="1">+IF(AND(ISNUMBER(OFFSET('Sanitation Data'!$E$11,0,10*ROW('Sanitation Data'!E22))),'Data Summary'!CS28="Yes"),OFFSET('Sanitation Data'!$E$11,0,10*ROW('Sanitation Data'!E22)),NA())</f>
        <v>#N/A</v>
      </c>
      <c r="AE28" s="507" t="e">
        <f ca="1">+IF(AND(ISNUMBER(OFFSET('Sanitation Data'!$E$12,0,10*ROW('Sanitation Data'!E22))),'Data Summary'!CT28="Yes"),OFFSET('Sanitation Data'!$E$12,0,10*ROW('Sanitation Data'!E22)),NA())</f>
        <v>#N/A</v>
      </c>
      <c r="AF28" s="507" t="e">
        <f ca="1">+IF(AND(ISNUMBER(OFFSET('Sanitation Data'!$F$4,0,10*ROW('Sanitation Data'!F22))),'Data Summary'!CU28="Yes"),100-OFFSET('Sanitation Data'!$F$4,0,10*ROW('Sanitation Data'!F22)),NA())</f>
        <v>#N/A</v>
      </c>
      <c r="AG28" s="507" t="e">
        <f ca="1">+IF(AND(ISNUMBER(OFFSET('Sanitation Data'!$F$6,0,10*ROW('Sanitation Data'!F22))),'Data Summary'!CV28="Yes"),OFFSET('Sanitation Data'!$F$6,0,10*ROW('Sanitation Data'!F22)),NA())</f>
        <v>#N/A</v>
      </c>
      <c r="AH28" s="507" t="e">
        <f ca="1">+IF(AND(ISNUMBER(OFFSET('Sanitation Data'!$F$10,0,10*ROW('Sanitation Data'!F22))),'Data Summary'!CW28="Yes"),OFFSET('Sanitation Data'!$F$10,0,10*ROW('Sanitation Data'!F22)),NA())</f>
        <v>#N/A</v>
      </c>
      <c r="AI28" s="507" t="e">
        <f ca="1">+IF(AND(ISNUMBER(OFFSET('Sanitation Data'!$F$11,0,10*ROW('Sanitation Data'!F22))),'Data Summary'!CX28="Yes"),OFFSET('Sanitation Data'!$F$11,0,10*ROW('Sanitation Data'!F22)),NA())</f>
        <v>#N/A</v>
      </c>
      <c r="AJ28" s="507" t="e">
        <f ca="1">+IF(AND(ISNUMBER(OFFSET('Sanitation Data'!$F$12,0,10*ROW('Sanitation Data'!F22))),'Data Summary'!CY28="Yes"),OFFSET('Sanitation Data'!$F$12,0,10*ROW('Sanitation Data'!F22)),NA())</f>
        <v>#N/A</v>
      </c>
      <c r="AK28" s="507" t="e">
        <f ca="1">+IF(AND(ISNUMBER(OFFSET('Sanitation Data'!$G$4,0,10*ROW('Sanitation Data'!G22))),'Data Summary'!CZ28="Yes"),100-OFFSET('Sanitation Data'!$G$4,0,10*ROW('Sanitation Data'!G22)),NA())</f>
        <v>#N/A</v>
      </c>
      <c r="AL28" s="507" t="e">
        <f ca="1">+IF(AND(ISNUMBER(OFFSET('Sanitation Data'!$G$6,0,10*ROW('Sanitation Data'!G22))),'Data Summary'!DA28="Yes"),OFFSET('Sanitation Data'!$G$6,0,10*ROW('Sanitation Data'!G22)),NA())</f>
        <v>#N/A</v>
      </c>
      <c r="AM28" s="507" t="e">
        <f ca="1">+IF(AND(ISNUMBER(OFFSET('Sanitation Data'!$G$10,0,10*ROW('Sanitation Data'!G22))),'Data Summary'!DB28="Yes"),OFFSET('Sanitation Data'!$G$10,0,10*ROW('Sanitation Data'!G22)),NA())</f>
        <v>#N/A</v>
      </c>
      <c r="AN28" s="507" t="e">
        <f ca="1">+IF(AND(ISNUMBER(OFFSET('Sanitation Data'!$G$11,0,10*ROW('Sanitation Data'!G22))),'Data Summary'!DC28="Yes"),OFFSET('Sanitation Data'!$G$11,0,10*ROW('Sanitation Data'!G22)),NA())</f>
        <v>#N/A</v>
      </c>
      <c r="AO28" s="507" t="e">
        <f ca="1">+IF(AND(ISNUMBER(OFFSET('Sanitation Data'!$G$12,0,10*ROW('Sanitation Data'!G22))),'Data Summary'!DD28="Yes"),OFFSET('Sanitation Data'!$G$12,0,10*ROW('Sanitation Data'!G22)),NA())</f>
        <v>#N/A</v>
      </c>
      <c r="AP28" s="507" t="e">
        <f ca="1">+IF(AND(ISNUMBER(OFFSET('Sanitation Data'!$H$4,0,10*ROW('Sanitation Data'!H22))),'Data Summary'!DE28="Yes"),100-OFFSET('Sanitation Data'!$H$4,0,10*ROW('Sanitation Data'!H22)),NA())</f>
        <v>#N/A</v>
      </c>
      <c r="AQ28" s="507" t="e">
        <f ca="1">+IF(AND(ISNUMBER(OFFSET('Sanitation Data'!$H$6,0,10*ROW('Sanitation Data'!H22))),'Data Summary'!DF28="Yes"),OFFSET('Sanitation Data'!$H$6,0,10*ROW('Sanitation Data'!H22)),NA())</f>
        <v>#N/A</v>
      </c>
      <c r="AR28" s="507" t="e">
        <f ca="1">+IF(AND(ISNUMBER(OFFSET('Sanitation Data'!$H$10,0,10*ROW('Sanitation Data'!H22))),'Data Summary'!DG28="Yes"),OFFSET('Sanitation Data'!$H$10,0,10*ROW('Sanitation Data'!H22)),NA())</f>
        <v>#N/A</v>
      </c>
      <c r="AS28" s="507" t="e">
        <f ca="1">+IF(AND(ISNUMBER(OFFSET('Sanitation Data'!$H$11,0,10*ROW('Sanitation Data'!H22))),'Data Summary'!DH28="Yes"),OFFSET('Sanitation Data'!$H$11,0,10*ROW('Sanitation Data'!H22)),NA())</f>
        <v>#N/A</v>
      </c>
      <c r="AT28" s="507" t="e">
        <f ca="1">+IF(AND(ISNUMBER(OFFSET('Sanitation Data'!$H$12,0,10*ROW('Sanitation Data'!H22))),'Data Summary'!DI28="Yes"),OFFSET('Sanitation Data'!$H$12,0,10*ROW('Sanitation Data'!H22)),NA())</f>
        <v>#N/A</v>
      </c>
      <c r="AU28" s="507" t="e">
        <f ca="1">+IF(AND(ISNUMBER(OFFSET('Sanitation Data'!$I$4,0,10*ROW('Sanitation Data'!I22))),'Data Summary'!DJ28="Yes"),100-OFFSET('Sanitation Data'!$I$4,0,10*ROW('Sanitation Data'!I22)),NA())</f>
        <v>#N/A</v>
      </c>
      <c r="AV28" s="507" t="e">
        <f ca="1">+IF(AND(ISNUMBER(OFFSET('Sanitation Data'!$I$6,0,10*ROW('Sanitation Data'!I22))),'Data Summary'!DK28="Yes"),OFFSET('Sanitation Data'!$I$6,0,10*ROW('Sanitation Data'!I22)),NA())</f>
        <v>#N/A</v>
      </c>
      <c r="AW28" s="507" t="e">
        <f ca="1">+IF(AND(ISNUMBER(OFFSET('Sanitation Data'!$I$10,0,10*ROW('Sanitation Data'!I22))),'Data Summary'!DL28="Yes"),OFFSET('Sanitation Data'!$I$10,0,10*ROW('Sanitation Data'!I22)),NA())</f>
        <v>#N/A</v>
      </c>
      <c r="AX28" s="507" t="e">
        <f ca="1">+IF(AND(ISNUMBER(OFFSET('Sanitation Data'!$I$11,0,10*ROW('Sanitation Data'!I22))),'Data Summary'!DM28="Yes"),OFFSET('Sanitation Data'!$I$11,0,10*ROW('Sanitation Data'!I22)),NA())</f>
        <v>#N/A</v>
      </c>
      <c r="AY28" s="507" t="e">
        <f ca="1">+IF(AND(ISNUMBER(OFFSET('Sanitation Data'!$I$12,0,10*ROW('Sanitation Data'!I22))),'Data Summary'!DN28="Yes"),OFFSET('Sanitation Data'!$I$12,0,10*ROW('Sanitation Data'!I22)),NA())</f>
        <v>#N/A</v>
      </c>
      <c r="AZ28" s="508" t="e">
        <f ca="1">+IF(AND(ISNUMBER(OFFSET('Hygiene Data'!$D$5,0,10*ROW('Hygiene Data'!D22))),'Data Summary'!DO28="Yes"),OFFSET('Hygiene Data'!$D$5,0,10*ROW('Hygiene Data'!D22)),NA())</f>
        <v>#N/A</v>
      </c>
      <c r="BA28" s="508" t="e">
        <f ca="1">+IF(AND(ISNUMBER(OFFSET('Hygiene Data'!$D$7,0,10*ROW('Hygiene Data'!D22))),'Data Summary'!DP28="Yes"),OFFSET('Hygiene Data'!$D$7,0,10*ROW('Hygiene Data'!D22)),NA())</f>
        <v>#N/A</v>
      </c>
      <c r="BB28" s="508" t="e">
        <f ca="1">+IF(AND(ISNUMBER(OFFSET('Hygiene Data'!$D$9,0,10*ROW('Hygiene Data'!D22))),'Data Summary'!DQ28="Yes"),OFFSET('Hygiene Data'!$D$9,0,10*ROW('Hygiene Data'!D22)),NA())</f>
        <v>#N/A</v>
      </c>
      <c r="BC28" s="508" t="e">
        <f ca="1">+IF(AND(ISNUMBER(OFFSET('Hygiene Data'!$E$5,0,10*ROW('Hygiene Data'!E22))),'Data Summary'!DR28="Yes"),OFFSET('Hygiene Data'!$E$5,0,10*ROW('Hygiene Data'!E22)),NA())</f>
        <v>#N/A</v>
      </c>
      <c r="BD28" s="508" t="e">
        <f ca="1">+IF(AND(ISNUMBER(OFFSET('Hygiene Data'!$E$7,0,10*ROW('Hygiene Data'!E22))),'Data Summary'!DS28="Yes"),OFFSET('Hygiene Data'!$E$7,0,10*ROW('Hygiene Data'!E22)),NA())</f>
        <v>#N/A</v>
      </c>
      <c r="BE28" s="508" t="e">
        <f ca="1">+IF(AND(ISNUMBER(OFFSET('Hygiene Data'!$E$9,0,10*ROW('Hygiene Data'!E22))),'Data Summary'!DT28="Yes"),OFFSET('Hygiene Data'!$E$9,0,10*ROW('Hygiene Data'!E22)),NA())</f>
        <v>#N/A</v>
      </c>
      <c r="BF28" s="508" t="e">
        <f ca="1">+IF(AND(ISNUMBER(OFFSET('Hygiene Data'!$F$5,0,10*ROW('Hygiene Data'!F22))),'Data Summary'!DU28="Yes"),OFFSET('Hygiene Data'!$F$5,0,10*ROW('Hygiene Data'!F22)),NA())</f>
        <v>#N/A</v>
      </c>
      <c r="BG28" s="508" t="e">
        <f ca="1">+IF(AND(ISNUMBER(OFFSET('Hygiene Data'!$F$7,0,10*ROW('Hygiene Data'!F22))),'Data Summary'!DV28="Yes"),OFFSET('Hygiene Data'!$F$7,0,10*ROW('Hygiene Data'!F22)),NA())</f>
        <v>#N/A</v>
      </c>
      <c r="BH28" s="508" t="e">
        <f ca="1">+IF(AND(ISNUMBER(OFFSET('Hygiene Data'!$F$9,0,10*ROW('Hygiene Data'!F22))),'Data Summary'!DW28="Yes"),OFFSET('Hygiene Data'!$F$9,0,10*ROW('Hygiene Data'!F22)),NA())</f>
        <v>#N/A</v>
      </c>
      <c r="BI28" s="508" t="e">
        <f ca="1">+IF(AND(ISNUMBER(OFFSET('Hygiene Data'!$G$5,0,10*ROW('Hygiene Data'!G22))),'Data Summary'!DX28="Yes"),OFFSET('Hygiene Data'!$G$5,0,10*ROW('Hygiene Data'!G22)),NA())</f>
        <v>#N/A</v>
      </c>
      <c r="BJ28" s="508" t="e">
        <f ca="1">+IF(AND(ISNUMBER(OFFSET('Hygiene Data'!$G$7,0,10*ROW('Hygiene Data'!G22))),'Data Summary'!DY28="Yes"),OFFSET('Hygiene Data'!$G$7,0,10*ROW('Hygiene Data'!G22)),NA())</f>
        <v>#N/A</v>
      </c>
      <c r="BK28" s="508" t="e">
        <f ca="1">+IF(AND(ISNUMBER(OFFSET('Hygiene Data'!$G$9,0,10*ROW('Hygiene Data'!G22))),'Data Summary'!DZ28="Yes"),OFFSET('Hygiene Data'!$G$9,0,10*ROW('Hygiene Data'!G22)),NA())</f>
        <v>#N/A</v>
      </c>
      <c r="BL28" s="508" t="e">
        <f ca="1">+IF(AND(ISNUMBER(OFFSET('Hygiene Data'!$H$5,0,10*ROW('Hygiene Data'!H22))),'Data Summary'!EA28="Yes"),OFFSET('Hygiene Data'!$H$5,0,10*ROW('Hygiene Data'!H22)),NA())</f>
        <v>#N/A</v>
      </c>
      <c r="BM28" s="508" t="e">
        <f ca="1">+IF(AND(ISNUMBER(OFFSET('Hygiene Data'!$H$7,0,10*ROW('Hygiene Data'!H22))),'Data Summary'!EB28="Yes"),OFFSET('Hygiene Data'!$H$7,0,10*ROW('Hygiene Data'!H22)),NA())</f>
        <v>#N/A</v>
      </c>
      <c r="BN28" s="508" t="e">
        <f ca="1">+IF(AND(ISNUMBER(OFFSET('Hygiene Data'!$H$9,0,10*ROW('Hygiene Data'!H22))),'Data Summary'!EC28="Yes"),OFFSET('Hygiene Data'!$H$9,0,10*ROW('Hygiene Data'!H22)),NA())</f>
        <v>#N/A</v>
      </c>
      <c r="BO28" s="508" t="e">
        <f ca="1">+IF(AND(ISNUMBER(OFFSET('Hygiene Data'!$I$5,0,10*ROW('Hygiene Data'!I22))),'Data Summary'!ED28="Yes"),OFFSET('Hygiene Data'!$I$5,0,10*ROW('Hygiene Data'!I22)),NA())</f>
        <v>#N/A</v>
      </c>
      <c r="BP28" s="508" t="e">
        <f ca="1">+IF(AND(ISNUMBER(OFFSET('Hygiene Data'!$I$7,0,10*ROW('Hygiene Data'!I22))),'Data Summary'!EE28="Yes"),OFFSET('Hygiene Data'!$I$7,0,10*ROW('Hygiene Data'!I22)),NA())</f>
        <v>#N/A</v>
      </c>
      <c r="BQ28" s="508" t="e">
        <f ca="1">+IF(AND(ISNUMBER(OFFSET('Hygiene Data'!$I$9,0,10*ROW('Hygiene Data'!I22))),'Data Summary'!EF28="Yes"),OFFSET('Hygiene Data'!$I$9,0,10*ROW('Hygiene Data'!I22)),NA())</f>
        <v>#N/A</v>
      </c>
    </row>
    <row r="29" spans="1:69" x14ac:dyDescent="0.25">
      <c r="A29" s="504" t="e">
        <f ca="1">+RIGHT('Data Summary'!A29,LEN('Data Summary'!A29)-9)</f>
        <v>#VALUE!</v>
      </c>
      <c r="B29" s="478" t="str">
        <f ca="1">+IF(ISTEXT('Data Summary'!B29),'Data Summary'!B29,"")</f>
        <v/>
      </c>
      <c r="C29" s="505" t="e">
        <f ca="1">+VALUE('Data Summary'!C29)</f>
        <v>#VALUE!</v>
      </c>
      <c r="D29" s="506" t="e">
        <f ca="1">+IF(AND(ISNUMBER(OFFSET('Water Data'!$D$4,0,10*ROW('Water Data'!D23))),'Data Summary'!BS29="Yes"),100-OFFSET('Water Data'!$D$4,0,10*ROW('Water Data'!D23)),NA())</f>
        <v>#N/A</v>
      </c>
      <c r="E29" s="506" t="e">
        <f ca="1">+IF(AND(ISNUMBER(OFFSET('Water Data'!$D$6,0,10*ROW('Water Data'!D23))),'Data Summary'!BT29="Yes"),OFFSET('Water Data'!$D$6,0,10*ROW('Water Data'!D23)),NA())</f>
        <v>#N/A</v>
      </c>
      <c r="F29" s="506" t="e">
        <f ca="1">+IF(AND(ISNUMBER(OFFSET('Water Data'!$D$9,0,10*ROW('Water Data'!D23))),'Data Summary'!BU29="Yes"),OFFSET('Water Data'!$D$9,0,10*ROW('Water Data'!D23)),NA())</f>
        <v>#N/A</v>
      </c>
      <c r="G29" s="506" t="e">
        <f ca="1">+IF(AND(ISNUMBER(OFFSET('Water Data'!$E$4,0,10*ROW('Water Data'!E23))),'Data Summary'!BV29="Yes"),100-OFFSET('Water Data'!$E$4,0,10*ROW('Water Data'!E23)),NA())</f>
        <v>#N/A</v>
      </c>
      <c r="H29" s="506" t="e">
        <f ca="1">+IF(AND(ISNUMBER(OFFSET('Water Data'!$E$6,0,10*ROW('Water Data'!E23))),'Data Summary'!BW29="Yes"),OFFSET('Water Data'!$E$6,0,10*ROW('Water Data'!E23)),NA())</f>
        <v>#N/A</v>
      </c>
      <c r="I29" s="506" t="e">
        <f ca="1">+IF(AND(ISNUMBER(OFFSET('Water Data'!$E$9,0,10*ROW('Water Data'!E23))),'Data Summary'!BX29="Yes"),OFFSET('Water Data'!$E$9,0,10*ROW('Water Data'!E23)),NA())</f>
        <v>#N/A</v>
      </c>
      <c r="J29" s="506" t="e">
        <f ca="1">+IF(AND(ISNUMBER(OFFSET('Water Data'!$F$4,0,10*ROW('Water Data'!F23))),'Data Summary'!BY29="Yes"),100-OFFSET('Water Data'!$F$4,0,10*ROW('Water Data'!F23)),NA())</f>
        <v>#N/A</v>
      </c>
      <c r="K29" s="506" t="e">
        <f ca="1">+IF(AND(ISNUMBER(OFFSET('Water Data'!$F$6,0,10*ROW('Water Data'!F23))),'Data Summary'!BZ29="Yes"),OFFSET('Water Data'!$F$6,0,10*ROW('Water Data'!F23)),NA())</f>
        <v>#N/A</v>
      </c>
      <c r="L29" s="506" t="e">
        <f ca="1">+IF(AND(ISNUMBER(OFFSET('Water Data'!$F$9,0,10*ROW('Water Data'!F23))),'Data Summary'!CA29="Yes"),OFFSET('Water Data'!$F$9,0,10*ROW('Water Data'!F23)),NA())</f>
        <v>#N/A</v>
      </c>
      <c r="M29" s="506" t="e">
        <f ca="1">+IF(AND(ISNUMBER(OFFSET('Water Data'!$G$4,0,10*ROW('Water Data'!G23))),'Data Summary'!CB29="Yes"),100-OFFSET('Water Data'!$G$4,0,10*ROW('Water Data'!G23)),NA())</f>
        <v>#N/A</v>
      </c>
      <c r="N29" s="506" t="e">
        <f ca="1">+IF(AND(ISNUMBER(OFFSET('Water Data'!$G$6,0,10*ROW('Water Data'!G23))),'Data Summary'!CC29="Yes"),OFFSET('Water Data'!$G$6,0,10*ROW('Water Data'!G23)),NA())</f>
        <v>#N/A</v>
      </c>
      <c r="O29" s="506" t="e">
        <f ca="1">+IF(AND(ISNUMBER(OFFSET('Water Data'!$G$9,0,10*ROW('Water Data'!G23))),'Data Summary'!CD29="Yes"),OFFSET('Water Data'!$G$9,0,10*ROW('Water Data'!G23)),NA())</f>
        <v>#N/A</v>
      </c>
      <c r="P29" s="506" t="e">
        <f ca="1">+IF(AND(ISNUMBER(OFFSET('Water Data'!$H$4,0,10*ROW('Water Data'!H23))),'Data Summary'!CE29="Yes"),100-OFFSET('Water Data'!$H$4,0,10*ROW('Water Data'!H23)),NA())</f>
        <v>#N/A</v>
      </c>
      <c r="Q29" s="506" t="e">
        <f ca="1">+IF(AND(ISNUMBER(OFFSET('Water Data'!$H$6,0,10*ROW('Water Data'!H23))),'Data Summary'!CF29="Yes"),OFFSET('Water Data'!$H$6,0,10*ROW('Water Data'!H23)),NA())</f>
        <v>#N/A</v>
      </c>
      <c r="R29" s="506" t="e">
        <f ca="1">+IF(AND(ISNUMBER(OFFSET('Water Data'!$H$9,0,10*ROW('Water Data'!H23))),'Data Summary'!CG29="Yes"),OFFSET('Water Data'!$H$9,0,10*ROW('Water Data'!H23)),NA())</f>
        <v>#N/A</v>
      </c>
      <c r="S29" s="506" t="e">
        <f ca="1">+IF(AND(ISNUMBER(OFFSET('Water Data'!$I$4,0,10*ROW('Water Data'!I23))),'Data Summary'!CH29="Yes"),100-OFFSET('Water Data'!$I$4,0,10*ROW('Water Data'!I23)),NA())</f>
        <v>#N/A</v>
      </c>
      <c r="T29" s="506" t="e">
        <f ca="1">+IF(AND(ISNUMBER(OFFSET('Water Data'!$I$6,0,10*ROW('Water Data'!I23))),'Data Summary'!CI29="Yes"),OFFSET('Water Data'!$I$6,0,10*ROW('Water Data'!I23)),NA())</f>
        <v>#N/A</v>
      </c>
      <c r="U29" s="506" t="e">
        <f ca="1">+IF(AND(ISNUMBER(OFFSET('Water Data'!$I$9,0,10*ROW('Water Data'!I23))),'Data Summary'!CJ29="Yes"),OFFSET('Water Data'!$I$9,0,10*ROW('Water Data'!I23)),NA())</f>
        <v>#N/A</v>
      </c>
      <c r="V29" s="507" t="e">
        <f ca="1">+IF(AND(ISNUMBER(OFFSET('Sanitation Data'!$D$4,0,10*ROW('Sanitation Data'!D23))),'Data Summary'!CK29="Yes"),100-OFFSET('Sanitation Data'!$D$4,0,10*ROW('Sanitation Data'!D23)),NA())</f>
        <v>#N/A</v>
      </c>
      <c r="W29" s="507" t="e">
        <f ca="1">+IF(AND(ISNUMBER(OFFSET('Sanitation Data'!$D$6,0,10*ROW('Sanitation Data'!D23))),'Data Summary'!CL29="Yes"),OFFSET('Sanitation Data'!$D$6,0,10*ROW('Sanitation Data'!D23)),NA())</f>
        <v>#N/A</v>
      </c>
      <c r="X29" s="507" t="e">
        <f ca="1">+IF(AND(ISNUMBER(OFFSET('Sanitation Data'!$D$10,0,10*ROW('Sanitation Data'!D23))),'Data Summary'!CM29="Yes"),OFFSET('Sanitation Data'!$D$10,0,10*ROW('Sanitation Data'!D23)),NA())</f>
        <v>#N/A</v>
      </c>
      <c r="Y29" s="507" t="e">
        <f ca="1">+IF(AND(ISNUMBER(OFFSET('Sanitation Data'!$D$11,0,10*ROW('Sanitation Data'!D23))),'Data Summary'!CN29="Yes"),OFFSET('Sanitation Data'!$D$11,0,10*ROW('Sanitation Data'!D23)),NA())</f>
        <v>#N/A</v>
      </c>
      <c r="Z29" s="507" t="e">
        <f ca="1">+IF(AND(ISNUMBER(OFFSET('Sanitation Data'!$D$12,0,10*ROW('Sanitation Data'!D23))),'Data Summary'!CO29="Yes"),OFFSET('Sanitation Data'!$D$12,0,10*ROW('Sanitation Data'!D23)),NA())</f>
        <v>#N/A</v>
      </c>
      <c r="AA29" s="507" t="e">
        <f ca="1">+IF(AND(ISNUMBER(OFFSET('Sanitation Data'!$E$4,0,10*ROW('Sanitation Data'!E23))),'Data Summary'!CP29="Yes"),100-OFFSET('Sanitation Data'!$E$4,0,10*ROW('Sanitation Data'!E23)),NA())</f>
        <v>#N/A</v>
      </c>
      <c r="AB29" s="507" t="e">
        <f ca="1">+IF(AND(ISNUMBER(OFFSET('Sanitation Data'!$E$6,0,10*ROW('Sanitation Data'!E23))),'Data Summary'!CQ29="Yes"),OFFSET('Sanitation Data'!$E$6,0,10*ROW('Sanitation Data'!E23)),NA())</f>
        <v>#N/A</v>
      </c>
      <c r="AC29" s="507" t="e">
        <f ca="1">+IF(AND(ISNUMBER(OFFSET('Sanitation Data'!$E$10,0,10*ROW('Sanitation Data'!E23))),'Data Summary'!CR29="Yes"),OFFSET('Sanitation Data'!$E$10,0,10*ROW('Sanitation Data'!E23)),NA())</f>
        <v>#N/A</v>
      </c>
      <c r="AD29" s="507" t="e">
        <f ca="1">+IF(AND(ISNUMBER(OFFSET('Sanitation Data'!$E$11,0,10*ROW('Sanitation Data'!E23))),'Data Summary'!CS29="Yes"),OFFSET('Sanitation Data'!$E$11,0,10*ROW('Sanitation Data'!E23)),NA())</f>
        <v>#N/A</v>
      </c>
      <c r="AE29" s="507" t="e">
        <f ca="1">+IF(AND(ISNUMBER(OFFSET('Sanitation Data'!$E$12,0,10*ROW('Sanitation Data'!E23))),'Data Summary'!CT29="Yes"),OFFSET('Sanitation Data'!$E$12,0,10*ROW('Sanitation Data'!E23)),NA())</f>
        <v>#N/A</v>
      </c>
      <c r="AF29" s="507" t="e">
        <f ca="1">+IF(AND(ISNUMBER(OFFSET('Sanitation Data'!$F$4,0,10*ROW('Sanitation Data'!F23))),'Data Summary'!CU29="Yes"),100-OFFSET('Sanitation Data'!$F$4,0,10*ROW('Sanitation Data'!F23)),NA())</f>
        <v>#N/A</v>
      </c>
      <c r="AG29" s="507" t="e">
        <f ca="1">+IF(AND(ISNUMBER(OFFSET('Sanitation Data'!$F$6,0,10*ROW('Sanitation Data'!F23))),'Data Summary'!CV29="Yes"),OFFSET('Sanitation Data'!$F$6,0,10*ROW('Sanitation Data'!F23)),NA())</f>
        <v>#N/A</v>
      </c>
      <c r="AH29" s="507" t="e">
        <f ca="1">+IF(AND(ISNUMBER(OFFSET('Sanitation Data'!$F$10,0,10*ROW('Sanitation Data'!F23))),'Data Summary'!CW29="Yes"),OFFSET('Sanitation Data'!$F$10,0,10*ROW('Sanitation Data'!F23)),NA())</f>
        <v>#N/A</v>
      </c>
      <c r="AI29" s="507" t="e">
        <f ca="1">+IF(AND(ISNUMBER(OFFSET('Sanitation Data'!$F$11,0,10*ROW('Sanitation Data'!F23))),'Data Summary'!CX29="Yes"),OFFSET('Sanitation Data'!$F$11,0,10*ROW('Sanitation Data'!F23)),NA())</f>
        <v>#N/A</v>
      </c>
      <c r="AJ29" s="507" t="e">
        <f ca="1">+IF(AND(ISNUMBER(OFFSET('Sanitation Data'!$F$12,0,10*ROW('Sanitation Data'!F23))),'Data Summary'!CY29="Yes"),OFFSET('Sanitation Data'!$F$12,0,10*ROW('Sanitation Data'!F23)),NA())</f>
        <v>#N/A</v>
      </c>
      <c r="AK29" s="507" t="e">
        <f ca="1">+IF(AND(ISNUMBER(OFFSET('Sanitation Data'!$G$4,0,10*ROW('Sanitation Data'!G23))),'Data Summary'!CZ29="Yes"),100-OFFSET('Sanitation Data'!$G$4,0,10*ROW('Sanitation Data'!G23)),NA())</f>
        <v>#N/A</v>
      </c>
      <c r="AL29" s="507" t="e">
        <f ca="1">+IF(AND(ISNUMBER(OFFSET('Sanitation Data'!$G$6,0,10*ROW('Sanitation Data'!G23))),'Data Summary'!DA29="Yes"),OFFSET('Sanitation Data'!$G$6,0,10*ROW('Sanitation Data'!G23)),NA())</f>
        <v>#N/A</v>
      </c>
      <c r="AM29" s="507" t="e">
        <f ca="1">+IF(AND(ISNUMBER(OFFSET('Sanitation Data'!$G$10,0,10*ROW('Sanitation Data'!G23))),'Data Summary'!DB29="Yes"),OFFSET('Sanitation Data'!$G$10,0,10*ROW('Sanitation Data'!G23)),NA())</f>
        <v>#N/A</v>
      </c>
      <c r="AN29" s="507" t="e">
        <f ca="1">+IF(AND(ISNUMBER(OFFSET('Sanitation Data'!$G$11,0,10*ROW('Sanitation Data'!G23))),'Data Summary'!DC29="Yes"),OFFSET('Sanitation Data'!$G$11,0,10*ROW('Sanitation Data'!G23)),NA())</f>
        <v>#N/A</v>
      </c>
      <c r="AO29" s="507" t="e">
        <f ca="1">+IF(AND(ISNUMBER(OFFSET('Sanitation Data'!$G$12,0,10*ROW('Sanitation Data'!G23))),'Data Summary'!DD29="Yes"),OFFSET('Sanitation Data'!$G$12,0,10*ROW('Sanitation Data'!G23)),NA())</f>
        <v>#N/A</v>
      </c>
      <c r="AP29" s="507" t="e">
        <f ca="1">+IF(AND(ISNUMBER(OFFSET('Sanitation Data'!$H$4,0,10*ROW('Sanitation Data'!H23))),'Data Summary'!DE29="Yes"),100-OFFSET('Sanitation Data'!$H$4,0,10*ROW('Sanitation Data'!H23)),NA())</f>
        <v>#N/A</v>
      </c>
      <c r="AQ29" s="507" t="e">
        <f ca="1">+IF(AND(ISNUMBER(OFFSET('Sanitation Data'!$H$6,0,10*ROW('Sanitation Data'!H23))),'Data Summary'!DF29="Yes"),OFFSET('Sanitation Data'!$H$6,0,10*ROW('Sanitation Data'!H23)),NA())</f>
        <v>#N/A</v>
      </c>
      <c r="AR29" s="507" t="e">
        <f ca="1">+IF(AND(ISNUMBER(OFFSET('Sanitation Data'!$H$10,0,10*ROW('Sanitation Data'!H23))),'Data Summary'!DG29="Yes"),OFFSET('Sanitation Data'!$H$10,0,10*ROW('Sanitation Data'!H23)),NA())</f>
        <v>#N/A</v>
      </c>
      <c r="AS29" s="507" t="e">
        <f ca="1">+IF(AND(ISNUMBER(OFFSET('Sanitation Data'!$H$11,0,10*ROW('Sanitation Data'!H23))),'Data Summary'!DH29="Yes"),OFFSET('Sanitation Data'!$H$11,0,10*ROW('Sanitation Data'!H23)),NA())</f>
        <v>#N/A</v>
      </c>
      <c r="AT29" s="507" t="e">
        <f ca="1">+IF(AND(ISNUMBER(OFFSET('Sanitation Data'!$H$12,0,10*ROW('Sanitation Data'!H23))),'Data Summary'!DI29="Yes"),OFFSET('Sanitation Data'!$H$12,0,10*ROW('Sanitation Data'!H23)),NA())</f>
        <v>#N/A</v>
      </c>
      <c r="AU29" s="507" t="e">
        <f ca="1">+IF(AND(ISNUMBER(OFFSET('Sanitation Data'!$I$4,0,10*ROW('Sanitation Data'!I23))),'Data Summary'!DJ29="Yes"),100-OFFSET('Sanitation Data'!$I$4,0,10*ROW('Sanitation Data'!I23)),NA())</f>
        <v>#N/A</v>
      </c>
      <c r="AV29" s="507" t="e">
        <f ca="1">+IF(AND(ISNUMBER(OFFSET('Sanitation Data'!$I$6,0,10*ROW('Sanitation Data'!I23))),'Data Summary'!DK29="Yes"),OFFSET('Sanitation Data'!$I$6,0,10*ROW('Sanitation Data'!I23)),NA())</f>
        <v>#N/A</v>
      </c>
      <c r="AW29" s="507" t="e">
        <f ca="1">+IF(AND(ISNUMBER(OFFSET('Sanitation Data'!$I$10,0,10*ROW('Sanitation Data'!I23))),'Data Summary'!DL29="Yes"),OFFSET('Sanitation Data'!$I$10,0,10*ROW('Sanitation Data'!I23)),NA())</f>
        <v>#N/A</v>
      </c>
      <c r="AX29" s="507" t="e">
        <f ca="1">+IF(AND(ISNUMBER(OFFSET('Sanitation Data'!$I$11,0,10*ROW('Sanitation Data'!I23))),'Data Summary'!DM29="Yes"),OFFSET('Sanitation Data'!$I$11,0,10*ROW('Sanitation Data'!I23)),NA())</f>
        <v>#N/A</v>
      </c>
      <c r="AY29" s="507" t="e">
        <f ca="1">+IF(AND(ISNUMBER(OFFSET('Sanitation Data'!$I$12,0,10*ROW('Sanitation Data'!I23))),'Data Summary'!DN29="Yes"),OFFSET('Sanitation Data'!$I$12,0,10*ROW('Sanitation Data'!I23)),NA())</f>
        <v>#N/A</v>
      </c>
      <c r="AZ29" s="508" t="e">
        <f ca="1">+IF(AND(ISNUMBER(OFFSET('Hygiene Data'!$D$5,0,10*ROW('Hygiene Data'!D23))),'Data Summary'!DO29="Yes"),OFFSET('Hygiene Data'!$D$5,0,10*ROW('Hygiene Data'!D23)),NA())</f>
        <v>#N/A</v>
      </c>
      <c r="BA29" s="508" t="e">
        <f ca="1">+IF(AND(ISNUMBER(OFFSET('Hygiene Data'!$D$7,0,10*ROW('Hygiene Data'!D23))),'Data Summary'!DP29="Yes"),OFFSET('Hygiene Data'!$D$7,0,10*ROW('Hygiene Data'!D23)),NA())</f>
        <v>#N/A</v>
      </c>
      <c r="BB29" s="508" t="e">
        <f ca="1">+IF(AND(ISNUMBER(OFFSET('Hygiene Data'!$D$9,0,10*ROW('Hygiene Data'!D23))),'Data Summary'!DQ29="Yes"),OFFSET('Hygiene Data'!$D$9,0,10*ROW('Hygiene Data'!D23)),NA())</f>
        <v>#N/A</v>
      </c>
      <c r="BC29" s="508" t="e">
        <f ca="1">+IF(AND(ISNUMBER(OFFSET('Hygiene Data'!$E$5,0,10*ROW('Hygiene Data'!E23))),'Data Summary'!DR29="Yes"),OFFSET('Hygiene Data'!$E$5,0,10*ROW('Hygiene Data'!E23)),NA())</f>
        <v>#N/A</v>
      </c>
      <c r="BD29" s="508" t="e">
        <f ca="1">+IF(AND(ISNUMBER(OFFSET('Hygiene Data'!$E$7,0,10*ROW('Hygiene Data'!E23))),'Data Summary'!DS29="Yes"),OFFSET('Hygiene Data'!$E$7,0,10*ROW('Hygiene Data'!E23)),NA())</f>
        <v>#N/A</v>
      </c>
      <c r="BE29" s="508" t="e">
        <f ca="1">+IF(AND(ISNUMBER(OFFSET('Hygiene Data'!$E$9,0,10*ROW('Hygiene Data'!E23))),'Data Summary'!DT29="Yes"),OFFSET('Hygiene Data'!$E$9,0,10*ROW('Hygiene Data'!E23)),NA())</f>
        <v>#N/A</v>
      </c>
      <c r="BF29" s="508" t="e">
        <f ca="1">+IF(AND(ISNUMBER(OFFSET('Hygiene Data'!$F$5,0,10*ROW('Hygiene Data'!F23))),'Data Summary'!DU29="Yes"),OFFSET('Hygiene Data'!$F$5,0,10*ROW('Hygiene Data'!F23)),NA())</f>
        <v>#N/A</v>
      </c>
      <c r="BG29" s="508" t="e">
        <f ca="1">+IF(AND(ISNUMBER(OFFSET('Hygiene Data'!$F$7,0,10*ROW('Hygiene Data'!F23))),'Data Summary'!DV29="Yes"),OFFSET('Hygiene Data'!$F$7,0,10*ROW('Hygiene Data'!F23)),NA())</f>
        <v>#N/A</v>
      </c>
      <c r="BH29" s="508" t="e">
        <f ca="1">+IF(AND(ISNUMBER(OFFSET('Hygiene Data'!$F$9,0,10*ROW('Hygiene Data'!F23))),'Data Summary'!DW29="Yes"),OFFSET('Hygiene Data'!$F$9,0,10*ROW('Hygiene Data'!F23)),NA())</f>
        <v>#N/A</v>
      </c>
      <c r="BI29" s="508" t="e">
        <f ca="1">+IF(AND(ISNUMBER(OFFSET('Hygiene Data'!$G$5,0,10*ROW('Hygiene Data'!G23))),'Data Summary'!DX29="Yes"),OFFSET('Hygiene Data'!$G$5,0,10*ROW('Hygiene Data'!G23)),NA())</f>
        <v>#N/A</v>
      </c>
      <c r="BJ29" s="508" t="e">
        <f ca="1">+IF(AND(ISNUMBER(OFFSET('Hygiene Data'!$G$7,0,10*ROW('Hygiene Data'!G23))),'Data Summary'!DY29="Yes"),OFFSET('Hygiene Data'!$G$7,0,10*ROW('Hygiene Data'!G23)),NA())</f>
        <v>#N/A</v>
      </c>
      <c r="BK29" s="508" t="e">
        <f ca="1">+IF(AND(ISNUMBER(OFFSET('Hygiene Data'!$G$9,0,10*ROW('Hygiene Data'!G23))),'Data Summary'!DZ29="Yes"),OFFSET('Hygiene Data'!$G$9,0,10*ROW('Hygiene Data'!G23)),NA())</f>
        <v>#N/A</v>
      </c>
      <c r="BL29" s="508" t="e">
        <f ca="1">+IF(AND(ISNUMBER(OFFSET('Hygiene Data'!$H$5,0,10*ROW('Hygiene Data'!H23))),'Data Summary'!EA29="Yes"),OFFSET('Hygiene Data'!$H$5,0,10*ROW('Hygiene Data'!H23)),NA())</f>
        <v>#N/A</v>
      </c>
      <c r="BM29" s="508" t="e">
        <f ca="1">+IF(AND(ISNUMBER(OFFSET('Hygiene Data'!$H$7,0,10*ROW('Hygiene Data'!H23))),'Data Summary'!EB29="Yes"),OFFSET('Hygiene Data'!$H$7,0,10*ROW('Hygiene Data'!H23)),NA())</f>
        <v>#N/A</v>
      </c>
      <c r="BN29" s="508" t="e">
        <f ca="1">+IF(AND(ISNUMBER(OFFSET('Hygiene Data'!$H$9,0,10*ROW('Hygiene Data'!H23))),'Data Summary'!EC29="Yes"),OFFSET('Hygiene Data'!$H$9,0,10*ROW('Hygiene Data'!H23)),NA())</f>
        <v>#N/A</v>
      </c>
      <c r="BO29" s="508" t="e">
        <f ca="1">+IF(AND(ISNUMBER(OFFSET('Hygiene Data'!$I$5,0,10*ROW('Hygiene Data'!I23))),'Data Summary'!ED29="Yes"),OFFSET('Hygiene Data'!$I$5,0,10*ROW('Hygiene Data'!I23)),NA())</f>
        <v>#N/A</v>
      </c>
      <c r="BP29" s="508" t="e">
        <f ca="1">+IF(AND(ISNUMBER(OFFSET('Hygiene Data'!$I$7,0,10*ROW('Hygiene Data'!I23))),'Data Summary'!EE29="Yes"),OFFSET('Hygiene Data'!$I$7,0,10*ROW('Hygiene Data'!I23)),NA())</f>
        <v>#N/A</v>
      </c>
      <c r="BQ29" s="508" t="e">
        <f ca="1">+IF(AND(ISNUMBER(OFFSET('Hygiene Data'!$I$9,0,10*ROW('Hygiene Data'!I23))),'Data Summary'!EF29="Yes"),OFFSET('Hygiene Data'!$I$9,0,10*ROW('Hygiene Data'!I23)),NA())</f>
        <v>#N/A</v>
      </c>
    </row>
    <row r="30" spans="1:69" x14ac:dyDescent="0.25">
      <c r="A30" s="504" t="e">
        <f ca="1">+RIGHT('Data Summary'!A30,LEN('Data Summary'!A30)-9)</f>
        <v>#VALUE!</v>
      </c>
      <c r="B30" s="478" t="str">
        <f ca="1">+IF(ISTEXT('Data Summary'!B30),'Data Summary'!B30,"")</f>
        <v/>
      </c>
      <c r="C30" s="505" t="e">
        <f ca="1">+VALUE('Data Summary'!C30)</f>
        <v>#VALUE!</v>
      </c>
      <c r="D30" s="506" t="e">
        <f ca="1">+IF(AND(ISNUMBER(OFFSET('Water Data'!$D$4,0,10*ROW('Water Data'!D24))),'Data Summary'!BS30="Yes"),100-OFFSET('Water Data'!$D$4,0,10*ROW('Water Data'!D24)),NA())</f>
        <v>#N/A</v>
      </c>
      <c r="E30" s="506" t="e">
        <f ca="1">+IF(AND(ISNUMBER(OFFSET('Water Data'!$D$6,0,10*ROW('Water Data'!D24))),'Data Summary'!BT30="Yes"),OFFSET('Water Data'!$D$6,0,10*ROW('Water Data'!D24)),NA())</f>
        <v>#N/A</v>
      </c>
      <c r="F30" s="506" t="e">
        <f ca="1">+IF(AND(ISNUMBER(OFFSET('Water Data'!$D$9,0,10*ROW('Water Data'!D24))),'Data Summary'!BU30="Yes"),OFFSET('Water Data'!$D$9,0,10*ROW('Water Data'!D24)),NA())</f>
        <v>#N/A</v>
      </c>
      <c r="G30" s="506" t="e">
        <f ca="1">+IF(AND(ISNUMBER(OFFSET('Water Data'!$E$4,0,10*ROW('Water Data'!E24))),'Data Summary'!BV30="Yes"),100-OFFSET('Water Data'!$E$4,0,10*ROW('Water Data'!E24)),NA())</f>
        <v>#N/A</v>
      </c>
      <c r="H30" s="506" t="e">
        <f ca="1">+IF(AND(ISNUMBER(OFFSET('Water Data'!$E$6,0,10*ROW('Water Data'!E24))),'Data Summary'!BW30="Yes"),OFFSET('Water Data'!$E$6,0,10*ROW('Water Data'!E24)),NA())</f>
        <v>#N/A</v>
      </c>
      <c r="I30" s="506" t="e">
        <f ca="1">+IF(AND(ISNUMBER(OFFSET('Water Data'!$E$9,0,10*ROW('Water Data'!E24))),'Data Summary'!BX30="Yes"),OFFSET('Water Data'!$E$9,0,10*ROW('Water Data'!E24)),NA())</f>
        <v>#N/A</v>
      </c>
      <c r="J30" s="506" t="e">
        <f ca="1">+IF(AND(ISNUMBER(OFFSET('Water Data'!$F$4,0,10*ROW('Water Data'!F24))),'Data Summary'!BY30="Yes"),100-OFFSET('Water Data'!$F$4,0,10*ROW('Water Data'!F24)),NA())</f>
        <v>#N/A</v>
      </c>
      <c r="K30" s="506" t="e">
        <f ca="1">+IF(AND(ISNUMBER(OFFSET('Water Data'!$F$6,0,10*ROW('Water Data'!F24))),'Data Summary'!BZ30="Yes"),OFFSET('Water Data'!$F$6,0,10*ROW('Water Data'!F24)),NA())</f>
        <v>#N/A</v>
      </c>
      <c r="L30" s="506" t="e">
        <f ca="1">+IF(AND(ISNUMBER(OFFSET('Water Data'!$F$9,0,10*ROW('Water Data'!F24))),'Data Summary'!CA30="Yes"),OFFSET('Water Data'!$F$9,0,10*ROW('Water Data'!F24)),NA())</f>
        <v>#N/A</v>
      </c>
      <c r="M30" s="506" t="e">
        <f ca="1">+IF(AND(ISNUMBER(OFFSET('Water Data'!$G$4,0,10*ROW('Water Data'!G24))),'Data Summary'!CB30="Yes"),100-OFFSET('Water Data'!$G$4,0,10*ROW('Water Data'!G24)),NA())</f>
        <v>#N/A</v>
      </c>
      <c r="N30" s="506" t="e">
        <f ca="1">+IF(AND(ISNUMBER(OFFSET('Water Data'!$G$6,0,10*ROW('Water Data'!G24))),'Data Summary'!CC30="Yes"),OFFSET('Water Data'!$G$6,0,10*ROW('Water Data'!G24)),NA())</f>
        <v>#N/A</v>
      </c>
      <c r="O30" s="506" t="e">
        <f ca="1">+IF(AND(ISNUMBER(OFFSET('Water Data'!$G$9,0,10*ROW('Water Data'!G24))),'Data Summary'!CD30="Yes"),OFFSET('Water Data'!$G$9,0,10*ROW('Water Data'!G24)),NA())</f>
        <v>#N/A</v>
      </c>
      <c r="P30" s="506" t="e">
        <f ca="1">+IF(AND(ISNUMBER(OFFSET('Water Data'!$H$4,0,10*ROW('Water Data'!H24))),'Data Summary'!CE30="Yes"),100-OFFSET('Water Data'!$H$4,0,10*ROW('Water Data'!H24)),NA())</f>
        <v>#N/A</v>
      </c>
      <c r="Q30" s="506" t="e">
        <f ca="1">+IF(AND(ISNUMBER(OFFSET('Water Data'!$H$6,0,10*ROW('Water Data'!H24))),'Data Summary'!CF30="Yes"),OFFSET('Water Data'!$H$6,0,10*ROW('Water Data'!H24)),NA())</f>
        <v>#N/A</v>
      </c>
      <c r="R30" s="506" t="e">
        <f ca="1">+IF(AND(ISNUMBER(OFFSET('Water Data'!$H$9,0,10*ROW('Water Data'!H24))),'Data Summary'!CG30="Yes"),OFFSET('Water Data'!$H$9,0,10*ROW('Water Data'!H24)),NA())</f>
        <v>#N/A</v>
      </c>
      <c r="S30" s="506" t="e">
        <f ca="1">+IF(AND(ISNUMBER(OFFSET('Water Data'!$I$4,0,10*ROW('Water Data'!I24))),'Data Summary'!CH30="Yes"),100-OFFSET('Water Data'!$I$4,0,10*ROW('Water Data'!I24)),NA())</f>
        <v>#N/A</v>
      </c>
      <c r="T30" s="506" t="e">
        <f ca="1">+IF(AND(ISNUMBER(OFFSET('Water Data'!$I$6,0,10*ROW('Water Data'!I24))),'Data Summary'!CI30="Yes"),OFFSET('Water Data'!$I$6,0,10*ROW('Water Data'!I24)),NA())</f>
        <v>#N/A</v>
      </c>
      <c r="U30" s="506" t="e">
        <f ca="1">+IF(AND(ISNUMBER(OFFSET('Water Data'!$I$9,0,10*ROW('Water Data'!I24))),'Data Summary'!CJ30="Yes"),OFFSET('Water Data'!$I$9,0,10*ROW('Water Data'!I24)),NA())</f>
        <v>#N/A</v>
      </c>
      <c r="V30" s="507" t="e">
        <f ca="1">+IF(AND(ISNUMBER(OFFSET('Sanitation Data'!$D$4,0,10*ROW('Sanitation Data'!D24))),'Data Summary'!CK30="Yes"),100-OFFSET('Sanitation Data'!$D$4,0,10*ROW('Sanitation Data'!D24)),NA())</f>
        <v>#N/A</v>
      </c>
      <c r="W30" s="507" t="e">
        <f ca="1">+IF(AND(ISNUMBER(OFFSET('Sanitation Data'!$D$6,0,10*ROW('Sanitation Data'!D24))),'Data Summary'!CL30="Yes"),OFFSET('Sanitation Data'!$D$6,0,10*ROW('Sanitation Data'!D24)),NA())</f>
        <v>#N/A</v>
      </c>
      <c r="X30" s="507" t="e">
        <f ca="1">+IF(AND(ISNUMBER(OFFSET('Sanitation Data'!$D$10,0,10*ROW('Sanitation Data'!D24))),'Data Summary'!CM30="Yes"),OFFSET('Sanitation Data'!$D$10,0,10*ROW('Sanitation Data'!D24)),NA())</f>
        <v>#N/A</v>
      </c>
      <c r="Y30" s="507" t="e">
        <f ca="1">+IF(AND(ISNUMBER(OFFSET('Sanitation Data'!$D$11,0,10*ROW('Sanitation Data'!D24))),'Data Summary'!CN30="Yes"),OFFSET('Sanitation Data'!$D$11,0,10*ROW('Sanitation Data'!D24)),NA())</f>
        <v>#N/A</v>
      </c>
      <c r="Z30" s="507" t="e">
        <f ca="1">+IF(AND(ISNUMBER(OFFSET('Sanitation Data'!$D$12,0,10*ROW('Sanitation Data'!D24))),'Data Summary'!CO30="Yes"),OFFSET('Sanitation Data'!$D$12,0,10*ROW('Sanitation Data'!D24)),NA())</f>
        <v>#N/A</v>
      </c>
      <c r="AA30" s="507" t="e">
        <f ca="1">+IF(AND(ISNUMBER(OFFSET('Sanitation Data'!$E$4,0,10*ROW('Sanitation Data'!E24))),'Data Summary'!CP30="Yes"),100-OFFSET('Sanitation Data'!$E$4,0,10*ROW('Sanitation Data'!E24)),NA())</f>
        <v>#N/A</v>
      </c>
      <c r="AB30" s="507" t="e">
        <f ca="1">+IF(AND(ISNUMBER(OFFSET('Sanitation Data'!$E$6,0,10*ROW('Sanitation Data'!E24))),'Data Summary'!CQ30="Yes"),OFFSET('Sanitation Data'!$E$6,0,10*ROW('Sanitation Data'!E24)),NA())</f>
        <v>#N/A</v>
      </c>
      <c r="AC30" s="507" t="e">
        <f ca="1">+IF(AND(ISNUMBER(OFFSET('Sanitation Data'!$E$10,0,10*ROW('Sanitation Data'!E24))),'Data Summary'!CR30="Yes"),OFFSET('Sanitation Data'!$E$10,0,10*ROW('Sanitation Data'!E24)),NA())</f>
        <v>#N/A</v>
      </c>
      <c r="AD30" s="507" t="e">
        <f ca="1">+IF(AND(ISNUMBER(OFFSET('Sanitation Data'!$E$11,0,10*ROW('Sanitation Data'!E24))),'Data Summary'!CS30="Yes"),OFFSET('Sanitation Data'!$E$11,0,10*ROW('Sanitation Data'!E24)),NA())</f>
        <v>#N/A</v>
      </c>
      <c r="AE30" s="507" t="e">
        <f ca="1">+IF(AND(ISNUMBER(OFFSET('Sanitation Data'!$E$12,0,10*ROW('Sanitation Data'!E24))),'Data Summary'!CT30="Yes"),OFFSET('Sanitation Data'!$E$12,0,10*ROW('Sanitation Data'!E24)),NA())</f>
        <v>#N/A</v>
      </c>
      <c r="AF30" s="507" t="e">
        <f ca="1">+IF(AND(ISNUMBER(OFFSET('Sanitation Data'!$F$4,0,10*ROW('Sanitation Data'!F24))),'Data Summary'!CU30="Yes"),100-OFFSET('Sanitation Data'!$F$4,0,10*ROW('Sanitation Data'!F24)),NA())</f>
        <v>#N/A</v>
      </c>
      <c r="AG30" s="507" t="e">
        <f ca="1">+IF(AND(ISNUMBER(OFFSET('Sanitation Data'!$F$6,0,10*ROW('Sanitation Data'!F24))),'Data Summary'!CV30="Yes"),OFFSET('Sanitation Data'!$F$6,0,10*ROW('Sanitation Data'!F24)),NA())</f>
        <v>#N/A</v>
      </c>
      <c r="AH30" s="507" t="e">
        <f ca="1">+IF(AND(ISNUMBER(OFFSET('Sanitation Data'!$F$10,0,10*ROW('Sanitation Data'!F24))),'Data Summary'!CW30="Yes"),OFFSET('Sanitation Data'!$F$10,0,10*ROW('Sanitation Data'!F24)),NA())</f>
        <v>#N/A</v>
      </c>
      <c r="AI30" s="507" t="e">
        <f ca="1">+IF(AND(ISNUMBER(OFFSET('Sanitation Data'!$F$11,0,10*ROW('Sanitation Data'!F24))),'Data Summary'!CX30="Yes"),OFFSET('Sanitation Data'!$F$11,0,10*ROW('Sanitation Data'!F24)),NA())</f>
        <v>#N/A</v>
      </c>
      <c r="AJ30" s="507" t="e">
        <f ca="1">+IF(AND(ISNUMBER(OFFSET('Sanitation Data'!$F$12,0,10*ROW('Sanitation Data'!F24))),'Data Summary'!CY30="Yes"),OFFSET('Sanitation Data'!$F$12,0,10*ROW('Sanitation Data'!F24)),NA())</f>
        <v>#N/A</v>
      </c>
      <c r="AK30" s="507" t="e">
        <f ca="1">+IF(AND(ISNUMBER(OFFSET('Sanitation Data'!$G$4,0,10*ROW('Sanitation Data'!G24))),'Data Summary'!CZ30="Yes"),100-OFFSET('Sanitation Data'!$G$4,0,10*ROW('Sanitation Data'!G24)),NA())</f>
        <v>#N/A</v>
      </c>
      <c r="AL30" s="507" t="e">
        <f ca="1">+IF(AND(ISNUMBER(OFFSET('Sanitation Data'!$G$6,0,10*ROW('Sanitation Data'!G24))),'Data Summary'!DA30="Yes"),OFFSET('Sanitation Data'!$G$6,0,10*ROW('Sanitation Data'!G24)),NA())</f>
        <v>#N/A</v>
      </c>
      <c r="AM30" s="507" t="e">
        <f ca="1">+IF(AND(ISNUMBER(OFFSET('Sanitation Data'!$G$10,0,10*ROW('Sanitation Data'!G24))),'Data Summary'!DB30="Yes"),OFFSET('Sanitation Data'!$G$10,0,10*ROW('Sanitation Data'!G24)),NA())</f>
        <v>#N/A</v>
      </c>
      <c r="AN30" s="507" t="e">
        <f ca="1">+IF(AND(ISNUMBER(OFFSET('Sanitation Data'!$G$11,0,10*ROW('Sanitation Data'!G24))),'Data Summary'!DC30="Yes"),OFFSET('Sanitation Data'!$G$11,0,10*ROW('Sanitation Data'!G24)),NA())</f>
        <v>#N/A</v>
      </c>
      <c r="AO30" s="507" t="e">
        <f ca="1">+IF(AND(ISNUMBER(OFFSET('Sanitation Data'!$G$12,0,10*ROW('Sanitation Data'!G24))),'Data Summary'!DD30="Yes"),OFFSET('Sanitation Data'!$G$12,0,10*ROW('Sanitation Data'!G24)),NA())</f>
        <v>#N/A</v>
      </c>
      <c r="AP30" s="507" t="e">
        <f ca="1">+IF(AND(ISNUMBER(OFFSET('Sanitation Data'!$H$4,0,10*ROW('Sanitation Data'!H24))),'Data Summary'!DE30="Yes"),100-OFFSET('Sanitation Data'!$H$4,0,10*ROW('Sanitation Data'!H24)),NA())</f>
        <v>#N/A</v>
      </c>
      <c r="AQ30" s="507" t="e">
        <f ca="1">+IF(AND(ISNUMBER(OFFSET('Sanitation Data'!$H$6,0,10*ROW('Sanitation Data'!H24))),'Data Summary'!DF30="Yes"),OFFSET('Sanitation Data'!$H$6,0,10*ROW('Sanitation Data'!H24)),NA())</f>
        <v>#N/A</v>
      </c>
      <c r="AR30" s="507" t="e">
        <f ca="1">+IF(AND(ISNUMBER(OFFSET('Sanitation Data'!$H$10,0,10*ROW('Sanitation Data'!H24))),'Data Summary'!DG30="Yes"),OFFSET('Sanitation Data'!$H$10,0,10*ROW('Sanitation Data'!H24)),NA())</f>
        <v>#N/A</v>
      </c>
      <c r="AS30" s="507" t="e">
        <f ca="1">+IF(AND(ISNUMBER(OFFSET('Sanitation Data'!$H$11,0,10*ROW('Sanitation Data'!H24))),'Data Summary'!DH30="Yes"),OFFSET('Sanitation Data'!$H$11,0,10*ROW('Sanitation Data'!H24)),NA())</f>
        <v>#N/A</v>
      </c>
      <c r="AT30" s="507" t="e">
        <f ca="1">+IF(AND(ISNUMBER(OFFSET('Sanitation Data'!$H$12,0,10*ROW('Sanitation Data'!H24))),'Data Summary'!DI30="Yes"),OFFSET('Sanitation Data'!$H$12,0,10*ROW('Sanitation Data'!H24)),NA())</f>
        <v>#N/A</v>
      </c>
      <c r="AU30" s="507" t="e">
        <f ca="1">+IF(AND(ISNUMBER(OFFSET('Sanitation Data'!$I$4,0,10*ROW('Sanitation Data'!I24))),'Data Summary'!DJ30="Yes"),100-OFFSET('Sanitation Data'!$I$4,0,10*ROW('Sanitation Data'!I24)),NA())</f>
        <v>#N/A</v>
      </c>
      <c r="AV30" s="507" t="e">
        <f ca="1">+IF(AND(ISNUMBER(OFFSET('Sanitation Data'!$I$6,0,10*ROW('Sanitation Data'!I24))),'Data Summary'!DK30="Yes"),OFFSET('Sanitation Data'!$I$6,0,10*ROW('Sanitation Data'!I24)),NA())</f>
        <v>#N/A</v>
      </c>
      <c r="AW30" s="507" t="e">
        <f ca="1">+IF(AND(ISNUMBER(OFFSET('Sanitation Data'!$I$10,0,10*ROW('Sanitation Data'!I24))),'Data Summary'!DL30="Yes"),OFFSET('Sanitation Data'!$I$10,0,10*ROW('Sanitation Data'!I24)),NA())</f>
        <v>#N/A</v>
      </c>
      <c r="AX30" s="507" t="e">
        <f ca="1">+IF(AND(ISNUMBER(OFFSET('Sanitation Data'!$I$11,0,10*ROW('Sanitation Data'!I24))),'Data Summary'!DM30="Yes"),OFFSET('Sanitation Data'!$I$11,0,10*ROW('Sanitation Data'!I24)),NA())</f>
        <v>#N/A</v>
      </c>
      <c r="AY30" s="507" t="e">
        <f ca="1">+IF(AND(ISNUMBER(OFFSET('Sanitation Data'!$I$12,0,10*ROW('Sanitation Data'!I24))),'Data Summary'!DN30="Yes"),OFFSET('Sanitation Data'!$I$12,0,10*ROW('Sanitation Data'!I24)),NA())</f>
        <v>#N/A</v>
      </c>
      <c r="AZ30" s="508" t="e">
        <f ca="1">+IF(AND(ISNUMBER(OFFSET('Hygiene Data'!$D$5,0,10*ROW('Hygiene Data'!D24))),'Data Summary'!DO30="Yes"),OFFSET('Hygiene Data'!$D$5,0,10*ROW('Hygiene Data'!D24)),NA())</f>
        <v>#N/A</v>
      </c>
      <c r="BA30" s="508" t="e">
        <f ca="1">+IF(AND(ISNUMBER(OFFSET('Hygiene Data'!$D$7,0,10*ROW('Hygiene Data'!D24))),'Data Summary'!DP30="Yes"),OFFSET('Hygiene Data'!$D$7,0,10*ROW('Hygiene Data'!D24)),NA())</f>
        <v>#N/A</v>
      </c>
      <c r="BB30" s="508" t="e">
        <f ca="1">+IF(AND(ISNUMBER(OFFSET('Hygiene Data'!$D$9,0,10*ROW('Hygiene Data'!D24))),'Data Summary'!DQ30="Yes"),OFFSET('Hygiene Data'!$D$9,0,10*ROW('Hygiene Data'!D24)),NA())</f>
        <v>#N/A</v>
      </c>
      <c r="BC30" s="508" t="e">
        <f ca="1">+IF(AND(ISNUMBER(OFFSET('Hygiene Data'!$E$5,0,10*ROW('Hygiene Data'!E24))),'Data Summary'!DR30="Yes"),OFFSET('Hygiene Data'!$E$5,0,10*ROW('Hygiene Data'!E24)),NA())</f>
        <v>#N/A</v>
      </c>
      <c r="BD30" s="508" t="e">
        <f ca="1">+IF(AND(ISNUMBER(OFFSET('Hygiene Data'!$E$7,0,10*ROW('Hygiene Data'!E24))),'Data Summary'!DS30="Yes"),OFFSET('Hygiene Data'!$E$7,0,10*ROW('Hygiene Data'!E24)),NA())</f>
        <v>#N/A</v>
      </c>
      <c r="BE30" s="508" t="e">
        <f ca="1">+IF(AND(ISNUMBER(OFFSET('Hygiene Data'!$E$9,0,10*ROW('Hygiene Data'!E24))),'Data Summary'!DT30="Yes"),OFFSET('Hygiene Data'!$E$9,0,10*ROW('Hygiene Data'!E24)),NA())</f>
        <v>#N/A</v>
      </c>
      <c r="BF30" s="508" t="e">
        <f ca="1">+IF(AND(ISNUMBER(OFFSET('Hygiene Data'!$F$5,0,10*ROW('Hygiene Data'!F24))),'Data Summary'!DU30="Yes"),OFFSET('Hygiene Data'!$F$5,0,10*ROW('Hygiene Data'!F24)),NA())</f>
        <v>#N/A</v>
      </c>
      <c r="BG30" s="508" t="e">
        <f ca="1">+IF(AND(ISNUMBER(OFFSET('Hygiene Data'!$F$7,0,10*ROW('Hygiene Data'!F24))),'Data Summary'!DV30="Yes"),OFFSET('Hygiene Data'!$F$7,0,10*ROW('Hygiene Data'!F24)),NA())</f>
        <v>#N/A</v>
      </c>
      <c r="BH30" s="508" t="e">
        <f ca="1">+IF(AND(ISNUMBER(OFFSET('Hygiene Data'!$F$9,0,10*ROW('Hygiene Data'!F24))),'Data Summary'!DW30="Yes"),OFFSET('Hygiene Data'!$F$9,0,10*ROW('Hygiene Data'!F24)),NA())</f>
        <v>#N/A</v>
      </c>
      <c r="BI30" s="508" t="e">
        <f ca="1">+IF(AND(ISNUMBER(OFFSET('Hygiene Data'!$G$5,0,10*ROW('Hygiene Data'!G24))),'Data Summary'!DX30="Yes"),OFFSET('Hygiene Data'!$G$5,0,10*ROW('Hygiene Data'!G24)),NA())</f>
        <v>#N/A</v>
      </c>
      <c r="BJ30" s="508" t="e">
        <f ca="1">+IF(AND(ISNUMBER(OFFSET('Hygiene Data'!$G$7,0,10*ROW('Hygiene Data'!G24))),'Data Summary'!DY30="Yes"),OFFSET('Hygiene Data'!$G$7,0,10*ROW('Hygiene Data'!G24)),NA())</f>
        <v>#N/A</v>
      </c>
      <c r="BK30" s="508" t="e">
        <f ca="1">+IF(AND(ISNUMBER(OFFSET('Hygiene Data'!$G$9,0,10*ROW('Hygiene Data'!G24))),'Data Summary'!DZ30="Yes"),OFFSET('Hygiene Data'!$G$9,0,10*ROW('Hygiene Data'!G24)),NA())</f>
        <v>#N/A</v>
      </c>
      <c r="BL30" s="508" t="e">
        <f ca="1">+IF(AND(ISNUMBER(OFFSET('Hygiene Data'!$H$5,0,10*ROW('Hygiene Data'!H24))),'Data Summary'!EA30="Yes"),OFFSET('Hygiene Data'!$H$5,0,10*ROW('Hygiene Data'!H24)),NA())</f>
        <v>#N/A</v>
      </c>
      <c r="BM30" s="508" t="e">
        <f ca="1">+IF(AND(ISNUMBER(OFFSET('Hygiene Data'!$H$7,0,10*ROW('Hygiene Data'!H24))),'Data Summary'!EB30="Yes"),OFFSET('Hygiene Data'!$H$7,0,10*ROW('Hygiene Data'!H24)),NA())</f>
        <v>#N/A</v>
      </c>
      <c r="BN30" s="508" t="e">
        <f ca="1">+IF(AND(ISNUMBER(OFFSET('Hygiene Data'!$H$9,0,10*ROW('Hygiene Data'!H24))),'Data Summary'!EC30="Yes"),OFFSET('Hygiene Data'!$H$9,0,10*ROW('Hygiene Data'!H24)),NA())</f>
        <v>#N/A</v>
      </c>
      <c r="BO30" s="508" t="e">
        <f ca="1">+IF(AND(ISNUMBER(OFFSET('Hygiene Data'!$I$5,0,10*ROW('Hygiene Data'!I24))),'Data Summary'!ED30="Yes"),OFFSET('Hygiene Data'!$I$5,0,10*ROW('Hygiene Data'!I24)),NA())</f>
        <v>#N/A</v>
      </c>
      <c r="BP30" s="508" t="e">
        <f ca="1">+IF(AND(ISNUMBER(OFFSET('Hygiene Data'!$I$7,0,10*ROW('Hygiene Data'!I24))),'Data Summary'!EE30="Yes"),OFFSET('Hygiene Data'!$I$7,0,10*ROW('Hygiene Data'!I24)),NA())</f>
        <v>#N/A</v>
      </c>
      <c r="BQ30" s="508" t="e">
        <f ca="1">+IF(AND(ISNUMBER(OFFSET('Hygiene Data'!$I$9,0,10*ROW('Hygiene Data'!I24))),'Data Summary'!EF30="Yes"),OFFSET('Hygiene Data'!$I$9,0,10*ROW('Hygiene Data'!I24)),NA())</f>
        <v>#N/A</v>
      </c>
    </row>
    <row r="31" spans="1:69" x14ac:dyDescent="0.25">
      <c r="A31" s="504" t="e">
        <f ca="1">+RIGHT('Data Summary'!A31,LEN('Data Summary'!A31)-9)</f>
        <v>#VALUE!</v>
      </c>
      <c r="B31" s="478" t="str">
        <f ca="1">+IF(ISTEXT('Data Summary'!B31),'Data Summary'!B31,"")</f>
        <v/>
      </c>
      <c r="C31" s="505" t="e">
        <f ca="1">+VALUE('Data Summary'!C31)</f>
        <v>#VALUE!</v>
      </c>
      <c r="D31" s="506" t="e">
        <f ca="1">+IF(AND(ISNUMBER(OFFSET('Water Data'!$D$4,0,10*ROW('Water Data'!D25))),'Data Summary'!BS31="Yes"),100-OFFSET('Water Data'!$D$4,0,10*ROW('Water Data'!D25)),NA())</f>
        <v>#N/A</v>
      </c>
      <c r="E31" s="506" t="e">
        <f ca="1">+IF(AND(ISNUMBER(OFFSET('Water Data'!$D$6,0,10*ROW('Water Data'!D25))),'Data Summary'!BT31="Yes"),OFFSET('Water Data'!$D$6,0,10*ROW('Water Data'!D25)),NA())</f>
        <v>#N/A</v>
      </c>
      <c r="F31" s="506" t="e">
        <f ca="1">+IF(AND(ISNUMBER(OFFSET('Water Data'!$D$9,0,10*ROW('Water Data'!D25))),'Data Summary'!BU31="Yes"),OFFSET('Water Data'!$D$9,0,10*ROW('Water Data'!D25)),NA())</f>
        <v>#N/A</v>
      </c>
      <c r="G31" s="506" t="e">
        <f ca="1">+IF(AND(ISNUMBER(OFFSET('Water Data'!$E$4,0,10*ROW('Water Data'!E25))),'Data Summary'!BV31="Yes"),100-OFFSET('Water Data'!$E$4,0,10*ROW('Water Data'!E25)),NA())</f>
        <v>#N/A</v>
      </c>
      <c r="H31" s="506" t="e">
        <f ca="1">+IF(AND(ISNUMBER(OFFSET('Water Data'!$E$6,0,10*ROW('Water Data'!E25))),'Data Summary'!BW31="Yes"),OFFSET('Water Data'!$E$6,0,10*ROW('Water Data'!E25)),NA())</f>
        <v>#N/A</v>
      </c>
      <c r="I31" s="506" t="e">
        <f ca="1">+IF(AND(ISNUMBER(OFFSET('Water Data'!$E$9,0,10*ROW('Water Data'!E25))),'Data Summary'!BX31="Yes"),OFFSET('Water Data'!$E$9,0,10*ROW('Water Data'!E25)),NA())</f>
        <v>#N/A</v>
      </c>
      <c r="J31" s="506" t="e">
        <f ca="1">+IF(AND(ISNUMBER(OFFSET('Water Data'!$F$4,0,10*ROW('Water Data'!F25))),'Data Summary'!BY31="Yes"),100-OFFSET('Water Data'!$F$4,0,10*ROW('Water Data'!F25)),NA())</f>
        <v>#N/A</v>
      </c>
      <c r="K31" s="506" t="e">
        <f ca="1">+IF(AND(ISNUMBER(OFFSET('Water Data'!$F$6,0,10*ROW('Water Data'!F25))),'Data Summary'!BZ31="Yes"),OFFSET('Water Data'!$F$6,0,10*ROW('Water Data'!F25)),NA())</f>
        <v>#N/A</v>
      </c>
      <c r="L31" s="506" t="e">
        <f ca="1">+IF(AND(ISNUMBER(OFFSET('Water Data'!$F$9,0,10*ROW('Water Data'!F25))),'Data Summary'!CA31="Yes"),OFFSET('Water Data'!$F$9,0,10*ROW('Water Data'!F25)),NA())</f>
        <v>#N/A</v>
      </c>
      <c r="M31" s="506" t="e">
        <f ca="1">+IF(AND(ISNUMBER(OFFSET('Water Data'!$G$4,0,10*ROW('Water Data'!G25))),'Data Summary'!CB31="Yes"),100-OFFSET('Water Data'!$G$4,0,10*ROW('Water Data'!G25)),NA())</f>
        <v>#N/A</v>
      </c>
      <c r="N31" s="506" t="e">
        <f ca="1">+IF(AND(ISNUMBER(OFFSET('Water Data'!$G$6,0,10*ROW('Water Data'!G25))),'Data Summary'!CC31="Yes"),OFFSET('Water Data'!$G$6,0,10*ROW('Water Data'!G25)),NA())</f>
        <v>#N/A</v>
      </c>
      <c r="O31" s="506" t="e">
        <f ca="1">+IF(AND(ISNUMBER(OFFSET('Water Data'!$G$9,0,10*ROW('Water Data'!G25))),'Data Summary'!CD31="Yes"),OFFSET('Water Data'!$G$9,0,10*ROW('Water Data'!G25)),NA())</f>
        <v>#N/A</v>
      </c>
      <c r="P31" s="506" t="e">
        <f ca="1">+IF(AND(ISNUMBER(OFFSET('Water Data'!$H$4,0,10*ROW('Water Data'!H25))),'Data Summary'!CE31="Yes"),100-OFFSET('Water Data'!$H$4,0,10*ROW('Water Data'!H25)),NA())</f>
        <v>#N/A</v>
      </c>
      <c r="Q31" s="506" t="e">
        <f ca="1">+IF(AND(ISNUMBER(OFFSET('Water Data'!$H$6,0,10*ROW('Water Data'!H25))),'Data Summary'!CF31="Yes"),OFFSET('Water Data'!$H$6,0,10*ROW('Water Data'!H25)),NA())</f>
        <v>#N/A</v>
      </c>
      <c r="R31" s="506" t="e">
        <f ca="1">+IF(AND(ISNUMBER(OFFSET('Water Data'!$H$9,0,10*ROW('Water Data'!H25))),'Data Summary'!CG31="Yes"),OFFSET('Water Data'!$H$9,0,10*ROW('Water Data'!H25)),NA())</f>
        <v>#N/A</v>
      </c>
      <c r="S31" s="506" t="e">
        <f ca="1">+IF(AND(ISNUMBER(OFFSET('Water Data'!$I$4,0,10*ROW('Water Data'!I25))),'Data Summary'!CH31="Yes"),100-OFFSET('Water Data'!$I$4,0,10*ROW('Water Data'!I25)),NA())</f>
        <v>#N/A</v>
      </c>
      <c r="T31" s="506" t="e">
        <f ca="1">+IF(AND(ISNUMBER(OFFSET('Water Data'!$I$6,0,10*ROW('Water Data'!I25))),'Data Summary'!CI31="Yes"),OFFSET('Water Data'!$I$6,0,10*ROW('Water Data'!I25)),NA())</f>
        <v>#N/A</v>
      </c>
      <c r="U31" s="506" t="e">
        <f ca="1">+IF(AND(ISNUMBER(OFFSET('Water Data'!$I$9,0,10*ROW('Water Data'!I25))),'Data Summary'!CJ31="Yes"),OFFSET('Water Data'!$I$9,0,10*ROW('Water Data'!I25)),NA())</f>
        <v>#N/A</v>
      </c>
      <c r="V31" s="507" t="e">
        <f ca="1">+IF(AND(ISNUMBER(OFFSET('Sanitation Data'!$D$4,0,10*ROW('Sanitation Data'!D25))),'Data Summary'!CK31="Yes"),100-OFFSET('Sanitation Data'!$D$4,0,10*ROW('Sanitation Data'!D25)),NA())</f>
        <v>#N/A</v>
      </c>
      <c r="W31" s="507" t="e">
        <f ca="1">+IF(AND(ISNUMBER(OFFSET('Sanitation Data'!$D$6,0,10*ROW('Sanitation Data'!D25))),'Data Summary'!CL31="Yes"),OFFSET('Sanitation Data'!$D$6,0,10*ROW('Sanitation Data'!D25)),NA())</f>
        <v>#N/A</v>
      </c>
      <c r="X31" s="507" t="e">
        <f ca="1">+IF(AND(ISNUMBER(OFFSET('Sanitation Data'!$D$10,0,10*ROW('Sanitation Data'!D25))),'Data Summary'!CM31="Yes"),OFFSET('Sanitation Data'!$D$10,0,10*ROW('Sanitation Data'!D25)),NA())</f>
        <v>#N/A</v>
      </c>
      <c r="Y31" s="507" t="e">
        <f ca="1">+IF(AND(ISNUMBER(OFFSET('Sanitation Data'!$D$11,0,10*ROW('Sanitation Data'!D25))),'Data Summary'!CN31="Yes"),OFFSET('Sanitation Data'!$D$11,0,10*ROW('Sanitation Data'!D25)),NA())</f>
        <v>#N/A</v>
      </c>
      <c r="Z31" s="507" t="e">
        <f ca="1">+IF(AND(ISNUMBER(OFFSET('Sanitation Data'!$D$12,0,10*ROW('Sanitation Data'!D25))),'Data Summary'!CO31="Yes"),OFFSET('Sanitation Data'!$D$12,0,10*ROW('Sanitation Data'!D25)),NA())</f>
        <v>#N/A</v>
      </c>
      <c r="AA31" s="507" t="e">
        <f ca="1">+IF(AND(ISNUMBER(OFFSET('Sanitation Data'!$E$4,0,10*ROW('Sanitation Data'!E25))),'Data Summary'!CP31="Yes"),100-OFFSET('Sanitation Data'!$E$4,0,10*ROW('Sanitation Data'!E25)),NA())</f>
        <v>#N/A</v>
      </c>
      <c r="AB31" s="507" t="e">
        <f ca="1">+IF(AND(ISNUMBER(OFFSET('Sanitation Data'!$E$6,0,10*ROW('Sanitation Data'!E25))),'Data Summary'!CQ31="Yes"),OFFSET('Sanitation Data'!$E$6,0,10*ROW('Sanitation Data'!E25)),NA())</f>
        <v>#N/A</v>
      </c>
      <c r="AC31" s="507" t="e">
        <f ca="1">+IF(AND(ISNUMBER(OFFSET('Sanitation Data'!$E$10,0,10*ROW('Sanitation Data'!E25))),'Data Summary'!CR31="Yes"),OFFSET('Sanitation Data'!$E$10,0,10*ROW('Sanitation Data'!E25)),NA())</f>
        <v>#N/A</v>
      </c>
      <c r="AD31" s="507" t="e">
        <f ca="1">+IF(AND(ISNUMBER(OFFSET('Sanitation Data'!$E$11,0,10*ROW('Sanitation Data'!E25))),'Data Summary'!CS31="Yes"),OFFSET('Sanitation Data'!$E$11,0,10*ROW('Sanitation Data'!E25)),NA())</f>
        <v>#N/A</v>
      </c>
      <c r="AE31" s="507" t="e">
        <f ca="1">+IF(AND(ISNUMBER(OFFSET('Sanitation Data'!$E$12,0,10*ROW('Sanitation Data'!E25))),'Data Summary'!CT31="Yes"),OFFSET('Sanitation Data'!$E$12,0,10*ROW('Sanitation Data'!E25)),NA())</f>
        <v>#N/A</v>
      </c>
      <c r="AF31" s="507" t="e">
        <f ca="1">+IF(AND(ISNUMBER(OFFSET('Sanitation Data'!$F$4,0,10*ROW('Sanitation Data'!F25))),'Data Summary'!CU31="Yes"),100-OFFSET('Sanitation Data'!$F$4,0,10*ROW('Sanitation Data'!F25)),NA())</f>
        <v>#N/A</v>
      </c>
      <c r="AG31" s="507" t="e">
        <f ca="1">+IF(AND(ISNUMBER(OFFSET('Sanitation Data'!$F$6,0,10*ROW('Sanitation Data'!F25))),'Data Summary'!CV31="Yes"),OFFSET('Sanitation Data'!$F$6,0,10*ROW('Sanitation Data'!F25)),NA())</f>
        <v>#N/A</v>
      </c>
      <c r="AH31" s="507" t="e">
        <f ca="1">+IF(AND(ISNUMBER(OFFSET('Sanitation Data'!$F$10,0,10*ROW('Sanitation Data'!F25))),'Data Summary'!CW31="Yes"),OFFSET('Sanitation Data'!$F$10,0,10*ROW('Sanitation Data'!F25)),NA())</f>
        <v>#N/A</v>
      </c>
      <c r="AI31" s="507" t="e">
        <f ca="1">+IF(AND(ISNUMBER(OFFSET('Sanitation Data'!$F$11,0,10*ROW('Sanitation Data'!F25))),'Data Summary'!CX31="Yes"),OFFSET('Sanitation Data'!$F$11,0,10*ROW('Sanitation Data'!F25)),NA())</f>
        <v>#N/A</v>
      </c>
      <c r="AJ31" s="507" t="e">
        <f ca="1">+IF(AND(ISNUMBER(OFFSET('Sanitation Data'!$F$12,0,10*ROW('Sanitation Data'!F25))),'Data Summary'!CY31="Yes"),OFFSET('Sanitation Data'!$F$12,0,10*ROW('Sanitation Data'!F25)),NA())</f>
        <v>#N/A</v>
      </c>
      <c r="AK31" s="507" t="e">
        <f ca="1">+IF(AND(ISNUMBER(OFFSET('Sanitation Data'!$G$4,0,10*ROW('Sanitation Data'!G25))),'Data Summary'!CZ31="Yes"),100-OFFSET('Sanitation Data'!$G$4,0,10*ROW('Sanitation Data'!G25)),NA())</f>
        <v>#N/A</v>
      </c>
      <c r="AL31" s="507" t="e">
        <f ca="1">+IF(AND(ISNUMBER(OFFSET('Sanitation Data'!$G$6,0,10*ROW('Sanitation Data'!G25))),'Data Summary'!DA31="Yes"),OFFSET('Sanitation Data'!$G$6,0,10*ROW('Sanitation Data'!G25)),NA())</f>
        <v>#N/A</v>
      </c>
      <c r="AM31" s="507" t="e">
        <f ca="1">+IF(AND(ISNUMBER(OFFSET('Sanitation Data'!$G$10,0,10*ROW('Sanitation Data'!G25))),'Data Summary'!DB31="Yes"),OFFSET('Sanitation Data'!$G$10,0,10*ROW('Sanitation Data'!G25)),NA())</f>
        <v>#N/A</v>
      </c>
      <c r="AN31" s="507" t="e">
        <f ca="1">+IF(AND(ISNUMBER(OFFSET('Sanitation Data'!$G$11,0,10*ROW('Sanitation Data'!G25))),'Data Summary'!DC31="Yes"),OFFSET('Sanitation Data'!$G$11,0,10*ROW('Sanitation Data'!G25)),NA())</f>
        <v>#N/A</v>
      </c>
      <c r="AO31" s="507" t="e">
        <f ca="1">+IF(AND(ISNUMBER(OFFSET('Sanitation Data'!$G$12,0,10*ROW('Sanitation Data'!G25))),'Data Summary'!DD31="Yes"),OFFSET('Sanitation Data'!$G$12,0,10*ROW('Sanitation Data'!G25)),NA())</f>
        <v>#N/A</v>
      </c>
      <c r="AP31" s="507" t="e">
        <f ca="1">+IF(AND(ISNUMBER(OFFSET('Sanitation Data'!$H$4,0,10*ROW('Sanitation Data'!H25))),'Data Summary'!DE31="Yes"),100-OFFSET('Sanitation Data'!$H$4,0,10*ROW('Sanitation Data'!H25)),NA())</f>
        <v>#N/A</v>
      </c>
      <c r="AQ31" s="507" t="e">
        <f ca="1">+IF(AND(ISNUMBER(OFFSET('Sanitation Data'!$H$6,0,10*ROW('Sanitation Data'!H25))),'Data Summary'!DF31="Yes"),OFFSET('Sanitation Data'!$H$6,0,10*ROW('Sanitation Data'!H25)),NA())</f>
        <v>#N/A</v>
      </c>
      <c r="AR31" s="507" t="e">
        <f ca="1">+IF(AND(ISNUMBER(OFFSET('Sanitation Data'!$H$10,0,10*ROW('Sanitation Data'!H25))),'Data Summary'!DG31="Yes"),OFFSET('Sanitation Data'!$H$10,0,10*ROW('Sanitation Data'!H25)),NA())</f>
        <v>#N/A</v>
      </c>
      <c r="AS31" s="507" t="e">
        <f ca="1">+IF(AND(ISNUMBER(OFFSET('Sanitation Data'!$H$11,0,10*ROW('Sanitation Data'!H25))),'Data Summary'!DH31="Yes"),OFFSET('Sanitation Data'!$H$11,0,10*ROW('Sanitation Data'!H25)),NA())</f>
        <v>#N/A</v>
      </c>
      <c r="AT31" s="507" t="e">
        <f ca="1">+IF(AND(ISNUMBER(OFFSET('Sanitation Data'!$H$12,0,10*ROW('Sanitation Data'!H25))),'Data Summary'!DI31="Yes"),OFFSET('Sanitation Data'!$H$12,0,10*ROW('Sanitation Data'!H25)),NA())</f>
        <v>#N/A</v>
      </c>
      <c r="AU31" s="507" t="e">
        <f ca="1">+IF(AND(ISNUMBER(OFFSET('Sanitation Data'!$I$4,0,10*ROW('Sanitation Data'!I25))),'Data Summary'!DJ31="Yes"),100-OFFSET('Sanitation Data'!$I$4,0,10*ROW('Sanitation Data'!I25)),NA())</f>
        <v>#N/A</v>
      </c>
      <c r="AV31" s="507" t="e">
        <f ca="1">+IF(AND(ISNUMBER(OFFSET('Sanitation Data'!$I$6,0,10*ROW('Sanitation Data'!I25))),'Data Summary'!DK31="Yes"),OFFSET('Sanitation Data'!$I$6,0,10*ROW('Sanitation Data'!I25)),NA())</f>
        <v>#N/A</v>
      </c>
      <c r="AW31" s="507" t="e">
        <f ca="1">+IF(AND(ISNUMBER(OFFSET('Sanitation Data'!$I$10,0,10*ROW('Sanitation Data'!I25))),'Data Summary'!DL31="Yes"),OFFSET('Sanitation Data'!$I$10,0,10*ROW('Sanitation Data'!I25)),NA())</f>
        <v>#N/A</v>
      </c>
      <c r="AX31" s="507" t="e">
        <f ca="1">+IF(AND(ISNUMBER(OFFSET('Sanitation Data'!$I$11,0,10*ROW('Sanitation Data'!I25))),'Data Summary'!DM31="Yes"),OFFSET('Sanitation Data'!$I$11,0,10*ROW('Sanitation Data'!I25)),NA())</f>
        <v>#N/A</v>
      </c>
      <c r="AY31" s="507" t="e">
        <f ca="1">+IF(AND(ISNUMBER(OFFSET('Sanitation Data'!$I$12,0,10*ROW('Sanitation Data'!I25))),'Data Summary'!DN31="Yes"),OFFSET('Sanitation Data'!$I$12,0,10*ROW('Sanitation Data'!I25)),NA())</f>
        <v>#N/A</v>
      </c>
      <c r="AZ31" s="508" t="e">
        <f ca="1">+IF(AND(ISNUMBER(OFFSET('Hygiene Data'!$D$5,0,10*ROW('Hygiene Data'!D25))),'Data Summary'!DO31="Yes"),OFFSET('Hygiene Data'!$D$5,0,10*ROW('Hygiene Data'!D25)),NA())</f>
        <v>#N/A</v>
      </c>
      <c r="BA31" s="508" t="e">
        <f ca="1">+IF(AND(ISNUMBER(OFFSET('Hygiene Data'!$D$7,0,10*ROW('Hygiene Data'!D25))),'Data Summary'!DP31="Yes"),OFFSET('Hygiene Data'!$D$7,0,10*ROW('Hygiene Data'!D25)),NA())</f>
        <v>#N/A</v>
      </c>
      <c r="BB31" s="508" t="e">
        <f ca="1">+IF(AND(ISNUMBER(OFFSET('Hygiene Data'!$D$9,0,10*ROW('Hygiene Data'!D25))),'Data Summary'!DQ31="Yes"),OFFSET('Hygiene Data'!$D$9,0,10*ROW('Hygiene Data'!D25)),NA())</f>
        <v>#N/A</v>
      </c>
      <c r="BC31" s="508" t="e">
        <f ca="1">+IF(AND(ISNUMBER(OFFSET('Hygiene Data'!$E$5,0,10*ROW('Hygiene Data'!E25))),'Data Summary'!DR31="Yes"),OFFSET('Hygiene Data'!$E$5,0,10*ROW('Hygiene Data'!E25)),NA())</f>
        <v>#N/A</v>
      </c>
      <c r="BD31" s="508" t="e">
        <f ca="1">+IF(AND(ISNUMBER(OFFSET('Hygiene Data'!$E$7,0,10*ROW('Hygiene Data'!E25))),'Data Summary'!DS31="Yes"),OFFSET('Hygiene Data'!$E$7,0,10*ROW('Hygiene Data'!E25)),NA())</f>
        <v>#N/A</v>
      </c>
      <c r="BE31" s="508" t="e">
        <f ca="1">+IF(AND(ISNUMBER(OFFSET('Hygiene Data'!$E$9,0,10*ROW('Hygiene Data'!E25))),'Data Summary'!DT31="Yes"),OFFSET('Hygiene Data'!$E$9,0,10*ROW('Hygiene Data'!E25)),NA())</f>
        <v>#N/A</v>
      </c>
      <c r="BF31" s="508" t="e">
        <f ca="1">+IF(AND(ISNUMBER(OFFSET('Hygiene Data'!$F$5,0,10*ROW('Hygiene Data'!F25))),'Data Summary'!DU31="Yes"),OFFSET('Hygiene Data'!$F$5,0,10*ROW('Hygiene Data'!F25)),NA())</f>
        <v>#N/A</v>
      </c>
      <c r="BG31" s="508" t="e">
        <f ca="1">+IF(AND(ISNUMBER(OFFSET('Hygiene Data'!$F$7,0,10*ROW('Hygiene Data'!F25))),'Data Summary'!DV31="Yes"),OFFSET('Hygiene Data'!$F$7,0,10*ROW('Hygiene Data'!F25)),NA())</f>
        <v>#N/A</v>
      </c>
      <c r="BH31" s="508" t="e">
        <f ca="1">+IF(AND(ISNUMBER(OFFSET('Hygiene Data'!$F$9,0,10*ROW('Hygiene Data'!F25))),'Data Summary'!DW31="Yes"),OFFSET('Hygiene Data'!$F$9,0,10*ROW('Hygiene Data'!F25)),NA())</f>
        <v>#N/A</v>
      </c>
      <c r="BI31" s="508" t="e">
        <f ca="1">+IF(AND(ISNUMBER(OFFSET('Hygiene Data'!$G$5,0,10*ROW('Hygiene Data'!G25))),'Data Summary'!DX31="Yes"),OFFSET('Hygiene Data'!$G$5,0,10*ROW('Hygiene Data'!G25)),NA())</f>
        <v>#N/A</v>
      </c>
      <c r="BJ31" s="508" t="e">
        <f ca="1">+IF(AND(ISNUMBER(OFFSET('Hygiene Data'!$G$7,0,10*ROW('Hygiene Data'!G25))),'Data Summary'!DY31="Yes"),OFFSET('Hygiene Data'!$G$7,0,10*ROW('Hygiene Data'!G25)),NA())</f>
        <v>#N/A</v>
      </c>
      <c r="BK31" s="508" t="e">
        <f ca="1">+IF(AND(ISNUMBER(OFFSET('Hygiene Data'!$G$9,0,10*ROW('Hygiene Data'!G25))),'Data Summary'!DZ31="Yes"),OFFSET('Hygiene Data'!$G$9,0,10*ROW('Hygiene Data'!G25)),NA())</f>
        <v>#N/A</v>
      </c>
      <c r="BL31" s="508" t="e">
        <f ca="1">+IF(AND(ISNUMBER(OFFSET('Hygiene Data'!$H$5,0,10*ROW('Hygiene Data'!H25))),'Data Summary'!EA31="Yes"),OFFSET('Hygiene Data'!$H$5,0,10*ROW('Hygiene Data'!H25)),NA())</f>
        <v>#N/A</v>
      </c>
      <c r="BM31" s="508" t="e">
        <f ca="1">+IF(AND(ISNUMBER(OFFSET('Hygiene Data'!$H$7,0,10*ROW('Hygiene Data'!H25))),'Data Summary'!EB31="Yes"),OFFSET('Hygiene Data'!$H$7,0,10*ROW('Hygiene Data'!H25)),NA())</f>
        <v>#N/A</v>
      </c>
      <c r="BN31" s="508" t="e">
        <f ca="1">+IF(AND(ISNUMBER(OFFSET('Hygiene Data'!$H$9,0,10*ROW('Hygiene Data'!H25))),'Data Summary'!EC31="Yes"),OFFSET('Hygiene Data'!$H$9,0,10*ROW('Hygiene Data'!H25)),NA())</f>
        <v>#N/A</v>
      </c>
      <c r="BO31" s="508" t="e">
        <f ca="1">+IF(AND(ISNUMBER(OFFSET('Hygiene Data'!$I$5,0,10*ROW('Hygiene Data'!I25))),'Data Summary'!ED31="Yes"),OFFSET('Hygiene Data'!$I$5,0,10*ROW('Hygiene Data'!I25)),NA())</f>
        <v>#N/A</v>
      </c>
      <c r="BP31" s="508" t="e">
        <f ca="1">+IF(AND(ISNUMBER(OFFSET('Hygiene Data'!$I$7,0,10*ROW('Hygiene Data'!I25))),'Data Summary'!EE31="Yes"),OFFSET('Hygiene Data'!$I$7,0,10*ROW('Hygiene Data'!I25)),NA())</f>
        <v>#N/A</v>
      </c>
      <c r="BQ31" s="508" t="e">
        <f ca="1">+IF(AND(ISNUMBER(OFFSET('Hygiene Data'!$I$9,0,10*ROW('Hygiene Data'!I25))),'Data Summary'!EF31="Yes"),OFFSET('Hygiene Data'!$I$9,0,10*ROW('Hygiene Data'!I25)),NA())</f>
        <v>#N/A</v>
      </c>
    </row>
    <row r="32" spans="1:69" x14ac:dyDescent="0.25">
      <c r="A32" s="504" t="e">
        <f ca="1">+RIGHT('Data Summary'!A32,LEN('Data Summary'!A32)-9)</f>
        <v>#VALUE!</v>
      </c>
      <c r="B32" s="478" t="str">
        <f ca="1">+IF(ISTEXT('Data Summary'!B32),'Data Summary'!B32,"")</f>
        <v/>
      </c>
      <c r="C32" s="505" t="e">
        <f ca="1">+VALUE('Data Summary'!C32)</f>
        <v>#VALUE!</v>
      </c>
      <c r="D32" s="506" t="e">
        <f ca="1">+IF(AND(ISNUMBER(OFFSET('Water Data'!$D$4,0,10*ROW('Water Data'!D26))),'Data Summary'!BS32="Yes"),100-OFFSET('Water Data'!$D$4,0,10*ROW('Water Data'!D26)),NA())</f>
        <v>#N/A</v>
      </c>
      <c r="E32" s="506" t="e">
        <f ca="1">+IF(AND(ISNUMBER(OFFSET('Water Data'!$D$6,0,10*ROW('Water Data'!D26))),'Data Summary'!BT32="Yes"),OFFSET('Water Data'!$D$6,0,10*ROW('Water Data'!D26)),NA())</f>
        <v>#N/A</v>
      </c>
      <c r="F32" s="506" t="e">
        <f ca="1">+IF(AND(ISNUMBER(OFFSET('Water Data'!$D$9,0,10*ROW('Water Data'!D26))),'Data Summary'!BU32="Yes"),OFFSET('Water Data'!$D$9,0,10*ROW('Water Data'!D26)),NA())</f>
        <v>#N/A</v>
      </c>
      <c r="G32" s="506" t="e">
        <f ca="1">+IF(AND(ISNUMBER(OFFSET('Water Data'!$E$4,0,10*ROW('Water Data'!E26))),'Data Summary'!BV32="Yes"),100-OFFSET('Water Data'!$E$4,0,10*ROW('Water Data'!E26)),NA())</f>
        <v>#N/A</v>
      </c>
      <c r="H32" s="506" t="e">
        <f ca="1">+IF(AND(ISNUMBER(OFFSET('Water Data'!$E$6,0,10*ROW('Water Data'!E26))),'Data Summary'!BW32="Yes"),OFFSET('Water Data'!$E$6,0,10*ROW('Water Data'!E26)),NA())</f>
        <v>#N/A</v>
      </c>
      <c r="I32" s="506" t="e">
        <f ca="1">+IF(AND(ISNUMBER(OFFSET('Water Data'!$E$9,0,10*ROW('Water Data'!E26))),'Data Summary'!BX32="Yes"),OFFSET('Water Data'!$E$9,0,10*ROW('Water Data'!E26)),NA())</f>
        <v>#N/A</v>
      </c>
      <c r="J32" s="506" t="e">
        <f ca="1">+IF(AND(ISNUMBER(OFFSET('Water Data'!$F$4,0,10*ROW('Water Data'!F26))),'Data Summary'!BY32="Yes"),100-OFFSET('Water Data'!$F$4,0,10*ROW('Water Data'!F26)),NA())</f>
        <v>#N/A</v>
      </c>
      <c r="K32" s="506" t="e">
        <f ca="1">+IF(AND(ISNUMBER(OFFSET('Water Data'!$F$6,0,10*ROW('Water Data'!F26))),'Data Summary'!BZ32="Yes"),OFFSET('Water Data'!$F$6,0,10*ROW('Water Data'!F26)),NA())</f>
        <v>#N/A</v>
      </c>
      <c r="L32" s="506" t="e">
        <f ca="1">+IF(AND(ISNUMBER(OFFSET('Water Data'!$F$9,0,10*ROW('Water Data'!F26))),'Data Summary'!CA32="Yes"),OFFSET('Water Data'!$F$9,0,10*ROW('Water Data'!F26)),NA())</f>
        <v>#N/A</v>
      </c>
      <c r="M32" s="506" t="e">
        <f ca="1">+IF(AND(ISNUMBER(OFFSET('Water Data'!$G$4,0,10*ROW('Water Data'!G26))),'Data Summary'!CB32="Yes"),100-OFFSET('Water Data'!$G$4,0,10*ROW('Water Data'!G26)),NA())</f>
        <v>#N/A</v>
      </c>
      <c r="N32" s="506" t="e">
        <f ca="1">+IF(AND(ISNUMBER(OFFSET('Water Data'!$G$6,0,10*ROW('Water Data'!G26))),'Data Summary'!CC32="Yes"),OFFSET('Water Data'!$G$6,0,10*ROW('Water Data'!G26)),NA())</f>
        <v>#N/A</v>
      </c>
      <c r="O32" s="506" t="e">
        <f ca="1">+IF(AND(ISNUMBER(OFFSET('Water Data'!$G$9,0,10*ROW('Water Data'!G26))),'Data Summary'!CD32="Yes"),OFFSET('Water Data'!$G$9,0,10*ROW('Water Data'!G26)),NA())</f>
        <v>#N/A</v>
      </c>
      <c r="P32" s="506" t="e">
        <f ca="1">+IF(AND(ISNUMBER(OFFSET('Water Data'!$H$4,0,10*ROW('Water Data'!H26))),'Data Summary'!CE32="Yes"),100-OFFSET('Water Data'!$H$4,0,10*ROW('Water Data'!H26)),NA())</f>
        <v>#N/A</v>
      </c>
      <c r="Q32" s="506" t="e">
        <f ca="1">+IF(AND(ISNUMBER(OFFSET('Water Data'!$H$6,0,10*ROW('Water Data'!H26))),'Data Summary'!CF32="Yes"),OFFSET('Water Data'!$H$6,0,10*ROW('Water Data'!H26)),NA())</f>
        <v>#N/A</v>
      </c>
      <c r="R32" s="506" t="e">
        <f ca="1">+IF(AND(ISNUMBER(OFFSET('Water Data'!$H$9,0,10*ROW('Water Data'!H26))),'Data Summary'!CG32="Yes"),OFFSET('Water Data'!$H$9,0,10*ROW('Water Data'!H26)),NA())</f>
        <v>#N/A</v>
      </c>
      <c r="S32" s="506" t="e">
        <f ca="1">+IF(AND(ISNUMBER(OFFSET('Water Data'!$I$4,0,10*ROW('Water Data'!I26))),'Data Summary'!CH32="Yes"),100-OFFSET('Water Data'!$I$4,0,10*ROW('Water Data'!I26)),NA())</f>
        <v>#N/A</v>
      </c>
      <c r="T32" s="506" t="e">
        <f ca="1">+IF(AND(ISNUMBER(OFFSET('Water Data'!$I$6,0,10*ROW('Water Data'!I26))),'Data Summary'!CI32="Yes"),OFFSET('Water Data'!$I$6,0,10*ROW('Water Data'!I26)),NA())</f>
        <v>#N/A</v>
      </c>
      <c r="U32" s="506" t="e">
        <f ca="1">+IF(AND(ISNUMBER(OFFSET('Water Data'!$I$9,0,10*ROW('Water Data'!I26))),'Data Summary'!CJ32="Yes"),OFFSET('Water Data'!$I$9,0,10*ROW('Water Data'!I26)),NA())</f>
        <v>#N/A</v>
      </c>
      <c r="V32" s="507" t="e">
        <f ca="1">+IF(AND(ISNUMBER(OFFSET('Sanitation Data'!$D$4,0,10*ROW('Sanitation Data'!D26))),'Data Summary'!CK32="Yes"),100-OFFSET('Sanitation Data'!$D$4,0,10*ROW('Sanitation Data'!D26)),NA())</f>
        <v>#N/A</v>
      </c>
      <c r="W32" s="507" t="e">
        <f ca="1">+IF(AND(ISNUMBER(OFFSET('Sanitation Data'!$D$6,0,10*ROW('Sanitation Data'!D26))),'Data Summary'!CL32="Yes"),OFFSET('Sanitation Data'!$D$6,0,10*ROW('Sanitation Data'!D26)),NA())</f>
        <v>#N/A</v>
      </c>
      <c r="X32" s="507" t="e">
        <f ca="1">+IF(AND(ISNUMBER(OFFSET('Sanitation Data'!$D$10,0,10*ROW('Sanitation Data'!D26))),'Data Summary'!CM32="Yes"),OFFSET('Sanitation Data'!$D$10,0,10*ROW('Sanitation Data'!D26)),NA())</f>
        <v>#N/A</v>
      </c>
      <c r="Y32" s="507" t="e">
        <f ca="1">+IF(AND(ISNUMBER(OFFSET('Sanitation Data'!$D$11,0,10*ROW('Sanitation Data'!D26))),'Data Summary'!CN32="Yes"),OFFSET('Sanitation Data'!$D$11,0,10*ROW('Sanitation Data'!D26)),NA())</f>
        <v>#N/A</v>
      </c>
      <c r="Z32" s="507" t="e">
        <f ca="1">+IF(AND(ISNUMBER(OFFSET('Sanitation Data'!$D$12,0,10*ROW('Sanitation Data'!D26))),'Data Summary'!CO32="Yes"),OFFSET('Sanitation Data'!$D$12,0,10*ROW('Sanitation Data'!D26)),NA())</f>
        <v>#N/A</v>
      </c>
      <c r="AA32" s="507" t="e">
        <f ca="1">+IF(AND(ISNUMBER(OFFSET('Sanitation Data'!$E$4,0,10*ROW('Sanitation Data'!E26))),'Data Summary'!CP32="Yes"),100-OFFSET('Sanitation Data'!$E$4,0,10*ROW('Sanitation Data'!E26)),NA())</f>
        <v>#N/A</v>
      </c>
      <c r="AB32" s="507" t="e">
        <f ca="1">+IF(AND(ISNUMBER(OFFSET('Sanitation Data'!$E$6,0,10*ROW('Sanitation Data'!E26))),'Data Summary'!CQ32="Yes"),OFFSET('Sanitation Data'!$E$6,0,10*ROW('Sanitation Data'!E26)),NA())</f>
        <v>#N/A</v>
      </c>
      <c r="AC32" s="507" t="e">
        <f ca="1">+IF(AND(ISNUMBER(OFFSET('Sanitation Data'!$E$10,0,10*ROW('Sanitation Data'!E26))),'Data Summary'!CR32="Yes"),OFFSET('Sanitation Data'!$E$10,0,10*ROW('Sanitation Data'!E26)),NA())</f>
        <v>#N/A</v>
      </c>
      <c r="AD32" s="507" t="e">
        <f ca="1">+IF(AND(ISNUMBER(OFFSET('Sanitation Data'!$E$11,0,10*ROW('Sanitation Data'!E26))),'Data Summary'!CS32="Yes"),OFFSET('Sanitation Data'!$E$11,0,10*ROW('Sanitation Data'!E26)),NA())</f>
        <v>#N/A</v>
      </c>
      <c r="AE32" s="507" t="e">
        <f ca="1">+IF(AND(ISNUMBER(OFFSET('Sanitation Data'!$E$12,0,10*ROW('Sanitation Data'!E26))),'Data Summary'!CT32="Yes"),OFFSET('Sanitation Data'!$E$12,0,10*ROW('Sanitation Data'!E26)),NA())</f>
        <v>#N/A</v>
      </c>
      <c r="AF32" s="507" t="e">
        <f ca="1">+IF(AND(ISNUMBER(OFFSET('Sanitation Data'!$F$4,0,10*ROW('Sanitation Data'!F26))),'Data Summary'!CU32="Yes"),100-OFFSET('Sanitation Data'!$F$4,0,10*ROW('Sanitation Data'!F26)),NA())</f>
        <v>#N/A</v>
      </c>
      <c r="AG32" s="507" t="e">
        <f ca="1">+IF(AND(ISNUMBER(OFFSET('Sanitation Data'!$F$6,0,10*ROW('Sanitation Data'!F26))),'Data Summary'!CV32="Yes"),OFFSET('Sanitation Data'!$F$6,0,10*ROW('Sanitation Data'!F26)),NA())</f>
        <v>#N/A</v>
      </c>
      <c r="AH32" s="507" t="e">
        <f ca="1">+IF(AND(ISNUMBER(OFFSET('Sanitation Data'!$F$10,0,10*ROW('Sanitation Data'!F26))),'Data Summary'!CW32="Yes"),OFFSET('Sanitation Data'!$F$10,0,10*ROW('Sanitation Data'!F26)),NA())</f>
        <v>#N/A</v>
      </c>
      <c r="AI32" s="507" t="e">
        <f ca="1">+IF(AND(ISNUMBER(OFFSET('Sanitation Data'!$F$11,0,10*ROW('Sanitation Data'!F26))),'Data Summary'!CX32="Yes"),OFFSET('Sanitation Data'!$F$11,0,10*ROW('Sanitation Data'!F26)),NA())</f>
        <v>#N/A</v>
      </c>
      <c r="AJ32" s="507" t="e">
        <f ca="1">+IF(AND(ISNUMBER(OFFSET('Sanitation Data'!$F$12,0,10*ROW('Sanitation Data'!F26))),'Data Summary'!CY32="Yes"),OFFSET('Sanitation Data'!$F$12,0,10*ROW('Sanitation Data'!F26)),NA())</f>
        <v>#N/A</v>
      </c>
      <c r="AK32" s="507" t="e">
        <f ca="1">+IF(AND(ISNUMBER(OFFSET('Sanitation Data'!$G$4,0,10*ROW('Sanitation Data'!G26))),'Data Summary'!CZ32="Yes"),100-OFFSET('Sanitation Data'!$G$4,0,10*ROW('Sanitation Data'!G26)),NA())</f>
        <v>#N/A</v>
      </c>
      <c r="AL32" s="507" t="e">
        <f ca="1">+IF(AND(ISNUMBER(OFFSET('Sanitation Data'!$G$6,0,10*ROW('Sanitation Data'!G26))),'Data Summary'!DA32="Yes"),OFFSET('Sanitation Data'!$G$6,0,10*ROW('Sanitation Data'!G26)),NA())</f>
        <v>#N/A</v>
      </c>
      <c r="AM32" s="507" t="e">
        <f ca="1">+IF(AND(ISNUMBER(OFFSET('Sanitation Data'!$G$10,0,10*ROW('Sanitation Data'!G26))),'Data Summary'!DB32="Yes"),OFFSET('Sanitation Data'!$G$10,0,10*ROW('Sanitation Data'!G26)),NA())</f>
        <v>#N/A</v>
      </c>
      <c r="AN32" s="507" t="e">
        <f ca="1">+IF(AND(ISNUMBER(OFFSET('Sanitation Data'!$G$11,0,10*ROW('Sanitation Data'!G26))),'Data Summary'!DC32="Yes"),OFFSET('Sanitation Data'!$G$11,0,10*ROW('Sanitation Data'!G26)),NA())</f>
        <v>#N/A</v>
      </c>
      <c r="AO32" s="507" t="e">
        <f ca="1">+IF(AND(ISNUMBER(OFFSET('Sanitation Data'!$G$12,0,10*ROW('Sanitation Data'!G26))),'Data Summary'!DD32="Yes"),OFFSET('Sanitation Data'!$G$12,0,10*ROW('Sanitation Data'!G26)),NA())</f>
        <v>#N/A</v>
      </c>
      <c r="AP32" s="507" t="e">
        <f ca="1">+IF(AND(ISNUMBER(OFFSET('Sanitation Data'!$H$4,0,10*ROW('Sanitation Data'!H26))),'Data Summary'!DE32="Yes"),100-OFFSET('Sanitation Data'!$H$4,0,10*ROW('Sanitation Data'!H26)),NA())</f>
        <v>#N/A</v>
      </c>
      <c r="AQ32" s="507" t="e">
        <f ca="1">+IF(AND(ISNUMBER(OFFSET('Sanitation Data'!$H$6,0,10*ROW('Sanitation Data'!H26))),'Data Summary'!DF32="Yes"),OFFSET('Sanitation Data'!$H$6,0,10*ROW('Sanitation Data'!H26)),NA())</f>
        <v>#N/A</v>
      </c>
      <c r="AR32" s="507" t="e">
        <f ca="1">+IF(AND(ISNUMBER(OFFSET('Sanitation Data'!$H$10,0,10*ROW('Sanitation Data'!H26))),'Data Summary'!DG32="Yes"),OFFSET('Sanitation Data'!$H$10,0,10*ROW('Sanitation Data'!H26)),NA())</f>
        <v>#N/A</v>
      </c>
      <c r="AS32" s="507" t="e">
        <f ca="1">+IF(AND(ISNUMBER(OFFSET('Sanitation Data'!$H$11,0,10*ROW('Sanitation Data'!H26))),'Data Summary'!DH32="Yes"),OFFSET('Sanitation Data'!$H$11,0,10*ROW('Sanitation Data'!H26)),NA())</f>
        <v>#N/A</v>
      </c>
      <c r="AT32" s="507" t="e">
        <f ca="1">+IF(AND(ISNUMBER(OFFSET('Sanitation Data'!$H$12,0,10*ROW('Sanitation Data'!H26))),'Data Summary'!DI32="Yes"),OFFSET('Sanitation Data'!$H$12,0,10*ROW('Sanitation Data'!H26)),NA())</f>
        <v>#N/A</v>
      </c>
      <c r="AU32" s="507" t="e">
        <f ca="1">+IF(AND(ISNUMBER(OFFSET('Sanitation Data'!$I$4,0,10*ROW('Sanitation Data'!I26))),'Data Summary'!DJ32="Yes"),100-OFFSET('Sanitation Data'!$I$4,0,10*ROW('Sanitation Data'!I26)),NA())</f>
        <v>#N/A</v>
      </c>
      <c r="AV32" s="507" t="e">
        <f ca="1">+IF(AND(ISNUMBER(OFFSET('Sanitation Data'!$I$6,0,10*ROW('Sanitation Data'!I26))),'Data Summary'!DK32="Yes"),OFFSET('Sanitation Data'!$I$6,0,10*ROW('Sanitation Data'!I26)),NA())</f>
        <v>#N/A</v>
      </c>
      <c r="AW32" s="507" t="e">
        <f ca="1">+IF(AND(ISNUMBER(OFFSET('Sanitation Data'!$I$10,0,10*ROW('Sanitation Data'!I26))),'Data Summary'!DL32="Yes"),OFFSET('Sanitation Data'!$I$10,0,10*ROW('Sanitation Data'!I26)),NA())</f>
        <v>#N/A</v>
      </c>
      <c r="AX32" s="507" t="e">
        <f ca="1">+IF(AND(ISNUMBER(OFFSET('Sanitation Data'!$I$11,0,10*ROW('Sanitation Data'!I26))),'Data Summary'!DM32="Yes"),OFFSET('Sanitation Data'!$I$11,0,10*ROW('Sanitation Data'!I26)),NA())</f>
        <v>#N/A</v>
      </c>
      <c r="AY32" s="507" t="e">
        <f ca="1">+IF(AND(ISNUMBER(OFFSET('Sanitation Data'!$I$12,0,10*ROW('Sanitation Data'!I26))),'Data Summary'!DN32="Yes"),OFFSET('Sanitation Data'!$I$12,0,10*ROW('Sanitation Data'!I26)),NA())</f>
        <v>#N/A</v>
      </c>
      <c r="AZ32" s="508" t="e">
        <f ca="1">+IF(AND(ISNUMBER(OFFSET('Hygiene Data'!$D$5,0,10*ROW('Hygiene Data'!D26))),'Data Summary'!DO32="Yes"),OFFSET('Hygiene Data'!$D$5,0,10*ROW('Hygiene Data'!D26)),NA())</f>
        <v>#N/A</v>
      </c>
      <c r="BA32" s="508" t="e">
        <f ca="1">+IF(AND(ISNUMBER(OFFSET('Hygiene Data'!$D$7,0,10*ROW('Hygiene Data'!D26))),'Data Summary'!DP32="Yes"),OFFSET('Hygiene Data'!$D$7,0,10*ROW('Hygiene Data'!D26)),NA())</f>
        <v>#N/A</v>
      </c>
      <c r="BB32" s="508" t="e">
        <f ca="1">+IF(AND(ISNUMBER(OFFSET('Hygiene Data'!$D$9,0,10*ROW('Hygiene Data'!D26))),'Data Summary'!DQ32="Yes"),OFFSET('Hygiene Data'!$D$9,0,10*ROW('Hygiene Data'!D26)),NA())</f>
        <v>#N/A</v>
      </c>
      <c r="BC32" s="508" t="e">
        <f ca="1">+IF(AND(ISNUMBER(OFFSET('Hygiene Data'!$E$5,0,10*ROW('Hygiene Data'!E26))),'Data Summary'!DR32="Yes"),OFFSET('Hygiene Data'!$E$5,0,10*ROW('Hygiene Data'!E26)),NA())</f>
        <v>#N/A</v>
      </c>
      <c r="BD32" s="508" t="e">
        <f ca="1">+IF(AND(ISNUMBER(OFFSET('Hygiene Data'!$E$7,0,10*ROW('Hygiene Data'!E26))),'Data Summary'!DS32="Yes"),OFFSET('Hygiene Data'!$E$7,0,10*ROW('Hygiene Data'!E26)),NA())</f>
        <v>#N/A</v>
      </c>
      <c r="BE32" s="508" t="e">
        <f ca="1">+IF(AND(ISNUMBER(OFFSET('Hygiene Data'!$E$9,0,10*ROW('Hygiene Data'!E26))),'Data Summary'!DT32="Yes"),OFFSET('Hygiene Data'!$E$9,0,10*ROW('Hygiene Data'!E26)),NA())</f>
        <v>#N/A</v>
      </c>
      <c r="BF32" s="508" t="e">
        <f ca="1">+IF(AND(ISNUMBER(OFFSET('Hygiene Data'!$F$5,0,10*ROW('Hygiene Data'!F26))),'Data Summary'!DU32="Yes"),OFFSET('Hygiene Data'!$F$5,0,10*ROW('Hygiene Data'!F26)),NA())</f>
        <v>#N/A</v>
      </c>
      <c r="BG32" s="508" t="e">
        <f ca="1">+IF(AND(ISNUMBER(OFFSET('Hygiene Data'!$F$7,0,10*ROW('Hygiene Data'!F26))),'Data Summary'!DV32="Yes"),OFFSET('Hygiene Data'!$F$7,0,10*ROW('Hygiene Data'!F26)),NA())</f>
        <v>#N/A</v>
      </c>
      <c r="BH32" s="508" t="e">
        <f ca="1">+IF(AND(ISNUMBER(OFFSET('Hygiene Data'!$F$9,0,10*ROW('Hygiene Data'!F26))),'Data Summary'!DW32="Yes"),OFFSET('Hygiene Data'!$F$9,0,10*ROW('Hygiene Data'!F26)),NA())</f>
        <v>#N/A</v>
      </c>
      <c r="BI32" s="508" t="e">
        <f ca="1">+IF(AND(ISNUMBER(OFFSET('Hygiene Data'!$G$5,0,10*ROW('Hygiene Data'!G26))),'Data Summary'!DX32="Yes"),OFFSET('Hygiene Data'!$G$5,0,10*ROW('Hygiene Data'!G26)),NA())</f>
        <v>#N/A</v>
      </c>
      <c r="BJ32" s="508" t="e">
        <f ca="1">+IF(AND(ISNUMBER(OFFSET('Hygiene Data'!$G$7,0,10*ROW('Hygiene Data'!G26))),'Data Summary'!DY32="Yes"),OFFSET('Hygiene Data'!$G$7,0,10*ROW('Hygiene Data'!G26)),NA())</f>
        <v>#N/A</v>
      </c>
      <c r="BK32" s="508" t="e">
        <f ca="1">+IF(AND(ISNUMBER(OFFSET('Hygiene Data'!$G$9,0,10*ROW('Hygiene Data'!G26))),'Data Summary'!DZ32="Yes"),OFFSET('Hygiene Data'!$G$9,0,10*ROW('Hygiene Data'!G26)),NA())</f>
        <v>#N/A</v>
      </c>
      <c r="BL32" s="508" t="e">
        <f ca="1">+IF(AND(ISNUMBER(OFFSET('Hygiene Data'!$H$5,0,10*ROW('Hygiene Data'!H26))),'Data Summary'!EA32="Yes"),OFFSET('Hygiene Data'!$H$5,0,10*ROW('Hygiene Data'!H26)),NA())</f>
        <v>#N/A</v>
      </c>
      <c r="BM32" s="508" t="e">
        <f ca="1">+IF(AND(ISNUMBER(OFFSET('Hygiene Data'!$H$7,0,10*ROW('Hygiene Data'!H26))),'Data Summary'!EB32="Yes"),OFFSET('Hygiene Data'!$H$7,0,10*ROW('Hygiene Data'!H26)),NA())</f>
        <v>#N/A</v>
      </c>
      <c r="BN32" s="508" t="e">
        <f ca="1">+IF(AND(ISNUMBER(OFFSET('Hygiene Data'!$H$9,0,10*ROW('Hygiene Data'!H26))),'Data Summary'!EC32="Yes"),OFFSET('Hygiene Data'!$H$9,0,10*ROW('Hygiene Data'!H26)),NA())</f>
        <v>#N/A</v>
      </c>
      <c r="BO32" s="508" t="e">
        <f ca="1">+IF(AND(ISNUMBER(OFFSET('Hygiene Data'!$I$5,0,10*ROW('Hygiene Data'!I26))),'Data Summary'!ED32="Yes"),OFFSET('Hygiene Data'!$I$5,0,10*ROW('Hygiene Data'!I26)),NA())</f>
        <v>#N/A</v>
      </c>
      <c r="BP32" s="508" t="e">
        <f ca="1">+IF(AND(ISNUMBER(OFFSET('Hygiene Data'!$I$7,0,10*ROW('Hygiene Data'!I26))),'Data Summary'!EE32="Yes"),OFFSET('Hygiene Data'!$I$7,0,10*ROW('Hygiene Data'!I26)),NA())</f>
        <v>#N/A</v>
      </c>
      <c r="BQ32" s="508" t="e">
        <f ca="1">+IF(AND(ISNUMBER(OFFSET('Hygiene Data'!$I$9,0,10*ROW('Hygiene Data'!I26))),'Data Summary'!EF32="Yes"),OFFSET('Hygiene Data'!$I$9,0,10*ROW('Hygiene Data'!I26)),NA())</f>
        <v>#N/A</v>
      </c>
    </row>
    <row r="33" spans="1:69" x14ac:dyDescent="0.25">
      <c r="A33" s="504" t="e">
        <f ca="1">+RIGHT('Data Summary'!A33,LEN('Data Summary'!A33)-9)</f>
        <v>#VALUE!</v>
      </c>
      <c r="B33" s="478" t="str">
        <f ca="1">+IF(ISTEXT('Data Summary'!B33),'Data Summary'!B33,"")</f>
        <v/>
      </c>
      <c r="C33" s="505" t="e">
        <f ca="1">+VALUE('Data Summary'!C33)</f>
        <v>#VALUE!</v>
      </c>
      <c r="D33" s="506" t="e">
        <f ca="1">+IF(AND(ISNUMBER(OFFSET('Water Data'!$D$4,0,10*ROW('Water Data'!D27))),'Data Summary'!BS33="Yes"),100-OFFSET('Water Data'!$D$4,0,10*ROW('Water Data'!D27)),NA())</f>
        <v>#N/A</v>
      </c>
      <c r="E33" s="506" t="e">
        <f ca="1">+IF(AND(ISNUMBER(OFFSET('Water Data'!$D$6,0,10*ROW('Water Data'!D27))),'Data Summary'!BT33="Yes"),OFFSET('Water Data'!$D$6,0,10*ROW('Water Data'!D27)),NA())</f>
        <v>#N/A</v>
      </c>
      <c r="F33" s="506" t="e">
        <f ca="1">+IF(AND(ISNUMBER(OFFSET('Water Data'!$D$9,0,10*ROW('Water Data'!D27))),'Data Summary'!BU33="Yes"),OFFSET('Water Data'!$D$9,0,10*ROW('Water Data'!D27)),NA())</f>
        <v>#N/A</v>
      </c>
      <c r="G33" s="506" t="e">
        <f ca="1">+IF(AND(ISNUMBER(OFFSET('Water Data'!$E$4,0,10*ROW('Water Data'!E27))),'Data Summary'!BV33="Yes"),100-OFFSET('Water Data'!$E$4,0,10*ROW('Water Data'!E27)),NA())</f>
        <v>#N/A</v>
      </c>
      <c r="H33" s="506" t="e">
        <f ca="1">+IF(AND(ISNUMBER(OFFSET('Water Data'!$E$6,0,10*ROW('Water Data'!E27))),'Data Summary'!BW33="Yes"),OFFSET('Water Data'!$E$6,0,10*ROW('Water Data'!E27)),NA())</f>
        <v>#N/A</v>
      </c>
      <c r="I33" s="506" t="e">
        <f ca="1">+IF(AND(ISNUMBER(OFFSET('Water Data'!$E$9,0,10*ROW('Water Data'!E27))),'Data Summary'!BX33="Yes"),OFFSET('Water Data'!$E$9,0,10*ROW('Water Data'!E27)),NA())</f>
        <v>#N/A</v>
      </c>
      <c r="J33" s="506" t="e">
        <f ca="1">+IF(AND(ISNUMBER(OFFSET('Water Data'!$F$4,0,10*ROW('Water Data'!F27))),'Data Summary'!BY33="Yes"),100-OFFSET('Water Data'!$F$4,0,10*ROW('Water Data'!F27)),NA())</f>
        <v>#N/A</v>
      </c>
      <c r="K33" s="506" t="e">
        <f ca="1">+IF(AND(ISNUMBER(OFFSET('Water Data'!$F$6,0,10*ROW('Water Data'!F27))),'Data Summary'!BZ33="Yes"),OFFSET('Water Data'!$F$6,0,10*ROW('Water Data'!F27)),NA())</f>
        <v>#N/A</v>
      </c>
      <c r="L33" s="506" t="e">
        <f ca="1">+IF(AND(ISNUMBER(OFFSET('Water Data'!$F$9,0,10*ROW('Water Data'!F27))),'Data Summary'!CA33="Yes"),OFFSET('Water Data'!$F$9,0,10*ROW('Water Data'!F27)),NA())</f>
        <v>#N/A</v>
      </c>
      <c r="M33" s="506" t="e">
        <f ca="1">+IF(AND(ISNUMBER(OFFSET('Water Data'!$G$4,0,10*ROW('Water Data'!G27))),'Data Summary'!CB33="Yes"),100-OFFSET('Water Data'!$G$4,0,10*ROW('Water Data'!G27)),NA())</f>
        <v>#N/A</v>
      </c>
      <c r="N33" s="506" t="e">
        <f ca="1">+IF(AND(ISNUMBER(OFFSET('Water Data'!$G$6,0,10*ROW('Water Data'!G27))),'Data Summary'!CC33="Yes"),OFFSET('Water Data'!$G$6,0,10*ROW('Water Data'!G27)),NA())</f>
        <v>#N/A</v>
      </c>
      <c r="O33" s="506" t="e">
        <f ca="1">+IF(AND(ISNUMBER(OFFSET('Water Data'!$G$9,0,10*ROW('Water Data'!G27))),'Data Summary'!CD33="Yes"),OFFSET('Water Data'!$G$9,0,10*ROW('Water Data'!G27)),NA())</f>
        <v>#N/A</v>
      </c>
      <c r="P33" s="506" t="e">
        <f ca="1">+IF(AND(ISNUMBER(OFFSET('Water Data'!$H$4,0,10*ROW('Water Data'!H27))),'Data Summary'!CE33="Yes"),100-OFFSET('Water Data'!$H$4,0,10*ROW('Water Data'!H27)),NA())</f>
        <v>#N/A</v>
      </c>
      <c r="Q33" s="506" t="e">
        <f ca="1">+IF(AND(ISNUMBER(OFFSET('Water Data'!$H$6,0,10*ROW('Water Data'!H27))),'Data Summary'!CF33="Yes"),OFFSET('Water Data'!$H$6,0,10*ROW('Water Data'!H27)),NA())</f>
        <v>#N/A</v>
      </c>
      <c r="R33" s="506" t="e">
        <f ca="1">+IF(AND(ISNUMBER(OFFSET('Water Data'!$H$9,0,10*ROW('Water Data'!H27))),'Data Summary'!CG33="Yes"),OFFSET('Water Data'!$H$9,0,10*ROW('Water Data'!H27)),NA())</f>
        <v>#N/A</v>
      </c>
      <c r="S33" s="506" t="e">
        <f ca="1">+IF(AND(ISNUMBER(OFFSET('Water Data'!$I$4,0,10*ROW('Water Data'!I27))),'Data Summary'!CH33="Yes"),100-OFFSET('Water Data'!$I$4,0,10*ROW('Water Data'!I27)),NA())</f>
        <v>#N/A</v>
      </c>
      <c r="T33" s="506" t="e">
        <f ca="1">+IF(AND(ISNUMBER(OFFSET('Water Data'!$I$6,0,10*ROW('Water Data'!I27))),'Data Summary'!CI33="Yes"),OFFSET('Water Data'!$I$6,0,10*ROW('Water Data'!I27)),NA())</f>
        <v>#N/A</v>
      </c>
      <c r="U33" s="506" t="e">
        <f ca="1">+IF(AND(ISNUMBER(OFFSET('Water Data'!$I$9,0,10*ROW('Water Data'!I27))),'Data Summary'!CJ33="Yes"),OFFSET('Water Data'!$I$9,0,10*ROW('Water Data'!I27)),NA())</f>
        <v>#N/A</v>
      </c>
      <c r="V33" s="507" t="e">
        <f ca="1">+IF(AND(ISNUMBER(OFFSET('Sanitation Data'!$D$4,0,10*ROW('Sanitation Data'!D27))),'Data Summary'!CK33="Yes"),100-OFFSET('Sanitation Data'!$D$4,0,10*ROW('Sanitation Data'!D27)),NA())</f>
        <v>#N/A</v>
      </c>
      <c r="W33" s="507" t="e">
        <f ca="1">+IF(AND(ISNUMBER(OFFSET('Sanitation Data'!$D$6,0,10*ROW('Sanitation Data'!D27))),'Data Summary'!CL33="Yes"),OFFSET('Sanitation Data'!$D$6,0,10*ROW('Sanitation Data'!D27)),NA())</f>
        <v>#N/A</v>
      </c>
      <c r="X33" s="507" t="e">
        <f ca="1">+IF(AND(ISNUMBER(OFFSET('Sanitation Data'!$D$10,0,10*ROW('Sanitation Data'!D27))),'Data Summary'!CM33="Yes"),OFFSET('Sanitation Data'!$D$10,0,10*ROW('Sanitation Data'!D27)),NA())</f>
        <v>#N/A</v>
      </c>
      <c r="Y33" s="507" t="e">
        <f ca="1">+IF(AND(ISNUMBER(OFFSET('Sanitation Data'!$D$11,0,10*ROW('Sanitation Data'!D27))),'Data Summary'!CN33="Yes"),OFFSET('Sanitation Data'!$D$11,0,10*ROW('Sanitation Data'!D27)),NA())</f>
        <v>#N/A</v>
      </c>
      <c r="Z33" s="507" t="e">
        <f ca="1">+IF(AND(ISNUMBER(OFFSET('Sanitation Data'!$D$12,0,10*ROW('Sanitation Data'!D27))),'Data Summary'!CO33="Yes"),OFFSET('Sanitation Data'!$D$12,0,10*ROW('Sanitation Data'!D27)),NA())</f>
        <v>#N/A</v>
      </c>
      <c r="AA33" s="507" t="e">
        <f ca="1">+IF(AND(ISNUMBER(OFFSET('Sanitation Data'!$E$4,0,10*ROW('Sanitation Data'!E27))),'Data Summary'!CP33="Yes"),100-OFFSET('Sanitation Data'!$E$4,0,10*ROW('Sanitation Data'!E27)),NA())</f>
        <v>#N/A</v>
      </c>
      <c r="AB33" s="507" t="e">
        <f ca="1">+IF(AND(ISNUMBER(OFFSET('Sanitation Data'!$E$6,0,10*ROW('Sanitation Data'!E27))),'Data Summary'!CQ33="Yes"),OFFSET('Sanitation Data'!$E$6,0,10*ROW('Sanitation Data'!E27)),NA())</f>
        <v>#N/A</v>
      </c>
      <c r="AC33" s="507" t="e">
        <f ca="1">+IF(AND(ISNUMBER(OFFSET('Sanitation Data'!$E$10,0,10*ROW('Sanitation Data'!E27))),'Data Summary'!CR33="Yes"),OFFSET('Sanitation Data'!$E$10,0,10*ROW('Sanitation Data'!E27)),NA())</f>
        <v>#N/A</v>
      </c>
      <c r="AD33" s="507" t="e">
        <f ca="1">+IF(AND(ISNUMBER(OFFSET('Sanitation Data'!$E$11,0,10*ROW('Sanitation Data'!E27))),'Data Summary'!CS33="Yes"),OFFSET('Sanitation Data'!$E$11,0,10*ROW('Sanitation Data'!E27)),NA())</f>
        <v>#N/A</v>
      </c>
      <c r="AE33" s="507" t="e">
        <f ca="1">+IF(AND(ISNUMBER(OFFSET('Sanitation Data'!$E$12,0,10*ROW('Sanitation Data'!E27))),'Data Summary'!CT33="Yes"),OFFSET('Sanitation Data'!$E$12,0,10*ROW('Sanitation Data'!E27)),NA())</f>
        <v>#N/A</v>
      </c>
      <c r="AF33" s="507" t="e">
        <f ca="1">+IF(AND(ISNUMBER(OFFSET('Sanitation Data'!$F$4,0,10*ROW('Sanitation Data'!F27))),'Data Summary'!CU33="Yes"),100-OFFSET('Sanitation Data'!$F$4,0,10*ROW('Sanitation Data'!F27)),NA())</f>
        <v>#N/A</v>
      </c>
      <c r="AG33" s="507" t="e">
        <f ca="1">+IF(AND(ISNUMBER(OFFSET('Sanitation Data'!$F$6,0,10*ROW('Sanitation Data'!F27))),'Data Summary'!CV33="Yes"),OFFSET('Sanitation Data'!$F$6,0,10*ROW('Sanitation Data'!F27)),NA())</f>
        <v>#N/A</v>
      </c>
      <c r="AH33" s="507" t="e">
        <f ca="1">+IF(AND(ISNUMBER(OFFSET('Sanitation Data'!$F$10,0,10*ROW('Sanitation Data'!F27))),'Data Summary'!CW33="Yes"),OFFSET('Sanitation Data'!$F$10,0,10*ROW('Sanitation Data'!F27)),NA())</f>
        <v>#N/A</v>
      </c>
      <c r="AI33" s="507" t="e">
        <f ca="1">+IF(AND(ISNUMBER(OFFSET('Sanitation Data'!$F$11,0,10*ROW('Sanitation Data'!F27))),'Data Summary'!CX33="Yes"),OFFSET('Sanitation Data'!$F$11,0,10*ROW('Sanitation Data'!F27)),NA())</f>
        <v>#N/A</v>
      </c>
      <c r="AJ33" s="507" t="e">
        <f ca="1">+IF(AND(ISNUMBER(OFFSET('Sanitation Data'!$F$12,0,10*ROW('Sanitation Data'!F27))),'Data Summary'!CY33="Yes"),OFFSET('Sanitation Data'!$F$12,0,10*ROW('Sanitation Data'!F27)),NA())</f>
        <v>#N/A</v>
      </c>
      <c r="AK33" s="507" t="e">
        <f ca="1">+IF(AND(ISNUMBER(OFFSET('Sanitation Data'!$G$4,0,10*ROW('Sanitation Data'!G27))),'Data Summary'!CZ33="Yes"),100-OFFSET('Sanitation Data'!$G$4,0,10*ROW('Sanitation Data'!G27)),NA())</f>
        <v>#N/A</v>
      </c>
      <c r="AL33" s="507" t="e">
        <f ca="1">+IF(AND(ISNUMBER(OFFSET('Sanitation Data'!$G$6,0,10*ROW('Sanitation Data'!G27))),'Data Summary'!DA33="Yes"),OFFSET('Sanitation Data'!$G$6,0,10*ROW('Sanitation Data'!G27)),NA())</f>
        <v>#N/A</v>
      </c>
      <c r="AM33" s="507" t="e">
        <f ca="1">+IF(AND(ISNUMBER(OFFSET('Sanitation Data'!$G$10,0,10*ROW('Sanitation Data'!G27))),'Data Summary'!DB33="Yes"),OFFSET('Sanitation Data'!$G$10,0,10*ROW('Sanitation Data'!G27)),NA())</f>
        <v>#N/A</v>
      </c>
      <c r="AN33" s="507" t="e">
        <f ca="1">+IF(AND(ISNUMBER(OFFSET('Sanitation Data'!$G$11,0,10*ROW('Sanitation Data'!G27))),'Data Summary'!DC33="Yes"),OFFSET('Sanitation Data'!$G$11,0,10*ROW('Sanitation Data'!G27)),NA())</f>
        <v>#N/A</v>
      </c>
      <c r="AO33" s="507" t="e">
        <f ca="1">+IF(AND(ISNUMBER(OFFSET('Sanitation Data'!$G$12,0,10*ROW('Sanitation Data'!G27))),'Data Summary'!DD33="Yes"),OFFSET('Sanitation Data'!$G$12,0,10*ROW('Sanitation Data'!G27)),NA())</f>
        <v>#N/A</v>
      </c>
      <c r="AP33" s="507" t="e">
        <f ca="1">+IF(AND(ISNUMBER(OFFSET('Sanitation Data'!$H$4,0,10*ROW('Sanitation Data'!H27))),'Data Summary'!DE33="Yes"),100-OFFSET('Sanitation Data'!$H$4,0,10*ROW('Sanitation Data'!H27)),NA())</f>
        <v>#N/A</v>
      </c>
      <c r="AQ33" s="507" t="e">
        <f ca="1">+IF(AND(ISNUMBER(OFFSET('Sanitation Data'!$H$6,0,10*ROW('Sanitation Data'!H27))),'Data Summary'!DF33="Yes"),OFFSET('Sanitation Data'!$H$6,0,10*ROW('Sanitation Data'!H27)),NA())</f>
        <v>#N/A</v>
      </c>
      <c r="AR33" s="507" t="e">
        <f ca="1">+IF(AND(ISNUMBER(OFFSET('Sanitation Data'!$H$10,0,10*ROW('Sanitation Data'!H27))),'Data Summary'!DG33="Yes"),OFFSET('Sanitation Data'!$H$10,0,10*ROW('Sanitation Data'!H27)),NA())</f>
        <v>#N/A</v>
      </c>
      <c r="AS33" s="507" t="e">
        <f ca="1">+IF(AND(ISNUMBER(OFFSET('Sanitation Data'!$H$11,0,10*ROW('Sanitation Data'!H27))),'Data Summary'!DH33="Yes"),OFFSET('Sanitation Data'!$H$11,0,10*ROW('Sanitation Data'!H27)),NA())</f>
        <v>#N/A</v>
      </c>
      <c r="AT33" s="507" t="e">
        <f ca="1">+IF(AND(ISNUMBER(OFFSET('Sanitation Data'!$H$12,0,10*ROW('Sanitation Data'!H27))),'Data Summary'!DI33="Yes"),OFFSET('Sanitation Data'!$H$12,0,10*ROW('Sanitation Data'!H27)),NA())</f>
        <v>#N/A</v>
      </c>
      <c r="AU33" s="507" t="e">
        <f ca="1">+IF(AND(ISNUMBER(OFFSET('Sanitation Data'!$I$4,0,10*ROW('Sanitation Data'!I27))),'Data Summary'!DJ33="Yes"),100-OFFSET('Sanitation Data'!$I$4,0,10*ROW('Sanitation Data'!I27)),NA())</f>
        <v>#N/A</v>
      </c>
      <c r="AV33" s="507" t="e">
        <f ca="1">+IF(AND(ISNUMBER(OFFSET('Sanitation Data'!$I$6,0,10*ROW('Sanitation Data'!I27))),'Data Summary'!DK33="Yes"),OFFSET('Sanitation Data'!$I$6,0,10*ROW('Sanitation Data'!I27)),NA())</f>
        <v>#N/A</v>
      </c>
      <c r="AW33" s="507" t="e">
        <f ca="1">+IF(AND(ISNUMBER(OFFSET('Sanitation Data'!$I$10,0,10*ROW('Sanitation Data'!I27))),'Data Summary'!DL33="Yes"),OFFSET('Sanitation Data'!$I$10,0,10*ROW('Sanitation Data'!I27)),NA())</f>
        <v>#N/A</v>
      </c>
      <c r="AX33" s="507" t="e">
        <f ca="1">+IF(AND(ISNUMBER(OFFSET('Sanitation Data'!$I$11,0,10*ROW('Sanitation Data'!I27))),'Data Summary'!DM33="Yes"),OFFSET('Sanitation Data'!$I$11,0,10*ROW('Sanitation Data'!I27)),NA())</f>
        <v>#N/A</v>
      </c>
      <c r="AY33" s="507" t="e">
        <f ca="1">+IF(AND(ISNUMBER(OFFSET('Sanitation Data'!$I$12,0,10*ROW('Sanitation Data'!I27))),'Data Summary'!DN33="Yes"),OFFSET('Sanitation Data'!$I$12,0,10*ROW('Sanitation Data'!I27)),NA())</f>
        <v>#N/A</v>
      </c>
      <c r="AZ33" s="508" t="e">
        <f ca="1">+IF(AND(ISNUMBER(OFFSET('Hygiene Data'!$D$5,0,10*ROW('Hygiene Data'!D27))),'Data Summary'!DO33="Yes"),OFFSET('Hygiene Data'!$D$5,0,10*ROW('Hygiene Data'!D27)),NA())</f>
        <v>#N/A</v>
      </c>
      <c r="BA33" s="508" t="e">
        <f ca="1">+IF(AND(ISNUMBER(OFFSET('Hygiene Data'!$D$7,0,10*ROW('Hygiene Data'!D27))),'Data Summary'!DP33="Yes"),OFFSET('Hygiene Data'!$D$7,0,10*ROW('Hygiene Data'!D27)),NA())</f>
        <v>#N/A</v>
      </c>
      <c r="BB33" s="508" t="e">
        <f ca="1">+IF(AND(ISNUMBER(OFFSET('Hygiene Data'!$D$9,0,10*ROW('Hygiene Data'!D27))),'Data Summary'!DQ33="Yes"),OFFSET('Hygiene Data'!$D$9,0,10*ROW('Hygiene Data'!D27)),NA())</f>
        <v>#N/A</v>
      </c>
      <c r="BC33" s="508" t="e">
        <f ca="1">+IF(AND(ISNUMBER(OFFSET('Hygiene Data'!$E$5,0,10*ROW('Hygiene Data'!E27))),'Data Summary'!DR33="Yes"),OFFSET('Hygiene Data'!$E$5,0,10*ROW('Hygiene Data'!E27)),NA())</f>
        <v>#N/A</v>
      </c>
      <c r="BD33" s="508" t="e">
        <f ca="1">+IF(AND(ISNUMBER(OFFSET('Hygiene Data'!$E$7,0,10*ROW('Hygiene Data'!E27))),'Data Summary'!DS33="Yes"),OFFSET('Hygiene Data'!$E$7,0,10*ROW('Hygiene Data'!E27)),NA())</f>
        <v>#N/A</v>
      </c>
      <c r="BE33" s="508" t="e">
        <f ca="1">+IF(AND(ISNUMBER(OFFSET('Hygiene Data'!$E$9,0,10*ROW('Hygiene Data'!E27))),'Data Summary'!DT33="Yes"),OFFSET('Hygiene Data'!$E$9,0,10*ROW('Hygiene Data'!E27)),NA())</f>
        <v>#N/A</v>
      </c>
      <c r="BF33" s="508" t="e">
        <f ca="1">+IF(AND(ISNUMBER(OFFSET('Hygiene Data'!$F$5,0,10*ROW('Hygiene Data'!F27))),'Data Summary'!DU33="Yes"),OFFSET('Hygiene Data'!$F$5,0,10*ROW('Hygiene Data'!F27)),NA())</f>
        <v>#N/A</v>
      </c>
      <c r="BG33" s="508" t="e">
        <f ca="1">+IF(AND(ISNUMBER(OFFSET('Hygiene Data'!$F$7,0,10*ROW('Hygiene Data'!F27))),'Data Summary'!DV33="Yes"),OFFSET('Hygiene Data'!$F$7,0,10*ROW('Hygiene Data'!F27)),NA())</f>
        <v>#N/A</v>
      </c>
      <c r="BH33" s="508" t="e">
        <f ca="1">+IF(AND(ISNUMBER(OFFSET('Hygiene Data'!$F$9,0,10*ROW('Hygiene Data'!F27))),'Data Summary'!DW33="Yes"),OFFSET('Hygiene Data'!$F$9,0,10*ROW('Hygiene Data'!F27)),NA())</f>
        <v>#N/A</v>
      </c>
      <c r="BI33" s="508" t="e">
        <f ca="1">+IF(AND(ISNUMBER(OFFSET('Hygiene Data'!$G$5,0,10*ROW('Hygiene Data'!G27))),'Data Summary'!DX33="Yes"),OFFSET('Hygiene Data'!$G$5,0,10*ROW('Hygiene Data'!G27)),NA())</f>
        <v>#N/A</v>
      </c>
      <c r="BJ33" s="508" t="e">
        <f ca="1">+IF(AND(ISNUMBER(OFFSET('Hygiene Data'!$G$7,0,10*ROW('Hygiene Data'!G27))),'Data Summary'!DY33="Yes"),OFFSET('Hygiene Data'!$G$7,0,10*ROW('Hygiene Data'!G27)),NA())</f>
        <v>#N/A</v>
      </c>
      <c r="BK33" s="508" t="e">
        <f ca="1">+IF(AND(ISNUMBER(OFFSET('Hygiene Data'!$G$9,0,10*ROW('Hygiene Data'!G27))),'Data Summary'!DZ33="Yes"),OFFSET('Hygiene Data'!$G$9,0,10*ROW('Hygiene Data'!G27)),NA())</f>
        <v>#N/A</v>
      </c>
      <c r="BL33" s="508" t="e">
        <f ca="1">+IF(AND(ISNUMBER(OFFSET('Hygiene Data'!$H$5,0,10*ROW('Hygiene Data'!H27))),'Data Summary'!EA33="Yes"),OFFSET('Hygiene Data'!$H$5,0,10*ROW('Hygiene Data'!H27)),NA())</f>
        <v>#N/A</v>
      </c>
      <c r="BM33" s="508" t="e">
        <f ca="1">+IF(AND(ISNUMBER(OFFSET('Hygiene Data'!$H$7,0,10*ROW('Hygiene Data'!H27))),'Data Summary'!EB33="Yes"),OFFSET('Hygiene Data'!$H$7,0,10*ROW('Hygiene Data'!H27)),NA())</f>
        <v>#N/A</v>
      </c>
      <c r="BN33" s="508" t="e">
        <f ca="1">+IF(AND(ISNUMBER(OFFSET('Hygiene Data'!$H$9,0,10*ROW('Hygiene Data'!H27))),'Data Summary'!EC33="Yes"),OFFSET('Hygiene Data'!$H$9,0,10*ROW('Hygiene Data'!H27)),NA())</f>
        <v>#N/A</v>
      </c>
      <c r="BO33" s="508" t="e">
        <f ca="1">+IF(AND(ISNUMBER(OFFSET('Hygiene Data'!$I$5,0,10*ROW('Hygiene Data'!I27))),'Data Summary'!ED33="Yes"),OFFSET('Hygiene Data'!$I$5,0,10*ROW('Hygiene Data'!I27)),NA())</f>
        <v>#N/A</v>
      </c>
      <c r="BP33" s="508" t="e">
        <f ca="1">+IF(AND(ISNUMBER(OFFSET('Hygiene Data'!$I$7,0,10*ROW('Hygiene Data'!I27))),'Data Summary'!EE33="Yes"),OFFSET('Hygiene Data'!$I$7,0,10*ROW('Hygiene Data'!I27)),NA())</f>
        <v>#N/A</v>
      </c>
      <c r="BQ33" s="508" t="e">
        <f ca="1">+IF(AND(ISNUMBER(OFFSET('Hygiene Data'!$I$9,0,10*ROW('Hygiene Data'!I27))),'Data Summary'!EF33="Yes"),OFFSET('Hygiene Data'!$I$9,0,10*ROW('Hygiene Data'!I27)),NA())</f>
        <v>#N/A</v>
      </c>
    </row>
    <row r="34" spans="1:69" x14ac:dyDescent="0.25">
      <c r="A34" s="504" t="e">
        <f ca="1">+RIGHT('Data Summary'!A34,LEN('Data Summary'!A34)-9)</f>
        <v>#VALUE!</v>
      </c>
      <c r="B34" s="478" t="str">
        <f ca="1">+IF(ISTEXT('Data Summary'!B34),'Data Summary'!B34,"")</f>
        <v/>
      </c>
      <c r="C34" s="505" t="e">
        <f ca="1">+VALUE('Data Summary'!C34)</f>
        <v>#VALUE!</v>
      </c>
      <c r="D34" s="506" t="e">
        <f ca="1">+IF(AND(ISNUMBER(OFFSET('Water Data'!$D$4,0,10*ROW('Water Data'!D28))),'Data Summary'!BS34="Yes"),100-OFFSET('Water Data'!$D$4,0,10*ROW('Water Data'!D28)),NA())</f>
        <v>#N/A</v>
      </c>
      <c r="E34" s="506" t="e">
        <f ca="1">+IF(AND(ISNUMBER(OFFSET('Water Data'!$D$6,0,10*ROW('Water Data'!D28))),'Data Summary'!BT34="Yes"),OFFSET('Water Data'!$D$6,0,10*ROW('Water Data'!D28)),NA())</f>
        <v>#N/A</v>
      </c>
      <c r="F34" s="506" t="e">
        <f ca="1">+IF(AND(ISNUMBER(OFFSET('Water Data'!$D$9,0,10*ROW('Water Data'!D28))),'Data Summary'!BU34="Yes"),OFFSET('Water Data'!$D$9,0,10*ROW('Water Data'!D28)),NA())</f>
        <v>#N/A</v>
      </c>
      <c r="G34" s="506" t="e">
        <f ca="1">+IF(AND(ISNUMBER(OFFSET('Water Data'!$E$4,0,10*ROW('Water Data'!E28))),'Data Summary'!BV34="Yes"),100-OFFSET('Water Data'!$E$4,0,10*ROW('Water Data'!E28)),NA())</f>
        <v>#N/A</v>
      </c>
      <c r="H34" s="506" t="e">
        <f ca="1">+IF(AND(ISNUMBER(OFFSET('Water Data'!$E$6,0,10*ROW('Water Data'!E28))),'Data Summary'!BW34="Yes"),OFFSET('Water Data'!$E$6,0,10*ROW('Water Data'!E28)),NA())</f>
        <v>#N/A</v>
      </c>
      <c r="I34" s="506" t="e">
        <f ca="1">+IF(AND(ISNUMBER(OFFSET('Water Data'!$E$9,0,10*ROW('Water Data'!E28))),'Data Summary'!BX34="Yes"),OFFSET('Water Data'!$E$9,0,10*ROW('Water Data'!E28)),NA())</f>
        <v>#N/A</v>
      </c>
      <c r="J34" s="506" t="e">
        <f ca="1">+IF(AND(ISNUMBER(OFFSET('Water Data'!$F$4,0,10*ROW('Water Data'!F28))),'Data Summary'!BY34="Yes"),100-OFFSET('Water Data'!$F$4,0,10*ROW('Water Data'!F28)),NA())</f>
        <v>#N/A</v>
      </c>
      <c r="K34" s="506" t="e">
        <f ca="1">+IF(AND(ISNUMBER(OFFSET('Water Data'!$F$6,0,10*ROW('Water Data'!F28))),'Data Summary'!BZ34="Yes"),OFFSET('Water Data'!$F$6,0,10*ROW('Water Data'!F28)),NA())</f>
        <v>#N/A</v>
      </c>
      <c r="L34" s="506" t="e">
        <f ca="1">+IF(AND(ISNUMBER(OFFSET('Water Data'!$F$9,0,10*ROW('Water Data'!F28))),'Data Summary'!CA34="Yes"),OFFSET('Water Data'!$F$9,0,10*ROW('Water Data'!F28)),NA())</f>
        <v>#N/A</v>
      </c>
      <c r="M34" s="506" t="e">
        <f ca="1">+IF(AND(ISNUMBER(OFFSET('Water Data'!$G$4,0,10*ROW('Water Data'!G28))),'Data Summary'!CB34="Yes"),100-OFFSET('Water Data'!$G$4,0,10*ROW('Water Data'!G28)),NA())</f>
        <v>#N/A</v>
      </c>
      <c r="N34" s="506" t="e">
        <f ca="1">+IF(AND(ISNUMBER(OFFSET('Water Data'!$G$6,0,10*ROW('Water Data'!G28))),'Data Summary'!CC34="Yes"),OFFSET('Water Data'!$G$6,0,10*ROW('Water Data'!G28)),NA())</f>
        <v>#N/A</v>
      </c>
      <c r="O34" s="506" t="e">
        <f ca="1">+IF(AND(ISNUMBER(OFFSET('Water Data'!$G$9,0,10*ROW('Water Data'!G28))),'Data Summary'!CD34="Yes"),OFFSET('Water Data'!$G$9,0,10*ROW('Water Data'!G28)),NA())</f>
        <v>#N/A</v>
      </c>
      <c r="P34" s="506" t="e">
        <f ca="1">+IF(AND(ISNUMBER(OFFSET('Water Data'!$H$4,0,10*ROW('Water Data'!H28))),'Data Summary'!CE34="Yes"),100-OFFSET('Water Data'!$H$4,0,10*ROW('Water Data'!H28)),NA())</f>
        <v>#N/A</v>
      </c>
      <c r="Q34" s="506" t="e">
        <f ca="1">+IF(AND(ISNUMBER(OFFSET('Water Data'!$H$6,0,10*ROW('Water Data'!H28))),'Data Summary'!CF34="Yes"),OFFSET('Water Data'!$H$6,0,10*ROW('Water Data'!H28)),NA())</f>
        <v>#N/A</v>
      </c>
      <c r="R34" s="506" t="e">
        <f ca="1">+IF(AND(ISNUMBER(OFFSET('Water Data'!$H$9,0,10*ROW('Water Data'!H28))),'Data Summary'!CG34="Yes"),OFFSET('Water Data'!$H$9,0,10*ROW('Water Data'!H28)),NA())</f>
        <v>#N/A</v>
      </c>
      <c r="S34" s="506" t="e">
        <f ca="1">+IF(AND(ISNUMBER(OFFSET('Water Data'!$I$4,0,10*ROW('Water Data'!I28))),'Data Summary'!CH34="Yes"),100-OFFSET('Water Data'!$I$4,0,10*ROW('Water Data'!I28)),NA())</f>
        <v>#N/A</v>
      </c>
      <c r="T34" s="506" t="e">
        <f ca="1">+IF(AND(ISNUMBER(OFFSET('Water Data'!$I$6,0,10*ROW('Water Data'!I28))),'Data Summary'!CI34="Yes"),OFFSET('Water Data'!$I$6,0,10*ROW('Water Data'!I28)),NA())</f>
        <v>#N/A</v>
      </c>
      <c r="U34" s="506" t="e">
        <f ca="1">+IF(AND(ISNUMBER(OFFSET('Water Data'!$I$9,0,10*ROW('Water Data'!I28))),'Data Summary'!CJ34="Yes"),OFFSET('Water Data'!$I$9,0,10*ROW('Water Data'!I28)),NA())</f>
        <v>#N/A</v>
      </c>
      <c r="V34" s="507" t="e">
        <f ca="1">+IF(AND(ISNUMBER(OFFSET('Sanitation Data'!$D$4,0,10*ROW('Sanitation Data'!D28))),'Data Summary'!CK34="Yes"),100-OFFSET('Sanitation Data'!$D$4,0,10*ROW('Sanitation Data'!D28)),NA())</f>
        <v>#N/A</v>
      </c>
      <c r="W34" s="507" t="e">
        <f ca="1">+IF(AND(ISNUMBER(OFFSET('Sanitation Data'!$D$6,0,10*ROW('Sanitation Data'!D28))),'Data Summary'!CL34="Yes"),OFFSET('Sanitation Data'!$D$6,0,10*ROW('Sanitation Data'!D28)),NA())</f>
        <v>#N/A</v>
      </c>
      <c r="X34" s="507" t="e">
        <f ca="1">+IF(AND(ISNUMBER(OFFSET('Sanitation Data'!$D$10,0,10*ROW('Sanitation Data'!D28))),'Data Summary'!CM34="Yes"),OFFSET('Sanitation Data'!$D$10,0,10*ROW('Sanitation Data'!D28)),NA())</f>
        <v>#N/A</v>
      </c>
      <c r="Y34" s="507" t="e">
        <f ca="1">+IF(AND(ISNUMBER(OFFSET('Sanitation Data'!$D$11,0,10*ROW('Sanitation Data'!D28))),'Data Summary'!CN34="Yes"),OFFSET('Sanitation Data'!$D$11,0,10*ROW('Sanitation Data'!D28)),NA())</f>
        <v>#N/A</v>
      </c>
      <c r="Z34" s="507" t="e">
        <f ca="1">+IF(AND(ISNUMBER(OFFSET('Sanitation Data'!$D$12,0,10*ROW('Sanitation Data'!D28))),'Data Summary'!CO34="Yes"),OFFSET('Sanitation Data'!$D$12,0,10*ROW('Sanitation Data'!D28)),NA())</f>
        <v>#N/A</v>
      </c>
      <c r="AA34" s="507" t="e">
        <f ca="1">+IF(AND(ISNUMBER(OFFSET('Sanitation Data'!$E$4,0,10*ROW('Sanitation Data'!E28))),'Data Summary'!CP34="Yes"),100-OFFSET('Sanitation Data'!$E$4,0,10*ROW('Sanitation Data'!E28)),NA())</f>
        <v>#N/A</v>
      </c>
      <c r="AB34" s="507" t="e">
        <f ca="1">+IF(AND(ISNUMBER(OFFSET('Sanitation Data'!$E$6,0,10*ROW('Sanitation Data'!E28))),'Data Summary'!CQ34="Yes"),OFFSET('Sanitation Data'!$E$6,0,10*ROW('Sanitation Data'!E28)),NA())</f>
        <v>#N/A</v>
      </c>
      <c r="AC34" s="507" t="e">
        <f ca="1">+IF(AND(ISNUMBER(OFFSET('Sanitation Data'!$E$10,0,10*ROW('Sanitation Data'!E28))),'Data Summary'!CR34="Yes"),OFFSET('Sanitation Data'!$E$10,0,10*ROW('Sanitation Data'!E28)),NA())</f>
        <v>#N/A</v>
      </c>
      <c r="AD34" s="507" t="e">
        <f ca="1">+IF(AND(ISNUMBER(OFFSET('Sanitation Data'!$E$11,0,10*ROW('Sanitation Data'!E28))),'Data Summary'!CS34="Yes"),OFFSET('Sanitation Data'!$E$11,0,10*ROW('Sanitation Data'!E28)),NA())</f>
        <v>#N/A</v>
      </c>
      <c r="AE34" s="507" t="e">
        <f ca="1">+IF(AND(ISNUMBER(OFFSET('Sanitation Data'!$E$12,0,10*ROW('Sanitation Data'!E28))),'Data Summary'!CT34="Yes"),OFFSET('Sanitation Data'!$E$12,0,10*ROW('Sanitation Data'!E28)),NA())</f>
        <v>#N/A</v>
      </c>
      <c r="AF34" s="507" t="e">
        <f ca="1">+IF(AND(ISNUMBER(OFFSET('Sanitation Data'!$F$4,0,10*ROW('Sanitation Data'!F28))),'Data Summary'!CU34="Yes"),100-OFFSET('Sanitation Data'!$F$4,0,10*ROW('Sanitation Data'!F28)),NA())</f>
        <v>#N/A</v>
      </c>
      <c r="AG34" s="507" t="e">
        <f ca="1">+IF(AND(ISNUMBER(OFFSET('Sanitation Data'!$F$6,0,10*ROW('Sanitation Data'!F28))),'Data Summary'!CV34="Yes"),OFFSET('Sanitation Data'!$F$6,0,10*ROW('Sanitation Data'!F28)),NA())</f>
        <v>#N/A</v>
      </c>
      <c r="AH34" s="507" t="e">
        <f ca="1">+IF(AND(ISNUMBER(OFFSET('Sanitation Data'!$F$10,0,10*ROW('Sanitation Data'!F28))),'Data Summary'!CW34="Yes"),OFFSET('Sanitation Data'!$F$10,0,10*ROW('Sanitation Data'!F28)),NA())</f>
        <v>#N/A</v>
      </c>
      <c r="AI34" s="507" t="e">
        <f ca="1">+IF(AND(ISNUMBER(OFFSET('Sanitation Data'!$F$11,0,10*ROW('Sanitation Data'!F28))),'Data Summary'!CX34="Yes"),OFFSET('Sanitation Data'!$F$11,0,10*ROW('Sanitation Data'!F28)),NA())</f>
        <v>#N/A</v>
      </c>
      <c r="AJ34" s="507" t="e">
        <f ca="1">+IF(AND(ISNUMBER(OFFSET('Sanitation Data'!$F$12,0,10*ROW('Sanitation Data'!F28))),'Data Summary'!CY34="Yes"),OFFSET('Sanitation Data'!$F$12,0,10*ROW('Sanitation Data'!F28)),NA())</f>
        <v>#N/A</v>
      </c>
      <c r="AK34" s="507" t="e">
        <f ca="1">+IF(AND(ISNUMBER(OFFSET('Sanitation Data'!$G$4,0,10*ROW('Sanitation Data'!G28))),'Data Summary'!CZ34="Yes"),100-OFFSET('Sanitation Data'!$G$4,0,10*ROW('Sanitation Data'!G28)),NA())</f>
        <v>#N/A</v>
      </c>
      <c r="AL34" s="507" t="e">
        <f ca="1">+IF(AND(ISNUMBER(OFFSET('Sanitation Data'!$G$6,0,10*ROW('Sanitation Data'!G28))),'Data Summary'!DA34="Yes"),OFFSET('Sanitation Data'!$G$6,0,10*ROW('Sanitation Data'!G28)),NA())</f>
        <v>#N/A</v>
      </c>
      <c r="AM34" s="507" t="e">
        <f ca="1">+IF(AND(ISNUMBER(OFFSET('Sanitation Data'!$G$10,0,10*ROW('Sanitation Data'!G28))),'Data Summary'!DB34="Yes"),OFFSET('Sanitation Data'!$G$10,0,10*ROW('Sanitation Data'!G28)),NA())</f>
        <v>#N/A</v>
      </c>
      <c r="AN34" s="507" t="e">
        <f ca="1">+IF(AND(ISNUMBER(OFFSET('Sanitation Data'!$G$11,0,10*ROW('Sanitation Data'!G28))),'Data Summary'!DC34="Yes"),OFFSET('Sanitation Data'!$G$11,0,10*ROW('Sanitation Data'!G28)),NA())</f>
        <v>#N/A</v>
      </c>
      <c r="AO34" s="507" t="e">
        <f ca="1">+IF(AND(ISNUMBER(OFFSET('Sanitation Data'!$G$12,0,10*ROW('Sanitation Data'!G28))),'Data Summary'!DD34="Yes"),OFFSET('Sanitation Data'!$G$12,0,10*ROW('Sanitation Data'!G28)),NA())</f>
        <v>#N/A</v>
      </c>
      <c r="AP34" s="507" t="e">
        <f ca="1">+IF(AND(ISNUMBER(OFFSET('Sanitation Data'!$H$4,0,10*ROW('Sanitation Data'!H28))),'Data Summary'!DE34="Yes"),100-OFFSET('Sanitation Data'!$H$4,0,10*ROW('Sanitation Data'!H28)),NA())</f>
        <v>#N/A</v>
      </c>
      <c r="AQ34" s="507" t="e">
        <f ca="1">+IF(AND(ISNUMBER(OFFSET('Sanitation Data'!$H$6,0,10*ROW('Sanitation Data'!H28))),'Data Summary'!DF34="Yes"),OFFSET('Sanitation Data'!$H$6,0,10*ROW('Sanitation Data'!H28)),NA())</f>
        <v>#N/A</v>
      </c>
      <c r="AR34" s="507" t="e">
        <f ca="1">+IF(AND(ISNUMBER(OFFSET('Sanitation Data'!$H$10,0,10*ROW('Sanitation Data'!H28))),'Data Summary'!DG34="Yes"),OFFSET('Sanitation Data'!$H$10,0,10*ROW('Sanitation Data'!H28)),NA())</f>
        <v>#N/A</v>
      </c>
      <c r="AS34" s="507" t="e">
        <f ca="1">+IF(AND(ISNUMBER(OFFSET('Sanitation Data'!$H$11,0,10*ROW('Sanitation Data'!H28))),'Data Summary'!DH34="Yes"),OFFSET('Sanitation Data'!$H$11,0,10*ROW('Sanitation Data'!H28)),NA())</f>
        <v>#N/A</v>
      </c>
      <c r="AT34" s="507" t="e">
        <f ca="1">+IF(AND(ISNUMBER(OFFSET('Sanitation Data'!$H$12,0,10*ROW('Sanitation Data'!H28))),'Data Summary'!DI34="Yes"),OFFSET('Sanitation Data'!$H$12,0,10*ROW('Sanitation Data'!H28)),NA())</f>
        <v>#N/A</v>
      </c>
      <c r="AU34" s="507" t="e">
        <f ca="1">+IF(AND(ISNUMBER(OFFSET('Sanitation Data'!$I$4,0,10*ROW('Sanitation Data'!I28))),'Data Summary'!DJ34="Yes"),100-OFFSET('Sanitation Data'!$I$4,0,10*ROW('Sanitation Data'!I28)),NA())</f>
        <v>#N/A</v>
      </c>
      <c r="AV34" s="507" t="e">
        <f ca="1">+IF(AND(ISNUMBER(OFFSET('Sanitation Data'!$I$6,0,10*ROW('Sanitation Data'!I28))),'Data Summary'!DK34="Yes"),OFFSET('Sanitation Data'!$I$6,0,10*ROW('Sanitation Data'!I28)),NA())</f>
        <v>#N/A</v>
      </c>
      <c r="AW34" s="507" t="e">
        <f ca="1">+IF(AND(ISNUMBER(OFFSET('Sanitation Data'!$I$10,0,10*ROW('Sanitation Data'!I28))),'Data Summary'!DL34="Yes"),OFFSET('Sanitation Data'!$I$10,0,10*ROW('Sanitation Data'!I28)),NA())</f>
        <v>#N/A</v>
      </c>
      <c r="AX34" s="507" t="e">
        <f ca="1">+IF(AND(ISNUMBER(OFFSET('Sanitation Data'!$I$11,0,10*ROW('Sanitation Data'!I28))),'Data Summary'!DM34="Yes"),OFFSET('Sanitation Data'!$I$11,0,10*ROW('Sanitation Data'!I28)),NA())</f>
        <v>#N/A</v>
      </c>
      <c r="AY34" s="507" t="e">
        <f ca="1">+IF(AND(ISNUMBER(OFFSET('Sanitation Data'!$I$12,0,10*ROW('Sanitation Data'!I28))),'Data Summary'!DN34="Yes"),OFFSET('Sanitation Data'!$I$12,0,10*ROW('Sanitation Data'!I28)),NA())</f>
        <v>#N/A</v>
      </c>
      <c r="AZ34" s="508" t="e">
        <f ca="1">+IF(AND(ISNUMBER(OFFSET('Hygiene Data'!$D$5,0,10*ROW('Hygiene Data'!D28))),'Data Summary'!DO34="Yes"),OFFSET('Hygiene Data'!$D$5,0,10*ROW('Hygiene Data'!D28)),NA())</f>
        <v>#N/A</v>
      </c>
      <c r="BA34" s="508" t="e">
        <f ca="1">+IF(AND(ISNUMBER(OFFSET('Hygiene Data'!$D$7,0,10*ROW('Hygiene Data'!D28))),'Data Summary'!DP34="Yes"),OFFSET('Hygiene Data'!$D$7,0,10*ROW('Hygiene Data'!D28)),NA())</f>
        <v>#N/A</v>
      </c>
      <c r="BB34" s="508" t="e">
        <f ca="1">+IF(AND(ISNUMBER(OFFSET('Hygiene Data'!$D$9,0,10*ROW('Hygiene Data'!D28))),'Data Summary'!DQ34="Yes"),OFFSET('Hygiene Data'!$D$9,0,10*ROW('Hygiene Data'!D28)),NA())</f>
        <v>#N/A</v>
      </c>
      <c r="BC34" s="508" t="e">
        <f ca="1">+IF(AND(ISNUMBER(OFFSET('Hygiene Data'!$E$5,0,10*ROW('Hygiene Data'!E28))),'Data Summary'!DR34="Yes"),OFFSET('Hygiene Data'!$E$5,0,10*ROW('Hygiene Data'!E28)),NA())</f>
        <v>#N/A</v>
      </c>
      <c r="BD34" s="508" t="e">
        <f ca="1">+IF(AND(ISNUMBER(OFFSET('Hygiene Data'!$E$7,0,10*ROW('Hygiene Data'!E28))),'Data Summary'!DS34="Yes"),OFFSET('Hygiene Data'!$E$7,0,10*ROW('Hygiene Data'!E28)),NA())</f>
        <v>#N/A</v>
      </c>
      <c r="BE34" s="508" t="e">
        <f ca="1">+IF(AND(ISNUMBER(OFFSET('Hygiene Data'!$E$9,0,10*ROW('Hygiene Data'!E28))),'Data Summary'!DT34="Yes"),OFFSET('Hygiene Data'!$E$9,0,10*ROW('Hygiene Data'!E28)),NA())</f>
        <v>#N/A</v>
      </c>
      <c r="BF34" s="508" t="e">
        <f ca="1">+IF(AND(ISNUMBER(OFFSET('Hygiene Data'!$F$5,0,10*ROW('Hygiene Data'!F28))),'Data Summary'!DU34="Yes"),OFFSET('Hygiene Data'!$F$5,0,10*ROW('Hygiene Data'!F28)),NA())</f>
        <v>#N/A</v>
      </c>
      <c r="BG34" s="508" t="e">
        <f ca="1">+IF(AND(ISNUMBER(OFFSET('Hygiene Data'!$F$7,0,10*ROW('Hygiene Data'!F28))),'Data Summary'!DV34="Yes"),OFFSET('Hygiene Data'!$F$7,0,10*ROW('Hygiene Data'!F28)),NA())</f>
        <v>#N/A</v>
      </c>
      <c r="BH34" s="508" t="e">
        <f ca="1">+IF(AND(ISNUMBER(OFFSET('Hygiene Data'!$F$9,0,10*ROW('Hygiene Data'!F28))),'Data Summary'!DW34="Yes"),OFFSET('Hygiene Data'!$F$9,0,10*ROW('Hygiene Data'!F28)),NA())</f>
        <v>#N/A</v>
      </c>
      <c r="BI34" s="508" t="e">
        <f ca="1">+IF(AND(ISNUMBER(OFFSET('Hygiene Data'!$G$5,0,10*ROW('Hygiene Data'!G28))),'Data Summary'!DX34="Yes"),OFFSET('Hygiene Data'!$G$5,0,10*ROW('Hygiene Data'!G28)),NA())</f>
        <v>#N/A</v>
      </c>
      <c r="BJ34" s="508" t="e">
        <f ca="1">+IF(AND(ISNUMBER(OFFSET('Hygiene Data'!$G$7,0,10*ROW('Hygiene Data'!G28))),'Data Summary'!DY34="Yes"),OFFSET('Hygiene Data'!$G$7,0,10*ROW('Hygiene Data'!G28)),NA())</f>
        <v>#N/A</v>
      </c>
      <c r="BK34" s="508" t="e">
        <f ca="1">+IF(AND(ISNUMBER(OFFSET('Hygiene Data'!$G$9,0,10*ROW('Hygiene Data'!G28))),'Data Summary'!DZ34="Yes"),OFFSET('Hygiene Data'!$G$9,0,10*ROW('Hygiene Data'!G28)),NA())</f>
        <v>#N/A</v>
      </c>
      <c r="BL34" s="508" t="e">
        <f ca="1">+IF(AND(ISNUMBER(OFFSET('Hygiene Data'!$H$5,0,10*ROW('Hygiene Data'!H28))),'Data Summary'!EA34="Yes"),OFFSET('Hygiene Data'!$H$5,0,10*ROW('Hygiene Data'!H28)),NA())</f>
        <v>#N/A</v>
      </c>
      <c r="BM34" s="508" t="e">
        <f ca="1">+IF(AND(ISNUMBER(OFFSET('Hygiene Data'!$H$7,0,10*ROW('Hygiene Data'!H28))),'Data Summary'!EB34="Yes"),OFFSET('Hygiene Data'!$H$7,0,10*ROW('Hygiene Data'!H28)),NA())</f>
        <v>#N/A</v>
      </c>
      <c r="BN34" s="508" t="e">
        <f ca="1">+IF(AND(ISNUMBER(OFFSET('Hygiene Data'!$H$9,0,10*ROW('Hygiene Data'!H28))),'Data Summary'!EC34="Yes"),OFFSET('Hygiene Data'!$H$9,0,10*ROW('Hygiene Data'!H28)),NA())</f>
        <v>#N/A</v>
      </c>
      <c r="BO34" s="508" t="e">
        <f ca="1">+IF(AND(ISNUMBER(OFFSET('Hygiene Data'!$I$5,0,10*ROW('Hygiene Data'!I28))),'Data Summary'!ED34="Yes"),OFFSET('Hygiene Data'!$I$5,0,10*ROW('Hygiene Data'!I28)),NA())</f>
        <v>#N/A</v>
      </c>
      <c r="BP34" s="508" t="e">
        <f ca="1">+IF(AND(ISNUMBER(OFFSET('Hygiene Data'!$I$7,0,10*ROW('Hygiene Data'!I28))),'Data Summary'!EE34="Yes"),OFFSET('Hygiene Data'!$I$7,0,10*ROW('Hygiene Data'!I28)),NA())</f>
        <v>#N/A</v>
      </c>
      <c r="BQ34" s="508" t="e">
        <f ca="1">+IF(AND(ISNUMBER(OFFSET('Hygiene Data'!$I$9,0,10*ROW('Hygiene Data'!I28))),'Data Summary'!EF34="Yes"),OFFSET('Hygiene Data'!$I$9,0,10*ROW('Hygiene Data'!I28)),NA())</f>
        <v>#N/A</v>
      </c>
    </row>
    <row r="35" spans="1:69" x14ac:dyDescent="0.25">
      <c r="A35" s="504" t="e">
        <f ca="1">+RIGHT('Data Summary'!A35,LEN('Data Summary'!A35)-9)</f>
        <v>#VALUE!</v>
      </c>
      <c r="B35" s="478" t="str">
        <f ca="1">+IF(ISTEXT('Data Summary'!B35),'Data Summary'!B35,"")</f>
        <v/>
      </c>
      <c r="C35" s="505" t="e">
        <f ca="1">+VALUE('Data Summary'!C35)</f>
        <v>#VALUE!</v>
      </c>
      <c r="D35" s="506" t="e">
        <f ca="1">+IF(AND(ISNUMBER(OFFSET('Water Data'!$D$4,0,10*ROW('Water Data'!D29))),'Data Summary'!BS35="Yes"),100-OFFSET('Water Data'!$D$4,0,10*ROW('Water Data'!D29)),NA())</f>
        <v>#N/A</v>
      </c>
      <c r="E35" s="506" t="e">
        <f ca="1">+IF(AND(ISNUMBER(OFFSET('Water Data'!$D$6,0,10*ROW('Water Data'!D29))),'Data Summary'!BT35="Yes"),OFFSET('Water Data'!$D$6,0,10*ROW('Water Data'!D29)),NA())</f>
        <v>#N/A</v>
      </c>
      <c r="F35" s="506" t="e">
        <f ca="1">+IF(AND(ISNUMBER(OFFSET('Water Data'!$D$9,0,10*ROW('Water Data'!D29))),'Data Summary'!BU35="Yes"),OFFSET('Water Data'!$D$9,0,10*ROW('Water Data'!D29)),NA())</f>
        <v>#N/A</v>
      </c>
      <c r="G35" s="506" t="e">
        <f ca="1">+IF(AND(ISNUMBER(OFFSET('Water Data'!$E$4,0,10*ROW('Water Data'!E29))),'Data Summary'!BV35="Yes"),100-OFFSET('Water Data'!$E$4,0,10*ROW('Water Data'!E29)),NA())</f>
        <v>#N/A</v>
      </c>
      <c r="H35" s="506" t="e">
        <f ca="1">+IF(AND(ISNUMBER(OFFSET('Water Data'!$E$6,0,10*ROW('Water Data'!E29))),'Data Summary'!BW35="Yes"),OFFSET('Water Data'!$E$6,0,10*ROW('Water Data'!E29)),NA())</f>
        <v>#N/A</v>
      </c>
      <c r="I35" s="506" t="e">
        <f ca="1">+IF(AND(ISNUMBER(OFFSET('Water Data'!$E$9,0,10*ROW('Water Data'!E29))),'Data Summary'!BX35="Yes"),OFFSET('Water Data'!$E$9,0,10*ROW('Water Data'!E29)),NA())</f>
        <v>#N/A</v>
      </c>
      <c r="J35" s="506" t="e">
        <f ca="1">+IF(AND(ISNUMBER(OFFSET('Water Data'!$F$4,0,10*ROW('Water Data'!F29))),'Data Summary'!BY35="Yes"),100-OFFSET('Water Data'!$F$4,0,10*ROW('Water Data'!F29)),NA())</f>
        <v>#N/A</v>
      </c>
      <c r="K35" s="506" t="e">
        <f ca="1">+IF(AND(ISNUMBER(OFFSET('Water Data'!$F$6,0,10*ROW('Water Data'!F29))),'Data Summary'!BZ35="Yes"),OFFSET('Water Data'!$F$6,0,10*ROW('Water Data'!F29)),NA())</f>
        <v>#N/A</v>
      </c>
      <c r="L35" s="506" t="e">
        <f ca="1">+IF(AND(ISNUMBER(OFFSET('Water Data'!$F$9,0,10*ROW('Water Data'!F29))),'Data Summary'!CA35="Yes"),OFFSET('Water Data'!$F$9,0,10*ROW('Water Data'!F29)),NA())</f>
        <v>#N/A</v>
      </c>
      <c r="M35" s="506" t="e">
        <f ca="1">+IF(AND(ISNUMBER(OFFSET('Water Data'!$G$4,0,10*ROW('Water Data'!G29))),'Data Summary'!CB35="Yes"),100-OFFSET('Water Data'!$G$4,0,10*ROW('Water Data'!G29)),NA())</f>
        <v>#N/A</v>
      </c>
      <c r="N35" s="506" t="e">
        <f ca="1">+IF(AND(ISNUMBER(OFFSET('Water Data'!$G$6,0,10*ROW('Water Data'!G29))),'Data Summary'!CC35="Yes"),OFFSET('Water Data'!$G$6,0,10*ROW('Water Data'!G29)),NA())</f>
        <v>#N/A</v>
      </c>
      <c r="O35" s="506" t="e">
        <f ca="1">+IF(AND(ISNUMBER(OFFSET('Water Data'!$G$9,0,10*ROW('Water Data'!G29))),'Data Summary'!CD35="Yes"),OFFSET('Water Data'!$G$9,0,10*ROW('Water Data'!G29)),NA())</f>
        <v>#N/A</v>
      </c>
      <c r="P35" s="506" t="e">
        <f ca="1">+IF(AND(ISNUMBER(OFFSET('Water Data'!$H$4,0,10*ROW('Water Data'!H29))),'Data Summary'!CE35="Yes"),100-OFFSET('Water Data'!$H$4,0,10*ROW('Water Data'!H29)),NA())</f>
        <v>#N/A</v>
      </c>
      <c r="Q35" s="506" t="e">
        <f ca="1">+IF(AND(ISNUMBER(OFFSET('Water Data'!$H$6,0,10*ROW('Water Data'!H29))),'Data Summary'!CF35="Yes"),OFFSET('Water Data'!$H$6,0,10*ROW('Water Data'!H29)),NA())</f>
        <v>#N/A</v>
      </c>
      <c r="R35" s="506" t="e">
        <f ca="1">+IF(AND(ISNUMBER(OFFSET('Water Data'!$H$9,0,10*ROW('Water Data'!H29))),'Data Summary'!CG35="Yes"),OFFSET('Water Data'!$H$9,0,10*ROW('Water Data'!H29)),NA())</f>
        <v>#N/A</v>
      </c>
      <c r="S35" s="506" t="e">
        <f ca="1">+IF(AND(ISNUMBER(OFFSET('Water Data'!$I$4,0,10*ROW('Water Data'!I29))),'Data Summary'!CH35="Yes"),100-OFFSET('Water Data'!$I$4,0,10*ROW('Water Data'!I29)),NA())</f>
        <v>#N/A</v>
      </c>
      <c r="T35" s="506" t="e">
        <f ca="1">+IF(AND(ISNUMBER(OFFSET('Water Data'!$I$6,0,10*ROW('Water Data'!I29))),'Data Summary'!CI35="Yes"),OFFSET('Water Data'!$I$6,0,10*ROW('Water Data'!I29)),NA())</f>
        <v>#N/A</v>
      </c>
      <c r="U35" s="506" t="e">
        <f ca="1">+IF(AND(ISNUMBER(OFFSET('Water Data'!$I$9,0,10*ROW('Water Data'!I29))),'Data Summary'!CJ35="Yes"),OFFSET('Water Data'!$I$9,0,10*ROW('Water Data'!I29)),NA())</f>
        <v>#N/A</v>
      </c>
      <c r="V35" s="507" t="e">
        <f ca="1">+IF(AND(ISNUMBER(OFFSET('Sanitation Data'!$D$4,0,10*ROW('Sanitation Data'!D29))),'Data Summary'!CK35="Yes"),100-OFFSET('Sanitation Data'!$D$4,0,10*ROW('Sanitation Data'!D29)),NA())</f>
        <v>#N/A</v>
      </c>
      <c r="W35" s="507" t="e">
        <f ca="1">+IF(AND(ISNUMBER(OFFSET('Sanitation Data'!$D$6,0,10*ROW('Sanitation Data'!D29))),'Data Summary'!CL35="Yes"),OFFSET('Sanitation Data'!$D$6,0,10*ROW('Sanitation Data'!D29)),NA())</f>
        <v>#N/A</v>
      </c>
      <c r="X35" s="507" t="e">
        <f ca="1">+IF(AND(ISNUMBER(OFFSET('Sanitation Data'!$D$10,0,10*ROW('Sanitation Data'!D29))),'Data Summary'!CM35="Yes"),OFFSET('Sanitation Data'!$D$10,0,10*ROW('Sanitation Data'!D29)),NA())</f>
        <v>#N/A</v>
      </c>
      <c r="Y35" s="507" t="e">
        <f ca="1">+IF(AND(ISNUMBER(OFFSET('Sanitation Data'!$D$11,0,10*ROW('Sanitation Data'!D29))),'Data Summary'!CN35="Yes"),OFFSET('Sanitation Data'!$D$11,0,10*ROW('Sanitation Data'!D29)),NA())</f>
        <v>#N/A</v>
      </c>
      <c r="Z35" s="507" t="e">
        <f ca="1">+IF(AND(ISNUMBER(OFFSET('Sanitation Data'!$D$12,0,10*ROW('Sanitation Data'!D29))),'Data Summary'!CO35="Yes"),OFFSET('Sanitation Data'!$D$12,0,10*ROW('Sanitation Data'!D29)),NA())</f>
        <v>#N/A</v>
      </c>
      <c r="AA35" s="507" t="e">
        <f ca="1">+IF(AND(ISNUMBER(OFFSET('Sanitation Data'!$E$4,0,10*ROW('Sanitation Data'!E29))),'Data Summary'!CP35="Yes"),100-OFFSET('Sanitation Data'!$E$4,0,10*ROW('Sanitation Data'!E29)),NA())</f>
        <v>#N/A</v>
      </c>
      <c r="AB35" s="507" t="e">
        <f ca="1">+IF(AND(ISNUMBER(OFFSET('Sanitation Data'!$E$6,0,10*ROW('Sanitation Data'!E29))),'Data Summary'!CQ35="Yes"),OFFSET('Sanitation Data'!$E$6,0,10*ROW('Sanitation Data'!E29)),NA())</f>
        <v>#N/A</v>
      </c>
      <c r="AC35" s="507" t="e">
        <f ca="1">+IF(AND(ISNUMBER(OFFSET('Sanitation Data'!$E$10,0,10*ROW('Sanitation Data'!E29))),'Data Summary'!CR35="Yes"),OFFSET('Sanitation Data'!$E$10,0,10*ROW('Sanitation Data'!E29)),NA())</f>
        <v>#N/A</v>
      </c>
      <c r="AD35" s="507" t="e">
        <f ca="1">+IF(AND(ISNUMBER(OFFSET('Sanitation Data'!$E$11,0,10*ROW('Sanitation Data'!E29))),'Data Summary'!CS35="Yes"),OFFSET('Sanitation Data'!$E$11,0,10*ROW('Sanitation Data'!E29)),NA())</f>
        <v>#N/A</v>
      </c>
      <c r="AE35" s="507" t="e">
        <f ca="1">+IF(AND(ISNUMBER(OFFSET('Sanitation Data'!$E$12,0,10*ROW('Sanitation Data'!E29))),'Data Summary'!CT35="Yes"),OFFSET('Sanitation Data'!$E$12,0,10*ROW('Sanitation Data'!E29)),NA())</f>
        <v>#N/A</v>
      </c>
      <c r="AF35" s="507" t="e">
        <f ca="1">+IF(AND(ISNUMBER(OFFSET('Sanitation Data'!$F$4,0,10*ROW('Sanitation Data'!F29))),'Data Summary'!CU35="Yes"),100-OFFSET('Sanitation Data'!$F$4,0,10*ROW('Sanitation Data'!F29)),NA())</f>
        <v>#N/A</v>
      </c>
      <c r="AG35" s="507" t="e">
        <f ca="1">+IF(AND(ISNUMBER(OFFSET('Sanitation Data'!$F$6,0,10*ROW('Sanitation Data'!F29))),'Data Summary'!CV35="Yes"),OFFSET('Sanitation Data'!$F$6,0,10*ROW('Sanitation Data'!F29)),NA())</f>
        <v>#N/A</v>
      </c>
      <c r="AH35" s="507" t="e">
        <f ca="1">+IF(AND(ISNUMBER(OFFSET('Sanitation Data'!$F$10,0,10*ROW('Sanitation Data'!F29))),'Data Summary'!CW35="Yes"),OFFSET('Sanitation Data'!$F$10,0,10*ROW('Sanitation Data'!F29)),NA())</f>
        <v>#N/A</v>
      </c>
      <c r="AI35" s="507" t="e">
        <f ca="1">+IF(AND(ISNUMBER(OFFSET('Sanitation Data'!$F$11,0,10*ROW('Sanitation Data'!F29))),'Data Summary'!CX35="Yes"),OFFSET('Sanitation Data'!$F$11,0,10*ROW('Sanitation Data'!F29)),NA())</f>
        <v>#N/A</v>
      </c>
      <c r="AJ35" s="507" t="e">
        <f ca="1">+IF(AND(ISNUMBER(OFFSET('Sanitation Data'!$F$12,0,10*ROW('Sanitation Data'!F29))),'Data Summary'!CY35="Yes"),OFFSET('Sanitation Data'!$F$12,0,10*ROW('Sanitation Data'!F29)),NA())</f>
        <v>#N/A</v>
      </c>
      <c r="AK35" s="507" t="e">
        <f ca="1">+IF(AND(ISNUMBER(OFFSET('Sanitation Data'!$G$4,0,10*ROW('Sanitation Data'!G29))),'Data Summary'!CZ35="Yes"),100-OFFSET('Sanitation Data'!$G$4,0,10*ROW('Sanitation Data'!G29)),NA())</f>
        <v>#N/A</v>
      </c>
      <c r="AL35" s="507" t="e">
        <f ca="1">+IF(AND(ISNUMBER(OFFSET('Sanitation Data'!$G$6,0,10*ROW('Sanitation Data'!G29))),'Data Summary'!DA35="Yes"),OFFSET('Sanitation Data'!$G$6,0,10*ROW('Sanitation Data'!G29)),NA())</f>
        <v>#N/A</v>
      </c>
      <c r="AM35" s="507" t="e">
        <f ca="1">+IF(AND(ISNUMBER(OFFSET('Sanitation Data'!$G$10,0,10*ROW('Sanitation Data'!G29))),'Data Summary'!DB35="Yes"),OFFSET('Sanitation Data'!$G$10,0,10*ROW('Sanitation Data'!G29)),NA())</f>
        <v>#N/A</v>
      </c>
      <c r="AN35" s="507" t="e">
        <f ca="1">+IF(AND(ISNUMBER(OFFSET('Sanitation Data'!$G$11,0,10*ROW('Sanitation Data'!G29))),'Data Summary'!DC35="Yes"),OFFSET('Sanitation Data'!$G$11,0,10*ROW('Sanitation Data'!G29)),NA())</f>
        <v>#N/A</v>
      </c>
      <c r="AO35" s="507" t="e">
        <f ca="1">+IF(AND(ISNUMBER(OFFSET('Sanitation Data'!$G$12,0,10*ROW('Sanitation Data'!G29))),'Data Summary'!DD35="Yes"),OFFSET('Sanitation Data'!$G$12,0,10*ROW('Sanitation Data'!G29)),NA())</f>
        <v>#N/A</v>
      </c>
      <c r="AP35" s="507" t="e">
        <f ca="1">+IF(AND(ISNUMBER(OFFSET('Sanitation Data'!$H$4,0,10*ROW('Sanitation Data'!H29))),'Data Summary'!DE35="Yes"),100-OFFSET('Sanitation Data'!$H$4,0,10*ROW('Sanitation Data'!H29)),NA())</f>
        <v>#N/A</v>
      </c>
      <c r="AQ35" s="507" t="e">
        <f ca="1">+IF(AND(ISNUMBER(OFFSET('Sanitation Data'!$H$6,0,10*ROW('Sanitation Data'!H29))),'Data Summary'!DF35="Yes"),OFFSET('Sanitation Data'!$H$6,0,10*ROW('Sanitation Data'!H29)),NA())</f>
        <v>#N/A</v>
      </c>
      <c r="AR35" s="507" t="e">
        <f ca="1">+IF(AND(ISNUMBER(OFFSET('Sanitation Data'!$H$10,0,10*ROW('Sanitation Data'!H29))),'Data Summary'!DG35="Yes"),OFFSET('Sanitation Data'!$H$10,0,10*ROW('Sanitation Data'!H29)),NA())</f>
        <v>#N/A</v>
      </c>
      <c r="AS35" s="507" t="e">
        <f ca="1">+IF(AND(ISNUMBER(OFFSET('Sanitation Data'!$H$11,0,10*ROW('Sanitation Data'!H29))),'Data Summary'!DH35="Yes"),OFFSET('Sanitation Data'!$H$11,0,10*ROW('Sanitation Data'!H29)),NA())</f>
        <v>#N/A</v>
      </c>
      <c r="AT35" s="507" t="e">
        <f ca="1">+IF(AND(ISNUMBER(OFFSET('Sanitation Data'!$H$12,0,10*ROW('Sanitation Data'!H29))),'Data Summary'!DI35="Yes"),OFFSET('Sanitation Data'!$H$12,0,10*ROW('Sanitation Data'!H29)),NA())</f>
        <v>#N/A</v>
      </c>
      <c r="AU35" s="507" t="e">
        <f ca="1">+IF(AND(ISNUMBER(OFFSET('Sanitation Data'!$I$4,0,10*ROW('Sanitation Data'!I29))),'Data Summary'!DJ35="Yes"),100-OFFSET('Sanitation Data'!$I$4,0,10*ROW('Sanitation Data'!I29)),NA())</f>
        <v>#N/A</v>
      </c>
      <c r="AV35" s="507" t="e">
        <f ca="1">+IF(AND(ISNUMBER(OFFSET('Sanitation Data'!$I$6,0,10*ROW('Sanitation Data'!I29))),'Data Summary'!DK35="Yes"),OFFSET('Sanitation Data'!$I$6,0,10*ROW('Sanitation Data'!I29)),NA())</f>
        <v>#N/A</v>
      </c>
      <c r="AW35" s="507" t="e">
        <f ca="1">+IF(AND(ISNUMBER(OFFSET('Sanitation Data'!$I$10,0,10*ROW('Sanitation Data'!I29))),'Data Summary'!DL35="Yes"),OFFSET('Sanitation Data'!$I$10,0,10*ROW('Sanitation Data'!I29)),NA())</f>
        <v>#N/A</v>
      </c>
      <c r="AX35" s="507" t="e">
        <f ca="1">+IF(AND(ISNUMBER(OFFSET('Sanitation Data'!$I$11,0,10*ROW('Sanitation Data'!I29))),'Data Summary'!DM35="Yes"),OFFSET('Sanitation Data'!$I$11,0,10*ROW('Sanitation Data'!I29)),NA())</f>
        <v>#N/A</v>
      </c>
      <c r="AY35" s="507" t="e">
        <f ca="1">+IF(AND(ISNUMBER(OFFSET('Sanitation Data'!$I$12,0,10*ROW('Sanitation Data'!I29))),'Data Summary'!DN35="Yes"),OFFSET('Sanitation Data'!$I$12,0,10*ROW('Sanitation Data'!I29)),NA())</f>
        <v>#N/A</v>
      </c>
      <c r="AZ35" s="508" t="e">
        <f ca="1">+IF(AND(ISNUMBER(OFFSET('Hygiene Data'!$D$5,0,10*ROW('Hygiene Data'!D29))),'Data Summary'!DO35="Yes"),OFFSET('Hygiene Data'!$D$5,0,10*ROW('Hygiene Data'!D29)),NA())</f>
        <v>#N/A</v>
      </c>
      <c r="BA35" s="508" t="e">
        <f ca="1">+IF(AND(ISNUMBER(OFFSET('Hygiene Data'!$D$7,0,10*ROW('Hygiene Data'!D29))),'Data Summary'!DP35="Yes"),OFFSET('Hygiene Data'!$D$7,0,10*ROW('Hygiene Data'!D29)),NA())</f>
        <v>#N/A</v>
      </c>
      <c r="BB35" s="508" t="e">
        <f ca="1">+IF(AND(ISNUMBER(OFFSET('Hygiene Data'!$D$9,0,10*ROW('Hygiene Data'!D29))),'Data Summary'!DQ35="Yes"),OFFSET('Hygiene Data'!$D$9,0,10*ROW('Hygiene Data'!D29)),NA())</f>
        <v>#N/A</v>
      </c>
      <c r="BC35" s="508" t="e">
        <f ca="1">+IF(AND(ISNUMBER(OFFSET('Hygiene Data'!$E$5,0,10*ROW('Hygiene Data'!E29))),'Data Summary'!DR35="Yes"),OFFSET('Hygiene Data'!$E$5,0,10*ROW('Hygiene Data'!E29)),NA())</f>
        <v>#N/A</v>
      </c>
      <c r="BD35" s="508" t="e">
        <f ca="1">+IF(AND(ISNUMBER(OFFSET('Hygiene Data'!$E$7,0,10*ROW('Hygiene Data'!E29))),'Data Summary'!DS35="Yes"),OFFSET('Hygiene Data'!$E$7,0,10*ROW('Hygiene Data'!E29)),NA())</f>
        <v>#N/A</v>
      </c>
      <c r="BE35" s="508" t="e">
        <f ca="1">+IF(AND(ISNUMBER(OFFSET('Hygiene Data'!$E$9,0,10*ROW('Hygiene Data'!E29))),'Data Summary'!DT35="Yes"),OFFSET('Hygiene Data'!$E$9,0,10*ROW('Hygiene Data'!E29)),NA())</f>
        <v>#N/A</v>
      </c>
      <c r="BF35" s="508" t="e">
        <f ca="1">+IF(AND(ISNUMBER(OFFSET('Hygiene Data'!$F$5,0,10*ROW('Hygiene Data'!F29))),'Data Summary'!DU35="Yes"),OFFSET('Hygiene Data'!$F$5,0,10*ROW('Hygiene Data'!F29)),NA())</f>
        <v>#N/A</v>
      </c>
      <c r="BG35" s="508" t="e">
        <f ca="1">+IF(AND(ISNUMBER(OFFSET('Hygiene Data'!$F$7,0,10*ROW('Hygiene Data'!F29))),'Data Summary'!DV35="Yes"),OFFSET('Hygiene Data'!$F$7,0,10*ROW('Hygiene Data'!F29)),NA())</f>
        <v>#N/A</v>
      </c>
      <c r="BH35" s="508" t="e">
        <f ca="1">+IF(AND(ISNUMBER(OFFSET('Hygiene Data'!$F$9,0,10*ROW('Hygiene Data'!F29))),'Data Summary'!DW35="Yes"),OFFSET('Hygiene Data'!$F$9,0,10*ROW('Hygiene Data'!F29)),NA())</f>
        <v>#N/A</v>
      </c>
      <c r="BI35" s="508" t="e">
        <f ca="1">+IF(AND(ISNUMBER(OFFSET('Hygiene Data'!$G$5,0,10*ROW('Hygiene Data'!G29))),'Data Summary'!DX35="Yes"),OFFSET('Hygiene Data'!$G$5,0,10*ROW('Hygiene Data'!G29)),NA())</f>
        <v>#N/A</v>
      </c>
      <c r="BJ35" s="508" t="e">
        <f ca="1">+IF(AND(ISNUMBER(OFFSET('Hygiene Data'!$G$7,0,10*ROW('Hygiene Data'!G29))),'Data Summary'!DY35="Yes"),OFFSET('Hygiene Data'!$G$7,0,10*ROW('Hygiene Data'!G29)),NA())</f>
        <v>#N/A</v>
      </c>
      <c r="BK35" s="508" t="e">
        <f ca="1">+IF(AND(ISNUMBER(OFFSET('Hygiene Data'!$G$9,0,10*ROW('Hygiene Data'!G29))),'Data Summary'!DZ35="Yes"),OFFSET('Hygiene Data'!$G$9,0,10*ROW('Hygiene Data'!G29)),NA())</f>
        <v>#N/A</v>
      </c>
      <c r="BL35" s="508" t="e">
        <f ca="1">+IF(AND(ISNUMBER(OFFSET('Hygiene Data'!$H$5,0,10*ROW('Hygiene Data'!H29))),'Data Summary'!EA35="Yes"),OFFSET('Hygiene Data'!$H$5,0,10*ROW('Hygiene Data'!H29)),NA())</f>
        <v>#N/A</v>
      </c>
      <c r="BM35" s="508" t="e">
        <f ca="1">+IF(AND(ISNUMBER(OFFSET('Hygiene Data'!$H$7,0,10*ROW('Hygiene Data'!H29))),'Data Summary'!EB35="Yes"),OFFSET('Hygiene Data'!$H$7,0,10*ROW('Hygiene Data'!H29)),NA())</f>
        <v>#N/A</v>
      </c>
      <c r="BN35" s="508" t="e">
        <f ca="1">+IF(AND(ISNUMBER(OFFSET('Hygiene Data'!$H$9,0,10*ROW('Hygiene Data'!H29))),'Data Summary'!EC35="Yes"),OFFSET('Hygiene Data'!$H$9,0,10*ROW('Hygiene Data'!H29)),NA())</f>
        <v>#N/A</v>
      </c>
      <c r="BO35" s="508" t="e">
        <f ca="1">+IF(AND(ISNUMBER(OFFSET('Hygiene Data'!$I$5,0,10*ROW('Hygiene Data'!I29))),'Data Summary'!ED35="Yes"),OFFSET('Hygiene Data'!$I$5,0,10*ROW('Hygiene Data'!I29)),NA())</f>
        <v>#N/A</v>
      </c>
      <c r="BP35" s="508" t="e">
        <f ca="1">+IF(AND(ISNUMBER(OFFSET('Hygiene Data'!$I$7,0,10*ROW('Hygiene Data'!I29))),'Data Summary'!EE35="Yes"),OFFSET('Hygiene Data'!$I$7,0,10*ROW('Hygiene Data'!I29)),NA())</f>
        <v>#N/A</v>
      </c>
      <c r="BQ35" s="508" t="e">
        <f ca="1">+IF(AND(ISNUMBER(OFFSET('Hygiene Data'!$I$9,0,10*ROW('Hygiene Data'!I29))),'Data Summary'!EF35="Yes"),OFFSET('Hygiene Data'!$I$9,0,10*ROW('Hygiene Data'!I29)),NA())</f>
        <v>#N/A</v>
      </c>
    </row>
    <row r="36" spans="1:69" x14ac:dyDescent="0.25">
      <c r="A36" s="504" t="e">
        <f ca="1">+RIGHT('Data Summary'!A36,LEN('Data Summary'!A36)-9)</f>
        <v>#VALUE!</v>
      </c>
      <c r="B36" s="478" t="str">
        <f ca="1">+IF(ISTEXT('Data Summary'!B36),'Data Summary'!B36,"")</f>
        <v/>
      </c>
      <c r="C36" s="505" t="e">
        <f ca="1">+VALUE('Data Summary'!C36)</f>
        <v>#VALUE!</v>
      </c>
      <c r="D36" s="506" t="e">
        <f ca="1">+IF(AND(ISNUMBER(OFFSET('Water Data'!$D$4,0,10*ROW('Water Data'!D30))),'Data Summary'!BS36="Yes"),100-OFFSET('Water Data'!$D$4,0,10*ROW('Water Data'!D30)),NA())</f>
        <v>#N/A</v>
      </c>
      <c r="E36" s="506" t="e">
        <f ca="1">+IF(AND(ISNUMBER(OFFSET('Water Data'!$D$6,0,10*ROW('Water Data'!D30))),'Data Summary'!BT36="Yes"),OFFSET('Water Data'!$D$6,0,10*ROW('Water Data'!D30)),NA())</f>
        <v>#N/A</v>
      </c>
      <c r="F36" s="506" t="e">
        <f ca="1">+IF(AND(ISNUMBER(OFFSET('Water Data'!$D$9,0,10*ROW('Water Data'!D30))),'Data Summary'!BU36="Yes"),OFFSET('Water Data'!$D$9,0,10*ROW('Water Data'!D30)),NA())</f>
        <v>#N/A</v>
      </c>
      <c r="G36" s="506" t="e">
        <f ca="1">+IF(AND(ISNUMBER(OFFSET('Water Data'!$E$4,0,10*ROW('Water Data'!E30))),'Data Summary'!BV36="Yes"),100-OFFSET('Water Data'!$E$4,0,10*ROW('Water Data'!E30)),NA())</f>
        <v>#N/A</v>
      </c>
      <c r="H36" s="506" t="e">
        <f ca="1">+IF(AND(ISNUMBER(OFFSET('Water Data'!$E$6,0,10*ROW('Water Data'!E30))),'Data Summary'!BW36="Yes"),OFFSET('Water Data'!$E$6,0,10*ROW('Water Data'!E30)),NA())</f>
        <v>#N/A</v>
      </c>
      <c r="I36" s="506" t="e">
        <f ca="1">+IF(AND(ISNUMBER(OFFSET('Water Data'!$E$9,0,10*ROW('Water Data'!E30))),'Data Summary'!BX36="Yes"),OFFSET('Water Data'!$E$9,0,10*ROW('Water Data'!E30)),NA())</f>
        <v>#N/A</v>
      </c>
      <c r="J36" s="506" t="e">
        <f ca="1">+IF(AND(ISNUMBER(OFFSET('Water Data'!$F$4,0,10*ROW('Water Data'!F30))),'Data Summary'!BY36="Yes"),100-OFFSET('Water Data'!$F$4,0,10*ROW('Water Data'!F30)),NA())</f>
        <v>#N/A</v>
      </c>
      <c r="K36" s="506" t="e">
        <f ca="1">+IF(AND(ISNUMBER(OFFSET('Water Data'!$F$6,0,10*ROW('Water Data'!F30))),'Data Summary'!BZ36="Yes"),OFFSET('Water Data'!$F$6,0,10*ROW('Water Data'!F30)),NA())</f>
        <v>#N/A</v>
      </c>
      <c r="L36" s="506" t="e">
        <f ca="1">+IF(AND(ISNUMBER(OFFSET('Water Data'!$F$9,0,10*ROW('Water Data'!F30))),'Data Summary'!CA36="Yes"),OFFSET('Water Data'!$F$9,0,10*ROW('Water Data'!F30)),NA())</f>
        <v>#N/A</v>
      </c>
      <c r="M36" s="506" t="e">
        <f ca="1">+IF(AND(ISNUMBER(OFFSET('Water Data'!$G$4,0,10*ROW('Water Data'!G30))),'Data Summary'!CB36="Yes"),100-OFFSET('Water Data'!$G$4,0,10*ROW('Water Data'!G30)),NA())</f>
        <v>#N/A</v>
      </c>
      <c r="N36" s="506" t="e">
        <f ca="1">+IF(AND(ISNUMBER(OFFSET('Water Data'!$G$6,0,10*ROW('Water Data'!G30))),'Data Summary'!CC36="Yes"),OFFSET('Water Data'!$G$6,0,10*ROW('Water Data'!G30)),NA())</f>
        <v>#N/A</v>
      </c>
      <c r="O36" s="506" t="e">
        <f ca="1">+IF(AND(ISNUMBER(OFFSET('Water Data'!$G$9,0,10*ROW('Water Data'!G30))),'Data Summary'!CD36="Yes"),OFFSET('Water Data'!$G$9,0,10*ROW('Water Data'!G30)),NA())</f>
        <v>#N/A</v>
      </c>
      <c r="P36" s="506" t="e">
        <f ca="1">+IF(AND(ISNUMBER(OFFSET('Water Data'!$H$4,0,10*ROW('Water Data'!H30))),'Data Summary'!CE36="Yes"),100-OFFSET('Water Data'!$H$4,0,10*ROW('Water Data'!H30)),NA())</f>
        <v>#N/A</v>
      </c>
      <c r="Q36" s="506" t="e">
        <f ca="1">+IF(AND(ISNUMBER(OFFSET('Water Data'!$H$6,0,10*ROW('Water Data'!H30))),'Data Summary'!CF36="Yes"),OFFSET('Water Data'!$H$6,0,10*ROW('Water Data'!H30)),NA())</f>
        <v>#N/A</v>
      </c>
      <c r="R36" s="506" t="e">
        <f ca="1">+IF(AND(ISNUMBER(OFFSET('Water Data'!$H$9,0,10*ROW('Water Data'!H30))),'Data Summary'!CG36="Yes"),OFFSET('Water Data'!$H$9,0,10*ROW('Water Data'!H30)),NA())</f>
        <v>#N/A</v>
      </c>
      <c r="S36" s="506" t="e">
        <f ca="1">+IF(AND(ISNUMBER(OFFSET('Water Data'!$I$4,0,10*ROW('Water Data'!I30))),'Data Summary'!CH36="Yes"),100-OFFSET('Water Data'!$I$4,0,10*ROW('Water Data'!I30)),NA())</f>
        <v>#N/A</v>
      </c>
      <c r="T36" s="506" t="e">
        <f ca="1">+IF(AND(ISNUMBER(OFFSET('Water Data'!$I$6,0,10*ROW('Water Data'!I30))),'Data Summary'!CI36="Yes"),OFFSET('Water Data'!$I$6,0,10*ROW('Water Data'!I30)),NA())</f>
        <v>#N/A</v>
      </c>
      <c r="U36" s="506" t="e">
        <f ca="1">+IF(AND(ISNUMBER(OFFSET('Water Data'!$I$9,0,10*ROW('Water Data'!I30))),'Data Summary'!CJ36="Yes"),OFFSET('Water Data'!$I$9,0,10*ROW('Water Data'!I30)),NA())</f>
        <v>#N/A</v>
      </c>
      <c r="V36" s="507" t="e">
        <f ca="1">+IF(AND(ISNUMBER(OFFSET('Sanitation Data'!$D$4,0,10*ROW('Sanitation Data'!D30))),'Data Summary'!CK36="Yes"),100-OFFSET('Sanitation Data'!$D$4,0,10*ROW('Sanitation Data'!D30)),NA())</f>
        <v>#N/A</v>
      </c>
      <c r="W36" s="507" t="e">
        <f ca="1">+IF(AND(ISNUMBER(OFFSET('Sanitation Data'!$D$6,0,10*ROW('Sanitation Data'!D30))),'Data Summary'!CL36="Yes"),OFFSET('Sanitation Data'!$D$6,0,10*ROW('Sanitation Data'!D30)),NA())</f>
        <v>#N/A</v>
      </c>
      <c r="X36" s="507" t="e">
        <f ca="1">+IF(AND(ISNUMBER(OFFSET('Sanitation Data'!$D$10,0,10*ROW('Sanitation Data'!D30))),'Data Summary'!CM36="Yes"),OFFSET('Sanitation Data'!$D$10,0,10*ROW('Sanitation Data'!D30)),NA())</f>
        <v>#N/A</v>
      </c>
      <c r="Y36" s="507" t="e">
        <f ca="1">+IF(AND(ISNUMBER(OFFSET('Sanitation Data'!$D$11,0,10*ROW('Sanitation Data'!D30))),'Data Summary'!CN36="Yes"),OFFSET('Sanitation Data'!$D$11,0,10*ROW('Sanitation Data'!D30)),NA())</f>
        <v>#N/A</v>
      </c>
      <c r="Z36" s="507" t="e">
        <f ca="1">+IF(AND(ISNUMBER(OFFSET('Sanitation Data'!$D$12,0,10*ROW('Sanitation Data'!D30))),'Data Summary'!CO36="Yes"),OFFSET('Sanitation Data'!$D$12,0,10*ROW('Sanitation Data'!D30)),NA())</f>
        <v>#N/A</v>
      </c>
      <c r="AA36" s="507" t="e">
        <f ca="1">+IF(AND(ISNUMBER(OFFSET('Sanitation Data'!$E$4,0,10*ROW('Sanitation Data'!E30))),'Data Summary'!CP36="Yes"),100-OFFSET('Sanitation Data'!$E$4,0,10*ROW('Sanitation Data'!E30)),NA())</f>
        <v>#N/A</v>
      </c>
      <c r="AB36" s="507" t="e">
        <f ca="1">+IF(AND(ISNUMBER(OFFSET('Sanitation Data'!$E$6,0,10*ROW('Sanitation Data'!E30))),'Data Summary'!CQ36="Yes"),OFFSET('Sanitation Data'!$E$6,0,10*ROW('Sanitation Data'!E30)),NA())</f>
        <v>#N/A</v>
      </c>
      <c r="AC36" s="507" t="e">
        <f ca="1">+IF(AND(ISNUMBER(OFFSET('Sanitation Data'!$E$10,0,10*ROW('Sanitation Data'!E30))),'Data Summary'!CR36="Yes"),OFFSET('Sanitation Data'!$E$10,0,10*ROW('Sanitation Data'!E30)),NA())</f>
        <v>#N/A</v>
      </c>
      <c r="AD36" s="507" t="e">
        <f ca="1">+IF(AND(ISNUMBER(OFFSET('Sanitation Data'!$E$11,0,10*ROW('Sanitation Data'!E30))),'Data Summary'!CS36="Yes"),OFFSET('Sanitation Data'!$E$11,0,10*ROW('Sanitation Data'!E30)),NA())</f>
        <v>#N/A</v>
      </c>
      <c r="AE36" s="507" t="e">
        <f ca="1">+IF(AND(ISNUMBER(OFFSET('Sanitation Data'!$E$12,0,10*ROW('Sanitation Data'!E30))),'Data Summary'!CT36="Yes"),OFFSET('Sanitation Data'!$E$12,0,10*ROW('Sanitation Data'!E30)),NA())</f>
        <v>#N/A</v>
      </c>
      <c r="AF36" s="507" t="e">
        <f ca="1">+IF(AND(ISNUMBER(OFFSET('Sanitation Data'!$F$4,0,10*ROW('Sanitation Data'!F30))),'Data Summary'!CU36="Yes"),100-OFFSET('Sanitation Data'!$F$4,0,10*ROW('Sanitation Data'!F30)),NA())</f>
        <v>#N/A</v>
      </c>
      <c r="AG36" s="507" t="e">
        <f ca="1">+IF(AND(ISNUMBER(OFFSET('Sanitation Data'!$F$6,0,10*ROW('Sanitation Data'!F30))),'Data Summary'!CV36="Yes"),OFFSET('Sanitation Data'!$F$6,0,10*ROW('Sanitation Data'!F30)),NA())</f>
        <v>#N/A</v>
      </c>
      <c r="AH36" s="507" t="e">
        <f ca="1">+IF(AND(ISNUMBER(OFFSET('Sanitation Data'!$F$10,0,10*ROW('Sanitation Data'!F30))),'Data Summary'!CW36="Yes"),OFFSET('Sanitation Data'!$F$10,0,10*ROW('Sanitation Data'!F30)),NA())</f>
        <v>#N/A</v>
      </c>
      <c r="AI36" s="507" t="e">
        <f ca="1">+IF(AND(ISNUMBER(OFFSET('Sanitation Data'!$F$11,0,10*ROW('Sanitation Data'!F30))),'Data Summary'!CX36="Yes"),OFFSET('Sanitation Data'!$F$11,0,10*ROW('Sanitation Data'!F30)),NA())</f>
        <v>#N/A</v>
      </c>
      <c r="AJ36" s="507" t="e">
        <f ca="1">+IF(AND(ISNUMBER(OFFSET('Sanitation Data'!$F$12,0,10*ROW('Sanitation Data'!F30))),'Data Summary'!CY36="Yes"),OFFSET('Sanitation Data'!$F$12,0,10*ROW('Sanitation Data'!F30)),NA())</f>
        <v>#N/A</v>
      </c>
      <c r="AK36" s="507" t="e">
        <f ca="1">+IF(AND(ISNUMBER(OFFSET('Sanitation Data'!$G$4,0,10*ROW('Sanitation Data'!G30))),'Data Summary'!CZ36="Yes"),100-OFFSET('Sanitation Data'!$G$4,0,10*ROW('Sanitation Data'!G30)),NA())</f>
        <v>#N/A</v>
      </c>
      <c r="AL36" s="507" t="e">
        <f ca="1">+IF(AND(ISNUMBER(OFFSET('Sanitation Data'!$G$6,0,10*ROW('Sanitation Data'!G30))),'Data Summary'!DA36="Yes"),OFFSET('Sanitation Data'!$G$6,0,10*ROW('Sanitation Data'!G30)),NA())</f>
        <v>#N/A</v>
      </c>
      <c r="AM36" s="507" t="e">
        <f ca="1">+IF(AND(ISNUMBER(OFFSET('Sanitation Data'!$G$10,0,10*ROW('Sanitation Data'!G30))),'Data Summary'!DB36="Yes"),OFFSET('Sanitation Data'!$G$10,0,10*ROW('Sanitation Data'!G30)),NA())</f>
        <v>#N/A</v>
      </c>
      <c r="AN36" s="507" t="e">
        <f ca="1">+IF(AND(ISNUMBER(OFFSET('Sanitation Data'!$G$11,0,10*ROW('Sanitation Data'!G30))),'Data Summary'!DC36="Yes"),OFFSET('Sanitation Data'!$G$11,0,10*ROW('Sanitation Data'!G30)),NA())</f>
        <v>#N/A</v>
      </c>
      <c r="AO36" s="507" t="e">
        <f ca="1">+IF(AND(ISNUMBER(OFFSET('Sanitation Data'!$G$12,0,10*ROW('Sanitation Data'!G30))),'Data Summary'!DD36="Yes"),OFFSET('Sanitation Data'!$G$12,0,10*ROW('Sanitation Data'!G30)),NA())</f>
        <v>#N/A</v>
      </c>
      <c r="AP36" s="507" t="e">
        <f ca="1">+IF(AND(ISNUMBER(OFFSET('Sanitation Data'!$H$4,0,10*ROW('Sanitation Data'!H30))),'Data Summary'!DE36="Yes"),100-OFFSET('Sanitation Data'!$H$4,0,10*ROW('Sanitation Data'!H30)),NA())</f>
        <v>#N/A</v>
      </c>
      <c r="AQ36" s="507" t="e">
        <f ca="1">+IF(AND(ISNUMBER(OFFSET('Sanitation Data'!$H$6,0,10*ROW('Sanitation Data'!H30))),'Data Summary'!DF36="Yes"),OFFSET('Sanitation Data'!$H$6,0,10*ROW('Sanitation Data'!H30)),NA())</f>
        <v>#N/A</v>
      </c>
      <c r="AR36" s="507" t="e">
        <f ca="1">+IF(AND(ISNUMBER(OFFSET('Sanitation Data'!$H$10,0,10*ROW('Sanitation Data'!H30))),'Data Summary'!DG36="Yes"),OFFSET('Sanitation Data'!$H$10,0,10*ROW('Sanitation Data'!H30)),NA())</f>
        <v>#N/A</v>
      </c>
      <c r="AS36" s="507" t="e">
        <f ca="1">+IF(AND(ISNUMBER(OFFSET('Sanitation Data'!$H$11,0,10*ROW('Sanitation Data'!H30))),'Data Summary'!DH36="Yes"),OFFSET('Sanitation Data'!$H$11,0,10*ROW('Sanitation Data'!H30)),NA())</f>
        <v>#N/A</v>
      </c>
      <c r="AT36" s="507" t="e">
        <f ca="1">+IF(AND(ISNUMBER(OFFSET('Sanitation Data'!$H$12,0,10*ROW('Sanitation Data'!H30))),'Data Summary'!DI36="Yes"),OFFSET('Sanitation Data'!$H$12,0,10*ROW('Sanitation Data'!H30)),NA())</f>
        <v>#N/A</v>
      </c>
      <c r="AU36" s="507" t="e">
        <f ca="1">+IF(AND(ISNUMBER(OFFSET('Sanitation Data'!$I$4,0,10*ROW('Sanitation Data'!I30))),'Data Summary'!DJ36="Yes"),100-OFFSET('Sanitation Data'!$I$4,0,10*ROW('Sanitation Data'!I30)),NA())</f>
        <v>#N/A</v>
      </c>
      <c r="AV36" s="507" t="e">
        <f ca="1">+IF(AND(ISNUMBER(OFFSET('Sanitation Data'!$I$6,0,10*ROW('Sanitation Data'!I30))),'Data Summary'!DK36="Yes"),OFFSET('Sanitation Data'!$I$6,0,10*ROW('Sanitation Data'!I30)),NA())</f>
        <v>#N/A</v>
      </c>
      <c r="AW36" s="507" t="e">
        <f ca="1">+IF(AND(ISNUMBER(OFFSET('Sanitation Data'!$I$10,0,10*ROW('Sanitation Data'!I30))),'Data Summary'!DL36="Yes"),OFFSET('Sanitation Data'!$I$10,0,10*ROW('Sanitation Data'!I30)),NA())</f>
        <v>#N/A</v>
      </c>
      <c r="AX36" s="507" t="e">
        <f ca="1">+IF(AND(ISNUMBER(OFFSET('Sanitation Data'!$I$11,0,10*ROW('Sanitation Data'!I30))),'Data Summary'!DM36="Yes"),OFFSET('Sanitation Data'!$I$11,0,10*ROW('Sanitation Data'!I30)),NA())</f>
        <v>#N/A</v>
      </c>
      <c r="AY36" s="507" t="e">
        <f ca="1">+IF(AND(ISNUMBER(OFFSET('Sanitation Data'!$I$12,0,10*ROW('Sanitation Data'!I30))),'Data Summary'!DN36="Yes"),OFFSET('Sanitation Data'!$I$12,0,10*ROW('Sanitation Data'!I30)),NA())</f>
        <v>#N/A</v>
      </c>
      <c r="AZ36" s="508" t="e">
        <f ca="1">+IF(AND(ISNUMBER(OFFSET('Hygiene Data'!$D$5,0,10*ROW('Hygiene Data'!D30))),'Data Summary'!DO36="Yes"),OFFSET('Hygiene Data'!$D$5,0,10*ROW('Hygiene Data'!D30)),NA())</f>
        <v>#N/A</v>
      </c>
      <c r="BA36" s="508" t="e">
        <f ca="1">+IF(AND(ISNUMBER(OFFSET('Hygiene Data'!$D$7,0,10*ROW('Hygiene Data'!D30))),'Data Summary'!DP36="Yes"),OFFSET('Hygiene Data'!$D$7,0,10*ROW('Hygiene Data'!D30)),NA())</f>
        <v>#N/A</v>
      </c>
      <c r="BB36" s="508" t="e">
        <f ca="1">+IF(AND(ISNUMBER(OFFSET('Hygiene Data'!$D$9,0,10*ROW('Hygiene Data'!D30))),'Data Summary'!DQ36="Yes"),OFFSET('Hygiene Data'!$D$9,0,10*ROW('Hygiene Data'!D30)),NA())</f>
        <v>#N/A</v>
      </c>
      <c r="BC36" s="508" t="e">
        <f ca="1">+IF(AND(ISNUMBER(OFFSET('Hygiene Data'!$E$5,0,10*ROW('Hygiene Data'!E30))),'Data Summary'!DR36="Yes"),OFFSET('Hygiene Data'!$E$5,0,10*ROW('Hygiene Data'!E30)),NA())</f>
        <v>#N/A</v>
      </c>
      <c r="BD36" s="508" t="e">
        <f ca="1">+IF(AND(ISNUMBER(OFFSET('Hygiene Data'!$E$7,0,10*ROW('Hygiene Data'!E30))),'Data Summary'!DS36="Yes"),OFFSET('Hygiene Data'!$E$7,0,10*ROW('Hygiene Data'!E30)),NA())</f>
        <v>#N/A</v>
      </c>
      <c r="BE36" s="508" t="e">
        <f ca="1">+IF(AND(ISNUMBER(OFFSET('Hygiene Data'!$E$9,0,10*ROW('Hygiene Data'!E30))),'Data Summary'!DT36="Yes"),OFFSET('Hygiene Data'!$E$9,0,10*ROW('Hygiene Data'!E30)),NA())</f>
        <v>#N/A</v>
      </c>
      <c r="BF36" s="508" t="e">
        <f ca="1">+IF(AND(ISNUMBER(OFFSET('Hygiene Data'!$F$5,0,10*ROW('Hygiene Data'!F30))),'Data Summary'!DU36="Yes"),OFFSET('Hygiene Data'!$F$5,0,10*ROW('Hygiene Data'!F30)),NA())</f>
        <v>#N/A</v>
      </c>
      <c r="BG36" s="508" t="e">
        <f ca="1">+IF(AND(ISNUMBER(OFFSET('Hygiene Data'!$F$7,0,10*ROW('Hygiene Data'!F30))),'Data Summary'!DV36="Yes"),OFFSET('Hygiene Data'!$F$7,0,10*ROW('Hygiene Data'!F30)),NA())</f>
        <v>#N/A</v>
      </c>
      <c r="BH36" s="508" t="e">
        <f ca="1">+IF(AND(ISNUMBER(OFFSET('Hygiene Data'!$F$9,0,10*ROW('Hygiene Data'!F30))),'Data Summary'!DW36="Yes"),OFFSET('Hygiene Data'!$F$9,0,10*ROW('Hygiene Data'!F30)),NA())</f>
        <v>#N/A</v>
      </c>
      <c r="BI36" s="508" t="e">
        <f ca="1">+IF(AND(ISNUMBER(OFFSET('Hygiene Data'!$G$5,0,10*ROW('Hygiene Data'!G30))),'Data Summary'!DX36="Yes"),OFFSET('Hygiene Data'!$G$5,0,10*ROW('Hygiene Data'!G30)),NA())</f>
        <v>#N/A</v>
      </c>
      <c r="BJ36" s="508" t="e">
        <f ca="1">+IF(AND(ISNUMBER(OFFSET('Hygiene Data'!$G$7,0,10*ROW('Hygiene Data'!G30))),'Data Summary'!DY36="Yes"),OFFSET('Hygiene Data'!$G$7,0,10*ROW('Hygiene Data'!G30)),NA())</f>
        <v>#N/A</v>
      </c>
      <c r="BK36" s="508" t="e">
        <f ca="1">+IF(AND(ISNUMBER(OFFSET('Hygiene Data'!$G$9,0,10*ROW('Hygiene Data'!G30))),'Data Summary'!DZ36="Yes"),OFFSET('Hygiene Data'!$G$9,0,10*ROW('Hygiene Data'!G30)),NA())</f>
        <v>#N/A</v>
      </c>
      <c r="BL36" s="508" t="e">
        <f ca="1">+IF(AND(ISNUMBER(OFFSET('Hygiene Data'!$H$5,0,10*ROW('Hygiene Data'!H30))),'Data Summary'!EA36="Yes"),OFFSET('Hygiene Data'!$H$5,0,10*ROW('Hygiene Data'!H30)),NA())</f>
        <v>#N/A</v>
      </c>
      <c r="BM36" s="508" t="e">
        <f ca="1">+IF(AND(ISNUMBER(OFFSET('Hygiene Data'!$H$7,0,10*ROW('Hygiene Data'!H30))),'Data Summary'!EB36="Yes"),OFFSET('Hygiene Data'!$H$7,0,10*ROW('Hygiene Data'!H30)),NA())</f>
        <v>#N/A</v>
      </c>
      <c r="BN36" s="508" t="e">
        <f ca="1">+IF(AND(ISNUMBER(OFFSET('Hygiene Data'!$H$9,0,10*ROW('Hygiene Data'!H30))),'Data Summary'!EC36="Yes"),OFFSET('Hygiene Data'!$H$9,0,10*ROW('Hygiene Data'!H30)),NA())</f>
        <v>#N/A</v>
      </c>
      <c r="BO36" s="508" t="e">
        <f ca="1">+IF(AND(ISNUMBER(OFFSET('Hygiene Data'!$I$5,0,10*ROW('Hygiene Data'!I30))),'Data Summary'!ED36="Yes"),OFFSET('Hygiene Data'!$I$5,0,10*ROW('Hygiene Data'!I30)),NA())</f>
        <v>#N/A</v>
      </c>
      <c r="BP36" s="508" t="e">
        <f ca="1">+IF(AND(ISNUMBER(OFFSET('Hygiene Data'!$I$7,0,10*ROW('Hygiene Data'!I30))),'Data Summary'!EE36="Yes"),OFFSET('Hygiene Data'!$I$7,0,10*ROW('Hygiene Data'!I30)),NA())</f>
        <v>#N/A</v>
      </c>
      <c r="BQ36" s="508" t="e">
        <f ca="1">+IF(AND(ISNUMBER(OFFSET('Hygiene Data'!$I$9,0,10*ROW('Hygiene Data'!I30))),'Data Summary'!EF36="Yes"),OFFSET('Hygiene Data'!$I$9,0,10*ROW('Hygiene Data'!I30)),NA())</f>
        <v>#N/A</v>
      </c>
    </row>
    <row r="37" spans="1:69" x14ac:dyDescent="0.25">
      <c r="A37" s="504" t="e">
        <f ca="1">+RIGHT('Data Summary'!A37,LEN('Data Summary'!A37)-9)</f>
        <v>#VALUE!</v>
      </c>
      <c r="B37" s="478" t="str">
        <f ca="1">+IF(ISTEXT('Data Summary'!B37),'Data Summary'!B37,"")</f>
        <v/>
      </c>
      <c r="C37" s="505" t="e">
        <f ca="1">+VALUE('Data Summary'!C37)</f>
        <v>#VALUE!</v>
      </c>
      <c r="D37" s="506" t="e">
        <f ca="1">+IF(AND(ISNUMBER(OFFSET('Water Data'!$D$4,0,10*ROW('Water Data'!D31))),'Data Summary'!BS37="Yes"),100-OFFSET('Water Data'!$D$4,0,10*ROW('Water Data'!D31)),NA())</f>
        <v>#N/A</v>
      </c>
      <c r="E37" s="506" t="e">
        <f ca="1">+IF(AND(ISNUMBER(OFFSET('Water Data'!$D$6,0,10*ROW('Water Data'!D31))),'Data Summary'!BT37="Yes"),OFFSET('Water Data'!$D$6,0,10*ROW('Water Data'!D31)),NA())</f>
        <v>#N/A</v>
      </c>
      <c r="F37" s="506" t="e">
        <f ca="1">+IF(AND(ISNUMBER(OFFSET('Water Data'!$D$9,0,10*ROW('Water Data'!D31))),'Data Summary'!BU37="Yes"),OFFSET('Water Data'!$D$9,0,10*ROW('Water Data'!D31)),NA())</f>
        <v>#N/A</v>
      </c>
      <c r="G37" s="506" t="e">
        <f ca="1">+IF(AND(ISNUMBER(OFFSET('Water Data'!$E$4,0,10*ROW('Water Data'!E31))),'Data Summary'!BV37="Yes"),100-OFFSET('Water Data'!$E$4,0,10*ROW('Water Data'!E31)),NA())</f>
        <v>#N/A</v>
      </c>
      <c r="H37" s="506" t="e">
        <f ca="1">+IF(AND(ISNUMBER(OFFSET('Water Data'!$E$6,0,10*ROW('Water Data'!E31))),'Data Summary'!BW37="Yes"),OFFSET('Water Data'!$E$6,0,10*ROW('Water Data'!E31)),NA())</f>
        <v>#N/A</v>
      </c>
      <c r="I37" s="506" t="e">
        <f ca="1">+IF(AND(ISNUMBER(OFFSET('Water Data'!$E$9,0,10*ROW('Water Data'!E31))),'Data Summary'!BX37="Yes"),OFFSET('Water Data'!$E$9,0,10*ROW('Water Data'!E31)),NA())</f>
        <v>#N/A</v>
      </c>
      <c r="J37" s="506" t="e">
        <f ca="1">+IF(AND(ISNUMBER(OFFSET('Water Data'!$F$4,0,10*ROW('Water Data'!F31))),'Data Summary'!BY37="Yes"),100-OFFSET('Water Data'!$F$4,0,10*ROW('Water Data'!F31)),NA())</f>
        <v>#N/A</v>
      </c>
      <c r="K37" s="506" t="e">
        <f ca="1">+IF(AND(ISNUMBER(OFFSET('Water Data'!$F$6,0,10*ROW('Water Data'!F31))),'Data Summary'!BZ37="Yes"),OFFSET('Water Data'!$F$6,0,10*ROW('Water Data'!F31)),NA())</f>
        <v>#N/A</v>
      </c>
      <c r="L37" s="506" t="e">
        <f ca="1">+IF(AND(ISNUMBER(OFFSET('Water Data'!$F$9,0,10*ROW('Water Data'!F31))),'Data Summary'!CA37="Yes"),OFFSET('Water Data'!$F$9,0,10*ROW('Water Data'!F31)),NA())</f>
        <v>#N/A</v>
      </c>
      <c r="M37" s="506" t="e">
        <f ca="1">+IF(AND(ISNUMBER(OFFSET('Water Data'!$G$4,0,10*ROW('Water Data'!G31))),'Data Summary'!CB37="Yes"),100-OFFSET('Water Data'!$G$4,0,10*ROW('Water Data'!G31)),NA())</f>
        <v>#N/A</v>
      </c>
      <c r="N37" s="506" t="e">
        <f ca="1">+IF(AND(ISNUMBER(OFFSET('Water Data'!$G$6,0,10*ROW('Water Data'!G31))),'Data Summary'!CC37="Yes"),OFFSET('Water Data'!$G$6,0,10*ROW('Water Data'!G31)),NA())</f>
        <v>#N/A</v>
      </c>
      <c r="O37" s="506" t="e">
        <f ca="1">+IF(AND(ISNUMBER(OFFSET('Water Data'!$G$9,0,10*ROW('Water Data'!G31))),'Data Summary'!CD37="Yes"),OFFSET('Water Data'!$G$9,0,10*ROW('Water Data'!G31)),NA())</f>
        <v>#N/A</v>
      </c>
      <c r="P37" s="506" t="e">
        <f ca="1">+IF(AND(ISNUMBER(OFFSET('Water Data'!$H$4,0,10*ROW('Water Data'!H31))),'Data Summary'!CE37="Yes"),100-OFFSET('Water Data'!$H$4,0,10*ROW('Water Data'!H31)),NA())</f>
        <v>#N/A</v>
      </c>
      <c r="Q37" s="506" t="e">
        <f ca="1">+IF(AND(ISNUMBER(OFFSET('Water Data'!$H$6,0,10*ROW('Water Data'!H31))),'Data Summary'!CF37="Yes"),OFFSET('Water Data'!$H$6,0,10*ROW('Water Data'!H31)),NA())</f>
        <v>#N/A</v>
      </c>
      <c r="R37" s="506" t="e">
        <f ca="1">+IF(AND(ISNUMBER(OFFSET('Water Data'!$H$9,0,10*ROW('Water Data'!H31))),'Data Summary'!CG37="Yes"),OFFSET('Water Data'!$H$9,0,10*ROW('Water Data'!H31)),NA())</f>
        <v>#N/A</v>
      </c>
      <c r="S37" s="506" t="e">
        <f ca="1">+IF(AND(ISNUMBER(OFFSET('Water Data'!$I$4,0,10*ROW('Water Data'!I31))),'Data Summary'!CH37="Yes"),100-OFFSET('Water Data'!$I$4,0,10*ROW('Water Data'!I31)),NA())</f>
        <v>#N/A</v>
      </c>
      <c r="T37" s="506" t="e">
        <f ca="1">+IF(AND(ISNUMBER(OFFSET('Water Data'!$I$6,0,10*ROW('Water Data'!I31))),'Data Summary'!CI37="Yes"),OFFSET('Water Data'!$I$6,0,10*ROW('Water Data'!I31)),NA())</f>
        <v>#N/A</v>
      </c>
      <c r="U37" s="506" t="e">
        <f ca="1">+IF(AND(ISNUMBER(OFFSET('Water Data'!$I$9,0,10*ROW('Water Data'!I31))),'Data Summary'!CJ37="Yes"),OFFSET('Water Data'!$I$9,0,10*ROW('Water Data'!I31)),NA())</f>
        <v>#N/A</v>
      </c>
      <c r="V37" s="507" t="e">
        <f ca="1">+IF(AND(ISNUMBER(OFFSET('Sanitation Data'!$D$4,0,10*ROW('Sanitation Data'!D31))),'Data Summary'!CK37="Yes"),100-OFFSET('Sanitation Data'!$D$4,0,10*ROW('Sanitation Data'!D31)),NA())</f>
        <v>#N/A</v>
      </c>
      <c r="W37" s="507" t="e">
        <f ca="1">+IF(AND(ISNUMBER(OFFSET('Sanitation Data'!$D$6,0,10*ROW('Sanitation Data'!D31))),'Data Summary'!CL37="Yes"),OFFSET('Sanitation Data'!$D$6,0,10*ROW('Sanitation Data'!D31)),NA())</f>
        <v>#N/A</v>
      </c>
      <c r="X37" s="507" t="e">
        <f ca="1">+IF(AND(ISNUMBER(OFFSET('Sanitation Data'!$D$10,0,10*ROW('Sanitation Data'!D31))),'Data Summary'!CM37="Yes"),OFFSET('Sanitation Data'!$D$10,0,10*ROW('Sanitation Data'!D31)),NA())</f>
        <v>#N/A</v>
      </c>
      <c r="Y37" s="507" t="e">
        <f ca="1">+IF(AND(ISNUMBER(OFFSET('Sanitation Data'!$D$11,0,10*ROW('Sanitation Data'!D31))),'Data Summary'!CN37="Yes"),OFFSET('Sanitation Data'!$D$11,0,10*ROW('Sanitation Data'!D31)),NA())</f>
        <v>#N/A</v>
      </c>
      <c r="Z37" s="507" t="e">
        <f ca="1">+IF(AND(ISNUMBER(OFFSET('Sanitation Data'!$D$12,0,10*ROW('Sanitation Data'!D31))),'Data Summary'!CO37="Yes"),OFFSET('Sanitation Data'!$D$12,0,10*ROW('Sanitation Data'!D31)),NA())</f>
        <v>#N/A</v>
      </c>
      <c r="AA37" s="507" t="e">
        <f ca="1">+IF(AND(ISNUMBER(OFFSET('Sanitation Data'!$E$4,0,10*ROW('Sanitation Data'!E31))),'Data Summary'!CP37="Yes"),100-OFFSET('Sanitation Data'!$E$4,0,10*ROW('Sanitation Data'!E31)),NA())</f>
        <v>#N/A</v>
      </c>
      <c r="AB37" s="507" t="e">
        <f ca="1">+IF(AND(ISNUMBER(OFFSET('Sanitation Data'!$E$6,0,10*ROW('Sanitation Data'!E31))),'Data Summary'!CQ37="Yes"),OFFSET('Sanitation Data'!$E$6,0,10*ROW('Sanitation Data'!E31)),NA())</f>
        <v>#N/A</v>
      </c>
      <c r="AC37" s="507" t="e">
        <f ca="1">+IF(AND(ISNUMBER(OFFSET('Sanitation Data'!$E$10,0,10*ROW('Sanitation Data'!E31))),'Data Summary'!CR37="Yes"),OFFSET('Sanitation Data'!$E$10,0,10*ROW('Sanitation Data'!E31)),NA())</f>
        <v>#N/A</v>
      </c>
      <c r="AD37" s="507" t="e">
        <f ca="1">+IF(AND(ISNUMBER(OFFSET('Sanitation Data'!$E$11,0,10*ROW('Sanitation Data'!E31))),'Data Summary'!CS37="Yes"),OFFSET('Sanitation Data'!$E$11,0,10*ROW('Sanitation Data'!E31)),NA())</f>
        <v>#N/A</v>
      </c>
      <c r="AE37" s="507" t="e">
        <f ca="1">+IF(AND(ISNUMBER(OFFSET('Sanitation Data'!$E$12,0,10*ROW('Sanitation Data'!E31))),'Data Summary'!CT37="Yes"),OFFSET('Sanitation Data'!$E$12,0,10*ROW('Sanitation Data'!E31)),NA())</f>
        <v>#N/A</v>
      </c>
      <c r="AF37" s="507" t="e">
        <f ca="1">+IF(AND(ISNUMBER(OFFSET('Sanitation Data'!$F$4,0,10*ROW('Sanitation Data'!F31))),'Data Summary'!CU37="Yes"),100-OFFSET('Sanitation Data'!$F$4,0,10*ROW('Sanitation Data'!F31)),NA())</f>
        <v>#N/A</v>
      </c>
      <c r="AG37" s="507" t="e">
        <f ca="1">+IF(AND(ISNUMBER(OFFSET('Sanitation Data'!$F$6,0,10*ROW('Sanitation Data'!F31))),'Data Summary'!CV37="Yes"),OFFSET('Sanitation Data'!$F$6,0,10*ROW('Sanitation Data'!F31)),NA())</f>
        <v>#N/A</v>
      </c>
      <c r="AH37" s="507" t="e">
        <f ca="1">+IF(AND(ISNUMBER(OFFSET('Sanitation Data'!$F$10,0,10*ROW('Sanitation Data'!F31))),'Data Summary'!CW37="Yes"),OFFSET('Sanitation Data'!$F$10,0,10*ROW('Sanitation Data'!F31)),NA())</f>
        <v>#N/A</v>
      </c>
      <c r="AI37" s="507" t="e">
        <f ca="1">+IF(AND(ISNUMBER(OFFSET('Sanitation Data'!$F$11,0,10*ROW('Sanitation Data'!F31))),'Data Summary'!CX37="Yes"),OFFSET('Sanitation Data'!$F$11,0,10*ROW('Sanitation Data'!F31)),NA())</f>
        <v>#N/A</v>
      </c>
      <c r="AJ37" s="507" t="e">
        <f ca="1">+IF(AND(ISNUMBER(OFFSET('Sanitation Data'!$F$12,0,10*ROW('Sanitation Data'!F31))),'Data Summary'!CY37="Yes"),OFFSET('Sanitation Data'!$F$12,0,10*ROW('Sanitation Data'!F31)),NA())</f>
        <v>#N/A</v>
      </c>
      <c r="AK37" s="507" t="e">
        <f ca="1">+IF(AND(ISNUMBER(OFFSET('Sanitation Data'!$G$4,0,10*ROW('Sanitation Data'!G31))),'Data Summary'!CZ37="Yes"),100-OFFSET('Sanitation Data'!$G$4,0,10*ROW('Sanitation Data'!G31)),NA())</f>
        <v>#N/A</v>
      </c>
      <c r="AL37" s="507" t="e">
        <f ca="1">+IF(AND(ISNUMBER(OFFSET('Sanitation Data'!$G$6,0,10*ROW('Sanitation Data'!G31))),'Data Summary'!DA37="Yes"),OFFSET('Sanitation Data'!$G$6,0,10*ROW('Sanitation Data'!G31)),NA())</f>
        <v>#N/A</v>
      </c>
      <c r="AM37" s="507" t="e">
        <f ca="1">+IF(AND(ISNUMBER(OFFSET('Sanitation Data'!$G$10,0,10*ROW('Sanitation Data'!G31))),'Data Summary'!DB37="Yes"),OFFSET('Sanitation Data'!$G$10,0,10*ROW('Sanitation Data'!G31)),NA())</f>
        <v>#N/A</v>
      </c>
      <c r="AN37" s="507" t="e">
        <f ca="1">+IF(AND(ISNUMBER(OFFSET('Sanitation Data'!$G$11,0,10*ROW('Sanitation Data'!G31))),'Data Summary'!DC37="Yes"),OFFSET('Sanitation Data'!$G$11,0,10*ROW('Sanitation Data'!G31)),NA())</f>
        <v>#N/A</v>
      </c>
      <c r="AO37" s="507" t="e">
        <f ca="1">+IF(AND(ISNUMBER(OFFSET('Sanitation Data'!$G$12,0,10*ROW('Sanitation Data'!G31))),'Data Summary'!DD37="Yes"),OFFSET('Sanitation Data'!$G$12,0,10*ROW('Sanitation Data'!G31)),NA())</f>
        <v>#N/A</v>
      </c>
      <c r="AP37" s="507" t="e">
        <f ca="1">+IF(AND(ISNUMBER(OFFSET('Sanitation Data'!$H$4,0,10*ROW('Sanitation Data'!H31))),'Data Summary'!DE37="Yes"),100-OFFSET('Sanitation Data'!$H$4,0,10*ROW('Sanitation Data'!H31)),NA())</f>
        <v>#N/A</v>
      </c>
      <c r="AQ37" s="507" t="e">
        <f ca="1">+IF(AND(ISNUMBER(OFFSET('Sanitation Data'!$H$6,0,10*ROW('Sanitation Data'!H31))),'Data Summary'!DF37="Yes"),OFFSET('Sanitation Data'!$H$6,0,10*ROW('Sanitation Data'!H31)),NA())</f>
        <v>#N/A</v>
      </c>
      <c r="AR37" s="507" t="e">
        <f ca="1">+IF(AND(ISNUMBER(OFFSET('Sanitation Data'!$H$10,0,10*ROW('Sanitation Data'!H31))),'Data Summary'!DG37="Yes"),OFFSET('Sanitation Data'!$H$10,0,10*ROW('Sanitation Data'!H31)),NA())</f>
        <v>#N/A</v>
      </c>
      <c r="AS37" s="507" t="e">
        <f ca="1">+IF(AND(ISNUMBER(OFFSET('Sanitation Data'!$H$11,0,10*ROW('Sanitation Data'!H31))),'Data Summary'!DH37="Yes"),OFFSET('Sanitation Data'!$H$11,0,10*ROW('Sanitation Data'!H31)),NA())</f>
        <v>#N/A</v>
      </c>
      <c r="AT37" s="507" t="e">
        <f ca="1">+IF(AND(ISNUMBER(OFFSET('Sanitation Data'!$H$12,0,10*ROW('Sanitation Data'!H31))),'Data Summary'!DI37="Yes"),OFFSET('Sanitation Data'!$H$12,0,10*ROW('Sanitation Data'!H31)),NA())</f>
        <v>#N/A</v>
      </c>
      <c r="AU37" s="507" t="e">
        <f ca="1">+IF(AND(ISNUMBER(OFFSET('Sanitation Data'!$I$4,0,10*ROW('Sanitation Data'!I31))),'Data Summary'!DJ37="Yes"),100-OFFSET('Sanitation Data'!$I$4,0,10*ROW('Sanitation Data'!I31)),NA())</f>
        <v>#N/A</v>
      </c>
      <c r="AV37" s="507" t="e">
        <f ca="1">+IF(AND(ISNUMBER(OFFSET('Sanitation Data'!$I$6,0,10*ROW('Sanitation Data'!I31))),'Data Summary'!DK37="Yes"),OFFSET('Sanitation Data'!$I$6,0,10*ROW('Sanitation Data'!I31)),NA())</f>
        <v>#N/A</v>
      </c>
      <c r="AW37" s="507" t="e">
        <f ca="1">+IF(AND(ISNUMBER(OFFSET('Sanitation Data'!$I$10,0,10*ROW('Sanitation Data'!I31))),'Data Summary'!DL37="Yes"),OFFSET('Sanitation Data'!$I$10,0,10*ROW('Sanitation Data'!I31)),NA())</f>
        <v>#N/A</v>
      </c>
      <c r="AX37" s="507" t="e">
        <f ca="1">+IF(AND(ISNUMBER(OFFSET('Sanitation Data'!$I$11,0,10*ROW('Sanitation Data'!I31))),'Data Summary'!DM37="Yes"),OFFSET('Sanitation Data'!$I$11,0,10*ROW('Sanitation Data'!I31)),NA())</f>
        <v>#N/A</v>
      </c>
      <c r="AY37" s="507" t="e">
        <f ca="1">+IF(AND(ISNUMBER(OFFSET('Sanitation Data'!$I$12,0,10*ROW('Sanitation Data'!I31))),'Data Summary'!DN37="Yes"),OFFSET('Sanitation Data'!$I$12,0,10*ROW('Sanitation Data'!I31)),NA())</f>
        <v>#N/A</v>
      </c>
      <c r="AZ37" s="508" t="e">
        <f ca="1">+IF(AND(ISNUMBER(OFFSET('Hygiene Data'!$D$5,0,10*ROW('Hygiene Data'!D31))),'Data Summary'!DO37="Yes"),OFFSET('Hygiene Data'!$D$5,0,10*ROW('Hygiene Data'!D31)),NA())</f>
        <v>#N/A</v>
      </c>
      <c r="BA37" s="508" t="e">
        <f ca="1">+IF(AND(ISNUMBER(OFFSET('Hygiene Data'!$D$7,0,10*ROW('Hygiene Data'!D31))),'Data Summary'!DP37="Yes"),OFFSET('Hygiene Data'!$D$7,0,10*ROW('Hygiene Data'!D31)),NA())</f>
        <v>#N/A</v>
      </c>
      <c r="BB37" s="508" t="e">
        <f ca="1">+IF(AND(ISNUMBER(OFFSET('Hygiene Data'!$D$9,0,10*ROW('Hygiene Data'!D31))),'Data Summary'!DQ37="Yes"),OFFSET('Hygiene Data'!$D$9,0,10*ROW('Hygiene Data'!D31)),NA())</f>
        <v>#N/A</v>
      </c>
      <c r="BC37" s="508" t="e">
        <f ca="1">+IF(AND(ISNUMBER(OFFSET('Hygiene Data'!$E$5,0,10*ROW('Hygiene Data'!E31))),'Data Summary'!DR37="Yes"),OFFSET('Hygiene Data'!$E$5,0,10*ROW('Hygiene Data'!E31)),NA())</f>
        <v>#N/A</v>
      </c>
      <c r="BD37" s="508" t="e">
        <f ca="1">+IF(AND(ISNUMBER(OFFSET('Hygiene Data'!$E$7,0,10*ROW('Hygiene Data'!E31))),'Data Summary'!DS37="Yes"),OFFSET('Hygiene Data'!$E$7,0,10*ROW('Hygiene Data'!E31)),NA())</f>
        <v>#N/A</v>
      </c>
      <c r="BE37" s="508" t="e">
        <f ca="1">+IF(AND(ISNUMBER(OFFSET('Hygiene Data'!$E$9,0,10*ROW('Hygiene Data'!E31))),'Data Summary'!DT37="Yes"),OFFSET('Hygiene Data'!$E$9,0,10*ROW('Hygiene Data'!E31)),NA())</f>
        <v>#N/A</v>
      </c>
      <c r="BF37" s="508" t="e">
        <f ca="1">+IF(AND(ISNUMBER(OFFSET('Hygiene Data'!$F$5,0,10*ROW('Hygiene Data'!F31))),'Data Summary'!DU37="Yes"),OFFSET('Hygiene Data'!$F$5,0,10*ROW('Hygiene Data'!F31)),NA())</f>
        <v>#N/A</v>
      </c>
      <c r="BG37" s="508" t="e">
        <f ca="1">+IF(AND(ISNUMBER(OFFSET('Hygiene Data'!$F$7,0,10*ROW('Hygiene Data'!F31))),'Data Summary'!DV37="Yes"),OFFSET('Hygiene Data'!$F$7,0,10*ROW('Hygiene Data'!F31)),NA())</f>
        <v>#N/A</v>
      </c>
      <c r="BH37" s="508" t="e">
        <f ca="1">+IF(AND(ISNUMBER(OFFSET('Hygiene Data'!$F$9,0,10*ROW('Hygiene Data'!F31))),'Data Summary'!DW37="Yes"),OFFSET('Hygiene Data'!$F$9,0,10*ROW('Hygiene Data'!F31)),NA())</f>
        <v>#N/A</v>
      </c>
      <c r="BI37" s="508" t="e">
        <f ca="1">+IF(AND(ISNUMBER(OFFSET('Hygiene Data'!$G$5,0,10*ROW('Hygiene Data'!G31))),'Data Summary'!DX37="Yes"),OFFSET('Hygiene Data'!$G$5,0,10*ROW('Hygiene Data'!G31)),NA())</f>
        <v>#N/A</v>
      </c>
      <c r="BJ37" s="508" t="e">
        <f ca="1">+IF(AND(ISNUMBER(OFFSET('Hygiene Data'!$G$7,0,10*ROW('Hygiene Data'!G31))),'Data Summary'!DY37="Yes"),OFFSET('Hygiene Data'!$G$7,0,10*ROW('Hygiene Data'!G31)),NA())</f>
        <v>#N/A</v>
      </c>
      <c r="BK37" s="508" t="e">
        <f ca="1">+IF(AND(ISNUMBER(OFFSET('Hygiene Data'!$G$9,0,10*ROW('Hygiene Data'!G31))),'Data Summary'!DZ37="Yes"),OFFSET('Hygiene Data'!$G$9,0,10*ROW('Hygiene Data'!G31)),NA())</f>
        <v>#N/A</v>
      </c>
      <c r="BL37" s="508" t="e">
        <f ca="1">+IF(AND(ISNUMBER(OFFSET('Hygiene Data'!$H$5,0,10*ROW('Hygiene Data'!H31))),'Data Summary'!EA37="Yes"),OFFSET('Hygiene Data'!$H$5,0,10*ROW('Hygiene Data'!H31)),NA())</f>
        <v>#N/A</v>
      </c>
      <c r="BM37" s="508" t="e">
        <f ca="1">+IF(AND(ISNUMBER(OFFSET('Hygiene Data'!$H$7,0,10*ROW('Hygiene Data'!H31))),'Data Summary'!EB37="Yes"),OFFSET('Hygiene Data'!$H$7,0,10*ROW('Hygiene Data'!H31)),NA())</f>
        <v>#N/A</v>
      </c>
      <c r="BN37" s="508" t="e">
        <f ca="1">+IF(AND(ISNUMBER(OFFSET('Hygiene Data'!$H$9,0,10*ROW('Hygiene Data'!H31))),'Data Summary'!EC37="Yes"),OFFSET('Hygiene Data'!$H$9,0,10*ROW('Hygiene Data'!H31)),NA())</f>
        <v>#N/A</v>
      </c>
      <c r="BO37" s="508" t="e">
        <f ca="1">+IF(AND(ISNUMBER(OFFSET('Hygiene Data'!$I$5,0,10*ROW('Hygiene Data'!I31))),'Data Summary'!ED37="Yes"),OFFSET('Hygiene Data'!$I$5,0,10*ROW('Hygiene Data'!I31)),NA())</f>
        <v>#N/A</v>
      </c>
      <c r="BP37" s="508" t="e">
        <f ca="1">+IF(AND(ISNUMBER(OFFSET('Hygiene Data'!$I$7,0,10*ROW('Hygiene Data'!I31))),'Data Summary'!EE37="Yes"),OFFSET('Hygiene Data'!$I$7,0,10*ROW('Hygiene Data'!I31)),NA())</f>
        <v>#N/A</v>
      </c>
      <c r="BQ37" s="508" t="e">
        <f ca="1">+IF(AND(ISNUMBER(OFFSET('Hygiene Data'!$I$9,0,10*ROW('Hygiene Data'!I31))),'Data Summary'!EF37="Yes"),OFFSET('Hygiene Data'!$I$9,0,10*ROW('Hygiene Data'!I31)),NA())</f>
        <v>#N/A</v>
      </c>
    </row>
    <row r="38" spans="1:69" x14ac:dyDescent="0.25">
      <c r="A38" s="504" t="e">
        <f ca="1">+RIGHT('Data Summary'!A38,LEN('Data Summary'!A38)-9)</f>
        <v>#VALUE!</v>
      </c>
      <c r="B38" s="478" t="str">
        <f ca="1">+IF(ISTEXT('Data Summary'!B38),'Data Summary'!B38,"")</f>
        <v/>
      </c>
      <c r="C38" s="505" t="e">
        <f ca="1">+VALUE('Data Summary'!C38)</f>
        <v>#VALUE!</v>
      </c>
      <c r="D38" s="506" t="e">
        <f ca="1">+IF(AND(ISNUMBER(OFFSET('Water Data'!$D$4,0,10*ROW('Water Data'!D32))),'Data Summary'!BS38="Yes"),100-OFFSET('Water Data'!$D$4,0,10*ROW('Water Data'!D32)),NA())</f>
        <v>#N/A</v>
      </c>
      <c r="E38" s="506" t="e">
        <f ca="1">+IF(AND(ISNUMBER(OFFSET('Water Data'!$D$6,0,10*ROW('Water Data'!D32))),'Data Summary'!BT38="Yes"),OFFSET('Water Data'!$D$6,0,10*ROW('Water Data'!D32)),NA())</f>
        <v>#N/A</v>
      </c>
      <c r="F38" s="506" t="e">
        <f ca="1">+IF(AND(ISNUMBER(OFFSET('Water Data'!$D$9,0,10*ROW('Water Data'!D32))),'Data Summary'!BU38="Yes"),OFFSET('Water Data'!$D$9,0,10*ROW('Water Data'!D32)),NA())</f>
        <v>#N/A</v>
      </c>
      <c r="G38" s="506" t="e">
        <f ca="1">+IF(AND(ISNUMBER(OFFSET('Water Data'!$E$4,0,10*ROW('Water Data'!E32))),'Data Summary'!BV38="Yes"),100-OFFSET('Water Data'!$E$4,0,10*ROW('Water Data'!E32)),NA())</f>
        <v>#N/A</v>
      </c>
      <c r="H38" s="506" t="e">
        <f ca="1">+IF(AND(ISNUMBER(OFFSET('Water Data'!$E$6,0,10*ROW('Water Data'!E32))),'Data Summary'!BW38="Yes"),OFFSET('Water Data'!$E$6,0,10*ROW('Water Data'!E32)),NA())</f>
        <v>#N/A</v>
      </c>
      <c r="I38" s="506" t="e">
        <f ca="1">+IF(AND(ISNUMBER(OFFSET('Water Data'!$E$9,0,10*ROW('Water Data'!E32))),'Data Summary'!BX38="Yes"),OFFSET('Water Data'!$E$9,0,10*ROW('Water Data'!E32)),NA())</f>
        <v>#N/A</v>
      </c>
      <c r="J38" s="506" t="e">
        <f ca="1">+IF(AND(ISNUMBER(OFFSET('Water Data'!$F$4,0,10*ROW('Water Data'!F32))),'Data Summary'!BY38="Yes"),100-OFFSET('Water Data'!$F$4,0,10*ROW('Water Data'!F32)),NA())</f>
        <v>#N/A</v>
      </c>
      <c r="K38" s="506" t="e">
        <f ca="1">+IF(AND(ISNUMBER(OFFSET('Water Data'!$F$6,0,10*ROW('Water Data'!F32))),'Data Summary'!BZ38="Yes"),OFFSET('Water Data'!$F$6,0,10*ROW('Water Data'!F32)),NA())</f>
        <v>#N/A</v>
      </c>
      <c r="L38" s="506" t="e">
        <f ca="1">+IF(AND(ISNUMBER(OFFSET('Water Data'!$F$9,0,10*ROW('Water Data'!F32))),'Data Summary'!CA38="Yes"),OFFSET('Water Data'!$F$9,0,10*ROW('Water Data'!F32)),NA())</f>
        <v>#N/A</v>
      </c>
      <c r="M38" s="506" t="e">
        <f ca="1">+IF(AND(ISNUMBER(OFFSET('Water Data'!$G$4,0,10*ROW('Water Data'!G32))),'Data Summary'!CB38="Yes"),100-OFFSET('Water Data'!$G$4,0,10*ROW('Water Data'!G32)),NA())</f>
        <v>#N/A</v>
      </c>
      <c r="N38" s="506" t="e">
        <f ca="1">+IF(AND(ISNUMBER(OFFSET('Water Data'!$G$6,0,10*ROW('Water Data'!G32))),'Data Summary'!CC38="Yes"),OFFSET('Water Data'!$G$6,0,10*ROW('Water Data'!G32)),NA())</f>
        <v>#N/A</v>
      </c>
      <c r="O38" s="506" t="e">
        <f ca="1">+IF(AND(ISNUMBER(OFFSET('Water Data'!$G$9,0,10*ROW('Water Data'!G32))),'Data Summary'!CD38="Yes"),OFFSET('Water Data'!$G$9,0,10*ROW('Water Data'!G32)),NA())</f>
        <v>#N/A</v>
      </c>
      <c r="P38" s="506" t="e">
        <f ca="1">+IF(AND(ISNUMBER(OFFSET('Water Data'!$H$4,0,10*ROW('Water Data'!H32))),'Data Summary'!CE38="Yes"),100-OFFSET('Water Data'!$H$4,0,10*ROW('Water Data'!H32)),NA())</f>
        <v>#N/A</v>
      </c>
      <c r="Q38" s="506" t="e">
        <f ca="1">+IF(AND(ISNUMBER(OFFSET('Water Data'!$H$6,0,10*ROW('Water Data'!H32))),'Data Summary'!CF38="Yes"),OFFSET('Water Data'!$H$6,0,10*ROW('Water Data'!H32)),NA())</f>
        <v>#N/A</v>
      </c>
      <c r="R38" s="506" t="e">
        <f ca="1">+IF(AND(ISNUMBER(OFFSET('Water Data'!$H$9,0,10*ROW('Water Data'!H32))),'Data Summary'!CG38="Yes"),OFFSET('Water Data'!$H$9,0,10*ROW('Water Data'!H32)),NA())</f>
        <v>#N/A</v>
      </c>
      <c r="S38" s="506" t="e">
        <f ca="1">+IF(AND(ISNUMBER(OFFSET('Water Data'!$I$4,0,10*ROW('Water Data'!I32))),'Data Summary'!CH38="Yes"),100-OFFSET('Water Data'!$I$4,0,10*ROW('Water Data'!I32)),NA())</f>
        <v>#N/A</v>
      </c>
      <c r="T38" s="506" t="e">
        <f ca="1">+IF(AND(ISNUMBER(OFFSET('Water Data'!$I$6,0,10*ROW('Water Data'!I32))),'Data Summary'!CI38="Yes"),OFFSET('Water Data'!$I$6,0,10*ROW('Water Data'!I32)),NA())</f>
        <v>#N/A</v>
      </c>
      <c r="U38" s="506" t="e">
        <f ca="1">+IF(AND(ISNUMBER(OFFSET('Water Data'!$I$9,0,10*ROW('Water Data'!I32))),'Data Summary'!CJ38="Yes"),OFFSET('Water Data'!$I$9,0,10*ROW('Water Data'!I32)),NA())</f>
        <v>#N/A</v>
      </c>
      <c r="V38" s="507" t="e">
        <f ca="1">+IF(AND(ISNUMBER(OFFSET('Sanitation Data'!$D$4,0,10*ROW('Sanitation Data'!D32))),'Data Summary'!CK38="Yes"),100-OFFSET('Sanitation Data'!$D$4,0,10*ROW('Sanitation Data'!D32)),NA())</f>
        <v>#N/A</v>
      </c>
      <c r="W38" s="507" t="e">
        <f ca="1">+IF(AND(ISNUMBER(OFFSET('Sanitation Data'!$D$6,0,10*ROW('Sanitation Data'!D32))),'Data Summary'!CL38="Yes"),OFFSET('Sanitation Data'!$D$6,0,10*ROW('Sanitation Data'!D32)),NA())</f>
        <v>#N/A</v>
      </c>
      <c r="X38" s="507" t="e">
        <f ca="1">+IF(AND(ISNUMBER(OFFSET('Sanitation Data'!$D$10,0,10*ROW('Sanitation Data'!D32))),'Data Summary'!CM38="Yes"),OFFSET('Sanitation Data'!$D$10,0,10*ROW('Sanitation Data'!D32)),NA())</f>
        <v>#N/A</v>
      </c>
      <c r="Y38" s="507" t="e">
        <f ca="1">+IF(AND(ISNUMBER(OFFSET('Sanitation Data'!$D$11,0,10*ROW('Sanitation Data'!D32))),'Data Summary'!CN38="Yes"),OFFSET('Sanitation Data'!$D$11,0,10*ROW('Sanitation Data'!D32)),NA())</f>
        <v>#N/A</v>
      </c>
      <c r="Z38" s="507" t="e">
        <f ca="1">+IF(AND(ISNUMBER(OFFSET('Sanitation Data'!$D$12,0,10*ROW('Sanitation Data'!D32))),'Data Summary'!CO38="Yes"),OFFSET('Sanitation Data'!$D$12,0,10*ROW('Sanitation Data'!D32)),NA())</f>
        <v>#N/A</v>
      </c>
      <c r="AA38" s="507" t="e">
        <f ca="1">+IF(AND(ISNUMBER(OFFSET('Sanitation Data'!$E$4,0,10*ROW('Sanitation Data'!E32))),'Data Summary'!CP38="Yes"),100-OFFSET('Sanitation Data'!$E$4,0,10*ROW('Sanitation Data'!E32)),NA())</f>
        <v>#N/A</v>
      </c>
      <c r="AB38" s="507" t="e">
        <f ca="1">+IF(AND(ISNUMBER(OFFSET('Sanitation Data'!$E$6,0,10*ROW('Sanitation Data'!E32))),'Data Summary'!CQ38="Yes"),OFFSET('Sanitation Data'!$E$6,0,10*ROW('Sanitation Data'!E32)),NA())</f>
        <v>#N/A</v>
      </c>
      <c r="AC38" s="507" t="e">
        <f ca="1">+IF(AND(ISNUMBER(OFFSET('Sanitation Data'!$E$10,0,10*ROW('Sanitation Data'!E32))),'Data Summary'!CR38="Yes"),OFFSET('Sanitation Data'!$E$10,0,10*ROW('Sanitation Data'!E32)),NA())</f>
        <v>#N/A</v>
      </c>
      <c r="AD38" s="507" t="e">
        <f ca="1">+IF(AND(ISNUMBER(OFFSET('Sanitation Data'!$E$11,0,10*ROW('Sanitation Data'!E32))),'Data Summary'!CS38="Yes"),OFFSET('Sanitation Data'!$E$11,0,10*ROW('Sanitation Data'!E32)),NA())</f>
        <v>#N/A</v>
      </c>
      <c r="AE38" s="507" t="e">
        <f ca="1">+IF(AND(ISNUMBER(OFFSET('Sanitation Data'!$E$12,0,10*ROW('Sanitation Data'!E32))),'Data Summary'!CT38="Yes"),OFFSET('Sanitation Data'!$E$12,0,10*ROW('Sanitation Data'!E32)),NA())</f>
        <v>#N/A</v>
      </c>
      <c r="AF38" s="507" t="e">
        <f ca="1">+IF(AND(ISNUMBER(OFFSET('Sanitation Data'!$F$4,0,10*ROW('Sanitation Data'!F32))),'Data Summary'!CU38="Yes"),100-OFFSET('Sanitation Data'!$F$4,0,10*ROW('Sanitation Data'!F32)),NA())</f>
        <v>#N/A</v>
      </c>
      <c r="AG38" s="507" t="e">
        <f ca="1">+IF(AND(ISNUMBER(OFFSET('Sanitation Data'!$F$6,0,10*ROW('Sanitation Data'!F32))),'Data Summary'!CV38="Yes"),OFFSET('Sanitation Data'!$F$6,0,10*ROW('Sanitation Data'!F32)),NA())</f>
        <v>#N/A</v>
      </c>
      <c r="AH38" s="507" t="e">
        <f ca="1">+IF(AND(ISNUMBER(OFFSET('Sanitation Data'!$F$10,0,10*ROW('Sanitation Data'!F32))),'Data Summary'!CW38="Yes"),OFFSET('Sanitation Data'!$F$10,0,10*ROW('Sanitation Data'!F32)),NA())</f>
        <v>#N/A</v>
      </c>
      <c r="AI38" s="507" t="e">
        <f ca="1">+IF(AND(ISNUMBER(OFFSET('Sanitation Data'!$F$11,0,10*ROW('Sanitation Data'!F32))),'Data Summary'!CX38="Yes"),OFFSET('Sanitation Data'!$F$11,0,10*ROW('Sanitation Data'!F32)),NA())</f>
        <v>#N/A</v>
      </c>
      <c r="AJ38" s="507" t="e">
        <f ca="1">+IF(AND(ISNUMBER(OFFSET('Sanitation Data'!$F$12,0,10*ROW('Sanitation Data'!F32))),'Data Summary'!CY38="Yes"),OFFSET('Sanitation Data'!$F$12,0,10*ROW('Sanitation Data'!F32)),NA())</f>
        <v>#N/A</v>
      </c>
      <c r="AK38" s="507" t="e">
        <f ca="1">+IF(AND(ISNUMBER(OFFSET('Sanitation Data'!$G$4,0,10*ROW('Sanitation Data'!G32))),'Data Summary'!CZ38="Yes"),100-OFFSET('Sanitation Data'!$G$4,0,10*ROW('Sanitation Data'!G32)),NA())</f>
        <v>#N/A</v>
      </c>
      <c r="AL38" s="507" t="e">
        <f ca="1">+IF(AND(ISNUMBER(OFFSET('Sanitation Data'!$G$6,0,10*ROW('Sanitation Data'!G32))),'Data Summary'!DA38="Yes"),OFFSET('Sanitation Data'!$G$6,0,10*ROW('Sanitation Data'!G32)),NA())</f>
        <v>#N/A</v>
      </c>
      <c r="AM38" s="507" t="e">
        <f ca="1">+IF(AND(ISNUMBER(OFFSET('Sanitation Data'!$G$10,0,10*ROW('Sanitation Data'!G32))),'Data Summary'!DB38="Yes"),OFFSET('Sanitation Data'!$G$10,0,10*ROW('Sanitation Data'!G32)),NA())</f>
        <v>#N/A</v>
      </c>
      <c r="AN38" s="507" t="e">
        <f ca="1">+IF(AND(ISNUMBER(OFFSET('Sanitation Data'!$G$11,0,10*ROW('Sanitation Data'!G32))),'Data Summary'!DC38="Yes"),OFFSET('Sanitation Data'!$G$11,0,10*ROW('Sanitation Data'!G32)),NA())</f>
        <v>#N/A</v>
      </c>
      <c r="AO38" s="507" t="e">
        <f ca="1">+IF(AND(ISNUMBER(OFFSET('Sanitation Data'!$G$12,0,10*ROW('Sanitation Data'!G32))),'Data Summary'!DD38="Yes"),OFFSET('Sanitation Data'!$G$12,0,10*ROW('Sanitation Data'!G32)),NA())</f>
        <v>#N/A</v>
      </c>
      <c r="AP38" s="507" t="e">
        <f ca="1">+IF(AND(ISNUMBER(OFFSET('Sanitation Data'!$H$4,0,10*ROW('Sanitation Data'!H32))),'Data Summary'!DE38="Yes"),100-OFFSET('Sanitation Data'!$H$4,0,10*ROW('Sanitation Data'!H32)),NA())</f>
        <v>#N/A</v>
      </c>
      <c r="AQ38" s="507" t="e">
        <f ca="1">+IF(AND(ISNUMBER(OFFSET('Sanitation Data'!$H$6,0,10*ROW('Sanitation Data'!H32))),'Data Summary'!DF38="Yes"),OFFSET('Sanitation Data'!$H$6,0,10*ROW('Sanitation Data'!H32)),NA())</f>
        <v>#N/A</v>
      </c>
      <c r="AR38" s="507" t="e">
        <f ca="1">+IF(AND(ISNUMBER(OFFSET('Sanitation Data'!$H$10,0,10*ROW('Sanitation Data'!H32))),'Data Summary'!DG38="Yes"),OFFSET('Sanitation Data'!$H$10,0,10*ROW('Sanitation Data'!H32)),NA())</f>
        <v>#N/A</v>
      </c>
      <c r="AS38" s="507" t="e">
        <f ca="1">+IF(AND(ISNUMBER(OFFSET('Sanitation Data'!$H$11,0,10*ROW('Sanitation Data'!H32))),'Data Summary'!DH38="Yes"),OFFSET('Sanitation Data'!$H$11,0,10*ROW('Sanitation Data'!H32)),NA())</f>
        <v>#N/A</v>
      </c>
      <c r="AT38" s="507" t="e">
        <f ca="1">+IF(AND(ISNUMBER(OFFSET('Sanitation Data'!$H$12,0,10*ROW('Sanitation Data'!H32))),'Data Summary'!DI38="Yes"),OFFSET('Sanitation Data'!$H$12,0,10*ROW('Sanitation Data'!H32)),NA())</f>
        <v>#N/A</v>
      </c>
      <c r="AU38" s="507" t="e">
        <f ca="1">+IF(AND(ISNUMBER(OFFSET('Sanitation Data'!$I$4,0,10*ROW('Sanitation Data'!I32))),'Data Summary'!DJ38="Yes"),100-OFFSET('Sanitation Data'!$I$4,0,10*ROW('Sanitation Data'!I32)),NA())</f>
        <v>#N/A</v>
      </c>
      <c r="AV38" s="507" t="e">
        <f ca="1">+IF(AND(ISNUMBER(OFFSET('Sanitation Data'!$I$6,0,10*ROW('Sanitation Data'!I32))),'Data Summary'!DK38="Yes"),OFFSET('Sanitation Data'!$I$6,0,10*ROW('Sanitation Data'!I32)),NA())</f>
        <v>#N/A</v>
      </c>
      <c r="AW38" s="507" t="e">
        <f ca="1">+IF(AND(ISNUMBER(OFFSET('Sanitation Data'!$I$10,0,10*ROW('Sanitation Data'!I32))),'Data Summary'!DL38="Yes"),OFFSET('Sanitation Data'!$I$10,0,10*ROW('Sanitation Data'!I32)),NA())</f>
        <v>#N/A</v>
      </c>
      <c r="AX38" s="507" t="e">
        <f ca="1">+IF(AND(ISNUMBER(OFFSET('Sanitation Data'!$I$11,0,10*ROW('Sanitation Data'!I32))),'Data Summary'!DM38="Yes"),OFFSET('Sanitation Data'!$I$11,0,10*ROW('Sanitation Data'!I32)),NA())</f>
        <v>#N/A</v>
      </c>
      <c r="AY38" s="507" t="e">
        <f ca="1">+IF(AND(ISNUMBER(OFFSET('Sanitation Data'!$I$12,0,10*ROW('Sanitation Data'!I32))),'Data Summary'!DN38="Yes"),OFFSET('Sanitation Data'!$I$12,0,10*ROW('Sanitation Data'!I32)),NA())</f>
        <v>#N/A</v>
      </c>
      <c r="AZ38" s="508" t="e">
        <f ca="1">+IF(AND(ISNUMBER(OFFSET('Hygiene Data'!$D$5,0,10*ROW('Hygiene Data'!D32))),'Data Summary'!DO38="Yes"),OFFSET('Hygiene Data'!$D$5,0,10*ROW('Hygiene Data'!D32)),NA())</f>
        <v>#N/A</v>
      </c>
      <c r="BA38" s="508" t="e">
        <f ca="1">+IF(AND(ISNUMBER(OFFSET('Hygiene Data'!$D$7,0,10*ROW('Hygiene Data'!D32))),'Data Summary'!DP38="Yes"),OFFSET('Hygiene Data'!$D$7,0,10*ROW('Hygiene Data'!D32)),NA())</f>
        <v>#N/A</v>
      </c>
      <c r="BB38" s="508" t="e">
        <f ca="1">+IF(AND(ISNUMBER(OFFSET('Hygiene Data'!$D$9,0,10*ROW('Hygiene Data'!D32))),'Data Summary'!DQ38="Yes"),OFFSET('Hygiene Data'!$D$9,0,10*ROW('Hygiene Data'!D32)),NA())</f>
        <v>#N/A</v>
      </c>
      <c r="BC38" s="508" t="e">
        <f ca="1">+IF(AND(ISNUMBER(OFFSET('Hygiene Data'!$E$5,0,10*ROW('Hygiene Data'!E32))),'Data Summary'!DR38="Yes"),OFFSET('Hygiene Data'!$E$5,0,10*ROW('Hygiene Data'!E32)),NA())</f>
        <v>#N/A</v>
      </c>
      <c r="BD38" s="508" t="e">
        <f ca="1">+IF(AND(ISNUMBER(OFFSET('Hygiene Data'!$E$7,0,10*ROW('Hygiene Data'!E32))),'Data Summary'!DS38="Yes"),OFFSET('Hygiene Data'!$E$7,0,10*ROW('Hygiene Data'!E32)),NA())</f>
        <v>#N/A</v>
      </c>
      <c r="BE38" s="508" t="e">
        <f ca="1">+IF(AND(ISNUMBER(OFFSET('Hygiene Data'!$E$9,0,10*ROW('Hygiene Data'!E32))),'Data Summary'!DT38="Yes"),OFFSET('Hygiene Data'!$E$9,0,10*ROW('Hygiene Data'!E32)),NA())</f>
        <v>#N/A</v>
      </c>
      <c r="BF38" s="508" t="e">
        <f ca="1">+IF(AND(ISNUMBER(OFFSET('Hygiene Data'!$F$5,0,10*ROW('Hygiene Data'!F32))),'Data Summary'!DU38="Yes"),OFFSET('Hygiene Data'!$F$5,0,10*ROW('Hygiene Data'!F32)),NA())</f>
        <v>#N/A</v>
      </c>
      <c r="BG38" s="508" t="e">
        <f ca="1">+IF(AND(ISNUMBER(OFFSET('Hygiene Data'!$F$7,0,10*ROW('Hygiene Data'!F32))),'Data Summary'!DV38="Yes"),OFFSET('Hygiene Data'!$F$7,0,10*ROW('Hygiene Data'!F32)),NA())</f>
        <v>#N/A</v>
      </c>
      <c r="BH38" s="508" t="e">
        <f ca="1">+IF(AND(ISNUMBER(OFFSET('Hygiene Data'!$F$9,0,10*ROW('Hygiene Data'!F32))),'Data Summary'!DW38="Yes"),OFFSET('Hygiene Data'!$F$9,0,10*ROW('Hygiene Data'!F32)),NA())</f>
        <v>#N/A</v>
      </c>
      <c r="BI38" s="508" t="e">
        <f ca="1">+IF(AND(ISNUMBER(OFFSET('Hygiene Data'!$G$5,0,10*ROW('Hygiene Data'!G32))),'Data Summary'!DX38="Yes"),OFFSET('Hygiene Data'!$G$5,0,10*ROW('Hygiene Data'!G32)),NA())</f>
        <v>#N/A</v>
      </c>
      <c r="BJ38" s="508" t="e">
        <f ca="1">+IF(AND(ISNUMBER(OFFSET('Hygiene Data'!$G$7,0,10*ROW('Hygiene Data'!G32))),'Data Summary'!DY38="Yes"),OFFSET('Hygiene Data'!$G$7,0,10*ROW('Hygiene Data'!G32)),NA())</f>
        <v>#N/A</v>
      </c>
      <c r="BK38" s="508" t="e">
        <f ca="1">+IF(AND(ISNUMBER(OFFSET('Hygiene Data'!$G$9,0,10*ROW('Hygiene Data'!G32))),'Data Summary'!DZ38="Yes"),OFFSET('Hygiene Data'!$G$9,0,10*ROW('Hygiene Data'!G32)),NA())</f>
        <v>#N/A</v>
      </c>
      <c r="BL38" s="508" t="e">
        <f ca="1">+IF(AND(ISNUMBER(OFFSET('Hygiene Data'!$H$5,0,10*ROW('Hygiene Data'!H32))),'Data Summary'!EA38="Yes"),OFFSET('Hygiene Data'!$H$5,0,10*ROW('Hygiene Data'!H32)),NA())</f>
        <v>#N/A</v>
      </c>
      <c r="BM38" s="508" t="e">
        <f ca="1">+IF(AND(ISNUMBER(OFFSET('Hygiene Data'!$H$7,0,10*ROW('Hygiene Data'!H32))),'Data Summary'!EB38="Yes"),OFFSET('Hygiene Data'!$H$7,0,10*ROW('Hygiene Data'!H32)),NA())</f>
        <v>#N/A</v>
      </c>
      <c r="BN38" s="508" t="e">
        <f ca="1">+IF(AND(ISNUMBER(OFFSET('Hygiene Data'!$H$9,0,10*ROW('Hygiene Data'!H32))),'Data Summary'!EC38="Yes"),OFFSET('Hygiene Data'!$H$9,0,10*ROW('Hygiene Data'!H32)),NA())</f>
        <v>#N/A</v>
      </c>
      <c r="BO38" s="508" t="e">
        <f ca="1">+IF(AND(ISNUMBER(OFFSET('Hygiene Data'!$I$5,0,10*ROW('Hygiene Data'!I32))),'Data Summary'!ED38="Yes"),OFFSET('Hygiene Data'!$I$5,0,10*ROW('Hygiene Data'!I32)),NA())</f>
        <v>#N/A</v>
      </c>
      <c r="BP38" s="508" t="e">
        <f ca="1">+IF(AND(ISNUMBER(OFFSET('Hygiene Data'!$I$7,0,10*ROW('Hygiene Data'!I32))),'Data Summary'!EE38="Yes"),OFFSET('Hygiene Data'!$I$7,0,10*ROW('Hygiene Data'!I32)),NA())</f>
        <v>#N/A</v>
      </c>
      <c r="BQ38" s="508" t="e">
        <f ca="1">+IF(AND(ISNUMBER(OFFSET('Hygiene Data'!$I$9,0,10*ROW('Hygiene Data'!I32))),'Data Summary'!EF38="Yes"),OFFSET('Hygiene Data'!$I$9,0,10*ROW('Hygiene Data'!I32)),NA())</f>
        <v>#N/A</v>
      </c>
    </row>
    <row r="39" spans="1:69" x14ac:dyDescent="0.25">
      <c r="A39" s="504" t="e">
        <f ca="1">+RIGHT('Data Summary'!A39,LEN('Data Summary'!A39)-9)</f>
        <v>#VALUE!</v>
      </c>
      <c r="B39" s="478" t="str">
        <f ca="1">+IF(ISTEXT('Data Summary'!B39),'Data Summary'!B39,"")</f>
        <v/>
      </c>
      <c r="C39" s="505" t="e">
        <f ca="1">+VALUE('Data Summary'!C39)</f>
        <v>#VALUE!</v>
      </c>
      <c r="D39" s="506" t="e">
        <f ca="1">+IF(AND(ISNUMBER(OFFSET('Water Data'!$D$4,0,10*ROW('Water Data'!D33))),'Data Summary'!BS39="Yes"),100-OFFSET('Water Data'!$D$4,0,10*ROW('Water Data'!D33)),NA())</f>
        <v>#N/A</v>
      </c>
      <c r="E39" s="506" t="e">
        <f ca="1">+IF(AND(ISNUMBER(OFFSET('Water Data'!$D$6,0,10*ROW('Water Data'!D33))),'Data Summary'!BT39="Yes"),OFFSET('Water Data'!$D$6,0,10*ROW('Water Data'!D33)),NA())</f>
        <v>#N/A</v>
      </c>
      <c r="F39" s="506" t="e">
        <f ca="1">+IF(AND(ISNUMBER(OFFSET('Water Data'!$D$9,0,10*ROW('Water Data'!D33))),'Data Summary'!BU39="Yes"),OFFSET('Water Data'!$D$9,0,10*ROW('Water Data'!D33)),NA())</f>
        <v>#N/A</v>
      </c>
      <c r="G39" s="506" t="e">
        <f ca="1">+IF(AND(ISNUMBER(OFFSET('Water Data'!$E$4,0,10*ROW('Water Data'!E33))),'Data Summary'!BV39="Yes"),100-OFFSET('Water Data'!$E$4,0,10*ROW('Water Data'!E33)),NA())</f>
        <v>#N/A</v>
      </c>
      <c r="H39" s="506" t="e">
        <f ca="1">+IF(AND(ISNUMBER(OFFSET('Water Data'!$E$6,0,10*ROW('Water Data'!E33))),'Data Summary'!BW39="Yes"),OFFSET('Water Data'!$E$6,0,10*ROW('Water Data'!E33)),NA())</f>
        <v>#N/A</v>
      </c>
      <c r="I39" s="506" t="e">
        <f ca="1">+IF(AND(ISNUMBER(OFFSET('Water Data'!$E$9,0,10*ROW('Water Data'!E33))),'Data Summary'!BX39="Yes"),OFFSET('Water Data'!$E$9,0,10*ROW('Water Data'!E33)),NA())</f>
        <v>#N/A</v>
      </c>
      <c r="J39" s="506" t="e">
        <f ca="1">+IF(AND(ISNUMBER(OFFSET('Water Data'!$F$4,0,10*ROW('Water Data'!F33))),'Data Summary'!BY39="Yes"),100-OFFSET('Water Data'!$F$4,0,10*ROW('Water Data'!F33)),NA())</f>
        <v>#N/A</v>
      </c>
      <c r="K39" s="506" t="e">
        <f ca="1">+IF(AND(ISNUMBER(OFFSET('Water Data'!$F$6,0,10*ROW('Water Data'!F33))),'Data Summary'!BZ39="Yes"),OFFSET('Water Data'!$F$6,0,10*ROW('Water Data'!F33)),NA())</f>
        <v>#N/A</v>
      </c>
      <c r="L39" s="506" t="e">
        <f ca="1">+IF(AND(ISNUMBER(OFFSET('Water Data'!$F$9,0,10*ROW('Water Data'!F33))),'Data Summary'!CA39="Yes"),OFFSET('Water Data'!$F$9,0,10*ROW('Water Data'!F33)),NA())</f>
        <v>#N/A</v>
      </c>
      <c r="M39" s="506" t="e">
        <f ca="1">+IF(AND(ISNUMBER(OFFSET('Water Data'!$G$4,0,10*ROW('Water Data'!G33))),'Data Summary'!CB39="Yes"),100-OFFSET('Water Data'!$G$4,0,10*ROW('Water Data'!G33)),NA())</f>
        <v>#N/A</v>
      </c>
      <c r="N39" s="506" t="e">
        <f ca="1">+IF(AND(ISNUMBER(OFFSET('Water Data'!$G$6,0,10*ROW('Water Data'!G33))),'Data Summary'!CC39="Yes"),OFFSET('Water Data'!$G$6,0,10*ROW('Water Data'!G33)),NA())</f>
        <v>#N/A</v>
      </c>
      <c r="O39" s="506" t="e">
        <f ca="1">+IF(AND(ISNUMBER(OFFSET('Water Data'!$G$9,0,10*ROW('Water Data'!G33))),'Data Summary'!CD39="Yes"),OFFSET('Water Data'!$G$9,0,10*ROW('Water Data'!G33)),NA())</f>
        <v>#N/A</v>
      </c>
      <c r="P39" s="506" t="e">
        <f ca="1">+IF(AND(ISNUMBER(OFFSET('Water Data'!$H$4,0,10*ROW('Water Data'!H33))),'Data Summary'!CE39="Yes"),100-OFFSET('Water Data'!$H$4,0,10*ROW('Water Data'!H33)),NA())</f>
        <v>#N/A</v>
      </c>
      <c r="Q39" s="506" t="e">
        <f ca="1">+IF(AND(ISNUMBER(OFFSET('Water Data'!$H$6,0,10*ROW('Water Data'!H33))),'Data Summary'!CF39="Yes"),OFFSET('Water Data'!$H$6,0,10*ROW('Water Data'!H33)),NA())</f>
        <v>#N/A</v>
      </c>
      <c r="R39" s="506" t="e">
        <f ca="1">+IF(AND(ISNUMBER(OFFSET('Water Data'!$H$9,0,10*ROW('Water Data'!H33))),'Data Summary'!CG39="Yes"),OFFSET('Water Data'!$H$9,0,10*ROW('Water Data'!H33)),NA())</f>
        <v>#N/A</v>
      </c>
      <c r="S39" s="506" t="e">
        <f ca="1">+IF(AND(ISNUMBER(OFFSET('Water Data'!$I$4,0,10*ROW('Water Data'!I33))),'Data Summary'!CH39="Yes"),100-OFFSET('Water Data'!$I$4,0,10*ROW('Water Data'!I33)),NA())</f>
        <v>#N/A</v>
      </c>
      <c r="T39" s="506" t="e">
        <f ca="1">+IF(AND(ISNUMBER(OFFSET('Water Data'!$I$6,0,10*ROW('Water Data'!I33))),'Data Summary'!CI39="Yes"),OFFSET('Water Data'!$I$6,0,10*ROW('Water Data'!I33)),NA())</f>
        <v>#N/A</v>
      </c>
      <c r="U39" s="506" t="e">
        <f ca="1">+IF(AND(ISNUMBER(OFFSET('Water Data'!$I$9,0,10*ROW('Water Data'!I33))),'Data Summary'!CJ39="Yes"),OFFSET('Water Data'!$I$9,0,10*ROW('Water Data'!I33)),NA())</f>
        <v>#N/A</v>
      </c>
      <c r="V39" s="507" t="e">
        <f ca="1">+IF(AND(ISNUMBER(OFFSET('Sanitation Data'!$D$4,0,10*ROW('Sanitation Data'!D33))),'Data Summary'!CK39="Yes"),100-OFFSET('Sanitation Data'!$D$4,0,10*ROW('Sanitation Data'!D33)),NA())</f>
        <v>#N/A</v>
      </c>
      <c r="W39" s="507" t="e">
        <f ca="1">+IF(AND(ISNUMBER(OFFSET('Sanitation Data'!$D$6,0,10*ROW('Sanitation Data'!D33))),'Data Summary'!CL39="Yes"),OFFSET('Sanitation Data'!$D$6,0,10*ROW('Sanitation Data'!D33)),NA())</f>
        <v>#N/A</v>
      </c>
      <c r="X39" s="507" t="e">
        <f ca="1">+IF(AND(ISNUMBER(OFFSET('Sanitation Data'!$D$10,0,10*ROW('Sanitation Data'!D33))),'Data Summary'!CM39="Yes"),OFFSET('Sanitation Data'!$D$10,0,10*ROW('Sanitation Data'!D33)),NA())</f>
        <v>#N/A</v>
      </c>
      <c r="Y39" s="507" t="e">
        <f ca="1">+IF(AND(ISNUMBER(OFFSET('Sanitation Data'!$D$11,0,10*ROW('Sanitation Data'!D33))),'Data Summary'!CN39="Yes"),OFFSET('Sanitation Data'!$D$11,0,10*ROW('Sanitation Data'!D33)),NA())</f>
        <v>#N/A</v>
      </c>
      <c r="Z39" s="507" t="e">
        <f ca="1">+IF(AND(ISNUMBER(OFFSET('Sanitation Data'!$D$12,0,10*ROW('Sanitation Data'!D33))),'Data Summary'!CO39="Yes"),OFFSET('Sanitation Data'!$D$12,0,10*ROW('Sanitation Data'!D33)),NA())</f>
        <v>#N/A</v>
      </c>
      <c r="AA39" s="507" t="e">
        <f ca="1">+IF(AND(ISNUMBER(OFFSET('Sanitation Data'!$E$4,0,10*ROW('Sanitation Data'!E33))),'Data Summary'!CP39="Yes"),100-OFFSET('Sanitation Data'!$E$4,0,10*ROW('Sanitation Data'!E33)),NA())</f>
        <v>#N/A</v>
      </c>
      <c r="AB39" s="507" t="e">
        <f ca="1">+IF(AND(ISNUMBER(OFFSET('Sanitation Data'!$E$6,0,10*ROW('Sanitation Data'!E33))),'Data Summary'!CQ39="Yes"),OFFSET('Sanitation Data'!$E$6,0,10*ROW('Sanitation Data'!E33)),NA())</f>
        <v>#N/A</v>
      </c>
      <c r="AC39" s="507" t="e">
        <f ca="1">+IF(AND(ISNUMBER(OFFSET('Sanitation Data'!$E$10,0,10*ROW('Sanitation Data'!E33))),'Data Summary'!CR39="Yes"),OFFSET('Sanitation Data'!$E$10,0,10*ROW('Sanitation Data'!E33)),NA())</f>
        <v>#N/A</v>
      </c>
      <c r="AD39" s="507" t="e">
        <f ca="1">+IF(AND(ISNUMBER(OFFSET('Sanitation Data'!$E$11,0,10*ROW('Sanitation Data'!E33))),'Data Summary'!CS39="Yes"),OFFSET('Sanitation Data'!$E$11,0,10*ROW('Sanitation Data'!E33)),NA())</f>
        <v>#N/A</v>
      </c>
      <c r="AE39" s="507" t="e">
        <f ca="1">+IF(AND(ISNUMBER(OFFSET('Sanitation Data'!$E$12,0,10*ROW('Sanitation Data'!E33))),'Data Summary'!CT39="Yes"),OFFSET('Sanitation Data'!$E$12,0,10*ROW('Sanitation Data'!E33)),NA())</f>
        <v>#N/A</v>
      </c>
      <c r="AF39" s="507" t="e">
        <f ca="1">+IF(AND(ISNUMBER(OFFSET('Sanitation Data'!$F$4,0,10*ROW('Sanitation Data'!F33))),'Data Summary'!CU39="Yes"),100-OFFSET('Sanitation Data'!$F$4,0,10*ROW('Sanitation Data'!F33)),NA())</f>
        <v>#N/A</v>
      </c>
      <c r="AG39" s="507" t="e">
        <f ca="1">+IF(AND(ISNUMBER(OFFSET('Sanitation Data'!$F$6,0,10*ROW('Sanitation Data'!F33))),'Data Summary'!CV39="Yes"),OFFSET('Sanitation Data'!$F$6,0,10*ROW('Sanitation Data'!F33)),NA())</f>
        <v>#N/A</v>
      </c>
      <c r="AH39" s="507" t="e">
        <f ca="1">+IF(AND(ISNUMBER(OFFSET('Sanitation Data'!$F$10,0,10*ROW('Sanitation Data'!F33))),'Data Summary'!CW39="Yes"),OFFSET('Sanitation Data'!$F$10,0,10*ROW('Sanitation Data'!F33)),NA())</f>
        <v>#N/A</v>
      </c>
      <c r="AI39" s="507" t="e">
        <f ca="1">+IF(AND(ISNUMBER(OFFSET('Sanitation Data'!$F$11,0,10*ROW('Sanitation Data'!F33))),'Data Summary'!CX39="Yes"),OFFSET('Sanitation Data'!$F$11,0,10*ROW('Sanitation Data'!F33)),NA())</f>
        <v>#N/A</v>
      </c>
      <c r="AJ39" s="507" t="e">
        <f ca="1">+IF(AND(ISNUMBER(OFFSET('Sanitation Data'!$F$12,0,10*ROW('Sanitation Data'!F33))),'Data Summary'!CY39="Yes"),OFFSET('Sanitation Data'!$F$12,0,10*ROW('Sanitation Data'!F33)),NA())</f>
        <v>#N/A</v>
      </c>
      <c r="AK39" s="507" t="e">
        <f ca="1">+IF(AND(ISNUMBER(OFFSET('Sanitation Data'!$G$4,0,10*ROW('Sanitation Data'!G33))),'Data Summary'!CZ39="Yes"),100-OFFSET('Sanitation Data'!$G$4,0,10*ROW('Sanitation Data'!G33)),NA())</f>
        <v>#N/A</v>
      </c>
      <c r="AL39" s="507" t="e">
        <f ca="1">+IF(AND(ISNUMBER(OFFSET('Sanitation Data'!$G$6,0,10*ROW('Sanitation Data'!G33))),'Data Summary'!DA39="Yes"),OFFSET('Sanitation Data'!$G$6,0,10*ROW('Sanitation Data'!G33)),NA())</f>
        <v>#N/A</v>
      </c>
      <c r="AM39" s="507" t="e">
        <f ca="1">+IF(AND(ISNUMBER(OFFSET('Sanitation Data'!$G$10,0,10*ROW('Sanitation Data'!G33))),'Data Summary'!DB39="Yes"),OFFSET('Sanitation Data'!$G$10,0,10*ROW('Sanitation Data'!G33)),NA())</f>
        <v>#N/A</v>
      </c>
      <c r="AN39" s="507" t="e">
        <f ca="1">+IF(AND(ISNUMBER(OFFSET('Sanitation Data'!$G$11,0,10*ROW('Sanitation Data'!G33))),'Data Summary'!DC39="Yes"),OFFSET('Sanitation Data'!$G$11,0,10*ROW('Sanitation Data'!G33)),NA())</f>
        <v>#N/A</v>
      </c>
      <c r="AO39" s="507" t="e">
        <f ca="1">+IF(AND(ISNUMBER(OFFSET('Sanitation Data'!$G$12,0,10*ROW('Sanitation Data'!G33))),'Data Summary'!DD39="Yes"),OFFSET('Sanitation Data'!$G$12,0,10*ROW('Sanitation Data'!G33)),NA())</f>
        <v>#N/A</v>
      </c>
      <c r="AP39" s="507" t="e">
        <f ca="1">+IF(AND(ISNUMBER(OFFSET('Sanitation Data'!$H$4,0,10*ROW('Sanitation Data'!H33))),'Data Summary'!DE39="Yes"),100-OFFSET('Sanitation Data'!$H$4,0,10*ROW('Sanitation Data'!H33)),NA())</f>
        <v>#N/A</v>
      </c>
      <c r="AQ39" s="507" t="e">
        <f ca="1">+IF(AND(ISNUMBER(OFFSET('Sanitation Data'!$H$6,0,10*ROW('Sanitation Data'!H33))),'Data Summary'!DF39="Yes"),OFFSET('Sanitation Data'!$H$6,0,10*ROW('Sanitation Data'!H33)),NA())</f>
        <v>#N/A</v>
      </c>
      <c r="AR39" s="507" t="e">
        <f ca="1">+IF(AND(ISNUMBER(OFFSET('Sanitation Data'!$H$10,0,10*ROW('Sanitation Data'!H33))),'Data Summary'!DG39="Yes"),OFFSET('Sanitation Data'!$H$10,0,10*ROW('Sanitation Data'!H33)),NA())</f>
        <v>#N/A</v>
      </c>
      <c r="AS39" s="507" t="e">
        <f ca="1">+IF(AND(ISNUMBER(OFFSET('Sanitation Data'!$H$11,0,10*ROW('Sanitation Data'!H33))),'Data Summary'!DH39="Yes"),OFFSET('Sanitation Data'!$H$11,0,10*ROW('Sanitation Data'!H33)),NA())</f>
        <v>#N/A</v>
      </c>
      <c r="AT39" s="507" t="e">
        <f ca="1">+IF(AND(ISNUMBER(OFFSET('Sanitation Data'!$H$12,0,10*ROW('Sanitation Data'!H33))),'Data Summary'!DI39="Yes"),OFFSET('Sanitation Data'!$H$12,0,10*ROW('Sanitation Data'!H33)),NA())</f>
        <v>#N/A</v>
      </c>
      <c r="AU39" s="507" t="e">
        <f ca="1">+IF(AND(ISNUMBER(OFFSET('Sanitation Data'!$I$4,0,10*ROW('Sanitation Data'!I33))),'Data Summary'!DJ39="Yes"),100-OFFSET('Sanitation Data'!$I$4,0,10*ROW('Sanitation Data'!I33)),NA())</f>
        <v>#N/A</v>
      </c>
      <c r="AV39" s="507" t="e">
        <f ca="1">+IF(AND(ISNUMBER(OFFSET('Sanitation Data'!$I$6,0,10*ROW('Sanitation Data'!I33))),'Data Summary'!DK39="Yes"),OFFSET('Sanitation Data'!$I$6,0,10*ROW('Sanitation Data'!I33)),NA())</f>
        <v>#N/A</v>
      </c>
      <c r="AW39" s="507" t="e">
        <f ca="1">+IF(AND(ISNUMBER(OFFSET('Sanitation Data'!$I$10,0,10*ROW('Sanitation Data'!I33))),'Data Summary'!DL39="Yes"),OFFSET('Sanitation Data'!$I$10,0,10*ROW('Sanitation Data'!I33)),NA())</f>
        <v>#N/A</v>
      </c>
      <c r="AX39" s="507" t="e">
        <f ca="1">+IF(AND(ISNUMBER(OFFSET('Sanitation Data'!$I$11,0,10*ROW('Sanitation Data'!I33))),'Data Summary'!DM39="Yes"),OFFSET('Sanitation Data'!$I$11,0,10*ROW('Sanitation Data'!I33)),NA())</f>
        <v>#N/A</v>
      </c>
      <c r="AY39" s="507" t="e">
        <f ca="1">+IF(AND(ISNUMBER(OFFSET('Sanitation Data'!$I$12,0,10*ROW('Sanitation Data'!I33))),'Data Summary'!DN39="Yes"),OFFSET('Sanitation Data'!$I$12,0,10*ROW('Sanitation Data'!I33)),NA())</f>
        <v>#N/A</v>
      </c>
      <c r="AZ39" s="508" t="e">
        <f ca="1">+IF(AND(ISNUMBER(OFFSET('Hygiene Data'!$D$5,0,10*ROW('Hygiene Data'!D33))),'Data Summary'!DO39="Yes"),OFFSET('Hygiene Data'!$D$5,0,10*ROW('Hygiene Data'!D33)),NA())</f>
        <v>#N/A</v>
      </c>
      <c r="BA39" s="508" t="e">
        <f ca="1">+IF(AND(ISNUMBER(OFFSET('Hygiene Data'!$D$7,0,10*ROW('Hygiene Data'!D33))),'Data Summary'!DP39="Yes"),OFFSET('Hygiene Data'!$D$7,0,10*ROW('Hygiene Data'!D33)),NA())</f>
        <v>#N/A</v>
      </c>
      <c r="BB39" s="508" t="e">
        <f ca="1">+IF(AND(ISNUMBER(OFFSET('Hygiene Data'!$D$9,0,10*ROW('Hygiene Data'!D33))),'Data Summary'!DQ39="Yes"),OFFSET('Hygiene Data'!$D$9,0,10*ROW('Hygiene Data'!D33)),NA())</f>
        <v>#N/A</v>
      </c>
      <c r="BC39" s="508" t="e">
        <f ca="1">+IF(AND(ISNUMBER(OFFSET('Hygiene Data'!$E$5,0,10*ROW('Hygiene Data'!E33))),'Data Summary'!DR39="Yes"),OFFSET('Hygiene Data'!$E$5,0,10*ROW('Hygiene Data'!E33)),NA())</f>
        <v>#N/A</v>
      </c>
      <c r="BD39" s="508" t="e">
        <f ca="1">+IF(AND(ISNUMBER(OFFSET('Hygiene Data'!$E$7,0,10*ROW('Hygiene Data'!E33))),'Data Summary'!DS39="Yes"),OFFSET('Hygiene Data'!$E$7,0,10*ROW('Hygiene Data'!E33)),NA())</f>
        <v>#N/A</v>
      </c>
      <c r="BE39" s="508" t="e">
        <f ca="1">+IF(AND(ISNUMBER(OFFSET('Hygiene Data'!$E$9,0,10*ROW('Hygiene Data'!E33))),'Data Summary'!DT39="Yes"),OFFSET('Hygiene Data'!$E$9,0,10*ROW('Hygiene Data'!E33)),NA())</f>
        <v>#N/A</v>
      </c>
      <c r="BF39" s="508" t="e">
        <f ca="1">+IF(AND(ISNUMBER(OFFSET('Hygiene Data'!$F$5,0,10*ROW('Hygiene Data'!F33))),'Data Summary'!DU39="Yes"),OFFSET('Hygiene Data'!$F$5,0,10*ROW('Hygiene Data'!F33)),NA())</f>
        <v>#N/A</v>
      </c>
      <c r="BG39" s="508" t="e">
        <f ca="1">+IF(AND(ISNUMBER(OFFSET('Hygiene Data'!$F$7,0,10*ROW('Hygiene Data'!F33))),'Data Summary'!DV39="Yes"),OFFSET('Hygiene Data'!$F$7,0,10*ROW('Hygiene Data'!F33)),NA())</f>
        <v>#N/A</v>
      </c>
      <c r="BH39" s="508" t="e">
        <f ca="1">+IF(AND(ISNUMBER(OFFSET('Hygiene Data'!$F$9,0,10*ROW('Hygiene Data'!F33))),'Data Summary'!DW39="Yes"),OFFSET('Hygiene Data'!$F$9,0,10*ROW('Hygiene Data'!F33)),NA())</f>
        <v>#N/A</v>
      </c>
      <c r="BI39" s="508" t="e">
        <f ca="1">+IF(AND(ISNUMBER(OFFSET('Hygiene Data'!$G$5,0,10*ROW('Hygiene Data'!G33))),'Data Summary'!DX39="Yes"),OFFSET('Hygiene Data'!$G$5,0,10*ROW('Hygiene Data'!G33)),NA())</f>
        <v>#N/A</v>
      </c>
      <c r="BJ39" s="508" t="e">
        <f ca="1">+IF(AND(ISNUMBER(OFFSET('Hygiene Data'!$G$7,0,10*ROW('Hygiene Data'!G33))),'Data Summary'!DY39="Yes"),OFFSET('Hygiene Data'!$G$7,0,10*ROW('Hygiene Data'!G33)),NA())</f>
        <v>#N/A</v>
      </c>
      <c r="BK39" s="508" t="e">
        <f ca="1">+IF(AND(ISNUMBER(OFFSET('Hygiene Data'!$G$9,0,10*ROW('Hygiene Data'!G33))),'Data Summary'!DZ39="Yes"),OFFSET('Hygiene Data'!$G$9,0,10*ROW('Hygiene Data'!G33)),NA())</f>
        <v>#N/A</v>
      </c>
      <c r="BL39" s="508" t="e">
        <f ca="1">+IF(AND(ISNUMBER(OFFSET('Hygiene Data'!$H$5,0,10*ROW('Hygiene Data'!H33))),'Data Summary'!EA39="Yes"),OFFSET('Hygiene Data'!$H$5,0,10*ROW('Hygiene Data'!H33)),NA())</f>
        <v>#N/A</v>
      </c>
      <c r="BM39" s="508" t="e">
        <f ca="1">+IF(AND(ISNUMBER(OFFSET('Hygiene Data'!$H$7,0,10*ROW('Hygiene Data'!H33))),'Data Summary'!EB39="Yes"),OFFSET('Hygiene Data'!$H$7,0,10*ROW('Hygiene Data'!H33)),NA())</f>
        <v>#N/A</v>
      </c>
      <c r="BN39" s="508" t="e">
        <f ca="1">+IF(AND(ISNUMBER(OFFSET('Hygiene Data'!$H$9,0,10*ROW('Hygiene Data'!H33))),'Data Summary'!EC39="Yes"),OFFSET('Hygiene Data'!$H$9,0,10*ROW('Hygiene Data'!H33)),NA())</f>
        <v>#N/A</v>
      </c>
      <c r="BO39" s="508" t="e">
        <f ca="1">+IF(AND(ISNUMBER(OFFSET('Hygiene Data'!$I$5,0,10*ROW('Hygiene Data'!I33))),'Data Summary'!ED39="Yes"),OFFSET('Hygiene Data'!$I$5,0,10*ROW('Hygiene Data'!I33)),NA())</f>
        <v>#N/A</v>
      </c>
      <c r="BP39" s="508" t="e">
        <f ca="1">+IF(AND(ISNUMBER(OFFSET('Hygiene Data'!$I$7,0,10*ROW('Hygiene Data'!I33))),'Data Summary'!EE39="Yes"),OFFSET('Hygiene Data'!$I$7,0,10*ROW('Hygiene Data'!I33)),NA())</f>
        <v>#N/A</v>
      </c>
      <c r="BQ39" s="508" t="e">
        <f ca="1">+IF(AND(ISNUMBER(OFFSET('Hygiene Data'!$I$9,0,10*ROW('Hygiene Data'!I33))),'Data Summary'!EF39="Yes"),OFFSET('Hygiene Data'!$I$9,0,10*ROW('Hygiene Data'!I33)),NA())</f>
        <v>#N/A</v>
      </c>
    </row>
    <row r="40" spans="1:69" x14ac:dyDescent="0.25">
      <c r="A40" s="504" t="e">
        <f ca="1">+RIGHT('Data Summary'!A40,LEN('Data Summary'!A40)-9)</f>
        <v>#VALUE!</v>
      </c>
      <c r="B40" s="478" t="str">
        <f ca="1">+IF(ISTEXT('Data Summary'!B40),'Data Summary'!B40,"")</f>
        <v/>
      </c>
      <c r="C40" s="505" t="e">
        <f ca="1">+VALUE('Data Summary'!C40)</f>
        <v>#VALUE!</v>
      </c>
      <c r="D40" s="506" t="e">
        <f ca="1">+IF(AND(ISNUMBER(OFFSET('Water Data'!$D$4,0,10*ROW('Water Data'!D34))),'Data Summary'!BS40="Yes"),100-OFFSET('Water Data'!$D$4,0,10*ROW('Water Data'!D34)),NA())</f>
        <v>#N/A</v>
      </c>
      <c r="E40" s="506" t="e">
        <f ca="1">+IF(AND(ISNUMBER(OFFSET('Water Data'!$D$6,0,10*ROW('Water Data'!D34))),'Data Summary'!BT40="Yes"),OFFSET('Water Data'!$D$6,0,10*ROW('Water Data'!D34)),NA())</f>
        <v>#N/A</v>
      </c>
      <c r="F40" s="506" t="e">
        <f ca="1">+IF(AND(ISNUMBER(OFFSET('Water Data'!$D$9,0,10*ROW('Water Data'!D34))),'Data Summary'!BU40="Yes"),OFFSET('Water Data'!$D$9,0,10*ROW('Water Data'!D34)),NA())</f>
        <v>#N/A</v>
      </c>
      <c r="G40" s="506" t="e">
        <f ca="1">+IF(AND(ISNUMBER(OFFSET('Water Data'!$E$4,0,10*ROW('Water Data'!E34))),'Data Summary'!BV40="Yes"),100-OFFSET('Water Data'!$E$4,0,10*ROW('Water Data'!E34)),NA())</f>
        <v>#N/A</v>
      </c>
      <c r="H40" s="506" t="e">
        <f ca="1">+IF(AND(ISNUMBER(OFFSET('Water Data'!$E$6,0,10*ROW('Water Data'!E34))),'Data Summary'!BW40="Yes"),OFFSET('Water Data'!$E$6,0,10*ROW('Water Data'!E34)),NA())</f>
        <v>#N/A</v>
      </c>
      <c r="I40" s="506" t="e">
        <f ca="1">+IF(AND(ISNUMBER(OFFSET('Water Data'!$E$9,0,10*ROW('Water Data'!E34))),'Data Summary'!BX40="Yes"),OFFSET('Water Data'!$E$9,0,10*ROW('Water Data'!E34)),NA())</f>
        <v>#N/A</v>
      </c>
      <c r="J40" s="506" t="e">
        <f ca="1">+IF(AND(ISNUMBER(OFFSET('Water Data'!$F$4,0,10*ROW('Water Data'!F34))),'Data Summary'!BY40="Yes"),100-OFFSET('Water Data'!$F$4,0,10*ROW('Water Data'!F34)),NA())</f>
        <v>#N/A</v>
      </c>
      <c r="K40" s="506" t="e">
        <f ca="1">+IF(AND(ISNUMBER(OFFSET('Water Data'!$F$6,0,10*ROW('Water Data'!F34))),'Data Summary'!BZ40="Yes"),OFFSET('Water Data'!$F$6,0,10*ROW('Water Data'!F34)),NA())</f>
        <v>#N/A</v>
      </c>
      <c r="L40" s="506" t="e">
        <f ca="1">+IF(AND(ISNUMBER(OFFSET('Water Data'!$F$9,0,10*ROW('Water Data'!F34))),'Data Summary'!CA40="Yes"),OFFSET('Water Data'!$F$9,0,10*ROW('Water Data'!F34)),NA())</f>
        <v>#N/A</v>
      </c>
      <c r="M40" s="506" t="e">
        <f ca="1">+IF(AND(ISNUMBER(OFFSET('Water Data'!$G$4,0,10*ROW('Water Data'!G34))),'Data Summary'!CB40="Yes"),100-OFFSET('Water Data'!$G$4,0,10*ROW('Water Data'!G34)),NA())</f>
        <v>#N/A</v>
      </c>
      <c r="N40" s="506" t="e">
        <f ca="1">+IF(AND(ISNUMBER(OFFSET('Water Data'!$G$6,0,10*ROW('Water Data'!G34))),'Data Summary'!CC40="Yes"),OFFSET('Water Data'!$G$6,0,10*ROW('Water Data'!G34)),NA())</f>
        <v>#N/A</v>
      </c>
      <c r="O40" s="506" t="e">
        <f ca="1">+IF(AND(ISNUMBER(OFFSET('Water Data'!$G$9,0,10*ROW('Water Data'!G34))),'Data Summary'!CD40="Yes"),OFFSET('Water Data'!$G$9,0,10*ROW('Water Data'!G34)),NA())</f>
        <v>#N/A</v>
      </c>
      <c r="P40" s="506" t="e">
        <f ca="1">+IF(AND(ISNUMBER(OFFSET('Water Data'!$H$4,0,10*ROW('Water Data'!H34))),'Data Summary'!CE40="Yes"),100-OFFSET('Water Data'!$H$4,0,10*ROW('Water Data'!H34)),NA())</f>
        <v>#N/A</v>
      </c>
      <c r="Q40" s="506" t="e">
        <f ca="1">+IF(AND(ISNUMBER(OFFSET('Water Data'!$H$6,0,10*ROW('Water Data'!H34))),'Data Summary'!CF40="Yes"),OFFSET('Water Data'!$H$6,0,10*ROW('Water Data'!H34)),NA())</f>
        <v>#N/A</v>
      </c>
      <c r="R40" s="506" t="e">
        <f ca="1">+IF(AND(ISNUMBER(OFFSET('Water Data'!$H$9,0,10*ROW('Water Data'!H34))),'Data Summary'!CG40="Yes"),OFFSET('Water Data'!$H$9,0,10*ROW('Water Data'!H34)),NA())</f>
        <v>#N/A</v>
      </c>
      <c r="S40" s="506" t="e">
        <f ca="1">+IF(AND(ISNUMBER(OFFSET('Water Data'!$I$4,0,10*ROW('Water Data'!I34))),'Data Summary'!CH40="Yes"),100-OFFSET('Water Data'!$I$4,0,10*ROW('Water Data'!I34)),NA())</f>
        <v>#N/A</v>
      </c>
      <c r="T40" s="506" t="e">
        <f ca="1">+IF(AND(ISNUMBER(OFFSET('Water Data'!$I$6,0,10*ROW('Water Data'!I34))),'Data Summary'!CI40="Yes"),OFFSET('Water Data'!$I$6,0,10*ROW('Water Data'!I34)),NA())</f>
        <v>#N/A</v>
      </c>
      <c r="U40" s="506" t="e">
        <f ca="1">+IF(AND(ISNUMBER(OFFSET('Water Data'!$I$9,0,10*ROW('Water Data'!I34))),'Data Summary'!CJ40="Yes"),OFFSET('Water Data'!$I$9,0,10*ROW('Water Data'!I34)),NA())</f>
        <v>#N/A</v>
      </c>
      <c r="V40" s="507" t="e">
        <f ca="1">+IF(AND(ISNUMBER(OFFSET('Sanitation Data'!$D$4,0,10*ROW('Sanitation Data'!D34))),'Data Summary'!CK40="Yes"),100-OFFSET('Sanitation Data'!$D$4,0,10*ROW('Sanitation Data'!D34)),NA())</f>
        <v>#N/A</v>
      </c>
      <c r="W40" s="507" t="e">
        <f ca="1">+IF(AND(ISNUMBER(OFFSET('Sanitation Data'!$D$6,0,10*ROW('Sanitation Data'!D34))),'Data Summary'!CL40="Yes"),OFFSET('Sanitation Data'!$D$6,0,10*ROW('Sanitation Data'!D34)),NA())</f>
        <v>#N/A</v>
      </c>
      <c r="X40" s="507" t="e">
        <f ca="1">+IF(AND(ISNUMBER(OFFSET('Sanitation Data'!$D$10,0,10*ROW('Sanitation Data'!D34))),'Data Summary'!CM40="Yes"),OFFSET('Sanitation Data'!$D$10,0,10*ROW('Sanitation Data'!D34)),NA())</f>
        <v>#N/A</v>
      </c>
      <c r="Y40" s="507" t="e">
        <f ca="1">+IF(AND(ISNUMBER(OFFSET('Sanitation Data'!$D$11,0,10*ROW('Sanitation Data'!D34))),'Data Summary'!CN40="Yes"),OFFSET('Sanitation Data'!$D$11,0,10*ROW('Sanitation Data'!D34)),NA())</f>
        <v>#N/A</v>
      </c>
      <c r="Z40" s="507" t="e">
        <f ca="1">+IF(AND(ISNUMBER(OFFSET('Sanitation Data'!$D$12,0,10*ROW('Sanitation Data'!D34))),'Data Summary'!CO40="Yes"),OFFSET('Sanitation Data'!$D$12,0,10*ROW('Sanitation Data'!D34)),NA())</f>
        <v>#N/A</v>
      </c>
      <c r="AA40" s="507" t="e">
        <f ca="1">+IF(AND(ISNUMBER(OFFSET('Sanitation Data'!$E$4,0,10*ROW('Sanitation Data'!E34))),'Data Summary'!CP40="Yes"),100-OFFSET('Sanitation Data'!$E$4,0,10*ROW('Sanitation Data'!E34)),NA())</f>
        <v>#N/A</v>
      </c>
      <c r="AB40" s="507" t="e">
        <f ca="1">+IF(AND(ISNUMBER(OFFSET('Sanitation Data'!$E$6,0,10*ROW('Sanitation Data'!E34))),'Data Summary'!CQ40="Yes"),OFFSET('Sanitation Data'!$E$6,0,10*ROW('Sanitation Data'!E34)),NA())</f>
        <v>#N/A</v>
      </c>
      <c r="AC40" s="507" t="e">
        <f ca="1">+IF(AND(ISNUMBER(OFFSET('Sanitation Data'!$E$10,0,10*ROW('Sanitation Data'!E34))),'Data Summary'!CR40="Yes"),OFFSET('Sanitation Data'!$E$10,0,10*ROW('Sanitation Data'!E34)),NA())</f>
        <v>#N/A</v>
      </c>
      <c r="AD40" s="507" t="e">
        <f ca="1">+IF(AND(ISNUMBER(OFFSET('Sanitation Data'!$E$11,0,10*ROW('Sanitation Data'!E34))),'Data Summary'!CS40="Yes"),OFFSET('Sanitation Data'!$E$11,0,10*ROW('Sanitation Data'!E34)),NA())</f>
        <v>#N/A</v>
      </c>
      <c r="AE40" s="507" t="e">
        <f ca="1">+IF(AND(ISNUMBER(OFFSET('Sanitation Data'!$E$12,0,10*ROW('Sanitation Data'!E34))),'Data Summary'!CT40="Yes"),OFFSET('Sanitation Data'!$E$12,0,10*ROW('Sanitation Data'!E34)),NA())</f>
        <v>#N/A</v>
      </c>
      <c r="AF40" s="507" t="e">
        <f ca="1">+IF(AND(ISNUMBER(OFFSET('Sanitation Data'!$F$4,0,10*ROW('Sanitation Data'!F34))),'Data Summary'!CU40="Yes"),100-OFFSET('Sanitation Data'!$F$4,0,10*ROW('Sanitation Data'!F34)),NA())</f>
        <v>#N/A</v>
      </c>
      <c r="AG40" s="507" t="e">
        <f ca="1">+IF(AND(ISNUMBER(OFFSET('Sanitation Data'!$F$6,0,10*ROW('Sanitation Data'!F34))),'Data Summary'!CV40="Yes"),OFFSET('Sanitation Data'!$F$6,0,10*ROW('Sanitation Data'!F34)),NA())</f>
        <v>#N/A</v>
      </c>
      <c r="AH40" s="507" t="e">
        <f ca="1">+IF(AND(ISNUMBER(OFFSET('Sanitation Data'!$F$10,0,10*ROW('Sanitation Data'!F34))),'Data Summary'!CW40="Yes"),OFFSET('Sanitation Data'!$F$10,0,10*ROW('Sanitation Data'!F34)),NA())</f>
        <v>#N/A</v>
      </c>
      <c r="AI40" s="507" t="e">
        <f ca="1">+IF(AND(ISNUMBER(OFFSET('Sanitation Data'!$F$11,0,10*ROW('Sanitation Data'!F34))),'Data Summary'!CX40="Yes"),OFFSET('Sanitation Data'!$F$11,0,10*ROW('Sanitation Data'!F34)),NA())</f>
        <v>#N/A</v>
      </c>
      <c r="AJ40" s="507" t="e">
        <f ca="1">+IF(AND(ISNUMBER(OFFSET('Sanitation Data'!$F$12,0,10*ROW('Sanitation Data'!F34))),'Data Summary'!CY40="Yes"),OFFSET('Sanitation Data'!$F$12,0,10*ROW('Sanitation Data'!F34)),NA())</f>
        <v>#N/A</v>
      </c>
      <c r="AK40" s="507" t="e">
        <f ca="1">+IF(AND(ISNUMBER(OFFSET('Sanitation Data'!$G$4,0,10*ROW('Sanitation Data'!G34))),'Data Summary'!CZ40="Yes"),100-OFFSET('Sanitation Data'!$G$4,0,10*ROW('Sanitation Data'!G34)),NA())</f>
        <v>#N/A</v>
      </c>
      <c r="AL40" s="507" t="e">
        <f ca="1">+IF(AND(ISNUMBER(OFFSET('Sanitation Data'!$G$6,0,10*ROW('Sanitation Data'!G34))),'Data Summary'!DA40="Yes"),OFFSET('Sanitation Data'!$G$6,0,10*ROW('Sanitation Data'!G34)),NA())</f>
        <v>#N/A</v>
      </c>
      <c r="AM40" s="507" t="e">
        <f ca="1">+IF(AND(ISNUMBER(OFFSET('Sanitation Data'!$G$10,0,10*ROW('Sanitation Data'!G34))),'Data Summary'!DB40="Yes"),OFFSET('Sanitation Data'!$G$10,0,10*ROW('Sanitation Data'!G34)),NA())</f>
        <v>#N/A</v>
      </c>
      <c r="AN40" s="507" t="e">
        <f ca="1">+IF(AND(ISNUMBER(OFFSET('Sanitation Data'!$G$11,0,10*ROW('Sanitation Data'!G34))),'Data Summary'!DC40="Yes"),OFFSET('Sanitation Data'!$G$11,0,10*ROW('Sanitation Data'!G34)),NA())</f>
        <v>#N/A</v>
      </c>
      <c r="AO40" s="507" t="e">
        <f ca="1">+IF(AND(ISNUMBER(OFFSET('Sanitation Data'!$G$12,0,10*ROW('Sanitation Data'!G34))),'Data Summary'!DD40="Yes"),OFFSET('Sanitation Data'!$G$12,0,10*ROW('Sanitation Data'!G34)),NA())</f>
        <v>#N/A</v>
      </c>
      <c r="AP40" s="507" t="e">
        <f ca="1">+IF(AND(ISNUMBER(OFFSET('Sanitation Data'!$H$4,0,10*ROW('Sanitation Data'!H34))),'Data Summary'!DE40="Yes"),100-OFFSET('Sanitation Data'!$H$4,0,10*ROW('Sanitation Data'!H34)),NA())</f>
        <v>#N/A</v>
      </c>
      <c r="AQ40" s="507" t="e">
        <f ca="1">+IF(AND(ISNUMBER(OFFSET('Sanitation Data'!$H$6,0,10*ROW('Sanitation Data'!H34))),'Data Summary'!DF40="Yes"),OFFSET('Sanitation Data'!$H$6,0,10*ROW('Sanitation Data'!H34)),NA())</f>
        <v>#N/A</v>
      </c>
      <c r="AR40" s="507" t="e">
        <f ca="1">+IF(AND(ISNUMBER(OFFSET('Sanitation Data'!$H$10,0,10*ROW('Sanitation Data'!H34))),'Data Summary'!DG40="Yes"),OFFSET('Sanitation Data'!$H$10,0,10*ROW('Sanitation Data'!H34)),NA())</f>
        <v>#N/A</v>
      </c>
      <c r="AS40" s="507" t="e">
        <f ca="1">+IF(AND(ISNUMBER(OFFSET('Sanitation Data'!$H$11,0,10*ROW('Sanitation Data'!H34))),'Data Summary'!DH40="Yes"),OFFSET('Sanitation Data'!$H$11,0,10*ROW('Sanitation Data'!H34)),NA())</f>
        <v>#N/A</v>
      </c>
      <c r="AT40" s="507" t="e">
        <f ca="1">+IF(AND(ISNUMBER(OFFSET('Sanitation Data'!$H$12,0,10*ROW('Sanitation Data'!H34))),'Data Summary'!DI40="Yes"),OFFSET('Sanitation Data'!$H$12,0,10*ROW('Sanitation Data'!H34)),NA())</f>
        <v>#N/A</v>
      </c>
      <c r="AU40" s="507" t="e">
        <f ca="1">+IF(AND(ISNUMBER(OFFSET('Sanitation Data'!$I$4,0,10*ROW('Sanitation Data'!I34))),'Data Summary'!DJ40="Yes"),100-OFFSET('Sanitation Data'!$I$4,0,10*ROW('Sanitation Data'!I34)),NA())</f>
        <v>#N/A</v>
      </c>
      <c r="AV40" s="507" t="e">
        <f ca="1">+IF(AND(ISNUMBER(OFFSET('Sanitation Data'!$I$6,0,10*ROW('Sanitation Data'!I34))),'Data Summary'!DK40="Yes"),OFFSET('Sanitation Data'!$I$6,0,10*ROW('Sanitation Data'!I34)),NA())</f>
        <v>#N/A</v>
      </c>
      <c r="AW40" s="507" t="e">
        <f ca="1">+IF(AND(ISNUMBER(OFFSET('Sanitation Data'!$I$10,0,10*ROW('Sanitation Data'!I34))),'Data Summary'!DL40="Yes"),OFFSET('Sanitation Data'!$I$10,0,10*ROW('Sanitation Data'!I34)),NA())</f>
        <v>#N/A</v>
      </c>
      <c r="AX40" s="507" t="e">
        <f ca="1">+IF(AND(ISNUMBER(OFFSET('Sanitation Data'!$I$11,0,10*ROW('Sanitation Data'!I34))),'Data Summary'!DM40="Yes"),OFFSET('Sanitation Data'!$I$11,0,10*ROW('Sanitation Data'!I34)),NA())</f>
        <v>#N/A</v>
      </c>
      <c r="AY40" s="507" t="e">
        <f ca="1">+IF(AND(ISNUMBER(OFFSET('Sanitation Data'!$I$12,0,10*ROW('Sanitation Data'!I34))),'Data Summary'!DN40="Yes"),OFFSET('Sanitation Data'!$I$12,0,10*ROW('Sanitation Data'!I34)),NA())</f>
        <v>#N/A</v>
      </c>
      <c r="AZ40" s="508" t="e">
        <f ca="1">+IF(AND(ISNUMBER(OFFSET('Hygiene Data'!$D$5,0,10*ROW('Hygiene Data'!D34))),'Data Summary'!DO40="Yes"),OFFSET('Hygiene Data'!$D$5,0,10*ROW('Hygiene Data'!D34)),NA())</f>
        <v>#N/A</v>
      </c>
      <c r="BA40" s="508" t="e">
        <f ca="1">+IF(AND(ISNUMBER(OFFSET('Hygiene Data'!$D$7,0,10*ROW('Hygiene Data'!D34))),'Data Summary'!DP40="Yes"),OFFSET('Hygiene Data'!$D$7,0,10*ROW('Hygiene Data'!D34)),NA())</f>
        <v>#N/A</v>
      </c>
      <c r="BB40" s="508" t="e">
        <f ca="1">+IF(AND(ISNUMBER(OFFSET('Hygiene Data'!$D$9,0,10*ROW('Hygiene Data'!D34))),'Data Summary'!DQ40="Yes"),OFFSET('Hygiene Data'!$D$9,0,10*ROW('Hygiene Data'!D34)),NA())</f>
        <v>#N/A</v>
      </c>
      <c r="BC40" s="508" t="e">
        <f ca="1">+IF(AND(ISNUMBER(OFFSET('Hygiene Data'!$E$5,0,10*ROW('Hygiene Data'!E34))),'Data Summary'!DR40="Yes"),OFFSET('Hygiene Data'!$E$5,0,10*ROW('Hygiene Data'!E34)),NA())</f>
        <v>#N/A</v>
      </c>
      <c r="BD40" s="508" t="e">
        <f ca="1">+IF(AND(ISNUMBER(OFFSET('Hygiene Data'!$E$7,0,10*ROW('Hygiene Data'!E34))),'Data Summary'!DS40="Yes"),OFFSET('Hygiene Data'!$E$7,0,10*ROW('Hygiene Data'!E34)),NA())</f>
        <v>#N/A</v>
      </c>
      <c r="BE40" s="508" t="e">
        <f ca="1">+IF(AND(ISNUMBER(OFFSET('Hygiene Data'!$E$9,0,10*ROW('Hygiene Data'!E34))),'Data Summary'!DT40="Yes"),OFFSET('Hygiene Data'!$E$9,0,10*ROW('Hygiene Data'!E34)),NA())</f>
        <v>#N/A</v>
      </c>
      <c r="BF40" s="508" t="e">
        <f ca="1">+IF(AND(ISNUMBER(OFFSET('Hygiene Data'!$F$5,0,10*ROW('Hygiene Data'!F34))),'Data Summary'!DU40="Yes"),OFFSET('Hygiene Data'!$F$5,0,10*ROW('Hygiene Data'!F34)),NA())</f>
        <v>#N/A</v>
      </c>
      <c r="BG40" s="508" t="e">
        <f ca="1">+IF(AND(ISNUMBER(OFFSET('Hygiene Data'!$F$7,0,10*ROW('Hygiene Data'!F34))),'Data Summary'!DV40="Yes"),OFFSET('Hygiene Data'!$F$7,0,10*ROW('Hygiene Data'!F34)),NA())</f>
        <v>#N/A</v>
      </c>
      <c r="BH40" s="508" t="e">
        <f ca="1">+IF(AND(ISNUMBER(OFFSET('Hygiene Data'!$F$9,0,10*ROW('Hygiene Data'!F34))),'Data Summary'!DW40="Yes"),OFFSET('Hygiene Data'!$F$9,0,10*ROW('Hygiene Data'!F34)),NA())</f>
        <v>#N/A</v>
      </c>
      <c r="BI40" s="508" t="e">
        <f ca="1">+IF(AND(ISNUMBER(OFFSET('Hygiene Data'!$G$5,0,10*ROW('Hygiene Data'!G34))),'Data Summary'!DX40="Yes"),OFFSET('Hygiene Data'!$G$5,0,10*ROW('Hygiene Data'!G34)),NA())</f>
        <v>#N/A</v>
      </c>
      <c r="BJ40" s="508" t="e">
        <f ca="1">+IF(AND(ISNUMBER(OFFSET('Hygiene Data'!$G$7,0,10*ROW('Hygiene Data'!G34))),'Data Summary'!DY40="Yes"),OFFSET('Hygiene Data'!$G$7,0,10*ROW('Hygiene Data'!G34)),NA())</f>
        <v>#N/A</v>
      </c>
      <c r="BK40" s="508" t="e">
        <f ca="1">+IF(AND(ISNUMBER(OFFSET('Hygiene Data'!$G$9,0,10*ROW('Hygiene Data'!G34))),'Data Summary'!DZ40="Yes"),OFFSET('Hygiene Data'!$G$9,0,10*ROW('Hygiene Data'!G34)),NA())</f>
        <v>#N/A</v>
      </c>
      <c r="BL40" s="508" t="e">
        <f ca="1">+IF(AND(ISNUMBER(OFFSET('Hygiene Data'!$H$5,0,10*ROW('Hygiene Data'!H34))),'Data Summary'!EA40="Yes"),OFFSET('Hygiene Data'!$H$5,0,10*ROW('Hygiene Data'!H34)),NA())</f>
        <v>#N/A</v>
      </c>
      <c r="BM40" s="508" t="e">
        <f ca="1">+IF(AND(ISNUMBER(OFFSET('Hygiene Data'!$H$7,0,10*ROW('Hygiene Data'!H34))),'Data Summary'!EB40="Yes"),OFFSET('Hygiene Data'!$H$7,0,10*ROW('Hygiene Data'!H34)),NA())</f>
        <v>#N/A</v>
      </c>
      <c r="BN40" s="508" t="e">
        <f ca="1">+IF(AND(ISNUMBER(OFFSET('Hygiene Data'!$H$9,0,10*ROW('Hygiene Data'!H34))),'Data Summary'!EC40="Yes"),OFFSET('Hygiene Data'!$H$9,0,10*ROW('Hygiene Data'!H34)),NA())</f>
        <v>#N/A</v>
      </c>
      <c r="BO40" s="508" t="e">
        <f ca="1">+IF(AND(ISNUMBER(OFFSET('Hygiene Data'!$I$5,0,10*ROW('Hygiene Data'!I34))),'Data Summary'!ED40="Yes"),OFFSET('Hygiene Data'!$I$5,0,10*ROW('Hygiene Data'!I34)),NA())</f>
        <v>#N/A</v>
      </c>
      <c r="BP40" s="508" t="e">
        <f ca="1">+IF(AND(ISNUMBER(OFFSET('Hygiene Data'!$I$7,0,10*ROW('Hygiene Data'!I34))),'Data Summary'!EE40="Yes"),OFFSET('Hygiene Data'!$I$7,0,10*ROW('Hygiene Data'!I34)),NA())</f>
        <v>#N/A</v>
      </c>
      <c r="BQ40" s="508" t="e">
        <f ca="1">+IF(AND(ISNUMBER(OFFSET('Hygiene Data'!$I$9,0,10*ROW('Hygiene Data'!I34))),'Data Summary'!EF40="Yes"),OFFSET('Hygiene Data'!$I$9,0,10*ROW('Hygiene Data'!I34)),NA())</f>
        <v>#N/A</v>
      </c>
    </row>
    <row r="41" spans="1:69" x14ac:dyDescent="0.25">
      <c r="A41" s="504" t="e">
        <f ca="1">+RIGHT('Data Summary'!A41,LEN('Data Summary'!A41)-9)</f>
        <v>#VALUE!</v>
      </c>
      <c r="B41" s="478" t="str">
        <f ca="1">+IF(ISTEXT('Data Summary'!B41),'Data Summary'!B41,"")</f>
        <v/>
      </c>
      <c r="C41" s="505" t="e">
        <f ca="1">+VALUE('Data Summary'!C41)</f>
        <v>#VALUE!</v>
      </c>
      <c r="D41" s="506" t="e">
        <f ca="1">+IF(AND(ISNUMBER(OFFSET('Water Data'!$D$4,0,10*ROW('Water Data'!D35))),'Data Summary'!BS41="Yes"),100-OFFSET('Water Data'!$D$4,0,10*ROW('Water Data'!D35)),NA())</f>
        <v>#N/A</v>
      </c>
      <c r="E41" s="506" t="e">
        <f ca="1">+IF(AND(ISNUMBER(OFFSET('Water Data'!$D$6,0,10*ROW('Water Data'!D35))),'Data Summary'!BT41="Yes"),OFFSET('Water Data'!$D$6,0,10*ROW('Water Data'!D35)),NA())</f>
        <v>#N/A</v>
      </c>
      <c r="F41" s="506" t="e">
        <f ca="1">+IF(AND(ISNUMBER(OFFSET('Water Data'!$D$9,0,10*ROW('Water Data'!D35))),'Data Summary'!BU41="Yes"),OFFSET('Water Data'!$D$9,0,10*ROW('Water Data'!D35)),NA())</f>
        <v>#N/A</v>
      </c>
      <c r="G41" s="506" t="e">
        <f ca="1">+IF(AND(ISNUMBER(OFFSET('Water Data'!$E$4,0,10*ROW('Water Data'!E35))),'Data Summary'!BV41="Yes"),100-OFFSET('Water Data'!$E$4,0,10*ROW('Water Data'!E35)),NA())</f>
        <v>#N/A</v>
      </c>
      <c r="H41" s="506" t="e">
        <f ca="1">+IF(AND(ISNUMBER(OFFSET('Water Data'!$E$6,0,10*ROW('Water Data'!E35))),'Data Summary'!BW41="Yes"),OFFSET('Water Data'!$E$6,0,10*ROW('Water Data'!E35)),NA())</f>
        <v>#N/A</v>
      </c>
      <c r="I41" s="506" t="e">
        <f ca="1">+IF(AND(ISNUMBER(OFFSET('Water Data'!$E$9,0,10*ROW('Water Data'!E35))),'Data Summary'!BX41="Yes"),OFFSET('Water Data'!$E$9,0,10*ROW('Water Data'!E35)),NA())</f>
        <v>#N/A</v>
      </c>
      <c r="J41" s="506" t="e">
        <f ca="1">+IF(AND(ISNUMBER(OFFSET('Water Data'!$F$4,0,10*ROW('Water Data'!F35))),'Data Summary'!BY41="Yes"),100-OFFSET('Water Data'!$F$4,0,10*ROW('Water Data'!F35)),NA())</f>
        <v>#N/A</v>
      </c>
      <c r="K41" s="506" t="e">
        <f ca="1">+IF(AND(ISNUMBER(OFFSET('Water Data'!$F$6,0,10*ROW('Water Data'!F35))),'Data Summary'!BZ41="Yes"),OFFSET('Water Data'!$F$6,0,10*ROW('Water Data'!F35)),NA())</f>
        <v>#N/A</v>
      </c>
      <c r="L41" s="506" t="e">
        <f ca="1">+IF(AND(ISNUMBER(OFFSET('Water Data'!$F$9,0,10*ROW('Water Data'!F35))),'Data Summary'!CA41="Yes"),OFFSET('Water Data'!$F$9,0,10*ROW('Water Data'!F35)),NA())</f>
        <v>#N/A</v>
      </c>
      <c r="M41" s="506" t="e">
        <f ca="1">+IF(AND(ISNUMBER(OFFSET('Water Data'!$G$4,0,10*ROW('Water Data'!G35))),'Data Summary'!CB41="Yes"),100-OFFSET('Water Data'!$G$4,0,10*ROW('Water Data'!G35)),NA())</f>
        <v>#N/A</v>
      </c>
      <c r="N41" s="506" t="e">
        <f ca="1">+IF(AND(ISNUMBER(OFFSET('Water Data'!$G$6,0,10*ROW('Water Data'!G35))),'Data Summary'!CC41="Yes"),OFFSET('Water Data'!$G$6,0,10*ROW('Water Data'!G35)),NA())</f>
        <v>#N/A</v>
      </c>
      <c r="O41" s="506" t="e">
        <f ca="1">+IF(AND(ISNUMBER(OFFSET('Water Data'!$G$9,0,10*ROW('Water Data'!G35))),'Data Summary'!CD41="Yes"),OFFSET('Water Data'!$G$9,0,10*ROW('Water Data'!G35)),NA())</f>
        <v>#N/A</v>
      </c>
      <c r="P41" s="506" t="e">
        <f ca="1">+IF(AND(ISNUMBER(OFFSET('Water Data'!$H$4,0,10*ROW('Water Data'!H35))),'Data Summary'!CE41="Yes"),100-OFFSET('Water Data'!$H$4,0,10*ROW('Water Data'!H35)),NA())</f>
        <v>#N/A</v>
      </c>
      <c r="Q41" s="506" t="e">
        <f ca="1">+IF(AND(ISNUMBER(OFFSET('Water Data'!$H$6,0,10*ROW('Water Data'!H35))),'Data Summary'!CF41="Yes"),OFFSET('Water Data'!$H$6,0,10*ROW('Water Data'!H35)),NA())</f>
        <v>#N/A</v>
      </c>
      <c r="R41" s="506" t="e">
        <f ca="1">+IF(AND(ISNUMBER(OFFSET('Water Data'!$H$9,0,10*ROW('Water Data'!H35))),'Data Summary'!CG41="Yes"),OFFSET('Water Data'!$H$9,0,10*ROW('Water Data'!H35)),NA())</f>
        <v>#N/A</v>
      </c>
      <c r="S41" s="506" t="e">
        <f ca="1">+IF(AND(ISNUMBER(OFFSET('Water Data'!$I$4,0,10*ROW('Water Data'!I35))),'Data Summary'!CH41="Yes"),100-OFFSET('Water Data'!$I$4,0,10*ROW('Water Data'!I35)),NA())</f>
        <v>#N/A</v>
      </c>
      <c r="T41" s="506" t="e">
        <f ca="1">+IF(AND(ISNUMBER(OFFSET('Water Data'!$I$6,0,10*ROW('Water Data'!I35))),'Data Summary'!CI41="Yes"),OFFSET('Water Data'!$I$6,0,10*ROW('Water Data'!I35)),NA())</f>
        <v>#N/A</v>
      </c>
      <c r="U41" s="506" t="e">
        <f ca="1">+IF(AND(ISNUMBER(OFFSET('Water Data'!$I$9,0,10*ROW('Water Data'!I35))),'Data Summary'!CJ41="Yes"),OFFSET('Water Data'!$I$9,0,10*ROW('Water Data'!I35)),NA())</f>
        <v>#N/A</v>
      </c>
      <c r="V41" s="507" t="e">
        <f ca="1">+IF(AND(ISNUMBER(OFFSET('Sanitation Data'!$D$4,0,10*ROW('Sanitation Data'!D35))),'Data Summary'!CK41="Yes"),100-OFFSET('Sanitation Data'!$D$4,0,10*ROW('Sanitation Data'!D35)),NA())</f>
        <v>#N/A</v>
      </c>
      <c r="W41" s="507" t="e">
        <f ca="1">+IF(AND(ISNUMBER(OFFSET('Sanitation Data'!$D$6,0,10*ROW('Sanitation Data'!D35))),'Data Summary'!CL41="Yes"),OFFSET('Sanitation Data'!$D$6,0,10*ROW('Sanitation Data'!D35)),NA())</f>
        <v>#N/A</v>
      </c>
      <c r="X41" s="507" t="e">
        <f ca="1">+IF(AND(ISNUMBER(OFFSET('Sanitation Data'!$D$10,0,10*ROW('Sanitation Data'!D35))),'Data Summary'!CM41="Yes"),OFFSET('Sanitation Data'!$D$10,0,10*ROW('Sanitation Data'!D35)),NA())</f>
        <v>#N/A</v>
      </c>
      <c r="Y41" s="507" t="e">
        <f ca="1">+IF(AND(ISNUMBER(OFFSET('Sanitation Data'!$D$11,0,10*ROW('Sanitation Data'!D35))),'Data Summary'!CN41="Yes"),OFFSET('Sanitation Data'!$D$11,0,10*ROW('Sanitation Data'!D35)),NA())</f>
        <v>#N/A</v>
      </c>
      <c r="Z41" s="507" t="e">
        <f ca="1">+IF(AND(ISNUMBER(OFFSET('Sanitation Data'!$D$12,0,10*ROW('Sanitation Data'!D35))),'Data Summary'!CO41="Yes"),OFFSET('Sanitation Data'!$D$12,0,10*ROW('Sanitation Data'!D35)),NA())</f>
        <v>#N/A</v>
      </c>
      <c r="AA41" s="507" t="e">
        <f ca="1">+IF(AND(ISNUMBER(OFFSET('Sanitation Data'!$E$4,0,10*ROW('Sanitation Data'!E35))),'Data Summary'!CP41="Yes"),100-OFFSET('Sanitation Data'!$E$4,0,10*ROW('Sanitation Data'!E35)),NA())</f>
        <v>#N/A</v>
      </c>
      <c r="AB41" s="507" t="e">
        <f ca="1">+IF(AND(ISNUMBER(OFFSET('Sanitation Data'!$E$6,0,10*ROW('Sanitation Data'!E35))),'Data Summary'!CQ41="Yes"),OFFSET('Sanitation Data'!$E$6,0,10*ROW('Sanitation Data'!E35)),NA())</f>
        <v>#N/A</v>
      </c>
      <c r="AC41" s="507" t="e">
        <f ca="1">+IF(AND(ISNUMBER(OFFSET('Sanitation Data'!$E$10,0,10*ROW('Sanitation Data'!E35))),'Data Summary'!CR41="Yes"),OFFSET('Sanitation Data'!$E$10,0,10*ROW('Sanitation Data'!E35)),NA())</f>
        <v>#N/A</v>
      </c>
      <c r="AD41" s="507" t="e">
        <f ca="1">+IF(AND(ISNUMBER(OFFSET('Sanitation Data'!$E$11,0,10*ROW('Sanitation Data'!E35))),'Data Summary'!CS41="Yes"),OFFSET('Sanitation Data'!$E$11,0,10*ROW('Sanitation Data'!E35)),NA())</f>
        <v>#N/A</v>
      </c>
      <c r="AE41" s="507" t="e">
        <f ca="1">+IF(AND(ISNUMBER(OFFSET('Sanitation Data'!$E$12,0,10*ROW('Sanitation Data'!E35))),'Data Summary'!CT41="Yes"),OFFSET('Sanitation Data'!$E$12,0,10*ROW('Sanitation Data'!E35)),NA())</f>
        <v>#N/A</v>
      </c>
      <c r="AF41" s="507" t="e">
        <f ca="1">+IF(AND(ISNUMBER(OFFSET('Sanitation Data'!$F$4,0,10*ROW('Sanitation Data'!F35))),'Data Summary'!CU41="Yes"),100-OFFSET('Sanitation Data'!$F$4,0,10*ROW('Sanitation Data'!F35)),NA())</f>
        <v>#N/A</v>
      </c>
      <c r="AG41" s="507" t="e">
        <f ca="1">+IF(AND(ISNUMBER(OFFSET('Sanitation Data'!$F$6,0,10*ROW('Sanitation Data'!F35))),'Data Summary'!CV41="Yes"),OFFSET('Sanitation Data'!$F$6,0,10*ROW('Sanitation Data'!F35)),NA())</f>
        <v>#N/A</v>
      </c>
      <c r="AH41" s="507" t="e">
        <f ca="1">+IF(AND(ISNUMBER(OFFSET('Sanitation Data'!$F$10,0,10*ROW('Sanitation Data'!F35))),'Data Summary'!CW41="Yes"),OFFSET('Sanitation Data'!$F$10,0,10*ROW('Sanitation Data'!F35)),NA())</f>
        <v>#N/A</v>
      </c>
      <c r="AI41" s="507" t="e">
        <f ca="1">+IF(AND(ISNUMBER(OFFSET('Sanitation Data'!$F$11,0,10*ROW('Sanitation Data'!F35))),'Data Summary'!CX41="Yes"),OFFSET('Sanitation Data'!$F$11,0,10*ROW('Sanitation Data'!F35)),NA())</f>
        <v>#N/A</v>
      </c>
      <c r="AJ41" s="507" t="e">
        <f ca="1">+IF(AND(ISNUMBER(OFFSET('Sanitation Data'!$F$12,0,10*ROW('Sanitation Data'!F35))),'Data Summary'!CY41="Yes"),OFFSET('Sanitation Data'!$F$12,0,10*ROW('Sanitation Data'!F35)),NA())</f>
        <v>#N/A</v>
      </c>
      <c r="AK41" s="507" t="e">
        <f ca="1">+IF(AND(ISNUMBER(OFFSET('Sanitation Data'!$G$4,0,10*ROW('Sanitation Data'!G35))),'Data Summary'!CZ41="Yes"),100-OFFSET('Sanitation Data'!$G$4,0,10*ROW('Sanitation Data'!G35)),NA())</f>
        <v>#N/A</v>
      </c>
      <c r="AL41" s="507" t="e">
        <f ca="1">+IF(AND(ISNUMBER(OFFSET('Sanitation Data'!$G$6,0,10*ROW('Sanitation Data'!G35))),'Data Summary'!DA41="Yes"),OFFSET('Sanitation Data'!$G$6,0,10*ROW('Sanitation Data'!G35)),NA())</f>
        <v>#N/A</v>
      </c>
      <c r="AM41" s="507" t="e">
        <f ca="1">+IF(AND(ISNUMBER(OFFSET('Sanitation Data'!$G$10,0,10*ROW('Sanitation Data'!G35))),'Data Summary'!DB41="Yes"),OFFSET('Sanitation Data'!$G$10,0,10*ROW('Sanitation Data'!G35)),NA())</f>
        <v>#N/A</v>
      </c>
      <c r="AN41" s="507" t="e">
        <f ca="1">+IF(AND(ISNUMBER(OFFSET('Sanitation Data'!$G$11,0,10*ROW('Sanitation Data'!G35))),'Data Summary'!DC41="Yes"),OFFSET('Sanitation Data'!$G$11,0,10*ROW('Sanitation Data'!G35)),NA())</f>
        <v>#N/A</v>
      </c>
      <c r="AO41" s="507" t="e">
        <f ca="1">+IF(AND(ISNUMBER(OFFSET('Sanitation Data'!$G$12,0,10*ROW('Sanitation Data'!G35))),'Data Summary'!DD41="Yes"),OFFSET('Sanitation Data'!$G$12,0,10*ROW('Sanitation Data'!G35)),NA())</f>
        <v>#N/A</v>
      </c>
      <c r="AP41" s="507" t="e">
        <f ca="1">+IF(AND(ISNUMBER(OFFSET('Sanitation Data'!$H$4,0,10*ROW('Sanitation Data'!H35))),'Data Summary'!DE41="Yes"),100-OFFSET('Sanitation Data'!$H$4,0,10*ROW('Sanitation Data'!H35)),NA())</f>
        <v>#N/A</v>
      </c>
      <c r="AQ41" s="507" t="e">
        <f ca="1">+IF(AND(ISNUMBER(OFFSET('Sanitation Data'!$H$6,0,10*ROW('Sanitation Data'!H35))),'Data Summary'!DF41="Yes"),OFFSET('Sanitation Data'!$H$6,0,10*ROW('Sanitation Data'!H35)),NA())</f>
        <v>#N/A</v>
      </c>
      <c r="AR41" s="507" t="e">
        <f ca="1">+IF(AND(ISNUMBER(OFFSET('Sanitation Data'!$H$10,0,10*ROW('Sanitation Data'!H35))),'Data Summary'!DG41="Yes"),OFFSET('Sanitation Data'!$H$10,0,10*ROW('Sanitation Data'!H35)),NA())</f>
        <v>#N/A</v>
      </c>
      <c r="AS41" s="507" t="e">
        <f ca="1">+IF(AND(ISNUMBER(OFFSET('Sanitation Data'!$H$11,0,10*ROW('Sanitation Data'!H35))),'Data Summary'!DH41="Yes"),OFFSET('Sanitation Data'!$H$11,0,10*ROW('Sanitation Data'!H35)),NA())</f>
        <v>#N/A</v>
      </c>
      <c r="AT41" s="507" t="e">
        <f ca="1">+IF(AND(ISNUMBER(OFFSET('Sanitation Data'!$H$12,0,10*ROW('Sanitation Data'!H35))),'Data Summary'!DI41="Yes"),OFFSET('Sanitation Data'!$H$12,0,10*ROW('Sanitation Data'!H35)),NA())</f>
        <v>#N/A</v>
      </c>
      <c r="AU41" s="507" t="e">
        <f ca="1">+IF(AND(ISNUMBER(OFFSET('Sanitation Data'!$I$4,0,10*ROW('Sanitation Data'!I35))),'Data Summary'!DJ41="Yes"),100-OFFSET('Sanitation Data'!$I$4,0,10*ROW('Sanitation Data'!I35)),NA())</f>
        <v>#N/A</v>
      </c>
      <c r="AV41" s="507" t="e">
        <f ca="1">+IF(AND(ISNUMBER(OFFSET('Sanitation Data'!$I$6,0,10*ROW('Sanitation Data'!I35))),'Data Summary'!DK41="Yes"),OFFSET('Sanitation Data'!$I$6,0,10*ROW('Sanitation Data'!I35)),NA())</f>
        <v>#N/A</v>
      </c>
      <c r="AW41" s="507" t="e">
        <f ca="1">+IF(AND(ISNUMBER(OFFSET('Sanitation Data'!$I$10,0,10*ROW('Sanitation Data'!I35))),'Data Summary'!DL41="Yes"),OFFSET('Sanitation Data'!$I$10,0,10*ROW('Sanitation Data'!I35)),NA())</f>
        <v>#N/A</v>
      </c>
      <c r="AX41" s="507" t="e">
        <f ca="1">+IF(AND(ISNUMBER(OFFSET('Sanitation Data'!$I$11,0,10*ROW('Sanitation Data'!I35))),'Data Summary'!DM41="Yes"),OFFSET('Sanitation Data'!$I$11,0,10*ROW('Sanitation Data'!I35)),NA())</f>
        <v>#N/A</v>
      </c>
      <c r="AY41" s="507" t="e">
        <f ca="1">+IF(AND(ISNUMBER(OFFSET('Sanitation Data'!$I$12,0,10*ROW('Sanitation Data'!I35))),'Data Summary'!DN41="Yes"),OFFSET('Sanitation Data'!$I$12,0,10*ROW('Sanitation Data'!I35)),NA())</f>
        <v>#N/A</v>
      </c>
      <c r="AZ41" s="508" t="e">
        <f ca="1">+IF(AND(ISNUMBER(OFFSET('Hygiene Data'!$D$5,0,10*ROW('Hygiene Data'!D35))),'Data Summary'!DO41="Yes"),OFFSET('Hygiene Data'!$D$5,0,10*ROW('Hygiene Data'!D35)),NA())</f>
        <v>#N/A</v>
      </c>
      <c r="BA41" s="508" t="e">
        <f ca="1">+IF(AND(ISNUMBER(OFFSET('Hygiene Data'!$D$7,0,10*ROW('Hygiene Data'!D35))),'Data Summary'!DP41="Yes"),OFFSET('Hygiene Data'!$D$7,0,10*ROW('Hygiene Data'!D35)),NA())</f>
        <v>#N/A</v>
      </c>
      <c r="BB41" s="508" t="e">
        <f ca="1">+IF(AND(ISNUMBER(OFFSET('Hygiene Data'!$D$9,0,10*ROW('Hygiene Data'!D35))),'Data Summary'!DQ41="Yes"),OFFSET('Hygiene Data'!$D$9,0,10*ROW('Hygiene Data'!D35)),NA())</f>
        <v>#N/A</v>
      </c>
      <c r="BC41" s="508" t="e">
        <f ca="1">+IF(AND(ISNUMBER(OFFSET('Hygiene Data'!$E$5,0,10*ROW('Hygiene Data'!E35))),'Data Summary'!DR41="Yes"),OFFSET('Hygiene Data'!$E$5,0,10*ROW('Hygiene Data'!E35)),NA())</f>
        <v>#N/A</v>
      </c>
      <c r="BD41" s="508" t="e">
        <f ca="1">+IF(AND(ISNUMBER(OFFSET('Hygiene Data'!$E$7,0,10*ROW('Hygiene Data'!E35))),'Data Summary'!DS41="Yes"),OFFSET('Hygiene Data'!$E$7,0,10*ROW('Hygiene Data'!E35)),NA())</f>
        <v>#N/A</v>
      </c>
      <c r="BE41" s="508" t="e">
        <f ca="1">+IF(AND(ISNUMBER(OFFSET('Hygiene Data'!$E$9,0,10*ROW('Hygiene Data'!E35))),'Data Summary'!DT41="Yes"),OFFSET('Hygiene Data'!$E$9,0,10*ROW('Hygiene Data'!E35)),NA())</f>
        <v>#N/A</v>
      </c>
      <c r="BF41" s="508" t="e">
        <f ca="1">+IF(AND(ISNUMBER(OFFSET('Hygiene Data'!$F$5,0,10*ROW('Hygiene Data'!F35))),'Data Summary'!DU41="Yes"),OFFSET('Hygiene Data'!$F$5,0,10*ROW('Hygiene Data'!F35)),NA())</f>
        <v>#N/A</v>
      </c>
      <c r="BG41" s="508" t="e">
        <f ca="1">+IF(AND(ISNUMBER(OFFSET('Hygiene Data'!$F$7,0,10*ROW('Hygiene Data'!F35))),'Data Summary'!DV41="Yes"),OFFSET('Hygiene Data'!$F$7,0,10*ROW('Hygiene Data'!F35)),NA())</f>
        <v>#N/A</v>
      </c>
      <c r="BH41" s="508" t="e">
        <f ca="1">+IF(AND(ISNUMBER(OFFSET('Hygiene Data'!$F$9,0,10*ROW('Hygiene Data'!F35))),'Data Summary'!DW41="Yes"),OFFSET('Hygiene Data'!$F$9,0,10*ROW('Hygiene Data'!F35)),NA())</f>
        <v>#N/A</v>
      </c>
      <c r="BI41" s="508" t="e">
        <f ca="1">+IF(AND(ISNUMBER(OFFSET('Hygiene Data'!$G$5,0,10*ROW('Hygiene Data'!G35))),'Data Summary'!DX41="Yes"),OFFSET('Hygiene Data'!$G$5,0,10*ROW('Hygiene Data'!G35)),NA())</f>
        <v>#N/A</v>
      </c>
      <c r="BJ41" s="508" t="e">
        <f ca="1">+IF(AND(ISNUMBER(OFFSET('Hygiene Data'!$G$7,0,10*ROW('Hygiene Data'!G35))),'Data Summary'!DY41="Yes"),OFFSET('Hygiene Data'!$G$7,0,10*ROW('Hygiene Data'!G35)),NA())</f>
        <v>#N/A</v>
      </c>
      <c r="BK41" s="508" t="e">
        <f ca="1">+IF(AND(ISNUMBER(OFFSET('Hygiene Data'!$G$9,0,10*ROW('Hygiene Data'!G35))),'Data Summary'!DZ41="Yes"),OFFSET('Hygiene Data'!$G$9,0,10*ROW('Hygiene Data'!G35)),NA())</f>
        <v>#N/A</v>
      </c>
      <c r="BL41" s="508" t="e">
        <f ca="1">+IF(AND(ISNUMBER(OFFSET('Hygiene Data'!$H$5,0,10*ROW('Hygiene Data'!H35))),'Data Summary'!EA41="Yes"),OFFSET('Hygiene Data'!$H$5,0,10*ROW('Hygiene Data'!H35)),NA())</f>
        <v>#N/A</v>
      </c>
      <c r="BM41" s="508" t="e">
        <f ca="1">+IF(AND(ISNUMBER(OFFSET('Hygiene Data'!$H$7,0,10*ROW('Hygiene Data'!H35))),'Data Summary'!EB41="Yes"),OFFSET('Hygiene Data'!$H$7,0,10*ROW('Hygiene Data'!H35)),NA())</f>
        <v>#N/A</v>
      </c>
      <c r="BN41" s="508" t="e">
        <f ca="1">+IF(AND(ISNUMBER(OFFSET('Hygiene Data'!$H$9,0,10*ROW('Hygiene Data'!H35))),'Data Summary'!EC41="Yes"),OFFSET('Hygiene Data'!$H$9,0,10*ROW('Hygiene Data'!H35)),NA())</f>
        <v>#N/A</v>
      </c>
      <c r="BO41" s="508" t="e">
        <f ca="1">+IF(AND(ISNUMBER(OFFSET('Hygiene Data'!$I$5,0,10*ROW('Hygiene Data'!I35))),'Data Summary'!ED41="Yes"),OFFSET('Hygiene Data'!$I$5,0,10*ROW('Hygiene Data'!I35)),NA())</f>
        <v>#N/A</v>
      </c>
      <c r="BP41" s="508" t="e">
        <f ca="1">+IF(AND(ISNUMBER(OFFSET('Hygiene Data'!$I$7,0,10*ROW('Hygiene Data'!I35))),'Data Summary'!EE41="Yes"),OFFSET('Hygiene Data'!$I$7,0,10*ROW('Hygiene Data'!I35)),NA())</f>
        <v>#N/A</v>
      </c>
      <c r="BQ41" s="508" t="e">
        <f ca="1">+IF(AND(ISNUMBER(OFFSET('Hygiene Data'!$I$9,0,10*ROW('Hygiene Data'!I35))),'Data Summary'!EF41="Yes"),OFFSET('Hygiene Data'!$I$9,0,10*ROW('Hygiene Data'!I35)),NA())</f>
        <v>#N/A</v>
      </c>
    </row>
    <row r="42" spans="1:69" x14ac:dyDescent="0.25">
      <c r="A42" s="504" t="e">
        <f ca="1">+RIGHT('Data Summary'!A42,LEN('Data Summary'!A42)-9)</f>
        <v>#VALUE!</v>
      </c>
      <c r="B42" s="478" t="str">
        <f ca="1">+IF(ISTEXT('Data Summary'!B42),'Data Summary'!B42,"")</f>
        <v/>
      </c>
      <c r="C42" s="505" t="e">
        <f ca="1">+VALUE('Data Summary'!C42)</f>
        <v>#VALUE!</v>
      </c>
      <c r="D42" s="506" t="e">
        <f ca="1">+IF(AND(ISNUMBER(OFFSET('Water Data'!$D$4,0,10*ROW('Water Data'!D36))),'Data Summary'!BS42="Yes"),100-OFFSET('Water Data'!$D$4,0,10*ROW('Water Data'!D36)),NA())</f>
        <v>#N/A</v>
      </c>
      <c r="E42" s="506" t="e">
        <f ca="1">+IF(AND(ISNUMBER(OFFSET('Water Data'!$D$6,0,10*ROW('Water Data'!D36))),'Data Summary'!BT42="Yes"),OFFSET('Water Data'!$D$6,0,10*ROW('Water Data'!D36)),NA())</f>
        <v>#N/A</v>
      </c>
      <c r="F42" s="506" t="e">
        <f ca="1">+IF(AND(ISNUMBER(OFFSET('Water Data'!$D$9,0,10*ROW('Water Data'!D36))),'Data Summary'!BU42="Yes"),OFFSET('Water Data'!$D$9,0,10*ROW('Water Data'!D36)),NA())</f>
        <v>#N/A</v>
      </c>
      <c r="G42" s="506" t="e">
        <f ca="1">+IF(AND(ISNUMBER(OFFSET('Water Data'!$E$4,0,10*ROW('Water Data'!E36))),'Data Summary'!BV42="Yes"),100-OFFSET('Water Data'!$E$4,0,10*ROW('Water Data'!E36)),NA())</f>
        <v>#N/A</v>
      </c>
      <c r="H42" s="506" t="e">
        <f ca="1">+IF(AND(ISNUMBER(OFFSET('Water Data'!$E$6,0,10*ROW('Water Data'!E36))),'Data Summary'!BW42="Yes"),OFFSET('Water Data'!$E$6,0,10*ROW('Water Data'!E36)),NA())</f>
        <v>#N/A</v>
      </c>
      <c r="I42" s="506" t="e">
        <f ca="1">+IF(AND(ISNUMBER(OFFSET('Water Data'!$E$9,0,10*ROW('Water Data'!E36))),'Data Summary'!BX42="Yes"),OFFSET('Water Data'!$E$9,0,10*ROW('Water Data'!E36)),NA())</f>
        <v>#N/A</v>
      </c>
      <c r="J42" s="506" t="e">
        <f ca="1">+IF(AND(ISNUMBER(OFFSET('Water Data'!$F$4,0,10*ROW('Water Data'!F36))),'Data Summary'!BY42="Yes"),100-OFFSET('Water Data'!$F$4,0,10*ROW('Water Data'!F36)),NA())</f>
        <v>#N/A</v>
      </c>
      <c r="K42" s="506" t="e">
        <f ca="1">+IF(AND(ISNUMBER(OFFSET('Water Data'!$F$6,0,10*ROW('Water Data'!F36))),'Data Summary'!BZ42="Yes"),OFFSET('Water Data'!$F$6,0,10*ROW('Water Data'!F36)),NA())</f>
        <v>#N/A</v>
      </c>
      <c r="L42" s="506" t="e">
        <f ca="1">+IF(AND(ISNUMBER(OFFSET('Water Data'!$F$9,0,10*ROW('Water Data'!F36))),'Data Summary'!CA42="Yes"),OFFSET('Water Data'!$F$9,0,10*ROW('Water Data'!F36)),NA())</f>
        <v>#N/A</v>
      </c>
      <c r="M42" s="506" t="e">
        <f ca="1">+IF(AND(ISNUMBER(OFFSET('Water Data'!$G$4,0,10*ROW('Water Data'!G36))),'Data Summary'!CB42="Yes"),100-OFFSET('Water Data'!$G$4,0,10*ROW('Water Data'!G36)),NA())</f>
        <v>#N/A</v>
      </c>
      <c r="N42" s="506" t="e">
        <f ca="1">+IF(AND(ISNUMBER(OFFSET('Water Data'!$G$6,0,10*ROW('Water Data'!G36))),'Data Summary'!CC42="Yes"),OFFSET('Water Data'!$G$6,0,10*ROW('Water Data'!G36)),NA())</f>
        <v>#N/A</v>
      </c>
      <c r="O42" s="506" t="e">
        <f ca="1">+IF(AND(ISNUMBER(OFFSET('Water Data'!$G$9,0,10*ROW('Water Data'!G36))),'Data Summary'!CD42="Yes"),OFFSET('Water Data'!$G$9,0,10*ROW('Water Data'!G36)),NA())</f>
        <v>#N/A</v>
      </c>
      <c r="P42" s="506" t="e">
        <f ca="1">+IF(AND(ISNUMBER(OFFSET('Water Data'!$H$4,0,10*ROW('Water Data'!H36))),'Data Summary'!CE42="Yes"),100-OFFSET('Water Data'!$H$4,0,10*ROW('Water Data'!H36)),NA())</f>
        <v>#N/A</v>
      </c>
      <c r="Q42" s="506" t="e">
        <f ca="1">+IF(AND(ISNUMBER(OFFSET('Water Data'!$H$6,0,10*ROW('Water Data'!H36))),'Data Summary'!CF42="Yes"),OFFSET('Water Data'!$H$6,0,10*ROW('Water Data'!H36)),NA())</f>
        <v>#N/A</v>
      </c>
      <c r="R42" s="506" t="e">
        <f ca="1">+IF(AND(ISNUMBER(OFFSET('Water Data'!$H$9,0,10*ROW('Water Data'!H36))),'Data Summary'!CG42="Yes"),OFFSET('Water Data'!$H$9,0,10*ROW('Water Data'!H36)),NA())</f>
        <v>#N/A</v>
      </c>
      <c r="S42" s="506" t="e">
        <f ca="1">+IF(AND(ISNUMBER(OFFSET('Water Data'!$I$4,0,10*ROW('Water Data'!I36))),'Data Summary'!CH42="Yes"),100-OFFSET('Water Data'!$I$4,0,10*ROW('Water Data'!I36)),NA())</f>
        <v>#N/A</v>
      </c>
      <c r="T42" s="506" t="e">
        <f ca="1">+IF(AND(ISNUMBER(OFFSET('Water Data'!$I$6,0,10*ROW('Water Data'!I36))),'Data Summary'!CI42="Yes"),OFFSET('Water Data'!$I$6,0,10*ROW('Water Data'!I36)),NA())</f>
        <v>#N/A</v>
      </c>
      <c r="U42" s="506" t="e">
        <f ca="1">+IF(AND(ISNUMBER(OFFSET('Water Data'!$I$9,0,10*ROW('Water Data'!I36))),'Data Summary'!CJ42="Yes"),OFFSET('Water Data'!$I$9,0,10*ROW('Water Data'!I36)),NA())</f>
        <v>#N/A</v>
      </c>
      <c r="V42" s="507" t="e">
        <f ca="1">+IF(AND(ISNUMBER(OFFSET('Sanitation Data'!$D$4,0,10*ROW('Sanitation Data'!D36))),'Data Summary'!CK42="Yes"),100-OFFSET('Sanitation Data'!$D$4,0,10*ROW('Sanitation Data'!D36)),NA())</f>
        <v>#N/A</v>
      </c>
      <c r="W42" s="507" t="e">
        <f ca="1">+IF(AND(ISNUMBER(OFFSET('Sanitation Data'!$D$6,0,10*ROW('Sanitation Data'!D36))),'Data Summary'!CL42="Yes"),OFFSET('Sanitation Data'!$D$6,0,10*ROW('Sanitation Data'!D36)),NA())</f>
        <v>#N/A</v>
      </c>
      <c r="X42" s="507" t="e">
        <f ca="1">+IF(AND(ISNUMBER(OFFSET('Sanitation Data'!$D$10,0,10*ROW('Sanitation Data'!D36))),'Data Summary'!CM42="Yes"),OFFSET('Sanitation Data'!$D$10,0,10*ROW('Sanitation Data'!D36)),NA())</f>
        <v>#N/A</v>
      </c>
      <c r="Y42" s="507" t="e">
        <f ca="1">+IF(AND(ISNUMBER(OFFSET('Sanitation Data'!$D$11,0,10*ROW('Sanitation Data'!D36))),'Data Summary'!CN42="Yes"),OFFSET('Sanitation Data'!$D$11,0,10*ROW('Sanitation Data'!D36)),NA())</f>
        <v>#N/A</v>
      </c>
      <c r="Z42" s="507" t="e">
        <f ca="1">+IF(AND(ISNUMBER(OFFSET('Sanitation Data'!$D$12,0,10*ROW('Sanitation Data'!D36))),'Data Summary'!CO42="Yes"),OFFSET('Sanitation Data'!$D$12,0,10*ROW('Sanitation Data'!D36)),NA())</f>
        <v>#N/A</v>
      </c>
      <c r="AA42" s="507" t="e">
        <f ca="1">+IF(AND(ISNUMBER(OFFSET('Sanitation Data'!$E$4,0,10*ROW('Sanitation Data'!E36))),'Data Summary'!CP42="Yes"),100-OFFSET('Sanitation Data'!$E$4,0,10*ROW('Sanitation Data'!E36)),NA())</f>
        <v>#N/A</v>
      </c>
      <c r="AB42" s="507" t="e">
        <f ca="1">+IF(AND(ISNUMBER(OFFSET('Sanitation Data'!$E$6,0,10*ROW('Sanitation Data'!E36))),'Data Summary'!CQ42="Yes"),OFFSET('Sanitation Data'!$E$6,0,10*ROW('Sanitation Data'!E36)),NA())</f>
        <v>#N/A</v>
      </c>
      <c r="AC42" s="507" t="e">
        <f ca="1">+IF(AND(ISNUMBER(OFFSET('Sanitation Data'!$E$10,0,10*ROW('Sanitation Data'!E36))),'Data Summary'!CR42="Yes"),OFFSET('Sanitation Data'!$E$10,0,10*ROW('Sanitation Data'!E36)),NA())</f>
        <v>#N/A</v>
      </c>
      <c r="AD42" s="507" t="e">
        <f ca="1">+IF(AND(ISNUMBER(OFFSET('Sanitation Data'!$E$11,0,10*ROW('Sanitation Data'!E36))),'Data Summary'!CS42="Yes"),OFFSET('Sanitation Data'!$E$11,0,10*ROW('Sanitation Data'!E36)),NA())</f>
        <v>#N/A</v>
      </c>
      <c r="AE42" s="507" t="e">
        <f ca="1">+IF(AND(ISNUMBER(OFFSET('Sanitation Data'!$E$12,0,10*ROW('Sanitation Data'!E36))),'Data Summary'!CT42="Yes"),OFFSET('Sanitation Data'!$E$12,0,10*ROW('Sanitation Data'!E36)),NA())</f>
        <v>#N/A</v>
      </c>
      <c r="AF42" s="507" t="e">
        <f ca="1">+IF(AND(ISNUMBER(OFFSET('Sanitation Data'!$F$4,0,10*ROW('Sanitation Data'!F36))),'Data Summary'!CU42="Yes"),100-OFFSET('Sanitation Data'!$F$4,0,10*ROW('Sanitation Data'!F36)),NA())</f>
        <v>#N/A</v>
      </c>
      <c r="AG42" s="507" t="e">
        <f ca="1">+IF(AND(ISNUMBER(OFFSET('Sanitation Data'!$F$6,0,10*ROW('Sanitation Data'!F36))),'Data Summary'!CV42="Yes"),OFFSET('Sanitation Data'!$F$6,0,10*ROW('Sanitation Data'!F36)),NA())</f>
        <v>#N/A</v>
      </c>
      <c r="AH42" s="507" t="e">
        <f ca="1">+IF(AND(ISNUMBER(OFFSET('Sanitation Data'!$F$10,0,10*ROW('Sanitation Data'!F36))),'Data Summary'!CW42="Yes"),OFFSET('Sanitation Data'!$F$10,0,10*ROW('Sanitation Data'!F36)),NA())</f>
        <v>#N/A</v>
      </c>
      <c r="AI42" s="507" t="e">
        <f ca="1">+IF(AND(ISNUMBER(OFFSET('Sanitation Data'!$F$11,0,10*ROW('Sanitation Data'!F36))),'Data Summary'!CX42="Yes"),OFFSET('Sanitation Data'!$F$11,0,10*ROW('Sanitation Data'!F36)),NA())</f>
        <v>#N/A</v>
      </c>
      <c r="AJ42" s="507" t="e">
        <f ca="1">+IF(AND(ISNUMBER(OFFSET('Sanitation Data'!$F$12,0,10*ROW('Sanitation Data'!F36))),'Data Summary'!CY42="Yes"),OFFSET('Sanitation Data'!$F$12,0,10*ROW('Sanitation Data'!F36)),NA())</f>
        <v>#N/A</v>
      </c>
      <c r="AK42" s="507" t="e">
        <f ca="1">+IF(AND(ISNUMBER(OFFSET('Sanitation Data'!$G$4,0,10*ROW('Sanitation Data'!G36))),'Data Summary'!CZ42="Yes"),100-OFFSET('Sanitation Data'!$G$4,0,10*ROW('Sanitation Data'!G36)),NA())</f>
        <v>#N/A</v>
      </c>
      <c r="AL42" s="507" t="e">
        <f ca="1">+IF(AND(ISNUMBER(OFFSET('Sanitation Data'!$G$6,0,10*ROW('Sanitation Data'!G36))),'Data Summary'!DA42="Yes"),OFFSET('Sanitation Data'!$G$6,0,10*ROW('Sanitation Data'!G36)),NA())</f>
        <v>#N/A</v>
      </c>
      <c r="AM42" s="507" t="e">
        <f ca="1">+IF(AND(ISNUMBER(OFFSET('Sanitation Data'!$G$10,0,10*ROW('Sanitation Data'!G36))),'Data Summary'!DB42="Yes"),OFFSET('Sanitation Data'!$G$10,0,10*ROW('Sanitation Data'!G36)),NA())</f>
        <v>#N/A</v>
      </c>
      <c r="AN42" s="507" t="e">
        <f ca="1">+IF(AND(ISNUMBER(OFFSET('Sanitation Data'!$G$11,0,10*ROW('Sanitation Data'!G36))),'Data Summary'!DC42="Yes"),OFFSET('Sanitation Data'!$G$11,0,10*ROW('Sanitation Data'!G36)),NA())</f>
        <v>#N/A</v>
      </c>
      <c r="AO42" s="507" t="e">
        <f ca="1">+IF(AND(ISNUMBER(OFFSET('Sanitation Data'!$G$12,0,10*ROW('Sanitation Data'!G36))),'Data Summary'!DD42="Yes"),OFFSET('Sanitation Data'!$G$12,0,10*ROW('Sanitation Data'!G36)),NA())</f>
        <v>#N/A</v>
      </c>
      <c r="AP42" s="507" t="e">
        <f ca="1">+IF(AND(ISNUMBER(OFFSET('Sanitation Data'!$H$4,0,10*ROW('Sanitation Data'!H36))),'Data Summary'!DE42="Yes"),100-OFFSET('Sanitation Data'!$H$4,0,10*ROW('Sanitation Data'!H36)),NA())</f>
        <v>#N/A</v>
      </c>
      <c r="AQ42" s="507" t="e">
        <f ca="1">+IF(AND(ISNUMBER(OFFSET('Sanitation Data'!$H$6,0,10*ROW('Sanitation Data'!H36))),'Data Summary'!DF42="Yes"),OFFSET('Sanitation Data'!$H$6,0,10*ROW('Sanitation Data'!H36)),NA())</f>
        <v>#N/A</v>
      </c>
      <c r="AR42" s="507" t="e">
        <f ca="1">+IF(AND(ISNUMBER(OFFSET('Sanitation Data'!$H$10,0,10*ROW('Sanitation Data'!H36))),'Data Summary'!DG42="Yes"),OFFSET('Sanitation Data'!$H$10,0,10*ROW('Sanitation Data'!H36)),NA())</f>
        <v>#N/A</v>
      </c>
      <c r="AS42" s="507" t="e">
        <f ca="1">+IF(AND(ISNUMBER(OFFSET('Sanitation Data'!$H$11,0,10*ROW('Sanitation Data'!H36))),'Data Summary'!DH42="Yes"),OFFSET('Sanitation Data'!$H$11,0,10*ROW('Sanitation Data'!H36)),NA())</f>
        <v>#N/A</v>
      </c>
      <c r="AT42" s="507" t="e">
        <f ca="1">+IF(AND(ISNUMBER(OFFSET('Sanitation Data'!$H$12,0,10*ROW('Sanitation Data'!H36))),'Data Summary'!DI42="Yes"),OFFSET('Sanitation Data'!$H$12,0,10*ROW('Sanitation Data'!H36)),NA())</f>
        <v>#N/A</v>
      </c>
      <c r="AU42" s="507" t="e">
        <f ca="1">+IF(AND(ISNUMBER(OFFSET('Sanitation Data'!$I$4,0,10*ROW('Sanitation Data'!I36))),'Data Summary'!DJ42="Yes"),100-OFFSET('Sanitation Data'!$I$4,0,10*ROW('Sanitation Data'!I36)),NA())</f>
        <v>#N/A</v>
      </c>
      <c r="AV42" s="507" t="e">
        <f ca="1">+IF(AND(ISNUMBER(OFFSET('Sanitation Data'!$I$6,0,10*ROW('Sanitation Data'!I36))),'Data Summary'!DK42="Yes"),OFFSET('Sanitation Data'!$I$6,0,10*ROW('Sanitation Data'!I36)),NA())</f>
        <v>#N/A</v>
      </c>
      <c r="AW42" s="507" t="e">
        <f ca="1">+IF(AND(ISNUMBER(OFFSET('Sanitation Data'!$I$10,0,10*ROW('Sanitation Data'!I36))),'Data Summary'!DL42="Yes"),OFFSET('Sanitation Data'!$I$10,0,10*ROW('Sanitation Data'!I36)),NA())</f>
        <v>#N/A</v>
      </c>
      <c r="AX42" s="507" t="e">
        <f ca="1">+IF(AND(ISNUMBER(OFFSET('Sanitation Data'!$I$11,0,10*ROW('Sanitation Data'!I36))),'Data Summary'!DM42="Yes"),OFFSET('Sanitation Data'!$I$11,0,10*ROW('Sanitation Data'!I36)),NA())</f>
        <v>#N/A</v>
      </c>
      <c r="AY42" s="507" t="e">
        <f ca="1">+IF(AND(ISNUMBER(OFFSET('Sanitation Data'!$I$12,0,10*ROW('Sanitation Data'!I36))),'Data Summary'!DN42="Yes"),OFFSET('Sanitation Data'!$I$12,0,10*ROW('Sanitation Data'!I36)),NA())</f>
        <v>#N/A</v>
      </c>
      <c r="AZ42" s="508" t="e">
        <f ca="1">+IF(AND(ISNUMBER(OFFSET('Hygiene Data'!$D$5,0,10*ROW('Hygiene Data'!D36))),'Data Summary'!DO42="Yes"),OFFSET('Hygiene Data'!$D$5,0,10*ROW('Hygiene Data'!D36)),NA())</f>
        <v>#N/A</v>
      </c>
      <c r="BA42" s="508" t="e">
        <f ca="1">+IF(AND(ISNUMBER(OFFSET('Hygiene Data'!$D$7,0,10*ROW('Hygiene Data'!D36))),'Data Summary'!DP42="Yes"),OFFSET('Hygiene Data'!$D$7,0,10*ROW('Hygiene Data'!D36)),NA())</f>
        <v>#N/A</v>
      </c>
      <c r="BB42" s="508" t="e">
        <f ca="1">+IF(AND(ISNUMBER(OFFSET('Hygiene Data'!$D$9,0,10*ROW('Hygiene Data'!D36))),'Data Summary'!DQ42="Yes"),OFFSET('Hygiene Data'!$D$9,0,10*ROW('Hygiene Data'!D36)),NA())</f>
        <v>#N/A</v>
      </c>
      <c r="BC42" s="508" t="e">
        <f ca="1">+IF(AND(ISNUMBER(OFFSET('Hygiene Data'!$E$5,0,10*ROW('Hygiene Data'!E36))),'Data Summary'!DR42="Yes"),OFFSET('Hygiene Data'!$E$5,0,10*ROW('Hygiene Data'!E36)),NA())</f>
        <v>#N/A</v>
      </c>
      <c r="BD42" s="508" t="e">
        <f ca="1">+IF(AND(ISNUMBER(OFFSET('Hygiene Data'!$E$7,0,10*ROW('Hygiene Data'!E36))),'Data Summary'!DS42="Yes"),OFFSET('Hygiene Data'!$E$7,0,10*ROW('Hygiene Data'!E36)),NA())</f>
        <v>#N/A</v>
      </c>
      <c r="BE42" s="508" t="e">
        <f ca="1">+IF(AND(ISNUMBER(OFFSET('Hygiene Data'!$E$9,0,10*ROW('Hygiene Data'!E36))),'Data Summary'!DT42="Yes"),OFFSET('Hygiene Data'!$E$9,0,10*ROW('Hygiene Data'!E36)),NA())</f>
        <v>#N/A</v>
      </c>
      <c r="BF42" s="508" t="e">
        <f ca="1">+IF(AND(ISNUMBER(OFFSET('Hygiene Data'!$F$5,0,10*ROW('Hygiene Data'!F36))),'Data Summary'!DU42="Yes"),OFFSET('Hygiene Data'!$F$5,0,10*ROW('Hygiene Data'!F36)),NA())</f>
        <v>#N/A</v>
      </c>
      <c r="BG42" s="508" t="e">
        <f ca="1">+IF(AND(ISNUMBER(OFFSET('Hygiene Data'!$F$7,0,10*ROW('Hygiene Data'!F36))),'Data Summary'!DV42="Yes"),OFFSET('Hygiene Data'!$F$7,0,10*ROW('Hygiene Data'!F36)),NA())</f>
        <v>#N/A</v>
      </c>
      <c r="BH42" s="508" t="e">
        <f ca="1">+IF(AND(ISNUMBER(OFFSET('Hygiene Data'!$F$9,0,10*ROW('Hygiene Data'!F36))),'Data Summary'!DW42="Yes"),OFFSET('Hygiene Data'!$F$9,0,10*ROW('Hygiene Data'!F36)),NA())</f>
        <v>#N/A</v>
      </c>
      <c r="BI42" s="508" t="e">
        <f ca="1">+IF(AND(ISNUMBER(OFFSET('Hygiene Data'!$G$5,0,10*ROW('Hygiene Data'!G36))),'Data Summary'!DX42="Yes"),OFFSET('Hygiene Data'!$G$5,0,10*ROW('Hygiene Data'!G36)),NA())</f>
        <v>#N/A</v>
      </c>
      <c r="BJ42" s="508" t="e">
        <f ca="1">+IF(AND(ISNUMBER(OFFSET('Hygiene Data'!$G$7,0,10*ROW('Hygiene Data'!G36))),'Data Summary'!DY42="Yes"),OFFSET('Hygiene Data'!$G$7,0,10*ROW('Hygiene Data'!G36)),NA())</f>
        <v>#N/A</v>
      </c>
      <c r="BK42" s="508" t="e">
        <f ca="1">+IF(AND(ISNUMBER(OFFSET('Hygiene Data'!$G$9,0,10*ROW('Hygiene Data'!G36))),'Data Summary'!DZ42="Yes"),OFFSET('Hygiene Data'!$G$9,0,10*ROW('Hygiene Data'!G36)),NA())</f>
        <v>#N/A</v>
      </c>
      <c r="BL42" s="508" t="e">
        <f ca="1">+IF(AND(ISNUMBER(OFFSET('Hygiene Data'!$H$5,0,10*ROW('Hygiene Data'!H36))),'Data Summary'!EA42="Yes"),OFFSET('Hygiene Data'!$H$5,0,10*ROW('Hygiene Data'!H36)),NA())</f>
        <v>#N/A</v>
      </c>
      <c r="BM42" s="508" t="e">
        <f ca="1">+IF(AND(ISNUMBER(OFFSET('Hygiene Data'!$H$7,0,10*ROW('Hygiene Data'!H36))),'Data Summary'!EB42="Yes"),OFFSET('Hygiene Data'!$H$7,0,10*ROW('Hygiene Data'!H36)),NA())</f>
        <v>#N/A</v>
      </c>
      <c r="BN42" s="508" t="e">
        <f ca="1">+IF(AND(ISNUMBER(OFFSET('Hygiene Data'!$H$9,0,10*ROW('Hygiene Data'!H36))),'Data Summary'!EC42="Yes"),OFFSET('Hygiene Data'!$H$9,0,10*ROW('Hygiene Data'!H36)),NA())</f>
        <v>#N/A</v>
      </c>
      <c r="BO42" s="508" t="e">
        <f ca="1">+IF(AND(ISNUMBER(OFFSET('Hygiene Data'!$I$5,0,10*ROW('Hygiene Data'!I36))),'Data Summary'!ED42="Yes"),OFFSET('Hygiene Data'!$I$5,0,10*ROW('Hygiene Data'!I36)),NA())</f>
        <v>#N/A</v>
      </c>
      <c r="BP42" s="508" t="e">
        <f ca="1">+IF(AND(ISNUMBER(OFFSET('Hygiene Data'!$I$7,0,10*ROW('Hygiene Data'!I36))),'Data Summary'!EE42="Yes"),OFFSET('Hygiene Data'!$I$7,0,10*ROW('Hygiene Data'!I36)),NA())</f>
        <v>#N/A</v>
      </c>
      <c r="BQ42" s="508" t="e">
        <f ca="1">+IF(AND(ISNUMBER(OFFSET('Hygiene Data'!$I$9,0,10*ROW('Hygiene Data'!I36))),'Data Summary'!EF42="Yes"),OFFSET('Hygiene Data'!$I$9,0,10*ROW('Hygiene Data'!I36)),NA())</f>
        <v>#N/A</v>
      </c>
    </row>
    <row r="43" spans="1:69" x14ac:dyDescent="0.25">
      <c r="A43" s="504" t="e">
        <f ca="1">+RIGHT('Data Summary'!A43,LEN('Data Summary'!A43)-9)</f>
        <v>#VALUE!</v>
      </c>
      <c r="B43" s="478" t="str">
        <f ca="1">+IF(ISTEXT('Data Summary'!B43),'Data Summary'!B43,"")</f>
        <v/>
      </c>
      <c r="C43" s="505" t="e">
        <f ca="1">+VALUE('Data Summary'!C43)</f>
        <v>#VALUE!</v>
      </c>
      <c r="D43" s="506" t="e">
        <f ca="1">+IF(AND(ISNUMBER(OFFSET('Water Data'!$D$4,0,10*ROW('Water Data'!D37))),'Data Summary'!BS43="Yes"),100-OFFSET('Water Data'!$D$4,0,10*ROW('Water Data'!D37)),NA())</f>
        <v>#N/A</v>
      </c>
      <c r="E43" s="506" t="e">
        <f ca="1">+IF(AND(ISNUMBER(OFFSET('Water Data'!$D$6,0,10*ROW('Water Data'!D37))),'Data Summary'!BT43="Yes"),OFFSET('Water Data'!$D$6,0,10*ROW('Water Data'!D37)),NA())</f>
        <v>#N/A</v>
      </c>
      <c r="F43" s="506" t="e">
        <f ca="1">+IF(AND(ISNUMBER(OFFSET('Water Data'!$D$9,0,10*ROW('Water Data'!D37))),'Data Summary'!BU43="Yes"),OFFSET('Water Data'!$D$9,0,10*ROW('Water Data'!D37)),NA())</f>
        <v>#N/A</v>
      </c>
      <c r="G43" s="506" t="e">
        <f ca="1">+IF(AND(ISNUMBER(OFFSET('Water Data'!$E$4,0,10*ROW('Water Data'!E37))),'Data Summary'!BV43="Yes"),100-OFFSET('Water Data'!$E$4,0,10*ROW('Water Data'!E37)),NA())</f>
        <v>#N/A</v>
      </c>
      <c r="H43" s="506" t="e">
        <f ca="1">+IF(AND(ISNUMBER(OFFSET('Water Data'!$E$6,0,10*ROW('Water Data'!E37))),'Data Summary'!BW43="Yes"),OFFSET('Water Data'!$E$6,0,10*ROW('Water Data'!E37)),NA())</f>
        <v>#N/A</v>
      </c>
      <c r="I43" s="506" t="e">
        <f ca="1">+IF(AND(ISNUMBER(OFFSET('Water Data'!$E$9,0,10*ROW('Water Data'!E37))),'Data Summary'!BX43="Yes"),OFFSET('Water Data'!$E$9,0,10*ROW('Water Data'!E37)),NA())</f>
        <v>#N/A</v>
      </c>
      <c r="J43" s="506" t="e">
        <f ca="1">+IF(AND(ISNUMBER(OFFSET('Water Data'!$F$4,0,10*ROW('Water Data'!F37))),'Data Summary'!BY43="Yes"),100-OFFSET('Water Data'!$F$4,0,10*ROW('Water Data'!F37)),NA())</f>
        <v>#N/A</v>
      </c>
      <c r="K43" s="506" t="e">
        <f ca="1">+IF(AND(ISNUMBER(OFFSET('Water Data'!$F$6,0,10*ROW('Water Data'!F37))),'Data Summary'!BZ43="Yes"),OFFSET('Water Data'!$F$6,0,10*ROW('Water Data'!F37)),NA())</f>
        <v>#N/A</v>
      </c>
      <c r="L43" s="506" t="e">
        <f ca="1">+IF(AND(ISNUMBER(OFFSET('Water Data'!$F$9,0,10*ROW('Water Data'!F37))),'Data Summary'!CA43="Yes"),OFFSET('Water Data'!$F$9,0,10*ROW('Water Data'!F37)),NA())</f>
        <v>#N/A</v>
      </c>
      <c r="M43" s="506" t="e">
        <f ca="1">+IF(AND(ISNUMBER(OFFSET('Water Data'!$G$4,0,10*ROW('Water Data'!G37))),'Data Summary'!CB43="Yes"),100-OFFSET('Water Data'!$G$4,0,10*ROW('Water Data'!G37)),NA())</f>
        <v>#N/A</v>
      </c>
      <c r="N43" s="506" t="e">
        <f ca="1">+IF(AND(ISNUMBER(OFFSET('Water Data'!$G$6,0,10*ROW('Water Data'!G37))),'Data Summary'!CC43="Yes"),OFFSET('Water Data'!$G$6,0,10*ROW('Water Data'!G37)),NA())</f>
        <v>#N/A</v>
      </c>
      <c r="O43" s="506" t="e">
        <f ca="1">+IF(AND(ISNUMBER(OFFSET('Water Data'!$G$9,0,10*ROW('Water Data'!G37))),'Data Summary'!CD43="Yes"),OFFSET('Water Data'!$G$9,0,10*ROW('Water Data'!G37)),NA())</f>
        <v>#N/A</v>
      </c>
      <c r="P43" s="506" t="e">
        <f ca="1">+IF(AND(ISNUMBER(OFFSET('Water Data'!$H$4,0,10*ROW('Water Data'!H37))),'Data Summary'!CE43="Yes"),100-OFFSET('Water Data'!$H$4,0,10*ROW('Water Data'!H37)),NA())</f>
        <v>#N/A</v>
      </c>
      <c r="Q43" s="506" t="e">
        <f ca="1">+IF(AND(ISNUMBER(OFFSET('Water Data'!$H$6,0,10*ROW('Water Data'!H37))),'Data Summary'!CF43="Yes"),OFFSET('Water Data'!$H$6,0,10*ROW('Water Data'!H37)),NA())</f>
        <v>#N/A</v>
      </c>
      <c r="R43" s="506" t="e">
        <f ca="1">+IF(AND(ISNUMBER(OFFSET('Water Data'!$H$9,0,10*ROW('Water Data'!H37))),'Data Summary'!CG43="Yes"),OFFSET('Water Data'!$H$9,0,10*ROW('Water Data'!H37)),NA())</f>
        <v>#N/A</v>
      </c>
      <c r="S43" s="506" t="e">
        <f ca="1">+IF(AND(ISNUMBER(OFFSET('Water Data'!$I$4,0,10*ROW('Water Data'!I37))),'Data Summary'!CH43="Yes"),100-OFFSET('Water Data'!$I$4,0,10*ROW('Water Data'!I37)),NA())</f>
        <v>#N/A</v>
      </c>
      <c r="T43" s="506" t="e">
        <f ca="1">+IF(AND(ISNUMBER(OFFSET('Water Data'!$I$6,0,10*ROW('Water Data'!I37))),'Data Summary'!CI43="Yes"),OFFSET('Water Data'!$I$6,0,10*ROW('Water Data'!I37)),NA())</f>
        <v>#N/A</v>
      </c>
      <c r="U43" s="506" t="e">
        <f ca="1">+IF(AND(ISNUMBER(OFFSET('Water Data'!$I$9,0,10*ROW('Water Data'!I37))),'Data Summary'!CJ43="Yes"),OFFSET('Water Data'!$I$9,0,10*ROW('Water Data'!I37)),NA())</f>
        <v>#N/A</v>
      </c>
      <c r="V43" s="507" t="e">
        <f ca="1">+IF(AND(ISNUMBER(OFFSET('Sanitation Data'!$D$4,0,10*ROW('Sanitation Data'!D37))),'Data Summary'!CK43="Yes"),100-OFFSET('Sanitation Data'!$D$4,0,10*ROW('Sanitation Data'!D37)),NA())</f>
        <v>#N/A</v>
      </c>
      <c r="W43" s="507" t="e">
        <f ca="1">+IF(AND(ISNUMBER(OFFSET('Sanitation Data'!$D$6,0,10*ROW('Sanitation Data'!D37))),'Data Summary'!CL43="Yes"),OFFSET('Sanitation Data'!$D$6,0,10*ROW('Sanitation Data'!D37)),NA())</f>
        <v>#N/A</v>
      </c>
      <c r="X43" s="507" t="e">
        <f ca="1">+IF(AND(ISNUMBER(OFFSET('Sanitation Data'!$D$10,0,10*ROW('Sanitation Data'!D37))),'Data Summary'!CM43="Yes"),OFFSET('Sanitation Data'!$D$10,0,10*ROW('Sanitation Data'!D37)),NA())</f>
        <v>#N/A</v>
      </c>
      <c r="Y43" s="507" t="e">
        <f ca="1">+IF(AND(ISNUMBER(OFFSET('Sanitation Data'!$D$11,0,10*ROW('Sanitation Data'!D37))),'Data Summary'!CN43="Yes"),OFFSET('Sanitation Data'!$D$11,0,10*ROW('Sanitation Data'!D37)),NA())</f>
        <v>#N/A</v>
      </c>
      <c r="Z43" s="507" t="e">
        <f ca="1">+IF(AND(ISNUMBER(OFFSET('Sanitation Data'!$D$12,0,10*ROW('Sanitation Data'!D37))),'Data Summary'!CO43="Yes"),OFFSET('Sanitation Data'!$D$12,0,10*ROW('Sanitation Data'!D37)),NA())</f>
        <v>#N/A</v>
      </c>
      <c r="AA43" s="507" t="e">
        <f ca="1">+IF(AND(ISNUMBER(OFFSET('Sanitation Data'!$E$4,0,10*ROW('Sanitation Data'!E37))),'Data Summary'!CP43="Yes"),100-OFFSET('Sanitation Data'!$E$4,0,10*ROW('Sanitation Data'!E37)),NA())</f>
        <v>#N/A</v>
      </c>
      <c r="AB43" s="507" t="e">
        <f ca="1">+IF(AND(ISNUMBER(OFFSET('Sanitation Data'!$E$6,0,10*ROW('Sanitation Data'!E37))),'Data Summary'!CQ43="Yes"),OFFSET('Sanitation Data'!$E$6,0,10*ROW('Sanitation Data'!E37)),NA())</f>
        <v>#N/A</v>
      </c>
      <c r="AC43" s="507" t="e">
        <f ca="1">+IF(AND(ISNUMBER(OFFSET('Sanitation Data'!$E$10,0,10*ROW('Sanitation Data'!E37))),'Data Summary'!CR43="Yes"),OFFSET('Sanitation Data'!$E$10,0,10*ROW('Sanitation Data'!E37)),NA())</f>
        <v>#N/A</v>
      </c>
      <c r="AD43" s="507" t="e">
        <f ca="1">+IF(AND(ISNUMBER(OFFSET('Sanitation Data'!$E$11,0,10*ROW('Sanitation Data'!E37))),'Data Summary'!CS43="Yes"),OFFSET('Sanitation Data'!$E$11,0,10*ROW('Sanitation Data'!E37)),NA())</f>
        <v>#N/A</v>
      </c>
      <c r="AE43" s="507" t="e">
        <f ca="1">+IF(AND(ISNUMBER(OFFSET('Sanitation Data'!$E$12,0,10*ROW('Sanitation Data'!E37))),'Data Summary'!CT43="Yes"),OFFSET('Sanitation Data'!$E$12,0,10*ROW('Sanitation Data'!E37)),NA())</f>
        <v>#N/A</v>
      </c>
      <c r="AF43" s="507" t="e">
        <f ca="1">+IF(AND(ISNUMBER(OFFSET('Sanitation Data'!$F$4,0,10*ROW('Sanitation Data'!F37))),'Data Summary'!CU43="Yes"),100-OFFSET('Sanitation Data'!$F$4,0,10*ROW('Sanitation Data'!F37)),NA())</f>
        <v>#N/A</v>
      </c>
      <c r="AG43" s="507" t="e">
        <f ca="1">+IF(AND(ISNUMBER(OFFSET('Sanitation Data'!$F$6,0,10*ROW('Sanitation Data'!F37))),'Data Summary'!CV43="Yes"),OFFSET('Sanitation Data'!$F$6,0,10*ROW('Sanitation Data'!F37)),NA())</f>
        <v>#N/A</v>
      </c>
      <c r="AH43" s="507" t="e">
        <f ca="1">+IF(AND(ISNUMBER(OFFSET('Sanitation Data'!$F$10,0,10*ROW('Sanitation Data'!F37))),'Data Summary'!CW43="Yes"),OFFSET('Sanitation Data'!$F$10,0,10*ROW('Sanitation Data'!F37)),NA())</f>
        <v>#N/A</v>
      </c>
      <c r="AI43" s="507" t="e">
        <f ca="1">+IF(AND(ISNUMBER(OFFSET('Sanitation Data'!$F$11,0,10*ROW('Sanitation Data'!F37))),'Data Summary'!CX43="Yes"),OFFSET('Sanitation Data'!$F$11,0,10*ROW('Sanitation Data'!F37)),NA())</f>
        <v>#N/A</v>
      </c>
      <c r="AJ43" s="507" t="e">
        <f ca="1">+IF(AND(ISNUMBER(OFFSET('Sanitation Data'!$F$12,0,10*ROW('Sanitation Data'!F37))),'Data Summary'!CY43="Yes"),OFFSET('Sanitation Data'!$F$12,0,10*ROW('Sanitation Data'!F37)),NA())</f>
        <v>#N/A</v>
      </c>
      <c r="AK43" s="507" t="e">
        <f ca="1">+IF(AND(ISNUMBER(OFFSET('Sanitation Data'!$G$4,0,10*ROW('Sanitation Data'!G37))),'Data Summary'!CZ43="Yes"),100-OFFSET('Sanitation Data'!$G$4,0,10*ROW('Sanitation Data'!G37)),NA())</f>
        <v>#N/A</v>
      </c>
      <c r="AL43" s="507" t="e">
        <f ca="1">+IF(AND(ISNUMBER(OFFSET('Sanitation Data'!$G$6,0,10*ROW('Sanitation Data'!G37))),'Data Summary'!DA43="Yes"),OFFSET('Sanitation Data'!$G$6,0,10*ROW('Sanitation Data'!G37)),NA())</f>
        <v>#N/A</v>
      </c>
      <c r="AM43" s="507" t="e">
        <f ca="1">+IF(AND(ISNUMBER(OFFSET('Sanitation Data'!$G$10,0,10*ROW('Sanitation Data'!G37))),'Data Summary'!DB43="Yes"),OFFSET('Sanitation Data'!$G$10,0,10*ROW('Sanitation Data'!G37)),NA())</f>
        <v>#N/A</v>
      </c>
      <c r="AN43" s="507" t="e">
        <f ca="1">+IF(AND(ISNUMBER(OFFSET('Sanitation Data'!$G$11,0,10*ROW('Sanitation Data'!G37))),'Data Summary'!DC43="Yes"),OFFSET('Sanitation Data'!$G$11,0,10*ROW('Sanitation Data'!G37)),NA())</f>
        <v>#N/A</v>
      </c>
      <c r="AO43" s="507" t="e">
        <f ca="1">+IF(AND(ISNUMBER(OFFSET('Sanitation Data'!$G$12,0,10*ROW('Sanitation Data'!G37))),'Data Summary'!DD43="Yes"),OFFSET('Sanitation Data'!$G$12,0,10*ROW('Sanitation Data'!G37)),NA())</f>
        <v>#N/A</v>
      </c>
      <c r="AP43" s="507" t="e">
        <f ca="1">+IF(AND(ISNUMBER(OFFSET('Sanitation Data'!$H$4,0,10*ROW('Sanitation Data'!H37))),'Data Summary'!DE43="Yes"),100-OFFSET('Sanitation Data'!$H$4,0,10*ROW('Sanitation Data'!H37)),NA())</f>
        <v>#N/A</v>
      </c>
      <c r="AQ43" s="507" t="e">
        <f ca="1">+IF(AND(ISNUMBER(OFFSET('Sanitation Data'!$H$6,0,10*ROW('Sanitation Data'!H37))),'Data Summary'!DF43="Yes"),OFFSET('Sanitation Data'!$H$6,0,10*ROW('Sanitation Data'!H37)),NA())</f>
        <v>#N/A</v>
      </c>
      <c r="AR43" s="507" t="e">
        <f ca="1">+IF(AND(ISNUMBER(OFFSET('Sanitation Data'!$H$10,0,10*ROW('Sanitation Data'!H37))),'Data Summary'!DG43="Yes"),OFFSET('Sanitation Data'!$H$10,0,10*ROW('Sanitation Data'!H37)),NA())</f>
        <v>#N/A</v>
      </c>
      <c r="AS43" s="507" t="e">
        <f ca="1">+IF(AND(ISNUMBER(OFFSET('Sanitation Data'!$H$11,0,10*ROW('Sanitation Data'!H37))),'Data Summary'!DH43="Yes"),OFFSET('Sanitation Data'!$H$11,0,10*ROW('Sanitation Data'!H37)),NA())</f>
        <v>#N/A</v>
      </c>
      <c r="AT43" s="507" t="e">
        <f ca="1">+IF(AND(ISNUMBER(OFFSET('Sanitation Data'!$H$12,0,10*ROW('Sanitation Data'!H37))),'Data Summary'!DI43="Yes"),OFFSET('Sanitation Data'!$H$12,0,10*ROW('Sanitation Data'!H37)),NA())</f>
        <v>#N/A</v>
      </c>
      <c r="AU43" s="507" t="e">
        <f ca="1">+IF(AND(ISNUMBER(OFFSET('Sanitation Data'!$I$4,0,10*ROW('Sanitation Data'!I37))),'Data Summary'!DJ43="Yes"),100-OFFSET('Sanitation Data'!$I$4,0,10*ROW('Sanitation Data'!I37)),NA())</f>
        <v>#N/A</v>
      </c>
      <c r="AV43" s="507" t="e">
        <f ca="1">+IF(AND(ISNUMBER(OFFSET('Sanitation Data'!$I$6,0,10*ROW('Sanitation Data'!I37))),'Data Summary'!DK43="Yes"),OFFSET('Sanitation Data'!$I$6,0,10*ROW('Sanitation Data'!I37)),NA())</f>
        <v>#N/A</v>
      </c>
      <c r="AW43" s="507" t="e">
        <f ca="1">+IF(AND(ISNUMBER(OFFSET('Sanitation Data'!$I$10,0,10*ROW('Sanitation Data'!I37))),'Data Summary'!DL43="Yes"),OFFSET('Sanitation Data'!$I$10,0,10*ROW('Sanitation Data'!I37)),NA())</f>
        <v>#N/A</v>
      </c>
      <c r="AX43" s="507" t="e">
        <f ca="1">+IF(AND(ISNUMBER(OFFSET('Sanitation Data'!$I$11,0,10*ROW('Sanitation Data'!I37))),'Data Summary'!DM43="Yes"),OFFSET('Sanitation Data'!$I$11,0,10*ROW('Sanitation Data'!I37)),NA())</f>
        <v>#N/A</v>
      </c>
      <c r="AY43" s="507" t="e">
        <f ca="1">+IF(AND(ISNUMBER(OFFSET('Sanitation Data'!$I$12,0,10*ROW('Sanitation Data'!I37))),'Data Summary'!DN43="Yes"),OFFSET('Sanitation Data'!$I$12,0,10*ROW('Sanitation Data'!I37)),NA())</f>
        <v>#N/A</v>
      </c>
      <c r="AZ43" s="508" t="e">
        <f ca="1">+IF(AND(ISNUMBER(OFFSET('Hygiene Data'!$D$5,0,10*ROW('Hygiene Data'!D37))),'Data Summary'!DO43="Yes"),OFFSET('Hygiene Data'!$D$5,0,10*ROW('Hygiene Data'!D37)),NA())</f>
        <v>#N/A</v>
      </c>
      <c r="BA43" s="508" t="e">
        <f ca="1">+IF(AND(ISNUMBER(OFFSET('Hygiene Data'!$D$7,0,10*ROW('Hygiene Data'!D37))),'Data Summary'!DP43="Yes"),OFFSET('Hygiene Data'!$D$7,0,10*ROW('Hygiene Data'!D37)),NA())</f>
        <v>#N/A</v>
      </c>
      <c r="BB43" s="508" t="e">
        <f ca="1">+IF(AND(ISNUMBER(OFFSET('Hygiene Data'!$D$9,0,10*ROW('Hygiene Data'!D37))),'Data Summary'!DQ43="Yes"),OFFSET('Hygiene Data'!$D$9,0,10*ROW('Hygiene Data'!D37)),NA())</f>
        <v>#N/A</v>
      </c>
      <c r="BC43" s="508" t="e">
        <f ca="1">+IF(AND(ISNUMBER(OFFSET('Hygiene Data'!$E$5,0,10*ROW('Hygiene Data'!E37))),'Data Summary'!DR43="Yes"),OFFSET('Hygiene Data'!$E$5,0,10*ROW('Hygiene Data'!E37)),NA())</f>
        <v>#N/A</v>
      </c>
      <c r="BD43" s="508" t="e">
        <f ca="1">+IF(AND(ISNUMBER(OFFSET('Hygiene Data'!$E$7,0,10*ROW('Hygiene Data'!E37))),'Data Summary'!DS43="Yes"),OFFSET('Hygiene Data'!$E$7,0,10*ROW('Hygiene Data'!E37)),NA())</f>
        <v>#N/A</v>
      </c>
      <c r="BE43" s="508" t="e">
        <f ca="1">+IF(AND(ISNUMBER(OFFSET('Hygiene Data'!$E$9,0,10*ROW('Hygiene Data'!E37))),'Data Summary'!DT43="Yes"),OFFSET('Hygiene Data'!$E$9,0,10*ROW('Hygiene Data'!E37)),NA())</f>
        <v>#N/A</v>
      </c>
      <c r="BF43" s="508" t="e">
        <f ca="1">+IF(AND(ISNUMBER(OFFSET('Hygiene Data'!$F$5,0,10*ROW('Hygiene Data'!F37))),'Data Summary'!DU43="Yes"),OFFSET('Hygiene Data'!$F$5,0,10*ROW('Hygiene Data'!F37)),NA())</f>
        <v>#N/A</v>
      </c>
      <c r="BG43" s="508" t="e">
        <f ca="1">+IF(AND(ISNUMBER(OFFSET('Hygiene Data'!$F$7,0,10*ROW('Hygiene Data'!F37))),'Data Summary'!DV43="Yes"),OFFSET('Hygiene Data'!$F$7,0,10*ROW('Hygiene Data'!F37)),NA())</f>
        <v>#N/A</v>
      </c>
      <c r="BH43" s="508" t="e">
        <f ca="1">+IF(AND(ISNUMBER(OFFSET('Hygiene Data'!$F$9,0,10*ROW('Hygiene Data'!F37))),'Data Summary'!DW43="Yes"),OFFSET('Hygiene Data'!$F$9,0,10*ROW('Hygiene Data'!F37)),NA())</f>
        <v>#N/A</v>
      </c>
      <c r="BI43" s="508" t="e">
        <f ca="1">+IF(AND(ISNUMBER(OFFSET('Hygiene Data'!$G$5,0,10*ROW('Hygiene Data'!G37))),'Data Summary'!DX43="Yes"),OFFSET('Hygiene Data'!$G$5,0,10*ROW('Hygiene Data'!G37)),NA())</f>
        <v>#N/A</v>
      </c>
      <c r="BJ43" s="508" t="e">
        <f ca="1">+IF(AND(ISNUMBER(OFFSET('Hygiene Data'!$G$7,0,10*ROW('Hygiene Data'!G37))),'Data Summary'!DY43="Yes"),OFFSET('Hygiene Data'!$G$7,0,10*ROW('Hygiene Data'!G37)),NA())</f>
        <v>#N/A</v>
      </c>
      <c r="BK43" s="508" t="e">
        <f ca="1">+IF(AND(ISNUMBER(OFFSET('Hygiene Data'!$G$9,0,10*ROW('Hygiene Data'!G37))),'Data Summary'!DZ43="Yes"),OFFSET('Hygiene Data'!$G$9,0,10*ROW('Hygiene Data'!G37)),NA())</f>
        <v>#N/A</v>
      </c>
      <c r="BL43" s="508" t="e">
        <f ca="1">+IF(AND(ISNUMBER(OFFSET('Hygiene Data'!$H$5,0,10*ROW('Hygiene Data'!H37))),'Data Summary'!EA43="Yes"),OFFSET('Hygiene Data'!$H$5,0,10*ROW('Hygiene Data'!H37)),NA())</f>
        <v>#N/A</v>
      </c>
      <c r="BM43" s="508" t="e">
        <f ca="1">+IF(AND(ISNUMBER(OFFSET('Hygiene Data'!$H$7,0,10*ROW('Hygiene Data'!H37))),'Data Summary'!EB43="Yes"),OFFSET('Hygiene Data'!$H$7,0,10*ROW('Hygiene Data'!H37)),NA())</f>
        <v>#N/A</v>
      </c>
      <c r="BN43" s="508" t="e">
        <f ca="1">+IF(AND(ISNUMBER(OFFSET('Hygiene Data'!$H$9,0,10*ROW('Hygiene Data'!H37))),'Data Summary'!EC43="Yes"),OFFSET('Hygiene Data'!$H$9,0,10*ROW('Hygiene Data'!H37)),NA())</f>
        <v>#N/A</v>
      </c>
      <c r="BO43" s="508" t="e">
        <f ca="1">+IF(AND(ISNUMBER(OFFSET('Hygiene Data'!$I$5,0,10*ROW('Hygiene Data'!I37))),'Data Summary'!ED43="Yes"),OFFSET('Hygiene Data'!$I$5,0,10*ROW('Hygiene Data'!I37)),NA())</f>
        <v>#N/A</v>
      </c>
      <c r="BP43" s="508" t="e">
        <f ca="1">+IF(AND(ISNUMBER(OFFSET('Hygiene Data'!$I$7,0,10*ROW('Hygiene Data'!I37))),'Data Summary'!EE43="Yes"),OFFSET('Hygiene Data'!$I$7,0,10*ROW('Hygiene Data'!I37)),NA())</f>
        <v>#N/A</v>
      </c>
      <c r="BQ43" s="508" t="e">
        <f ca="1">+IF(AND(ISNUMBER(OFFSET('Hygiene Data'!$I$9,0,10*ROW('Hygiene Data'!I37))),'Data Summary'!EF43="Yes"),OFFSET('Hygiene Data'!$I$9,0,10*ROW('Hygiene Data'!I37)),NA())</f>
        <v>#N/A</v>
      </c>
    </row>
    <row r="44" spans="1:69" x14ac:dyDescent="0.25">
      <c r="A44" s="504" t="e">
        <f ca="1">+RIGHT('Data Summary'!A44,LEN('Data Summary'!A44)-9)</f>
        <v>#VALUE!</v>
      </c>
      <c r="B44" s="478" t="str">
        <f ca="1">+IF(ISTEXT('Data Summary'!B44),'Data Summary'!B44,"")</f>
        <v/>
      </c>
      <c r="C44" s="505" t="e">
        <f ca="1">+VALUE('Data Summary'!C44)</f>
        <v>#VALUE!</v>
      </c>
      <c r="D44" s="506" t="e">
        <f ca="1">+IF(AND(ISNUMBER(OFFSET('Water Data'!$D$4,0,10*ROW('Water Data'!D38))),'Data Summary'!BS44="Yes"),100-OFFSET('Water Data'!$D$4,0,10*ROW('Water Data'!D38)),NA())</f>
        <v>#N/A</v>
      </c>
      <c r="E44" s="506" t="e">
        <f ca="1">+IF(AND(ISNUMBER(OFFSET('Water Data'!$D$6,0,10*ROW('Water Data'!D38))),'Data Summary'!BT44="Yes"),OFFSET('Water Data'!$D$6,0,10*ROW('Water Data'!D38)),NA())</f>
        <v>#N/A</v>
      </c>
      <c r="F44" s="506" t="e">
        <f ca="1">+IF(AND(ISNUMBER(OFFSET('Water Data'!$D$9,0,10*ROW('Water Data'!D38))),'Data Summary'!BU44="Yes"),OFFSET('Water Data'!$D$9,0,10*ROW('Water Data'!D38)),NA())</f>
        <v>#N/A</v>
      </c>
      <c r="G44" s="506" t="e">
        <f ca="1">+IF(AND(ISNUMBER(OFFSET('Water Data'!$E$4,0,10*ROW('Water Data'!E38))),'Data Summary'!BV44="Yes"),100-OFFSET('Water Data'!$E$4,0,10*ROW('Water Data'!E38)),NA())</f>
        <v>#N/A</v>
      </c>
      <c r="H44" s="506" t="e">
        <f ca="1">+IF(AND(ISNUMBER(OFFSET('Water Data'!$E$6,0,10*ROW('Water Data'!E38))),'Data Summary'!BW44="Yes"),OFFSET('Water Data'!$E$6,0,10*ROW('Water Data'!E38)),NA())</f>
        <v>#N/A</v>
      </c>
      <c r="I44" s="506" t="e">
        <f ca="1">+IF(AND(ISNUMBER(OFFSET('Water Data'!$E$9,0,10*ROW('Water Data'!E38))),'Data Summary'!BX44="Yes"),OFFSET('Water Data'!$E$9,0,10*ROW('Water Data'!E38)),NA())</f>
        <v>#N/A</v>
      </c>
      <c r="J44" s="506" t="e">
        <f ca="1">+IF(AND(ISNUMBER(OFFSET('Water Data'!$F$4,0,10*ROW('Water Data'!F38))),'Data Summary'!BY44="Yes"),100-OFFSET('Water Data'!$F$4,0,10*ROW('Water Data'!F38)),NA())</f>
        <v>#N/A</v>
      </c>
      <c r="K44" s="506" t="e">
        <f ca="1">+IF(AND(ISNUMBER(OFFSET('Water Data'!$F$6,0,10*ROW('Water Data'!F38))),'Data Summary'!BZ44="Yes"),OFFSET('Water Data'!$F$6,0,10*ROW('Water Data'!F38)),NA())</f>
        <v>#N/A</v>
      </c>
      <c r="L44" s="506" t="e">
        <f ca="1">+IF(AND(ISNUMBER(OFFSET('Water Data'!$F$9,0,10*ROW('Water Data'!F38))),'Data Summary'!CA44="Yes"),OFFSET('Water Data'!$F$9,0,10*ROW('Water Data'!F38)),NA())</f>
        <v>#N/A</v>
      </c>
      <c r="M44" s="506" t="e">
        <f ca="1">+IF(AND(ISNUMBER(OFFSET('Water Data'!$G$4,0,10*ROW('Water Data'!G38))),'Data Summary'!CB44="Yes"),100-OFFSET('Water Data'!$G$4,0,10*ROW('Water Data'!G38)),NA())</f>
        <v>#N/A</v>
      </c>
      <c r="N44" s="506" t="e">
        <f ca="1">+IF(AND(ISNUMBER(OFFSET('Water Data'!$G$6,0,10*ROW('Water Data'!G38))),'Data Summary'!CC44="Yes"),OFFSET('Water Data'!$G$6,0,10*ROW('Water Data'!G38)),NA())</f>
        <v>#N/A</v>
      </c>
      <c r="O44" s="506" t="e">
        <f ca="1">+IF(AND(ISNUMBER(OFFSET('Water Data'!$G$9,0,10*ROW('Water Data'!G38))),'Data Summary'!CD44="Yes"),OFFSET('Water Data'!$G$9,0,10*ROW('Water Data'!G38)),NA())</f>
        <v>#N/A</v>
      </c>
      <c r="P44" s="506" t="e">
        <f ca="1">+IF(AND(ISNUMBER(OFFSET('Water Data'!$H$4,0,10*ROW('Water Data'!H38))),'Data Summary'!CE44="Yes"),100-OFFSET('Water Data'!$H$4,0,10*ROW('Water Data'!H38)),NA())</f>
        <v>#N/A</v>
      </c>
      <c r="Q44" s="506" t="e">
        <f ca="1">+IF(AND(ISNUMBER(OFFSET('Water Data'!$H$6,0,10*ROW('Water Data'!H38))),'Data Summary'!CF44="Yes"),OFFSET('Water Data'!$H$6,0,10*ROW('Water Data'!H38)),NA())</f>
        <v>#N/A</v>
      </c>
      <c r="R44" s="506" t="e">
        <f ca="1">+IF(AND(ISNUMBER(OFFSET('Water Data'!$H$9,0,10*ROW('Water Data'!H38))),'Data Summary'!CG44="Yes"),OFFSET('Water Data'!$H$9,0,10*ROW('Water Data'!H38)),NA())</f>
        <v>#N/A</v>
      </c>
      <c r="S44" s="506" t="e">
        <f ca="1">+IF(AND(ISNUMBER(OFFSET('Water Data'!$I$4,0,10*ROW('Water Data'!I38))),'Data Summary'!CH44="Yes"),100-OFFSET('Water Data'!$I$4,0,10*ROW('Water Data'!I38)),NA())</f>
        <v>#N/A</v>
      </c>
      <c r="T44" s="506" t="e">
        <f ca="1">+IF(AND(ISNUMBER(OFFSET('Water Data'!$I$6,0,10*ROW('Water Data'!I38))),'Data Summary'!CI44="Yes"),OFFSET('Water Data'!$I$6,0,10*ROW('Water Data'!I38)),NA())</f>
        <v>#N/A</v>
      </c>
      <c r="U44" s="506" t="e">
        <f ca="1">+IF(AND(ISNUMBER(OFFSET('Water Data'!$I$9,0,10*ROW('Water Data'!I38))),'Data Summary'!CJ44="Yes"),OFFSET('Water Data'!$I$9,0,10*ROW('Water Data'!I38)),NA())</f>
        <v>#N/A</v>
      </c>
      <c r="V44" s="507" t="e">
        <f ca="1">+IF(AND(ISNUMBER(OFFSET('Sanitation Data'!$D$4,0,10*ROW('Sanitation Data'!D38))),'Data Summary'!CK44="Yes"),100-OFFSET('Sanitation Data'!$D$4,0,10*ROW('Sanitation Data'!D38)),NA())</f>
        <v>#N/A</v>
      </c>
      <c r="W44" s="507" t="e">
        <f ca="1">+IF(AND(ISNUMBER(OFFSET('Sanitation Data'!$D$6,0,10*ROW('Sanitation Data'!D38))),'Data Summary'!CL44="Yes"),OFFSET('Sanitation Data'!$D$6,0,10*ROW('Sanitation Data'!D38)),NA())</f>
        <v>#N/A</v>
      </c>
      <c r="X44" s="507" t="e">
        <f ca="1">+IF(AND(ISNUMBER(OFFSET('Sanitation Data'!$D$10,0,10*ROW('Sanitation Data'!D38))),'Data Summary'!CM44="Yes"),OFFSET('Sanitation Data'!$D$10,0,10*ROW('Sanitation Data'!D38)),NA())</f>
        <v>#N/A</v>
      </c>
      <c r="Y44" s="507" t="e">
        <f ca="1">+IF(AND(ISNUMBER(OFFSET('Sanitation Data'!$D$11,0,10*ROW('Sanitation Data'!D38))),'Data Summary'!CN44="Yes"),OFFSET('Sanitation Data'!$D$11,0,10*ROW('Sanitation Data'!D38)),NA())</f>
        <v>#N/A</v>
      </c>
      <c r="Z44" s="507" t="e">
        <f ca="1">+IF(AND(ISNUMBER(OFFSET('Sanitation Data'!$D$12,0,10*ROW('Sanitation Data'!D38))),'Data Summary'!CO44="Yes"),OFFSET('Sanitation Data'!$D$12,0,10*ROW('Sanitation Data'!D38)),NA())</f>
        <v>#N/A</v>
      </c>
      <c r="AA44" s="507" t="e">
        <f ca="1">+IF(AND(ISNUMBER(OFFSET('Sanitation Data'!$E$4,0,10*ROW('Sanitation Data'!E38))),'Data Summary'!CP44="Yes"),100-OFFSET('Sanitation Data'!$E$4,0,10*ROW('Sanitation Data'!E38)),NA())</f>
        <v>#N/A</v>
      </c>
      <c r="AB44" s="507" t="e">
        <f ca="1">+IF(AND(ISNUMBER(OFFSET('Sanitation Data'!$E$6,0,10*ROW('Sanitation Data'!E38))),'Data Summary'!CQ44="Yes"),OFFSET('Sanitation Data'!$E$6,0,10*ROW('Sanitation Data'!E38)),NA())</f>
        <v>#N/A</v>
      </c>
      <c r="AC44" s="507" t="e">
        <f ca="1">+IF(AND(ISNUMBER(OFFSET('Sanitation Data'!$E$10,0,10*ROW('Sanitation Data'!E38))),'Data Summary'!CR44="Yes"),OFFSET('Sanitation Data'!$E$10,0,10*ROW('Sanitation Data'!E38)),NA())</f>
        <v>#N/A</v>
      </c>
      <c r="AD44" s="507" t="e">
        <f ca="1">+IF(AND(ISNUMBER(OFFSET('Sanitation Data'!$E$11,0,10*ROW('Sanitation Data'!E38))),'Data Summary'!CS44="Yes"),OFFSET('Sanitation Data'!$E$11,0,10*ROW('Sanitation Data'!E38)),NA())</f>
        <v>#N/A</v>
      </c>
      <c r="AE44" s="507" t="e">
        <f ca="1">+IF(AND(ISNUMBER(OFFSET('Sanitation Data'!$E$12,0,10*ROW('Sanitation Data'!E38))),'Data Summary'!CT44="Yes"),OFFSET('Sanitation Data'!$E$12,0,10*ROW('Sanitation Data'!E38)),NA())</f>
        <v>#N/A</v>
      </c>
      <c r="AF44" s="507" t="e">
        <f ca="1">+IF(AND(ISNUMBER(OFFSET('Sanitation Data'!$F$4,0,10*ROW('Sanitation Data'!F38))),'Data Summary'!CU44="Yes"),100-OFFSET('Sanitation Data'!$F$4,0,10*ROW('Sanitation Data'!F38)),NA())</f>
        <v>#N/A</v>
      </c>
      <c r="AG44" s="507" t="e">
        <f ca="1">+IF(AND(ISNUMBER(OFFSET('Sanitation Data'!$F$6,0,10*ROW('Sanitation Data'!F38))),'Data Summary'!CV44="Yes"),OFFSET('Sanitation Data'!$F$6,0,10*ROW('Sanitation Data'!F38)),NA())</f>
        <v>#N/A</v>
      </c>
      <c r="AH44" s="507" t="e">
        <f ca="1">+IF(AND(ISNUMBER(OFFSET('Sanitation Data'!$F$10,0,10*ROW('Sanitation Data'!F38))),'Data Summary'!CW44="Yes"),OFFSET('Sanitation Data'!$F$10,0,10*ROW('Sanitation Data'!F38)),NA())</f>
        <v>#N/A</v>
      </c>
      <c r="AI44" s="507" t="e">
        <f ca="1">+IF(AND(ISNUMBER(OFFSET('Sanitation Data'!$F$11,0,10*ROW('Sanitation Data'!F38))),'Data Summary'!CX44="Yes"),OFFSET('Sanitation Data'!$F$11,0,10*ROW('Sanitation Data'!F38)),NA())</f>
        <v>#N/A</v>
      </c>
      <c r="AJ44" s="507" t="e">
        <f ca="1">+IF(AND(ISNUMBER(OFFSET('Sanitation Data'!$F$12,0,10*ROW('Sanitation Data'!F38))),'Data Summary'!CY44="Yes"),OFFSET('Sanitation Data'!$F$12,0,10*ROW('Sanitation Data'!F38)),NA())</f>
        <v>#N/A</v>
      </c>
      <c r="AK44" s="507" t="e">
        <f ca="1">+IF(AND(ISNUMBER(OFFSET('Sanitation Data'!$G$4,0,10*ROW('Sanitation Data'!G38))),'Data Summary'!CZ44="Yes"),100-OFFSET('Sanitation Data'!$G$4,0,10*ROW('Sanitation Data'!G38)),NA())</f>
        <v>#N/A</v>
      </c>
      <c r="AL44" s="507" t="e">
        <f ca="1">+IF(AND(ISNUMBER(OFFSET('Sanitation Data'!$G$6,0,10*ROW('Sanitation Data'!G38))),'Data Summary'!DA44="Yes"),OFFSET('Sanitation Data'!$G$6,0,10*ROW('Sanitation Data'!G38)),NA())</f>
        <v>#N/A</v>
      </c>
      <c r="AM44" s="507" t="e">
        <f ca="1">+IF(AND(ISNUMBER(OFFSET('Sanitation Data'!$G$10,0,10*ROW('Sanitation Data'!G38))),'Data Summary'!DB44="Yes"),OFFSET('Sanitation Data'!$G$10,0,10*ROW('Sanitation Data'!G38)),NA())</f>
        <v>#N/A</v>
      </c>
      <c r="AN44" s="507" t="e">
        <f ca="1">+IF(AND(ISNUMBER(OFFSET('Sanitation Data'!$G$11,0,10*ROW('Sanitation Data'!G38))),'Data Summary'!DC44="Yes"),OFFSET('Sanitation Data'!$G$11,0,10*ROW('Sanitation Data'!G38)),NA())</f>
        <v>#N/A</v>
      </c>
      <c r="AO44" s="507" t="e">
        <f ca="1">+IF(AND(ISNUMBER(OFFSET('Sanitation Data'!$G$12,0,10*ROW('Sanitation Data'!G38))),'Data Summary'!DD44="Yes"),OFFSET('Sanitation Data'!$G$12,0,10*ROW('Sanitation Data'!G38)),NA())</f>
        <v>#N/A</v>
      </c>
      <c r="AP44" s="507" t="e">
        <f ca="1">+IF(AND(ISNUMBER(OFFSET('Sanitation Data'!$H$4,0,10*ROW('Sanitation Data'!H38))),'Data Summary'!DE44="Yes"),100-OFFSET('Sanitation Data'!$H$4,0,10*ROW('Sanitation Data'!H38)),NA())</f>
        <v>#N/A</v>
      </c>
      <c r="AQ44" s="507" t="e">
        <f ca="1">+IF(AND(ISNUMBER(OFFSET('Sanitation Data'!$H$6,0,10*ROW('Sanitation Data'!H38))),'Data Summary'!DF44="Yes"),OFFSET('Sanitation Data'!$H$6,0,10*ROW('Sanitation Data'!H38)),NA())</f>
        <v>#N/A</v>
      </c>
      <c r="AR44" s="507" t="e">
        <f ca="1">+IF(AND(ISNUMBER(OFFSET('Sanitation Data'!$H$10,0,10*ROW('Sanitation Data'!H38))),'Data Summary'!DG44="Yes"),OFFSET('Sanitation Data'!$H$10,0,10*ROW('Sanitation Data'!H38)),NA())</f>
        <v>#N/A</v>
      </c>
      <c r="AS44" s="507" t="e">
        <f ca="1">+IF(AND(ISNUMBER(OFFSET('Sanitation Data'!$H$11,0,10*ROW('Sanitation Data'!H38))),'Data Summary'!DH44="Yes"),OFFSET('Sanitation Data'!$H$11,0,10*ROW('Sanitation Data'!H38)),NA())</f>
        <v>#N/A</v>
      </c>
      <c r="AT44" s="507" t="e">
        <f ca="1">+IF(AND(ISNUMBER(OFFSET('Sanitation Data'!$H$12,0,10*ROW('Sanitation Data'!H38))),'Data Summary'!DI44="Yes"),OFFSET('Sanitation Data'!$H$12,0,10*ROW('Sanitation Data'!H38)),NA())</f>
        <v>#N/A</v>
      </c>
      <c r="AU44" s="507" t="e">
        <f ca="1">+IF(AND(ISNUMBER(OFFSET('Sanitation Data'!$I$4,0,10*ROW('Sanitation Data'!I38))),'Data Summary'!DJ44="Yes"),100-OFFSET('Sanitation Data'!$I$4,0,10*ROW('Sanitation Data'!I38)),NA())</f>
        <v>#N/A</v>
      </c>
      <c r="AV44" s="507" t="e">
        <f ca="1">+IF(AND(ISNUMBER(OFFSET('Sanitation Data'!$I$6,0,10*ROW('Sanitation Data'!I38))),'Data Summary'!DK44="Yes"),OFFSET('Sanitation Data'!$I$6,0,10*ROW('Sanitation Data'!I38)),NA())</f>
        <v>#N/A</v>
      </c>
      <c r="AW44" s="507" t="e">
        <f ca="1">+IF(AND(ISNUMBER(OFFSET('Sanitation Data'!$I$10,0,10*ROW('Sanitation Data'!I38))),'Data Summary'!DL44="Yes"),OFFSET('Sanitation Data'!$I$10,0,10*ROW('Sanitation Data'!I38)),NA())</f>
        <v>#N/A</v>
      </c>
      <c r="AX44" s="507" t="e">
        <f ca="1">+IF(AND(ISNUMBER(OFFSET('Sanitation Data'!$I$11,0,10*ROW('Sanitation Data'!I38))),'Data Summary'!DM44="Yes"),OFFSET('Sanitation Data'!$I$11,0,10*ROW('Sanitation Data'!I38)),NA())</f>
        <v>#N/A</v>
      </c>
      <c r="AY44" s="507" t="e">
        <f ca="1">+IF(AND(ISNUMBER(OFFSET('Sanitation Data'!$I$12,0,10*ROW('Sanitation Data'!I38))),'Data Summary'!DN44="Yes"),OFFSET('Sanitation Data'!$I$12,0,10*ROW('Sanitation Data'!I38)),NA())</f>
        <v>#N/A</v>
      </c>
      <c r="AZ44" s="508" t="e">
        <f ca="1">+IF(AND(ISNUMBER(OFFSET('Hygiene Data'!$D$5,0,10*ROW('Hygiene Data'!D38))),'Data Summary'!DO44="Yes"),OFFSET('Hygiene Data'!$D$5,0,10*ROW('Hygiene Data'!D38)),NA())</f>
        <v>#N/A</v>
      </c>
      <c r="BA44" s="508" t="e">
        <f ca="1">+IF(AND(ISNUMBER(OFFSET('Hygiene Data'!$D$7,0,10*ROW('Hygiene Data'!D38))),'Data Summary'!DP44="Yes"),OFFSET('Hygiene Data'!$D$7,0,10*ROW('Hygiene Data'!D38)),NA())</f>
        <v>#N/A</v>
      </c>
      <c r="BB44" s="508" t="e">
        <f ca="1">+IF(AND(ISNUMBER(OFFSET('Hygiene Data'!$D$9,0,10*ROW('Hygiene Data'!D38))),'Data Summary'!DQ44="Yes"),OFFSET('Hygiene Data'!$D$9,0,10*ROW('Hygiene Data'!D38)),NA())</f>
        <v>#N/A</v>
      </c>
      <c r="BC44" s="508" t="e">
        <f ca="1">+IF(AND(ISNUMBER(OFFSET('Hygiene Data'!$E$5,0,10*ROW('Hygiene Data'!E38))),'Data Summary'!DR44="Yes"),OFFSET('Hygiene Data'!$E$5,0,10*ROW('Hygiene Data'!E38)),NA())</f>
        <v>#N/A</v>
      </c>
      <c r="BD44" s="508" t="e">
        <f ca="1">+IF(AND(ISNUMBER(OFFSET('Hygiene Data'!$E$7,0,10*ROW('Hygiene Data'!E38))),'Data Summary'!DS44="Yes"),OFFSET('Hygiene Data'!$E$7,0,10*ROW('Hygiene Data'!E38)),NA())</f>
        <v>#N/A</v>
      </c>
      <c r="BE44" s="508" t="e">
        <f ca="1">+IF(AND(ISNUMBER(OFFSET('Hygiene Data'!$E$9,0,10*ROW('Hygiene Data'!E38))),'Data Summary'!DT44="Yes"),OFFSET('Hygiene Data'!$E$9,0,10*ROW('Hygiene Data'!E38)),NA())</f>
        <v>#N/A</v>
      </c>
      <c r="BF44" s="508" t="e">
        <f ca="1">+IF(AND(ISNUMBER(OFFSET('Hygiene Data'!$F$5,0,10*ROW('Hygiene Data'!F38))),'Data Summary'!DU44="Yes"),OFFSET('Hygiene Data'!$F$5,0,10*ROW('Hygiene Data'!F38)),NA())</f>
        <v>#N/A</v>
      </c>
      <c r="BG44" s="508" t="e">
        <f ca="1">+IF(AND(ISNUMBER(OFFSET('Hygiene Data'!$F$7,0,10*ROW('Hygiene Data'!F38))),'Data Summary'!DV44="Yes"),OFFSET('Hygiene Data'!$F$7,0,10*ROW('Hygiene Data'!F38)),NA())</f>
        <v>#N/A</v>
      </c>
      <c r="BH44" s="508" t="e">
        <f ca="1">+IF(AND(ISNUMBER(OFFSET('Hygiene Data'!$F$9,0,10*ROW('Hygiene Data'!F38))),'Data Summary'!DW44="Yes"),OFFSET('Hygiene Data'!$F$9,0,10*ROW('Hygiene Data'!F38)),NA())</f>
        <v>#N/A</v>
      </c>
      <c r="BI44" s="508" t="e">
        <f ca="1">+IF(AND(ISNUMBER(OFFSET('Hygiene Data'!$G$5,0,10*ROW('Hygiene Data'!G38))),'Data Summary'!DX44="Yes"),OFFSET('Hygiene Data'!$G$5,0,10*ROW('Hygiene Data'!G38)),NA())</f>
        <v>#N/A</v>
      </c>
      <c r="BJ44" s="508" t="e">
        <f ca="1">+IF(AND(ISNUMBER(OFFSET('Hygiene Data'!$G$7,0,10*ROW('Hygiene Data'!G38))),'Data Summary'!DY44="Yes"),OFFSET('Hygiene Data'!$G$7,0,10*ROW('Hygiene Data'!G38)),NA())</f>
        <v>#N/A</v>
      </c>
      <c r="BK44" s="508" t="e">
        <f ca="1">+IF(AND(ISNUMBER(OFFSET('Hygiene Data'!$G$9,0,10*ROW('Hygiene Data'!G38))),'Data Summary'!DZ44="Yes"),OFFSET('Hygiene Data'!$G$9,0,10*ROW('Hygiene Data'!G38)),NA())</f>
        <v>#N/A</v>
      </c>
      <c r="BL44" s="508" t="e">
        <f ca="1">+IF(AND(ISNUMBER(OFFSET('Hygiene Data'!$H$5,0,10*ROW('Hygiene Data'!H38))),'Data Summary'!EA44="Yes"),OFFSET('Hygiene Data'!$H$5,0,10*ROW('Hygiene Data'!H38)),NA())</f>
        <v>#N/A</v>
      </c>
      <c r="BM44" s="508" t="e">
        <f ca="1">+IF(AND(ISNUMBER(OFFSET('Hygiene Data'!$H$7,0,10*ROW('Hygiene Data'!H38))),'Data Summary'!EB44="Yes"),OFFSET('Hygiene Data'!$H$7,0,10*ROW('Hygiene Data'!H38)),NA())</f>
        <v>#N/A</v>
      </c>
      <c r="BN44" s="508" t="e">
        <f ca="1">+IF(AND(ISNUMBER(OFFSET('Hygiene Data'!$H$9,0,10*ROW('Hygiene Data'!H38))),'Data Summary'!EC44="Yes"),OFFSET('Hygiene Data'!$H$9,0,10*ROW('Hygiene Data'!H38)),NA())</f>
        <v>#N/A</v>
      </c>
      <c r="BO44" s="508" t="e">
        <f ca="1">+IF(AND(ISNUMBER(OFFSET('Hygiene Data'!$I$5,0,10*ROW('Hygiene Data'!I38))),'Data Summary'!ED44="Yes"),OFFSET('Hygiene Data'!$I$5,0,10*ROW('Hygiene Data'!I38)),NA())</f>
        <v>#N/A</v>
      </c>
      <c r="BP44" s="508" t="e">
        <f ca="1">+IF(AND(ISNUMBER(OFFSET('Hygiene Data'!$I$7,0,10*ROW('Hygiene Data'!I38))),'Data Summary'!EE44="Yes"),OFFSET('Hygiene Data'!$I$7,0,10*ROW('Hygiene Data'!I38)),NA())</f>
        <v>#N/A</v>
      </c>
      <c r="BQ44" s="508" t="e">
        <f ca="1">+IF(AND(ISNUMBER(OFFSET('Hygiene Data'!$I$9,0,10*ROW('Hygiene Data'!I38))),'Data Summary'!EF44="Yes"),OFFSET('Hygiene Data'!$I$9,0,10*ROW('Hygiene Data'!I38)),NA())</f>
        <v>#N/A</v>
      </c>
    </row>
    <row r="45" spans="1:69" x14ac:dyDescent="0.25">
      <c r="A45" s="504" t="e">
        <f ca="1">+RIGHT('Data Summary'!A45,LEN('Data Summary'!A45)-9)</f>
        <v>#VALUE!</v>
      </c>
      <c r="B45" s="478" t="str">
        <f ca="1">+IF(ISTEXT('Data Summary'!B45),'Data Summary'!B45,"")</f>
        <v/>
      </c>
      <c r="C45" s="505" t="e">
        <f ca="1">+VALUE('Data Summary'!C45)</f>
        <v>#VALUE!</v>
      </c>
      <c r="D45" s="506" t="e">
        <f ca="1">+IF(AND(ISNUMBER(OFFSET('Water Data'!$D$4,0,10*ROW('Water Data'!D39))),'Data Summary'!BS45="Yes"),100-OFFSET('Water Data'!$D$4,0,10*ROW('Water Data'!D39)),NA())</f>
        <v>#N/A</v>
      </c>
      <c r="E45" s="506" t="e">
        <f ca="1">+IF(AND(ISNUMBER(OFFSET('Water Data'!$D$6,0,10*ROW('Water Data'!D39))),'Data Summary'!BT45="Yes"),OFFSET('Water Data'!$D$6,0,10*ROW('Water Data'!D39)),NA())</f>
        <v>#N/A</v>
      </c>
      <c r="F45" s="506" t="e">
        <f ca="1">+IF(AND(ISNUMBER(OFFSET('Water Data'!$D$9,0,10*ROW('Water Data'!D39))),'Data Summary'!BU45="Yes"),OFFSET('Water Data'!$D$9,0,10*ROW('Water Data'!D39)),NA())</f>
        <v>#N/A</v>
      </c>
      <c r="G45" s="506" t="e">
        <f ca="1">+IF(AND(ISNUMBER(OFFSET('Water Data'!$E$4,0,10*ROW('Water Data'!E39))),'Data Summary'!BV45="Yes"),100-OFFSET('Water Data'!$E$4,0,10*ROW('Water Data'!E39)),NA())</f>
        <v>#N/A</v>
      </c>
      <c r="H45" s="506" t="e">
        <f ca="1">+IF(AND(ISNUMBER(OFFSET('Water Data'!$E$6,0,10*ROW('Water Data'!E39))),'Data Summary'!BW45="Yes"),OFFSET('Water Data'!$E$6,0,10*ROW('Water Data'!E39)),NA())</f>
        <v>#N/A</v>
      </c>
      <c r="I45" s="506" t="e">
        <f ca="1">+IF(AND(ISNUMBER(OFFSET('Water Data'!$E$9,0,10*ROW('Water Data'!E39))),'Data Summary'!BX45="Yes"),OFFSET('Water Data'!$E$9,0,10*ROW('Water Data'!E39)),NA())</f>
        <v>#N/A</v>
      </c>
      <c r="J45" s="506" t="e">
        <f ca="1">+IF(AND(ISNUMBER(OFFSET('Water Data'!$F$4,0,10*ROW('Water Data'!F39))),'Data Summary'!BY45="Yes"),100-OFFSET('Water Data'!$F$4,0,10*ROW('Water Data'!F39)),NA())</f>
        <v>#N/A</v>
      </c>
      <c r="K45" s="506" t="e">
        <f ca="1">+IF(AND(ISNUMBER(OFFSET('Water Data'!$F$6,0,10*ROW('Water Data'!F39))),'Data Summary'!BZ45="Yes"),OFFSET('Water Data'!$F$6,0,10*ROW('Water Data'!F39)),NA())</f>
        <v>#N/A</v>
      </c>
      <c r="L45" s="506" t="e">
        <f ca="1">+IF(AND(ISNUMBER(OFFSET('Water Data'!$F$9,0,10*ROW('Water Data'!F39))),'Data Summary'!CA45="Yes"),OFFSET('Water Data'!$F$9,0,10*ROW('Water Data'!F39)),NA())</f>
        <v>#N/A</v>
      </c>
      <c r="M45" s="506" t="e">
        <f ca="1">+IF(AND(ISNUMBER(OFFSET('Water Data'!$G$4,0,10*ROW('Water Data'!G39))),'Data Summary'!CB45="Yes"),100-OFFSET('Water Data'!$G$4,0,10*ROW('Water Data'!G39)),NA())</f>
        <v>#N/A</v>
      </c>
      <c r="N45" s="506" t="e">
        <f ca="1">+IF(AND(ISNUMBER(OFFSET('Water Data'!$G$6,0,10*ROW('Water Data'!G39))),'Data Summary'!CC45="Yes"),OFFSET('Water Data'!$G$6,0,10*ROW('Water Data'!G39)),NA())</f>
        <v>#N/A</v>
      </c>
      <c r="O45" s="506" t="e">
        <f ca="1">+IF(AND(ISNUMBER(OFFSET('Water Data'!$G$9,0,10*ROW('Water Data'!G39))),'Data Summary'!CD45="Yes"),OFFSET('Water Data'!$G$9,0,10*ROW('Water Data'!G39)),NA())</f>
        <v>#N/A</v>
      </c>
      <c r="P45" s="506" t="e">
        <f ca="1">+IF(AND(ISNUMBER(OFFSET('Water Data'!$H$4,0,10*ROW('Water Data'!H39))),'Data Summary'!CE45="Yes"),100-OFFSET('Water Data'!$H$4,0,10*ROW('Water Data'!H39)),NA())</f>
        <v>#N/A</v>
      </c>
      <c r="Q45" s="506" t="e">
        <f ca="1">+IF(AND(ISNUMBER(OFFSET('Water Data'!$H$6,0,10*ROW('Water Data'!H39))),'Data Summary'!CF45="Yes"),OFFSET('Water Data'!$H$6,0,10*ROW('Water Data'!H39)),NA())</f>
        <v>#N/A</v>
      </c>
      <c r="R45" s="506" t="e">
        <f ca="1">+IF(AND(ISNUMBER(OFFSET('Water Data'!$H$9,0,10*ROW('Water Data'!H39))),'Data Summary'!CG45="Yes"),OFFSET('Water Data'!$H$9,0,10*ROW('Water Data'!H39)),NA())</f>
        <v>#N/A</v>
      </c>
      <c r="S45" s="506" t="e">
        <f ca="1">+IF(AND(ISNUMBER(OFFSET('Water Data'!$I$4,0,10*ROW('Water Data'!I39))),'Data Summary'!CH45="Yes"),100-OFFSET('Water Data'!$I$4,0,10*ROW('Water Data'!I39)),NA())</f>
        <v>#N/A</v>
      </c>
      <c r="T45" s="506" t="e">
        <f ca="1">+IF(AND(ISNUMBER(OFFSET('Water Data'!$I$6,0,10*ROW('Water Data'!I39))),'Data Summary'!CI45="Yes"),OFFSET('Water Data'!$I$6,0,10*ROW('Water Data'!I39)),NA())</f>
        <v>#N/A</v>
      </c>
      <c r="U45" s="506" t="e">
        <f ca="1">+IF(AND(ISNUMBER(OFFSET('Water Data'!$I$9,0,10*ROW('Water Data'!I39))),'Data Summary'!CJ45="Yes"),OFFSET('Water Data'!$I$9,0,10*ROW('Water Data'!I39)),NA())</f>
        <v>#N/A</v>
      </c>
      <c r="V45" s="507" t="e">
        <f ca="1">+IF(AND(ISNUMBER(OFFSET('Sanitation Data'!$D$4,0,10*ROW('Sanitation Data'!D39))),'Data Summary'!CK45="Yes"),100-OFFSET('Sanitation Data'!$D$4,0,10*ROW('Sanitation Data'!D39)),NA())</f>
        <v>#N/A</v>
      </c>
      <c r="W45" s="507" t="e">
        <f ca="1">+IF(AND(ISNUMBER(OFFSET('Sanitation Data'!$D$6,0,10*ROW('Sanitation Data'!D39))),'Data Summary'!CL45="Yes"),OFFSET('Sanitation Data'!$D$6,0,10*ROW('Sanitation Data'!D39)),NA())</f>
        <v>#N/A</v>
      </c>
      <c r="X45" s="507" t="e">
        <f ca="1">+IF(AND(ISNUMBER(OFFSET('Sanitation Data'!$D$10,0,10*ROW('Sanitation Data'!D39))),'Data Summary'!CM45="Yes"),OFFSET('Sanitation Data'!$D$10,0,10*ROW('Sanitation Data'!D39)),NA())</f>
        <v>#N/A</v>
      </c>
      <c r="Y45" s="507" t="e">
        <f ca="1">+IF(AND(ISNUMBER(OFFSET('Sanitation Data'!$D$11,0,10*ROW('Sanitation Data'!D39))),'Data Summary'!CN45="Yes"),OFFSET('Sanitation Data'!$D$11,0,10*ROW('Sanitation Data'!D39)),NA())</f>
        <v>#N/A</v>
      </c>
      <c r="Z45" s="507" t="e">
        <f ca="1">+IF(AND(ISNUMBER(OFFSET('Sanitation Data'!$D$12,0,10*ROW('Sanitation Data'!D39))),'Data Summary'!CO45="Yes"),OFFSET('Sanitation Data'!$D$12,0,10*ROW('Sanitation Data'!D39)),NA())</f>
        <v>#N/A</v>
      </c>
      <c r="AA45" s="507" t="e">
        <f ca="1">+IF(AND(ISNUMBER(OFFSET('Sanitation Data'!$E$4,0,10*ROW('Sanitation Data'!E39))),'Data Summary'!CP45="Yes"),100-OFFSET('Sanitation Data'!$E$4,0,10*ROW('Sanitation Data'!E39)),NA())</f>
        <v>#N/A</v>
      </c>
      <c r="AB45" s="507" t="e">
        <f ca="1">+IF(AND(ISNUMBER(OFFSET('Sanitation Data'!$E$6,0,10*ROW('Sanitation Data'!E39))),'Data Summary'!CQ45="Yes"),OFFSET('Sanitation Data'!$E$6,0,10*ROW('Sanitation Data'!E39)),NA())</f>
        <v>#N/A</v>
      </c>
      <c r="AC45" s="507" t="e">
        <f ca="1">+IF(AND(ISNUMBER(OFFSET('Sanitation Data'!$E$10,0,10*ROW('Sanitation Data'!E39))),'Data Summary'!CR45="Yes"),OFFSET('Sanitation Data'!$E$10,0,10*ROW('Sanitation Data'!E39)),NA())</f>
        <v>#N/A</v>
      </c>
      <c r="AD45" s="507" t="e">
        <f ca="1">+IF(AND(ISNUMBER(OFFSET('Sanitation Data'!$E$11,0,10*ROW('Sanitation Data'!E39))),'Data Summary'!CS45="Yes"),OFFSET('Sanitation Data'!$E$11,0,10*ROW('Sanitation Data'!E39)),NA())</f>
        <v>#N/A</v>
      </c>
      <c r="AE45" s="507" t="e">
        <f ca="1">+IF(AND(ISNUMBER(OFFSET('Sanitation Data'!$E$12,0,10*ROW('Sanitation Data'!E39))),'Data Summary'!CT45="Yes"),OFFSET('Sanitation Data'!$E$12,0,10*ROW('Sanitation Data'!E39)),NA())</f>
        <v>#N/A</v>
      </c>
      <c r="AF45" s="507" t="e">
        <f ca="1">+IF(AND(ISNUMBER(OFFSET('Sanitation Data'!$F$4,0,10*ROW('Sanitation Data'!F39))),'Data Summary'!CU45="Yes"),100-OFFSET('Sanitation Data'!$F$4,0,10*ROW('Sanitation Data'!F39)),NA())</f>
        <v>#N/A</v>
      </c>
      <c r="AG45" s="507" t="e">
        <f ca="1">+IF(AND(ISNUMBER(OFFSET('Sanitation Data'!$F$6,0,10*ROW('Sanitation Data'!F39))),'Data Summary'!CV45="Yes"),OFFSET('Sanitation Data'!$F$6,0,10*ROW('Sanitation Data'!F39)),NA())</f>
        <v>#N/A</v>
      </c>
      <c r="AH45" s="507" t="e">
        <f ca="1">+IF(AND(ISNUMBER(OFFSET('Sanitation Data'!$F$10,0,10*ROW('Sanitation Data'!F39))),'Data Summary'!CW45="Yes"),OFFSET('Sanitation Data'!$F$10,0,10*ROW('Sanitation Data'!F39)),NA())</f>
        <v>#N/A</v>
      </c>
      <c r="AI45" s="507" t="e">
        <f ca="1">+IF(AND(ISNUMBER(OFFSET('Sanitation Data'!$F$11,0,10*ROW('Sanitation Data'!F39))),'Data Summary'!CX45="Yes"),OFFSET('Sanitation Data'!$F$11,0,10*ROW('Sanitation Data'!F39)),NA())</f>
        <v>#N/A</v>
      </c>
      <c r="AJ45" s="507" t="e">
        <f ca="1">+IF(AND(ISNUMBER(OFFSET('Sanitation Data'!$F$12,0,10*ROW('Sanitation Data'!F39))),'Data Summary'!CY45="Yes"),OFFSET('Sanitation Data'!$F$12,0,10*ROW('Sanitation Data'!F39)),NA())</f>
        <v>#N/A</v>
      </c>
      <c r="AK45" s="507" t="e">
        <f ca="1">+IF(AND(ISNUMBER(OFFSET('Sanitation Data'!$G$4,0,10*ROW('Sanitation Data'!G39))),'Data Summary'!CZ45="Yes"),100-OFFSET('Sanitation Data'!$G$4,0,10*ROW('Sanitation Data'!G39)),NA())</f>
        <v>#N/A</v>
      </c>
      <c r="AL45" s="507" t="e">
        <f ca="1">+IF(AND(ISNUMBER(OFFSET('Sanitation Data'!$G$6,0,10*ROW('Sanitation Data'!G39))),'Data Summary'!DA45="Yes"),OFFSET('Sanitation Data'!$G$6,0,10*ROW('Sanitation Data'!G39)),NA())</f>
        <v>#N/A</v>
      </c>
      <c r="AM45" s="507" t="e">
        <f ca="1">+IF(AND(ISNUMBER(OFFSET('Sanitation Data'!$G$10,0,10*ROW('Sanitation Data'!G39))),'Data Summary'!DB45="Yes"),OFFSET('Sanitation Data'!$G$10,0,10*ROW('Sanitation Data'!G39)),NA())</f>
        <v>#N/A</v>
      </c>
      <c r="AN45" s="507" t="e">
        <f ca="1">+IF(AND(ISNUMBER(OFFSET('Sanitation Data'!$G$11,0,10*ROW('Sanitation Data'!G39))),'Data Summary'!DC45="Yes"),OFFSET('Sanitation Data'!$G$11,0,10*ROW('Sanitation Data'!G39)),NA())</f>
        <v>#N/A</v>
      </c>
      <c r="AO45" s="507" t="e">
        <f ca="1">+IF(AND(ISNUMBER(OFFSET('Sanitation Data'!$G$12,0,10*ROW('Sanitation Data'!G39))),'Data Summary'!DD45="Yes"),OFFSET('Sanitation Data'!$G$12,0,10*ROW('Sanitation Data'!G39)),NA())</f>
        <v>#N/A</v>
      </c>
      <c r="AP45" s="507" t="e">
        <f ca="1">+IF(AND(ISNUMBER(OFFSET('Sanitation Data'!$H$4,0,10*ROW('Sanitation Data'!H39))),'Data Summary'!DE45="Yes"),100-OFFSET('Sanitation Data'!$H$4,0,10*ROW('Sanitation Data'!H39)),NA())</f>
        <v>#N/A</v>
      </c>
      <c r="AQ45" s="507" t="e">
        <f ca="1">+IF(AND(ISNUMBER(OFFSET('Sanitation Data'!$H$6,0,10*ROW('Sanitation Data'!H39))),'Data Summary'!DF45="Yes"),OFFSET('Sanitation Data'!$H$6,0,10*ROW('Sanitation Data'!H39)),NA())</f>
        <v>#N/A</v>
      </c>
      <c r="AR45" s="507" t="e">
        <f ca="1">+IF(AND(ISNUMBER(OFFSET('Sanitation Data'!$H$10,0,10*ROW('Sanitation Data'!H39))),'Data Summary'!DG45="Yes"),OFFSET('Sanitation Data'!$H$10,0,10*ROW('Sanitation Data'!H39)),NA())</f>
        <v>#N/A</v>
      </c>
      <c r="AS45" s="507" t="e">
        <f ca="1">+IF(AND(ISNUMBER(OFFSET('Sanitation Data'!$H$11,0,10*ROW('Sanitation Data'!H39))),'Data Summary'!DH45="Yes"),OFFSET('Sanitation Data'!$H$11,0,10*ROW('Sanitation Data'!H39)),NA())</f>
        <v>#N/A</v>
      </c>
      <c r="AT45" s="507" t="e">
        <f ca="1">+IF(AND(ISNUMBER(OFFSET('Sanitation Data'!$H$12,0,10*ROW('Sanitation Data'!H39))),'Data Summary'!DI45="Yes"),OFFSET('Sanitation Data'!$H$12,0,10*ROW('Sanitation Data'!H39)),NA())</f>
        <v>#N/A</v>
      </c>
      <c r="AU45" s="507" t="e">
        <f ca="1">+IF(AND(ISNUMBER(OFFSET('Sanitation Data'!$I$4,0,10*ROW('Sanitation Data'!I39))),'Data Summary'!DJ45="Yes"),100-OFFSET('Sanitation Data'!$I$4,0,10*ROW('Sanitation Data'!I39)),NA())</f>
        <v>#N/A</v>
      </c>
      <c r="AV45" s="507" t="e">
        <f ca="1">+IF(AND(ISNUMBER(OFFSET('Sanitation Data'!$I$6,0,10*ROW('Sanitation Data'!I39))),'Data Summary'!DK45="Yes"),OFFSET('Sanitation Data'!$I$6,0,10*ROW('Sanitation Data'!I39)),NA())</f>
        <v>#N/A</v>
      </c>
      <c r="AW45" s="507" t="e">
        <f ca="1">+IF(AND(ISNUMBER(OFFSET('Sanitation Data'!$I$10,0,10*ROW('Sanitation Data'!I39))),'Data Summary'!DL45="Yes"),OFFSET('Sanitation Data'!$I$10,0,10*ROW('Sanitation Data'!I39)),NA())</f>
        <v>#N/A</v>
      </c>
      <c r="AX45" s="507" t="e">
        <f ca="1">+IF(AND(ISNUMBER(OFFSET('Sanitation Data'!$I$11,0,10*ROW('Sanitation Data'!I39))),'Data Summary'!DM45="Yes"),OFFSET('Sanitation Data'!$I$11,0,10*ROW('Sanitation Data'!I39)),NA())</f>
        <v>#N/A</v>
      </c>
      <c r="AY45" s="507" t="e">
        <f ca="1">+IF(AND(ISNUMBER(OFFSET('Sanitation Data'!$I$12,0,10*ROW('Sanitation Data'!I39))),'Data Summary'!DN45="Yes"),OFFSET('Sanitation Data'!$I$12,0,10*ROW('Sanitation Data'!I39)),NA())</f>
        <v>#N/A</v>
      </c>
      <c r="AZ45" s="508" t="e">
        <f ca="1">+IF(AND(ISNUMBER(OFFSET('Hygiene Data'!$D$5,0,10*ROW('Hygiene Data'!D39))),'Data Summary'!DO45="Yes"),OFFSET('Hygiene Data'!$D$5,0,10*ROW('Hygiene Data'!D39)),NA())</f>
        <v>#N/A</v>
      </c>
      <c r="BA45" s="508" t="e">
        <f ca="1">+IF(AND(ISNUMBER(OFFSET('Hygiene Data'!$D$7,0,10*ROW('Hygiene Data'!D39))),'Data Summary'!DP45="Yes"),OFFSET('Hygiene Data'!$D$7,0,10*ROW('Hygiene Data'!D39)),NA())</f>
        <v>#N/A</v>
      </c>
      <c r="BB45" s="508" t="e">
        <f ca="1">+IF(AND(ISNUMBER(OFFSET('Hygiene Data'!$D$9,0,10*ROW('Hygiene Data'!D39))),'Data Summary'!DQ45="Yes"),OFFSET('Hygiene Data'!$D$9,0,10*ROW('Hygiene Data'!D39)),NA())</f>
        <v>#N/A</v>
      </c>
      <c r="BC45" s="508" t="e">
        <f ca="1">+IF(AND(ISNUMBER(OFFSET('Hygiene Data'!$E$5,0,10*ROW('Hygiene Data'!E39))),'Data Summary'!DR45="Yes"),OFFSET('Hygiene Data'!$E$5,0,10*ROW('Hygiene Data'!E39)),NA())</f>
        <v>#N/A</v>
      </c>
      <c r="BD45" s="508" t="e">
        <f ca="1">+IF(AND(ISNUMBER(OFFSET('Hygiene Data'!$E$7,0,10*ROW('Hygiene Data'!E39))),'Data Summary'!DS45="Yes"),OFFSET('Hygiene Data'!$E$7,0,10*ROW('Hygiene Data'!E39)),NA())</f>
        <v>#N/A</v>
      </c>
      <c r="BE45" s="508" t="e">
        <f ca="1">+IF(AND(ISNUMBER(OFFSET('Hygiene Data'!$E$9,0,10*ROW('Hygiene Data'!E39))),'Data Summary'!DT45="Yes"),OFFSET('Hygiene Data'!$E$9,0,10*ROW('Hygiene Data'!E39)),NA())</f>
        <v>#N/A</v>
      </c>
      <c r="BF45" s="508" t="e">
        <f ca="1">+IF(AND(ISNUMBER(OFFSET('Hygiene Data'!$F$5,0,10*ROW('Hygiene Data'!F39))),'Data Summary'!DU45="Yes"),OFFSET('Hygiene Data'!$F$5,0,10*ROW('Hygiene Data'!F39)),NA())</f>
        <v>#N/A</v>
      </c>
      <c r="BG45" s="508" t="e">
        <f ca="1">+IF(AND(ISNUMBER(OFFSET('Hygiene Data'!$F$7,0,10*ROW('Hygiene Data'!F39))),'Data Summary'!DV45="Yes"),OFFSET('Hygiene Data'!$F$7,0,10*ROW('Hygiene Data'!F39)),NA())</f>
        <v>#N/A</v>
      </c>
      <c r="BH45" s="508" t="e">
        <f ca="1">+IF(AND(ISNUMBER(OFFSET('Hygiene Data'!$F$9,0,10*ROW('Hygiene Data'!F39))),'Data Summary'!DW45="Yes"),OFFSET('Hygiene Data'!$F$9,0,10*ROW('Hygiene Data'!F39)),NA())</f>
        <v>#N/A</v>
      </c>
      <c r="BI45" s="508" t="e">
        <f ca="1">+IF(AND(ISNUMBER(OFFSET('Hygiene Data'!$G$5,0,10*ROW('Hygiene Data'!G39))),'Data Summary'!DX45="Yes"),OFFSET('Hygiene Data'!$G$5,0,10*ROW('Hygiene Data'!G39)),NA())</f>
        <v>#N/A</v>
      </c>
      <c r="BJ45" s="508" t="e">
        <f ca="1">+IF(AND(ISNUMBER(OFFSET('Hygiene Data'!$G$7,0,10*ROW('Hygiene Data'!G39))),'Data Summary'!DY45="Yes"),OFFSET('Hygiene Data'!$G$7,0,10*ROW('Hygiene Data'!G39)),NA())</f>
        <v>#N/A</v>
      </c>
      <c r="BK45" s="508" t="e">
        <f ca="1">+IF(AND(ISNUMBER(OFFSET('Hygiene Data'!$G$9,0,10*ROW('Hygiene Data'!G39))),'Data Summary'!DZ45="Yes"),OFFSET('Hygiene Data'!$G$9,0,10*ROW('Hygiene Data'!G39)),NA())</f>
        <v>#N/A</v>
      </c>
      <c r="BL45" s="508" t="e">
        <f ca="1">+IF(AND(ISNUMBER(OFFSET('Hygiene Data'!$H$5,0,10*ROW('Hygiene Data'!H39))),'Data Summary'!EA45="Yes"),OFFSET('Hygiene Data'!$H$5,0,10*ROW('Hygiene Data'!H39)),NA())</f>
        <v>#N/A</v>
      </c>
      <c r="BM45" s="508" t="e">
        <f ca="1">+IF(AND(ISNUMBER(OFFSET('Hygiene Data'!$H$7,0,10*ROW('Hygiene Data'!H39))),'Data Summary'!EB45="Yes"),OFFSET('Hygiene Data'!$H$7,0,10*ROW('Hygiene Data'!H39)),NA())</f>
        <v>#N/A</v>
      </c>
      <c r="BN45" s="508" t="e">
        <f ca="1">+IF(AND(ISNUMBER(OFFSET('Hygiene Data'!$H$9,0,10*ROW('Hygiene Data'!H39))),'Data Summary'!EC45="Yes"),OFFSET('Hygiene Data'!$H$9,0,10*ROW('Hygiene Data'!H39)),NA())</f>
        <v>#N/A</v>
      </c>
      <c r="BO45" s="508" t="e">
        <f ca="1">+IF(AND(ISNUMBER(OFFSET('Hygiene Data'!$I$5,0,10*ROW('Hygiene Data'!I39))),'Data Summary'!ED45="Yes"),OFFSET('Hygiene Data'!$I$5,0,10*ROW('Hygiene Data'!I39)),NA())</f>
        <v>#N/A</v>
      </c>
      <c r="BP45" s="508" t="e">
        <f ca="1">+IF(AND(ISNUMBER(OFFSET('Hygiene Data'!$I$7,0,10*ROW('Hygiene Data'!I39))),'Data Summary'!EE45="Yes"),OFFSET('Hygiene Data'!$I$7,0,10*ROW('Hygiene Data'!I39)),NA())</f>
        <v>#N/A</v>
      </c>
      <c r="BQ45" s="508" t="e">
        <f ca="1">+IF(AND(ISNUMBER(OFFSET('Hygiene Data'!$I$9,0,10*ROW('Hygiene Data'!I39))),'Data Summary'!EF45="Yes"),OFFSET('Hygiene Data'!$I$9,0,10*ROW('Hygiene Data'!I39)),NA())</f>
        <v>#N/A</v>
      </c>
    </row>
    <row r="46" spans="1:69" x14ac:dyDescent="0.25">
      <c r="A46" s="504" t="e">
        <f ca="1">+RIGHT('Data Summary'!A46,LEN('Data Summary'!A46)-9)</f>
        <v>#VALUE!</v>
      </c>
      <c r="B46" s="478" t="str">
        <f ca="1">+IF(ISTEXT('Data Summary'!B46),'Data Summary'!B46,"")</f>
        <v/>
      </c>
      <c r="C46" s="505" t="e">
        <f ca="1">+VALUE('Data Summary'!C46)</f>
        <v>#VALUE!</v>
      </c>
      <c r="D46" s="506" t="e">
        <f ca="1">+IF(AND(ISNUMBER(OFFSET('Water Data'!$D$4,0,10*ROW('Water Data'!D40))),'Data Summary'!BS46="Yes"),100-OFFSET('Water Data'!$D$4,0,10*ROW('Water Data'!D40)),NA())</f>
        <v>#N/A</v>
      </c>
      <c r="E46" s="506" t="e">
        <f ca="1">+IF(AND(ISNUMBER(OFFSET('Water Data'!$D$6,0,10*ROW('Water Data'!D40))),'Data Summary'!BT46="Yes"),OFFSET('Water Data'!$D$6,0,10*ROW('Water Data'!D40)),NA())</f>
        <v>#N/A</v>
      </c>
      <c r="F46" s="506" t="e">
        <f ca="1">+IF(AND(ISNUMBER(OFFSET('Water Data'!$D$9,0,10*ROW('Water Data'!D40))),'Data Summary'!BU46="Yes"),OFFSET('Water Data'!$D$9,0,10*ROW('Water Data'!D40)),NA())</f>
        <v>#N/A</v>
      </c>
      <c r="G46" s="506" t="e">
        <f ca="1">+IF(AND(ISNUMBER(OFFSET('Water Data'!$E$4,0,10*ROW('Water Data'!E40))),'Data Summary'!BV46="Yes"),100-OFFSET('Water Data'!$E$4,0,10*ROW('Water Data'!E40)),NA())</f>
        <v>#N/A</v>
      </c>
      <c r="H46" s="506" t="e">
        <f ca="1">+IF(AND(ISNUMBER(OFFSET('Water Data'!$E$6,0,10*ROW('Water Data'!E40))),'Data Summary'!BW46="Yes"),OFFSET('Water Data'!$E$6,0,10*ROW('Water Data'!E40)),NA())</f>
        <v>#N/A</v>
      </c>
      <c r="I46" s="506" t="e">
        <f ca="1">+IF(AND(ISNUMBER(OFFSET('Water Data'!$E$9,0,10*ROW('Water Data'!E40))),'Data Summary'!BX46="Yes"),OFFSET('Water Data'!$E$9,0,10*ROW('Water Data'!E40)),NA())</f>
        <v>#N/A</v>
      </c>
      <c r="J46" s="506" t="e">
        <f ca="1">+IF(AND(ISNUMBER(OFFSET('Water Data'!$F$4,0,10*ROW('Water Data'!F40))),'Data Summary'!BY46="Yes"),100-OFFSET('Water Data'!$F$4,0,10*ROW('Water Data'!F40)),NA())</f>
        <v>#N/A</v>
      </c>
      <c r="K46" s="506" t="e">
        <f ca="1">+IF(AND(ISNUMBER(OFFSET('Water Data'!$F$6,0,10*ROW('Water Data'!F40))),'Data Summary'!BZ46="Yes"),OFFSET('Water Data'!$F$6,0,10*ROW('Water Data'!F40)),NA())</f>
        <v>#N/A</v>
      </c>
      <c r="L46" s="506" t="e">
        <f ca="1">+IF(AND(ISNUMBER(OFFSET('Water Data'!$F$9,0,10*ROW('Water Data'!F40))),'Data Summary'!CA46="Yes"),OFFSET('Water Data'!$F$9,0,10*ROW('Water Data'!F40)),NA())</f>
        <v>#N/A</v>
      </c>
      <c r="M46" s="506" t="e">
        <f ca="1">+IF(AND(ISNUMBER(OFFSET('Water Data'!$G$4,0,10*ROW('Water Data'!G40))),'Data Summary'!CB46="Yes"),100-OFFSET('Water Data'!$G$4,0,10*ROW('Water Data'!G40)),NA())</f>
        <v>#N/A</v>
      </c>
      <c r="N46" s="506" t="e">
        <f ca="1">+IF(AND(ISNUMBER(OFFSET('Water Data'!$G$6,0,10*ROW('Water Data'!G40))),'Data Summary'!CC46="Yes"),OFFSET('Water Data'!$G$6,0,10*ROW('Water Data'!G40)),NA())</f>
        <v>#N/A</v>
      </c>
      <c r="O46" s="506" t="e">
        <f ca="1">+IF(AND(ISNUMBER(OFFSET('Water Data'!$G$9,0,10*ROW('Water Data'!G40))),'Data Summary'!CD46="Yes"),OFFSET('Water Data'!$G$9,0,10*ROW('Water Data'!G40)),NA())</f>
        <v>#N/A</v>
      </c>
      <c r="P46" s="506" t="e">
        <f ca="1">+IF(AND(ISNUMBER(OFFSET('Water Data'!$H$4,0,10*ROW('Water Data'!H40))),'Data Summary'!CE46="Yes"),100-OFFSET('Water Data'!$H$4,0,10*ROW('Water Data'!H40)),NA())</f>
        <v>#N/A</v>
      </c>
      <c r="Q46" s="506" t="e">
        <f ca="1">+IF(AND(ISNUMBER(OFFSET('Water Data'!$H$6,0,10*ROW('Water Data'!H40))),'Data Summary'!CF46="Yes"),OFFSET('Water Data'!$H$6,0,10*ROW('Water Data'!H40)),NA())</f>
        <v>#N/A</v>
      </c>
      <c r="R46" s="506" t="e">
        <f ca="1">+IF(AND(ISNUMBER(OFFSET('Water Data'!$H$9,0,10*ROW('Water Data'!H40))),'Data Summary'!CG46="Yes"),OFFSET('Water Data'!$H$9,0,10*ROW('Water Data'!H40)),NA())</f>
        <v>#N/A</v>
      </c>
      <c r="S46" s="506" t="e">
        <f ca="1">+IF(AND(ISNUMBER(OFFSET('Water Data'!$I$4,0,10*ROW('Water Data'!I40))),'Data Summary'!CH46="Yes"),100-OFFSET('Water Data'!$I$4,0,10*ROW('Water Data'!I40)),NA())</f>
        <v>#N/A</v>
      </c>
      <c r="T46" s="506" t="e">
        <f ca="1">+IF(AND(ISNUMBER(OFFSET('Water Data'!$I$6,0,10*ROW('Water Data'!I40))),'Data Summary'!CI46="Yes"),OFFSET('Water Data'!$I$6,0,10*ROW('Water Data'!I40)),NA())</f>
        <v>#N/A</v>
      </c>
      <c r="U46" s="506" t="e">
        <f ca="1">+IF(AND(ISNUMBER(OFFSET('Water Data'!$I$9,0,10*ROW('Water Data'!I40))),'Data Summary'!CJ46="Yes"),OFFSET('Water Data'!$I$9,0,10*ROW('Water Data'!I40)),NA())</f>
        <v>#N/A</v>
      </c>
      <c r="V46" s="507" t="e">
        <f ca="1">+IF(AND(ISNUMBER(OFFSET('Sanitation Data'!$D$4,0,10*ROW('Sanitation Data'!D40))),'Data Summary'!CK46="Yes"),100-OFFSET('Sanitation Data'!$D$4,0,10*ROW('Sanitation Data'!D40)),NA())</f>
        <v>#N/A</v>
      </c>
      <c r="W46" s="507" t="e">
        <f ca="1">+IF(AND(ISNUMBER(OFFSET('Sanitation Data'!$D$6,0,10*ROW('Sanitation Data'!D40))),'Data Summary'!CL46="Yes"),OFFSET('Sanitation Data'!$D$6,0,10*ROW('Sanitation Data'!D40)),NA())</f>
        <v>#N/A</v>
      </c>
      <c r="X46" s="507" t="e">
        <f ca="1">+IF(AND(ISNUMBER(OFFSET('Sanitation Data'!$D$10,0,10*ROW('Sanitation Data'!D40))),'Data Summary'!CM46="Yes"),OFFSET('Sanitation Data'!$D$10,0,10*ROW('Sanitation Data'!D40)),NA())</f>
        <v>#N/A</v>
      </c>
      <c r="Y46" s="507" t="e">
        <f ca="1">+IF(AND(ISNUMBER(OFFSET('Sanitation Data'!$D$11,0,10*ROW('Sanitation Data'!D40))),'Data Summary'!CN46="Yes"),OFFSET('Sanitation Data'!$D$11,0,10*ROW('Sanitation Data'!D40)),NA())</f>
        <v>#N/A</v>
      </c>
      <c r="Z46" s="507" t="e">
        <f ca="1">+IF(AND(ISNUMBER(OFFSET('Sanitation Data'!$D$12,0,10*ROW('Sanitation Data'!D40))),'Data Summary'!CO46="Yes"),OFFSET('Sanitation Data'!$D$12,0,10*ROW('Sanitation Data'!D40)),NA())</f>
        <v>#N/A</v>
      </c>
      <c r="AA46" s="507" t="e">
        <f ca="1">+IF(AND(ISNUMBER(OFFSET('Sanitation Data'!$E$4,0,10*ROW('Sanitation Data'!E40))),'Data Summary'!CP46="Yes"),100-OFFSET('Sanitation Data'!$E$4,0,10*ROW('Sanitation Data'!E40)),NA())</f>
        <v>#N/A</v>
      </c>
      <c r="AB46" s="507" t="e">
        <f ca="1">+IF(AND(ISNUMBER(OFFSET('Sanitation Data'!$E$6,0,10*ROW('Sanitation Data'!E40))),'Data Summary'!CQ46="Yes"),OFFSET('Sanitation Data'!$E$6,0,10*ROW('Sanitation Data'!E40)),NA())</f>
        <v>#N/A</v>
      </c>
      <c r="AC46" s="507" t="e">
        <f ca="1">+IF(AND(ISNUMBER(OFFSET('Sanitation Data'!$E$10,0,10*ROW('Sanitation Data'!E40))),'Data Summary'!CR46="Yes"),OFFSET('Sanitation Data'!$E$10,0,10*ROW('Sanitation Data'!E40)),NA())</f>
        <v>#N/A</v>
      </c>
      <c r="AD46" s="507" t="e">
        <f ca="1">+IF(AND(ISNUMBER(OFFSET('Sanitation Data'!$E$11,0,10*ROW('Sanitation Data'!E40))),'Data Summary'!CS46="Yes"),OFFSET('Sanitation Data'!$E$11,0,10*ROW('Sanitation Data'!E40)),NA())</f>
        <v>#N/A</v>
      </c>
      <c r="AE46" s="507" t="e">
        <f ca="1">+IF(AND(ISNUMBER(OFFSET('Sanitation Data'!$E$12,0,10*ROW('Sanitation Data'!E40))),'Data Summary'!CT46="Yes"),OFFSET('Sanitation Data'!$E$12,0,10*ROW('Sanitation Data'!E40)),NA())</f>
        <v>#N/A</v>
      </c>
      <c r="AF46" s="507" t="e">
        <f ca="1">+IF(AND(ISNUMBER(OFFSET('Sanitation Data'!$F$4,0,10*ROW('Sanitation Data'!F40))),'Data Summary'!CU46="Yes"),100-OFFSET('Sanitation Data'!$F$4,0,10*ROW('Sanitation Data'!F40)),NA())</f>
        <v>#N/A</v>
      </c>
      <c r="AG46" s="507" t="e">
        <f ca="1">+IF(AND(ISNUMBER(OFFSET('Sanitation Data'!$F$6,0,10*ROW('Sanitation Data'!F40))),'Data Summary'!CV46="Yes"),OFFSET('Sanitation Data'!$F$6,0,10*ROW('Sanitation Data'!F40)),NA())</f>
        <v>#N/A</v>
      </c>
      <c r="AH46" s="507" t="e">
        <f ca="1">+IF(AND(ISNUMBER(OFFSET('Sanitation Data'!$F$10,0,10*ROW('Sanitation Data'!F40))),'Data Summary'!CW46="Yes"),OFFSET('Sanitation Data'!$F$10,0,10*ROW('Sanitation Data'!F40)),NA())</f>
        <v>#N/A</v>
      </c>
      <c r="AI46" s="507" t="e">
        <f ca="1">+IF(AND(ISNUMBER(OFFSET('Sanitation Data'!$F$11,0,10*ROW('Sanitation Data'!F40))),'Data Summary'!CX46="Yes"),OFFSET('Sanitation Data'!$F$11,0,10*ROW('Sanitation Data'!F40)),NA())</f>
        <v>#N/A</v>
      </c>
      <c r="AJ46" s="507" t="e">
        <f ca="1">+IF(AND(ISNUMBER(OFFSET('Sanitation Data'!$F$12,0,10*ROW('Sanitation Data'!F40))),'Data Summary'!CY46="Yes"),OFFSET('Sanitation Data'!$F$12,0,10*ROW('Sanitation Data'!F40)),NA())</f>
        <v>#N/A</v>
      </c>
      <c r="AK46" s="507" t="e">
        <f ca="1">+IF(AND(ISNUMBER(OFFSET('Sanitation Data'!$G$4,0,10*ROW('Sanitation Data'!G40))),'Data Summary'!CZ46="Yes"),100-OFFSET('Sanitation Data'!$G$4,0,10*ROW('Sanitation Data'!G40)),NA())</f>
        <v>#N/A</v>
      </c>
      <c r="AL46" s="507" t="e">
        <f ca="1">+IF(AND(ISNUMBER(OFFSET('Sanitation Data'!$G$6,0,10*ROW('Sanitation Data'!G40))),'Data Summary'!DA46="Yes"),OFFSET('Sanitation Data'!$G$6,0,10*ROW('Sanitation Data'!G40)),NA())</f>
        <v>#N/A</v>
      </c>
      <c r="AM46" s="507" t="e">
        <f ca="1">+IF(AND(ISNUMBER(OFFSET('Sanitation Data'!$G$10,0,10*ROW('Sanitation Data'!G40))),'Data Summary'!DB46="Yes"),OFFSET('Sanitation Data'!$G$10,0,10*ROW('Sanitation Data'!G40)),NA())</f>
        <v>#N/A</v>
      </c>
      <c r="AN46" s="507" t="e">
        <f ca="1">+IF(AND(ISNUMBER(OFFSET('Sanitation Data'!$G$11,0,10*ROW('Sanitation Data'!G40))),'Data Summary'!DC46="Yes"),OFFSET('Sanitation Data'!$G$11,0,10*ROW('Sanitation Data'!G40)),NA())</f>
        <v>#N/A</v>
      </c>
      <c r="AO46" s="507" t="e">
        <f ca="1">+IF(AND(ISNUMBER(OFFSET('Sanitation Data'!$G$12,0,10*ROW('Sanitation Data'!G40))),'Data Summary'!DD46="Yes"),OFFSET('Sanitation Data'!$G$12,0,10*ROW('Sanitation Data'!G40)),NA())</f>
        <v>#N/A</v>
      </c>
      <c r="AP46" s="507" t="e">
        <f ca="1">+IF(AND(ISNUMBER(OFFSET('Sanitation Data'!$H$4,0,10*ROW('Sanitation Data'!H40))),'Data Summary'!DE46="Yes"),100-OFFSET('Sanitation Data'!$H$4,0,10*ROW('Sanitation Data'!H40)),NA())</f>
        <v>#N/A</v>
      </c>
      <c r="AQ46" s="507" t="e">
        <f ca="1">+IF(AND(ISNUMBER(OFFSET('Sanitation Data'!$H$6,0,10*ROW('Sanitation Data'!H40))),'Data Summary'!DF46="Yes"),OFFSET('Sanitation Data'!$H$6,0,10*ROW('Sanitation Data'!H40)),NA())</f>
        <v>#N/A</v>
      </c>
      <c r="AR46" s="507" t="e">
        <f ca="1">+IF(AND(ISNUMBER(OFFSET('Sanitation Data'!$H$10,0,10*ROW('Sanitation Data'!H40))),'Data Summary'!DG46="Yes"),OFFSET('Sanitation Data'!$H$10,0,10*ROW('Sanitation Data'!H40)),NA())</f>
        <v>#N/A</v>
      </c>
      <c r="AS46" s="507" t="e">
        <f ca="1">+IF(AND(ISNUMBER(OFFSET('Sanitation Data'!$H$11,0,10*ROW('Sanitation Data'!H40))),'Data Summary'!DH46="Yes"),OFFSET('Sanitation Data'!$H$11,0,10*ROW('Sanitation Data'!H40)),NA())</f>
        <v>#N/A</v>
      </c>
      <c r="AT46" s="507" t="e">
        <f ca="1">+IF(AND(ISNUMBER(OFFSET('Sanitation Data'!$H$12,0,10*ROW('Sanitation Data'!H40))),'Data Summary'!DI46="Yes"),OFFSET('Sanitation Data'!$H$12,0,10*ROW('Sanitation Data'!H40)),NA())</f>
        <v>#N/A</v>
      </c>
      <c r="AU46" s="507" t="e">
        <f ca="1">+IF(AND(ISNUMBER(OFFSET('Sanitation Data'!$I$4,0,10*ROW('Sanitation Data'!I40))),'Data Summary'!DJ46="Yes"),100-OFFSET('Sanitation Data'!$I$4,0,10*ROW('Sanitation Data'!I40)),NA())</f>
        <v>#N/A</v>
      </c>
      <c r="AV46" s="507" t="e">
        <f ca="1">+IF(AND(ISNUMBER(OFFSET('Sanitation Data'!$I$6,0,10*ROW('Sanitation Data'!I40))),'Data Summary'!DK46="Yes"),OFFSET('Sanitation Data'!$I$6,0,10*ROW('Sanitation Data'!I40)),NA())</f>
        <v>#N/A</v>
      </c>
      <c r="AW46" s="507" t="e">
        <f ca="1">+IF(AND(ISNUMBER(OFFSET('Sanitation Data'!$I$10,0,10*ROW('Sanitation Data'!I40))),'Data Summary'!DL46="Yes"),OFFSET('Sanitation Data'!$I$10,0,10*ROW('Sanitation Data'!I40)),NA())</f>
        <v>#N/A</v>
      </c>
      <c r="AX46" s="507" t="e">
        <f ca="1">+IF(AND(ISNUMBER(OFFSET('Sanitation Data'!$I$11,0,10*ROW('Sanitation Data'!I40))),'Data Summary'!DM46="Yes"),OFFSET('Sanitation Data'!$I$11,0,10*ROW('Sanitation Data'!I40)),NA())</f>
        <v>#N/A</v>
      </c>
      <c r="AY46" s="507" t="e">
        <f ca="1">+IF(AND(ISNUMBER(OFFSET('Sanitation Data'!$I$12,0,10*ROW('Sanitation Data'!I40))),'Data Summary'!DN46="Yes"),OFFSET('Sanitation Data'!$I$12,0,10*ROW('Sanitation Data'!I40)),NA())</f>
        <v>#N/A</v>
      </c>
      <c r="AZ46" s="508" t="e">
        <f ca="1">+IF(AND(ISNUMBER(OFFSET('Hygiene Data'!$D$5,0,10*ROW('Hygiene Data'!D40))),'Data Summary'!DO46="Yes"),OFFSET('Hygiene Data'!$D$5,0,10*ROW('Hygiene Data'!D40)),NA())</f>
        <v>#N/A</v>
      </c>
      <c r="BA46" s="508" t="e">
        <f ca="1">+IF(AND(ISNUMBER(OFFSET('Hygiene Data'!$D$7,0,10*ROW('Hygiene Data'!D40))),'Data Summary'!DP46="Yes"),OFFSET('Hygiene Data'!$D$7,0,10*ROW('Hygiene Data'!D40)),NA())</f>
        <v>#N/A</v>
      </c>
      <c r="BB46" s="508" t="e">
        <f ca="1">+IF(AND(ISNUMBER(OFFSET('Hygiene Data'!$D$9,0,10*ROW('Hygiene Data'!D40))),'Data Summary'!DQ46="Yes"),OFFSET('Hygiene Data'!$D$9,0,10*ROW('Hygiene Data'!D40)),NA())</f>
        <v>#N/A</v>
      </c>
      <c r="BC46" s="508" t="e">
        <f ca="1">+IF(AND(ISNUMBER(OFFSET('Hygiene Data'!$E$5,0,10*ROW('Hygiene Data'!E40))),'Data Summary'!DR46="Yes"),OFFSET('Hygiene Data'!$E$5,0,10*ROW('Hygiene Data'!E40)),NA())</f>
        <v>#N/A</v>
      </c>
      <c r="BD46" s="508" t="e">
        <f ca="1">+IF(AND(ISNUMBER(OFFSET('Hygiene Data'!$E$7,0,10*ROW('Hygiene Data'!E40))),'Data Summary'!DS46="Yes"),OFFSET('Hygiene Data'!$E$7,0,10*ROW('Hygiene Data'!E40)),NA())</f>
        <v>#N/A</v>
      </c>
      <c r="BE46" s="508" t="e">
        <f ca="1">+IF(AND(ISNUMBER(OFFSET('Hygiene Data'!$E$9,0,10*ROW('Hygiene Data'!E40))),'Data Summary'!DT46="Yes"),OFFSET('Hygiene Data'!$E$9,0,10*ROW('Hygiene Data'!E40)),NA())</f>
        <v>#N/A</v>
      </c>
      <c r="BF46" s="508" t="e">
        <f ca="1">+IF(AND(ISNUMBER(OFFSET('Hygiene Data'!$F$5,0,10*ROW('Hygiene Data'!F40))),'Data Summary'!DU46="Yes"),OFFSET('Hygiene Data'!$F$5,0,10*ROW('Hygiene Data'!F40)),NA())</f>
        <v>#N/A</v>
      </c>
      <c r="BG46" s="508" t="e">
        <f ca="1">+IF(AND(ISNUMBER(OFFSET('Hygiene Data'!$F$7,0,10*ROW('Hygiene Data'!F40))),'Data Summary'!DV46="Yes"),OFFSET('Hygiene Data'!$F$7,0,10*ROW('Hygiene Data'!F40)),NA())</f>
        <v>#N/A</v>
      </c>
      <c r="BH46" s="508" t="e">
        <f ca="1">+IF(AND(ISNUMBER(OFFSET('Hygiene Data'!$F$9,0,10*ROW('Hygiene Data'!F40))),'Data Summary'!DW46="Yes"),OFFSET('Hygiene Data'!$F$9,0,10*ROW('Hygiene Data'!F40)),NA())</f>
        <v>#N/A</v>
      </c>
      <c r="BI46" s="508" t="e">
        <f ca="1">+IF(AND(ISNUMBER(OFFSET('Hygiene Data'!$G$5,0,10*ROW('Hygiene Data'!G40))),'Data Summary'!DX46="Yes"),OFFSET('Hygiene Data'!$G$5,0,10*ROW('Hygiene Data'!G40)),NA())</f>
        <v>#N/A</v>
      </c>
      <c r="BJ46" s="508" t="e">
        <f ca="1">+IF(AND(ISNUMBER(OFFSET('Hygiene Data'!$G$7,0,10*ROW('Hygiene Data'!G40))),'Data Summary'!DY46="Yes"),OFFSET('Hygiene Data'!$G$7,0,10*ROW('Hygiene Data'!G40)),NA())</f>
        <v>#N/A</v>
      </c>
      <c r="BK46" s="508" t="e">
        <f ca="1">+IF(AND(ISNUMBER(OFFSET('Hygiene Data'!$G$9,0,10*ROW('Hygiene Data'!G40))),'Data Summary'!DZ46="Yes"),OFFSET('Hygiene Data'!$G$9,0,10*ROW('Hygiene Data'!G40)),NA())</f>
        <v>#N/A</v>
      </c>
      <c r="BL46" s="508" t="e">
        <f ca="1">+IF(AND(ISNUMBER(OFFSET('Hygiene Data'!$H$5,0,10*ROW('Hygiene Data'!H40))),'Data Summary'!EA46="Yes"),OFFSET('Hygiene Data'!$H$5,0,10*ROW('Hygiene Data'!H40)),NA())</f>
        <v>#N/A</v>
      </c>
      <c r="BM46" s="508" t="e">
        <f ca="1">+IF(AND(ISNUMBER(OFFSET('Hygiene Data'!$H$7,0,10*ROW('Hygiene Data'!H40))),'Data Summary'!EB46="Yes"),OFFSET('Hygiene Data'!$H$7,0,10*ROW('Hygiene Data'!H40)),NA())</f>
        <v>#N/A</v>
      </c>
      <c r="BN46" s="508" t="e">
        <f ca="1">+IF(AND(ISNUMBER(OFFSET('Hygiene Data'!$H$9,0,10*ROW('Hygiene Data'!H40))),'Data Summary'!EC46="Yes"),OFFSET('Hygiene Data'!$H$9,0,10*ROW('Hygiene Data'!H40)),NA())</f>
        <v>#N/A</v>
      </c>
      <c r="BO46" s="508" t="e">
        <f ca="1">+IF(AND(ISNUMBER(OFFSET('Hygiene Data'!$I$5,0,10*ROW('Hygiene Data'!I40))),'Data Summary'!ED46="Yes"),OFFSET('Hygiene Data'!$I$5,0,10*ROW('Hygiene Data'!I40)),NA())</f>
        <v>#N/A</v>
      </c>
      <c r="BP46" s="508" t="e">
        <f ca="1">+IF(AND(ISNUMBER(OFFSET('Hygiene Data'!$I$7,0,10*ROW('Hygiene Data'!I40))),'Data Summary'!EE46="Yes"),OFFSET('Hygiene Data'!$I$7,0,10*ROW('Hygiene Data'!I40)),NA())</f>
        <v>#N/A</v>
      </c>
      <c r="BQ46" s="508" t="e">
        <f ca="1">+IF(AND(ISNUMBER(OFFSET('Hygiene Data'!$I$9,0,10*ROW('Hygiene Data'!I40))),'Data Summary'!EF46="Yes"),OFFSET('Hygiene Data'!$I$9,0,10*ROW('Hygiene Data'!I40)),NA())</f>
        <v>#N/A</v>
      </c>
    </row>
    <row r="47" spans="1:69" x14ac:dyDescent="0.25">
      <c r="A47" s="504" t="e">
        <f ca="1">+RIGHT('Data Summary'!A47,LEN('Data Summary'!A47)-9)</f>
        <v>#VALUE!</v>
      </c>
      <c r="B47" s="478" t="str">
        <f ca="1">+IF(ISTEXT('Data Summary'!B47),'Data Summary'!B47,"")</f>
        <v/>
      </c>
      <c r="C47" s="505" t="e">
        <f ca="1">+VALUE('Data Summary'!C47)</f>
        <v>#VALUE!</v>
      </c>
      <c r="D47" s="506" t="e">
        <f ca="1">+IF(AND(ISNUMBER(OFFSET('Water Data'!$D$4,0,10*ROW('Water Data'!D41))),'Data Summary'!BS47="Yes"),100-OFFSET('Water Data'!$D$4,0,10*ROW('Water Data'!D41)),NA())</f>
        <v>#N/A</v>
      </c>
      <c r="E47" s="506" t="e">
        <f ca="1">+IF(AND(ISNUMBER(OFFSET('Water Data'!$D$6,0,10*ROW('Water Data'!D41))),'Data Summary'!BT47="Yes"),OFFSET('Water Data'!$D$6,0,10*ROW('Water Data'!D41)),NA())</f>
        <v>#N/A</v>
      </c>
      <c r="F47" s="506" t="e">
        <f ca="1">+IF(AND(ISNUMBER(OFFSET('Water Data'!$D$9,0,10*ROW('Water Data'!D41))),'Data Summary'!BU47="Yes"),OFFSET('Water Data'!$D$9,0,10*ROW('Water Data'!D41)),NA())</f>
        <v>#N/A</v>
      </c>
      <c r="G47" s="506" t="e">
        <f ca="1">+IF(AND(ISNUMBER(OFFSET('Water Data'!$E$4,0,10*ROW('Water Data'!E41))),'Data Summary'!BV47="Yes"),100-OFFSET('Water Data'!$E$4,0,10*ROW('Water Data'!E41)),NA())</f>
        <v>#N/A</v>
      </c>
      <c r="H47" s="506" t="e">
        <f ca="1">+IF(AND(ISNUMBER(OFFSET('Water Data'!$E$6,0,10*ROW('Water Data'!E41))),'Data Summary'!BW47="Yes"),OFFSET('Water Data'!$E$6,0,10*ROW('Water Data'!E41)),NA())</f>
        <v>#N/A</v>
      </c>
      <c r="I47" s="506" t="e">
        <f ca="1">+IF(AND(ISNUMBER(OFFSET('Water Data'!$E$9,0,10*ROW('Water Data'!E41))),'Data Summary'!BX47="Yes"),OFFSET('Water Data'!$E$9,0,10*ROW('Water Data'!E41)),NA())</f>
        <v>#N/A</v>
      </c>
      <c r="J47" s="506" t="e">
        <f ca="1">+IF(AND(ISNUMBER(OFFSET('Water Data'!$F$4,0,10*ROW('Water Data'!F41))),'Data Summary'!BY47="Yes"),100-OFFSET('Water Data'!$F$4,0,10*ROW('Water Data'!F41)),NA())</f>
        <v>#N/A</v>
      </c>
      <c r="K47" s="506" t="e">
        <f ca="1">+IF(AND(ISNUMBER(OFFSET('Water Data'!$F$6,0,10*ROW('Water Data'!F41))),'Data Summary'!BZ47="Yes"),OFFSET('Water Data'!$F$6,0,10*ROW('Water Data'!F41)),NA())</f>
        <v>#N/A</v>
      </c>
      <c r="L47" s="506" t="e">
        <f ca="1">+IF(AND(ISNUMBER(OFFSET('Water Data'!$F$9,0,10*ROW('Water Data'!F41))),'Data Summary'!CA47="Yes"),OFFSET('Water Data'!$F$9,0,10*ROW('Water Data'!F41)),NA())</f>
        <v>#N/A</v>
      </c>
      <c r="M47" s="506" t="e">
        <f ca="1">+IF(AND(ISNUMBER(OFFSET('Water Data'!$G$4,0,10*ROW('Water Data'!G41))),'Data Summary'!CB47="Yes"),100-OFFSET('Water Data'!$G$4,0,10*ROW('Water Data'!G41)),NA())</f>
        <v>#N/A</v>
      </c>
      <c r="N47" s="506" t="e">
        <f ca="1">+IF(AND(ISNUMBER(OFFSET('Water Data'!$G$6,0,10*ROW('Water Data'!G41))),'Data Summary'!CC47="Yes"),OFFSET('Water Data'!$G$6,0,10*ROW('Water Data'!G41)),NA())</f>
        <v>#N/A</v>
      </c>
      <c r="O47" s="506" t="e">
        <f ca="1">+IF(AND(ISNUMBER(OFFSET('Water Data'!$G$9,0,10*ROW('Water Data'!G41))),'Data Summary'!CD47="Yes"),OFFSET('Water Data'!$G$9,0,10*ROW('Water Data'!G41)),NA())</f>
        <v>#N/A</v>
      </c>
      <c r="P47" s="506" t="e">
        <f ca="1">+IF(AND(ISNUMBER(OFFSET('Water Data'!$H$4,0,10*ROW('Water Data'!H41))),'Data Summary'!CE47="Yes"),100-OFFSET('Water Data'!$H$4,0,10*ROW('Water Data'!H41)),NA())</f>
        <v>#N/A</v>
      </c>
      <c r="Q47" s="506" t="e">
        <f ca="1">+IF(AND(ISNUMBER(OFFSET('Water Data'!$H$6,0,10*ROW('Water Data'!H41))),'Data Summary'!CF47="Yes"),OFFSET('Water Data'!$H$6,0,10*ROW('Water Data'!H41)),NA())</f>
        <v>#N/A</v>
      </c>
      <c r="R47" s="506" t="e">
        <f ca="1">+IF(AND(ISNUMBER(OFFSET('Water Data'!$H$9,0,10*ROW('Water Data'!H41))),'Data Summary'!CG47="Yes"),OFFSET('Water Data'!$H$9,0,10*ROW('Water Data'!H41)),NA())</f>
        <v>#N/A</v>
      </c>
      <c r="S47" s="506" t="e">
        <f ca="1">+IF(AND(ISNUMBER(OFFSET('Water Data'!$I$4,0,10*ROW('Water Data'!I41))),'Data Summary'!CH47="Yes"),100-OFFSET('Water Data'!$I$4,0,10*ROW('Water Data'!I41)),NA())</f>
        <v>#N/A</v>
      </c>
      <c r="T47" s="506" t="e">
        <f ca="1">+IF(AND(ISNUMBER(OFFSET('Water Data'!$I$6,0,10*ROW('Water Data'!I41))),'Data Summary'!CI47="Yes"),OFFSET('Water Data'!$I$6,0,10*ROW('Water Data'!I41)),NA())</f>
        <v>#N/A</v>
      </c>
      <c r="U47" s="506" t="e">
        <f ca="1">+IF(AND(ISNUMBER(OFFSET('Water Data'!$I$9,0,10*ROW('Water Data'!I41))),'Data Summary'!CJ47="Yes"),OFFSET('Water Data'!$I$9,0,10*ROW('Water Data'!I41)),NA())</f>
        <v>#N/A</v>
      </c>
      <c r="V47" s="507" t="e">
        <f ca="1">+IF(AND(ISNUMBER(OFFSET('Sanitation Data'!$D$4,0,10*ROW('Sanitation Data'!D41))),'Data Summary'!CK47="Yes"),100-OFFSET('Sanitation Data'!$D$4,0,10*ROW('Sanitation Data'!D41)),NA())</f>
        <v>#N/A</v>
      </c>
      <c r="W47" s="507" t="e">
        <f ca="1">+IF(AND(ISNUMBER(OFFSET('Sanitation Data'!$D$6,0,10*ROW('Sanitation Data'!D41))),'Data Summary'!CL47="Yes"),OFFSET('Sanitation Data'!$D$6,0,10*ROW('Sanitation Data'!D41)),NA())</f>
        <v>#N/A</v>
      </c>
      <c r="X47" s="507" t="e">
        <f ca="1">+IF(AND(ISNUMBER(OFFSET('Sanitation Data'!$D$10,0,10*ROW('Sanitation Data'!D41))),'Data Summary'!CM47="Yes"),OFFSET('Sanitation Data'!$D$10,0,10*ROW('Sanitation Data'!D41)),NA())</f>
        <v>#N/A</v>
      </c>
      <c r="Y47" s="507" t="e">
        <f ca="1">+IF(AND(ISNUMBER(OFFSET('Sanitation Data'!$D$11,0,10*ROW('Sanitation Data'!D41))),'Data Summary'!CN47="Yes"),OFFSET('Sanitation Data'!$D$11,0,10*ROW('Sanitation Data'!D41)),NA())</f>
        <v>#N/A</v>
      </c>
      <c r="Z47" s="507" t="e">
        <f ca="1">+IF(AND(ISNUMBER(OFFSET('Sanitation Data'!$D$12,0,10*ROW('Sanitation Data'!D41))),'Data Summary'!CO47="Yes"),OFFSET('Sanitation Data'!$D$12,0,10*ROW('Sanitation Data'!D41)),NA())</f>
        <v>#N/A</v>
      </c>
      <c r="AA47" s="507" t="e">
        <f ca="1">+IF(AND(ISNUMBER(OFFSET('Sanitation Data'!$E$4,0,10*ROW('Sanitation Data'!E41))),'Data Summary'!CP47="Yes"),100-OFFSET('Sanitation Data'!$E$4,0,10*ROW('Sanitation Data'!E41)),NA())</f>
        <v>#N/A</v>
      </c>
      <c r="AB47" s="507" t="e">
        <f ca="1">+IF(AND(ISNUMBER(OFFSET('Sanitation Data'!$E$6,0,10*ROW('Sanitation Data'!E41))),'Data Summary'!CQ47="Yes"),OFFSET('Sanitation Data'!$E$6,0,10*ROW('Sanitation Data'!E41)),NA())</f>
        <v>#N/A</v>
      </c>
      <c r="AC47" s="507" t="e">
        <f ca="1">+IF(AND(ISNUMBER(OFFSET('Sanitation Data'!$E$10,0,10*ROW('Sanitation Data'!E41))),'Data Summary'!CR47="Yes"),OFFSET('Sanitation Data'!$E$10,0,10*ROW('Sanitation Data'!E41)),NA())</f>
        <v>#N/A</v>
      </c>
      <c r="AD47" s="507" t="e">
        <f ca="1">+IF(AND(ISNUMBER(OFFSET('Sanitation Data'!$E$11,0,10*ROW('Sanitation Data'!E41))),'Data Summary'!CS47="Yes"),OFFSET('Sanitation Data'!$E$11,0,10*ROW('Sanitation Data'!E41)),NA())</f>
        <v>#N/A</v>
      </c>
      <c r="AE47" s="507" t="e">
        <f ca="1">+IF(AND(ISNUMBER(OFFSET('Sanitation Data'!$E$12,0,10*ROW('Sanitation Data'!E41))),'Data Summary'!CT47="Yes"),OFFSET('Sanitation Data'!$E$12,0,10*ROW('Sanitation Data'!E41)),NA())</f>
        <v>#N/A</v>
      </c>
      <c r="AF47" s="507" t="e">
        <f ca="1">+IF(AND(ISNUMBER(OFFSET('Sanitation Data'!$F$4,0,10*ROW('Sanitation Data'!F41))),'Data Summary'!CU47="Yes"),100-OFFSET('Sanitation Data'!$F$4,0,10*ROW('Sanitation Data'!F41)),NA())</f>
        <v>#N/A</v>
      </c>
      <c r="AG47" s="507" t="e">
        <f ca="1">+IF(AND(ISNUMBER(OFFSET('Sanitation Data'!$F$6,0,10*ROW('Sanitation Data'!F41))),'Data Summary'!CV47="Yes"),OFFSET('Sanitation Data'!$F$6,0,10*ROW('Sanitation Data'!F41)),NA())</f>
        <v>#N/A</v>
      </c>
      <c r="AH47" s="507" t="e">
        <f ca="1">+IF(AND(ISNUMBER(OFFSET('Sanitation Data'!$F$10,0,10*ROW('Sanitation Data'!F41))),'Data Summary'!CW47="Yes"),OFFSET('Sanitation Data'!$F$10,0,10*ROW('Sanitation Data'!F41)),NA())</f>
        <v>#N/A</v>
      </c>
      <c r="AI47" s="507" t="e">
        <f ca="1">+IF(AND(ISNUMBER(OFFSET('Sanitation Data'!$F$11,0,10*ROW('Sanitation Data'!F41))),'Data Summary'!CX47="Yes"),OFFSET('Sanitation Data'!$F$11,0,10*ROW('Sanitation Data'!F41)),NA())</f>
        <v>#N/A</v>
      </c>
      <c r="AJ47" s="507" t="e">
        <f ca="1">+IF(AND(ISNUMBER(OFFSET('Sanitation Data'!$F$12,0,10*ROW('Sanitation Data'!F41))),'Data Summary'!CY47="Yes"),OFFSET('Sanitation Data'!$F$12,0,10*ROW('Sanitation Data'!F41)),NA())</f>
        <v>#N/A</v>
      </c>
      <c r="AK47" s="507" t="e">
        <f ca="1">+IF(AND(ISNUMBER(OFFSET('Sanitation Data'!$G$4,0,10*ROW('Sanitation Data'!G41))),'Data Summary'!CZ47="Yes"),100-OFFSET('Sanitation Data'!$G$4,0,10*ROW('Sanitation Data'!G41)),NA())</f>
        <v>#N/A</v>
      </c>
      <c r="AL47" s="507" t="e">
        <f ca="1">+IF(AND(ISNUMBER(OFFSET('Sanitation Data'!$G$6,0,10*ROW('Sanitation Data'!G41))),'Data Summary'!DA47="Yes"),OFFSET('Sanitation Data'!$G$6,0,10*ROW('Sanitation Data'!G41)),NA())</f>
        <v>#N/A</v>
      </c>
      <c r="AM47" s="507" t="e">
        <f ca="1">+IF(AND(ISNUMBER(OFFSET('Sanitation Data'!$G$10,0,10*ROW('Sanitation Data'!G41))),'Data Summary'!DB47="Yes"),OFFSET('Sanitation Data'!$G$10,0,10*ROW('Sanitation Data'!G41)),NA())</f>
        <v>#N/A</v>
      </c>
      <c r="AN47" s="507" t="e">
        <f ca="1">+IF(AND(ISNUMBER(OFFSET('Sanitation Data'!$G$11,0,10*ROW('Sanitation Data'!G41))),'Data Summary'!DC47="Yes"),OFFSET('Sanitation Data'!$G$11,0,10*ROW('Sanitation Data'!G41)),NA())</f>
        <v>#N/A</v>
      </c>
      <c r="AO47" s="507" t="e">
        <f ca="1">+IF(AND(ISNUMBER(OFFSET('Sanitation Data'!$G$12,0,10*ROW('Sanitation Data'!G41))),'Data Summary'!DD47="Yes"),OFFSET('Sanitation Data'!$G$12,0,10*ROW('Sanitation Data'!G41)),NA())</f>
        <v>#N/A</v>
      </c>
      <c r="AP47" s="507" t="e">
        <f ca="1">+IF(AND(ISNUMBER(OFFSET('Sanitation Data'!$H$4,0,10*ROW('Sanitation Data'!H41))),'Data Summary'!DE47="Yes"),100-OFFSET('Sanitation Data'!$H$4,0,10*ROW('Sanitation Data'!H41)),NA())</f>
        <v>#N/A</v>
      </c>
      <c r="AQ47" s="507" t="e">
        <f ca="1">+IF(AND(ISNUMBER(OFFSET('Sanitation Data'!$H$6,0,10*ROW('Sanitation Data'!H41))),'Data Summary'!DF47="Yes"),OFFSET('Sanitation Data'!$H$6,0,10*ROW('Sanitation Data'!H41)),NA())</f>
        <v>#N/A</v>
      </c>
      <c r="AR47" s="507" t="e">
        <f ca="1">+IF(AND(ISNUMBER(OFFSET('Sanitation Data'!$H$10,0,10*ROW('Sanitation Data'!H41))),'Data Summary'!DG47="Yes"),OFFSET('Sanitation Data'!$H$10,0,10*ROW('Sanitation Data'!H41)),NA())</f>
        <v>#N/A</v>
      </c>
      <c r="AS47" s="507" t="e">
        <f ca="1">+IF(AND(ISNUMBER(OFFSET('Sanitation Data'!$H$11,0,10*ROW('Sanitation Data'!H41))),'Data Summary'!DH47="Yes"),OFFSET('Sanitation Data'!$H$11,0,10*ROW('Sanitation Data'!H41)),NA())</f>
        <v>#N/A</v>
      </c>
      <c r="AT47" s="507" t="e">
        <f ca="1">+IF(AND(ISNUMBER(OFFSET('Sanitation Data'!$H$12,0,10*ROW('Sanitation Data'!H41))),'Data Summary'!DI47="Yes"),OFFSET('Sanitation Data'!$H$12,0,10*ROW('Sanitation Data'!H41)),NA())</f>
        <v>#N/A</v>
      </c>
      <c r="AU47" s="507" t="e">
        <f ca="1">+IF(AND(ISNUMBER(OFFSET('Sanitation Data'!$I$4,0,10*ROW('Sanitation Data'!I41))),'Data Summary'!DJ47="Yes"),100-OFFSET('Sanitation Data'!$I$4,0,10*ROW('Sanitation Data'!I41)),NA())</f>
        <v>#N/A</v>
      </c>
      <c r="AV47" s="507" t="e">
        <f ca="1">+IF(AND(ISNUMBER(OFFSET('Sanitation Data'!$I$6,0,10*ROW('Sanitation Data'!I41))),'Data Summary'!DK47="Yes"),OFFSET('Sanitation Data'!$I$6,0,10*ROW('Sanitation Data'!I41)),NA())</f>
        <v>#N/A</v>
      </c>
      <c r="AW47" s="507" t="e">
        <f ca="1">+IF(AND(ISNUMBER(OFFSET('Sanitation Data'!$I$10,0,10*ROW('Sanitation Data'!I41))),'Data Summary'!DL47="Yes"),OFFSET('Sanitation Data'!$I$10,0,10*ROW('Sanitation Data'!I41)),NA())</f>
        <v>#N/A</v>
      </c>
      <c r="AX47" s="507" t="e">
        <f ca="1">+IF(AND(ISNUMBER(OFFSET('Sanitation Data'!$I$11,0,10*ROW('Sanitation Data'!I41))),'Data Summary'!DM47="Yes"),OFFSET('Sanitation Data'!$I$11,0,10*ROW('Sanitation Data'!I41)),NA())</f>
        <v>#N/A</v>
      </c>
      <c r="AY47" s="507" t="e">
        <f ca="1">+IF(AND(ISNUMBER(OFFSET('Sanitation Data'!$I$12,0,10*ROW('Sanitation Data'!I41))),'Data Summary'!DN47="Yes"),OFFSET('Sanitation Data'!$I$12,0,10*ROW('Sanitation Data'!I41)),NA())</f>
        <v>#N/A</v>
      </c>
      <c r="AZ47" s="508" t="e">
        <f ca="1">+IF(AND(ISNUMBER(OFFSET('Hygiene Data'!$D$5,0,10*ROW('Hygiene Data'!D41))),'Data Summary'!DO47="Yes"),OFFSET('Hygiene Data'!$D$5,0,10*ROW('Hygiene Data'!D41)),NA())</f>
        <v>#N/A</v>
      </c>
      <c r="BA47" s="508" t="e">
        <f ca="1">+IF(AND(ISNUMBER(OFFSET('Hygiene Data'!$D$7,0,10*ROW('Hygiene Data'!D41))),'Data Summary'!DP47="Yes"),OFFSET('Hygiene Data'!$D$7,0,10*ROW('Hygiene Data'!D41)),NA())</f>
        <v>#N/A</v>
      </c>
      <c r="BB47" s="508" t="e">
        <f ca="1">+IF(AND(ISNUMBER(OFFSET('Hygiene Data'!$D$9,0,10*ROW('Hygiene Data'!D41))),'Data Summary'!DQ47="Yes"),OFFSET('Hygiene Data'!$D$9,0,10*ROW('Hygiene Data'!D41)),NA())</f>
        <v>#N/A</v>
      </c>
      <c r="BC47" s="508" t="e">
        <f ca="1">+IF(AND(ISNUMBER(OFFSET('Hygiene Data'!$E$5,0,10*ROW('Hygiene Data'!E41))),'Data Summary'!DR47="Yes"),OFFSET('Hygiene Data'!$E$5,0,10*ROW('Hygiene Data'!E41)),NA())</f>
        <v>#N/A</v>
      </c>
      <c r="BD47" s="508" t="e">
        <f ca="1">+IF(AND(ISNUMBER(OFFSET('Hygiene Data'!$E$7,0,10*ROW('Hygiene Data'!E41))),'Data Summary'!DS47="Yes"),OFFSET('Hygiene Data'!$E$7,0,10*ROW('Hygiene Data'!E41)),NA())</f>
        <v>#N/A</v>
      </c>
      <c r="BE47" s="508" t="e">
        <f ca="1">+IF(AND(ISNUMBER(OFFSET('Hygiene Data'!$E$9,0,10*ROW('Hygiene Data'!E41))),'Data Summary'!DT47="Yes"),OFFSET('Hygiene Data'!$E$9,0,10*ROW('Hygiene Data'!E41)),NA())</f>
        <v>#N/A</v>
      </c>
      <c r="BF47" s="508" t="e">
        <f ca="1">+IF(AND(ISNUMBER(OFFSET('Hygiene Data'!$F$5,0,10*ROW('Hygiene Data'!F41))),'Data Summary'!DU47="Yes"),OFFSET('Hygiene Data'!$F$5,0,10*ROW('Hygiene Data'!F41)),NA())</f>
        <v>#N/A</v>
      </c>
      <c r="BG47" s="508" t="e">
        <f ca="1">+IF(AND(ISNUMBER(OFFSET('Hygiene Data'!$F$7,0,10*ROW('Hygiene Data'!F41))),'Data Summary'!DV47="Yes"),OFFSET('Hygiene Data'!$F$7,0,10*ROW('Hygiene Data'!F41)),NA())</f>
        <v>#N/A</v>
      </c>
      <c r="BH47" s="508" t="e">
        <f ca="1">+IF(AND(ISNUMBER(OFFSET('Hygiene Data'!$F$9,0,10*ROW('Hygiene Data'!F41))),'Data Summary'!DW47="Yes"),OFFSET('Hygiene Data'!$F$9,0,10*ROW('Hygiene Data'!F41)),NA())</f>
        <v>#N/A</v>
      </c>
      <c r="BI47" s="508" t="e">
        <f ca="1">+IF(AND(ISNUMBER(OFFSET('Hygiene Data'!$G$5,0,10*ROW('Hygiene Data'!G41))),'Data Summary'!DX47="Yes"),OFFSET('Hygiene Data'!$G$5,0,10*ROW('Hygiene Data'!G41)),NA())</f>
        <v>#N/A</v>
      </c>
      <c r="BJ47" s="508" t="e">
        <f ca="1">+IF(AND(ISNUMBER(OFFSET('Hygiene Data'!$G$7,0,10*ROW('Hygiene Data'!G41))),'Data Summary'!DY47="Yes"),OFFSET('Hygiene Data'!$G$7,0,10*ROW('Hygiene Data'!G41)),NA())</f>
        <v>#N/A</v>
      </c>
      <c r="BK47" s="508" t="e">
        <f ca="1">+IF(AND(ISNUMBER(OFFSET('Hygiene Data'!$G$9,0,10*ROW('Hygiene Data'!G41))),'Data Summary'!DZ47="Yes"),OFFSET('Hygiene Data'!$G$9,0,10*ROW('Hygiene Data'!G41)),NA())</f>
        <v>#N/A</v>
      </c>
      <c r="BL47" s="508" t="e">
        <f ca="1">+IF(AND(ISNUMBER(OFFSET('Hygiene Data'!$H$5,0,10*ROW('Hygiene Data'!H41))),'Data Summary'!EA47="Yes"),OFFSET('Hygiene Data'!$H$5,0,10*ROW('Hygiene Data'!H41)),NA())</f>
        <v>#N/A</v>
      </c>
      <c r="BM47" s="508" t="e">
        <f ca="1">+IF(AND(ISNUMBER(OFFSET('Hygiene Data'!$H$7,0,10*ROW('Hygiene Data'!H41))),'Data Summary'!EB47="Yes"),OFFSET('Hygiene Data'!$H$7,0,10*ROW('Hygiene Data'!H41)),NA())</f>
        <v>#N/A</v>
      </c>
      <c r="BN47" s="508" t="e">
        <f ca="1">+IF(AND(ISNUMBER(OFFSET('Hygiene Data'!$H$9,0,10*ROW('Hygiene Data'!H41))),'Data Summary'!EC47="Yes"),OFFSET('Hygiene Data'!$H$9,0,10*ROW('Hygiene Data'!H41)),NA())</f>
        <v>#N/A</v>
      </c>
      <c r="BO47" s="508" t="e">
        <f ca="1">+IF(AND(ISNUMBER(OFFSET('Hygiene Data'!$I$5,0,10*ROW('Hygiene Data'!I41))),'Data Summary'!ED47="Yes"),OFFSET('Hygiene Data'!$I$5,0,10*ROW('Hygiene Data'!I41)),NA())</f>
        <v>#N/A</v>
      </c>
      <c r="BP47" s="508" t="e">
        <f ca="1">+IF(AND(ISNUMBER(OFFSET('Hygiene Data'!$I$7,0,10*ROW('Hygiene Data'!I41))),'Data Summary'!EE47="Yes"),OFFSET('Hygiene Data'!$I$7,0,10*ROW('Hygiene Data'!I41)),NA())</f>
        <v>#N/A</v>
      </c>
      <c r="BQ47" s="508" t="e">
        <f ca="1">+IF(AND(ISNUMBER(OFFSET('Hygiene Data'!$I$9,0,10*ROW('Hygiene Data'!I41))),'Data Summary'!EF47="Yes"),OFFSET('Hygiene Data'!$I$9,0,10*ROW('Hygiene Data'!I41)),NA())</f>
        <v>#N/A</v>
      </c>
    </row>
    <row r="48" spans="1:69" x14ac:dyDescent="0.25">
      <c r="A48" s="504" t="e">
        <f ca="1">+RIGHT('Data Summary'!A48,LEN('Data Summary'!A48)-9)</f>
        <v>#VALUE!</v>
      </c>
      <c r="B48" s="478" t="str">
        <f ca="1">+IF(ISTEXT('Data Summary'!B48),'Data Summary'!B48,"")</f>
        <v/>
      </c>
      <c r="C48" s="505" t="e">
        <f ca="1">+VALUE('Data Summary'!C48)</f>
        <v>#VALUE!</v>
      </c>
      <c r="D48" s="506" t="e">
        <f ca="1">+IF(AND(ISNUMBER(OFFSET('Water Data'!$D$4,0,10*ROW('Water Data'!D42))),'Data Summary'!BS48="Yes"),100-OFFSET('Water Data'!$D$4,0,10*ROW('Water Data'!D42)),NA())</f>
        <v>#N/A</v>
      </c>
      <c r="E48" s="506" t="e">
        <f ca="1">+IF(AND(ISNUMBER(OFFSET('Water Data'!$D$6,0,10*ROW('Water Data'!D42))),'Data Summary'!BT48="Yes"),OFFSET('Water Data'!$D$6,0,10*ROW('Water Data'!D42)),NA())</f>
        <v>#N/A</v>
      </c>
      <c r="F48" s="506" t="e">
        <f ca="1">+IF(AND(ISNUMBER(OFFSET('Water Data'!$D$9,0,10*ROW('Water Data'!D42))),'Data Summary'!BU48="Yes"),OFFSET('Water Data'!$D$9,0,10*ROW('Water Data'!D42)),NA())</f>
        <v>#N/A</v>
      </c>
      <c r="G48" s="506" t="e">
        <f ca="1">+IF(AND(ISNUMBER(OFFSET('Water Data'!$E$4,0,10*ROW('Water Data'!E42))),'Data Summary'!BV48="Yes"),100-OFFSET('Water Data'!$E$4,0,10*ROW('Water Data'!E42)),NA())</f>
        <v>#N/A</v>
      </c>
      <c r="H48" s="506" t="e">
        <f ca="1">+IF(AND(ISNUMBER(OFFSET('Water Data'!$E$6,0,10*ROW('Water Data'!E42))),'Data Summary'!BW48="Yes"),OFFSET('Water Data'!$E$6,0,10*ROW('Water Data'!E42)),NA())</f>
        <v>#N/A</v>
      </c>
      <c r="I48" s="506" t="e">
        <f ca="1">+IF(AND(ISNUMBER(OFFSET('Water Data'!$E$9,0,10*ROW('Water Data'!E42))),'Data Summary'!BX48="Yes"),OFFSET('Water Data'!$E$9,0,10*ROW('Water Data'!E42)),NA())</f>
        <v>#N/A</v>
      </c>
      <c r="J48" s="506" t="e">
        <f ca="1">+IF(AND(ISNUMBER(OFFSET('Water Data'!$F$4,0,10*ROW('Water Data'!F42))),'Data Summary'!BY48="Yes"),100-OFFSET('Water Data'!$F$4,0,10*ROW('Water Data'!F42)),NA())</f>
        <v>#N/A</v>
      </c>
      <c r="K48" s="506" t="e">
        <f ca="1">+IF(AND(ISNUMBER(OFFSET('Water Data'!$F$6,0,10*ROW('Water Data'!F42))),'Data Summary'!BZ48="Yes"),OFFSET('Water Data'!$F$6,0,10*ROW('Water Data'!F42)),NA())</f>
        <v>#N/A</v>
      </c>
      <c r="L48" s="506" t="e">
        <f ca="1">+IF(AND(ISNUMBER(OFFSET('Water Data'!$F$9,0,10*ROW('Water Data'!F42))),'Data Summary'!CA48="Yes"),OFFSET('Water Data'!$F$9,0,10*ROW('Water Data'!F42)),NA())</f>
        <v>#N/A</v>
      </c>
      <c r="M48" s="506" t="e">
        <f ca="1">+IF(AND(ISNUMBER(OFFSET('Water Data'!$G$4,0,10*ROW('Water Data'!G42))),'Data Summary'!CB48="Yes"),100-OFFSET('Water Data'!$G$4,0,10*ROW('Water Data'!G42)),NA())</f>
        <v>#N/A</v>
      </c>
      <c r="N48" s="506" t="e">
        <f ca="1">+IF(AND(ISNUMBER(OFFSET('Water Data'!$G$6,0,10*ROW('Water Data'!G42))),'Data Summary'!CC48="Yes"),OFFSET('Water Data'!$G$6,0,10*ROW('Water Data'!G42)),NA())</f>
        <v>#N/A</v>
      </c>
      <c r="O48" s="506" t="e">
        <f ca="1">+IF(AND(ISNUMBER(OFFSET('Water Data'!$G$9,0,10*ROW('Water Data'!G42))),'Data Summary'!CD48="Yes"),OFFSET('Water Data'!$G$9,0,10*ROW('Water Data'!G42)),NA())</f>
        <v>#N/A</v>
      </c>
      <c r="P48" s="506" t="e">
        <f ca="1">+IF(AND(ISNUMBER(OFFSET('Water Data'!$H$4,0,10*ROW('Water Data'!H42))),'Data Summary'!CE48="Yes"),100-OFFSET('Water Data'!$H$4,0,10*ROW('Water Data'!H42)),NA())</f>
        <v>#N/A</v>
      </c>
      <c r="Q48" s="506" t="e">
        <f ca="1">+IF(AND(ISNUMBER(OFFSET('Water Data'!$H$6,0,10*ROW('Water Data'!H42))),'Data Summary'!CF48="Yes"),OFFSET('Water Data'!$H$6,0,10*ROW('Water Data'!H42)),NA())</f>
        <v>#N/A</v>
      </c>
      <c r="R48" s="506" t="e">
        <f ca="1">+IF(AND(ISNUMBER(OFFSET('Water Data'!$H$9,0,10*ROW('Water Data'!H42))),'Data Summary'!CG48="Yes"),OFFSET('Water Data'!$H$9,0,10*ROW('Water Data'!H42)),NA())</f>
        <v>#N/A</v>
      </c>
      <c r="S48" s="506" t="e">
        <f ca="1">+IF(AND(ISNUMBER(OFFSET('Water Data'!$I$4,0,10*ROW('Water Data'!I42))),'Data Summary'!CH48="Yes"),100-OFFSET('Water Data'!$I$4,0,10*ROW('Water Data'!I42)),NA())</f>
        <v>#N/A</v>
      </c>
      <c r="T48" s="506" t="e">
        <f ca="1">+IF(AND(ISNUMBER(OFFSET('Water Data'!$I$6,0,10*ROW('Water Data'!I42))),'Data Summary'!CI48="Yes"),OFFSET('Water Data'!$I$6,0,10*ROW('Water Data'!I42)),NA())</f>
        <v>#N/A</v>
      </c>
      <c r="U48" s="506" t="e">
        <f ca="1">+IF(AND(ISNUMBER(OFFSET('Water Data'!$I$9,0,10*ROW('Water Data'!I42))),'Data Summary'!CJ48="Yes"),OFFSET('Water Data'!$I$9,0,10*ROW('Water Data'!I42)),NA())</f>
        <v>#N/A</v>
      </c>
      <c r="V48" s="507" t="e">
        <f ca="1">+IF(AND(ISNUMBER(OFFSET('Sanitation Data'!$D$4,0,10*ROW('Sanitation Data'!D42))),'Data Summary'!CK48="Yes"),100-OFFSET('Sanitation Data'!$D$4,0,10*ROW('Sanitation Data'!D42)),NA())</f>
        <v>#N/A</v>
      </c>
      <c r="W48" s="507" t="e">
        <f ca="1">+IF(AND(ISNUMBER(OFFSET('Sanitation Data'!$D$6,0,10*ROW('Sanitation Data'!D42))),'Data Summary'!CL48="Yes"),OFFSET('Sanitation Data'!$D$6,0,10*ROW('Sanitation Data'!D42)),NA())</f>
        <v>#N/A</v>
      </c>
      <c r="X48" s="507" t="e">
        <f ca="1">+IF(AND(ISNUMBER(OFFSET('Sanitation Data'!$D$10,0,10*ROW('Sanitation Data'!D42))),'Data Summary'!CM48="Yes"),OFFSET('Sanitation Data'!$D$10,0,10*ROW('Sanitation Data'!D42)),NA())</f>
        <v>#N/A</v>
      </c>
      <c r="Y48" s="507" t="e">
        <f ca="1">+IF(AND(ISNUMBER(OFFSET('Sanitation Data'!$D$11,0,10*ROW('Sanitation Data'!D42))),'Data Summary'!CN48="Yes"),OFFSET('Sanitation Data'!$D$11,0,10*ROW('Sanitation Data'!D42)),NA())</f>
        <v>#N/A</v>
      </c>
      <c r="Z48" s="507" t="e">
        <f ca="1">+IF(AND(ISNUMBER(OFFSET('Sanitation Data'!$D$12,0,10*ROW('Sanitation Data'!D42))),'Data Summary'!CO48="Yes"),OFFSET('Sanitation Data'!$D$12,0,10*ROW('Sanitation Data'!D42)),NA())</f>
        <v>#N/A</v>
      </c>
      <c r="AA48" s="507" t="e">
        <f ca="1">+IF(AND(ISNUMBER(OFFSET('Sanitation Data'!$E$4,0,10*ROW('Sanitation Data'!E42))),'Data Summary'!CP48="Yes"),100-OFFSET('Sanitation Data'!$E$4,0,10*ROW('Sanitation Data'!E42)),NA())</f>
        <v>#N/A</v>
      </c>
      <c r="AB48" s="507" t="e">
        <f ca="1">+IF(AND(ISNUMBER(OFFSET('Sanitation Data'!$E$6,0,10*ROW('Sanitation Data'!E42))),'Data Summary'!CQ48="Yes"),OFFSET('Sanitation Data'!$E$6,0,10*ROW('Sanitation Data'!E42)),NA())</f>
        <v>#N/A</v>
      </c>
      <c r="AC48" s="507" t="e">
        <f ca="1">+IF(AND(ISNUMBER(OFFSET('Sanitation Data'!$E$10,0,10*ROW('Sanitation Data'!E42))),'Data Summary'!CR48="Yes"),OFFSET('Sanitation Data'!$E$10,0,10*ROW('Sanitation Data'!E42)),NA())</f>
        <v>#N/A</v>
      </c>
      <c r="AD48" s="507" t="e">
        <f ca="1">+IF(AND(ISNUMBER(OFFSET('Sanitation Data'!$E$11,0,10*ROW('Sanitation Data'!E42))),'Data Summary'!CS48="Yes"),OFFSET('Sanitation Data'!$E$11,0,10*ROW('Sanitation Data'!E42)),NA())</f>
        <v>#N/A</v>
      </c>
      <c r="AE48" s="507" t="e">
        <f ca="1">+IF(AND(ISNUMBER(OFFSET('Sanitation Data'!$E$12,0,10*ROW('Sanitation Data'!E42))),'Data Summary'!CT48="Yes"),OFFSET('Sanitation Data'!$E$12,0,10*ROW('Sanitation Data'!E42)),NA())</f>
        <v>#N/A</v>
      </c>
      <c r="AF48" s="507" t="e">
        <f ca="1">+IF(AND(ISNUMBER(OFFSET('Sanitation Data'!$F$4,0,10*ROW('Sanitation Data'!F42))),'Data Summary'!CU48="Yes"),100-OFFSET('Sanitation Data'!$F$4,0,10*ROW('Sanitation Data'!F42)),NA())</f>
        <v>#N/A</v>
      </c>
      <c r="AG48" s="507" t="e">
        <f ca="1">+IF(AND(ISNUMBER(OFFSET('Sanitation Data'!$F$6,0,10*ROW('Sanitation Data'!F42))),'Data Summary'!CV48="Yes"),OFFSET('Sanitation Data'!$F$6,0,10*ROW('Sanitation Data'!F42)),NA())</f>
        <v>#N/A</v>
      </c>
      <c r="AH48" s="507" t="e">
        <f ca="1">+IF(AND(ISNUMBER(OFFSET('Sanitation Data'!$F$10,0,10*ROW('Sanitation Data'!F42))),'Data Summary'!CW48="Yes"),OFFSET('Sanitation Data'!$F$10,0,10*ROW('Sanitation Data'!F42)),NA())</f>
        <v>#N/A</v>
      </c>
      <c r="AI48" s="507" t="e">
        <f ca="1">+IF(AND(ISNUMBER(OFFSET('Sanitation Data'!$F$11,0,10*ROW('Sanitation Data'!F42))),'Data Summary'!CX48="Yes"),OFFSET('Sanitation Data'!$F$11,0,10*ROW('Sanitation Data'!F42)),NA())</f>
        <v>#N/A</v>
      </c>
      <c r="AJ48" s="507" t="e">
        <f ca="1">+IF(AND(ISNUMBER(OFFSET('Sanitation Data'!$F$12,0,10*ROW('Sanitation Data'!F42))),'Data Summary'!CY48="Yes"),OFFSET('Sanitation Data'!$F$12,0,10*ROW('Sanitation Data'!F42)),NA())</f>
        <v>#N/A</v>
      </c>
      <c r="AK48" s="507" t="e">
        <f ca="1">+IF(AND(ISNUMBER(OFFSET('Sanitation Data'!$G$4,0,10*ROW('Sanitation Data'!G42))),'Data Summary'!CZ48="Yes"),100-OFFSET('Sanitation Data'!$G$4,0,10*ROW('Sanitation Data'!G42)),NA())</f>
        <v>#N/A</v>
      </c>
      <c r="AL48" s="507" t="e">
        <f ca="1">+IF(AND(ISNUMBER(OFFSET('Sanitation Data'!$G$6,0,10*ROW('Sanitation Data'!G42))),'Data Summary'!DA48="Yes"),OFFSET('Sanitation Data'!$G$6,0,10*ROW('Sanitation Data'!G42)),NA())</f>
        <v>#N/A</v>
      </c>
      <c r="AM48" s="507" t="e">
        <f ca="1">+IF(AND(ISNUMBER(OFFSET('Sanitation Data'!$G$10,0,10*ROW('Sanitation Data'!G42))),'Data Summary'!DB48="Yes"),OFFSET('Sanitation Data'!$G$10,0,10*ROW('Sanitation Data'!G42)),NA())</f>
        <v>#N/A</v>
      </c>
      <c r="AN48" s="507" t="e">
        <f ca="1">+IF(AND(ISNUMBER(OFFSET('Sanitation Data'!$G$11,0,10*ROW('Sanitation Data'!G42))),'Data Summary'!DC48="Yes"),OFFSET('Sanitation Data'!$G$11,0,10*ROW('Sanitation Data'!G42)),NA())</f>
        <v>#N/A</v>
      </c>
      <c r="AO48" s="507" t="e">
        <f ca="1">+IF(AND(ISNUMBER(OFFSET('Sanitation Data'!$G$12,0,10*ROW('Sanitation Data'!G42))),'Data Summary'!DD48="Yes"),OFFSET('Sanitation Data'!$G$12,0,10*ROW('Sanitation Data'!G42)),NA())</f>
        <v>#N/A</v>
      </c>
      <c r="AP48" s="507" t="e">
        <f ca="1">+IF(AND(ISNUMBER(OFFSET('Sanitation Data'!$H$4,0,10*ROW('Sanitation Data'!H42))),'Data Summary'!DE48="Yes"),100-OFFSET('Sanitation Data'!$H$4,0,10*ROW('Sanitation Data'!H42)),NA())</f>
        <v>#N/A</v>
      </c>
      <c r="AQ48" s="507" t="e">
        <f ca="1">+IF(AND(ISNUMBER(OFFSET('Sanitation Data'!$H$6,0,10*ROW('Sanitation Data'!H42))),'Data Summary'!DF48="Yes"),OFFSET('Sanitation Data'!$H$6,0,10*ROW('Sanitation Data'!H42)),NA())</f>
        <v>#N/A</v>
      </c>
      <c r="AR48" s="507" t="e">
        <f ca="1">+IF(AND(ISNUMBER(OFFSET('Sanitation Data'!$H$10,0,10*ROW('Sanitation Data'!H42))),'Data Summary'!DG48="Yes"),OFFSET('Sanitation Data'!$H$10,0,10*ROW('Sanitation Data'!H42)),NA())</f>
        <v>#N/A</v>
      </c>
      <c r="AS48" s="507" t="e">
        <f ca="1">+IF(AND(ISNUMBER(OFFSET('Sanitation Data'!$H$11,0,10*ROW('Sanitation Data'!H42))),'Data Summary'!DH48="Yes"),OFFSET('Sanitation Data'!$H$11,0,10*ROW('Sanitation Data'!H42)),NA())</f>
        <v>#N/A</v>
      </c>
      <c r="AT48" s="507" t="e">
        <f ca="1">+IF(AND(ISNUMBER(OFFSET('Sanitation Data'!$H$12,0,10*ROW('Sanitation Data'!H42))),'Data Summary'!DI48="Yes"),OFFSET('Sanitation Data'!$H$12,0,10*ROW('Sanitation Data'!H42)),NA())</f>
        <v>#N/A</v>
      </c>
      <c r="AU48" s="507" t="e">
        <f ca="1">+IF(AND(ISNUMBER(OFFSET('Sanitation Data'!$I$4,0,10*ROW('Sanitation Data'!I42))),'Data Summary'!DJ48="Yes"),100-OFFSET('Sanitation Data'!$I$4,0,10*ROW('Sanitation Data'!I42)),NA())</f>
        <v>#N/A</v>
      </c>
      <c r="AV48" s="507" t="e">
        <f ca="1">+IF(AND(ISNUMBER(OFFSET('Sanitation Data'!$I$6,0,10*ROW('Sanitation Data'!I42))),'Data Summary'!DK48="Yes"),OFFSET('Sanitation Data'!$I$6,0,10*ROW('Sanitation Data'!I42)),NA())</f>
        <v>#N/A</v>
      </c>
      <c r="AW48" s="507" t="e">
        <f ca="1">+IF(AND(ISNUMBER(OFFSET('Sanitation Data'!$I$10,0,10*ROW('Sanitation Data'!I42))),'Data Summary'!DL48="Yes"),OFFSET('Sanitation Data'!$I$10,0,10*ROW('Sanitation Data'!I42)),NA())</f>
        <v>#N/A</v>
      </c>
      <c r="AX48" s="507" t="e">
        <f ca="1">+IF(AND(ISNUMBER(OFFSET('Sanitation Data'!$I$11,0,10*ROW('Sanitation Data'!I42))),'Data Summary'!DM48="Yes"),OFFSET('Sanitation Data'!$I$11,0,10*ROW('Sanitation Data'!I42)),NA())</f>
        <v>#N/A</v>
      </c>
      <c r="AY48" s="507" t="e">
        <f ca="1">+IF(AND(ISNUMBER(OFFSET('Sanitation Data'!$I$12,0,10*ROW('Sanitation Data'!I42))),'Data Summary'!DN48="Yes"),OFFSET('Sanitation Data'!$I$12,0,10*ROW('Sanitation Data'!I42)),NA())</f>
        <v>#N/A</v>
      </c>
      <c r="AZ48" s="508" t="e">
        <f ca="1">+IF(AND(ISNUMBER(OFFSET('Hygiene Data'!$D$5,0,10*ROW('Hygiene Data'!D42))),'Data Summary'!DO48="Yes"),OFFSET('Hygiene Data'!$D$5,0,10*ROW('Hygiene Data'!D42)),NA())</f>
        <v>#N/A</v>
      </c>
      <c r="BA48" s="508" t="e">
        <f ca="1">+IF(AND(ISNUMBER(OFFSET('Hygiene Data'!$D$7,0,10*ROW('Hygiene Data'!D42))),'Data Summary'!DP48="Yes"),OFFSET('Hygiene Data'!$D$7,0,10*ROW('Hygiene Data'!D42)),NA())</f>
        <v>#N/A</v>
      </c>
      <c r="BB48" s="508" t="e">
        <f ca="1">+IF(AND(ISNUMBER(OFFSET('Hygiene Data'!$D$9,0,10*ROW('Hygiene Data'!D42))),'Data Summary'!DQ48="Yes"),OFFSET('Hygiene Data'!$D$9,0,10*ROW('Hygiene Data'!D42)),NA())</f>
        <v>#N/A</v>
      </c>
      <c r="BC48" s="508" t="e">
        <f ca="1">+IF(AND(ISNUMBER(OFFSET('Hygiene Data'!$E$5,0,10*ROW('Hygiene Data'!E42))),'Data Summary'!DR48="Yes"),OFFSET('Hygiene Data'!$E$5,0,10*ROW('Hygiene Data'!E42)),NA())</f>
        <v>#N/A</v>
      </c>
      <c r="BD48" s="508" t="e">
        <f ca="1">+IF(AND(ISNUMBER(OFFSET('Hygiene Data'!$E$7,0,10*ROW('Hygiene Data'!E42))),'Data Summary'!DS48="Yes"),OFFSET('Hygiene Data'!$E$7,0,10*ROW('Hygiene Data'!E42)),NA())</f>
        <v>#N/A</v>
      </c>
      <c r="BE48" s="508" t="e">
        <f ca="1">+IF(AND(ISNUMBER(OFFSET('Hygiene Data'!$E$9,0,10*ROW('Hygiene Data'!E42))),'Data Summary'!DT48="Yes"),OFFSET('Hygiene Data'!$E$9,0,10*ROW('Hygiene Data'!E42)),NA())</f>
        <v>#N/A</v>
      </c>
      <c r="BF48" s="508" t="e">
        <f ca="1">+IF(AND(ISNUMBER(OFFSET('Hygiene Data'!$F$5,0,10*ROW('Hygiene Data'!F42))),'Data Summary'!DU48="Yes"),OFFSET('Hygiene Data'!$F$5,0,10*ROW('Hygiene Data'!F42)),NA())</f>
        <v>#N/A</v>
      </c>
      <c r="BG48" s="508" t="e">
        <f ca="1">+IF(AND(ISNUMBER(OFFSET('Hygiene Data'!$F$7,0,10*ROW('Hygiene Data'!F42))),'Data Summary'!DV48="Yes"),OFFSET('Hygiene Data'!$F$7,0,10*ROW('Hygiene Data'!F42)),NA())</f>
        <v>#N/A</v>
      </c>
      <c r="BH48" s="508" t="e">
        <f ca="1">+IF(AND(ISNUMBER(OFFSET('Hygiene Data'!$F$9,0,10*ROW('Hygiene Data'!F42))),'Data Summary'!DW48="Yes"),OFFSET('Hygiene Data'!$F$9,0,10*ROW('Hygiene Data'!F42)),NA())</f>
        <v>#N/A</v>
      </c>
      <c r="BI48" s="508" t="e">
        <f ca="1">+IF(AND(ISNUMBER(OFFSET('Hygiene Data'!$G$5,0,10*ROW('Hygiene Data'!G42))),'Data Summary'!DX48="Yes"),OFFSET('Hygiene Data'!$G$5,0,10*ROW('Hygiene Data'!G42)),NA())</f>
        <v>#N/A</v>
      </c>
      <c r="BJ48" s="508" t="e">
        <f ca="1">+IF(AND(ISNUMBER(OFFSET('Hygiene Data'!$G$7,0,10*ROW('Hygiene Data'!G42))),'Data Summary'!DY48="Yes"),OFFSET('Hygiene Data'!$G$7,0,10*ROW('Hygiene Data'!G42)),NA())</f>
        <v>#N/A</v>
      </c>
      <c r="BK48" s="508" t="e">
        <f ca="1">+IF(AND(ISNUMBER(OFFSET('Hygiene Data'!$G$9,0,10*ROW('Hygiene Data'!G42))),'Data Summary'!DZ48="Yes"),OFFSET('Hygiene Data'!$G$9,0,10*ROW('Hygiene Data'!G42)),NA())</f>
        <v>#N/A</v>
      </c>
      <c r="BL48" s="508" t="e">
        <f ca="1">+IF(AND(ISNUMBER(OFFSET('Hygiene Data'!$H$5,0,10*ROW('Hygiene Data'!H42))),'Data Summary'!EA48="Yes"),OFFSET('Hygiene Data'!$H$5,0,10*ROW('Hygiene Data'!H42)),NA())</f>
        <v>#N/A</v>
      </c>
      <c r="BM48" s="508" t="e">
        <f ca="1">+IF(AND(ISNUMBER(OFFSET('Hygiene Data'!$H$7,0,10*ROW('Hygiene Data'!H42))),'Data Summary'!EB48="Yes"),OFFSET('Hygiene Data'!$H$7,0,10*ROW('Hygiene Data'!H42)),NA())</f>
        <v>#N/A</v>
      </c>
      <c r="BN48" s="508" t="e">
        <f ca="1">+IF(AND(ISNUMBER(OFFSET('Hygiene Data'!$H$9,0,10*ROW('Hygiene Data'!H42))),'Data Summary'!EC48="Yes"),OFFSET('Hygiene Data'!$H$9,0,10*ROW('Hygiene Data'!H42)),NA())</f>
        <v>#N/A</v>
      </c>
      <c r="BO48" s="508" t="e">
        <f ca="1">+IF(AND(ISNUMBER(OFFSET('Hygiene Data'!$I$5,0,10*ROW('Hygiene Data'!I42))),'Data Summary'!ED48="Yes"),OFFSET('Hygiene Data'!$I$5,0,10*ROW('Hygiene Data'!I42)),NA())</f>
        <v>#N/A</v>
      </c>
      <c r="BP48" s="508" t="e">
        <f ca="1">+IF(AND(ISNUMBER(OFFSET('Hygiene Data'!$I$7,0,10*ROW('Hygiene Data'!I42))),'Data Summary'!EE48="Yes"),OFFSET('Hygiene Data'!$I$7,0,10*ROW('Hygiene Data'!I42)),NA())</f>
        <v>#N/A</v>
      </c>
      <c r="BQ48" s="508" t="e">
        <f ca="1">+IF(AND(ISNUMBER(OFFSET('Hygiene Data'!$I$9,0,10*ROW('Hygiene Data'!I42))),'Data Summary'!EF48="Yes"),OFFSET('Hygiene Data'!$I$9,0,10*ROW('Hygiene Data'!I42)),NA())</f>
        <v>#N/A</v>
      </c>
    </row>
    <row r="49" spans="1:69" x14ac:dyDescent="0.25">
      <c r="A49" s="504" t="e">
        <f ca="1">+RIGHT('Data Summary'!A49,LEN('Data Summary'!A49)-9)</f>
        <v>#VALUE!</v>
      </c>
      <c r="B49" s="478" t="str">
        <f ca="1">+IF(ISTEXT('Data Summary'!B49),'Data Summary'!B49,"")</f>
        <v/>
      </c>
      <c r="C49" s="505" t="e">
        <f ca="1">+VALUE('Data Summary'!C49)</f>
        <v>#VALUE!</v>
      </c>
      <c r="D49" s="506" t="e">
        <f ca="1">+IF(AND(ISNUMBER(OFFSET('Water Data'!$D$4,0,10*ROW('Water Data'!D43))),'Data Summary'!BS49="Yes"),100-OFFSET('Water Data'!$D$4,0,10*ROW('Water Data'!D43)),NA())</f>
        <v>#N/A</v>
      </c>
      <c r="E49" s="506" t="e">
        <f ca="1">+IF(AND(ISNUMBER(OFFSET('Water Data'!$D$6,0,10*ROW('Water Data'!D43))),'Data Summary'!BT49="Yes"),OFFSET('Water Data'!$D$6,0,10*ROW('Water Data'!D43)),NA())</f>
        <v>#N/A</v>
      </c>
      <c r="F49" s="506" t="e">
        <f ca="1">+IF(AND(ISNUMBER(OFFSET('Water Data'!$D$9,0,10*ROW('Water Data'!D43))),'Data Summary'!BU49="Yes"),OFFSET('Water Data'!$D$9,0,10*ROW('Water Data'!D43)),NA())</f>
        <v>#N/A</v>
      </c>
      <c r="G49" s="506" t="e">
        <f ca="1">+IF(AND(ISNUMBER(OFFSET('Water Data'!$E$4,0,10*ROW('Water Data'!E43))),'Data Summary'!BV49="Yes"),100-OFFSET('Water Data'!$E$4,0,10*ROW('Water Data'!E43)),NA())</f>
        <v>#N/A</v>
      </c>
      <c r="H49" s="506" t="e">
        <f ca="1">+IF(AND(ISNUMBER(OFFSET('Water Data'!$E$6,0,10*ROW('Water Data'!E43))),'Data Summary'!BW49="Yes"),OFFSET('Water Data'!$E$6,0,10*ROW('Water Data'!E43)),NA())</f>
        <v>#N/A</v>
      </c>
      <c r="I49" s="506" t="e">
        <f ca="1">+IF(AND(ISNUMBER(OFFSET('Water Data'!$E$9,0,10*ROW('Water Data'!E43))),'Data Summary'!BX49="Yes"),OFFSET('Water Data'!$E$9,0,10*ROW('Water Data'!E43)),NA())</f>
        <v>#N/A</v>
      </c>
      <c r="J49" s="506" t="e">
        <f ca="1">+IF(AND(ISNUMBER(OFFSET('Water Data'!$F$4,0,10*ROW('Water Data'!F43))),'Data Summary'!BY49="Yes"),100-OFFSET('Water Data'!$F$4,0,10*ROW('Water Data'!F43)),NA())</f>
        <v>#N/A</v>
      </c>
      <c r="K49" s="506" t="e">
        <f ca="1">+IF(AND(ISNUMBER(OFFSET('Water Data'!$F$6,0,10*ROW('Water Data'!F43))),'Data Summary'!BZ49="Yes"),OFFSET('Water Data'!$F$6,0,10*ROW('Water Data'!F43)),NA())</f>
        <v>#N/A</v>
      </c>
      <c r="L49" s="506" t="e">
        <f ca="1">+IF(AND(ISNUMBER(OFFSET('Water Data'!$F$9,0,10*ROW('Water Data'!F43))),'Data Summary'!CA49="Yes"),OFFSET('Water Data'!$F$9,0,10*ROW('Water Data'!F43)),NA())</f>
        <v>#N/A</v>
      </c>
      <c r="M49" s="506" t="e">
        <f ca="1">+IF(AND(ISNUMBER(OFFSET('Water Data'!$G$4,0,10*ROW('Water Data'!G43))),'Data Summary'!CB49="Yes"),100-OFFSET('Water Data'!$G$4,0,10*ROW('Water Data'!G43)),NA())</f>
        <v>#N/A</v>
      </c>
      <c r="N49" s="506" t="e">
        <f ca="1">+IF(AND(ISNUMBER(OFFSET('Water Data'!$G$6,0,10*ROW('Water Data'!G43))),'Data Summary'!CC49="Yes"),OFFSET('Water Data'!$G$6,0,10*ROW('Water Data'!G43)),NA())</f>
        <v>#N/A</v>
      </c>
      <c r="O49" s="506" t="e">
        <f ca="1">+IF(AND(ISNUMBER(OFFSET('Water Data'!$G$9,0,10*ROW('Water Data'!G43))),'Data Summary'!CD49="Yes"),OFFSET('Water Data'!$G$9,0,10*ROW('Water Data'!G43)),NA())</f>
        <v>#N/A</v>
      </c>
      <c r="P49" s="506" t="e">
        <f ca="1">+IF(AND(ISNUMBER(OFFSET('Water Data'!$H$4,0,10*ROW('Water Data'!H43))),'Data Summary'!CE49="Yes"),100-OFFSET('Water Data'!$H$4,0,10*ROW('Water Data'!H43)),NA())</f>
        <v>#N/A</v>
      </c>
      <c r="Q49" s="506" t="e">
        <f ca="1">+IF(AND(ISNUMBER(OFFSET('Water Data'!$H$6,0,10*ROW('Water Data'!H43))),'Data Summary'!CF49="Yes"),OFFSET('Water Data'!$H$6,0,10*ROW('Water Data'!H43)),NA())</f>
        <v>#N/A</v>
      </c>
      <c r="R49" s="506" t="e">
        <f ca="1">+IF(AND(ISNUMBER(OFFSET('Water Data'!$H$9,0,10*ROW('Water Data'!H43))),'Data Summary'!CG49="Yes"),OFFSET('Water Data'!$H$9,0,10*ROW('Water Data'!H43)),NA())</f>
        <v>#N/A</v>
      </c>
      <c r="S49" s="506" t="e">
        <f ca="1">+IF(AND(ISNUMBER(OFFSET('Water Data'!$I$4,0,10*ROW('Water Data'!I43))),'Data Summary'!CH49="Yes"),100-OFFSET('Water Data'!$I$4,0,10*ROW('Water Data'!I43)),NA())</f>
        <v>#N/A</v>
      </c>
      <c r="T49" s="506" t="e">
        <f ca="1">+IF(AND(ISNUMBER(OFFSET('Water Data'!$I$6,0,10*ROW('Water Data'!I43))),'Data Summary'!CI49="Yes"),OFFSET('Water Data'!$I$6,0,10*ROW('Water Data'!I43)),NA())</f>
        <v>#N/A</v>
      </c>
      <c r="U49" s="506" t="e">
        <f ca="1">+IF(AND(ISNUMBER(OFFSET('Water Data'!$I$9,0,10*ROW('Water Data'!I43))),'Data Summary'!CJ49="Yes"),OFFSET('Water Data'!$I$9,0,10*ROW('Water Data'!I43)),NA())</f>
        <v>#N/A</v>
      </c>
      <c r="V49" s="507" t="e">
        <f ca="1">+IF(AND(ISNUMBER(OFFSET('Sanitation Data'!$D$4,0,10*ROW('Sanitation Data'!D43))),'Data Summary'!CK49="Yes"),100-OFFSET('Sanitation Data'!$D$4,0,10*ROW('Sanitation Data'!D43)),NA())</f>
        <v>#N/A</v>
      </c>
      <c r="W49" s="507" t="e">
        <f ca="1">+IF(AND(ISNUMBER(OFFSET('Sanitation Data'!$D$6,0,10*ROW('Sanitation Data'!D43))),'Data Summary'!CL49="Yes"),OFFSET('Sanitation Data'!$D$6,0,10*ROW('Sanitation Data'!D43)),NA())</f>
        <v>#N/A</v>
      </c>
      <c r="X49" s="507" t="e">
        <f ca="1">+IF(AND(ISNUMBER(OFFSET('Sanitation Data'!$D$10,0,10*ROW('Sanitation Data'!D43))),'Data Summary'!CM49="Yes"),OFFSET('Sanitation Data'!$D$10,0,10*ROW('Sanitation Data'!D43)),NA())</f>
        <v>#N/A</v>
      </c>
      <c r="Y49" s="507" t="e">
        <f ca="1">+IF(AND(ISNUMBER(OFFSET('Sanitation Data'!$D$11,0,10*ROW('Sanitation Data'!D43))),'Data Summary'!CN49="Yes"),OFFSET('Sanitation Data'!$D$11,0,10*ROW('Sanitation Data'!D43)),NA())</f>
        <v>#N/A</v>
      </c>
      <c r="Z49" s="507" t="e">
        <f ca="1">+IF(AND(ISNUMBER(OFFSET('Sanitation Data'!$D$12,0,10*ROW('Sanitation Data'!D43))),'Data Summary'!CO49="Yes"),OFFSET('Sanitation Data'!$D$12,0,10*ROW('Sanitation Data'!D43)),NA())</f>
        <v>#N/A</v>
      </c>
      <c r="AA49" s="507" t="e">
        <f ca="1">+IF(AND(ISNUMBER(OFFSET('Sanitation Data'!$E$4,0,10*ROW('Sanitation Data'!E43))),'Data Summary'!CP49="Yes"),100-OFFSET('Sanitation Data'!$E$4,0,10*ROW('Sanitation Data'!E43)),NA())</f>
        <v>#N/A</v>
      </c>
      <c r="AB49" s="507" t="e">
        <f ca="1">+IF(AND(ISNUMBER(OFFSET('Sanitation Data'!$E$6,0,10*ROW('Sanitation Data'!E43))),'Data Summary'!CQ49="Yes"),OFFSET('Sanitation Data'!$E$6,0,10*ROW('Sanitation Data'!E43)),NA())</f>
        <v>#N/A</v>
      </c>
      <c r="AC49" s="507" t="e">
        <f ca="1">+IF(AND(ISNUMBER(OFFSET('Sanitation Data'!$E$10,0,10*ROW('Sanitation Data'!E43))),'Data Summary'!CR49="Yes"),OFFSET('Sanitation Data'!$E$10,0,10*ROW('Sanitation Data'!E43)),NA())</f>
        <v>#N/A</v>
      </c>
      <c r="AD49" s="507" t="e">
        <f ca="1">+IF(AND(ISNUMBER(OFFSET('Sanitation Data'!$E$11,0,10*ROW('Sanitation Data'!E43))),'Data Summary'!CS49="Yes"),OFFSET('Sanitation Data'!$E$11,0,10*ROW('Sanitation Data'!E43)),NA())</f>
        <v>#N/A</v>
      </c>
      <c r="AE49" s="507" t="e">
        <f ca="1">+IF(AND(ISNUMBER(OFFSET('Sanitation Data'!$E$12,0,10*ROW('Sanitation Data'!E43))),'Data Summary'!CT49="Yes"),OFFSET('Sanitation Data'!$E$12,0,10*ROW('Sanitation Data'!E43)),NA())</f>
        <v>#N/A</v>
      </c>
      <c r="AF49" s="507" t="e">
        <f ca="1">+IF(AND(ISNUMBER(OFFSET('Sanitation Data'!$F$4,0,10*ROW('Sanitation Data'!F43))),'Data Summary'!CU49="Yes"),100-OFFSET('Sanitation Data'!$F$4,0,10*ROW('Sanitation Data'!F43)),NA())</f>
        <v>#N/A</v>
      </c>
      <c r="AG49" s="507" t="e">
        <f ca="1">+IF(AND(ISNUMBER(OFFSET('Sanitation Data'!$F$6,0,10*ROW('Sanitation Data'!F43))),'Data Summary'!CV49="Yes"),OFFSET('Sanitation Data'!$F$6,0,10*ROW('Sanitation Data'!F43)),NA())</f>
        <v>#N/A</v>
      </c>
      <c r="AH49" s="507" t="e">
        <f ca="1">+IF(AND(ISNUMBER(OFFSET('Sanitation Data'!$F$10,0,10*ROW('Sanitation Data'!F43))),'Data Summary'!CW49="Yes"),OFFSET('Sanitation Data'!$F$10,0,10*ROW('Sanitation Data'!F43)),NA())</f>
        <v>#N/A</v>
      </c>
      <c r="AI49" s="507" t="e">
        <f ca="1">+IF(AND(ISNUMBER(OFFSET('Sanitation Data'!$F$11,0,10*ROW('Sanitation Data'!F43))),'Data Summary'!CX49="Yes"),OFFSET('Sanitation Data'!$F$11,0,10*ROW('Sanitation Data'!F43)),NA())</f>
        <v>#N/A</v>
      </c>
      <c r="AJ49" s="507" t="e">
        <f ca="1">+IF(AND(ISNUMBER(OFFSET('Sanitation Data'!$F$12,0,10*ROW('Sanitation Data'!F43))),'Data Summary'!CY49="Yes"),OFFSET('Sanitation Data'!$F$12,0,10*ROW('Sanitation Data'!F43)),NA())</f>
        <v>#N/A</v>
      </c>
      <c r="AK49" s="507" t="e">
        <f ca="1">+IF(AND(ISNUMBER(OFFSET('Sanitation Data'!$G$4,0,10*ROW('Sanitation Data'!G43))),'Data Summary'!CZ49="Yes"),100-OFFSET('Sanitation Data'!$G$4,0,10*ROW('Sanitation Data'!G43)),NA())</f>
        <v>#N/A</v>
      </c>
      <c r="AL49" s="507" t="e">
        <f ca="1">+IF(AND(ISNUMBER(OFFSET('Sanitation Data'!$G$6,0,10*ROW('Sanitation Data'!G43))),'Data Summary'!DA49="Yes"),OFFSET('Sanitation Data'!$G$6,0,10*ROW('Sanitation Data'!G43)),NA())</f>
        <v>#N/A</v>
      </c>
      <c r="AM49" s="507" t="e">
        <f ca="1">+IF(AND(ISNUMBER(OFFSET('Sanitation Data'!$G$10,0,10*ROW('Sanitation Data'!G43))),'Data Summary'!DB49="Yes"),OFFSET('Sanitation Data'!$G$10,0,10*ROW('Sanitation Data'!G43)),NA())</f>
        <v>#N/A</v>
      </c>
      <c r="AN49" s="507" t="e">
        <f ca="1">+IF(AND(ISNUMBER(OFFSET('Sanitation Data'!$G$11,0,10*ROW('Sanitation Data'!G43))),'Data Summary'!DC49="Yes"),OFFSET('Sanitation Data'!$G$11,0,10*ROW('Sanitation Data'!G43)),NA())</f>
        <v>#N/A</v>
      </c>
      <c r="AO49" s="507" t="e">
        <f ca="1">+IF(AND(ISNUMBER(OFFSET('Sanitation Data'!$G$12,0,10*ROW('Sanitation Data'!G43))),'Data Summary'!DD49="Yes"),OFFSET('Sanitation Data'!$G$12,0,10*ROW('Sanitation Data'!G43)),NA())</f>
        <v>#N/A</v>
      </c>
      <c r="AP49" s="507" t="e">
        <f ca="1">+IF(AND(ISNUMBER(OFFSET('Sanitation Data'!$H$4,0,10*ROW('Sanitation Data'!H43))),'Data Summary'!DE49="Yes"),100-OFFSET('Sanitation Data'!$H$4,0,10*ROW('Sanitation Data'!H43)),NA())</f>
        <v>#N/A</v>
      </c>
      <c r="AQ49" s="507" t="e">
        <f ca="1">+IF(AND(ISNUMBER(OFFSET('Sanitation Data'!$H$6,0,10*ROW('Sanitation Data'!H43))),'Data Summary'!DF49="Yes"),OFFSET('Sanitation Data'!$H$6,0,10*ROW('Sanitation Data'!H43)),NA())</f>
        <v>#N/A</v>
      </c>
      <c r="AR49" s="507" t="e">
        <f ca="1">+IF(AND(ISNUMBER(OFFSET('Sanitation Data'!$H$10,0,10*ROW('Sanitation Data'!H43))),'Data Summary'!DG49="Yes"),OFFSET('Sanitation Data'!$H$10,0,10*ROW('Sanitation Data'!H43)),NA())</f>
        <v>#N/A</v>
      </c>
      <c r="AS49" s="507" t="e">
        <f ca="1">+IF(AND(ISNUMBER(OFFSET('Sanitation Data'!$H$11,0,10*ROW('Sanitation Data'!H43))),'Data Summary'!DH49="Yes"),OFFSET('Sanitation Data'!$H$11,0,10*ROW('Sanitation Data'!H43)),NA())</f>
        <v>#N/A</v>
      </c>
      <c r="AT49" s="507" t="e">
        <f ca="1">+IF(AND(ISNUMBER(OFFSET('Sanitation Data'!$H$12,0,10*ROW('Sanitation Data'!H43))),'Data Summary'!DI49="Yes"),OFFSET('Sanitation Data'!$H$12,0,10*ROW('Sanitation Data'!H43)),NA())</f>
        <v>#N/A</v>
      </c>
      <c r="AU49" s="507" t="e">
        <f ca="1">+IF(AND(ISNUMBER(OFFSET('Sanitation Data'!$I$4,0,10*ROW('Sanitation Data'!I43))),'Data Summary'!DJ49="Yes"),100-OFFSET('Sanitation Data'!$I$4,0,10*ROW('Sanitation Data'!I43)),NA())</f>
        <v>#N/A</v>
      </c>
      <c r="AV49" s="507" t="e">
        <f ca="1">+IF(AND(ISNUMBER(OFFSET('Sanitation Data'!$I$6,0,10*ROW('Sanitation Data'!I43))),'Data Summary'!DK49="Yes"),OFFSET('Sanitation Data'!$I$6,0,10*ROW('Sanitation Data'!I43)),NA())</f>
        <v>#N/A</v>
      </c>
      <c r="AW49" s="507" t="e">
        <f ca="1">+IF(AND(ISNUMBER(OFFSET('Sanitation Data'!$I$10,0,10*ROW('Sanitation Data'!I43))),'Data Summary'!DL49="Yes"),OFFSET('Sanitation Data'!$I$10,0,10*ROW('Sanitation Data'!I43)),NA())</f>
        <v>#N/A</v>
      </c>
      <c r="AX49" s="507" t="e">
        <f ca="1">+IF(AND(ISNUMBER(OFFSET('Sanitation Data'!$I$11,0,10*ROW('Sanitation Data'!I43))),'Data Summary'!DM49="Yes"),OFFSET('Sanitation Data'!$I$11,0,10*ROW('Sanitation Data'!I43)),NA())</f>
        <v>#N/A</v>
      </c>
      <c r="AY49" s="507" t="e">
        <f ca="1">+IF(AND(ISNUMBER(OFFSET('Sanitation Data'!$I$12,0,10*ROW('Sanitation Data'!I43))),'Data Summary'!DN49="Yes"),OFFSET('Sanitation Data'!$I$12,0,10*ROW('Sanitation Data'!I43)),NA())</f>
        <v>#N/A</v>
      </c>
      <c r="AZ49" s="508" t="e">
        <f ca="1">+IF(AND(ISNUMBER(OFFSET('Hygiene Data'!$D$5,0,10*ROW('Hygiene Data'!D43))),'Data Summary'!DO49="Yes"),OFFSET('Hygiene Data'!$D$5,0,10*ROW('Hygiene Data'!D43)),NA())</f>
        <v>#N/A</v>
      </c>
      <c r="BA49" s="508" t="e">
        <f ca="1">+IF(AND(ISNUMBER(OFFSET('Hygiene Data'!$D$7,0,10*ROW('Hygiene Data'!D43))),'Data Summary'!DP49="Yes"),OFFSET('Hygiene Data'!$D$7,0,10*ROW('Hygiene Data'!D43)),NA())</f>
        <v>#N/A</v>
      </c>
      <c r="BB49" s="508" t="e">
        <f ca="1">+IF(AND(ISNUMBER(OFFSET('Hygiene Data'!$D$9,0,10*ROW('Hygiene Data'!D43))),'Data Summary'!DQ49="Yes"),OFFSET('Hygiene Data'!$D$9,0,10*ROW('Hygiene Data'!D43)),NA())</f>
        <v>#N/A</v>
      </c>
      <c r="BC49" s="508" t="e">
        <f ca="1">+IF(AND(ISNUMBER(OFFSET('Hygiene Data'!$E$5,0,10*ROW('Hygiene Data'!E43))),'Data Summary'!DR49="Yes"),OFFSET('Hygiene Data'!$E$5,0,10*ROW('Hygiene Data'!E43)),NA())</f>
        <v>#N/A</v>
      </c>
      <c r="BD49" s="508" t="e">
        <f ca="1">+IF(AND(ISNUMBER(OFFSET('Hygiene Data'!$E$7,0,10*ROW('Hygiene Data'!E43))),'Data Summary'!DS49="Yes"),OFFSET('Hygiene Data'!$E$7,0,10*ROW('Hygiene Data'!E43)),NA())</f>
        <v>#N/A</v>
      </c>
      <c r="BE49" s="508" t="e">
        <f ca="1">+IF(AND(ISNUMBER(OFFSET('Hygiene Data'!$E$9,0,10*ROW('Hygiene Data'!E43))),'Data Summary'!DT49="Yes"),OFFSET('Hygiene Data'!$E$9,0,10*ROW('Hygiene Data'!E43)),NA())</f>
        <v>#N/A</v>
      </c>
      <c r="BF49" s="508" t="e">
        <f ca="1">+IF(AND(ISNUMBER(OFFSET('Hygiene Data'!$F$5,0,10*ROW('Hygiene Data'!F43))),'Data Summary'!DU49="Yes"),OFFSET('Hygiene Data'!$F$5,0,10*ROW('Hygiene Data'!F43)),NA())</f>
        <v>#N/A</v>
      </c>
      <c r="BG49" s="508" t="e">
        <f ca="1">+IF(AND(ISNUMBER(OFFSET('Hygiene Data'!$F$7,0,10*ROW('Hygiene Data'!F43))),'Data Summary'!DV49="Yes"),OFFSET('Hygiene Data'!$F$7,0,10*ROW('Hygiene Data'!F43)),NA())</f>
        <v>#N/A</v>
      </c>
      <c r="BH49" s="508" t="e">
        <f ca="1">+IF(AND(ISNUMBER(OFFSET('Hygiene Data'!$F$9,0,10*ROW('Hygiene Data'!F43))),'Data Summary'!DW49="Yes"),OFFSET('Hygiene Data'!$F$9,0,10*ROW('Hygiene Data'!F43)),NA())</f>
        <v>#N/A</v>
      </c>
      <c r="BI49" s="508" t="e">
        <f ca="1">+IF(AND(ISNUMBER(OFFSET('Hygiene Data'!$G$5,0,10*ROW('Hygiene Data'!G43))),'Data Summary'!DX49="Yes"),OFFSET('Hygiene Data'!$G$5,0,10*ROW('Hygiene Data'!G43)),NA())</f>
        <v>#N/A</v>
      </c>
      <c r="BJ49" s="508" t="e">
        <f ca="1">+IF(AND(ISNUMBER(OFFSET('Hygiene Data'!$G$7,0,10*ROW('Hygiene Data'!G43))),'Data Summary'!DY49="Yes"),OFFSET('Hygiene Data'!$G$7,0,10*ROW('Hygiene Data'!G43)),NA())</f>
        <v>#N/A</v>
      </c>
      <c r="BK49" s="508" t="e">
        <f ca="1">+IF(AND(ISNUMBER(OFFSET('Hygiene Data'!$G$9,0,10*ROW('Hygiene Data'!G43))),'Data Summary'!DZ49="Yes"),OFFSET('Hygiene Data'!$G$9,0,10*ROW('Hygiene Data'!G43)),NA())</f>
        <v>#N/A</v>
      </c>
      <c r="BL49" s="508" t="e">
        <f ca="1">+IF(AND(ISNUMBER(OFFSET('Hygiene Data'!$H$5,0,10*ROW('Hygiene Data'!H43))),'Data Summary'!EA49="Yes"),OFFSET('Hygiene Data'!$H$5,0,10*ROW('Hygiene Data'!H43)),NA())</f>
        <v>#N/A</v>
      </c>
      <c r="BM49" s="508" t="e">
        <f ca="1">+IF(AND(ISNUMBER(OFFSET('Hygiene Data'!$H$7,0,10*ROW('Hygiene Data'!H43))),'Data Summary'!EB49="Yes"),OFFSET('Hygiene Data'!$H$7,0,10*ROW('Hygiene Data'!H43)),NA())</f>
        <v>#N/A</v>
      </c>
      <c r="BN49" s="508" t="e">
        <f ca="1">+IF(AND(ISNUMBER(OFFSET('Hygiene Data'!$H$9,0,10*ROW('Hygiene Data'!H43))),'Data Summary'!EC49="Yes"),OFFSET('Hygiene Data'!$H$9,0,10*ROW('Hygiene Data'!H43)),NA())</f>
        <v>#N/A</v>
      </c>
      <c r="BO49" s="508" t="e">
        <f ca="1">+IF(AND(ISNUMBER(OFFSET('Hygiene Data'!$I$5,0,10*ROW('Hygiene Data'!I43))),'Data Summary'!ED49="Yes"),OFFSET('Hygiene Data'!$I$5,0,10*ROW('Hygiene Data'!I43)),NA())</f>
        <v>#N/A</v>
      </c>
      <c r="BP49" s="508" t="e">
        <f ca="1">+IF(AND(ISNUMBER(OFFSET('Hygiene Data'!$I$7,0,10*ROW('Hygiene Data'!I43))),'Data Summary'!EE49="Yes"),OFFSET('Hygiene Data'!$I$7,0,10*ROW('Hygiene Data'!I43)),NA())</f>
        <v>#N/A</v>
      </c>
      <c r="BQ49" s="508" t="e">
        <f ca="1">+IF(AND(ISNUMBER(OFFSET('Hygiene Data'!$I$9,0,10*ROW('Hygiene Data'!I43))),'Data Summary'!EF49="Yes"),OFFSET('Hygiene Data'!$I$9,0,10*ROW('Hygiene Data'!I43)),NA())</f>
        <v>#N/A</v>
      </c>
    </row>
    <row r="50" spans="1:69" x14ac:dyDescent="0.25">
      <c r="A50" s="504" t="e">
        <f ca="1">+RIGHT('Data Summary'!A50,LEN('Data Summary'!A50)-9)</f>
        <v>#VALUE!</v>
      </c>
      <c r="B50" s="478" t="str">
        <f ca="1">+IF(ISTEXT('Data Summary'!B50),'Data Summary'!B50,"")</f>
        <v/>
      </c>
      <c r="C50" s="505" t="e">
        <f ca="1">+VALUE('Data Summary'!C50)</f>
        <v>#VALUE!</v>
      </c>
      <c r="D50" s="506" t="e">
        <f ca="1">+IF(AND(ISNUMBER(OFFSET('Water Data'!$D$4,0,10*ROW('Water Data'!D44))),'Data Summary'!BS50="Yes"),100-OFFSET('Water Data'!$D$4,0,10*ROW('Water Data'!D44)),NA())</f>
        <v>#N/A</v>
      </c>
      <c r="E50" s="506" t="e">
        <f ca="1">+IF(AND(ISNUMBER(OFFSET('Water Data'!$D$6,0,10*ROW('Water Data'!D44))),'Data Summary'!BT50="Yes"),OFFSET('Water Data'!$D$6,0,10*ROW('Water Data'!D44)),NA())</f>
        <v>#N/A</v>
      </c>
      <c r="F50" s="506" t="e">
        <f ca="1">+IF(AND(ISNUMBER(OFFSET('Water Data'!$D$9,0,10*ROW('Water Data'!D44))),'Data Summary'!BU50="Yes"),OFFSET('Water Data'!$D$9,0,10*ROW('Water Data'!D44)),NA())</f>
        <v>#N/A</v>
      </c>
      <c r="G50" s="506" t="e">
        <f ca="1">+IF(AND(ISNUMBER(OFFSET('Water Data'!$E$4,0,10*ROW('Water Data'!E44))),'Data Summary'!BV50="Yes"),100-OFFSET('Water Data'!$E$4,0,10*ROW('Water Data'!E44)),NA())</f>
        <v>#N/A</v>
      </c>
      <c r="H50" s="506" t="e">
        <f ca="1">+IF(AND(ISNUMBER(OFFSET('Water Data'!$E$6,0,10*ROW('Water Data'!E44))),'Data Summary'!BW50="Yes"),OFFSET('Water Data'!$E$6,0,10*ROW('Water Data'!E44)),NA())</f>
        <v>#N/A</v>
      </c>
      <c r="I50" s="506" t="e">
        <f ca="1">+IF(AND(ISNUMBER(OFFSET('Water Data'!$E$9,0,10*ROW('Water Data'!E44))),'Data Summary'!BX50="Yes"),OFFSET('Water Data'!$E$9,0,10*ROW('Water Data'!E44)),NA())</f>
        <v>#N/A</v>
      </c>
      <c r="J50" s="506" t="e">
        <f ca="1">+IF(AND(ISNUMBER(OFFSET('Water Data'!$F$4,0,10*ROW('Water Data'!F44))),'Data Summary'!BY50="Yes"),100-OFFSET('Water Data'!$F$4,0,10*ROW('Water Data'!F44)),NA())</f>
        <v>#N/A</v>
      </c>
      <c r="K50" s="506" t="e">
        <f ca="1">+IF(AND(ISNUMBER(OFFSET('Water Data'!$F$6,0,10*ROW('Water Data'!F44))),'Data Summary'!BZ50="Yes"),OFFSET('Water Data'!$F$6,0,10*ROW('Water Data'!F44)),NA())</f>
        <v>#N/A</v>
      </c>
      <c r="L50" s="506" t="e">
        <f ca="1">+IF(AND(ISNUMBER(OFFSET('Water Data'!$F$9,0,10*ROW('Water Data'!F44))),'Data Summary'!CA50="Yes"),OFFSET('Water Data'!$F$9,0,10*ROW('Water Data'!F44)),NA())</f>
        <v>#N/A</v>
      </c>
      <c r="M50" s="506" t="e">
        <f ca="1">+IF(AND(ISNUMBER(OFFSET('Water Data'!$G$4,0,10*ROW('Water Data'!G44))),'Data Summary'!CB50="Yes"),100-OFFSET('Water Data'!$G$4,0,10*ROW('Water Data'!G44)),NA())</f>
        <v>#N/A</v>
      </c>
      <c r="N50" s="506" t="e">
        <f ca="1">+IF(AND(ISNUMBER(OFFSET('Water Data'!$G$6,0,10*ROW('Water Data'!G44))),'Data Summary'!CC50="Yes"),OFFSET('Water Data'!$G$6,0,10*ROW('Water Data'!G44)),NA())</f>
        <v>#N/A</v>
      </c>
      <c r="O50" s="506" t="e">
        <f ca="1">+IF(AND(ISNUMBER(OFFSET('Water Data'!$G$9,0,10*ROW('Water Data'!G44))),'Data Summary'!CD50="Yes"),OFFSET('Water Data'!$G$9,0,10*ROW('Water Data'!G44)),NA())</f>
        <v>#N/A</v>
      </c>
      <c r="P50" s="506" t="e">
        <f ca="1">+IF(AND(ISNUMBER(OFFSET('Water Data'!$H$4,0,10*ROW('Water Data'!H44))),'Data Summary'!CE50="Yes"),100-OFFSET('Water Data'!$H$4,0,10*ROW('Water Data'!H44)),NA())</f>
        <v>#N/A</v>
      </c>
      <c r="Q50" s="506" t="e">
        <f ca="1">+IF(AND(ISNUMBER(OFFSET('Water Data'!$H$6,0,10*ROW('Water Data'!H44))),'Data Summary'!CF50="Yes"),OFFSET('Water Data'!$H$6,0,10*ROW('Water Data'!H44)),NA())</f>
        <v>#N/A</v>
      </c>
      <c r="R50" s="506" t="e">
        <f ca="1">+IF(AND(ISNUMBER(OFFSET('Water Data'!$H$9,0,10*ROW('Water Data'!H44))),'Data Summary'!CG50="Yes"),OFFSET('Water Data'!$H$9,0,10*ROW('Water Data'!H44)),NA())</f>
        <v>#N/A</v>
      </c>
      <c r="S50" s="506" t="e">
        <f ca="1">+IF(AND(ISNUMBER(OFFSET('Water Data'!$I$4,0,10*ROW('Water Data'!I44))),'Data Summary'!CH50="Yes"),100-OFFSET('Water Data'!$I$4,0,10*ROW('Water Data'!I44)),NA())</f>
        <v>#N/A</v>
      </c>
      <c r="T50" s="506" t="e">
        <f ca="1">+IF(AND(ISNUMBER(OFFSET('Water Data'!$I$6,0,10*ROW('Water Data'!I44))),'Data Summary'!CI50="Yes"),OFFSET('Water Data'!$I$6,0,10*ROW('Water Data'!I44)),NA())</f>
        <v>#N/A</v>
      </c>
      <c r="U50" s="506" t="e">
        <f ca="1">+IF(AND(ISNUMBER(OFFSET('Water Data'!$I$9,0,10*ROW('Water Data'!I44))),'Data Summary'!CJ50="Yes"),OFFSET('Water Data'!$I$9,0,10*ROW('Water Data'!I44)),NA())</f>
        <v>#N/A</v>
      </c>
      <c r="V50" s="507" t="e">
        <f ca="1">+IF(AND(ISNUMBER(OFFSET('Sanitation Data'!$D$4,0,10*ROW('Sanitation Data'!D44))),'Data Summary'!CK50="Yes"),100-OFFSET('Sanitation Data'!$D$4,0,10*ROW('Sanitation Data'!D44)),NA())</f>
        <v>#N/A</v>
      </c>
      <c r="W50" s="507" t="e">
        <f ca="1">+IF(AND(ISNUMBER(OFFSET('Sanitation Data'!$D$6,0,10*ROW('Sanitation Data'!D44))),'Data Summary'!CL50="Yes"),OFFSET('Sanitation Data'!$D$6,0,10*ROW('Sanitation Data'!D44)),NA())</f>
        <v>#N/A</v>
      </c>
      <c r="X50" s="507" t="e">
        <f ca="1">+IF(AND(ISNUMBER(OFFSET('Sanitation Data'!$D$10,0,10*ROW('Sanitation Data'!D44))),'Data Summary'!CM50="Yes"),OFFSET('Sanitation Data'!$D$10,0,10*ROW('Sanitation Data'!D44)),NA())</f>
        <v>#N/A</v>
      </c>
      <c r="Y50" s="507" t="e">
        <f ca="1">+IF(AND(ISNUMBER(OFFSET('Sanitation Data'!$D$11,0,10*ROW('Sanitation Data'!D44))),'Data Summary'!CN50="Yes"),OFFSET('Sanitation Data'!$D$11,0,10*ROW('Sanitation Data'!D44)),NA())</f>
        <v>#N/A</v>
      </c>
      <c r="Z50" s="507" t="e">
        <f ca="1">+IF(AND(ISNUMBER(OFFSET('Sanitation Data'!$D$12,0,10*ROW('Sanitation Data'!D44))),'Data Summary'!CO50="Yes"),OFFSET('Sanitation Data'!$D$12,0,10*ROW('Sanitation Data'!D44)),NA())</f>
        <v>#N/A</v>
      </c>
      <c r="AA50" s="507" t="e">
        <f ca="1">+IF(AND(ISNUMBER(OFFSET('Sanitation Data'!$E$4,0,10*ROW('Sanitation Data'!E44))),'Data Summary'!CP50="Yes"),100-OFFSET('Sanitation Data'!$E$4,0,10*ROW('Sanitation Data'!E44)),NA())</f>
        <v>#N/A</v>
      </c>
      <c r="AB50" s="507" t="e">
        <f ca="1">+IF(AND(ISNUMBER(OFFSET('Sanitation Data'!$E$6,0,10*ROW('Sanitation Data'!E44))),'Data Summary'!CQ50="Yes"),OFFSET('Sanitation Data'!$E$6,0,10*ROW('Sanitation Data'!E44)),NA())</f>
        <v>#N/A</v>
      </c>
      <c r="AC50" s="507" t="e">
        <f ca="1">+IF(AND(ISNUMBER(OFFSET('Sanitation Data'!$E$10,0,10*ROW('Sanitation Data'!E44))),'Data Summary'!CR50="Yes"),OFFSET('Sanitation Data'!$E$10,0,10*ROW('Sanitation Data'!E44)),NA())</f>
        <v>#N/A</v>
      </c>
      <c r="AD50" s="507" t="e">
        <f ca="1">+IF(AND(ISNUMBER(OFFSET('Sanitation Data'!$E$11,0,10*ROW('Sanitation Data'!E44))),'Data Summary'!CS50="Yes"),OFFSET('Sanitation Data'!$E$11,0,10*ROW('Sanitation Data'!E44)),NA())</f>
        <v>#N/A</v>
      </c>
      <c r="AE50" s="507" t="e">
        <f ca="1">+IF(AND(ISNUMBER(OFFSET('Sanitation Data'!$E$12,0,10*ROW('Sanitation Data'!E44))),'Data Summary'!CT50="Yes"),OFFSET('Sanitation Data'!$E$12,0,10*ROW('Sanitation Data'!E44)),NA())</f>
        <v>#N/A</v>
      </c>
      <c r="AF50" s="507" t="e">
        <f ca="1">+IF(AND(ISNUMBER(OFFSET('Sanitation Data'!$F$4,0,10*ROW('Sanitation Data'!F44))),'Data Summary'!CU50="Yes"),100-OFFSET('Sanitation Data'!$F$4,0,10*ROW('Sanitation Data'!F44)),NA())</f>
        <v>#N/A</v>
      </c>
      <c r="AG50" s="507" t="e">
        <f ca="1">+IF(AND(ISNUMBER(OFFSET('Sanitation Data'!$F$6,0,10*ROW('Sanitation Data'!F44))),'Data Summary'!CV50="Yes"),OFFSET('Sanitation Data'!$F$6,0,10*ROW('Sanitation Data'!F44)),NA())</f>
        <v>#N/A</v>
      </c>
      <c r="AH50" s="507" t="e">
        <f ca="1">+IF(AND(ISNUMBER(OFFSET('Sanitation Data'!$F$10,0,10*ROW('Sanitation Data'!F44))),'Data Summary'!CW50="Yes"),OFFSET('Sanitation Data'!$F$10,0,10*ROW('Sanitation Data'!F44)),NA())</f>
        <v>#N/A</v>
      </c>
      <c r="AI50" s="507" t="e">
        <f ca="1">+IF(AND(ISNUMBER(OFFSET('Sanitation Data'!$F$11,0,10*ROW('Sanitation Data'!F44))),'Data Summary'!CX50="Yes"),OFFSET('Sanitation Data'!$F$11,0,10*ROW('Sanitation Data'!F44)),NA())</f>
        <v>#N/A</v>
      </c>
      <c r="AJ50" s="507" t="e">
        <f ca="1">+IF(AND(ISNUMBER(OFFSET('Sanitation Data'!$F$12,0,10*ROW('Sanitation Data'!F44))),'Data Summary'!CY50="Yes"),OFFSET('Sanitation Data'!$F$12,0,10*ROW('Sanitation Data'!F44)),NA())</f>
        <v>#N/A</v>
      </c>
      <c r="AK50" s="507" t="e">
        <f ca="1">+IF(AND(ISNUMBER(OFFSET('Sanitation Data'!$G$4,0,10*ROW('Sanitation Data'!G44))),'Data Summary'!CZ50="Yes"),100-OFFSET('Sanitation Data'!$G$4,0,10*ROW('Sanitation Data'!G44)),NA())</f>
        <v>#N/A</v>
      </c>
      <c r="AL50" s="507" t="e">
        <f ca="1">+IF(AND(ISNUMBER(OFFSET('Sanitation Data'!$G$6,0,10*ROW('Sanitation Data'!G44))),'Data Summary'!DA50="Yes"),OFFSET('Sanitation Data'!$G$6,0,10*ROW('Sanitation Data'!G44)),NA())</f>
        <v>#N/A</v>
      </c>
      <c r="AM50" s="507" t="e">
        <f ca="1">+IF(AND(ISNUMBER(OFFSET('Sanitation Data'!$G$10,0,10*ROW('Sanitation Data'!G44))),'Data Summary'!DB50="Yes"),OFFSET('Sanitation Data'!$G$10,0,10*ROW('Sanitation Data'!G44)),NA())</f>
        <v>#N/A</v>
      </c>
      <c r="AN50" s="507" t="e">
        <f ca="1">+IF(AND(ISNUMBER(OFFSET('Sanitation Data'!$G$11,0,10*ROW('Sanitation Data'!G44))),'Data Summary'!DC50="Yes"),OFFSET('Sanitation Data'!$G$11,0,10*ROW('Sanitation Data'!G44)),NA())</f>
        <v>#N/A</v>
      </c>
      <c r="AO50" s="507" t="e">
        <f ca="1">+IF(AND(ISNUMBER(OFFSET('Sanitation Data'!$G$12,0,10*ROW('Sanitation Data'!G44))),'Data Summary'!DD50="Yes"),OFFSET('Sanitation Data'!$G$12,0,10*ROW('Sanitation Data'!G44)),NA())</f>
        <v>#N/A</v>
      </c>
      <c r="AP50" s="507" t="e">
        <f ca="1">+IF(AND(ISNUMBER(OFFSET('Sanitation Data'!$H$4,0,10*ROW('Sanitation Data'!H44))),'Data Summary'!DE50="Yes"),100-OFFSET('Sanitation Data'!$H$4,0,10*ROW('Sanitation Data'!H44)),NA())</f>
        <v>#N/A</v>
      </c>
      <c r="AQ50" s="507" t="e">
        <f ca="1">+IF(AND(ISNUMBER(OFFSET('Sanitation Data'!$H$6,0,10*ROW('Sanitation Data'!H44))),'Data Summary'!DF50="Yes"),OFFSET('Sanitation Data'!$H$6,0,10*ROW('Sanitation Data'!H44)),NA())</f>
        <v>#N/A</v>
      </c>
      <c r="AR50" s="507" t="e">
        <f ca="1">+IF(AND(ISNUMBER(OFFSET('Sanitation Data'!$H$10,0,10*ROW('Sanitation Data'!H44))),'Data Summary'!DG50="Yes"),OFFSET('Sanitation Data'!$H$10,0,10*ROW('Sanitation Data'!H44)),NA())</f>
        <v>#N/A</v>
      </c>
      <c r="AS50" s="507" t="e">
        <f ca="1">+IF(AND(ISNUMBER(OFFSET('Sanitation Data'!$H$11,0,10*ROW('Sanitation Data'!H44))),'Data Summary'!DH50="Yes"),OFFSET('Sanitation Data'!$H$11,0,10*ROW('Sanitation Data'!H44)),NA())</f>
        <v>#N/A</v>
      </c>
      <c r="AT50" s="507" t="e">
        <f ca="1">+IF(AND(ISNUMBER(OFFSET('Sanitation Data'!$H$12,0,10*ROW('Sanitation Data'!H44))),'Data Summary'!DI50="Yes"),OFFSET('Sanitation Data'!$H$12,0,10*ROW('Sanitation Data'!H44)),NA())</f>
        <v>#N/A</v>
      </c>
      <c r="AU50" s="507" t="e">
        <f ca="1">+IF(AND(ISNUMBER(OFFSET('Sanitation Data'!$I$4,0,10*ROW('Sanitation Data'!I44))),'Data Summary'!DJ50="Yes"),100-OFFSET('Sanitation Data'!$I$4,0,10*ROW('Sanitation Data'!I44)),NA())</f>
        <v>#N/A</v>
      </c>
      <c r="AV50" s="507" t="e">
        <f ca="1">+IF(AND(ISNUMBER(OFFSET('Sanitation Data'!$I$6,0,10*ROW('Sanitation Data'!I44))),'Data Summary'!DK50="Yes"),OFFSET('Sanitation Data'!$I$6,0,10*ROW('Sanitation Data'!I44)),NA())</f>
        <v>#N/A</v>
      </c>
      <c r="AW50" s="507" t="e">
        <f ca="1">+IF(AND(ISNUMBER(OFFSET('Sanitation Data'!$I$10,0,10*ROW('Sanitation Data'!I44))),'Data Summary'!DL50="Yes"),OFFSET('Sanitation Data'!$I$10,0,10*ROW('Sanitation Data'!I44)),NA())</f>
        <v>#N/A</v>
      </c>
      <c r="AX50" s="507" t="e">
        <f ca="1">+IF(AND(ISNUMBER(OFFSET('Sanitation Data'!$I$11,0,10*ROW('Sanitation Data'!I44))),'Data Summary'!DM50="Yes"),OFFSET('Sanitation Data'!$I$11,0,10*ROW('Sanitation Data'!I44)),NA())</f>
        <v>#N/A</v>
      </c>
      <c r="AY50" s="507" t="e">
        <f ca="1">+IF(AND(ISNUMBER(OFFSET('Sanitation Data'!$I$12,0,10*ROW('Sanitation Data'!I44))),'Data Summary'!DN50="Yes"),OFFSET('Sanitation Data'!$I$12,0,10*ROW('Sanitation Data'!I44)),NA())</f>
        <v>#N/A</v>
      </c>
      <c r="AZ50" s="508" t="e">
        <f ca="1">+IF(AND(ISNUMBER(OFFSET('Hygiene Data'!$D$5,0,10*ROW('Hygiene Data'!D44))),'Data Summary'!DO50="Yes"),OFFSET('Hygiene Data'!$D$5,0,10*ROW('Hygiene Data'!D44)),NA())</f>
        <v>#N/A</v>
      </c>
      <c r="BA50" s="508" t="e">
        <f ca="1">+IF(AND(ISNUMBER(OFFSET('Hygiene Data'!$D$7,0,10*ROW('Hygiene Data'!D44))),'Data Summary'!DP50="Yes"),OFFSET('Hygiene Data'!$D$7,0,10*ROW('Hygiene Data'!D44)),NA())</f>
        <v>#N/A</v>
      </c>
      <c r="BB50" s="508" t="e">
        <f ca="1">+IF(AND(ISNUMBER(OFFSET('Hygiene Data'!$D$9,0,10*ROW('Hygiene Data'!D44))),'Data Summary'!DQ50="Yes"),OFFSET('Hygiene Data'!$D$9,0,10*ROW('Hygiene Data'!D44)),NA())</f>
        <v>#N/A</v>
      </c>
      <c r="BC50" s="508" t="e">
        <f ca="1">+IF(AND(ISNUMBER(OFFSET('Hygiene Data'!$E$5,0,10*ROW('Hygiene Data'!E44))),'Data Summary'!DR50="Yes"),OFFSET('Hygiene Data'!$E$5,0,10*ROW('Hygiene Data'!E44)),NA())</f>
        <v>#N/A</v>
      </c>
      <c r="BD50" s="508" t="e">
        <f ca="1">+IF(AND(ISNUMBER(OFFSET('Hygiene Data'!$E$7,0,10*ROW('Hygiene Data'!E44))),'Data Summary'!DS50="Yes"),OFFSET('Hygiene Data'!$E$7,0,10*ROW('Hygiene Data'!E44)),NA())</f>
        <v>#N/A</v>
      </c>
      <c r="BE50" s="508" t="e">
        <f ca="1">+IF(AND(ISNUMBER(OFFSET('Hygiene Data'!$E$9,0,10*ROW('Hygiene Data'!E44))),'Data Summary'!DT50="Yes"),OFFSET('Hygiene Data'!$E$9,0,10*ROW('Hygiene Data'!E44)),NA())</f>
        <v>#N/A</v>
      </c>
      <c r="BF50" s="508" t="e">
        <f ca="1">+IF(AND(ISNUMBER(OFFSET('Hygiene Data'!$F$5,0,10*ROW('Hygiene Data'!F44))),'Data Summary'!DU50="Yes"),OFFSET('Hygiene Data'!$F$5,0,10*ROW('Hygiene Data'!F44)),NA())</f>
        <v>#N/A</v>
      </c>
      <c r="BG50" s="508" t="e">
        <f ca="1">+IF(AND(ISNUMBER(OFFSET('Hygiene Data'!$F$7,0,10*ROW('Hygiene Data'!F44))),'Data Summary'!DV50="Yes"),OFFSET('Hygiene Data'!$F$7,0,10*ROW('Hygiene Data'!F44)),NA())</f>
        <v>#N/A</v>
      </c>
      <c r="BH50" s="508" t="e">
        <f ca="1">+IF(AND(ISNUMBER(OFFSET('Hygiene Data'!$F$9,0,10*ROW('Hygiene Data'!F44))),'Data Summary'!DW50="Yes"),OFFSET('Hygiene Data'!$F$9,0,10*ROW('Hygiene Data'!F44)),NA())</f>
        <v>#N/A</v>
      </c>
      <c r="BI50" s="508" t="e">
        <f ca="1">+IF(AND(ISNUMBER(OFFSET('Hygiene Data'!$G$5,0,10*ROW('Hygiene Data'!G44))),'Data Summary'!DX50="Yes"),OFFSET('Hygiene Data'!$G$5,0,10*ROW('Hygiene Data'!G44)),NA())</f>
        <v>#N/A</v>
      </c>
      <c r="BJ50" s="508" t="e">
        <f ca="1">+IF(AND(ISNUMBER(OFFSET('Hygiene Data'!$G$7,0,10*ROW('Hygiene Data'!G44))),'Data Summary'!DY50="Yes"),OFFSET('Hygiene Data'!$G$7,0,10*ROW('Hygiene Data'!G44)),NA())</f>
        <v>#N/A</v>
      </c>
      <c r="BK50" s="508" t="e">
        <f ca="1">+IF(AND(ISNUMBER(OFFSET('Hygiene Data'!$G$9,0,10*ROW('Hygiene Data'!G44))),'Data Summary'!DZ50="Yes"),OFFSET('Hygiene Data'!$G$9,0,10*ROW('Hygiene Data'!G44)),NA())</f>
        <v>#N/A</v>
      </c>
      <c r="BL50" s="508" t="e">
        <f ca="1">+IF(AND(ISNUMBER(OFFSET('Hygiene Data'!$H$5,0,10*ROW('Hygiene Data'!H44))),'Data Summary'!EA50="Yes"),OFFSET('Hygiene Data'!$H$5,0,10*ROW('Hygiene Data'!H44)),NA())</f>
        <v>#N/A</v>
      </c>
      <c r="BM50" s="508" t="e">
        <f ca="1">+IF(AND(ISNUMBER(OFFSET('Hygiene Data'!$H$7,0,10*ROW('Hygiene Data'!H44))),'Data Summary'!EB50="Yes"),OFFSET('Hygiene Data'!$H$7,0,10*ROW('Hygiene Data'!H44)),NA())</f>
        <v>#N/A</v>
      </c>
      <c r="BN50" s="508" t="e">
        <f ca="1">+IF(AND(ISNUMBER(OFFSET('Hygiene Data'!$H$9,0,10*ROW('Hygiene Data'!H44))),'Data Summary'!EC50="Yes"),OFFSET('Hygiene Data'!$H$9,0,10*ROW('Hygiene Data'!H44)),NA())</f>
        <v>#N/A</v>
      </c>
      <c r="BO50" s="508" t="e">
        <f ca="1">+IF(AND(ISNUMBER(OFFSET('Hygiene Data'!$I$5,0,10*ROW('Hygiene Data'!I44))),'Data Summary'!ED50="Yes"),OFFSET('Hygiene Data'!$I$5,0,10*ROW('Hygiene Data'!I44)),NA())</f>
        <v>#N/A</v>
      </c>
      <c r="BP50" s="508" t="e">
        <f ca="1">+IF(AND(ISNUMBER(OFFSET('Hygiene Data'!$I$7,0,10*ROW('Hygiene Data'!I44))),'Data Summary'!EE50="Yes"),OFFSET('Hygiene Data'!$I$7,0,10*ROW('Hygiene Data'!I44)),NA())</f>
        <v>#N/A</v>
      </c>
      <c r="BQ50" s="508" t="e">
        <f ca="1">+IF(AND(ISNUMBER(OFFSET('Hygiene Data'!$I$9,0,10*ROW('Hygiene Data'!I44))),'Data Summary'!EF50="Yes"),OFFSET('Hygiene Data'!$I$9,0,10*ROW('Hygiene Data'!I44)),NA())</f>
        <v>#N/A</v>
      </c>
    </row>
    <row r="51" spans="1:69" x14ac:dyDescent="0.25">
      <c r="A51" s="504" t="e">
        <f ca="1">+RIGHT('Data Summary'!A51,LEN('Data Summary'!A51)-9)</f>
        <v>#VALUE!</v>
      </c>
      <c r="B51" s="478" t="str">
        <f ca="1">+IF(ISTEXT('Data Summary'!B51),'Data Summary'!B51,"")</f>
        <v/>
      </c>
      <c r="C51" s="505" t="e">
        <f ca="1">+VALUE('Data Summary'!C51)</f>
        <v>#VALUE!</v>
      </c>
      <c r="D51" s="506" t="e">
        <f ca="1">+IF(AND(ISNUMBER(OFFSET('Water Data'!$D$4,0,10*ROW('Water Data'!D45))),'Data Summary'!BS51="Yes"),100-OFFSET('Water Data'!$D$4,0,10*ROW('Water Data'!D45)),NA())</f>
        <v>#N/A</v>
      </c>
      <c r="E51" s="506" t="e">
        <f ca="1">+IF(AND(ISNUMBER(OFFSET('Water Data'!$D$6,0,10*ROW('Water Data'!D45))),'Data Summary'!BT51="Yes"),OFFSET('Water Data'!$D$6,0,10*ROW('Water Data'!D45)),NA())</f>
        <v>#N/A</v>
      </c>
      <c r="F51" s="506" t="e">
        <f ca="1">+IF(AND(ISNUMBER(OFFSET('Water Data'!$D$9,0,10*ROW('Water Data'!D45))),'Data Summary'!BU51="Yes"),OFFSET('Water Data'!$D$9,0,10*ROW('Water Data'!D45)),NA())</f>
        <v>#N/A</v>
      </c>
      <c r="G51" s="506" t="e">
        <f ca="1">+IF(AND(ISNUMBER(OFFSET('Water Data'!$E$4,0,10*ROW('Water Data'!E45))),'Data Summary'!BV51="Yes"),100-OFFSET('Water Data'!$E$4,0,10*ROW('Water Data'!E45)),NA())</f>
        <v>#N/A</v>
      </c>
      <c r="H51" s="506" t="e">
        <f ca="1">+IF(AND(ISNUMBER(OFFSET('Water Data'!$E$6,0,10*ROW('Water Data'!E45))),'Data Summary'!BW51="Yes"),OFFSET('Water Data'!$E$6,0,10*ROW('Water Data'!E45)),NA())</f>
        <v>#N/A</v>
      </c>
      <c r="I51" s="506" t="e">
        <f ca="1">+IF(AND(ISNUMBER(OFFSET('Water Data'!$E$9,0,10*ROW('Water Data'!E45))),'Data Summary'!BX51="Yes"),OFFSET('Water Data'!$E$9,0,10*ROW('Water Data'!E45)),NA())</f>
        <v>#N/A</v>
      </c>
      <c r="J51" s="506" t="e">
        <f ca="1">+IF(AND(ISNUMBER(OFFSET('Water Data'!$F$4,0,10*ROW('Water Data'!F45))),'Data Summary'!BY51="Yes"),100-OFFSET('Water Data'!$F$4,0,10*ROW('Water Data'!F45)),NA())</f>
        <v>#N/A</v>
      </c>
      <c r="K51" s="506" t="e">
        <f ca="1">+IF(AND(ISNUMBER(OFFSET('Water Data'!$F$6,0,10*ROW('Water Data'!F45))),'Data Summary'!BZ51="Yes"),OFFSET('Water Data'!$F$6,0,10*ROW('Water Data'!F45)),NA())</f>
        <v>#N/A</v>
      </c>
      <c r="L51" s="506" t="e">
        <f ca="1">+IF(AND(ISNUMBER(OFFSET('Water Data'!$F$9,0,10*ROW('Water Data'!F45))),'Data Summary'!CA51="Yes"),OFFSET('Water Data'!$F$9,0,10*ROW('Water Data'!F45)),NA())</f>
        <v>#N/A</v>
      </c>
      <c r="M51" s="506" t="e">
        <f ca="1">+IF(AND(ISNUMBER(OFFSET('Water Data'!$G$4,0,10*ROW('Water Data'!G45))),'Data Summary'!CB51="Yes"),100-OFFSET('Water Data'!$G$4,0,10*ROW('Water Data'!G45)),NA())</f>
        <v>#N/A</v>
      </c>
      <c r="N51" s="506" t="e">
        <f ca="1">+IF(AND(ISNUMBER(OFFSET('Water Data'!$G$6,0,10*ROW('Water Data'!G45))),'Data Summary'!CC51="Yes"),OFFSET('Water Data'!$G$6,0,10*ROW('Water Data'!G45)),NA())</f>
        <v>#N/A</v>
      </c>
      <c r="O51" s="506" t="e">
        <f ca="1">+IF(AND(ISNUMBER(OFFSET('Water Data'!$G$9,0,10*ROW('Water Data'!G45))),'Data Summary'!CD51="Yes"),OFFSET('Water Data'!$G$9,0,10*ROW('Water Data'!G45)),NA())</f>
        <v>#N/A</v>
      </c>
      <c r="P51" s="506" t="e">
        <f ca="1">+IF(AND(ISNUMBER(OFFSET('Water Data'!$H$4,0,10*ROW('Water Data'!H45))),'Data Summary'!CE51="Yes"),100-OFFSET('Water Data'!$H$4,0,10*ROW('Water Data'!H45)),NA())</f>
        <v>#N/A</v>
      </c>
      <c r="Q51" s="506" t="e">
        <f ca="1">+IF(AND(ISNUMBER(OFFSET('Water Data'!$H$6,0,10*ROW('Water Data'!H45))),'Data Summary'!CF51="Yes"),OFFSET('Water Data'!$H$6,0,10*ROW('Water Data'!H45)),NA())</f>
        <v>#N/A</v>
      </c>
      <c r="R51" s="506" t="e">
        <f ca="1">+IF(AND(ISNUMBER(OFFSET('Water Data'!$H$9,0,10*ROW('Water Data'!H45))),'Data Summary'!CG51="Yes"),OFFSET('Water Data'!$H$9,0,10*ROW('Water Data'!H45)),NA())</f>
        <v>#N/A</v>
      </c>
      <c r="S51" s="506" t="e">
        <f ca="1">+IF(AND(ISNUMBER(OFFSET('Water Data'!$I$4,0,10*ROW('Water Data'!I45))),'Data Summary'!CH51="Yes"),100-OFFSET('Water Data'!$I$4,0,10*ROW('Water Data'!I45)),NA())</f>
        <v>#N/A</v>
      </c>
      <c r="T51" s="506" t="e">
        <f ca="1">+IF(AND(ISNUMBER(OFFSET('Water Data'!$I$6,0,10*ROW('Water Data'!I45))),'Data Summary'!CI51="Yes"),OFFSET('Water Data'!$I$6,0,10*ROW('Water Data'!I45)),NA())</f>
        <v>#N/A</v>
      </c>
      <c r="U51" s="506" t="e">
        <f ca="1">+IF(AND(ISNUMBER(OFFSET('Water Data'!$I$9,0,10*ROW('Water Data'!I45))),'Data Summary'!CJ51="Yes"),OFFSET('Water Data'!$I$9,0,10*ROW('Water Data'!I45)),NA())</f>
        <v>#N/A</v>
      </c>
      <c r="V51" s="507" t="e">
        <f ca="1">+IF(AND(ISNUMBER(OFFSET('Sanitation Data'!$D$4,0,10*ROW('Sanitation Data'!D45))),'Data Summary'!CK51="Yes"),100-OFFSET('Sanitation Data'!$D$4,0,10*ROW('Sanitation Data'!D45)),NA())</f>
        <v>#N/A</v>
      </c>
      <c r="W51" s="507" t="e">
        <f ca="1">+IF(AND(ISNUMBER(OFFSET('Sanitation Data'!$D$6,0,10*ROW('Sanitation Data'!D45))),'Data Summary'!CL51="Yes"),OFFSET('Sanitation Data'!$D$6,0,10*ROW('Sanitation Data'!D45)),NA())</f>
        <v>#N/A</v>
      </c>
      <c r="X51" s="507" t="e">
        <f ca="1">+IF(AND(ISNUMBER(OFFSET('Sanitation Data'!$D$10,0,10*ROW('Sanitation Data'!D45))),'Data Summary'!CM51="Yes"),OFFSET('Sanitation Data'!$D$10,0,10*ROW('Sanitation Data'!D45)),NA())</f>
        <v>#N/A</v>
      </c>
      <c r="Y51" s="507" t="e">
        <f ca="1">+IF(AND(ISNUMBER(OFFSET('Sanitation Data'!$D$11,0,10*ROW('Sanitation Data'!D45))),'Data Summary'!CN51="Yes"),OFFSET('Sanitation Data'!$D$11,0,10*ROW('Sanitation Data'!D45)),NA())</f>
        <v>#N/A</v>
      </c>
      <c r="Z51" s="507" t="e">
        <f ca="1">+IF(AND(ISNUMBER(OFFSET('Sanitation Data'!$D$12,0,10*ROW('Sanitation Data'!D45))),'Data Summary'!CO51="Yes"),OFFSET('Sanitation Data'!$D$12,0,10*ROW('Sanitation Data'!D45)),NA())</f>
        <v>#N/A</v>
      </c>
      <c r="AA51" s="507" t="e">
        <f ca="1">+IF(AND(ISNUMBER(OFFSET('Sanitation Data'!$E$4,0,10*ROW('Sanitation Data'!E45))),'Data Summary'!CP51="Yes"),100-OFFSET('Sanitation Data'!$E$4,0,10*ROW('Sanitation Data'!E45)),NA())</f>
        <v>#N/A</v>
      </c>
      <c r="AB51" s="507" t="e">
        <f ca="1">+IF(AND(ISNUMBER(OFFSET('Sanitation Data'!$E$6,0,10*ROW('Sanitation Data'!E45))),'Data Summary'!CQ51="Yes"),OFFSET('Sanitation Data'!$E$6,0,10*ROW('Sanitation Data'!E45)),NA())</f>
        <v>#N/A</v>
      </c>
      <c r="AC51" s="507" t="e">
        <f ca="1">+IF(AND(ISNUMBER(OFFSET('Sanitation Data'!$E$10,0,10*ROW('Sanitation Data'!E45))),'Data Summary'!CR51="Yes"),OFFSET('Sanitation Data'!$E$10,0,10*ROW('Sanitation Data'!E45)),NA())</f>
        <v>#N/A</v>
      </c>
      <c r="AD51" s="507" t="e">
        <f ca="1">+IF(AND(ISNUMBER(OFFSET('Sanitation Data'!$E$11,0,10*ROW('Sanitation Data'!E45))),'Data Summary'!CS51="Yes"),OFFSET('Sanitation Data'!$E$11,0,10*ROW('Sanitation Data'!E45)),NA())</f>
        <v>#N/A</v>
      </c>
      <c r="AE51" s="507" t="e">
        <f ca="1">+IF(AND(ISNUMBER(OFFSET('Sanitation Data'!$E$12,0,10*ROW('Sanitation Data'!E45))),'Data Summary'!CT51="Yes"),OFFSET('Sanitation Data'!$E$12,0,10*ROW('Sanitation Data'!E45)),NA())</f>
        <v>#N/A</v>
      </c>
      <c r="AF51" s="507" t="e">
        <f ca="1">+IF(AND(ISNUMBER(OFFSET('Sanitation Data'!$F$4,0,10*ROW('Sanitation Data'!F45))),'Data Summary'!CU51="Yes"),100-OFFSET('Sanitation Data'!$F$4,0,10*ROW('Sanitation Data'!F45)),NA())</f>
        <v>#N/A</v>
      </c>
      <c r="AG51" s="507" t="e">
        <f ca="1">+IF(AND(ISNUMBER(OFFSET('Sanitation Data'!$F$6,0,10*ROW('Sanitation Data'!F45))),'Data Summary'!CV51="Yes"),OFFSET('Sanitation Data'!$F$6,0,10*ROW('Sanitation Data'!F45)),NA())</f>
        <v>#N/A</v>
      </c>
      <c r="AH51" s="507" t="e">
        <f ca="1">+IF(AND(ISNUMBER(OFFSET('Sanitation Data'!$F$10,0,10*ROW('Sanitation Data'!F45))),'Data Summary'!CW51="Yes"),OFFSET('Sanitation Data'!$F$10,0,10*ROW('Sanitation Data'!F45)),NA())</f>
        <v>#N/A</v>
      </c>
      <c r="AI51" s="507" t="e">
        <f ca="1">+IF(AND(ISNUMBER(OFFSET('Sanitation Data'!$F$11,0,10*ROW('Sanitation Data'!F45))),'Data Summary'!CX51="Yes"),OFFSET('Sanitation Data'!$F$11,0,10*ROW('Sanitation Data'!F45)),NA())</f>
        <v>#N/A</v>
      </c>
      <c r="AJ51" s="507" t="e">
        <f ca="1">+IF(AND(ISNUMBER(OFFSET('Sanitation Data'!$F$12,0,10*ROW('Sanitation Data'!F45))),'Data Summary'!CY51="Yes"),OFFSET('Sanitation Data'!$F$12,0,10*ROW('Sanitation Data'!F45)),NA())</f>
        <v>#N/A</v>
      </c>
      <c r="AK51" s="507" t="e">
        <f ca="1">+IF(AND(ISNUMBER(OFFSET('Sanitation Data'!$G$4,0,10*ROW('Sanitation Data'!G45))),'Data Summary'!CZ51="Yes"),100-OFFSET('Sanitation Data'!$G$4,0,10*ROW('Sanitation Data'!G45)),NA())</f>
        <v>#N/A</v>
      </c>
      <c r="AL51" s="507" t="e">
        <f ca="1">+IF(AND(ISNUMBER(OFFSET('Sanitation Data'!$G$6,0,10*ROW('Sanitation Data'!G45))),'Data Summary'!DA51="Yes"),OFFSET('Sanitation Data'!$G$6,0,10*ROW('Sanitation Data'!G45)),NA())</f>
        <v>#N/A</v>
      </c>
      <c r="AM51" s="507" t="e">
        <f ca="1">+IF(AND(ISNUMBER(OFFSET('Sanitation Data'!$G$10,0,10*ROW('Sanitation Data'!G45))),'Data Summary'!DB51="Yes"),OFFSET('Sanitation Data'!$G$10,0,10*ROW('Sanitation Data'!G45)),NA())</f>
        <v>#N/A</v>
      </c>
      <c r="AN51" s="507" t="e">
        <f ca="1">+IF(AND(ISNUMBER(OFFSET('Sanitation Data'!$G$11,0,10*ROW('Sanitation Data'!G45))),'Data Summary'!DC51="Yes"),OFFSET('Sanitation Data'!$G$11,0,10*ROW('Sanitation Data'!G45)),NA())</f>
        <v>#N/A</v>
      </c>
      <c r="AO51" s="507" t="e">
        <f ca="1">+IF(AND(ISNUMBER(OFFSET('Sanitation Data'!$G$12,0,10*ROW('Sanitation Data'!G45))),'Data Summary'!DD51="Yes"),OFFSET('Sanitation Data'!$G$12,0,10*ROW('Sanitation Data'!G45)),NA())</f>
        <v>#N/A</v>
      </c>
      <c r="AP51" s="507" t="e">
        <f ca="1">+IF(AND(ISNUMBER(OFFSET('Sanitation Data'!$H$4,0,10*ROW('Sanitation Data'!H45))),'Data Summary'!DE51="Yes"),100-OFFSET('Sanitation Data'!$H$4,0,10*ROW('Sanitation Data'!H45)),NA())</f>
        <v>#N/A</v>
      </c>
      <c r="AQ51" s="507" t="e">
        <f ca="1">+IF(AND(ISNUMBER(OFFSET('Sanitation Data'!$H$6,0,10*ROW('Sanitation Data'!H45))),'Data Summary'!DF51="Yes"),OFFSET('Sanitation Data'!$H$6,0,10*ROW('Sanitation Data'!H45)),NA())</f>
        <v>#N/A</v>
      </c>
      <c r="AR51" s="507" t="e">
        <f ca="1">+IF(AND(ISNUMBER(OFFSET('Sanitation Data'!$H$10,0,10*ROW('Sanitation Data'!H45))),'Data Summary'!DG51="Yes"),OFFSET('Sanitation Data'!$H$10,0,10*ROW('Sanitation Data'!H45)),NA())</f>
        <v>#N/A</v>
      </c>
      <c r="AS51" s="507" t="e">
        <f ca="1">+IF(AND(ISNUMBER(OFFSET('Sanitation Data'!$H$11,0,10*ROW('Sanitation Data'!H45))),'Data Summary'!DH51="Yes"),OFFSET('Sanitation Data'!$H$11,0,10*ROW('Sanitation Data'!H45)),NA())</f>
        <v>#N/A</v>
      </c>
      <c r="AT51" s="507" t="e">
        <f ca="1">+IF(AND(ISNUMBER(OFFSET('Sanitation Data'!$H$12,0,10*ROW('Sanitation Data'!H45))),'Data Summary'!DI51="Yes"),OFFSET('Sanitation Data'!$H$12,0,10*ROW('Sanitation Data'!H45)),NA())</f>
        <v>#N/A</v>
      </c>
      <c r="AU51" s="507" t="e">
        <f ca="1">+IF(AND(ISNUMBER(OFFSET('Sanitation Data'!$I$4,0,10*ROW('Sanitation Data'!I45))),'Data Summary'!DJ51="Yes"),100-OFFSET('Sanitation Data'!$I$4,0,10*ROW('Sanitation Data'!I45)),NA())</f>
        <v>#N/A</v>
      </c>
      <c r="AV51" s="507" t="e">
        <f ca="1">+IF(AND(ISNUMBER(OFFSET('Sanitation Data'!$I$6,0,10*ROW('Sanitation Data'!I45))),'Data Summary'!DK51="Yes"),OFFSET('Sanitation Data'!$I$6,0,10*ROW('Sanitation Data'!I45)),NA())</f>
        <v>#N/A</v>
      </c>
      <c r="AW51" s="507" t="e">
        <f ca="1">+IF(AND(ISNUMBER(OFFSET('Sanitation Data'!$I$10,0,10*ROW('Sanitation Data'!I45))),'Data Summary'!DL51="Yes"),OFFSET('Sanitation Data'!$I$10,0,10*ROW('Sanitation Data'!I45)),NA())</f>
        <v>#N/A</v>
      </c>
      <c r="AX51" s="507" t="e">
        <f ca="1">+IF(AND(ISNUMBER(OFFSET('Sanitation Data'!$I$11,0,10*ROW('Sanitation Data'!I45))),'Data Summary'!DM51="Yes"),OFFSET('Sanitation Data'!$I$11,0,10*ROW('Sanitation Data'!I45)),NA())</f>
        <v>#N/A</v>
      </c>
      <c r="AY51" s="507" t="e">
        <f ca="1">+IF(AND(ISNUMBER(OFFSET('Sanitation Data'!$I$12,0,10*ROW('Sanitation Data'!I45))),'Data Summary'!DN51="Yes"),OFFSET('Sanitation Data'!$I$12,0,10*ROW('Sanitation Data'!I45)),NA())</f>
        <v>#N/A</v>
      </c>
      <c r="AZ51" s="508" t="e">
        <f ca="1">+IF(AND(ISNUMBER(OFFSET('Hygiene Data'!$D$5,0,10*ROW('Hygiene Data'!D45))),'Data Summary'!DO51="Yes"),OFFSET('Hygiene Data'!$D$5,0,10*ROW('Hygiene Data'!D45)),NA())</f>
        <v>#N/A</v>
      </c>
      <c r="BA51" s="508" t="e">
        <f ca="1">+IF(AND(ISNUMBER(OFFSET('Hygiene Data'!$D$7,0,10*ROW('Hygiene Data'!D45))),'Data Summary'!DP51="Yes"),OFFSET('Hygiene Data'!$D$7,0,10*ROW('Hygiene Data'!D45)),NA())</f>
        <v>#N/A</v>
      </c>
      <c r="BB51" s="508" t="e">
        <f ca="1">+IF(AND(ISNUMBER(OFFSET('Hygiene Data'!$D$9,0,10*ROW('Hygiene Data'!D45))),'Data Summary'!DQ51="Yes"),OFFSET('Hygiene Data'!$D$9,0,10*ROW('Hygiene Data'!D45)),NA())</f>
        <v>#N/A</v>
      </c>
      <c r="BC51" s="508" t="e">
        <f ca="1">+IF(AND(ISNUMBER(OFFSET('Hygiene Data'!$E$5,0,10*ROW('Hygiene Data'!E45))),'Data Summary'!DR51="Yes"),OFFSET('Hygiene Data'!$E$5,0,10*ROW('Hygiene Data'!E45)),NA())</f>
        <v>#N/A</v>
      </c>
      <c r="BD51" s="508" t="e">
        <f ca="1">+IF(AND(ISNUMBER(OFFSET('Hygiene Data'!$E$7,0,10*ROW('Hygiene Data'!E45))),'Data Summary'!DS51="Yes"),OFFSET('Hygiene Data'!$E$7,0,10*ROW('Hygiene Data'!E45)),NA())</f>
        <v>#N/A</v>
      </c>
      <c r="BE51" s="508" t="e">
        <f ca="1">+IF(AND(ISNUMBER(OFFSET('Hygiene Data'!$E$9,0,10*ROW('Hygiene Data'!E45))),'Data Summary'!DT51="Yes"),OFFSET('Hygiene Data'!$E$9,0,10*ROW('Hygiene Data'!E45)),NA())</f>
        <v>#N/A</v>
      </c>
      <c r="BF51" s="508" t="e">
        <f ca="1">+IF(AND(ISNUMBER(OFFSET('Hygiene Data'!$F$5,0,10*ROW('Hygiene Data'!F45))),'Data Summary'!DU51="Yes"),OFFSET('Hygiene Data'!$F$5,0,10*ROW('Hygiene Data'!F45)),NA())</f>
        <v>#N/A</v>
      </c>
      <c r="BG51" s="508" t="e">
        <f ca="1">+IF(AND(ISNUMBER(OFFSET('Hygiene Data'!$F$7,0,10*ROW('Hygiene Data'!F45))),'Data Summary'!DV51="Yes"),OFFSET('Hygiene Data'!$F$7,0,10*ROW('Hygiene Data'!F45)),NA())</f>
        <v>#N/A</v>
      </c>
      <c r="BH51" s="508" t="e">
        <f ca="1">+IF(AND(ISNUMBER(OFFSET('Hygiene Data'!$F$9,0,10*ROW('Hygiene Data'!F45))),'Data Summary'!DW51="Yes"),OFFSET('Hygiene Data'!$F$9,0,10*ROW('Hygiene Data'!F45)),NA())</f>
        <v>#N/A</v>
      </c>
      <c r="BI51" s="508" t="e">
        <f ca="1">+IF(AND(ISNUMBER(OFFSET('Hygiene Data'!$G$5,0,10*ROW('Hygiene Data'!G45))),'Data Summary'!DX51="Yes"),OFFSET('Hygiene Data'!$G$5,0,10*ROW('Hygiene Data'!G45)),NA())</f>
        <v>#N/A</v>
      </c>
      <c r="BJ51" s="508" t="e">
        <f ca="1">+IF(AND(ISNUMBER(OFFSET('Hygiene Data'!$G$7,0,10*ROW('Hygiene Data'!G45))),'Data Summary'!DY51="Yes"),OFFSET('Hygiene Data'!$G$7,0,10*ROW('Hygiene Data'!G45)),NA())</f>
        <v>#N/A</v>
      </c>
      <c r="BK51" s="508" t="e">
        <f ca="1">+IF(AND(ISNUMBER(OFFSET('Hygiene Data'!$G$9,0,10*ROW('Hygiene Data'!G45))),'Data Summary'!DZ51="Yes"),OFFSET('Hygiene Data'!$G$9,0,10*ROW('Hygiene Data'!G45)),NA())</f>
        <v>#N/A</v>
      </c>
      <c r="BL51" s="508" t="e">
        <f ca="1">+IF(AND(ISNUMBER(OFFSET('Hygiene Data'!$H$5,0,10*ROW('Hygiene Data'!H45))),'Data Summary'!EA51="Yes"),OFFSET('Hygiene Data'!$H$5,0,10*ROW('Hygiene Data'!H45)),NA())</f>
        <v>#N/A</v>
      </c>
      <c r="BM51" s="508" t="e">
        <f ca="1">+IF(AND(ISNUMBER(OFFSET('Hygiene Data'!$H$7,0,10*ROW('Hygiene Data'!H45))),'Data Summary'!EB51="Yes"),OFFSET('Hygiene Data'!$H$7,0,10*ROW('Hygiene Data'!H45)),NA())</f>
        <v>#N/A</v>
      </c>
      <c r="BN51" s="508" t="e">
        <f ca="1">+IF(AND(ISNUMBER(OFFSET('Hygiene Data'!$H$9,0,10*ROW('Hygiene Data'!H45))),'Data Summary'!EC51="Yes"),OFFSET('Hygiene Data'!$H$9,0,10*ROW('Hygiene Data'!H45)),NA())</f>
        <v>#N/A</v>
      </c>
      <c r="BO51" s="508" t="e">
        <f ca="1">+IF(AND(ISNUMBER(OFFSET('Hygiene Data'!$I$5,0,10*ROW('Hygiene Data'!I45))),'Data Summary'!ED51="Yes"),OFFSET('Hygiene Data'!$I$5,0,10*ROW('Hygiene Data'!I45)),NA())</f>
        <v>#N/A</v>
      </c>
      <c r="BP51" s="508" t="e">
        <f ca="1">+IF(AND(ISNUMBER(OFFSET('Hygiene Data'!$I$7,0,10*ROW('Hygiene Data'!I45))),'Data Summary'!EE51="Yes"),OFFSET('Hygiene Data'!$I$7,0,10*ROW('Hygiene Data'!I45)),NA())</f>
        <v>#N/A</v>
      </c>
      <c r="BQ51" s="508" t="e">
        <f ca="1">+IF(AND(ISNUMBER(OFFSET('Hygiene Data'!$I$9,0,10*ROW('Hygiene Data'!I45))),'Data Summary'!EF51="Yes"),OFFSET('Hygiene Data'!$I$9,0,10*ROW('Hygiene Data'!I45)),NA())</f>
        <v>#N/A</v>
      </c>
    </row>
    <row r="52" spans="1:69" x14ac:dyDescent="0.25">
      <c r="A52" s="504" t="e">
        <f ca="1">+RIGHT('Data Summary'!A52,LEN('Data Summary'!A52)-9)</f>
        <v>#VALUE!</v>
      </c>
      <c r="B52" s="478" t="str">
        <f ca="1">+IF(ISTEXT('Data Summary'!B52),'Data Summary'!B52,"")</f>
        <v/>
      </c>
      <c r="C52" s="505" t="e">
        <f ca="1">+VALUE('Data Summary'!C52)</f>
        <v>#VALUE!</v>
      </c>
      <c r="D52" s="506" t="e">
        <f ca="1">+IF(AND(ISNUMBER(OFFSET('Water Data'!$D$4,0,10*ROW('Water Data'!D46))),'Data Summary'!BS52="Yes"),100-OFFSET('Water Data'!$D$4,0,10*ROW('Water Data'!D46)),NA())</f>
        <v>#N/A</v>
      </c>
      <c r="E52" s="506" t="e">
        <f ca="1">+IF(AND(ISNUMBER(OFFSET('Water Data'!$D$6,0,10*ROW('Water Data'!D46))),'Data Summary'!BT52="Yes"),OFFSET('Water Data'!$D$6,0,10*ROW('Water Data'!D46)),NA())</f>
        <v>#N/A</v>
      </c>
      <c r="F52" s="506" t="e">
        <f ca="1">+IF(AND(ISNUMBER(OFFSET('Water Data'!$D$9,0,10*ROW('Water Data'!D46))),'Data Summary'!BU52="Yes"),OFFSET('Water Data'!$D$9,0,10*ROW('Water Data'!D46)),NA())</f>
        <v>#N/A</v>
      </c>
      <c r="G52" s="506" t="e">
        <f ca="1">+IF(AND(ISNUMBER(OFFSET('Water Data'!$E$4,0,10*ROW('Water Data'!E46))),'Data Summary'!BV52="Yes"),100-OFFSET('Water Data'!$E$4,0,10*ROW('Water Data'!E46)),NA())</f>
        <v>#N/A</v>
      </c>
      <c r="H52" s="506" t="e">
        <f ca="1">+IF(AND(ISNUMBER(OFFSET('Water Data'!$E$6,0,10*ROW('Water Data'!E46))),'Data Summary'!BW52="Yes"),OFFSET('Water Data'!$E$6,0,10*ROW('Water Data'!E46)),NA())</f>
        <v>#N/A</v>
      </c>
      <c r="I52" s="506" t="e">
        <f ca="1">+IF(AND(ISNUMBER(OFFSET('Water Data'!$E$9,0,10*ROW('Water Data'!E46))),'Data Summary'!BX52="Yes"),OFFSET('Water Data'!$E$9,0,10*ROW('Water Data'!E46)),NA())</f>
        <v>#N/A</v>
      </c>
      <c r="J52" s="506" t="e">
        <f ca="1">+IF(AND(ISNUMBER(OFFSET('Water Data'!$F$4,0,10*ROW('Water Data'!F46))),'Data Summary'!BY52="Yes"),100-OFFSET('Water Data'!$F$4,0,10*ROW('Water Data'!F46)),NA())</f>
        <v>#N/A</v>
      </c>
      <c r="K52" s="506" t="e">
        <f ca="1">+IF(AND(ISNUMBER(OFFSET('Water Data'!$F$6,0,10*ROW('Water Data'!F46))),'Data Summary'!BZ52="Yes"),OFFSET('Water Data'!$F$6,0,10*ROW('Water Data'!F46)),NA())</f>
        <v>#N/A</v>
      </c>
      <c r="L52" s="506" t="e">
        <f ca="1">+IF(AND(ISNUMBER(OFFSET('Water Data'!$F$9,0,10*ROW('Water Data'!F46))),'Data Summary'!CA52="Yes"),OFFSET('Water Data'!$F$9,0,10*ROW('Water Data'!F46)),NA())</f>
        <v>#N/A</v>
      </c>
      <c r="M52" s="506" t="e">
        <f ca="1">+IF(AND(ISNUMBER(OFFSET('Water Data'!$G$4,0,10*ROW('Water Data'!G46))),'Data Summary'!CB52="Yes"),100-OFFSET('Water Data'!$G$4,0,10*ROW('Water Data'!G46)),NA())</f>
        <v>#N/A</v>
      </c>
      <c r="N52" s="506" t="e">
        <f ca="1">+IF(AND(ISNUMBER(OFFSET('Water Data'!$G$6,0,10*ROW('Water Data'!G46))),'Data Summary'!CC52="Yes"),OFFSET('Water Data'!$G$6,0,10*ROW('Water Data'!G46)),NA())</f>
        <v>#N/A</v>
      </c>
      <c r="O52" s="506" t="e">
        <f ca="1">+IF(AND(ISNUMBER(OFFSET('Water Data'!$G$9,0,10*ROW('Water Data'!G46))),'Data Summary'!CD52="Yes"),OFFSET('Water Data'!$G$9,0,10*ROW('Water Data'!G46)),NA())</f>
        <v>#N/A</v>
      </c>
      <c r="P52" s="506" t="e">
        <f ca="1">+IF(AND(ISNUMBER(OFFSET('Water Data'!$H$4,0,10*ROW('Water Data'!H46))),'Data Summary'!CE52="Yes"),100-OFFSET('Water Data'!$H$4,0,10*ROW('Water Data'!H46)),NA())</f>
        <v>#N/A</v>
      </c>
      <c r="Q52" s="506" t="e">
        <f ca="1">+IF(AND(ISNUMBER(OFFSET('Water Data'!$H$6,0,10*ROW('Water Data'!H46))),'Data Summary'!CF52="Yes"),OFFSET('Water Data'!$H$6,0,10*ROW('Water Data'!H46)),NA())</f>
        <v>#N/A</v>
      </c>
      <c r="R52" s="506" t="e">
        <f ca="1">+IF(AND(ISNUMBER(OFFSET('Water Data'!$H$9,0,10*ROW('Water Data'!H46))),'Data Summary'!CG52="Yes"),OFFSET('Water Data'!$H$9,0,10*ROW('Water Data'!H46)),NA())</f>
        <v>#N/A</v>
      </c>
      <c r="S52" s="506" t="e">
        <f ca="1">+IF(AND(ISNUMBER(OFFSET('Water Data'!$I$4,0,10*ROW('Water Data'!I46))),'Data Summary'!CH52="Yes"),100-OFFSET('Water Data'!$I$4,0,10*ROW('Water Data'!I46)),NA())</f>
        <v>#N/A</v>
      </c>
      <c r="T52" s="506" t="e">
        <f ca="1">+IF(AND(ISNUMBER(OFFSET('Water Data'!$I$6,0,10*ROW('Water Data'!I46))),'Data Summary'!CI52="Yes"),OFFSET('Water Data'!$I$6,0,10*ROW('Water Data'!I46)),NA())</f>
        <v>#N/A</v>
      </c>
      <c r="U52" s="506" t="e">
        <f ca="1">+IF(AND(ISNUMBER(OFFSET('Water Data'!$I$9,0,10*ROW('Water Data'!I46))),'Data Summary'!CJ52="Yes"),OFFSET('Water Data'!$I$9,0,10*ROW('Water Data'!I46)),NA())</f>
        <v>#N/A</v>
      </c>
      <c r="V52" s="507" t="e">
        <f ca="1">+IF(AND(ISNUMBER(OFFSET('Sanitation Data'!$D$4,0,10*ROW('Sanitation Data'!D46))),'Data Summary'!CK52="Yes"),100-OFFSET('Sanitation Data'!$D$4,0,10*ROW('Sanitation Data'!D46)),NA())</f>
        <v>#N/A</v>
      </c>
      <c r="W52" s="507" t="e">
        <f ca="1">+IF(AND(ISNUMBER(OFFSET('Sanitation Data'!$D$6,0,10*ROW('Sanitation Data'!D46))),'Data Summary'!CL52="Yes"),OFFSET('Sanitation Data'!$D$6,0,10*ROW('Sanitation Data'!D46)),NA())</f>
        <v>#N/A</v>
      </c>
      <c r="X52" s="507" t="e">
        <f ca="1">+IF(AND(ISNUMBER(OFFSET('Sanitation Data'!$D$10,0,10*ROW('Sanitation Data'!D46))),'Data Summary'!CM52="Yes"),OFFSET('Sanitation Data'!$D$10,0,10*ROW('Sanitation Data'!D46)),NA())</f>
        <v>#N/A</v>
      </c>
      <c r="Y52" s="507" t="e">
        <f ca="1">+IF(AND(ISNUMBER(OFFSET('Sanitation Data'!$D$11,0,10*ROW('Sanitation Data'!D46))),'Data Summary'!CN52="Yes"),OFFSET('Sanitation Data'!$D$11,0,10*ROW('Sanitation Data'!D46)),NA())</f>
        <v>#N/A</v>
      </c>
      <c r="Z52" s="507" t="e">
        <f ca="1">+IF(AND(ISNUMBER(OFFSET('Sanitation Data'!$D$12,0,10*ROW('Sanitation Data'!D46))),'Data Summary'!CO52="Yes"),OFFSET('Sanitation Data'!$D$12,0,10*ROW('Sanitation Data'!D46)),NA())</f>
        <v>#N/A</v>
      </c>
      <c r="AA52" s="507" t="e">
        <f ca="1">+IF(AND(ISNUMBER(OFFSET('Sanitation Data'!$E$4,0,10*ROW('Sanitation Data'!E46))),'Data Summary'!CP52="Yes"),100-OFFSET('Sanitation Data'!$E$4,0,10*ROW('Sanitation Data'!E46)),NA())</f>
        <v>#N/A</v>
      </c>
      <c r="AB52" s="507" t="e">
        <f ca="1">+IF(AND(ISNUMBER(OFFSET('Sanitation Data'!$E$6,0,10*ROW('Sanitation Data'!E46))),'Data Summary'!CQ52="Yes"),OFFSET('Sanitation Data'!$E$6,0,10*ROW('Sanitation Data'!E46)),NA())</f>
        <v>#N/A</v>
      </c>
      <c r="AC52" s="507" t="e">
        <f ca="1">+IF(AND(ISNUMBER(OFFSET('Sanitation Data'!$E$10,0,10*ROW('Sanitation Data'!E46))),'Data Summary'!CR52="Yes"),OFFSET('Sanitation Data'!$E$10,0,10*ROW('Sanitation Data'!E46)),NA())</f>
        <v>#N/A</v>
      </c>
      <c r="AD52" s="507" t="e">
        <f ca="1">+IF(AND(ISNUMBER(OFFSET('Sanitation Data'!$E$11,0,10*ROW('Sanitation Data'!E46))),'Data Summary'!CS52="Yes"),OFFSET('Sanitation Data'!$E$11,0,10*ROW('Sanitation Data'!E46)),NA())</f>
        <v>#N/A</v>
      </c>
      <c r="AE52" s="507" t="e">
        <f ca="1">+IF(AND(ISNUMBER(OFFSET('Sanitation Data'!$E$12,0,10*ROW('Sanitation Data'!E46))),'Data Summary'!CT52="Yes"),OFFSET('Sanitation Data'!$E$12,0,10*ROW('Sanitation Data'!E46)),NA())</f>
        <v>#N/A</v>
      </c>
      <c r="AF52" s="507" t="e">
        <f ca="1">+IF(AND(ISNUMBER(OFFSET('Sanitation Data'!$F$4,0,10*ROW('Sanitation Data'!F46))),'Data Summary'!CU52="Yes"),100-OFFSET('Sanitation Data'!$F$4,0,10*ROW('Sanitation Data'!F46)),NA())</f>
        <v>#N/A</v>
      </c>
      <c r="AG52" s="507" t="e">
        <f ca="1">+IF(AND(ISNUMBER(OFFSET('Sanitation Data'!$F$6,0,10*ROW('Sanitation Data'!F46))),'Data Summary'!CV52="Yes"),OFFSET('Sanitation Data'!$F$6,0,10*ROW('Sanitation Data'!F46)),NA())</f>
        <v>#N/A</v>
      </c>
      <c r="AH52" s="507" t="e">
        <f ca="1">+IF(AND(ISNUMBER(OFFSET('Sanitation Data'!$F$10,0,10*ROW('Sanitation Data'!F46))),'Data Summary'!CW52="Yes"),OFFSET('Sanitation Data'!$F$10,0,10*ROW('Sanitation Data'!F46)),NA())</f>
        <v>#N/A</v>
      </c>
      <c r="AI52" s="507" t="e">
        <f ca="1">+IF(AND(ISNUMBER(OFFSET('Sanitation Data'!$F$11,0,10*ROW('Sanitation Data'!F46))),'Data Summary'!CX52="Yes"),OFFSET('Sanitation Data'!$F$11,0,10*ROW('Sanitation Data'!F46)),NA())</f>
        <v>#N/A</v>
      </c>
      <c r="AJ52" s="507" t="e">
        <f ca="1">+IF(AND(ISNUMBER(OFFSET('Sanitation Data'!$F$12,0,10*ROW('Sanitation Data'!F46))),'Data Summary'!CY52="Yes"),OFFSET('Sanitation Data'!$F$12,0,10*ROW('Sanitation Data'!F46)),NA())</f>
        <v>#N/A</v>
      </c>
      <c r="AK52" s="507" t="e">
        <f ca="1">+IF(AND(ISNUMBER(OFFSET('Sanitation Data'!$G$4,0,10*ROW('Sanitation Data'!G46))),'Data Summary'!CZ52="Yes"),100-OFFSET('Sanitation Data'!$G$4,0,10*ROW('Sanitation Data'!G46)),NA())</f>
        <v>#N/A</v>
      </c>
      <c r="AL52" s="507" t="e">
        <f ca="1">+IF(AND(ISNUMBER(OFFSET('Sanitation Data'!$G$6,0,10*ROW('Sanitation Data'!G46))),'Data Summary'!DA52="Yes"),OFFSET('Sanitation Data'!$G$6,0,10*ROW('Sanitation Data'!G46)),NA())</f>
        <v>#N/A</v>
      </c>
      <c r="AM52" s="507" t="e">
        <f ca="1">+IF(AND(ISNUMBER(OFFSET('Sanitation Data'!$G$10,0,10*ROW('Sanitation Data'!G46))),'Data Summary'!DB52="Yes"),OFFSET('Sanitation Data'!$G$10,0,10*ROW('Sanitation Data'!G46)),NA())</f>
        <v>#N/A</v>
      </c>
      <c r="AN52" s="507" t="e">
        <f ca="1">+IF(AND(ISNUMBER(OFFSET('Sanitation Data'!$G$11,0,10*ROW('Sanitation Data'!G46))),'Data Summary'!DC52="Yes"),OFFSET('Sanitation Data'!$G$11,0,10*ROW('Sanitation Data'!G46)),NA())</f>
        <v>#N/A</v>
      </c>
      <c r="AO52" s="507" t="e">
        <f ca="1">+IF(AND(ISNUMBER(OFFSET('Sanitation Data'!$G$12,0,10*ROW('Sanitation Data'!G46))),'Data Summary'!DD52="Yes"),OFFSET('Sanitation Data'!$G$12,0,10*ROW('Sanitation Data'!G46)),NA())</f>
        <v>#N/A</v>
      </c>
      <c r="AP52" s="507" t="e">
        <f ca="1">+IF(AND(ISNUMBER(OFFSET('Sanitation Data'!$H$4,0,10*ROW('Sanitation Data'!H46))),'Data Summary'!DE52="Yes"),100-OFFSET('Sanitation Data'!$H$4,0,10*ROW('Sanitation Data'!H46)),NA())</f>
        <v>#N/A</v>
      </c>
      <c r="AQ52" s="507" t="e">
        <f ca="1">+IF(AND(ISNUMBER(OFFSET('Sanitation Data'!$H$6,0,10*ROW('Sanitation Data'!H46))),'Data Summary'!DF52="Yes"),OFFSET('Sanitation Data'!$H$6,0,10*ROW('Sanitation Data'!H46)),NA())</f>
        <v>#N/A</v>
      </c>
      <c r="AR52" s="507" t="e">
        <f ca="1">+IF(AND(ISNUMBER(OFFSET('Sanitation Data'!$H$10,0,10*ROW('Sanitation Data'!H46))),'Data Summary'!DG52="Yes"),OFFSET('Sanitation Data'!$H$10,0,10*ROW('Sanitation Data'!H46)),NA())</f>
        <v>#N/A</v>
      </c>
      <c r="AS52" s="507" t="e">
        <f ca="1">+IF(AND(ISNUMBER(OFFSET('Sanitation Data'!$H$11,0,10*ROW('Sanitation Data'!H46))),'Data Summary'!DH52="Yes"),OFFSET('Sanitation Data'!$H$11,0,10*ROW('Sanitation Data'!H46)),NA())</f>
        <v>#N/A</v>
      </c>
      <c r="AT52" s="507" t="e">
        <f ca="1">+IF(AND(ISNUMBER(OFFSET('Sanitation Data'!$H$12,0,10*ROW('Sanitation Data'!H46))),'Data Summary'!DI52="Yes"),OFFSET('Sanitation Data'!$H$12,0,10*ROW('Sanitation Data'!H46)),NA())</f>
        <v>#N/A</v>
      </c>
      <c r="AU52" s="507" t="e">
        <f ca="1">+IF(AND(ISNUMBER(OFFSET('Sanitation Data'!$I$4,0,10*ROW('Sanitation Data'!I46))),'Data Summary'!DJ52="Yes"),100-OFFSET('Sanitation Data'!$I$4,0,10*ROW('Sanitation Data'!I46)),NA())</f>
        <v>#N/A</v>
      </c>
      <c r="AV52" s="507" t="e">
        <f ca="1">+IF(AND(ISNUMBER(OFFSET('Sanitation Data'!$I$6,0,10*ROW('Sanitation Data'!I46))),'Data Summary'!DK52="Yes"),OFFSET('Sanitation Data'!$I$6,0,10*ROW('Sanitation Data'!I46)),NA())</f>
        <v>#N/A</v>
      </c>
      <c r="AW52" s="507" t="e">
        <f ca="1">+IF(AND(ISNUMBER(OFFSET('Sanitation Data'!$I$10,0,10*ROW('Sanitation Data'!I46))),'Data Summary'!DL52="Yes"),OFFSET('Sanitation Data'!$I$10,0,10*ROW('Sanitation Data'!I46)),NA())</f>
        <v>#N/A</v>
      </c>
      <c r="AX52" s="507" t="e">
        <f ca="1">+IF(AND(ISNUMBER(OFFSET('Sanitation Data'!$I$11,0,10*ROW('Sanitation Data'!I46))),'Data Summary'!DM52="Yes"),OFFSET('Sanitation Data'!$I$11,0,10*ROW('Sanitation Data'!I46)),NA())</f>
        <v>#N/A</v>
      </c>
      <c r="AY52" s="507" t="e">
        <f ca="1">+IF(AND(ISNUMBER(OFFSET('Sanitation Data'!$I$12,0,10*ROW('Sanitation Data'!I46))),'Data Summary'!DN52="Yes"),OFFSET('Sanitation Data'!$I$12,0,10*ROW('Sanitation Data'!I46)),NA())</f>
        <v>#N/A</v>
      </c>
      <c r="AZ52" s="508" t="e">
        <f ca="1">+IF(AND(ISNUMBER(OFFSET('Hygiene Data'!$D$5,0,10*ROW('Hygiene Data'!D46))),'Data Summary'!DO52="Yes"),OFFSET('Hygiene Data'!$D$5,0,10*ROW('Hygiene Data'!D46)),NA())</f>
        <v>#N/A</v>
      </c>
      <c r="BA52" s="508" t="e">
        <f ca="1">+IF(AND(ISNUMBER(OFFSET('Hygiene Data'!$D$7,0,10*ROW('Hygiene Data'!D46))),'Data Summary'!DP52="Yes"),OFFSET('Hygiene Data'!$D$7,0,10*ROW('Hygiene Data'!D46)),NA())</f>
        <v>#N/A</v>
      </c>
      <c r="BB52" s="508" t="e">
        <f ca="1">+IF(AND(ISNUMBER(OFFSET('Hygiene Data'!$D$9,0,10*ROW('Hygiene Data'!D46))),'Data Summary'!DQ52="Yes"),OFFSET('Hygiene Data'!$D$9,0,10*ROW('Hygiene Data'!D46)),NA())</f>
        <v>#N/A</v>
      </c>
      <c r="BC52" s="508" t="e">
        <f ca="1">+IF(AND(ISNUMBER(OFFSET('Hygiene Data'!$E$5,0,10*ROW('Hygiene Data'!E46))),'Data Summary'!DR52="Yes"),OFFSET('Hygiene Data'!$E$5,0,10*ROW('Hygiene Data'!E46)),NA())</f>
        <v>#N/A</v>
      </c>
      <c r="BD52" s="508" t="e">
        <f ca="1">+IF(AND(ISNUMBER(OFFSET('Hygiene Data'!$E$7,0,10*ROW('Hygiene Data'!E46))),'Data Summary'!DS52="Yes"),OFFSET('Hygiene Data'!$E$7,0,10*ROW('Hygiene Data'!E46)),NA())</f>
        <v>#N/A</v>
      </c>
      <c r="BE52" s="508" t="e">
        <f ca="1">+IF(AND(ISNUMBER(OFFSET('Hygiene Data'!$E$9,0,10*ROW('Hygiene Data'!E46))),'Data Summary'!DT52="Yes"),OFFSET('Hygiene Data'!$E$9,0,10*ROW('Hygiene Data'!E46)),NA())</f>
        <v>#N/A</v>
      </c>
      <c r="BF52" s="508" t="e">
        <f ca="1">+IF(AND(ISNUMBER(OFFSET('Hygiene Data'!$F$5,0,10*ROW('Hygiene Data'!F46))),'Data Summary'!DU52="Yes"),OFFSET('Hygiene Data'!$F$5,0,10*ROW('Hygiene Data'!F46)),NA())</f>
        <v>#N/A</v>
      </c>
      <c r="BG52" s="508" t="e">
        <f ca="1">+IF(AND(ISNUMBER(OFFSET('Hygiene Data'!$F$7,0,10*ROW('Hygiene Data'!F46))),'Data Summary'!DV52="Yes"),OFFSET('Hygiene Data'!$F$7,0,10*ROW('Hygiene Data'!F46)),NA())</f>
        <v>#N/A</v>
      </c>
      <c r="BH52" s="508" t="e">
        <f ca="1">+IF(AND(ISNUMBER(OFFSET('Hygiene Data'!$F$9,0,10*ROW('Hygiene Data'!F46))),'Data Summary'!DW52="Yes"),OFFSET('Hygiene Data'!$F$9,0,10*ROW('Hygiene Data'!F46)),NA())</f>
        <v>#N/A</v>
      </c>
      <c r="BI52" s="508" t="e">
        <f ca="1">+IF(AND(ISNUMBER(OFFSET('Hygiene Data'!$G$5,0,10*ROW('Hygiene Data'!G46))),'Data Summary'!DX52="Yes"),OFFSET('Hygiene Data'!$G$5,0,10*ROW('Hygiene Data'!G46)),NA())</f>
        <v>#N/A</v>
      </c>
      <c r="BJ52" s="508" t="e">
        <f ca="1">+IF(AND(ISNUMBER(OFFSET('Hygiene Data'!$G$7,0,10*ROW('Hygiene Data'!G46))),'Data Summary'!DY52="Yes"),OFFSET('Hygiene Data'!$G$7,0,10*ROW('Hygiene Data'!G46)),NA())</f>
        <v>#N/A</v>
      </c>
      <c r="BK52" s="508" t="e">
        <f ca="1">+IF(AND(ISNUMBER(OFFSET('Hygiene Data'!$G$9,0,10*ROW('Hygiene Data'!G46))),'Data Summary'!DZ52="Yes"),OFFSET('Hygiene Data'!$G$9,0,10*ROW('Hygiene Data'!G46)),NA())</f>
        <v>#N/A</v>
      </c>
      <c r="BL52" s="508" t="e">
        <f ca="1">+IF(AND(ISNUMBER(OFFSET('Hygiene Data'!$H$5,0,10*ROW('Hygiene Data'!H46))),'Data Summary'!EA52="Yes"),OFFSET('Hygiene Data'!$H$5,0,10*ROW('Hygiene Data'!H46)),NA())</f>
        <v>#N/A</v>
      </c>
      <c r="BM52" s="508" t="e">
        <f ca="1">+IF(AND(ISNUMBER(OFFSET('Hygiene Data'!$H$7,0,10*ROW('Hygiene Data'!H46))),'Data Summary'!EB52="Yes"),OFFSET('Hygiene Data'!$H$7,0,10*ROW('Hygiene Data'!H46)),NA())</f>
        <v>#N/A</v>
      </c>
      <c r="BN52" s="508" t="e">
        <f ca="1">+IF(AND(ISNUMBER(OFFSET('Hygiene Data'!$H$9,0,10*ROW('Hygiene Data'!H46))),'Data Summary'!EC52="Yes"),OFFSET('Hygiene Data'!$H$9,0,10*ROW('Hygiene Data'!H46)),NA())</f>
        <v>#N/A</v>
      </c>
      <c r="BO52" s="508" t="e">
        <f ca="1">+IF(AND(ISNUMBER(OFFSET('Hygiene Data'!$I$5,0,10*ROW('Hygiene Data'!I46))),'Data Summary'!ED52="Yes"),OFFSET('Hygiene Data'!$I$5,0,10*ROW('Hygiene Data'!I46)),NA())</f>
        <v>#N/A</v>
      </c>
      <c r="BP52" s="508" t="e">
        <f ca="1">+IF(AND(ISNUMBER(OFFSET('Hygiene Data'!$I$7,0,10*ROW('Hygiene Data'!I46))),'Data Summary'!EE52="Yes"),OFFSET('Hygiene Data'!$I$7,0,10*ROW('Hygiene Data'!I46)),NA())</f>
        <v>#N/A</v>
      </c>
      <c r="BQ52" s="508" t="e">
        <f ca="1">+IF(AND(ISNUMBER(OFFSET('Hygiene Data'!$I$9,0,10*ROW('Hygiene Data'!I46))),'Data Summary'!EF52="Yes"),OFFSET('Hygiene Data'!$I$9,0,10*ROW('Hygiene Data'!I46)),NA())</f>
        <v>#N/A</v>
      </c>
    </row>
    <row r="53" spans="1:69" x14ac:dyDescent="0.25">
      <c r="A53" s="504" t="e">
        <f ca="1">+RIGHT('Data Summary'!A53,LEN('Data Summary'!A53)-9)</f>
        <v>#VALUE!</v>
      </c>
      <c r="B53" s="478" t="str">
        <f ca="1">+IF(ISTEXT('Data Summary'!B53),'Data Summary'!B53,"")</f>
        <v/>
      </c>
      <c r="C53" s="505" t="e">
        <f ca="1">+VALUE('Data Summary'!C53)</f>
        <v>#VALUE!</v>
      </c>
      <c r="D53" s="506" t="e">
        <f ca="1">+IF(AND(ISNUMBER(OFFSET('Water Data'!$D$4,0,10*ROW('Water Data'!D47))),'Data Summary'!BS53="Yes"),100-OFFSET('Water Data'!$D$4,0,10*ROW('Water Data'!D47)),NA())</f>
        <v>#N/A</v>
      </c>
      <c r="E53" s="506" t="e">
        <f ca="1">+IF(AND(ISNUMBER(OFFSET('Water Data'!$D$6,0,10*ROW('Water Data'!D47))),'Data Summary'!BT53="Yes"),OFFSET('Water Data'!$D$6,0,10*ROW('Water Data'!D47)),NA())</f>
        <v>#N/A</v>
      </c>
      <c r="F53" s="506" t="e">
        <f ca="1">+IF(AND(ISNUMBER(OFFSET('Water Data'!$D$9,0,10*ROW('Water Data'!D47))),'Data Summary'!BU53="Yes"),OFFSET('Water Data'!$D$9,0,10*ROW('Water Data'!D47)),NA())</f>
        <v>#N/A</v>
      </c>
      <c r="G53" s="506" t="e">
        <f ca="1">+IF(AND(ISNUMBER(OFFSET('Water Data'!$E$4,0,10*ROW('Water Data'!E47))),'Data Summary'!BV53="Yes"),100-OFFSET('Water Data'!$E$4,0,10*ROW('Water Data'!E47)),NA())</f>
        <v>#N/A</v>
      </c>
      <c r="H53" s="506" t="e">
        <f ca="1">+IF(AND(ISNUMBER(OFFSET('Water Data'!$E$6,0,10*ROW('Water Data'!E47))),'Data Summary'!BW53="Yes"),OFFSET('Water Data'!$E$6,0,10*ROW('Water Data'!E47)),NA())</f>
        <v>#N/A</v>
      </c>
      <c r="I53" s="506" t="e">
        <f ca="1">+IF(AND(ISNUMBER(OFFSET('Water Data'!$E$9,0,10*ROW('Water Data'!E47))),'Data Summary'!BX53="Yes"),OFFSET('Water Data'!$E$9,0,10*ROW('Water Data'!E47)),NA())</f>
        <v>#N/A</v>
      </c>
      <c r="J53" s="506" t="e">
        <f ca="1">+IF(AND(ISNUMBER(OFFSET('Water Data'!$F$4,0,10*ROW('Water Data'!F47))),'Data Summary'!BY53="Yes"),100-OFFSET('Water Data'!$F$4,0,10*ROW('Water Data'!F47)),NA())</f>
        <v>#N/A</v>
      </c>
      <c r="K53" s="506" t="e">
        <f ca="1">+IF(AND(ISNUMBER(OFFSET('Water Data'!$F$6,0,10*ROW('Water Data'!F47))),'Data Summary'!BZ53="Yes"),OFFSET('Water Data'!$F$6,0,10*ROW('Water Data'!F47)),NA())</f>
        <v>#N/A</v>
      </c>
      <c r="L53" s="506" t="e">
        <f ca="1">+IF(AND(ISNUMBER(OFFSET('Water Data'!$F$9,0,10*ROW('Water Data'!F47))),'Data Summary'!CA53="Yes"),OFFSET('Water Data'!$F$9,0,10*ROW('Water Data'!F47)),NA())</f>
        <v>#N/A</v>
      </c>
      <c r="M53" s="506" t="e">
        <f ca="1">+IF(AND(ISNUMBER(OFFSET('Water Data'!$G$4,0,10*ROW('Water Data'!G47))),'Data Summary'!CB53="Yes"),100-OFFSET('Water Data'!$G$4,0,10*ROW('Water Data'!G47)),NA())</f>
        <v>#N/A</v>
      </c>
      <c r="N53" s="506" t="e">
        <f ca="1">+IF(AND(ISNUMBER(OFFSET('Water Data'!$G$6,0,10*ROW('Water Data'!G47))),'Data Summary'!CC53="Yes"),OFFSET('Water Data'!$G$6,0,10*ROW('Water Data'!G47)),NA())</f>
        <v>#N/A</v>
      </c>
      <c r="O53" s="506" t="e">
        <f ca="1">+IF(AND(ISNUMBER(OFFSET('Water Data'!$G$9,0,10*ROW('Water Data'!G47))),'Data Summary'!CD53="Yes"),OFFSET('Water Data'!$G$9,0,10*ROW('Water Data'!G47)),NA())</f>
        <v>#N/A</v>
      </c>
      <c r="P53" s="506" t="e">
        <f ca="1">+IF(AND(ISNUMBER(OFFSET('Water Data'!$H$4,0,10*ROW('Water Data'!H47))),'Data Summary'!CE53="Yes"),100-OFFSET('Water Data'!$H$4,0,10*ROW('Water Data'!H47)),NA())</f>
        <v>#N/A</v>
      </c>
      <c r="Q53" s="506" t="e">
        <f ca="1">+IF(AND(ISNUMBER(OFFSET('Water Data'!$H$6,0,10*ROW('Water Data'!H47))),'Data Summary'!CF53="Yes"),OFFSET('Water Data'!$H$6,0,10*ROW('Water Data'!H47)),NA())</f>
        <v>#N/A</v>
      </c>
      <c r="R53" s="506" t="e">
        <f ca="1">+IF(AND(ISNUMBER(OFFSET('Water Data'!$H$9,0,10*ROW('Water Data'!H47))),'Data Summary'!CG53="Yes"),OFFSET('Water Data'!$H$9,0,10*ROW('Water Data'!H47)),NA())</f>
        <v>#N/A</v>
      </c>
      <c r="S53" s="506" t="e">
        <f ca="1">+IF(AND(ISNUMBER(OFFSET('Water Data'!$I$4,0,10*ROW('Water Data'!I47))),'Data Summary'!CH53="Yes"),100-OFFSET('Water Data'!$I$4,0,10*ROW('Water Data'!I47)),NA())</f>
        <v>#N/A</v>
      </c>
      <c r="T53" s="506" t="e">
        <f ca="1">+IF(AND(ISNUMBER(OFFSET('Water Data'!$I$6,0,10*ROW('Water Data'!I47))),'Data Summary'!CI53="Yes"),OFFSET('Water Data'!$I$6,0,10*ROW('Water Data'!I47)),NA())</f>
        <v>#N/A</v>
      </c>
      <c r="U53" s="506" t="e">
        <f ca="1">+IF(AND(ISNUMBER(OFFSET('Water Data'!$I$9,0,10*ROW('Water Data'!I47))),'Data Summary'!CJ53="Yes"),OFFSET('Water Data'!$I$9,0,10*ROW('Water Data'!I47)),NA())</f>
        <v>#N/A</v>
      </c>
      <c r="V53" s="507" t="e">
        <f ca="1">+IF(AND(ISNUMBER(OFFSET('Sanitation Data'!$D$4,0,10*ROW('Sanitation Data'!D47))),'Data Summary'!CK53="Yes"),100-OFFSET('Sanitation Data'!$D$4,0,10*ROW('Sanitation Data'!D47)),NA())</f>
        <v>#N/A</v>
      </c>
      <c r="W53" s="507" t="e">
        <f ca="1">+IF(AND(ISNUMBER(OFFSET('Sanitation Data'!$D$6,0,10*ROW('Sanitation Data'!D47))),'Data Summary'!CL53="Yes"),OFFSET('Sanitation Data'!$D$6,0,10*ROW('Sanitation Data'!D47)),NA())</f>
        <v>#N/A</v>
      </c>
      <c r="X53" s="507" t="e">
        <f ca="1">+IF(AND(ISNUMBER(OFFSET('Sanitation Data'!$D$10,0,10*ROW('Sanitation Data'!D47))),'Data Summary'!CM53="Yes"),OFFSET('Sanitation Data'!$D$10,0,10*ROW('Sanitation Data'!D47)),NA())</f>
        <v>#N/A</v>
      </c>
      <c r="Y53" s="507" t="e">
        <f ca="1">+IF(AND(ISNUMBER(OFFSET('Sanitation Data'!$D$11,0,10*ROW('Sanitation Data'!D47))),'Data Summary'!CN53="Yes"),OFFSET('Sanitation Data'!$D$11,0,10*ROW('Sanitation Data'!D47)),NA())</f>
        <v>#N/A</v>
      </c>
      <c r="Z53" s="507" t="e">
        <f ca="1">+IF(AND(ISNUMBER(OFFSET('Sanitation Data'!$D$12,0,10*ROW('Sanitation Data'!D47))),'Data Summary'!CO53="Yes"),OFFSET('Sanitation Data'!$D$12,0,10*ROW('Sanitation Data'!D47)),NA())</f>
        <v>#N/A</v>
      </c>
      <c r="AA53" s="507" t="e">
        <f ca="1">+IF(AND(ISNUMBER(OFFSET('Sanitation Data'!$E$4,0,10*ROW('Sanitation Data'!E47))),'Data Summary'!CP53="Yes"),100-OFFSET('Sanitation Data'!$E$4,0,10*ROW('Sanitation Data'!E47)),NA())</f>
        <v>#N/A</v>
      </c>
      <c r="AB53" s="507" t="e">
        <f ca="1">+IF(AND(ISNUMBER(OFFSET('Sanitation Data'!$E$6,0,10*ROW('Sanitation Data'!E47))),'Data Summary'!CQ53="Yes"),OFFSET('Sanitation Data'!$E$6,0,10*ROW('Sanitation Data'!E47)),NA())</f>
        <v>#N/A</v>
      </c>
      <c r="AC53" s="507" t="e">
        <f ca="1">+IF(AND(ISNUMBER(OFFSET('Sanitation Data'!$E$10,0,10*ROW('Sanitation Data'!E47))),'Data Summary'!CR53="Yes"),OFFSET('Sanitation Data'!$E$10,0,10*ROW('Sanitation Data'!E47)),NA())</f>
        <v>#N/A</v>
      </c>
      <c r="AD53" s="507" t="e">
        <f ca="1">+IF(AND(ISNUMBER(OFFSET('Sanitation Data'!$E$11,0,10*ROW('Sanitation Data'!E47))),'Data Summary'!CS53="Yes"),OFFSET('Sanitation Data'!$E$11,0,10*ROW('Sanitation Data'!E47)),NA())</f>
        <v>#N/A</v>
      </c>
      <c r="AE53" s="507" t="e">
        <f ca="1">+IF(AND(ISNUMBER(OFFSET('Sanitation Data'!$E$12,0,10*ROW('Sanitation Data'!E47))),'Data Summary'!CT53="Yes"),OFFSET('Sanitation Data'!$E$12,0,10*ROW('Sanitation Data'!E47)),NA())</f>
        <v>#N/A</v>
      </c>
      <c r="AF53" s="507" t="e">
        <f ca="1">+IF(AND(ISNUMBER(OFFSET('Sanitation Data'!$F$4,0,10*ROW('Sanitation Data'!F47))),'Data Summary'!CU53="Yes"),100-OFFSET('Sanitation Data'!$F$4,0,10*ROW('Sanitation Data'!F47)),NA())</f>
        <v>#N/A</v>
      </c>
      <c r="AG53" s="507" t="e">
        <f ca="1">+IF(AND(ISNUMBER(OFFSET('Sanitation Data'!$F$6,0,10*ROW('Sanitation Data'!F47))),'Data Summary'!CV53="Yes"),OFFSET('Sanitation Data'!$F$6,0,10*ROW('Sanitation Data'!F47)),NA())</f>
        <v>#N/A</v>
      </c>
      <c r="AH53" s="507" t="e">
        <f ca="1">+IF(AND(ISNUMBER(OFFSET('Sanitation Data'!$F$10,0,10*ROW('Sanitation Data'!F47))),'Data Summary'!CW53="Yes"),OFFSET('Sanitation Data'!$F$10,0,10*ROW('Sanitation Data'!F47)),NA())</f>
        <v>#N/A</v>
      </c>
      <c r="AI53" s="507" t="e">
        <f ca="1">+IF(AND(ISNUMBER(OFFSET('Sanitation Data'!$F$11,0,10*ROW('Sanitation Data'!F47))),'Data Summary'!CX53="Yes"),OFFSET('Sanitation Data'!$F$11,0,10*ROW('Sanitation Data'!F47)),NA())</f>
        <v>#N/A</v>
      </c>
      <c r="AJ53" s="507" t="e">
        <f ca="1">+IF(AND(ISNUMBER(OFFSET('Sanitation Data'!$F$12,0,10*ROW('Sanitation Data'!F47))),'Data Summary'!CY53="Yes"),OFFSET('Sanitation Data'!$F$12,0,10*ROW('Sanitation Data'!F47)),NA())</f>
        <v>#N/A</v>
      </c>
      <c r="AK53" s="507" t="e">
        <f ca="1">+IF(AND(ISNUMBER(OFFSET('Sanitation Data'!$G$4,0,10*ROW('Sanitation Data'!G47))),'Data Summary'!CZ53="Yes"),100-OFFSET('Sanitation Data'!$G$4,0,10*ROW('Sanitation Data'!G47)),NA())</f>
        <v>#N/A</v>
      </c>
      <c r="AL53" s="507" t="e">
        <f ca="1">+IF(AND(ISNUMBER(OFFSET('Sanitation Data'!$G$6,0,10*ROW('Sanitation Data'!G47))),'Data Summary'!DA53="Yes"),OFFSET('Sanitation Data'!$G$6,0,10*ROW('Sanitation Data'!G47)),NA())</f>
        <v>#N/A</v>
      </c>
      <c r="AM53" s="507" t="e">
        <f ca="1">+IF(AND(ISNUMBER(OFFSET('Sanitation Data'!$G$10,0,10*ROW('Sanitation Data'!G47))),'Data Summary'!DB53="Yes"),OFFSET('Sanitation Data'!$G$10,0,10*ROW('Sanitation Data'!G47)),NA())</f>
        <v>#N/A</v>
      </c>
      <c r="AN53" s="507" t="e">
        <f ca="1">+IF(AND(ISNUMBER(OFFSET('Sanitation Data'!$G$11,0,10*ROW('Sanitation Data'!G47))),'Data Summary'!DC53="Yes"),OFFSET('Sanitation Data'!$G$11,0,10*ROW('Sanitation Data'!G47)),NA())</f>
        <v>#N/A</v>
      </c>
      <c r="AO53" s="507" t="e">
        <f ca="1">+IF(AND(ISNUMBER(OFFSET('Sanitation Data'!$G$12,0,10*ROW('Sanitation Data'!G47))),'Data Summary'!DD53="Yes"),OFFSET('Sanitation Data'!$G$12,0,10*ROW('Sanitation Data'!G47)),NA())</f>
        <v>#N/A</v>
      </c>
      <c r="AP53" s="507" t="e">
        <f ca="1">+IF(AND(ISNUMBER(OFFSET('Sanitation Data'!$H$4,0,10*ROW('Sanitation Data'!H47))),'Data Summary'!DE53="Yes"),100-OFFSET('Sanitation Data'!$H$4,0,10*ROW('Sanitation Data'!H47)),NA())</f>
        <v>#N/A</v>
      </c>
      <c r="AQ53" s="507" t="e">
        <f ca="1">+IF(AND(ISNUMBER(OFFSET('Sanitation Data'!$H$6,0,10*ROW('Sanitation Data'!H47))),'Data Summary'!DF53="Yes"),OFFSET('Sanitation Data'!$H$6,0,10*ROW('Sanitation Data'!H47)),NA())</f>
        <v>#N/A</v>
      </c>
      <c r="AR53" s="507" t="e">
        <f ca="1">+IF(AND(ISNUMBER(OFFSET('Sanitation Data'!$H$10,0,10*ROW('Sanitation Data'!H47))),'Data Summary'!DG53="Yes"),OFFSET('Sanitation Data'!$H$10,0,10*ROW('Sanitation Data'!H47)),NA())</f>
        <v>#N/A</v>
      </c>
      <c r="AS53" s="507" t="e">
        <f ca="1">+IF(AND(ISNUMBER(OFFSET('Sanitation Data'!$H$11,0,10*ROW('Sanitation Data'!H47))),'Data Summary'!DH53="Yes"),OFFSET('Sanitation Data'!$H$11,0,10*ROW('Sanitation Data'!H47)),NA())</f>
        <v>#N/A</v>
      </c>
      <c r="AT53" s="507" t="e">
        <f ca="1">+IF(AND(ISNUMBER(OFFSET('Sanitation Data'!$H$12,0,10*ROW('Sanitation Data'!H47))),'Data Summary'!DI53="Yes"),OFFSET('Sanitation Data'!$H$12,0,10*ROW('Sanitation Data'!H47)),NA())</f>
        <v>#N/A</v>
      </c>
      <c r="AU53" s="507" t="e">
        <f ca="1">+IF(AND(ISNUMBER(OFFSET('Sanitation Data'!$I$4,0,10*ROW('Sanitation Data'!I47))),'Data Summary'!DJ53="Yes"),100-OFFSET('Sanitation Data'!$I$4,0,10*ROW('Sanitation Data'!I47)),NA())</f>
        <v>#N/A</v>
      </c>
      <c r="AV53" s="507" t="e">
        <f ca="1">+IF(AND(ISNUMBER(OFFSET('Sanitation Data'!$I$6,0,10*ROW('Sanitation Data'!I47))),'Data Summary'!DK53="Yes"),OFFSET('Sanitation Data'!$I$6,0,10*ROW('Sanitation Data'!I47)),NA())</f>
        <v>#N/A</v>
      </c>
      <c r="AW53" s="507" t="e">
        <f ca="1">+IF(AND(ISNUMBER(OFFSET('Sanitation Data'!$I$10,0,10*ROW('Sanitation Data'!I47))),'Data Summary'!DL53="Yes"),OFFSET('Sanitation Data'!$I$10,0,10*ROW('Sanitation Data'!I47)),NA())</f>
        <v>#N/A</v>
      </c>
      <c r="AX53" s="507" t="e">
        <f ca="1">+IF(AND(ISNUMBER(OFFSET('Sanitation Data'!$I$11,0,10*ROW('Sanitation Data'!I47))),'Data Summary'!DM53="Yes"),OFFSET('Sanitation Data'!$I$11,0,10*ROW('Sanitation Data'!I47)),NA())</f>
        <v>#N/A</v>
      </c>
      <c r="AY53" s="507" t="e">
        <f ca="1">+IF(AND(ISNUMBER(OFFSET('Sanitation Data'!$I$12,0,10*ROW('Sanitation Data'!I47))),'Data Summary'!DN53="Yes"),OFFSET('Sanitation Data'!$I$12,0,10*ROW('Sanitation Data'!I47)),NA())</f>
        <v>#N/A</v>
      </c>
      <c r="AZ53" s="508" t="e">
        <f ca="1">+IF(AND(ISNUMBER(OFFSET('Hygiene Data'!$D$5,0,10*ROW('Hygiene Data'!D47))),'Data Summary'!DO53="Yes"),OFFSET('Hygiene Data'!$D$5,0,10*ROW('Hygiene Data'!D47)),NA())</f>
        <v>#N/A</v>
      </c>
      <c r="BA53" s="508" t="e">
        <f ca="1">+IF(AND(ISNUMBER(OFFSET('Hygiene Data'!$D$7,0,10*ROW('Hygiene Data'!D47))),'Data Summary'!DP53="Yes"),OFFSET('Hygiene Data'!$D$7,0,10*ROW('Hygiene Data'!D47)),NA())</f>
        <v>#N/A</v>
      </c>
      <c r="BB53" s="508" t="e">
        <f ca="1">+IF(AND(ISNUMBER(OFFSET('Hygiene Data'!$D$9,0,10*ROW('Hygiene Data'!D47))),'Data Summary'!DQ53="Yes"),OFFSET('Hygiene Data'!$D$9,0,10*ROW('Hygiene Data'!D47)),NA())</f>
        <v>#N/A</v>
      </c>
      <c r="BC53" s="508" t="e">
        <f ca="1">+IF(AND(ISNUMBER(OFFSET('Hygiene Data'!$E$5,0,10*ROW('Hygiene Data'!E47))),'Data Summary'!DR53="Yes"),OFFSET('Hygiene Data'!$E$5,0,10*ROW('Hygiene Data'!E47)),NA())</f>
        <v>#N/A</v>
      </c>
      <c r="BD53" s="508" t="e">
        <f ca="1">+IF(AND(ISNUMBER(OFFSET('Hygiene Data'!$E$7,0,10*ROW('Hygiene Data'!E47))),'Data Summary'!DS53="Yes"),OFFSET('Hygiene Data'!$E$7,0,10*ROW('Hygiene Data'!E47)),NA())</f>
        <v>#N/A</v>
      </c>
      <c r="BE53" s="508" t="e">
        <f ca="1">+IF(AND(ISNUMBER(OFFSET('Hygiene Data'!$E$9,0,10*ROW('Hygiene Data'!E47))),'Data Summary'!DT53="Yes"),OFFSET('Hygiene Data'!$E$9,0,10*ROW('Hygiene Data'!E47)),NA())</f>
        <v>#N/A</v>
      </c>
      <c r="BF53" s="508" t="e">
        <f ca="1">+IF(AND(ISNUMBER(OFFSET('Hygiene Data'!$F$5,0,10*ROW('Hygiene Data'!F47))),'Data Summary'!DU53="Yes"),OFFSET('Hygiene Data'!$F$5,0,10*ROW('Hygiene Data'!F47)),NA())</f>
        <v>#N/A</v>
      </c>
      <c r="BG53" s="508" t="e">
        <f ca="1">+IF(AND(ISNUMBER(OFFSET('Hygiene Data'!$F$7,0,10*ROW('Hygiene Data'!F47))),'Data Summary'!DV53="Yes"),OFFSET('Hygiene Data'!$F$7,0,10*ROW('Hygiene Data'!F47)),NA())</f>
        <v>#N/A</v>
      </c>
      <c r="BH53" s="508" t="e">
        <f ca="1">+IF(AND(ISNUMBER(OFFSET('Hygiene Data'!$F$9,0,10*ROW('Hygiene Data'!F47))),'Data Summary'!DW53="Yes"),OFFSET('Hygiene Data'!$F$9,0,10*ROW('Hygiene Data'!F47)),NA())</f>
        <v>#N/A</v>
      </c>
      <c r="BI53" s="508" t="e">
        <f ca="1">+IF(AND(ISNUMBER(OFFSET('Hygiene Data'!$G$5,0,10*ROW('Hygiene Data'!G47))),'Data Summary'!DX53="Yes"),OFFSET('Hygiene Data'!$G$5,0,10*ROW('Hygiene Data'!G47)),NA())</f>
        <v>#N/A</v>
      </c>
      <c r="BJ53" s="508" t="e">
        <f ca="1">+IF(AND(ISNUMBER(OFFSET('Hygiene Data'!$G$7,0,10*ROW('Hygiene Data'!G47))),'Data Summary'!DY53="Yes"),OFFSET('Hygiene Data'!$G$7,0,10*ROW('Hygiene Data'!G47)),NA())</f>
        <v>#N/A</v>
      </c>
      <c r="BK53" s="508" t="e">
        <f ca="1">+IF(AND(ISNUMBER(OFFSET('Hygiene Data'!$G$9,0,10*ROW('Hygiene Data'!G47))),'Data Summary'!DZ53="Yes"),OFFSET('Hygiene Data'!$G$9,0,10*ROW('Hygiene Data'!G47)),NA())</f>
        <v>#N/A</v>
      </c>
      <c r="BL53" s="508" t="e">
        <f ca="1">+IF(AND(ISNUMBER(OFFSET('Hygiene Data'!$H$5,0,10*ROW('Hygiene Data'!H47))),'Data Summary'!EA53="Yes"),OFFSET('Hygiene Data'!$H$5,0,10*ROW('Hygiene Data'!H47)),NA())</f>
        <v>#N/A</v>
      </c>
      <c r="BM53" s="508" t="e">
        <f ca="1">+IF(AND(ISNUMBER(OFFSET('Hygiene Data'!$H$7,0,10*ROW('Hygiene Data'!H47))),'Data Summary'!EB53="Yes"),OFFSET('Hygiene Data'!$H$7,0,10*ROW('Hygiene Data'!H47)),NA())</f>
        <v>#N/A</v>
      </c>
      <c r="BN53" s="508" t="e">
        <f ca="1">+IF(AND(ISNUMBER(OFFSET('Hygiene Data'!$H$9,0,10*ROW('Hygiene Data'!H47))),'Data Summary'!EC53="Yes"),OFFSET('Hygiene Data'!$H$9,0,10*ROW('Hygiene Data'!H47)),NA())</f>
        <v>#N/A</v>
      </c>
      <c r="BO53" s="508" t="e">
        <f ca="1">+IF(AND(ISNUMBER(OFFSET('Hygiene Data'!$I$5,0,10*ROW('Hygiene Data'!I47))),'Data Summary'!ED53="Yes"),OFFSET('Hygiene Data'!$I$5,0,10*ROW('Hygiene Data'!I47)),NA())</f>
        <v>#N/A</v>
      </c>
      <c r="BP53" s="508" t="e">
        <f ca="1">+IF(AND(ISNUMBER(OFFSET('Hygiene Data'!$I$7,0,10*ROW('Hygiene Data'!I47))),'Data Summary'!EE53="Yes"),OFFSET('Hygiene Data'!$I$7,0,10*ROW('Hygiene Data'!I47)),NA())</f>
        <v>#N/A</v>
      </c>
      <c r="BQ53" s="508" t="e">
        <f ca="1">+IF(AND(ISNUMBER(OFFSET('Hygiene Data'!$I$9,0,10*ROW('Hygiene Data'!I47))),'Data Summary'!EF53="Yes"),OFFSET('Hygiene Data'!$I$9,0,10*ROW('Hygiene Data'!I47)),NA())</f>
        <v>#N/A</v>
      </c>
    </row>
    <row r="54" spans="1:69" x14ac:dyDescent="0.25">
      <c r="A54" s="504" t="e">
        <f ca="1">+RIGHT('Data Summary'!A54,LEN('Data Summary'!A54)-9)</f>
        <v>#VALUE!</v>
      </c>
      <c r="B54" s="478" t="str">
        <f ca="1">+IF(ISTEXT('Data Summary'!B54),'Data Summary'!B54,"")</f>
        <v/>
      </c>
      <c r="C54" s="505" t="e">
        <f ca="1">+VALUE('Data Summary'!C54)</f>
        <v>#VALUE!</v>
      </c>
      <c r="D54" s="506" t="e">
        <f ca="1">+IF(AND(ISNUMBER(OFFSET('Water Data'!$D$4,0,10*ROW('Water Data'!D48))),'Data Summary'!BS54="Yes"),100-OFFSET('Water Data'!$D$4,0,10*ROW('Water Data'!D48)),NA())</f>
        <v>#N/A</v>
      </c>
      <c r="E54" s="506" t="e">
        <f ca="1">+IF(AND(ISNUMBER(OFFSET('Water Data'!$D$6,0,10*ROW('Water Data'!D48))),'Data Summary'!BT54="Yes"),OFFSET('Water Data'!$D$6,0,10*ROW('Water Data'!D48)),NA())</f>
        <v>#N/A</v>
      </c>
      <c r="F54" s="506" t="e">
        <f ca="1">+IF(AND(ISNUMBER(OFFSET('Water Data'!$D$9,0,10*ROW('Water Data'!D48))),'Data Summary'!BU54="Yes"),OFFSET('Water Data'!$D$9,0,10*ROW('Water Data'!D48)),NA())</f>
        <v>#N/A</v>
      </c>
      <c r="G54" s="506" t="e">
        <f ca="1">+IF(AND(ISNUMBER(OFFSET('Water Data'!$E$4,0,10*ROW('Water Data'!E48))),'Data Summary'!BV54="Yes"),100-OFFSET('Water Data'!$E$4,0,10*ROW('Water Data'!E48)),NA())</f>
        <v>#N/A</v>
      </c>
      <c r="H54" s="506" t="e">
        <f ca="1">+IF(AND(ISNUMBER(OFFSET('Water Data'!$E$6,0,10*ROW('Water Data'!E48))),'Data Summary'!BW54="Yes"),OFFSET('Water Data'!$E$6,0,10*ROW('Water Data'!E48)),NA())</f>
        <v>#N/A</v>
      </c>
      <c r="I54" s="506" t="e">
        <f ca="1">+IF(AND(ISNUMBER(OFFSET('Water Data'!$E$9,0,10*ROW('Water Data'!E48))),'Data Summary'!BX54="Yes"),OFFSET('Water Data'!$E$9,0,10*ROW('Water Data'!E48)),NA())</f>
        <v>#N/A</v>
      </c>
      <c r="J54" s="506" t="e">
        <f ca="1">+IF(AND(ISNUMBER(OFFSET('Water Data'!$F$4,0,10*ROW('Water Data'!F48))),'Data Summary'!BY54="Yes"),100-OFFSET('Water Data'!$F$4,0,10*ROW('Water Data'!F48)),NA())</f>
        <v>#N/A</v>
      </c>
      <c r="K54" s="506" t="e">
        <f ca="1">+IF(AND(ISNUMBER(OFFSET('Water Data'!$F$6,0,10*ROW('Water Data'!F48))),'Data Summary'!BZ54="Yes"),OFFSET('Water Data'!$F$6,0,10*ROW('Water Data'!F48)),NA())</f>
        <v>#N/A</v>
      </c>
      <c r="L54" s="506" t="e">
        <f ca="1">+IF(AND(ISNUMBER(OFFSET('Water Data'!$F$9,0,10*ROW('Water Data'!F48))),'Data Summary'!CA54="Yes"),OFFSET('Water Data'!$F$9,0,10*ROW('Water Data'!F48)),NA())</f>
        <v>#N/A</v>
      </c>
      <c r="M54" s="506" t="e">
        <f ca="1">+IF(AND(ISNUMBER(OFFSET('Water Data'!$G$4,0,10*ROW('Water Data'!G48))),'Data Summary'!CB54="Yes"),100-OFFSET('Water Data'!$G$4,0,10*ROW('Water Data'!G48)),NA())</f>
        <v>#N/A</v>
      </c>
      <c r="N54" s="506" t="e">
        <f ca="1">+IF(AND(ISNUMBER(OFFSET('Water Data'!$G$6,0,10*ROW('Water Data'!G48))),'Data Summary'!CC54="Yes"),OFFSET('Water Data'!$G$6,0,10*ROW('Water Data'!G48)),NA())</f>
        <v>#N/A</v>
      </c>
      <c r="O54" s="506" t="e">
        <f ca="1">+IF(AND(ISNUMBER(OFFSET('Water Data'!$G$9,0,10*ROW('Water Data'!G48))),'Data Summary'!CD54="Yes"),OFFSET('Water Data'!$G$9,0,10*ROW('Water Data'!G48)),NA())</f>
        <v>#N/A</v>
      </c>
      <c r="P54" s="506" t="e">
        <f ca="1">+IF(AND(ISNUMBER(OFFSET('Water Data'!$H$4,0,10*ROW('Water Data'!H48))),'Data Summary'!CE54="Yes"),100-OFFSET('Water Data'!$H$4,0,10*ROW('Water Data'!H48)),NA())</f>
        <v>#N/A</v>
      </c>
      <c r="Q54" s="506" t="e">
        <f ca="1">+IF(AND(ISNUMBER(OFFSET('Water Data'!$H$6,0,10*ROW('Water Data'!H48))),'Data Summary'!CF54="Yes"),OFFSET('Water Data'!$H$6,0,10*ROW('Water Data'!H48)),NA())</f>
        <v>#N/A</v>
      </c>
      <c r="R54" s="506" t="e">
        <f ca="1">+IF(AND(ISNUMBER(OFFSET('Water Data'!$H$9,0,10*ROW('Water Data'!H48))),'Data Summary'!CG54="Yes"),OFFSET('Water Data'!$H$9,0,10*ROW('Water Data'!H48)),NA())</f>
        <v>#N/A</v>
      </c>
      <c r="S54" s="506" t="e">
        <f ca="1">+IF(AND(ISNUMBER(OFFSET('Water Data'!$I$4,0,10*ROW('Water Data'!I48))),'Data Summary'!CH54="Yes"),100-OFFSET('Water Data'!$I$4,0,10*ROW('Water Data'!I48)),NA())</f>
        <v>#N/A</v>
      </c>
      <c r="T54" s="506" t="e">
        <f ca="1">+IF(AND(ISNUMBER(OFFSET('Water Data'!$I$6,0,10*ROW('Water Data'!I48))),'Data Summary'!CI54="Yes"),OFFSET('Water Data'!$I$6,0,10*ROW('Water Data'!I48)),NA())</f>
        <v>#N/A</v>
      </c>
      <c r="U54" s="506" t="e">
        <f ca="1">+IF(AND(ISNUMBER(OFFSET('Water Data'!$I$9,0,10*ROW('Water Data'!I48))),'Data Summary'!CJ54="Yes"),OFFSET('Water Data'!$I$9,0,10*ROW('Water Data'!I48)),NA())</f>
        <v>#N/A</v>
      </c>
      <c r="V54" s="507" t="e">
        <f ca="1">+IF(AND(ISNUMBER(OFFSET('Sanitation Data'!$D$4,0,10*ROW('Sanitation Data'!D48))),'Data Summary'!CK54="Yes"),100-OFFSET('Sanitation Data'!$D$4,0,10*ROW('Sanitation Data'!D48)),NA())</f>
        <v>#N/A</v>
      </c>
      <c r="W54" s="507" t="e">
        <f ca="1">+IF(AND(ISNUMBER(OFFSET('Sanitation Data'!$D$6,0,10*ROW('Sanitation Data'!D48))),'Data Summary'!CL54="Yes"),OFFSET('Sanitation Data'!$D$6,0,10*ROW('Sanitation Data'!D48)),NA())</f>
        <v>#N/A</v>
      </c>
      <c r="X54" s="507" t="e">
        <f ca="1">+IF(AND(ISNUMBER(OFFSET('Sanitation Data'!$D$10,0,10*ROW('Sanitation Data'!D48))),'Data Summary'!CM54="Yes"),OFFSET('Sanitation Data'!$D$10,0,10*ROW('Sanitation Data'!D48)),NA())</f>
        <v>#N/A</v>
      </c>
      <c r="Y54" s="507" t="e">
        <f ca="1">+IF(AND(ISNUMBER(OFFSET('Sanitation Data'!$D$11,0,10*ROW('Sanitation Data'!D48))),'Data Summary'!CN54="Yes"),OFFSET('Sanitation Data'!$D$11,0,10*ROW('Sanitation Data'!D48)),NA())</f>
        <v>#N/A</v>
      </c>
      <c r="Z54" s="507" t="e">
        <f ca="1">+IF(AND(ISNUMBER(OFFSET('Sanitation Data'!$D$12,0,10*ROW('Sanitation Data'!D48))),'Data Summary'!CO54="Yes"),OFFSET('Sanitation Data'!$D$12,0,10*ROW('Sanitation Data'!D48)),NA())</f>
        <v>#N/A</v>
      </c>
      <c r="AA54" s="507" t="e">
        <f ca="1">+IF(AND(ISNUMBER(OFFSET('Sanitation Data'!$E$4,0,10*ROW('Sanitation Data'!E48))),'Data Summary'!CP54="Yes"),100-OFFSET('Sanitation Data'!$E$4,0,10*ROW('Sanitation Data'!E48)),NA())</f>
        <v>#N/A</v>
      </c>
      <c r="AB54" s="507" t="e">
        <f ca="1">+IF(AND(ISNUMBER(OFFSET('Sanitation Data'!$E$6,0,10*ROW('Sanitation Data'!E48))),'Data Summary'!CQ54="Yes"),OFFSET('Sanitation Data'!$E$6,0,10*ROW('Sanitation Data'!E48)),NA())</f>
        <v>#N/A</v>
      </c>
      <c r="AC54" s="507" t="e">
        <f ca="1">+IF(AND(ISNUMBER(OFFSET('Sanitation Data'!$E$10,0,10*ROW('Sanitation Data'!E48))),'Data Summary'!CR54="Yes"),OFFSET('Sanitation Data'!$E$10,0,10*ROW('Sanitation Data'!E48)),NA())</f>
        <v>#N/A</v>
      </c>
      <c r="AD54" s="507" t="e">
        <f ca="1">+IF(AND(ISNUMBER(OFFSET('Sanitation Data'!$E$11,0,10*ROW('Sanitation Data'!E48))),'Data Summary'!CS54="Yes"),OFFSET('Sanitation Data'!$E$11,0,10*ROW('Sanitation Data'!E48)),NA())</f>
        <v>#N/A</v>
      </c>
      <c r="AE54" s="507" t="e">
        <f ca="1">+IF(AND(ISNUMBER(OFFSET('Sanitation Data'!$E$12,0,10*ROW('Sanitation Data'!E48))),'Data Summary'!CT54="Yes"),OFFSET('Sanitation Data'!$E$12,0,10*ROW('Sanitation Data'!E48)),NA())</f>
        <v>#N/A</v>
      </c>
      <c r="AF54" s="507" t="e">
        <f ca="1">+IF(AND(ISNUMBER(OFFSET('Sanitation Data'!$F$4,0,10*ROW('Sanitation Data'!F48))),'Data Summary'!CU54="Yes"),100-OFFSET('Sanitation Data'!$F$4,0,10*ROW('Sanitation Data'!F48)),NA())</f>
        <v>#N/A</v>
      </c>
      <c r="AG54" s="507" t="e">
        <f ca="1">+IF(AND(ISNUMBER(OFFSET('Sanitation Data'!$F$6,0,10*ROW('Sanitation Data'!F48))),'Data Summary'!CV54="Yes"),OFFSET('Sanitation Data'!$F$6,0,10*ROW('Sanitation Data'!F48)),NA())</f>
        <v>#N/A</v>
      </c>
      <c r="AH54" s="507" t="e">
        <f ca="1">+IF(AND(ISNUMBER(OFFSET('Sanitation Data'!$F$10,0,10*ROW('Sanitation Data'!F48))),'Data Summary'!CW54="Yes"),OFFSET('Sanitation Data'!$F$10,0,10*ROW('Sanitation Data'!F48)),NA())</f>
        <v>#N/A</v>
      </c>
      <c r="AI54" s="507" t="e">
        <f ca="1">+IF(AND(ISNUMBER(OFFSET('Sanitation Data'!$F$11,0,10*ROW('Sanitation Data'!F48))),'Data Summary'!CX54="Yes"),OFFSET('Sanitation Data'!$F$11,0,10*ROW('Sanitation Data'!F48)),NA())</f>
        <v>#N/A</v>
      </c>
      <c r="AJ54" s="507" t="e">
        <f ca="1">+IF(AND(ISNUMBER(OFFSET('Sanitation Data'!$F$12,0,10*ROW('Sanitation Data'!F48))),'Data Summary'!CY54="Yes"),OFFSET('Sanitation Data'!$F$12,0,10*ROW('Sanitation Data'!F48)),NA())</f>
        <v>#N/A</v>
      </c>
      <c r="AK54" s="507" t="e">
        <f ca="1">+IF(AND(ISNUMBER(OFFSET('Sanitation Data'!$G$4,0,10*ROW('Sanitation Data'!G48))),'Data Summary'!CZ54="Yes"),100-OFFSET('Sanitation Data'!$G$4,0,10*ROW('Sanitation Data'!G48)),NA())</f>
        <v>#N/A</v>
      </c>
      <c r="AL54" s="507" t="e">
        <f ca="1">+IF(AND(ISNUMBER(OFFSET('Sanitation Data'!$G$6,0,10*ROW('Sanitation Data'!G48))),'Data Summary'!DA54="Yes"),OFFSET('Sanitation Data'!$G$6,0,10*ROW('Sanitation Data'!G48)),NA())</f>
        <v>#N/A</v>
      </c>
      <c r="AM54" s="507" t="e">
        <f ca="1">+IF(AND(ISNUMBER(OFFSET('Sanitation Data'!$G$10,0,10*ROW('Sanitation Data'!G48))),'Data Summary'!DB54="Yes"),OFFSET('Sanitation Data'!$G$10,0,10*ROW('Sanitation Data'!G48)),NA())</f>
        <v>#N/A</v>
      </c>
      <c r="AN54" s="507" t="e">
        <f ca="1">+IF(AND(ISNUMBER(OFFSET('Sanitation Data'!$G$11,0,10*ROW('Sanitation Data'!G48))),'Data Summary'!DC54="Yes"),OFFSET('Sanitation Data'!$G$11,0,10*ROW('Sanitation Data'!G48)),NA())</f>
        <v>#N/A</v>
      </c>
      <c r="AO54" s="507" t="e">
        <f ca="1">+IF(AND(ISNUMBER(OFFSET('Sanitation Data'!$G$12,0,10*ROW('Sanitation Data'!G48))),'Data Summary'!DD54="Yes"),OFFSET('Sanitation Data'!$G$12,0,10*ROW('Sanitation Data'!G48)),NA())</f>
        <v>#N/A</v>
      </c>
      <c r="AP54" s="507" t="e">
        <f ca="1">+IF(AND(ISNUMBER(OFFSET('Sanitation Data'!$H$4,0,10*ROW('Sanitation Data'!H48))),'Data Summary'!DE54="Yes"),100-OFFSET('Sanitation Data'!$H$4,0,10*ROW('Sanitation Data'!H48)),NA())</f>
        <v>#N/A</v>
      </c>
      <c r="AQ54" s="507" t="e">
        <f ca="1">+IF(AND(ISNUMBER(OFFSET('Sanitation Data'!$H$6,0,10*ROW('Sanitation Data'!H48))),'Data Summary'!DF54="Yes"),OFFSET('Sanitation Data'!$H$6,0,10*ROW('Sanitation Data'!H48)),NA())</f>
        <v>#N/A</v>
      </c>
      <c r="AR54" s="507" t="e">
        <f ca="1">+IF(AND(ISNUMBER(OFFSET('Sanitation Data'!$H$10,0,10*ROW('Sanitation Data'!H48))),'Data Summary'!DG54="Yes"),OFFSET('Sanitation Data'!$H$10,0,10*ROW('Sanitation Data'!H48)),NA())</f>
        <v>#N/A</v>
      </c>
      <c r="AS54" s="507" t="e">
        <f ca="1">+IF(AND(ISNUMBER(OFFSET('Sanitation Data'!$H$11,0,10*ROW('Sanitation Data'!H48))),'Data Summary'!DH54="Yes"),OFFSET('Sanitation Data'!$H$11,0,10*ROW('Sanitation Data'!H48)),NA())</f>
        <v>#N/A</v>
      </c>
      <c r="AT54" s="507" t="e">
        <f ca="1">+IF(AND(ISNUMBER(OFFSET('Sanitation Data'!$H$12,0,10*ROW('Sanitation Data'!H48))),'Data Summary'!DI54="Yes"),OFFSET('Sanitation Data'!$H$12,0,10*ROW('Sanitation Data'!H48)),NA())</f>
        <v>#N/A</v>
      </c>
      <c r="AU54" s="507" t="e">
        <f ca="1">+IF(AND(ISNUMBER(OFFSET('Sanitation Data'!$I$4,0,10*ROW('Sanitation Data'!I48))),'Data Summary'!DJ54="Yes"),100-OFFSET('Sanitation Data'!$I$4,0,10*ROW('Sanitation Data'!I48)),NA())</f>
        <v>#N/A</v>
      </c>
      <c r="AV54" s="507" t="e">
        <f ca="1">+IF(AND(ISNUMBER(OFFSET('Sanitation Data'!$I$6,0,10*ROW('Sanitation Data'!I48))),'Data Summary'!DK54="Yes"),OFFSET('Sanitation Data'!$I$6,0,10*ROW('Sanitation Data'!I48)),NA())</f>
        <v>#N/A</v>
      </c>
      <c r="AW54" s="507" t="e">
        <f ca="1">+IF(AND(ISNUMBER(OFFSET('Sanitation Data'!$I$10,0,10*ROW('Sanitation Data'!I48))),'Data Summary'!DL54="Yes"),OFFSET('Sanitation Data'!$I$10,0,10*ROW('Sanitation Data'!I48)),NA())</f>
        <v>#N/A</v>
      </c>
      <c r="AX54" s="507" t="e">
        <f ca="1">+IF(AND(ISNUMBER(OFFSET('Sanitation Data'!$I$11,0,10*ROW('Sanitation Data'!I48))),'Data Summary'!DM54="Yes"),OFFSET('Sanitation Data'!$I$11,0,10*ROW('Sanitation Data'!I48)),NA())</f>
        <v>#N/A</v>
      </c>
      <c r="AY54" s="507" t="e">
        <f ca="1">+IF(AND(ISNUMBER(OFFSET('Sanitation Data'!$I$12,0,10*ROW('Sanitation Data'!I48))),'Data Summary'!DN54="Yes"),OFFSET('Sanitation Data'!$I$12,0,10*ROW('Sanitation Data'!I48)),NA())</f>
        <v>#N/A</v>
      </c>
      <c r="AZ54" s="508" t="e">
        <f ca="1">+IF(AND(ISNUMBER(OFFSET('Hygiene Data'!$D$5,0,10*ROW('Hygiene Data'!D48))),'Data Summary'!DO54="Yes"),OFFSET('Hygiene Data'!$D$5,0,10*ROW('Hygiene Data'!D48)),NA())</f>
        <v>#N/A</v>
      </c>
      <c r="BA54" s="508" t="e">
        <f ca="1">+IF(AND(ISNUMBER(OFFSET('Hygiene Data'!$D$7,0,10*ROW('Hygiene Data'!D48))),'Data Summary'!DP54="Yes"),OFFSET('Hygiene Data'!$D$7,0,10*ROW('Hygiene Data'!D48)),NA())</f>
        <v>#N/A</v>
      </c>
      <c r="BB54" s="508" t="e">
        <f ca="1">+IF(AND(ISNUMBER(OFFSET('Hygiene Data'!$D$9,0,10*ROW('Hygiene Data'!D48))),'Data Summary'!DQ54="Yes"),OFFSET('Hygiene Data'!$D$9,0,10*ROW('Hygiene Data'!D48)),NA())</f>
        <v>#N/A</v>
      </c>
      <c r="BC54" s="508" t="e">
        <f ca="1">+IF(AND(ISNUMBER(OFFSET('Hygiene Data'!$E$5,0,10*ROW('Hygiene Data'!E48))),'Data Summary'!DR54="Yes"),OFFSET('Hygiene Data'!$E$5,0,10*ROW('Hygiene Data'!E48)),NA())</f>
        <v>#N/A</v>
      </c>
      <c r="BD54" s="508" t="e">
        <f ca="1">+IF(AND(ISNUMBER(OFFSET('Hygiene Data'!$E$7,0,10*ROW('Hygiene Data'!E48))),'Data Summary'!DS54="Yes"),OFFSET('Hygiene Data'!$E$7,0,10*ROW('Hygiene Data'!E48)),NA())</f>
        <v>#N/A</v>
      </c>
      <c r="BE54" s="508" t="e">
        <f ca="1">+IF(AND(ISNUMBER(OFFSET('Hygiene Data'!$E$9,0,10*ROW('Hygiene Data'!E48))),'Data Summary'!DT54="Yes"),OFFSET('Hygiene Data'!$E$9,0,10*ROW('Hygiene Data'!E48)),NA())</f>
        <v>#N/A</v>
      </c>
      <c r="BF54" s="508" t="e">
        <f ca="1">+IF(AND(ISNUMBER(OFFSET('Hygiene Data'!$F$5,0,10*ROW('Hygiene Data'!F48))),'Data Summary'!DU54="Yes"),OFFSET('Hygiene Data'!$F$5,0,10*ROW('Hygiene Data'!F48)),NA())</f>
        <v>#N/A</v>
      </c>
      <c r="BG54" s="508" t="e">
        <f ca="1">+IF(AND(ISNUMBER(OFFSET('Hygiene Data'!$F$7,0,10*ROW('Hygiene Data'!F48))),'Data Summary'!DV54="Yes"),OFFSET('Hygiene Data'!$F$7,0,10*ROW('Hygiene Data'!F48)),NA())</f>
        <v>#N/A</v>
      </c>
      <c r="BH54" s="508" t="e">
        <f ca="1">+IF(AND(ISNUMBER(OFFSET('Hygiene Data'!$F$9,0,10*ROW('Hygiene Data'!F48))),'Data Summary'!DW54="Yes"),OFFSET('Hygiene Data'!$F$9,0,10*ROW('Hygiene Data'!F48)),NA())</f>
        <v>#N/A</v>
      </c>
      <c r="BI54" s="508" t="e">
        <f ca="1">+IF(AND(ISNUMBER(OFFSET('Hygiene Data'!$G$5,0,10*ROW('Hygiene Data'!G48))),'Data Summary'!DX54="Yes"),OFFSET('Hygiene Data'!$G$5,0,10*ROW('Hygiene Data'!G48)),NA())</f>
        <v>#N/A</v>
      </c>
      <c r="BJ54" s="508" t="e">
        <f ca="1">+IF(AND(ISNUMBER(OFFSET('Hygiene Data'!$G$7,0,10*ROW('Hygiene Data'!G48))),'Data Summary'!DY54="Yes"),OFFSET('Hygiene Data'!$G$7,0,10*ROW('Hygiene Data'!G48)),NA())</f>
        <v>#N/A</v>
      </c>
      <c r="BK54" s="508" t="e">
        <f ca="1">+IF(AND(ISNUMBER(OFFSET('Hygiene Data'!$G$9,0,10*ROW('Hygiene Data'!G48))),'Data Summary'!DZ54="Yes"),OFFSET('Hygiene Data'!$G$9,0,10*ROW('Hygiene Data'!G48)),NA())</f>
        <v>#N/A</v>
      </c>
      <c r="BL54" s="508" t="e">
        <f ca="1">+IF(AND(ISNUMBER(OFFSET('Hygiene Data'!$H$5,0,10*ROW('Hygiene Data'!H48))),'Data Summary'!EA54="Yes"),OFFSET('Hygiene Data'!$H$5,0,10*ROW('Hygiene Data'!H48)),NA())</f>
        <v>#N/A</v>
      </c>
      <c r="BM54" s="508" t="e">
        <f ca="1">+IF(AND(ISNUMBER(OFFSET('Hygiene Data'!$H$7,0,10*ROW('Hygiene Data'!H48))),'Data Summary'!EB54="Yes"),OFFSET('Hygiene Data'!$H$7,0,10*ROW('Hygiene Data'!H48)),NA())</f>
        <v>#N/A</v>
      </c>
      <c r="BN54" s="508" t="e">
        <f ca="1">+IF(AND(ISNUMBER(OFFSET('Hygiene Data'!$H$9,0,10*ROW('Hygiene Data'!H48))),'Data Summary'!EC54="Yes"),OFFSET('Hygiene Data'!$H$9,0,10*ROW('Hygiene Data'!H48)),NA())</f>
        <v>#N/A</v>
      </c>
      <c r="BO54" s="508" t="e">
        <f ca="1">+IF(AND(ISNUMBER(OFFSET('Hygiene Data'!$I$5,0,10*ROW('Hygiene Data'!I48))),'Data Summary'!ED54="Yes"),OFFSET('Hygiene Data'!$I$5,0,10*ROW('Hygiene Data'!I48)),NA())</f>
        <v>#N/A</v>
      </c>
      <c r="BP54" s="508" t="e">
        <f ca="1">+IF(AND(ISNUMBER(OFFSET('Hygiene Data'!$I$7,0,10*ROW('Hygiene Data'!I48))),'Data Summary'!EE54="Yes"),OFFSET('Hygiene Data'!$I$7,0,10*ROW('Hygiene Data'!I48)),NA())</f>
        <v>#N/A</v>
      </c>
      <c r="BQ54" s="508" t="e">
        <f ca="1">+IF(AND(ISNUMBER(OFFSET('Hygiene Data'!$I$9,0,10*ROW('Hygiene Data'!I48))),'Data Summary'!EF54="Yes"),OFFSET('Hygiene Data'!$I$9,0,10*ROW('Hygiene Data'!I48)),NA())</f>
        <v>#N/A</v>
      </c>
    </row>
    <row r="55" spans="1:69" x14ac:dyDescent="0.25">
      <c r="A55" s="504" t="e">
        <f ca="1">+RIGHT('Data Summary'!A55,LEN('Data Summary'!A55)-9)</f>
        <v>#VALUE!</v>
      </c>
      <c r="B55" s="478" t="str">
        <f ca="1">+IF(ISTEXT('Data Summary'!B55),'Data Summary'!B55,"")</f>
        <v/>
      </c>
      <c r="C55" s="505" t="e">
        <f ca="1">+VALUE('Data Summary'!C55)</f>
        <v>#VALUE!</v>
      </c>
      <c r="D55" s="506" t="e">
        <f ca="1">+IF(AND(ISNUMBER(OFFSET('Water Data'!$D$4,0,10*ROW('Water Data'!D49))),'Data Summary'!BS55="Yes"),100-OFFSET('Water Data'!$D$4,0,10*ROW('Water Data'!D49)),NA())</f>
        <v>#N/A</v>
      </c>
      <c r="E55" s="506" t="e">
        <f ca="1">+IF(AND(ISNUMBER(OFFSET('Water Data'!$D$6,0,10*ROW('Water Data'!D49))),'Data Summary'!BT55="Yes"),OFFSET('Water Data'!$D$6,0,10*ROW('Water Data'!D49)),NA())</f>
        <v>#N/A</v>
      </c>
      <c r="F55" s="506" t="e">
        <f ca="1">+IF(AND(ISNUMBER(OFFSET('Water Data'!$D$9,0,10*ROW('Water Data'!D49))),'Data Summary'!BU55="Yes"),OFFSET('Water Data'!$D$9,0,10*ROW('Water Data'!D49)),NA())</f>
        <v>#N/A</v>
      </c>
      <c r="G55" s="506" t="e">
        <f ca="1">+IF(AND(ISNUMBER(OFFSET('Water Data'!$E$4,0,10*ROW('Water Data'!E49))),'Data Summary'!BV55="Yes"),100-OFFSET('Water Data'!$E$4,0,10*ROW('Water Data'!E49)),NA())</f>
        <v>#N/A</v>
      </c>
      <c r="H55" s="506" t="e">
        <f ca="1">+IF(AND(ISNUMBER(OFFSET('Water Data'!$E$6,0,10*ROW('Water Data'!E49))),'Data Summary'!BW55="Yes"),OFFSET('Water Data'!$E$6,0,10*ROW('Water Data'!E49)),NA())</f>
        <v>#N/A</v>
      </c>
      <c r="I55" s="506" t="e">
        <f ca="1">+IF(AND(ISNUMBER(OFFSET('Water Data'!$E$9,0,10*ROW('Water Data'!E49))),'Data Summary'!BX55="Yes"),OFFSET('Water Data'!$E$9,0,10*ROW('Water Data'!E49)),NA())</f>
        <v>#N/A</v>
      </c>
      <c r="J55" s="506" t="e">
        <f ca="1">+IF(AND(ISNUMBER(OFFSET('Water Data'!$F$4,0,10*ROW('Water Data'!F49))),'Data Summary'!BY55="Yes"),100-OFFSET('Water Data'!$F$4,0,10*ROW('Water Data'!F49)),NA())</f>
        <v>#N/A</v>
      </c>
      <c r="K55" s="506" t="e">
        <f ca="1">+IF(AND(ISNUMBER(OFFSET('Water Data'!$F$6,0,10*ROW('Water Data'!F49))),'Data Summary'!BZ55="Yes"),OFFSET('Water Data'!$F$6,0,10*ROW('Water Data'!F49)),NA())</f>
        <v>#N/A</v>
      </c>
      <c r="L55" s="506" t="e">
        <f ca="1">+IF(AND(ISNUMBER(OFFSET('Water Data'!$F$9,0,10*ROW('Water Data'!F49))),'Data Summary'!CA55="Yes"),OFFSET('Water Data'!$F$9,0,10*ROW('Water Data'!F49)),NA())</f>
        <v>#N/A</v>
      </c>
      <c r="M55" s="506" t="e">
        <f ca="1">+IF(AND(ISNUMBER(OFFSET('Water Data'!$G$4,0,10*ROW('Water Data'!G49))),'Data Summary'!CB55="Yes"),100-OFFSET('Water Data'!$G$4,0,10*ROW('Water Data'!G49)),NA())</f>
        <v>#N/A</v>
      </c>
      <c r="N55" s="506" t="e">
        <f ca="1">+IF(AND(ISNUMBER(OFFSET('Water Data'!$G$6,0,10*ROW('Water Data'!G49))),'Data Summary'!CC55="Yes"),OFFSET('Water Data'!$G$6,0,10*ROW('Water Data'!G49)),NA())</f>
        <v>#N/A</v>
      </c>
      <c r="O55" s="506" t="e">
        <f ca="1">+IF(AND(ISNUMBER(OFFSET('Water Data'!$G$9,0,10*ROW('Water Data'!G49))),'Data Summary'!CD55="Yes"),OFFSET('Water Data'!$G$9,0,10*ROW('Water Data'!G49)),NA())</f>
        <v>#N/A</v>
      </c>
      <c r="P55" s="506" t="e">
        <f ca="1">+IF(AND(ISNUMBER(OFFSET('Water Data'!$H$4,0,10*ROW('Water Data'!H49))),'Data Summary'!CE55="Yes"),100-OFFSET('Water Data'!$H$4,0,10*ROW('Water Data'!H49)),NA())</f>
        <v>#N/A</v>
      </c>
      <c r="Q55" s="506" t="e">
        <f ca="1">+IF(AND(ISNUMBER(OFFSET('Water Data'!$H$6,0,10*ROW('Water Data'!H49))),'Data Summary'!CF55="Yes"),OFFSET('Water Data'!$H$6,0,10*ROW('Water Data'!H49)),NA())</f>
        <v>#N/A</v>
      </c>
      <c r="R55" s="506" t="e">
        <f ca="1">+IF(AND(ISNUMBER(OFFSET('Water Data'!$H$9,0,10*ROW('Water Data'!H49))),'Data Summary'!CG55="Yes"),OFFSET('Water Data'!$H$9,0,10*ROW('Water Data'!H49)),NA())</f>
        <v>#N/A</v>
      </c>
      <c r="S55" s="506" t="e">
        <f ca="1">+IF(AND(ISNUMBER(OFFSET('Water Data'!$I$4,0,10*ROW('Water Data'!I49))),'Data Summary'!CH55="Yes"),100-OFFSET('Water Data'!$I$4,0,10*ROW('Water Data'!I49)),NA())</f>
        <v>#N/A</v>
      </c>
      <c r="T55" s="506" t="e">
        <f ca="1">+IF(AND(ISNUMBER(OFFSET('Water Data'!$I$6,0,10*ROW('Water Data'!I49))),'Data Summary'!CI55="Yes"),OFFSET('Water Data'!$I$6,0,10*ROW('Water Data'!I49)),NA())</f>
        <v>#N/A</v>
      </c>
      <c r="U55" s="506" t="e">
        <f ca="1">+IF(AND(ISNUMBER(OFFSET('Water Data'!$I$9,0,10*ROW('Water Data'!I49))),'Data Summary'!CJ55="Yes"),OFFSET('Water Data'!$I$9,0,10*ROW('Water Data'!I49)),NA())</f>
        <v>#N/A</v>
      </c>
      <c r="V55" s="507" t="e">
        <f ca="1">+IF(AND(ISNUMBER(OFFSET('Sanitation Data'!$D$4,0,10*ROW('Sanitation Data'!D49))),'Data Summary'!CK55="Yes"),100-OFFSET('Sanitation Data'!$D$4,0,10*ROW('Sanitation Data'!D49)),NA())</f>
        <v>#N/A</v>
      </c>
      <c r="W55" s="507" t="e">
        <f ca="1">+IF(AND(ISNUMBER(OFFSET('Sanitation Data'!$D$6,0,10*ROW('Sanitation Data'!D49))),'Data Summary'!CL55="Yes"),OFFSET('Sanitation Data'!$D$6,0,10*ROW('Sanitation Data'!D49)),NA())</f>
        <v>#N/A</v>
      </c>
      <c r="X55" s="507" t="e">
        <f ca="1">+IF(AND(ISNUMBER(OFFSET('Sanitation Data'!$D$10,0,10*ROW('Sanitation Data'!D49))),'Data Summary'!CM55="Yes"),OFFSET('Sanitation Data'!$D$10,0,10*ROW('Sanitation Data'!D49)),NA())</f>
        <v>#N/A</v>
      </c>
      <c r="Y55" s="507" t="e">
        <f ca="1">+IF(AND(ISNUMBER(OFFSET('Sanitation Data'!$D$11,0,10*ROW('Sanitation Data'!D49))),'Data Summary'!CN55="Yes"),OFFSET('Sanitation Data'!$D$11,0,10*ROW('Sanitation Data'!D49)),NA())</f>
        <v>#N/A</v>
      </c>
      <c r="Z55" s="507" t="e">
        <f ca="1">+IF(AND(ISNUMBER(OFFSET('Sanitation Data'!$D$12,0,10*ROW('Sanitation Data'!D49))),'Data Summary'!CO55="Yes"),OFFSET('Sanitation Data'!$D$12,0,10*ROW('Sanitation Data'!D49)),NA())</f>
        <v>#N/A</v>
      </c>
      <c r="AA55" s="507" t="e">
        <f ca="1">+IF(AND(ISNUMBER(OFFSET('Sanitation Data'!$E$4,0,10*ROW('Sanitation Data'!E49))),'Data Summary'!CP55="Yes"),100-OFFSET('Sanitation Data'!$E$4,0,10*ROW('Sanitation Data'!E49)),NA())</f>
        <v>#N/A</v>
      </c>
      <c r="AB55" s="507" t="e">
        <f ca="1">+IF(AND(ISNUMBER(OFFSET('Sanitation Data'!$E$6,0,10*ROW('Sanitation Data'!E49))),'Data Summary'!CQ55="Yes"),OFFSET('Sanitation Data'!$E$6,0,10*ROW('Sanitation Data'!E49)),NA())</f>
        <v>#N/A</v>
      </c>
      <c r="AC55" s="507" t="e">
        <f ca="1">+IF(AND(ISNUMBER(OFFSET('Sanitation Data'!$E$10,0,10*ROW('Sanitation Data'!E49))),'Data Summary'!CR55="Yes"),OFFSET('Sanitation Data'!$E$10,0,10*ROW('Sanitation Data'!E49)),NA())</f>
        <v>#N/A</v>
      </c>
      <c r="AD55" s="507" t="e">
        <f ca="1">+IF(AND(ISNUMBER(OFFSET('Sanitation Data'!$E$11,0,10*ROW('Sanitation Data'!E49))),'Data Summary'!CS55="Yes"),OFFSET('Sanitation Data'!$E$11,0,10*ROW('Sanitation Data'!E49)),NA())</f>
        <v>#N/A</v>
      </c>
      <c r="AE55" s="507" t="e">
        <f ca="1">+IF(AND(ISNUMBER(OFFSET('Sanitation Data'!$E$12,0,10*ROW('Sanitation Data'!E49))),'Data Summary'!CT55="Yes"),OFFSET('Sanitation Data'!$E$12,0,10*ROW('Sanitation Data'!E49)),NA())</f>
        <v>#N/A</v>
      </c>
      <c r="AF55" s="507" t="e">
        <f ca="1">+IF(AND(ISNUMBER(OFFSET('Sanitation Data'!$F$4,0,10*ROW('Sanitation Data'!F49))),'Data Summary'!CU55="Yes"),100-OFFSET('Sanitation Data'!$F$4,0,10*ROW('Sanitation Data'!F49)),NA())</f>
        <v>#N/A</v>
      </c>
      <c r="AG55" s="507" t="e">
        <f ca="1">+IF(AND(ISNUMBER(OFFSET('Sanitation Data'!$F$6,0,10*ROW('Sanitation Data'!F49))),'Data Summary'!CV55="Yes"),OFFSET('Sanitation Data'!$F$6,0,10*ROW('Sanitation Data'!F49)),NA())</f>
        <v>#N/A</v>
      </c>
      <c r="AH55" s="507" t="e">
        <f ca="1">+IF(AND(ISNUMBER(OFFSET('Sanitation Data'!$F$10,0,10*ROW('Sanitation Data'!F49))),'Data Summary'!CW55="Yes"),OFFSET('Sanitation Data'!$F$10,0,10*ROW('Sanitation Data'!F49)),NA())</f>
        <v>#N/A</v>
      </c>
      <c r="AI55" s="507" t="e">
        <f ca="1">+IF(AND(ISNUMBER(OFFSET('Sanitation Data'!$F$11,0,10*ROW('Sanitation Data'!F49))),'Data Summary'!CX55="Yes"),OFFSET('Sanitation Data'!$F$11,0,10*ROW('Sanitation Data'!F49)),NA())</f>
        <v>#N/A</v>
      </c>
      <c r="AJ55" s="507" t="e">
        <f ca="1">+IF(AND(ISNUMBER(OFFSET('Sanitation Data'!$F$12,0,10*ROW('Sanitation Data'!F49))),'Data Summary'!CY55="Yes"),OFFSET('Sanitation Data'!$F$12,0,10*ROW('Sanitation Data'!F49)),NA())</f>
        <v>#N/A</v>
      </c>
      <c r="AK55" s="507" t="e">
        <f ca="1">+IF(AND(ISNUMBER(OFFSET('Sanitation Data'!$G$4,0,10*ROW('Sanitation Data'!G49))),'Data Summary'!CZ55="Yes"),100-OFFSET('Sanitation Data'!$G$4,0,10*ROW('Sanitation Data'!G49)),NA())</f>
        <v>#N/A</v>
      </c>
      <c r="AL55" s="507" t="e">
        <f ca="1">+IF(AND(ISNUMBER(OFFSET('Sanitation Data'!$G$6,0,10*ROW('Sanitation Data'!G49))),'Data Summary'!DA55="Yes"),OFFSET('Sanitation Data'!$G$6,0,10*ROW('Sanitation Data'!G49)),NA())</f>
        <v>#N/A</v>
      </c>
      <c r="AM55" s="507" t="e">
        <f ca="1">+IF(AND(ISNUMBER(OFFSET('Sanitation Data'!$G$10,0,10*ROW('Sanitation Data'!G49))),'Data Summary'!DB55="Yes"),OFFSET('Sanitation Data'!$G$10,0,10*ROW('Sanitation Data'!G49)),NA())</f>
        <v>#N/A</v>
      </c>
      <c r="AN55" s="507" t="e">
        <f ca="1">+IF(AND(ISNUMBER(OFFSET('Sanitation Data'!$G$11,0,10*ROW('Sanitation Data'!G49))),'Data Summary'!DC55="Yes"),OFFSET('Sanitation Data'!$G$11,0,10*ROW('Sanitation Data'!G49)),NA())</f>
        <v>#N/A</v>
      </c>
      <c r="AO55" s="507" t="e">
        <f ca="1">+IF(AND(ISNUMBER(OFFSET('Sanitation Data'!$G$12,0,10*ROW('Sanitation Data'!G49))),'Data Summary'!DD55="Yes"),OFFSET('Sanitation Data'!$G$12,0,10*ROW('Sanitation Data'!G49)),NA())</f>
        <v>#N/A</v>
      </c>
      <c r="AP55" s="507" t="e">
        <f ca="1">+IF(AND(ISNUMBER(OFFSET('Sanitation Data'!$H$4,0,10*ROW('Sanitation Data'!H49))),'Data Summary'!DE55="Yes"),100-OFFSET('Sanitation Data'!$H$4,0,10*ROW('Sanitation Data'!H49)),NA())</f>
        <v>#N/A</v>
      </c>
      <c r="AQ55" s="507" t="e">
        <f ca="1">+IF(AND(ISNUMBER(OFFSET('Sanitation Data'!$H$6,0,10*ROW('Sanitation Data'!H49))),'Data Summary'!DF55="Yes"),OFFSET('Sanitation Data'!$H$6,0,10*ROW('Sanitation Data'!H49)),NA())</f>
        <v>#N/A</v>
      </c>
      <c r="AR55" s="507" t="e">
        <f ca="1">+IF(AND(ISNUMBER(OFFSET('Sanitation Data'!$H$10,0,10*ROW('Sanitation Data'!H49))),'Data Summary'!DG55="Yes"),OFFSET('Sanitation Data'!$H$10,0,10*ROW('Sanitation Data'!H49)),NA())</f>
        <v>#N/A</v>
      </c>
      <c r="AS55" s="507" t="e">
        <f ca="1">+IF(AND(ISNUMBER(OFFSET('Sanitation Data'!$H$11,0,10*ROW('Sanitation Data'!H49))),'Data Summary'!DH55="Yes"),OFFSET('Sanitation Data'!$H$11,0,10*ROW('Sanitation Data'!H49)),NA())</f>
        <v>#N/A</v>
      </c>
      <c r="AT55" s="507" t="e">
        <f ca="1">+IF(AND(ISNUMBER(OFFSET('Sanitation Data'!$H$12,0,10*ROW('Sanitation Data'!H49))),'Data Summary'!DI55="Yes"),OFFSET('Sanitation Data'!$H$12,0,10*ROW('Sanitation Data'!H49)),NA())</f>
        <v>#N/A</v>
      </c>
      <c r="AU55" s="507" t="e">
        <f ca="1">+IF(AND(ISNUMBER(OFFSET('Sanitation Data'!$I$4,0,10*ROW('Sanitation Data'!I49))),'Data Summary'!DJ55="Yes"),100-OFFSET('Sanitation Data'!$I$4,0,10*ROW('Sanitation Data'!I49)),NA())</f>
        <v>#N/A</v>
      </c>
      <c r="AV55" s="507" t="e">
        <f ca="1">+IF(AND(ISNUMBER(OFFSET('Sanitation Data'!$I$6,0,10*ROW('Sanitation Data'!I49))),'Data Summary'!DK55="Yes"),OFFSET('Sanitation Data'!$I$6,0,10*ROW('Sanitation Data'!I49)),NA())</f>
        <v>#N/A</v>
      </c>
      <c r="AW55" s="507" t="e">
        <f ca="1">+IF(AND(ISNUMBER(OFFSET('Sanitation Data'!$I$10,0,10*ROW('Sanitation Data'!I49))),'Data Summary'!DL55="Yes"),OFFSET('Sanitation Data'!$I$10,0,10*ROW('Sanitation Data'!I49)),NA())</f>
        <v>#N/A</v>
      </c>
      <c r="AX55" s="507" t="e">
        <f ca="1">+IF(AND(ISNUMBER(OFFSET('Sanitation Data'!$I$11,0,10*ROW('Sanitation Data'!I49))),'Data Summary'!DM55="Yes"),OFFSET('Sanitation Data'!$I$11,0,10*ROW('Sanitation Data'!I49)),NA())</f>
        <v>#N/A</v>
      </c>
      <c r="AY55" s="507" t="e">
        <f ca="1">+IF(AND(ISNUMBER(OFFSET('Sanitation Data'!$I$12,0,10*ROW('Sanitation Data'!I49))),'Data Summary'!DN55="Yes"),OFFSET('Sanitation Data'!$I$12,0,10*ROW('Sanitation Data'!I49)),NA())</f>
        <v>#N/A</v>
      </c>
      <c r="AZ55" s="508" t="e">
        <f ca="1">+IF(AND(ISNUMBER(OFFSET('Hygiene Data'!$D$5,0,10*ROW('Hygiene Data'!D49))),'Data Summary'!DO55="Yes"),OFFSET('Hygiene Data'!$D$5,0,10*ROW('Hygiene Data'!D49)),NA())</f>
        <v>#N/A</v>
      </c>
      <c r="BA55" s="508" t="e">
        <f ca="1">+IF(AND(ISNUMBER(OFFSET('Hygiene Data'!$D$7,0,10*ROW('Hygiene Data'!D49))),'Data Summary'!DP55="Yes"),OFFSET('Hygiene Data'!$D$7,0,10*ROW('Hygiene Data'!D49)),NA())</f>
        <v>#N/A</v>
      </c>
      <c r="BB55" s="508" t="e">
        <f ca="1">+IF(AND(ISNUMBER(OFFSET('Hygiene Data'!$D$9,0,10*ROW('Hygiene Data'!D49))),'Data Summary'!DQ55="Yes"),OFFSET('Hygiene Data'!$D$9,0,10*ROW('Hygiene Data'!D49)),NA())</f>
        <v>#N/A</v>
      </c>
      <c r="BC55" s="508" t="e">
        <f ca="1">+IF(AND(ISNUMBER(OFFSET('Hygiene Data'!$E$5,0,10*ROW('Hygiene Data'!E49))),'Data Summary'!DR55="Yes"),OFFSET('Hygiene Data'!$E$5,0,10*ROW('Hygiene Data'!E49)),NA())</f>
        <v>#N/A</v>
      </c>
      <c r="BD55" s="508" t="e">
        <f ca="1">+IF(AND(ISNUMBER(OFFSET('Hygiene Data'!$E$7,0,10*ROW('Hygiene Data'!E49))),'Data Summary'!DS55="Yes"),OFFSET('Hygiene Data'!$E$7,0,10*ROW('Hygiene Data'!E49)),NA())</f>
        <v>#N/A</v>
      </c>
      <c r="BE55" s="508" t="e">
        <f ca="1">+IF(AND(ISNUMBER(OFFSET('Hygiene Data'!$E$9,0,10*ROW('Hygiene Data'!E49))),'Data Summary'!DT55="Yes"),OFFSET('Hygiene Data'!$E$9,0,10*ROW('Hygiene Data'!E49)),NA())</f>
        <v>#N/A</v>
      </c>
      <c r="BF55" s="508" t="e">
        <f ca="1">+IF(AND(ISNUMBER(OFFSET('Hygiene Data'!$F$5,0,10*ROW('Hygiene Data'!F49))),'Data Summary'!DU55="Yes"),OFFSET('Hygiene Data'!$F$5,0,10*ROW('Hygiene Data'!F49)),NA())</f>
        <v>#N/A</v>
      </c>
      <c r="BG55" s="508" t="e">
        <f ca="1">+IF(AND(ISNUMBER(OFFSET('Hygiene Data'!$F$7,0,10*ROW('Hygiene Data'!F49))),'Data Summary'!DV55="Yes"),OFFSET('Hygiene Data'!$F$7,0,10*ROW('Hygiene Data'!F49)),NA())</f>
        <v>#N/A</v>
      </c>
      <c r="BH55" s="508" t="e">
        <f ca="1">+IF(AND(ISNUMBER(OFFSET('Hygiene Data'!$F$9,0,10*ROW('Hygiene Data'!F49))),'Data Summary'!DW55="Yes"),OFFSET('Hygiene Data'!$F$9,0,10*ROW('Hygiene Data'!F49)),NA())</f>
        <v>#N/A</v>
      </c>
      <c r="BI55" s="508" t="e">
        <f ca="1">+IF(AND(ISNUMBER(OFFSET('Hygiene Data'!$G$5,0,10*ROW('Hygiene Data'!G49))),'Data Summary'!DX55="Yes"),OFFSET('Hygiene Data'!$G$5,0,10*ROW('Hygiene Data'!G49)),NA())</f>
        <v>#N/A</v>
      </c>
      <c r="BJ55" s="508" t="e">
        <f ca="1">+IF(AND(ISNUMBER(OFFSET('Hygiene Data'!$G$7,0,10*ROW('Hygiene Data'!G49))),'Data Summary'!DY55="Yes"),OFFSET('Hygiene Data'!$G$7,0,10*ROW('Hygiene Data'!G49)),NA())</f>
        <v>#N/A</v>
      </c>
      <c r="BK55" s="508" t="e">
        <f ca="1">+IF(AND(ISNUMBER(OFFSET('Hygiene Data'!$G$9,0,10*ROW('Hygiene Data'!G49))),'Data Summary'!DZ55="Yes"),OFFSET('Hygiene Data'!$G$9,0,10*ROW('Hygiene Data'!G49)),NA())</f>
        <v>#N/A</v>
      </c>
      <c r="BL55" s="508" t="e">
        <f ca="1">+IF(AND(ISNUMBER(OFFSET('Hygiene Data'!$H$5,0,10*ROW('Hygiene Data'!H49))),'Data Summary'!EA55="Yes"),OFFSET('Hygiene Data'!$H$5,0,10*ROW('Hygiene Data'!H49)),NA())</f>
        <v>#N/A</v>
      </c>
      <c r="BM55" s="508" t="e">
        <f ca="1">+IF(AND(ISNUMBER(OFFSET('Hygiene Data'!$H$7,0,10*ROW('Hygiene Data'!H49))),'Data Summary'!EB55="Yes"),OFFSET('Hygiene Data'!$H$7,0,10*ROW('Hygiene Data'!H49)),NA())</f>
        <v>#N/A</v>
      </c>
      <c r="BN55" s="508" t="e">
        <f ca="1">+IF(AND(ISNUMBER(OFFSET('Hygiene Data'!$H$9,0,10*ROW('Hygiene Data'!H49))),'Data Summary'!EC55="Yes"),OFFSET('Hygiene Data'!$H$9,0,10*ROW('Hygiene Data'!H49)),NA())</f>
        <v>#N/A</v>
      </c>
      <c r="BO55" s="508" t="e">
        <f ca="1">+IF(AND(ISNUMBER(OFFSET('Hygiene Data'!$I$5,0,10*ROW('Hygiene Data'!I49))),'Data Summary'!ED55="Yes"),OFFSET('Hygiene Data'!$I$5,0,10*ROW('Hygiene Data'!I49)),NA())</f>
        <v>#N/A</v>
      </c>
      <c r="BP55" s="508" t="e">
        <f ca="1">+IF(AND(ISNUMBER(OFFSET('Hygiene Data'!$I$7,0,10*ROW('Hygiene Data'!I49))),'Data Summary'!EE55="Yes"),OFFSET('Hygiene Data'!$I$7,0,10*ROW('Hygiene Data'!I49)),NA())</f>
        <v>#N/A</v>
      </c>
      <c r="BQ55" s="508" t="e">
        <f ca="1">+IF(AND(ISNUMBER(OFFSET('Hygiene Data'!$I$9,0,10*ROW('Hygiene Data'!I49))),'Data Summary'!EF55="Yes"),OFFSET('Hygiene Data'!$I$9,0,10*ROW('Hygiene Data'!I49)),NA())</f>
        <v>#N/A</v>
      </c>
    </row>
    <row r="56" spans="1:69" x14ac:dyDescent="0.25">
      <c r="A56" s="504" t="e">
        <f ca="1">+RIGHT('Data Summary'!A56,LEN('Data Summary'!A56)-9)</f>
        <v>#VALUE!</v>
      </c>
      <c r="B56" s="478" t="str">
        <f ca="1">+IF(ISTEXT('Data Summary'!B56),'Data Summary'!B56,"")</f>
        <v/>
      </c>
      <c r="C56" s="505" t="e">
        <f ca="1">+VALUE('Data Summary'!C56)</f>
        <v>#VALUE!</v>
      </c>
      <c r="D56" s="506" t="e">
        <f ca="1">+IF(AND(ISNUMBER(OFFSET('Water Data'!$D$4,0,10*ROW('Water Data'!D50))),'Data Summary'!BS56="Yes"),100-OFFSET('Water Data'!$D$4,0,10*ROW('Water Data'!D50)),NA())</f>
        <v>#N/A</v>
      </c>
      <c r="E56" s="506" t="e">
        <f ca="1">+IF(AND(ISNUMBER(OFFSET('Water Data'!$D$6,0,10*ROW('Water Data'!D50))),'Data Summary'!BT56="Yes"),OFFSET('Water Data'!$D$6,0,10*ROW('Water Data'!D50)),NA())</f>
        <v>#N/A</v>
      </c>
      <c r="F56" s="506" t="e">
        <f ca="1">+IF(AND(ISNUMBER(OFFSET('Water Data'!$D$9,0,10*ROW('Water Data'!D50))),'Data Summary'!BU56="Yes"),OFFSET('Water Data'!$D$9,0,10*ROW('Water Data'!D50)),NA())</f>
        <v>#N/A</v>
      </c>
      <c r="G56" s="506" t="e">
        <f ca="1">+IF(AND(ISNUMBER(OFFSET('Water Data'!$E$4,0,10*ROW('Water Data'!E50))),'Data Summary'!BV56="Yes"),100-OFFSET('Water Data'!$E$4,0,10*ROW('Water Data'!E50)),NA())</f>
        <v>#N/A</v>
      </c>
      <c r="H56" s="506" t="e">
        <f ca="1">+IF(AND(ISNUMBER(OFFSET('Water Data'!$E$6,0,10*ROW('Water Data'!E50))),'Data Summary'!BW56="Yes"),OFFSET('Water Data'!$E$6,0,10*ROW('Water Data'!E50)),NA())</f>
        <v>#N/A</v>
      </c>
      <c r="I56" s="506" t="e">
        <f ca="1">+IF(AND(ISNUMBER(OFFSET('Water Data'!$E$9,0,10*ROW('Water Data'!E50))),'Data Summary'!BX56="Yes"),OFFSET('Water Data'!$E$9,0,10*ROW('Water Data'!E50)),NA())</f>
        <v>#N/A</v>
      </c>
      <c r="J56" s="506" t="e">
        <f ca="1">+IF(AND(ISNUMBER(OFFSET('Water Data'!$F$4,0,10*ROW('Water Data'!F50))),'Data Summary'!BY56="Yes"),100-OFFSET('Water Data'!$F$4,0,10*ROW('Water Data'!F50)),NA())</f>
        <v>#N/A</v>
      </c>
      <c r="K56" s="506" t="e">
        <f ca="1">+IF(AND(ISNUMBER(OFFSET('Water Data'!$F$6,0,10*ROW('Water Data'!F50))),'Data Summary'!BZ56="Yes"),OFFSET('Water Data'!$F$6,0,10*ROW('Water Data'!F50)),NA())</f>
        <v>#N/A</v>
      </c>
      <c r="L56" s="506" t="e">
        <f ca="1">+IF(AND(ISNUMBER(OFFSET('Water Data'!$F$9,0,10*ROW('Water Data'!F50))),'Data Summary'!CA56="Yes"),OFFSET('Water Data'!$F$9,0,10*ROW('Water Data'!F50)),NA())</f>
        <v>#N/A</v>
      </c>
      <c r="M56" s="506" t="e">
        <f ca="1">+IF(AND(ISNUMBER(OFFSET('Water Data'!$G$4,0,10*ROW('Water Data'!G50))),'Data Summary'!CB56="Yes"),100-OFFSET('Water Data'!$G$4,0,10*ROW('Water Data'!G50)),NA())</f>
        <v>#N/A</v>
      </c>
      <c r="N56" s="506" t="e">
        <f ca="1">+IF(AND(ISNUMBER(OFFSET('Water Data'!$G$6,0,10*ROW('Water Data'!G50))),'Data Summary'!CC56="Yes"),OFFSET('Water Data'!$G$6,0,10*ROW('Water Data'!G50)),NA())</f>
        <v>#N/A</v>
      </c>
      <c r="O56" s="506" t="e">
        <f ca="1">+IF(AND(ISNUMBER(OFFSET('Water Data'!$G$9,0,10*ROW('Water Data'!G50))),'Data Summary'!CD56="Yes"),OFFSET('Water Data'!$G$9,0,10*ROW('Water Data'!G50)),NA())</f>
        <v>#N/A</v>
      </c>
      <c r="P56" s="506" t="e">
        <f ca="1">+IF(AND(ISNUMBER(OFFSET('Water Data'!$H$4,0,10*ROW('Water Data'!H50))),'Data Summary'!CE56="Yes"),100-OFFSET('Water Data'!$H$4,0,10*ROW('Water Data'!H50)),NA())</f>
        <v>#N/A</v>
      </c>
      <c r="Q56" s="506" t="e">
        <f ca="1">+IF(AND(ISNUMBER(OFFSET('Water Data'!$H$6,0,10*ROW('Water Data'!H50))),'Data Summary'!CF56="Yes"),OFFSET('Water Data'!$H$6,0,10*ROW('Water Data'!H50)),NA())</f>
        <v>#N/A</v>
      </c>
      <c r="R56" s="506" t="e">
        <f ca="1">+IF(AND(ISNUMBER(OFFSET('Water Data'!$H$9,0,10*ROW('Water Data'!H50))),'Data Summary'!CG56="Yes"),OFFSET('Water Data'!$H$9,0,10*ROW('Water Data'!H50)),NA())</f>
        <v>#N/A</v>
      </c>
      <c r="S56" s="506" t="e">
        <f ca="1">+IF(AND(ISNUMBER(OFFSET('Water Data'!$I$4,0,10*ROW('Water Data'!I50))),'Data Summary'!CH56="Yes"),100-OFFSET('Water Data'!$I$4,0,10*ROW('Water Data'!I50)),NA())</f>
        <v>#N/A</v>
      </c>
      <c r="T56" s="506" t="e">
        <f ca="1">+IF(AND(ISNUMBER(OFFSET('Water Data'!$I$6,0,10*ROW('Water Data'!I50))),'Data Summary'!CI56="Yes"),OFFSET('Water Data'!$I$6,0,10*ROW('Water Data'!I50)),NA())</f>
        <v>#N/A</v>
      </c>
      <c r="U56" s="506" t="e">
        <f ca="1">+IF(AND(ISNUMBER(OFFSET('Water Data'!$I$9,0,10*ROW('Water Data'!I50))),'Data Summary'!CJ56="Yes"),OFFSET('Water Data'!$I$9,0,10*ROW('Water Data'!I50)),NA())</f>
        <v>#N/A</v>
      </c>
      <c r="V56" s="507" t="e">
        <f ca="1">+IF(AND(ISNUMBER(OFFSET('Sanitation Data'!$D$4,0,10*ROW('Sanitation Data'!D50))),'Data Summary'!CK56="Yes"),100-OFFSET('Sanitation Data'!$D$4,0,10*ROW('Sanitation Data'!D50)),NA())</f>
        <v>#N/A</v>
      </c>
      <c r="W56" s="507" t="e">
        <f ca="1">+IF(AND(ISNUMBER(OFFSET('Sanitation Data'!$D$6,0,10*ROW('Sanitation Data'!D50))),'Data Summary'!CL56="Yes"),OFFSET('Sanitation Data'!$D$6,0,10*ROW('Sanitation Data'!D50)),NA())</f>
        <v>#N/A</v>
      </c>
      <c r="X56" s="507" t="e">
        <f ca="1">+IF(AND(ISNUMBER(OFFSET('Sanitation Data'!$D$10,0,10*ROW('Sanitation Data'!D50))),'Data Summary'!CM56="Yes"),OFFSET('Sanitation Data'!$D$10,0,10*ROW('Sanitation Data'!D50)),NA())</f>
        <v>#N/A</v>
      </c>
      <c r="Y56" s="507" t="e">
        <f ca="1">+IF(AND(ISNUMBER(OFFSET('Sanitation Data'!$D$11,0,10*ROW('Sanitation Data'!D50))),'Data Summary'!CN56="Yes"),OFFSET('Sanitation Data'!$D$11,0,10*ROW('Sanitation Data'!D50)),NA())</f>
        <v>#N/A</v>
      </c>
      <c r="Z56" s="507" t="e">
        <f ca="1">+IF(AND(ISNUMBER(OFFSET('Sanitation Data'!$D$12,0,10*ROW('Sanitation Data'!D50))),'Data Summary'!CO56="Yes"),OFFSET('Sanitation Data'!$D$12,0,10*ROW('Sanitation Data'!D50)),NA())</f>
        <v>#N/A</v>
      </c>
      <c r="AA56" s="507" t="e">
        <f ca="1">+IF(AND(ISNUMBER(OFFSET('Sanitation Data'!$E$4,0,10*ROW('Sanitation Data'!E50))),'Data Summary'!CP56="Yes"),100-OFFSET('Sanitation Data'!$E$4,0,10*ROW('Sanitation Data'!E50)),NA())</f>
        <v>#N/A</v>
      </c>
      <c r="AB56" s="507" t="e">
        <f ca="1">+IF(AND(ISNUMBER(OFFSET('Sanitation Data'!$E$6,0,10*ROW('Sanitation Data'!E50))),'Data Summary'!CQ56="Yes"),OFFSET('Sanitation Data'!$E$6,0,10*ROW('Sanitation Data'!E50)),NA())</f>
        <v>#N/A</v>
      </c>
      <c r="AC56" s="507" t="e">
        <f ca="1">+IF(AND(ISNUMBER(OFFSET('Sanitation Data'!$E$10,0,10*ROW('Sanitation Data'!E50))),'Data Summary'!CR56="Yes"),OFFSET('Sanitation Data'!$E$10,0,10*ROW('Sanitation Data'!E50)),NA())</f>
        <v>#N/A</v>
      </c>
      <c r="AD56" s="507" t="e">
        <f ca="1">+IF(AND(ISNUMBER(OFFSET('Sanitation Data'!$E$11,0,10*ROW('Sanitation Data'!E50))),'Data Summary'!CS56="Yes"),OFFSET('Sanitation Data'!$E$11,0,10*ROW('Sanitation Data'!E50)),NA())</f>
        <v>#N/A</v>
      </c>
      <c r="AE56" s="507" t="e">
        <f ca="1">+IF(AND(ISNUMBER(OFFSET('Sanitation Data'!$E$12,0,10*ROW('Sanitation Data'!E50))),'Data Summary'!CT56="Yes"),OFFSET('Sanitation Data'!$E$12,0,10*ROW('Sanitation Data'!E50)),NA())</f>
        <v>#N/A</v>
      </c>
      <c r="AF56" s="507" t="e">
        <f ca="1">+IF(AND(ISNUMBER(OFFSET('Sanitation Data'!$F$4,0,10*ROW('Sanitation Data'!F50))),'Data Summary'!CU56="Yes"),100-OFFSET('Sanitation Data'!$F$4,0,10*ROW('Sanitation Data'!F50)),NA())</f>
        <v>#N/A</v>
      </c>
      <c r="AG56" s="507" t="e">
        <f ca="1">+IF(AND(ISNUMBER(OFFSET('Sanitation Data'!$F$6,0,10*ROW('Sanitation Data'!F50))),'Data Summary'!CV56="Yes"),OFFSET('Sanitation Data'!$F$6,0,10*ROW('Sanitation Data'!F50)),NA())</f>
        <v>#N/A</v>
      </c>
      <c r="AH56" s="507" t="e">
        <f ca="1">+IF(AND(ISNUMBER(OFFSET('Sanitation Data'!$F$10,0,10*ROW('Sanitation Data'!F50))),'Data Summary'!CW56="Yes"),OFFSET('Sanitation Data'!$F$10,0,10*ROW('Sanitation Data'!F50)),NA())</f>
        <v>#N/A</v>
      </c>
      <c r="AI56" s="507" t="e">
        <f ca="1">+IF(AND(ISNUMBER(OFFSET('Sanitation Data'!$F$11,0,10*ROW('Sanitation Data'!F50))),'Data Summary'!CX56="Yes"),OFFSET('Sanitation Data'!$F$11,0,10*ROW('Sanitation Data'!F50)),NA())</f>
        <v>#N/A</v>
      </c>
      <c r="AJ56" s="507" t="e">
        <f ca="1">+IF(AND(ISNUMBER(OFFSET('Sanitation Data'!$F$12,0,10*ROW('Sanitation Data'!F50))),'Data Summary'!CY56="Yes"),OFFSET('Sanitation Data'!$F$12,0,10*ROW('Sanitation Data'!F50)),NA())</f>
        <v>#N/A</v>
      </c>
      <c r="AK56" s="507" t="e">
        <f ca="1">+IF(AND(ISNUMBER(OFFSET('Sanitation Data'!$G$4,0,10*ROW('Sanitation Data'!G50))),'Data Summary'!CZ56="Yes"),100-OFFSET('Sanitation Data'!$G$4,0,10*ROW('Sanitation Data'!G50)),NA())</f>
        <v>#N/A</v>
      </c>
      <c r="AL56" s="507" t="e">
        <f ca="1">+IF(AND(ISNUMBER(OFFSET('Sanitation Data'!$G$6,0,10*ROW('Sanitation Data'!G50))),'Data Summary'!DA56="Yes"),OFFSET('Sanitation Data'!$G$6,0,10*ROW('Sanitation Data'!G50)),NA())</f>
        <v>#N/A</v>
      </c>
      <c r="AM56" s="507" t="e">
        <f ca="1">+IF(AND(ISNUMBER(OFFSET('Sanitation Data'!$G$10,0,10*ROW('Sanitation Data'!G50))),'Data Summary'!DB56="Yes"),OFFSET('Sanitation Data'!$G$10,0,10*ROW('Sanitation Data'!G50)),NA())</f>
        <v>#N/A</v>
      </c>
      <c r="AN56" s="507" t="e">
        <f ca="1">+IF(AND(ISNUMBER(OFFSET('Sanitation Data'!$G$11,0,10*ROW('Sanitation Data'!G50))),'Data Summary'!DC56="Yes"),OFFSET('Sanitation Data'!$G$11,0,10*ROW('Sanitation Data'!G50)),NA())</f>
        <v>#N/A</v>
      </c>
      <c r="AO56" s="507" t="e">
        <f ca="1">+IF(AND(ISNUMBER(OFFSET('Sanitation Data'!$G$12,0,10*ROW('Sanitation Data'!G50))),'Data Summary'!DD56="Yes"),OFFSET('Sanitation Data'!$G$12,0,10*ROW('Sanitation Data'!G50)),NA())</f>
        <v>#N/A</v>
      </c>
      <c r="AP56" s="507" t="e">
        <f ca="1">+IF(AND(ISNUMBER(OFFSET('Sanitation Data'!$H$4,0,10*ROW('Sanitation Data'!H50))),'Data Summary'!DE56="Yes"),100-OFFSET('Sanitation Data'!$H$4,0,10*ROW('Sanitation Data'!H50)),NA())</f>
        <v>#N/A</v>
      </c>
      <c r="AQ56" s="507" t="e">
        <f ca="1">+IF(AND(ISNUMBER(OFFSET('Sanitation Data'!$H$6,0,10*ROW('Sanitation Data'!H50))),'Data Summary'!DF56="Yes"),OFFSET('Sanitation Data'!$H$6,0,10*ROW('Sanitation Data'!H50)),NA())</f>
        <v>#N/A</v>
      </c>
      <c r="AR56" s="507" t="e">
        <f ca="1">+IF(AND(ISNUMBER(OFFSET('Sanitation Data'!$H$10,0,10*ROW('Sanitation Data'!H50))),'Data Summary'!DG56="Yes"),OFFSET('Sanitation Data'!$H$10,0,10*ROW('Sanitation Data'!H50)),NA())</f>
        <v>#N/A</v>
      </c>
      <c r="AS56" s="507" t="e">
        <f ca="1">+IF(AND(ISNUMBER(OFFSET('Sanitation Data'!$H$11,0,10*ROW('Sanitation Data'!H50))),'Data Summary'!DH56="Yes"),OFFSET('Sanitation Data'!$H$11,0,10*ROW('Sanitation Data'!H50)),NA())</f>
        <v>#N/A</v>
      </c>
      <c r="AT56" s="507" t="e">
        <f ca="1">+IF(AND(ISNUMBER(OFFSET('Sanitation Data'!$H$12,0,10*ROW('Sanitation Data'!H50))),'Data Summary'!DI56="Yes"),OFFSET('Sanitation Data'!$H$12,0,10*ROW('Sanitation Data'!H50)),NA())</f>
        <v>#N/A</v>
      </c>
      <c r="AU56" s="507" t="e">
        <f ca="1">+IF(AND(ISNUMBER(OFFSET('Sanitation Data'!$I$4,0,10*ROW('Sanitation Data'!I50))),'Data Summary'!DJ56="Yes"),100-OFFSET('Sanitation Data'!$I$4,0,10*ROW('Sanitation Data'!I50)),NA())</f>
        <v>#N/A</v>
      </c>
      <c r="AV56" s="507" t="e">
        <f ca="1">+IF(AND(ISNUMBER(OFFSET('Sanitation Data'!$I$6,0,10*ROW('Sanitation Data'!I50))),'Data Summary'!DK56="Yes"),OFFSET('Sanitation Data'!$I$6,0,10*ROW('Sanitation Data'!I50)),NA())</f>
        <v>#N/A</v>
      </c>
      <c r="AW56" s="507" t="e">
        <f ca="1">+IF(AND(ISNUMBER(OFFSET('Sanitation Data'!$I$10,0,10*ROW('Sanitation Data'!I50))),'Data Summary'!DL56="Yes"),OFFSET('Sanitation Data'!$I$10,0,10*ROW('Sanitation Data'!I50)),NA())</f>
        <v>#N/A</v>
      </c>
      <c r="AX56" s="507" t="e">
        <f ca="1">+IF(AND(ISNUMBER(OFFSET('Sanitation Data'!$I$11,0,10*ROW('Sanitation Data'!I50))),'Data Summary'!DM56="Yes"),OFFSET('Sanitation Data'!$I$11,0,10*ROW('Sanitation Data'!I50)),NA())</f>
        <v>#N/A</v>
      </c>
      <c r="AY56" s="507" t="e">
        <f ca="1">+IF(AND(ISNUMBER(OFFSET('Sanitation Data'!$I$12,0,10*ROW('Sanitation Data'!I50))),'Data Summary'!DN56="Yes"),OFFSET('Sanitation Data'!$I$12,0,10*ROW('Sanitation Data'!I50)),NA())</f>
        <v>#N/A</v>
      </c>
      <c r="AZ56" s="508" t="e">
        <f ca="1">+IF(AND(ISNUMBER(OFFSET('Hygiene Data'!$D$5,0,10*ROW('Hygiene Data'!D50))),'Data Summary'!DO56="Yes"),OFFSET('Hygiene Data'!$D$5,0,10*ROW('Hygiene Data'!D50)),NA())</f>
        <v>#N/A</v>
      </c>
      <c r="BA56" s="508" t="e">
        <f ca="1">+IF(AND(ISNUMBER(OFFSET('Hygiene Data'!$D$7,0,10*ROW('Hygiene Data'!D50))),'Data Summary'!DP56="Yes"),OFFSET('Hygiene Data'!$D$7,0,10*ROW('Hygiene Data'!D50)),NA())</f>
        <v>#N/A</v>
      </c>
      <c r="BB56" s="508" t="e">
        <f ca="1">+IF(AND(ISNUMBER(OFFSET('Hygiene Data'!$D$9,0,10*ROW('Hygiene Data'!D50))),'Data Summary'!DQ56="Yes"),OFFSET('Hygiene Data'!$D$9,0,10*ROW('Hygiene Data'!D50)),NA())</f>
        <v>#N/A</v>
      </c>
      <c r="BC56" s="508" t="e">
        <f ca="1">+IF(AND(ISNUMBER(OFFSET('Hygiene Data'!$E$5,0,10*ROW('Hygiene Data'!E50))),'Data Summary'!DR56="Yes"),OFFSET('Hygiene Data'!$E$5,0,10*ROW('Hygiene Data'!E50)),NA())</f>
        <v>#N/A</v>
      </c>
      <c r="BD56" s="508" t="e">
        <f ca="1">+IF(AND(ISNUMBER(OFFSET('Hygiene Data'!$E$7,0,10*ROW('Hygiene Data'!E50))),'Data Summary'!DS56="Yes"),OFFSET('Hygiene Data'!$E$7,0,10*ROW('Hygiene Data'!E50)),NA())</f>
        <v>#N/A</v>
      </c>
      <c r="BE56" s="508" t="e">
        <f ca="1">+IF(AND(ISNUMBER(OFFSET('Hygiene Data'!$E$9,0,10*ROW('Hygiene Data'!E50))),'Data Summary'!DT56="Yes"),OFFSET('Hygiene Data'!$E$9,0,10*ROW('Hygiene Data'!E50)),NA())</f>
        <v>#N/A</v>
      </c>
      <c r="BF56" s="508" t="e">
        <f ca="1">+IF(AND(ISNUMBER(OFFSET('Hygiene Data'!$F$5,0,10*ROW('Hygiene Data'!F50))),'Data Summary'!DU56="Yes"),OFFSET('Hygiene Data'!$F$5,0,10*ROW('Hygiene Data'!F50)),NA())</f>
        <v>#N/A</v>
      </c>
      <c r="BG56" s="508" t="e">
        <f ca="1">+IF(AND(ISNUMBER(OFFSET('Hygiene Data'!$F$7,0,10*ROW('Hygiene Data'!F50))),'Data Summary'!DV56="Yes"),OFFSET('Hygiene Data'!$F$7,0,10*ROW('Hygiene Data'!F50)),NA())</f>
        <v>#N/A</v>
      </c>
      <c r="BH56" s="508" t="e">
        <f ca="1">+IF(AND(ISNUMBER(OFFSET('Hygiene Data'!$F$9,0,10*ROW('Hygiene Data'!F50))),'Data Summary'!DW56="Yes"),OFFSET('Hygiene Data'!$F$9,0,10*ROW('Hygiene Data'!F50)),NA())</f>
        <v>#N/A</v>
      </c>
      <c r="BI56" s="508" t="e">
        <f ca="1">+IF(AND(ISNUMBER(OFFSET('Hygiene Data'!$G$5,0,10*ROW('Hygiene Data'!G50))),'Data Summary'!DX56="Yes"),OFFSET('Hygiene Data'!$G$5,0,10*ROW('Hygiene Data'!G50)),NA())</f>
        <v>#N/A</v>
      </c>
      <c r="BJ56" s="508" t="e">
        <f ca="1">+IF(AND(ISNUMBER(OFFSET('Hygiene Data'!$G$7,0,10*ROW('Hygiene Data'!G50))),'Data Summary'!DY56="Yes"),OFFSET('Hygiene Data'!$G$7,0,10*ROW('Hygiene Data'!G50)),NA())</f>
        <v>#N/A</v>
      </c>
      <c r="BK56" s="508" t="e">
        <f ca="1">+IF(AND(ISNUMBER(OFFSET('Hygiene Data'!$G$9,0,10*ROW('Hygiene Data'!G50))),'Data Summary'!DZ56="Yes"),OFFSET('Hygiene Data'!$G$9,0,10*ROW('Hygiene Data'!G50)),NA())</f>
        <v>#N/A</v>
      </c>
      <c r="BL56" s="508" t="e">
        <f ca="1">+IF(AND(ISNUMBER(OFFSET('Hygiene Data'!$H$5,0,10*ROW('Hygiene Data'!H50))),'Data Summary'!EA56="Yes"),OFFSET('Hygiene Data'!$H$5,0,10*ROW('Hygiene Data'!H50)),NA())</f>
        <v>#N/A</v>
      </c>
      <c r="BM56" s="508" t="e">
        <f ca="1">+IF(AND(ISNUMBER(OFFSET('Hygiene Data'!$H$7,0,10*ROW('Hygiene Data'!H50))),'Data Summary'!EB56="Yes"),OFFSET('Hygiene Data'!$H$7,0,10*ROW('Hygiene Data'!H50)),NA())</f>
        <v>#N/A</v>
      </c>
      <c r="BN56" s="508" t="e">
        <f ca="1">+IF(AND(ISNUMBER(OFFSET('Hygiene Data'!$H$9,0,10*ROW('Hygiene Data'!H50))),'Data Summary'!EC56="Yes"),OFFSET('Hygiene Data'!$H$9,0,10*ROW('Hygiene Data'!H50)),NA())</f>
        <v>#N/A</v>
      </c>
      <c r="BO56" s="508" t="e">
        <f ca="1">+IF(AND(ISNUMBER(OFFSET('Hygiene Data'!$I$5,0,10*ROW('Hygiene Data'!I50))),'Data Summary'!ED56="Yes"),OFFSET('Hygiene Data'!$I$5,0,10*ROW('Hygiene Data'!I50)),NA())</f>
        <v>#N/A</v>
      </c>
      <c r="BP56" s="508" t="e">
        <f ca="1">+IF(AND(ISNUMBER(OFFSET('Hygiene Data'!$I$7,0,10*ROW('Hygiene Data'!I50))),'Data Summary'!EE56="Yes"),OFFSET('Hygiene Data'!$I$7,0,10*ROW('Hygiene Data'!I50)),NA())</f>
        <v>#N/A</v>
      </c>
      <c r="BQ56" s="508" t="e">
        <f ca="1">+IF(AND(ISNUMBER(OFFSET('Hygiene Data'!$I$9,0,10*ROW('Hygiene Data'!I50))),'Data Summary'!EF56="Yes"),OFFSET('Hygiene Data'!$I$9,0,10*ROW('Hygiene Data'!I50)),NA())</f>
        <v>#N/A</v>
      </c>
    </row>
    <row r="57" spans="1:69" x14ac:dyDescent="0.25">
      <c r="A57" s="504" t="e">
        <f ca="1">+RIGHT('Data Summary'!A57,LEN('Data Summary'!A57)-9)</f>
        <v>#VALUE!</v>
      </c>
      <c r="B57" s="478" t="str">
        <f ca="1">+IF(ISTEXT('Data Summary'!B57),'Data Summary'!B57,"")</f>
        <v/>
      </c>
      <c r="C57" s="505" t="e">
        <f ca="1">+VALUE('Data Summary'!C57)</f>
        <v>#VALUE!</v>
      </c>
      <c r="D57" s="506" t="e">
        <f ca="1">+IF(AND(ISNUMBER(OFFSET('Water Data'!$D$4,0,10*ROW('Water Data'!D51))),'Data Summary'!BS57="Yes"),100-OFFSET('Water Data'!$D$4,0,10*ROW('Water Data'!D51)),NA())</f>
        <v>#N/A</v>
      </c>
      <c r="E57" s="506" t="e">
        <f ca="1">+IF(AND(ISNUMBER(OFFSET('Water Data'!$D$6,0,10*ROW('Water Data'!D51))),'Data Summary'!BT57="Yes"),OFFSET('Water Data'!$D$6,0,10*ROW('Water Data'!D51)),NA())</f>
        <v>#N/A</v>
      </c>
      <c r="F57" s="506" t="e">
        <f ca="1">+IF(AND(ISNUMBER(OFFSET('Water Data'!$D$9,0,10*ROW('Water Data'!D51))),'Data Summary'!BU57="Yes"),OFFSET('Water Data'!$D$9,0,10*ROW('Water Data'!D51)),NA())</f>
        <v>#N/A</v>
      </c>
      <c r="G57" s="506" t="e">
        <f ca="1">+IF(AND(ISNUMBER(OFFSET('Water Data'!$E$4,0,10*ROW('Water Data'!E51))),'Data Summary'!BV57="Yes"),100-OFFSET('Water Data'!$E$4,0,10*ROW('Water Data'!E51)),NA())</f>
        <v>#N/A</v>
      </c>
      <c r="H57" s="506" t="e">
        <f ca="1">+IF(AND(ISNUMBER(OFFSET('Water Data'!$E$6,0,10*ROW('Water Data'!E51))),'Data Summary'!BW57="Yes"),OFFSET('Water Data'!$E$6,0,10*ROW('Water Data'!E51)),NA())</f>
        <v>#N/A</v>
      </c>
      <c r="I57" s="506" t="e">
        <f ca="1">+IF(AND(ISNUMBER(OFFSET('Water Data'!$E$9,0,10*ROW('Water Data'!E51))),'Data Summary'!BX57="Yes"),OFFSET('Water Data'!$E$9,0,10*ROW('Water Data'!E51)),NA())</f>
        <v>#N/A</v>
      </c>
      <c r="J57" s="506" t="e">
        <f ca="1">+IF(AND(ISNUMBER(OFFSET('Water Data'!$F$4,0,10*ROW('Water Data'!F51))),'Data Summary'!BY57="Yes"),100-OFFSET('Water Data'!$F$4,0,10*ROW('Water Data'!F51)),NA())</f>
        <v>#N/A</v>
      </c>
      <c r="K57" s="506" t="e">
        <f ca="1">+IF(AND(ISNUMBER(OFFSET('Water Data'!$F$6,0,10*ROW('Water Data'!F51))),'Data Summary'!BZ57="Yes"),OFFSET('Water Data'!$F$6,0,10*ROW('Water Data'!F51)),NA())</f>
        <v>#N/A</v>
      </c>
      <c r="L57" s="506" t="e">
        <f ca="1">+IF(AND(ISNUMBER(OFFSET('Water Data'!$F$9,0,10*ROW('Water Data'!F51))),'Data Summary'!CA57="Yes"),OFFSET('Water Data'!$F$9,0,10*ROW('Water Data'!F51)),NA())</f>
        <v>#N/A</v>
      </c>
      <c r="M57" s="506" t="e">
        <f ca="1">+IF(AND(ISNUMBER(OFFSET('Water Data'!$G$4,0,10*ROW('Water Data'!G51))),'Data Summary'!CB57="Yes"),100-OFFSET('Water Data'!$G$4,0,10*ROW('Water Data'!G51)),NA())</f>
        <v>#N/A</v>
      </c>
      <c r="N57" s="506" t="e">
        <f ca="1">+IF(AND(ISNUMBER(OFFSET('Water Data'!$G$6,0,10*ROW('Water Data'!G51))),'Data Summary'!CC57="Yes"),OFFSET('Water Data'!$G$6,0,10*ROW('Water Data'!G51)),NA())</f>
        <v>#N/A</v>
      </c>
      <c r="O57" s="506" t="e">
        <f ca="1">+IF(AND(ISNUMBER(OFFSET('Water Data'!$G$9,0,10*ROW('Water Data'!G51))),'Data Summary'!CD57="Yes"),OFFSET('Water Data'!$G$9,0,10*ROW('Water Data'!G51)),NA())</f>
        <v>#N/A</v>
      </c>
      <c r="P57" s="506" t="e">
        <f ca="1">+IF(AND(ISNUMBER(OFFSET('Water Data'!$H$4,0,10*ROW('Water Data'!H51))),'Data Summary'!CE57="Yes"),100-OFFSET('Water Data'!$H$4,0,10*ROW('Water Data'!H51)),NA())</f>
        <v>#N/A</v>
      </c>
      <c r="Q57" s="506" t="e">
        <f ca="1">+IF(AND(ISNUMBER(OFFSET('Water Data'!$H$6,0,10*ROW('Water Data'!H51))),'Data Summary'!CF57="Yes"),OFFSET('Water Data'!$H$6,0,10*ROW('Water Data'!H51)),NA())</f>
        <v>#N/A</v>
      </c>
      <c r="R57" s="506" t="e">
        <f ca="1">+IF(AND(ISNUMBER(OFFSET('Water Data'!$H$9,0,10*ROW('Water Data'!H51))),'Data Summary'!CG57="Yes"),OFFSET('Water Data'!$H$9,0,10*ROW('Water Data'!H51)),NA())</f>
        <v>#N/A</v>
      </c>
      <c r="S57" s="506" t="e">
        <f ca="1">+IF(AND(ISNUMBER(OFFSET('Water Data'!$I$4,0,10*ROW('Water Data'!I51))),'Data Summary'!CH57="Yes"),100-OFFSET('Water Data'!$I$4,0,10*ROW('Water Data'!I51)),NA())</f>
        <v>#N/A</v>
      </c>
      <c r="T57" s="506" t="e">
        <f ca="1">+IF(AND(ISNUMBER(OFFSET('Water Data'!$I$6,0,10*ROW('Water Data'!I51))),'Data Summary'!CI57="Yes"),OFFSET('Water Data'!$I$6,0,10*ROW('Water Data'!I51)),NA())</f>
        <v>#N/A</v>
      </c>
      <c r="U57" s="506" t="e">
        <f ca="1">+IF(AND(ISNUMBER(OFFSET('Water Data'!$I$9,0,10*ROW('Water Data'!I51))),'Data Summary'!CJ57="Yes"),OFFSET('Water Data'!$I$9,0,10*ROW('Water Data'!I51)),NA())</f>
        <v>#N/A</v>
      </c>
      <c r="V57" s="507" t="e">
        <f ca="1">+IF(AND(ISNUMBER(OFFSET('Sanitation Data'!$D$4,0,10*ROW('Sanitation Data'!D51))),'Data Summary'!CK57="Yes"),100-OFFSET('Sanitation Data'!$D$4,0,10*ROW('Sanitation Data'!D51)),NA())</f>
        <v>#N/A</v>
      </c>
      <c r="W57" s="507" t="e">
        <f ca="1">+IF(AND(ISNUMBER(OFFSET('Sanitation Data'!$D$6,0,10*ROW('Sanitation Data'!D51))),'Data Summary'!CL57="Yes"),OFFSET('Sanitation Data'!$D$6,0,10*ROW('Sanitation Data'!D51)),NA())</f>
        <v>#N/A</v>
      </c>
      <c r="X57" s="507" t="e">
        <f ca="1">+IF(AND(ISNUMBER(OFFSET('Sanitation Data'!$D$10,0,10*ROW('Sanitation Data'!D51))),'Data Summary'!CM57="Yes"),OFFSET('Sanitation Data'!$D$10,0,10*ROW('Sanitation Data'!D51)),NA())</f>
        <v>#N/A</v>
      </c>
      <c r="Y57" s="507" t="e">
        <f ca="1">+IF(AND(ISNUMBER(OFFSET('Sanitation Data'!$D$11,0,10*ROW('Sanitation Data'!D51))),'Data Summary'!CN57="Yes"),OFFSET('Sanitation Data'!$D$11,0,10*ROW('Sanitation Data'!D51)),NA())</f>
        <v>#N/A</v>
      </c>
      <c r="Z57" s="507" t="e">
        <f ca="1">+IF(AND(ISNUMBER(OFFSET('Sanitation Data'!$D$12,0,10*ROW('Sanitation Data'!D51))),'Data Summary'!CO57="Yes"),OFFSET('Sanitation Data'!$D$12,0,10*ROW('Sanitation Data'!D51)),NA())</f>
        <v>#N/A</v>
      </c>
      <c r="AA57" s="507" t="e">
        <f ca="1">+IF(AND(ISNUMBER(OFFSET('Sanitation Data'!$E$4,0,10*ROW('Sanitation Data'!E51))),'Data Summary'!CP57="Yes"),100-OFFSET('Sanitation Data'!$E$4,0,10*ROW('Sanitation Data'!E51)),NA())</f>
        <v>#N/A</v>
      </c>
      <c r="AB57" s="507" t="e">
        <f ca="1">+IF(AND(ISNUMBER(OFFSET('Sanitation Data'!$E$6,0,10*ROW('Sanitation Data'!E51))),'Data Summary'!CQ57="Yes"),OFFSET('Sanitation Data'!$E$6,0,10*ROW('Sanitation Data'!E51)),NA())</f>
        <v>#N/A</v>
      </c>
      <c r="AC57" s="507" t="e">
        <f ca="1">+IF(AND(ISNUMBER(OFFSET('Sanitation Data'!$E$10,0,10*ROW('Sanitation Data'!E51))),'Data Summary'!CR57="Yes"),OFFSET('Sanitation Data'!$E$10,0,10*ROW('Sanitation Data'!E51)),NA())</f>
        <v>#N/A</v>
      </c>
      <c r="AD57" s="507" t="e">
        <f ca="1">+IF(AND(ISNUMBER(OFFSET('Sanitation Data'!$E$11,0,10*ROW('Sanitation Data'!E51))),'Data Summary'!CS57="Yes"),OFFSET('Sanitation Data'!$E$11,0,10*ROW('Sanitation Data'!E51)),NA())</f>
        <v>#N/A</v>
      </c>
      <c r="AE57" s="507" t="e">
        <f ca="1">+IF(AND(ISNUMBER(OFFSET('Sanitation Data'!$E$12,0,10*ROW('Sanitation Data'!E51))),'Data Summary'!CT57="Yes"),OFFSET('Sanitation Data'!$E$12,0,10*ROW('Sanitation Data'!E51)),NA())</f>
        <v>#N/A</v>
      </c>
      <c r="AF57" s="507" t="e">
        <f ca="1">+IF(AND(ISNUMBER(OFFSET('Sanitation Data'!$F$4,0,10*ROW('Sanitation Data'!F51))),'Data Summary'!CU57="Yes"),100-OFFSET('Sanitation Data'!$F$4,0,10*ROW('Sanitation Data'!F51)),NA())</f>
        <v>#N/A</v>
      </c>
      <c r="AG57" s="507" t="e">
        <f ca="1">+IF(AND(ISNUMBER(OFFSET('Sanitation Data'!$F$6,0,10*ROW('Sanitation Data'!F51))),'Data Summary'!CV57="Yes"),OFFSET('Sanitation Data'!$F$6,0,10*ROW('Sanitation Data'!F51)),NA())</f>
        <v>#N/A</v>
      </c>
      <c r="AH57" s="507" t="e">
        <f ca="1">+IF(AND(ISNUMBER(OFFSET('Sanitation Data'!$F$10,0,10*ROW('Sanitation Data'!F51))),'Data Summary'!CW57="Yes"),OFFSET('Sanitation Data'!$F$10,0,10*ROW('Sanitation Data'!F51)),NA())</f>
        <v>#N/A</v>
      </c>
      <c r="AI57" s="507" t="e">
        <f ca="1">+IF(AND(ISNUMBER(OFFSET('Sanitation Data'!$F$11,0,10*ROW('Sanitation Data'!F51))),'Data Summary'!CX57="Yes"),OFFSET('Sanitation Data'!$F$11,0,10*ROW('Sanitation Data'!F51)),NA())</f>
        <v>#N/A</v>
      </c>
      <c r="AJ57" s="507" t="e">
        <f ca="1">+IF(AND(ISNUMBER(OFFSET('Sanitation Data'!$F$12,0,10*ROW('Sanitation Data'!F51))),'Data Summary'!CY57="Yes"),OFFSET('Sanitation Data'!$F$12,0,10*ROW('Sanitation Data'!F51)),NA())</f>
        <v>#N/A</v>
      </c>
      <c r="AK57" s="507" t="e">
        <f ca="1">+IF(AND(ISNUMBER(OFFSET('Sanitation Data'!$G$4,0,10*ROW('Sanitation Data'!G51))),'Data Summary'!CZ57="Yes"),100-OFFSET('Sanitation Data'!$G$4,0,10*ROW('Sanitation Data'!G51)),NA())</f>
        <v>#N/A</v>
      </c>
      <c r="AL57" s="507" t="e">
        <f ca="1">+IF(AND(ISNUMBER(OFFSET('Sanitation Data'!$G$6,0,10*ROW('Sanitation Data'!G51))),'Data Summary'!DA57="Yes"),OFFSET('Sanitation Data'!$G$6,0,10*ROW('Sanitation Data'!G51)),NA())</f>
        <v>#N/A</v>
      </c>
      <c r="AM57" s="507" t="e">
        <f ca="1">+IF(AND(ISNUMBER(OFFSET('Sanitation Data'!$G$10,0,10*ROW('Sanitation Data'!G51))),'Data Summary'!DB57="Yes"),OFFSET('Sanitation Data'!$G$10,0,10*ROW('Sanitation Data'!G51)),NA())</f>
        <v>#N/A</v>
      </c>
      <c r="AN57" s="507" t="e">
        <f ca="1">+IF(AND(ISNUMBER(OFFSET('Sanitation Data'!$G$11,0,10*ROW('Sanitation Data'!G51))),'Data Summary'!DC57="Yes"),OFFSET('Sanitation Data'!$G$11,0,10*ROW('Sanitation Data'!G51)),NA())</f>
        <v>#N/A</v>
      </c>
      <c r="AO57" s="507" t="e">
        <f ca="1">+IF(AND(ISNUMBER(OFFSET('Sanitation Data'!$G$12,0,10*ROW('Sanitation Data'!G51))),'Data Summary'!DD57="Yes"),OFFSET('Sanitation Data'!$G$12,0,10*ROW('Sanitation Data'!G51)),NA())</f>
        <v>#N/A</v>
      </c>
      <c r="AP57" s="507" t="e">
        <f ca="1">+IF(AND(ISNUMBER(OFFSET('Sanitation Data'!$H$4,0,10*ROW('Sanitation Data'!H51))),'Data Summary'!DE57="Yes"),100-OFFSET('Sanitation Data'!$H$4,0,10*ROW('Sanitation Data'!H51)),NA())</f>
        <v>#N/A</v>
      </c>
      <c r="AQ57" s="507" t="e">
        <f ca="1">+IF(AND(ISNUMBER(OFFSET('Sanitation Data'!$H$6,0,10*ROW('Sanitation Data'!H51))),'Data Summary'!DF57="Yes"),OFFSET('Sanitation Data'!$H$6,0,10*ROW('Sanitation Data'!H51)),NA())</f>
        <v>#N/A</v>
      </c>
      <c r="AR57" s="507" t="e">
        <f ca="1">+IF(AND(ISNUMBER(OFFSET('Sanitation Data'!$H$10,0,10*ROW('Sanitation Data'!H51))),'Data Summary'!DG57="Yes"),OFFSET('Sanitation Data'!$H$10,0,10*ROW('Sanitation Data'!H51)),NA())</f>
        <v>#N/A</v>
      </c>
      <c r="AS57" s="507" t="e">
        <f ca="1">+IF(AND(ISNUMBER(OFFSET('Sanitation Data'!$H$11,0,10*ROW('Sanitation Data'!H51))),'Data Summary'!DH57="Yes"),OFFSET('Sanitation Data'!$H$11,0,10*ROW('Sanitation Data'!H51)),NA())</f>
        <v>#N/A</v>
      </c>
      <c r="AT57" s="507" t="e">
        <f ca="1">+IF(AND(ISNUMBER(OFFSET('Sanitation Data'!$H$12,0,10*ROW('Sanitation Data'!H51))),'Data Summary'!DI57="Yes"),OFFSET('Sanitation Data'!$H$12,0,10*ROW('Sanitation Data'!H51)),NA())</f>
        <v>#N/A</v>
      </c>
      <c r="AU57" s="507" t="e">
        <f ca="1">+IF(AND(ISNUMBER(OFFSET('Sanitation Data'!$I$4,0,10*ROW('Sanitation Data'!I51))),'Data Summary'!DJ57="Yes"),100-OFFSET('Sanitation Data'!$I$4,0,10*ROW('Sanitation Data'!I51)),NA())</f>
        <v>#N/A</v>
      </c>
      <c r="AV57" s="507" t="e">
        <f ca="1">+IF(AND(ISNUMBER(OFFSET('Sanitation Data'!$I$6,0,10*ROW('Sanitation Data'!I51))),'Data Summary'!DK57="Yes"),OFFSET('Sanitation Data'!$I$6,0,10*ROW('Sanitation Data'!I51)),NA())</f>
        <v>#N/A</v>
      </c>
      <c r="AW57" s="507" t="e">
        <f ca="1">+IF(AND(ISNUMBER(OFFSET('Sanitation Data'!$I$10,0,10*ROW('Sanitation Data'!I51))),'Data Summary'!DL57="Yes"),OFFSET('Sanitation Data'!$I$10,0,10*ROW('Sanitation Data'!I51)),NA())</f>
        <v>#N/A</v>
      </c>
      <c r="AX57" s="507" t="e">
        <f ca="1">+IF(AND(ISNUMBER(OFFSET('Sanitation Data'!$I$11,0,10*ROW('Sanitation Data'!I51))),'Data Summary'!DM57="Yes"),OFFSET('Sanitation Data'!$I$11,0,10*ROW('Sanitation Data'!I51)),NA())</f>
        <v>#N/A</v>
      </c>
      <c r="AY57" s="507" t="e">
        <f ca="1">+IF(AND(ISNUMBER(OFFSET('Sanitation Data'!$I$12,0,10*ROW('Sanitation Data'!I51))),'Data Summary'!DN57="Yes"),OFFSET('Sanitation Data'!$I$12,0,10*ROW('Sanitation Data'!I51)),NA())</f>
        <v>#N/A</v>
      </c>
      <c r="AZ57" s="508" t="e">
        <f ca="1">+IF(AND(ISNUMBER(OFFSET('Hygiene Data'!$D$5,0,10*ROW('Hygiene Data'!D51))),'Data Summary'!DO57="Yes"),OFFSET('Hygiene Data'!$D$5,0,10*ROW('Hygiene Data'!D51)),NA())</f>
        <v>#N/A</v>
      </c>
      <c r="BA57" s="508" t="e">
        <f ca="1">+IF(AND(ISNUMBER(OFFSET('Hygiene Data'!$D$7,0,10*ROW('Hygiene Data'!D51))),'Data Summary'!DP57="Yes"),OFFSET('Hygiene Data'!$D$7,0,10*ROW('Hygiene Data'!D51)),NA())</f>
        <v>#N/A</v>
      </c>
      <c r="BB57" s="508" t="e">
        <f ca="1">+IF(AND(ISNUMBER(OFFSET('Hygiene Data'!$D$9,0,10*ROW('Hygiene Data'!D51))),'Data Summary'!DQ57="Yes"),OFFSET('Hygiene Data'!$D$9,0,10*ROW('Hygiene Data'!D51)),NA())</f>
        <v>#N/A</v>
      </c>
      <c r="BC57" s="508" t="e">
        <f ca="1">+IF(AND(ISNUMBER(OFFSET('Hygiene Data'!$E$5,0,10*ROW('Hygiene Data'!E51))),'Data Summary'!DR57="Yes"),OFFSET('Hygiene Data'!$E$5,0,10*ROW('Hygiene Data'!E51)),NA())</f>
        <v>#N/A</v>
      </c>
      <c r="BD57" s="508" t="e">
        <f ca="1">+IF(AND(ISNUMBER(OFFSET('Hygiene Data'!$E$7,0,10*ROW('Hygiene Data'!E51))),'Data Summary'!DS57="Yes"),OFFSET('Hygiene Data'!$E$7,0,10*ROW('Hygiene Data'!E51)),NA())</f>
        <v>#N/A</v>
      </c>
      <c r="BE57" s="508" t="e">
        <f ca="1">+IF(AND(ISNUMBER(OFFSET('Hygiene Data'!$E$9,0,10*ROW('Hygiene Data'!E51))),'Data Summary'!DT57="Yes"),OFFSET('Hygiene Data'!$E$9,0,10*ROW('Hygiene Data'!E51)),NA())</f>
        <v>#N/A</v>
      </c>
      <c r="BF57" s="508" t="e">
        <f ca="1">+IF(AND(ISNUMBER(OFFSET('Hygiene Data'!$F$5,0,10*ROW('Hygiene Data'!F51))),'Data Summary'!DU57="Yes"),OFFSET('Hygiene Data'!$F$5,0,10*ROW('Hygiene Data'!F51)),NA())</f>
        <v>#N/A</v>
      </c>
      <c r="BG57" s="508" t="e">
        <f ca="1">+IF(AND(ISNUMBER(OFFSET('Hygiene Data'!$F$7,0,10*ROW('Hygiene Data'!F51))),'Data Summary'!DV57="Yes"),OFFSET('Hygiene Data'!$F$7,0,10*ROW('Hygiene Data'!F51)),NA())</f>
        <v>#N/A</v>
      </c>
      <c r="BH57" s="508" t="e">
        <f ca="1">+IF(AND(ISNUMBER(OFFSET('Hygiene Data'!$F$9,0,10*ROW('Hygiene Data'!F51))),'Data Summary'!DW57="Yes"),OFFSET('Hygiene Data'!$F$9,0,10*ROW('Hygiene Data'!F51)),NA())</f>
        <v>#N/A</v>
      </c>
      <c r="BI57" s="508" t="e">
        <f ca="1">+IF(AND(ISNUMBER(OFFSET('Hygiene Data'!$G$5,0,10*ROW('Hygiene Data'!G51))),'Data Summary'!DX57="Yes"),OFFSET('Hygiene Data'!$G$5,0,10*ROW('Hygiene Data'!G51)),NA())</f>
        <v>#N/A</v>
      </c>
      <c r="BJ57" s="508" t="e">
        <f ca="1">+IF(AND(ISNUMBER(OFFSET('Hygiene Data'!$G$7,0,10*ROW('Hygiene Data'!G51))),'Data Summary'!DY57="Yes"),OFFSET('Hygiene Data'!$G$7,0,10*ROW('Hygiene Data'!G51)),NA())</f>
        <v>#N/A</v>
      </c>
      <c r="BK57" s="508" t="e">
        <f ca="1">+IF(AND(ISNUMBER(OFFSET('Hygiene Data'!$G$9,0,10*ROW('Hygiene Data'!G51))),'Data Summary'!DZ57="Yes"),OFFSET('Hygiene Data'!$G$9,0,10*ROW('Hygiene Data'!G51)),NA())</f>
        <v>#N/A</v>
      </c>
      <c r="BL57" s="508" t="e">
        <f ca="1">+IF(AND(ISNUMBER(OFFSET('Hygiene Data'!$H$5,0,10*ROW('Hygiene Data'!H51))),'Data Summary'!EA57="Yes"),OFFSET('Hygiene Data'!$H$5,0,10*ROW('Hygiene Data'!H51)),NA())</f>
        <v>#N/A</v>
      </c>
      <c r="BM57" s="508" t="e">
        <f ca="1">+IF(AND(ISNUMBER(OFFSET('Hygiene Data'!$H$7,0,10*ROW('Hygiene Data'!H51))),'Data Summary'!EB57="Yes"),OFFSET('Hygiene Data'!$H$7,0,10*ROW('Hygiene Data'!H51)),NA())</f>
        <v>#N/A</v>
      </c>
      <c r="BN57" s="508" t="e">
        <f ca="1">+IF(AND(ISNUMBER(OFFSET('Hygiene Data'!$H$9,0,10*ROW('Hygiene Data'!H51))),'Data Summary'!EC57="Yes"),OFFSET('Hygiene Data'!$H$9,0,10*ROW('Hygiene Data'!H51)),NA())</f>
        <v>#N/A</v>
      </c>
      <c r="BO57" s="508" t="e">
        <f ca="1">+IF(AND(ISNUMBER(OFFSET('Hygiene Data'!$I$5,0,10*ROW('Hygiene Data'!I51))),'Data Summary'!ED57="Yes"),OFFSET('Hygiene Data'!$I$5,0,10*ROW('Hygiene Data'!I51)),NA())</f>
        <v>#N/A</v>
      </c>
      <c r="BP57" s="508" t="e">
        <f ca="1">+IF(AND(ISNUMBER(OFFSET('Hygiene Data'!$I$7,0,10*ROW('Hygiene Data'!I51))),'Data Summary'!EE57="Yes"),OFFSET('Hygiene Data'!$I$7,0,10*ROW('Hygiene Data'!I51)),NA())</f>
        <v>#N/A</v>
      </c>
      <c r="BQ57" s="508" t="e">
        <f ca="1">+IF(AND(ISNUMBER(OFFSET('Hygiene Data'!$I$9,0,10*ROW('Hygiene Data'!I51))),'Data Summary'!EF57="Yes"),OFFSET('Hygiene Data'!$I$9,0,10*ROW('Hygiene Data'!I51)),NA())</f>
        <v>#N/A</v>
      </c>
    </row>
    <row r="58" spans="1:69" x14ac:dyDescent="0.25">
      <c r="A58" s="504" t="e">
        <f ca="1">+RIGHT('Data Summary'!A58,LEN('Data Summary'!A58)-9)</f>
        <v>#VALUE!</v>
      </c>
      <c r="B58" s="478" t="str">
        <f ca="1">+IF(ISTEXT('Data Summary'!B58),'Data Summary'!B58,"")</f>
        <v/>
      </c>
      <c r="C58" s="505" t="e">
        <f ca="1">+VALUE('Data Summary'!C58)</f>
        <v>#VALUE!</v>
      </c>
      <c r="D58" s="506" t="e">
        <f ca="1">+IF(AND(ISNUMBER(OFFSET('Water Data'!$D$4,0,10*ROW('Water Data'!D52))),'Data Summary'!BS58="Yes"),100-OFFSET('Water Data'!$D$4,0,10*ROW('Water Data'!D52)),NA())</f>
        <v>#N/A</v>
      </c>
      <c r="E58" s="506" t="e">
        <f ca="1">+IF(AND(ISNUMBER(OFFSET('Water Data'!$D$6,0,10*ROW('Water Data'!D52))),'Data Summary'!BT58="Yes"),OFFSET('Water Data'!$D$6,0,10*ROW('Water Data'!D52)),NA())</f>
        <v>#N/A</v>
      </c>
      <c r="F58" s="506" t="e">
        <f ca="1">+IF(AND(ISNUMBER(OFFSET('Water Data'!$D$9,0,10*ROW('Water Data'!D52))),'Data Summary'!BU58="Yes"),OFFSET('Water Data'!$D$9,0,10*ROW('Water Data'!D52)),NA())</f>
        <v>#N/A</v>
      </c>
      <c r="G58" s="506" t="e">
        <f ca="1">+IF(AND(ISNUMBER(OFFSET('Water Data'!$E$4,0,10*ROW('Water Data'!E52))),'Data Summary'!BV58="Yes"),100-OFFSET('Water Data'!$E$4,0,10*ROW('Water Data'!E52)),NA())</f>
        <v>#N/A</v>
      </c>
      <c r="H58" s="506" t="e">
        <f ca="1">+IF(AND(ISNUMBER(OFFSET('Water Data'!$E$6,0,10*ROW('Water Data'!E52))),'Data Summary'!BW58="Yes"),OFFSET('Water Data'!$E$6,0,10*ROW('Water Data'!E52)),NA())</f>
        <v>#N/A</v>
      </c>
      <c r="I58" s="506" t="e">
        <f ca="1">+IF(AND(ISNUMBER(OFFSET('Water Data'!$E$9,0,10*ROW('Water Data'!E52))),'Data Summary'!BX58="Yes"),OFFSET('Water Data'!$E$9,0,10*ROW('Water Data'!E52)),NA())</f>
        <v>#N/A</v>
      </c>
      <c r="J58" s="506" t="e">
        <f ca="1">+IF(AND(ISNUMBER(OFFSET('Water Data'!$F$4,0,10*ROW('Water Data'!F52))),'Data Summary'!BY58="Yes"),100-OFFSET('Water Data'!$F$4,0,10*ROW('Water Data'!F52)),NA())</f>
        <v>#N/A</v>
      </c>
      <c r="K58" s="506" t="e">
        <f ca="1">+IF(AND(ISNUMBER(OFFSET('Water Data'!$F$6,0,10*ROW('Water Data'!F52))),'Data Summary'!BZ58="Yes"),OFFSET('Water Data'!$F$6,0,10*ROW('Water Data'!F52)),NA())</f>
        <v>#N/A</v>
      </c>
      <c r="L58" s="506" t="e">
        <f ca="1">+IF(AND(ISNUMBER(OFFSET('Water Data'!$F$9,0,10*ROW('Water Data'!F52))),'Data Summary'!CA58="Yes"),OFFSET('Water Data'!$F$9,0,10*ROW('Water Data'!F52)),NA())</f>
        <v>#N/A</v>
      </c>
      <c r="M58" s="506" t="e">
        <f ca="1">+IF(AND(ISNUMBER(OFFSET('Water Data'!$G$4,0,10*ROW('Water Data'!G52))),'Data Summary'!CB58="Yes"),100-OFFSET('Water Data'!$G$4,0,10*ROW('Water Data'!G52)),NA())</f>
        <v>#N/A</v>
      </c>
      <c r="N58" s="506" t="e">
        <f ca="1">+IF(AND(ISNUMBER(OFFSET('Water Data'!$G$6,0,10*ROW('Water Data'!G52))),'Data Summary'!CC58="Yes"),OFFSET('Water Data'!$G$6,0,10*ROW('Water Data'!G52)),NA())</f>
        <v>#N/A</v>
      </c>
      <c r="O58" s="506" t="e">
        <f ca="1">+IF(AND(ISNUMBER(OFFSET('Water Data'!$G$9,0,10*ROW('Water Data'!G52))),'Data Summary'!CD58="Yes"),OFFSET('Water Data'!$G$9,0,10*ROW('Water Data'!G52)),NA())</f>
        <v>#N/A</v>
      </c>
      <c r="P58" s="506" t="e">
        <f ca="1">+IF(AND(ISNUMBER(OFFSET('Water Data'!$H$4,0,10*ROW('Water Data'!H52))),'Data Summary'!CE58="Yes"),100-OFFSET('Water Data'!$H$4,0,10*ROW('Water Data'!H52)),NA())</f>
        <v>#N/A</v>
      </c>
      <c r="Q58" s="506" t="e">
        <f ca="1">+IF(AND(ISNUMBER(OFFSET('Water Data'!$H$6,0,10*ROW('Water Data'!H52))),'Data Summary'!CF58="Yes"),OFFSET('Water Data'!$H$6,0,10*ROW('Water Data'!H52)),NA())</f>
        <v>#N/A</v>
      </c>
      <c r="R58" s="506" t="e">
        <f ca="1">+IF(AND(ISNUMBER(OFFSET('Water Data'!$H$9,0,10*ROW('Water Data'!H52))),'Data Summary'!CG58="Yes"),OFFSET('Water Data'!$H$9,0,10*ROW('Water Data'!H52)),NA())</f>
        <v>#N/A</v>
      </c>
      <c r="S58" s="506" t="e">
        <f ca="1">+IF(AND(ISNUMBER(OFFSET('Water Data'!$I$4,0,10*ROW('Water Data'!I52))),'Data Summary'!CH58="Yes"),100-OFFSET('Water Data'!$I$4,0,10*ROW('Water Data'!I52)),NA())</f>
        <v>#N/A</v>
      </c>
      <c r="T58" s="506" t="e">
        <f ca="1">+IF(AND(ISNUMBER(OFFSET('Water Data'!$I$6,0,10*ROW('Water Data'!I52))),'Data Summary'!CI58="Yes"),OFFSET('Water Data'!$I$6,0,10*ROW('Water Data'!I52)),NA())</f>
        <v>#N/A</v>
      </c>
      <c r="U58" s="506" t="e">
        <f ca="1">+IF(AND(ISNUMBER(OFFSET('Water Data'!$I$9,0,10*ROW('Water Data'!I52))),'Data Summary'!CJ58="Yes"),OFFSET('Water Data'!$I$9,0,10*ROW('Water Data'!I52)),NA())</f>
        <v>#N/A</v>
      </c>
      <c r="V58" s="507" t="e">
        <f ca="1">+IF(AND(ISNUMBER(OFFSET('Sanitation Data'!$D$4,0,10*ROW('Sanitation Data'!D52))),'Data Summary'!CK58="Yes"),100-OFFSET('Sanitation Data'!$D$4,0,10*ROW('Sanitation Data'!D52)),NA())</f>
        <v>#N/A</v>
      </c>
      <c r="W58" s="507" t="e">
        <f ca="1">+IF(AND(ISNUMBER(OFFSET('Sanitation Data'!$D$6,0,10*ROW('Sanitation Data'!D52))),'Data Summary'!CL58="Yes"),OFFSET('Sanitation Data'!$D$6,0,10*ROW('Sanitation Data'!D52)),NA())</f>
        <v>#N/A</v>
      </c>
      <c r="X58" s="507" t="e">
        <f ca="1">+IF(AND(ISNUMBER(OFFSET('Sanitation Data'!$D$10,0,10*ROW('Sanitation Data'!D52))),'Data Summary'!CM58="Yes"),OFFSET('Sanitation Data'!$D$10,0,10*ROW('Sanitation Data'!D52)),NA())</f>
        <v>#N/A</v>
      </c>
      <c r="Y58" s="507" t="e">
        <f ca="1">+IF(AND(ISNUMBER(OFFSET('Sanitation Data'!$D$11,0,10*ROW('Sanitation Data'!D52))),'Data Summary'!CN58="Yes"),OFFSET('Sanitation Data'!$D$11,0,10*ROW('Sanitation Data'!D52)),NA())</f>
        <v>#N/A</v>
      </c>
      <c r="Z58" s="507" t="e">
        <f ca="1">+IF(AND(ISNUMBER(OFFSET('Sanitation Data'!$D$12,0,10*ROW('Sanitation Data'!D52))),'Data Summary'!CO58="Yes"),OFFSET('Sanitation Data'!$D$12,0,10*ROW('Sanitation Data'!D52)),NA())</f>
        <v>#N/A</v>
      </c>
      <c r="AA58" s="507" t="e">
        <f ca="1">+IF(AND(ISNUMBER(OFFSET('Sanitation Data'!$E$4,0,10*ROW('Sanitation Data'!E52))),'Data Summary'!CP58="Yes"),100-OFFSET('Sanitation Data'!$E$4,0,10*ROW('Sanitation Data'!E52)),NA())</f>
        <v>#N/A</v>
      </c>
      <c r="AB58" s="507" t="e">
        <f ca="1">+IF(AND(ISNUMBER(OFFSET('Sanitation Data'!$E$6,0,10*ROW('Sanitation Data'!E52))),'Data Summary'!CQ58="Yes"),OFFSET('Sanitation Data'!$E$6,0,10*ROW('Sanitation Data'!E52)),NA())</f>
        <v>#N/A</v>
      </c>
      <c r="AC58" s="507" t="e">
        <f ca="1">+IF(AND(ISNUMBER(OFFSET('Sanitation Data'!$E$10,0,10*ROW('Sanitation Data'!E52))),'Data Summary'!CR58="Yes"),OFFSET('Sanitation Data'!$E$10,0,10*ROW('Sanitation Data'!E52)),NA())</f>
        <v>#N/A</v>
      </c>
      <c r="AD58" s="507" t="e">
        <f ca="1">+IF(AND(ISNUMBER(OFFSET('Sanitation Data'!$E$11,0,10*ROW('Sanitation Data'!E52))),'Data Summary'!CS58="Yes"),OFFSET('Sanitation Data'!$E$11,0,10*ROW('Sanitation Data'!E52)),NA())</f>
        <v>#N/A</v>
      </c>
      <c r="AE58" s="507" t="e">
        <f ca="1">+IF(AND(ISNUMBER(OFFSET('Sanitation Data'!$E$12,0,10*ROW('Sanitation Data'!E52))),'Data Summary'!CT58="Yes"),OFFSET('Sanitation Data'!$E$12,0,10*ROW('Sanitation Data'!E52)),NA())</f>
        <v>#N/A</v>
      </c>
      <c r="AF58" s="507" t="e">
        <f ca="1">+IF(AND(ISNUMBER(OFFSET('Sanitation Data'!$F$4,0,10*ROW('Sanitation Data'!F52))),'Data Summary'!CU58="Yes"),100-OFFSET('Sanitation Data'!$F$4,0,10*ROW('Sanitation Data'!F52)),NA())</f>
        <v>#N/A</v>
      </c>
      <c r="AG58" s="507" t="e">
        <f ca="1">+IF(AND(ISNUMBER(OFFSET('Sanitation Data'!$F$6,0,10*ROW('Sanitation Data'!F52))),'Data Summary'!CV58="Yes"),OFFSET('Sanitation Data'!$F$6,0,10*ROW('Sanitation Data'!F52)),NA())</f>
        <v>#N/A</v>
      </c>
      <c r="AH58" s="507" t="e">
        <f ca="1">+IF(AND(ISNUMBER(OFFSET('Sanitation Data'!$F$10,0,10*ROW('Sanitation Data'!F52))),'Data Summary'!CW58="Yes"),OFFSET('Sanitation Data'!$F$10,0,10*ROW('Sanitation Data'!F52)),NA())</f>
        <v>#N/A</v>
      </c>
      <c r="AI58" s="507" t="e">
        <f ca="1">+IF(AND(ISNUMBER(OFFSET('Sanitation Data'!$F$11,0,10*ROW('Sanitation Data'!F52))),'Data Summary'!CX58="Yes"),OFFSET('Sanitation Data'!$F$11,0,10*ROW('Sanitation Data'!F52)),NA())</f>
        <v>#N/A</v>
      </c>
      <c r="AJ58" s="507" t="e">
        <f ca="1">+IF(AND(ISNUMBER(OFFSET('Sanitation Data'!$F$12,0,10*ROW('Sanitation Data'!F52))),'Data Summary'!CY58="Yes"),OFFSET('Sanitation Data'!$F$12,0,10*ROW('Sanitation Data'!F52)),NA())</f>
        <v>#N/A</v>
      </c>
      <c r="AK58" s="507" t="e">
        <f ca="1">+IF(AND(ISNUMBER(OFFSET('Sanitation Data'!$G$4,0,10*ROW('Sanitation Data'!G52))),'Data Summary'!CZ58="Yes"),100-OFFSET('Sanitation Data'!$G$4,0,10*ROW('Sanitation Data'!G52)),NA())</f>
        <v>#N/A</v>
      </c>
      <c r="AL58" s="507" t="e">
        <f ca="1">+IF(AND(ISNUMBER(OFFSET('Sanitation Data'!$G$6,0,10*ROW('Sanitation Data'!G52))),'Data Summary'!DA58="Yes"),OFFSET('Sanitation Data'!$G$6,0,10*ROW('Sanitation Data'!G52)),NA())</f>
        <v>#N/A</v>
      </c>
      <c r="AM58" s="507" t="e">
        <f ca="1">+IF(AND(ISNUMBER(OFFSET('Sanitation Data'!$G$10,0,10*ROW('Sanitation Data'!G52))),'Data Summary'!DB58="Yes"),OFFSET('Sanitation Data'!$G$10,0,10*ROW('Sanitation Data'!G52)),NA())</f>
        <v>#N/A</v>
      </c>
      <c r="AN58" s="507" t="e">
        <f ca="1">+IF(AND(ISNUMBER(OFFSET('Sanitation Data'!$G$11,0,10*ROW('Sanitation Data'!G52))),'Data Summary'!DC58="Yes"),OFFSET('Sanitation Data'!$G$11,0,10*ROW('Sanitation Data'!G52)),NA())</f>
        <v>#N/A</v>
      </c>
      <c r="AO58" s="507" t="e">
        <f ca="1">+IF(AND(ISNUMBER(OFFSET('Sanitation Data'!$G$12,0,10*ROW('Sanitation Data'!G52))),'Data Summary'!DD58="Yes"),OFFSET('Sanitation Data'!$G$12,0,10*ROW('Sanitation Data'!G52)),NA())</f>
        <v>#N/A</v>
      </c>
      <c r="AP58" s="507" t="e">
        <f ca="1">+IF(AND(ISNUMBER(OFFSET('Sanitation Data'!$H$4,0,10*ROW('Sanitation Data'!H52))),'Data Summary'!DE58="Yes"),100-OFFSET('Sanitation Data'!$H$4,0,10*ROW('Sanitation Data'!H52)),NA())</f>
        <v>#N/A</v>
      </c>
      <c r="AQ58" s="507" t="e">
        <f ca="1">+IF(AND(ISNUMBER(OFFSET('Sanitation Data'!$H$6,0,10*ROW('Sanitation Data'!H52))),'Data Summary'!DF58="Yes"),OFFSET('Sanitation Data'!$H$6,0,10*ROW('Sanitation Data'!H52)),NA())</f>
        <v>#N/A</v>
      </c>
      <c r="AR58" s="507" t="e">
        <f ca="1">+IF(AND(ISNUMBER(OFFSET('Sanitation Data'!$H$10,0,10*ROW('Sanitation Data'!H52))),'Data Summary'!DG58="Yes"),OFFSET('Sanitation Data'!$H$10,0,10*ROW('Sanitation Data'!H52)),NA())</f>
        <v>#N/A</v>
      </c>
      <c r="AS58" s="507" t="e">
        <f ca="1">+IF(AND(ISNUMBER(OFFSET('Sanitation Data'!$H$11,0,10*ROW('Sanitation Data'!H52))),'Data Summary'!DH58="Yes"),OFFSET('Sanitation Data'!$H$11,0,10*ROW('Sanitation Data'!H52)),NA())</f>
        <v>#N/A</v>
      </c>
      <c r="AT58" s="507" t="e">
        <f ca="1">+IF(AND(ISNUMBER(OFFSET('Sanitation Data'!$H$12,0,10*ROW('Sanitation Data'!H52))),'Data Summary'!DI58="Yes"),OFFSET('Sanitation Data'!$H$12,0,10*ROW('Sanitation Data'!H52)),NA())</f>
        <v>#N/A</v>
      </c>
      <c r="AU58" s="507" t="e">
        <f ca="1">+IF(AND(ISNUMBER(OFFSET('Sanitation Data'!$I$4,0,10*ROW('Sanitation Data'!I52))),'Data Summary'!DJ58="Yes"),100-OFFSET('Sanitation Data'!$I$4,0,10*ROW('Sanitation Data'!I52)),NA())</f>
        <v>#N/A</v>
      </c>
      <c r="AV58" s="507" t="e">
        <f ca="1">+IF(AND(ISNUMBER(OFFSET('Sanitation Data'!$I$6,0,10*ROW('Sanitation Data'!I52))),'Data Summary'!DK58="Yes"),OFFSET('Sanitation Data'!$I$6,0,10*ROW('Sanitation Data'!I52)),NA())</f>
        <v>#N/A</v>
      </c>
      <c r="AW58" s="507" t="e">
        <f ca="1">+IF(AND(ISNUMBER(OFFSET('Sanitation Data'!$I$10,0,10*ROW('Sanitation Data'!I52))),'Data Summary'!DL58="Yes"),OFFSET('Sanitation Data'!$I$10,0,10*ROW('Sanitation Data'!I52)),NA())</f>
        <v>#N/A</v>
      </c>
      <c r="AX58" s="507" t="e">
        <f ca="1">+IF(AND(ISNUMBER(OFFSET('Sanitation Data'!$I$11,0,10*ROW('Sanitation Data'!I52))),'Data Summary'!DM58="Yes"),OFFSET('Sanitation Data'!$I$11,0,10*ROW('Sanitation Data'!I52)),NA())</f>
        <v>#N/A</v>
      </c>
      <c r="AY58" s="507" t="e">
        <f ca="1">+IF(AND(ISNUMBER(OFFSET('Sanitation Data'!$I$12,0,10*ROW('Sanitation Data'!I52))),'Data Summary'!DN58="Yes"),OFFSET('Sanitation Data'!$I$12,0,10*ROW('Sanitation Data'!I52)),NA())</f>
        <v>#N/A</v>
      </c>
      <c r="AZ58" s="508" t="e">
        <f ca="1">+IF(AND(ISNUMBER(OFFSET('Hygiene Data'!$D$5,0,10*ROW('Hygiene Data'!D52))),'Data Summary'!DO58="Yes"),OFFSET('Hygiene Data'!$D$5,0,10*ROW('Hygiene Data'!D52)),NA())</f>
        <v>#N/A</v>
      </c>
      <c r="BA58" s="508" t="e">
        <f ca="1">+IF(AND(ISNUMBER(OFFSET('Hygiene Data'!$D$7,0,10*ROW('Hygiene Data'!D52))),'Data Summary'!DP58="Yes"),OFFSET('Hygiene Data'!$D$7,0,10*ROW('Hygiene Data'!D52)),NA())</f>
        <v>#N/A</v>
      </c>
      <c r="BB58" s="508" t="e">
        <f ca="1">+IF(AND(ISNUMBER(OFFSET('Hygiene Data'!$D$9,0,10*ROW('Hygiene Data'!D52))),'Data Summary'!DQ58="Yes"),OFFSET('Hygiene Data'!$D$9,0,10*ROW('Hygiene Data'!D52)),NA())</f>
        <v>#N/A</v>
      </c>
      <c r="BC58" s="508" t="e">
        <f ca="1">+IF(AND(ISNUMBER(OFFSET('Hygiene Data'!$E$5,0,10*ROW('Hygiene Data'!E52))),'Data Summary'!DR58="Yes"),OFFSET('Hygiene Data'!$E$5,0,10*ROW('Hygiene Data'!E52)),NA())</f>
        <v>#N/A</v>
      </c>
      <c r="BD58" s="508" t="e">
        <f ca="1">+IF(AND(ISNUMBER(OFFSET('Hygiene Data'!$E$7,0,10*ROW('Hygiene Data'!E52))),'Data Summary'!DS58="Yes"),OFFSET('Hygiene Data'!$E$7,0,10*ROW('Hygiene Data'!E52)),NA())</f>
        <v>#N/A</v>
      </c>
      <c r="BE58" s="508" t="e">
        <f ca="1">+IF(AND(ISNUMBER(OFFSET('Hygiene Data'!$E$9,0,10*ROW('Hygiene Data'!E52))),'Data Summary'!DT58="Yes"),OFFSET('Hygiene Data'!$E$9,0,10*ROW('Hygiene Data'!E52)),NA())</f>
        <v>#N/A</v>
      </c>
      <c r="BF58" s="508" t="e">
        <f ca="1">+IF(AND(ISNUMBER(OFFSET('Hygiene Data'!$F$5,0,10*ROW('Hygiene Data'!F52))),'Data Summary'!DU58="Yes"),OFFSET('Hygiene Data'!$F$5,0,10*ROW('Hygiene Data'!F52)),NA())</f>
        <v>#N/A</v>
      </c>
      <c r="BG58" s="508" t="e">
        <f ca="1">+IF(AND(ISNUMBER(OFFSET('Hygiene Data'!$F$7,0,10*ROW('Hygiene Data'!F52))),'Data Summary'!DV58="Yes"),OFFSET('Hygiene Data'!$F$7,0,10*ROW('Hygiene Data'!F52)),NA())</f>
        <v>#N/A</v>
      </c>
      <c r="BH58" s="508" t="e">
        <f ca="1">+IF(AND(ISNUMBER(OFFSET('Hygiene Data'!$F$9,0,10*ROW('Hygiene Data'!F52))),'Data Summary'!DW58="Yes"),OFFSET('Hygiene Data'!$F$9,0,10*ROW('Hygiene Data'!F52)),NA())</f>
        <v>#N/A</v>
      </c>
      <c r="BI58" s="508" t="e">
        <f ca="1">+IF(AND(ISNUMBER(OFFSET('Hygiene Data'!$G$5,0,10*ROW('Hygiene Data'!G52))),'Data Summary'!DX58="Yes"),OFFSET('Hygiene Data'!$G$5,0,10*ROW('Hygiene Data'!G52)),NA())</f>
        <v>#N/A</v>
      </c>
      <c r="BJ58" s="508" t="e">
        <f ca="1">+IF(AND(ISNUMBER(OFFSET('Hygiene Data'!$G$7,0,10*ROW('Hygiene Data'!G52))),'Data Summary'!DY58="Yes"),OFFSET('Hygiene Data'!$G$7,0,10*ROW('Hygiene Data'!G52)),NA())</f>
        <v>#N/A</v>
      </c>
      <c r="BK58" s="508" t="e">
        <f ca="1">+IF(AND(ISNUMBER(OFFSET('Hygiene Data'!$G$9,0,10*ROW('Hygiene Data'!G52))),'Data Summary'!DZ58="Yes"),OFFSET('Hygiene Data'!$G$9,0,10*ROW('Hygiene Data'!G52)),NA())</f>
        <v>#N/A</v>
      </c>
      <c r="BL58" s="508" t="e">
        <f ca="1">+IF(AND(ISNUMBER(OFFSET('Hygiene Data'!$H$5,0,10*ROW('Hygiene Data'!H52))),'Data Summary'!EA58="Yes"),OFFSET('Hygiene Data'!$H$5,0,10*ROW('Hygiene Data'!H52)),NA())</f>
        <v>#N/A</v>
      </c>
      <c r="BM58" s="508" t="e">
        <f ca="1">+IF(AND(ISNUMBER(OFFSET('Hygiene Data'!$H$7,0,10*ROW('Hygiene Data'!H52))),'Data Summary'!EB58="Yes"),OFFSET('Hygiene Data'!$H$7,0,10*ROW('Hygiene Data'!H52)),NA())</f>
        <v>#N/A</v>
      </c>
      <c r="BN58" s="508" t="e">
        <f ca="1">+IF(AND(ISNUMBER(OFFSET('Hygiene Data'!$H$9,0,10*ROW('Hygiene Data'!H52))),'Data Summary'!EC58="Yes"),OFFSET('Hygiene Data'!$H$9,0,10*ROW('Hygiene Data'!H52)),NA())</f>
        <v>#N/A</v>
      </c>
      <c r="BO58" s="508" t="e">
        <f ca="1">+IF(AND(ISNUMBER(OFFSET('Hygiene Data'!$I$5,0,10*ROW('Hygiene Data'!I52))),'Data Summary'!ED58="Yes"),OFFSET('Hygiene Data'!$I$5,0,10*ROW('Hygiene Data'!I52)),NA())</f>
        <v>#N/A</v>
      </c>
      <c r="BP58" s="508" t="e">
        <f ca="1">+IF(AND(ISNUMBER(OFFSET('Hygiene Data'!$I$7,0,10*ROW('Hygiene Data'!I52))),'Data Summary'!EE58="Yes"),OFFSET('Hygiene Data'!$I$7,0,10*ROW('Hygiene Data'!I52)),NA())</f>
        <v>#N/A</v>
      </c>
      <c r="BQ58" s="508" t="e">
        <f ca="1">+IF(AND(ISNUMBER(OFFSET('Hygiene Data'!$I$9,0,10*ROW('Hygiene Data'!I52))),'Data Summary'!EF58="Yes"),OFFSET('Hygiene Data'!$I$9,0,10*ROW('Hygiene Data'!I52)),NA())</f>
        <v>#N/A</v>
      </c>
    </row>
    <row r="59" spans="1:69" x14ac:dyDescent="0.25">
      <c r="A59" s="504" t="e">
        <f ca="1">+RIGHT('Data Summary'!A59,LEN('Data Summary'!A59)-9)</f>
        <v>#VALUE!</v>
      </c>
      <c r="B59" s="478" t="str">
        <f ca="1">+IF(ISTEXT('Data Summary'!B59),'Data Summary'!B59,"")</f>
        <v/>
      </c>
      <c r="C59" s="505" t="e">
        <f ca="1">+VALUE('Data Summary'!C59)</f>
        <v>#VALUE!</v>
      </c>
      <c r="D59" s="506" t="e">
        <f ca="1">+IF(AND(ISNUMBER(OFFSET('Water Data'!$D$4,0,10*ROW('Water Data'!D53))),'Data Summary'!BS59="Yes"),100-OFFSET('Water Data'!$D$4,0,10*ROW('Water Data'!D53)),NA())</f>
        <v>#N/A</v>
      </c>
      <c r="E59" s="506" t="e">
        <f ca="1">+IF(AND(ISNUMBER(OFFSET('Water Data'!$D$6,0,10*ROW('Water Data'!D53))),'Data Summary'!BT59="Yes"),OFFSET('Water Data'!$D$6,0,10*ROW('Water Data'!D53)),NA())</f>
        <v>#N/A</v>
      </c>
      <c r="F59" s="506" t="e">
        <f ca="1">+IF(AND(ISNUMBER(OFFSET('Water Data'!$D$9,0,10*ROW('Water Data'!D53))),'Data Summary'!BU59="Yes"),OFFSET('Water Data'!$D$9,0,10*ROW('Water Data'!D53)),NA())</f>
        <v>#N/A</v>
      </c>
      <c r="G59" s="506" t="e">
        <f ca="1">+IF(AND(ISNUMBER(OFFSET('Water Data'!$E$4,0,10*ROW('Water Data'!E53))),'Data Summary'!BV59="Yes"),100-OFFSET('Water Data'!$E$4,0,10*ROW('Water Data'!E53)),NA())</f>
        <v>#N/A</v>
      </c>
      <c r="H59" s="506" t="e">
        <f ca="1">+IF(AND(ISNUMBER(OFFSET('Water Data'!$E$6,0,10*ROW('Water Data'!E53))),'Data Summary'!BW59="Yes"),OFFSET('Water Data'!$E$6,0,10*ROW('Water Data'!E53)),NA())</f>
        <v>#N/A</v>
      </c>
      <c r="I59" s="506" t="e">
        <f ca="1">+IF(AND(ISNUMBER(OFFSET('Water Data'!$E$9,0,10*ROW('Water Data'!E53))),'Data Summary'!BX59="Yes"),OFFSET('Water Data'!$E$9,0,10*ROW('Water Data'!E53)),NA())</f>
        <v>#N/A</v>
      </c>
      <c r="J59" s="506" t="e">
        <f ca="1">+IF(AND(ISNUMBER(OFFSET('Water Data'!$F$4,0,10*ROW('Water Data'!F53))),'Data Summary'!BY59="Yes"),100-OFFSET('Water Data'!$F$4,0,10*ROW('Water Data'!F53)),NA())</f>
        <v>#N/A</v>
      </c>
      <c r="K59" s="506" t="e">
        <f ca="1">+IF(AND(ISNUMBER(OFFSET('Water Data'!$F$6,0,10*ROW('Water Data'!F53))),'Data Summary'!BZ59="Yes"),OFFSET('Water Data'!$F$6,0,10*ROW('Water Data'!F53)),NA())</f>
        <v>#N/A</v>
      </c>
      <c r="L59" s="506" t="e">
        <f ca="1">+IF(AND(ISNUMBER(OFFSET('Water Data'!$F$9,0,10*ROW('Water Data'!F53))),'Data Summary'!CA59="Yes"),OFFSET('Water Data'!$F$9,0,10*ROW('Water Data'!F53)),NA())</f>
        <v>#N/A</v>
      </c>
      <c r="M59" s="506" t="e">
        <f ca="1">+IF(AND(ISNUMBER(OFFSET('Water Data'!$G$4,0,10*ROW('Water Data'!G53))),'Data Summary'!CB59="Yes"),100-OFFSET('Water Data'!$G$4,0,10*ROW('Water Data'!G53)),NA())</f>
        <v>#N/A</v>
      </c>
      <c r="N59" s="506" t="e">
        <f ca="1">+IF(AND(ISNUMBER(OFFSET('Water Data'!$G$6,0,10*ROW('Water Data'!G53))),'Data Summary'!CC59="Yes"),OFFSET('Water Data'!$G$6,0,10*ROW('Water Data'!G53)),NA())</f>
        <v>#N/A</v>
      </c>
      <c r="O59" s="506" t="e">
        <f ca="1">+IF(AND(ISNUMBER(OFFSET('Water Data'!$G$9,0,10*ROW('Water Data'!G53))),'Data Summary'!CD59="Yes"),OFFSET('Water Data'!$G$9,0,10*ROW('Water Data'!G53)),NA())</f>
        <v>#N/A</v>
      </c>
      <c r="P59" s="506" t="e">
        <f ca="1">+IF(AND(ISNUMBER(OFFSET('Water Data'!$H$4,0,10*ROW('Water Data'!H53))),'Data Summary'!CE59="Yes"),100-OFFSET('Water Data'!$H$4,0,10*ROW('Water Data'!H53)),NA())</f>
        <v>#N/A</v>
      </c>
      <c r="Q59" s="506" t="e">
        <f ca="1">+IF(AND(ISNUMBER(OFFSET('Water Data'!$H$6,0,10*ROW('Water Data'!H53))),'Data Summary'!CF59="Yes"),OFFSET('Water Data'!$H$6,0,10*ROW('Water Data'!H53)),NA())</f>
        <v>#N/A</v>
      </c>
      <c r="R59" s="506" t="e">
        <f ca="1">+IF(AND(ISNUMBER(OFFSET('Water Data'!$H$9,0,10*ROW('Water Data'!H53))),'Data Summary'!CG59="Yes"),OFFSET('Water Data'!$H$9,0,10*ROW('Water Data'!H53)),NA())</f>
        <v>#N/A</v>
      </c>
      <c r="S59" s="506" t="e">
        <f ca="1">+IF(AND(ISNUMBER(OFFSET('Water Data'!$I$4,0,10*ROW('Water Data'!I53))),'Data Summary'!CH59="Yes"),100-OFFSET('Water Data'!$I$4,0,10*ROW('Water Data'!I53)),NA())</f>
        <v>#N/A</v>
      </c>
      <c r="T59" s="506" t="e">
        <f ca="1">+IF(AND(ISNUMBER(OFFSET('Water Data'!$I$6,0,10*ROW('Water Data'!I53))),'Data Summary'!CI59="Yes"),OFFSET('Water Data'!$I$6,0,10*ROW('Water Data'!I53)),NA())</f>
        <v>#N/A</v>
      </c>
      <c r="U59" s="506" t="e">
        <f ca="1">+IF(AND(ISNUMBER(OFFSET('Water Data'!$I$9,0,10*ROW('Water Data'!I53))),'Data Summary'!CJ59="Yes"),OFFSET('Water Data'!$I$9,0,10*ROW('Water Data'!I53)),NA())</f>
        <v>#N/A</v>
      </c>
      <c r="V59" s="507" t="e">
        <f ca="1">+IF(AND(ISNUMBER(OFFSET('Sanitation Data'!$D$4,0,10*ROW('Sanitation Data'!D53))),'Data Summary'!CK59="Yes"),100-OFFSET('Sanitation Data'!$D$4,0,10*ROW('Sanitation Data'!D53)),NA())</f>
        <v>#N/A</v>
      </c>
      <c r="W59" s="507" t="e">
        <f ca="1">+IF(AND(ISNUMBER(OFFSET('Sanitation Data'!$D$6,0,10*ROW('Sanitation Data'!D53))),'Data Summary'!CL59="Yes"),OFFSET('Sanitation Data'!$D$6,0,10*ROW('Sanitation Data'!D53)),NA())</f>
        <v>#N/A</v>
      </c>
      <c r="X59" s="507" t="e">
        <f ca="1">+IF(AND(ISNUMBER(OFFSET('Sanitation Data'!$D$10,0,10*ROW('Sanitation Data'!D53))),'Data Summary'!CM59="Yes"),OFFSET('Sanitation Data'!$D$10,0,10*ROW('Sanitation Data'!D53)),NA())</f>
        <v>#N/A</v>
      </c>
      <c r="Y59" s="507" t="e">
        <f ca="1">+IF(AND(ISNUMBER(OFFSET('Sanitation Data'!$D$11,0,10*ROW('Sanitation Data'!D53))),'Data Summary'!CN59="Yes"),OFFSET('Sanitation Data'!$D$11,0,10*ROW('Sanitation Data'!D53)),NA())</f>
        <v>#N/A</v>
      </c>
      <c r="Z59" s="507" t="e">
        <f ca="1">+IF(AND(ISNUMBER(OFFSET('Sanitation Data'!$D$12,0,10*ROW('Sanitation Data'!D53))),'Data Summary'!CO59="Yes"),OFFSET('Sanitation Data'!$D$12,0,10*ROW('Sanitation Data'!D53)),NA())</f>
        <v>#N/A</v>
      </c>
      <c r="AA59" s="507" t="e">
        <f ca="1">+IF(AND(ISNUMBER(OFFSET('Sanitation Data'!$E$4,0,10*ROW('Sanitation Data'!E53))),'Data Summary'!CP59="Yes"),100-OFFSET('Sanitation Data'!$E$4,0,10*ROW('Sanitation Data'!E53)),NA())</f>
        <v>#N/A</v>
      </c>
      <c r="AB59" s="507" t="e">
        <f ca="1">+IF(AND(ISNUMBER(OFFSET('Sanitation Data'!$E$6,0,10*ROW('Sanitation Data'!E53))),'Data Summary'!CQ59="Yes"),OFFSET('Sanitation Data'!$E$6,0,10*ROW('Sanitation Data'!E53)),NA())</f>
        <v>#N/A</v>
      </c>
      <c r="AC59" s="507" t="e">
        <f ca="1">+IF(AND(ISNUMBER(OFFSET('Sanitation Data'!$E$10,0,10*ROW('Sanitation Data'!E53))),'Data Summary'!CR59="Yes"),OFFSET('Sanitation Data'!$E$10,0,10*ROW('Sanitation Data'!E53)),NA())</f>
        <v>#N/A</v>
      </c>
      <c r="AD59" s="507" t="e">
        <f ca="1">+IF(AND(ISNUMBER(OFFSET('Sanitation Data'!$E$11,0,10*ROW('Sanitation Data'!E53))),'Data Summary'!CS59="Yes"),OFFSET('Sanitation Data'!$E$11,0,10*ROW('Sanitation Data'!E53)),NA())</f>
        <v>#N/A</v>
      </c>
      <c r="AE59" s="507" t="e">
        <f ca="1">+IF(AND(ISNUMBER(OFFSET('Sanitation Data'!$E$12,0,10*ROW('Sanitation Data'!E53))),'Data Summary'!CT59="Yes"),OFFSET('Sanitation Data'!$E$12,0,10*ROW('Sanitation Data'!E53)),NA())</f>
        <v>#N/A</v>
      </c>
      <c r="AF59" s="507" t="e">
        <f ca="1">+IF(AND(ISNUMBER(OFFSET('Sanitation Data'!$F$4,0,10*ROW('Sanitation Data'!F53))),'Data Summary'!CU59="Yes"),100-OFFSET('Sanitation Data'!$F$4,0,10*ROW('Sanitation Data'!F53)),NA())</f>
        <v>#N/A</v>
      </c>
      <c r="AG59" s="507" t="e">
        <f ca="1">+IF(AND(ISNUMBER(OFFSET('Sanitation Data'!$F$6,0,10*ROW('Sanitation Data'!F53))),'Data Summary'!CV59="Yes"),OFFSET('Sanitation Data'!$F$6,0,10*ROW('Sanitation Data'!F53)),NA())</f>
        <v>#N/A</v>
      </c>
      <c r="AH59" s="507" t="e">
        <f ca="1">+IF(AND(ISNUMBER(OFFSET('Sanitation Data'!$F$10,0,10*ROW('Sanitation Data'!F53))),'Data Summary'!CW59="Yes"),OFFSET('Sanitation Data'!$F$10,0,10*ROW('Sanitation Data'!F53)),NA())</f>
        <v>#N/A</v>
      </c>
      <c r="AI59" s="507" t="e">
        <f ca="1">+IF(AND(ISNUMBER(OFFSET('Sanitation Data'!$F$11,0,10*ROW('Sanitation Data'!F53))),'Data Summary'!CX59="Yes"),OFFSET('Sanitation Data'!$F$11,0,10*ROW('Sanitation Data'!F53)),NA())</f>
        <v>#N/A</v>
      </c>
      <c r="AJ59" s="507" t="e">
        <f ca="1">+IF(AND(ISNUMBER(OFFSET('Sanitation Data'!$F$12,0,10*ROW('Sanitation Data'!F53))),'Data Summary'!CY59="Yes"),OFFSET('Sanitation Data'!$F$12,0,10*ROW('Sanitation Data'!F53)),NA())</f>
        <v>#N/A</v>
      </c>
      <c r="AK59" s="507" t="e">
        <f ca="1">+IF(AND(ISNUMBER(OFFSET('Sanitation Data'!$G$4,0,10*ROW('Sanitation Data'!G53))),'Data Summary'!CZ59="Yes"),100-OFFSET('Sanitation Data'!$G$4,0,10*ROW('Sanitation Data'!G53)),NA())</f>
        <v>#N/A</v>
      </c>
      <c r="AL59" s="507" t="e">
        <f ca="1">+IF(AND(ISNUMBER(OFFSET('Sanitation Data'!$G$6,0,10*ROW('Sanitation Data'!G53))),'Data Summary'!DA59="Yes"),OFFSET('Sanitation Data'!$G$6,0,10*ROW('Sanitation Data'!G53)),NA())</f>
        <v>#N/A</v>
      </c>
      <c r="AM59" s="507" t="e">
        <f ca="1">+IF(AND(ISNUMBER(OFFSET('Sanitation Data'!$G$10,0,10*ROW('Sanitation Data'!G53))),'Data Summary'!DB59="Yes"),OFFSET('Sanitation Data'!$G$10,0,10*ROW('Sanitation Data'!G53)),NA())</f>
        <v>#N/A</v>
      </c>
      <c r="AN59" s="507" t="e">
        <f ca="1">+IF(AND(ISNUMBER(OFFSET('Sanitation Data'!$G$11,0,10*ROW('Sanitation Data'!G53))),'Data Summary'!DC59="Yes"),OFFSET('Sanitation Data'!$G$11,0,10*ROW('Sanitation Data'!G53)),NA())</f>
        <v>#N/A</v>
      </c>
      <c r="AO59" s="507" t="e">
        <f ca="1">+IF(AND(ISNUMBER(OFFSET('Sanitation Data'!$G$12,0,10*ROW('Sanitation Data'!G53))),'Data Summary'!DD59="Yes"),OFFSET('Sanitation Data'!$G$12,0,10*ROW('Sanitation Data'!G53)),NA())</f>
        <v>#N/A</v>
      </c>
      <c r="AP59" s="507" t="e">
        <f ca="1">+IF(AND(ISNUMBER(OFFSET('Sanitation Data'!$H$4,0,10*ROW('Sanitation Data'!H53))),'Data Summary'!DE59="Yes"),100-OFFSET('Sanitation Data'!$H$4,0,10*ROW('Sanitation Data'!H53)),NA())</f>
        <v>#N/A</v>
      </c>
      <c r="AQ59" s="507" t="e">
        <f ca="1">+IF(AND(ISNUMBER(OFFSET('Sanitation Data'!$H$6,0,10*ROW('Sanitation Data'!H53))),'Data Summary'!DF59="Yes"),OFFSET('Sanitation Data'!$H$6,0,10*ROW('Sanitation Data'!H53)),NA())</f>
        <v>#N/A</v>
      </c>
      <c r="AR59" s="507" t="e">
        <f ca="1">+IF(AND(ISNUMBER(OFFSET('Sanitation Data'!$H$10,0,10*ROW('Sanitation Data'!H53))),'Data Summary'!DG59="Yes"),OFFSET('Sanitation Data'!$H$10,0,10*ROW('Sanitation Data'!H53)),NA())</f>
        <v>#N/A</v>
      </c>
      <c r="AS59" s="507" t="e">
        <f ca="1">+IF(AND(ISNUMBER(OFFSET('Sanitation Data'!$H$11,0,10*ROW('Sanitation Data'!H53))),'Data Summary'!DH59="Yes"),OFFSET('Sanitation Data'!$H$11,0,10*ROW('Sanitation Data'!H53)),NA())</f>
        <v>#N/A</v>
      </c>
      <c r="AT59" s="507" t="e">
        <f ca="1">+IF(AND(ISNUMBER(OFFSET('Sanitation Data'!$H$12,0,10*ROW('Sanitation Data'!H53))),'Data Summary'!DI59="Yes"),OFFSET('Sanitation Data'!$H$12,0,10*ROW('Sanitation Data'!H53)),NA())</f>
        <v>#N/A</v>
      </c>
      <c r="AU59" s="507" t="e">
        <f ca="1">+IF(AND(ISNUMBER(OFFSET('Sanitation Data'!$I$4,0,10*ROW('Sanitation Data'!I53))),'Data Summary'!DJ59="Yes"),100-OFFSET('Sanitation Data'!$I$4,0,10*ROW('Sanitation Data'!I53)),NA())</f>
        <v>#N/A</v>
      </c>
      <c r="AV59" s="507" t="e">
        <f ca="1">+IF(AND(ISNUMBER(OFFSET('Sanitation Data'!$I$6,0,10*ROW('Sanitation Data'!I53))),'Data Summary'!DK59="Yes"),OFFSET('Sanitation Data'!$I$6,0,10*ROW('Sanitation Data'!I53)),NA())</f>
        <v>#N/A</v>
      </c>
      <c r="AW59" s="507" t="e">
        <f ca="1">+IF(AND(ISNUMBER(OFFSET('Sanitation Data'!$I$10,0,10*ROW('Sanitation Data'!I53))),'Data Summary'!DL59="Yes"),OFFSET('Sanitation Data'!$I$10,0,10*ROW('Sanitation Data'!I53)),NA())</f>
        <v>#N/A</v>
      </c>
      <c r="AX59" s="507" t="e">
        <f ca="1">+IF(AND(ISNUMBER(OFFSET('Sanitation Data'!$I$11,0,10*ROW('Sanitation Data'!I53))),'Data Summary'!DM59="Yes"),OFFSET('Sanitation Data'!$I$11,0,10*ROW('Sanitation Data'!I53)),NA())</f>
        <v>#N/A</v>
      </c>
      <c r="AY59" s="507" t="e">
        <f ca="1">+IF(AND(ISNUMBER(OFFSET('Sanitation Data'!$I$12,0,10*ROW('Sanitation Data'!I53))),'Data Summary'!DN59="Yes"),OFFSET('Sanitation Data'!$I$12,0,10*ROW('Sanitation Data'!I53)),NA())</f>
        <v>#N/A</v>
      </c>
      <c r="AZ59" s="508" t="e">
        <f ca="1">+IF(AND(ISNUMBER(OFFSET('Hygiene Data'!$D$5,0,10*ROW('Hygiene Data'!D53))),'Data Summary'!DO59="Yes"),OFFSET('Hygiene Data'!$D$5,0,10*ROW('Hygiene Data'!D53)),NA())</f>
        <v>#N/A</v>
      </c>
      <c r="BA59" s="508" t="e">
        <f ca="1">+IF(AND(ISNUMBER(OFFSET('Hygiene Data'!$D$7,0,10*ROW('Hygiene Data'!D53))),'Data Summary'!DP59="Yes"),OFFSET('Hygiene Data'!$D$7,0,10*ROW('Hygiene Data'!D53)),NA())</f>
        <v>#N/A</v>
      </c>
      <c r="BB59" s="508" t="e">
        <f ca="1">+IF(AND(ISNUMBER(OFFSET('Hygiene Data'!$D$9,0,10*ROW('Hygiene Data'!D53))),'Data Summary'!DQ59="Yes"),OFFSET('Hygiene Data'!$D$9,0,10*ROW('Hygiene Data'!D53)),NA())</f>
        <v>#N/A</v>
      </c>
      <c r="BC59" s="508" t="e">
        <f ca="1">+IF(AND(ISNUMBER(OFFSET('Hygiene Data'!$E$5,0,10*ROW('Hygiene Data'!E53))),'Data Summary'!DR59="Yes"),OFFSET('Hygiene Data'!$E$5,0,10*ROW('Hygiene Data'!E53)),NA())</f>
        <v>#N/A</v>
      </c>
      <c r="BD59" s="508" t="e">
        <f ca="1">+IF(AND(ISNUMBER(OFFSET('Hygiene Data'!$E$7,0,10*ROW('Hygiene Data'!E53))),'Data Summary'!DS59="Yes"),OFFSET('Hygiene Data'!$E$7,0,10*ROW('Hygiene Data'!E53)),NA())</f>
        <v>#N/A</v>
      </c>
      <c r="BE59" s="508" t="e">
        <f ca="1">+IF(AND(ISNUMBER(OFFSET('Hygiene Data'!$E$9,0,10*ROW('Hygiene Data'!E53))),'Data Summary'!DT59="Yes"),OFFSET('Hygiene Data'!$E$9,0,10*ROW('Hygiene Data'!E53)),NA())</f>
        <v>#N/A</v>
      </c>
      <c r="BF59" s="508" t="e">
        <f ca="1">+IF(AND(ISNUMBER(OFFSET('Hygiene Data'!$F$5,0,10*ROW('Hygiene Data'!F53))),'Data Summary'!DU59="Yes"),OFFSET('Hygiene Data'!$F$5,0,10*ROW('Hygiene Data'!F53)),NA())</f>
        <v>#N/A</v>
      </c>
      <c r="BG59" s="508" t="e">
        <f ca="1">+IF(AND(ISNUMBER(OFFSET('Hygiene Data'!$F$7,0,10*ROW('Hygiene Data'!F53))),'Data Summary'!DV59="Yes"),OFFSET('Hygiene Data'!$F$7,0,10*ROW('Hygiene Data'!F53)),NA())</f>
        <v>#N/A</v>
      </c>
      <c r="BH59" s="508" t="e">
        <f ca="1">+IF(AND(ISNUMBER(OFFSET('Hygiene Data'!$F$9,0,10*ROW('Hygiene Data'!F53))),'Data Summary'!DW59="Yes"),OFFSET('Hygiene Data'!$F$9,0,10*ROW('Hygiene Data'!F53)),NA())</f>
        <v>#N/A</v>
      </c>
      <c r="BI59" s="508" t="e">
        <f ca="1">+IF(AND(ISNUMBER(OFFSET('Hygiene Data'!$G$5,0,10*ROW('Hygiene Data'!G53))),'Data Summary'!DX59="Yes"),OFFSET('Hygiene Data'!$G$5,0,10*ROW('Hygiene Data'!G53)),NA())</f>
        <v>#N/A</v>
      </c>
      <c r="BJ59" s="508" t="e">
        <f ca="1">+IF(AND(ISNUMBER(OFFSET('Hygiene Data'!$G$7,0,10*ROW('Hygiene Data'!G53))),'Data Summary'!DY59="Yes"),OFFSET('Hygiene Data'!$G$7,0,10*ROW('Hygiene Data'!G53)),NA())</f>
        <v>#N/A</v>
      </c>
      <c r="BK59" s="508" t="e">
        <f ca="1">+IF(AND(ISNUMBER(OFFSET('Hygiene Data'!$G$9,0,10*ROW('Hygiene Data'!G53))),'Data Summary'!DZ59="Yes"),OFFSET('Hygiene Data'!$G$9,0,10*ROW('Hygiene Data'!G53)),NA())</f>
        <v>#N/A</v>
      </c>
      <c r="BL59" s="508" t="e">
        <f ca="1">+IF(AND(ISNUMBER(OFFSET('Hygiene Data'!$H$5,0,10*ROW('Hygiene Data'!H53))),'Data Summary'!EA59="Yes"),OFFSET('Hygiene Data'!$H$5,0,10*ROW('Hygiene Data'!H53)),NA())</f>
        <v>#N/A</v>
      </c>
      <c r="BM59" s="508" t="e">
        <f ca="1">+IF(AND(ISNUMBER(OFFSET('Hygiene Data'!$H$7,0,10*ROW('Hygiene Data'!H53))),'Data Summary'!EB59="Yes"),OFFSET('Hygiene Data'!$H$7,0,10*ROW('Hygiene Data'!H53)),NA())</f>
        <v>#N/A</v>
      </c>
      <c r="BN59" s="508" t="e">
        <f ca="1">+IF(AND(ISNUMBER(OFFSET('Hygiene Data'!$H$9,0,10*ROW('Hygiene Data'!H53))),'Data Summary'!EC59="Yes"),OFFSET('Hygiene Data'!$H$9,0,10*ROW('Hygiene Data'!H53)),NA())</f>
        <v>#N/A</v>
      </c>
      <c r="BO59" s="508" t="e">
        <f ca="1">+IF(AND(ISNUMBER(OFFSET('Hygiene Data'!$I$5,0,10*ROW('Hygiene Data'!I53))),'Data Summary'!ED59="Yes"),OFFSET('Hygiene Data'!$I$5,0,10*ROW('Hygiene Data'!I53)),NA())</f>
        <v>#N/A</v>
      </c>
      <c r="BP59" s="508" t="e">
        <f ca="1">+IF(AND(ISNUMBER(OFFSET('Hygiene Data'!$I$7,0,10*ROW('Hygiene Data'!I53))),'Data Summary'!EE59="Yes"),OFFSET('Hygiene Data'!$I$7,0,10*ROW('Hygiene Data'!I53)),NA())</f>
        <v>#N/A</v>
      </c>
      <c r="BQ59" s="508" t="e">
        <f ca="1">+IF(AND(ISNUMBER(OFFSET('Hygiene Data'!$I$9,0,10*ROW('Hygiene Data'!I53))),'Data Summary'!EF59="Yes"),OFFSET('Hygiene Data'!$I$9,0,10*ROW('Hygiene Data'!I53)),NA())</f>
        <v>#N/A</v>
      </c>
    </row>
    <row r="60" spans="1:69" x14ac:dyDescent="0.25">
      <c r="A60" s="504" t="e">
        <f ca="1">+RIGHT('Data Summary'!A60,LEN('Data Summary'!A60)-9)</f>
        <v>#VALUE!</v>
      </c>
      <c r="B60" s="478" t="str">
        <f ca="1">+IF(ISTEXT('Data Summary'!B60),'Data Summary'!B60,"")</f>
        <v/>
      </c>
      <c r="C60" s="505" t="e">
        <f ca="1">+VALUE('Data Summary'!C60)</f>
        <v>#VALUE!</v>
      </c>
      <c r="D60" s="506" t="e">
        <f ca="1">+IF(AND(ISNUMBER(OFFSET('Water Data'!$D$4,0,10*ROW('Water Data'!D54))),'Data Summary'!BS60="Yes"),100-OFFSET('Water Data'!$D$4,0,10*ROW('Water Data'!D54)),NA())</f>
        <v>#N/A</v>
      </c>
      <c r="E60" s="506" t="e">
        <f ca="1">+IF(AND(ISNUMBER(OFFSET('Water Data'!$D$6,0,10*ROW('Water Data'!D54))),'Data Summary'!BT60="Yes"),OFFSET('Water Data'!$D$6,0,10*ROW('Water Data'!D54)),NA())</f>
        <v>#N/A</v>
      </c>
      <c r="F60" s="506" t="e">
        <f ca="1">+IF(AND(ISNUMBER(OFFSET('Water Data'!$D$9,0,10*ROW('Water Data'!D54))),'Data Summary'!BU60="Yes"),OFFSET('Water Data'!$D$9,0,10*ROW('Water Data'!D54)),NA())</f>
        <v>#N/A</v>
      </c>
      <c r="G60" s="506" t="e">
        <f ca="1">+IF(AND(ISNUMBER(OFFSET('Water Data'!$E$4,0,10*ROW('Water Data'!E54))),'Data Summary'!BV60="Yes"),100-OFFSET('Water Data'!$E$4,0,10*ROW('Water Data'!E54)),NA())</f>
        <v>#N/A</v>
      </c>
      <c r="H60" s="506" t="e">
        <f ca="1">+IF(AND(ISNUMBER(OFFSET('Water Data'!$E$6,0,10*ROW('Water Data'!E54))),'Data Summary'!BW60="Yes"),OFFSET('Water Data'!$E$6,0,10*ROW('Water Data'!E54)),NA())</f>
        <v>#N/A</v>
      </c>
      <c r="I60" s="506" t="e">
        <f ca="1">+IF(AND(ISNUMBER(OFFSET('Water Data'!$E$9,0,10*ROW('Water Data'!E54))),'Data Summary'!BX60="Yes"),OFFSET('Water Data'!$E$9,0,10*ROW('Water Data'!E54)),NA())</f>
        <v>#N/A</v>
      </c>
      <c r="J60" s="506" t="e">
        <f ca="1">+IF(AND(ISNUMBER(OFFSET('Water Data'!$F$4,0,10*ROW('Water Data'!F54))),'Data Summary'!BY60="Yes"),100-OFFSET('Water Data'!$F$4,0,10*ROW('Water Data'!F54)),NA())</f>
        <v>#N/A</v>
      </c>
      <c r="K60" s="506" t="e">
        <f ca="1">+IF(AND(ISNUMBER(OFFSET('Water Data'!$F$6,0,10*ROW('Water Data'!F54))),'Data Summary'!BZ60="Yes"),OFFSET('Water Data'!$F$6,0,10*ROW('Water Data'!F54)),NA())</f>
        <v>#N/A</v>
      </c>
      <c r="L60" s="506" t="e">
        <f ca="1">+IF(AND(ISNUMBER(OFFSET('Water Data'!$F$9,0,10*ROW('Water Data'!F54))),'Data Summary'!CA60="Yes"),OFFSET('Water Data'!$F$9,0,10*ROW('Water Data'!F54)),NA())</f>
        <v>#N/A</v>
      </c>
      <c r="M60" s="506" t="e">
        <f ca="1">+IF(AND(ISNUMBER(OFFSET('Water Data'!$G$4,0,10*ROW('Water Data'!G54))),'Data Summary'!CB60="Yes"),100-OFFSET('Water Data'!$G$4,0,10*ROW('Water Data'!G54)),NA())</f>
        <v>#N/A</v>
      </c>
      <c r="N60" s="506" t="e">
        <f ca="1">+IF(AND(ISNUMBER(OFFSET('Water Data'!$G$6,0,10*ROW('Water Data'!G54))),'Data Summary'!CC60="Yes"),OFFSET('Water Data'!$G$6,0,10*ROW('Water Data'!G54)),NA())</f>
        <v>#N/A</v>
      </c>
      <c r="O60" s="506" t="e">
        <f ca="1">+IF(AND(ISNUMBER(OFFSET('Water Data'!$G$9,0,10*ROW('Water Data'!G54))),'Data Summary'!CD60="Yes"),OFFSET('Water Data'!$G$9,0,10*ROW('Water Data'!G54)),NA())</f>
        <v>#N/A</v>
      </c>
      <c r="P60" s="506" t="e">
        <f ca="1">+IF(AND(ISNUMBER(OFFSET('Water Data'!$H$4,0,10*ROW('Water Data'!H54))),'Data Summary'!CE60="Yes"),100-OFFSET('Water Data'!$H$4,0,10*ROW('Water Data'!H54)),NA())</f>
        <v>#N/A</v>
      </c>
      <c r="Q60" s="506" t="e">
        <f ca="1">+IF(AND(ISNUMBER(OFFSET('Water Data'!$H$6,0,10*ROW('Water Data'!H54))),'Data Summary'!CF60="Yes"),OFFSET('Water Data'!$H$6,0,10*ROW('Water Data'!H54)),NA())</f>
        <v>#N/A</v>
      </c>
      <c r="R60" s="506" t="e">
        <f ca="1">+IF(AND(ISNUMBER(OFFSET('Water Data'!$H$9,0,10*ROW('Water Data'!H54))),'Data Summary'!CG60="Yes"),OFFSET('Water Data'!$H$9,0,10*ROW('Water Data'!H54)),NA())</f>
        <v>#N/A</v>
      </c>
      <c r="S60" s="506" t="e">
        <f ca="1">+IF(AND(ISNUMBER(OFFSET('Water Data'!$I$4,0,10*ROW('Water Data'!I54))),'Data Summary'!CH60="Yes"),100-OFFSET('Water Data'!$I$4,0,10*ROW('Water Data'!I54)),NA())</f>
        <v>#N/A</v>
      </c>
      <c r="T60" s="506" t="e">
        <f ca="1">+IF(AND(ISNUMBER(OFFSET('Water Data'!$I$6,0,10*ROW('Water Data'!I54))),'Data Summary'!CI60="Yes"),OFFSET('Water Data'!$I$6,0,10*ROW('Water Data'!I54)),NA())</f>
        <v>#N/A</v>
      </c>
      <c r="U60" s="506" t="e">
        <f ca="1">+IF(AND(ISNUMBER(OFFSET('Water Data'!$I$9,0,10*ROW('Water Data'!I54))),'Data Summary'!CJ60="Yes"),OFFSET('Water Data'!$I$9,0,10*ROW('Water Data'!I54)),NA())</f>
        <v>#N/A</v>
      </c>
      <c r="V60" s="507" t="e">
        <f ca="1">+IF(AND(ISNUMBER(OFFSET('Sanitation Data'!$D$4,0,10*ROW('Sanitation Data'!D54))),'Data Summary'!CK60="Yes"),100-OFFSET('Sanitation Data'!$D$4,0,10*ROW('Sanitation Data'!D54)),NA())</f>
        <v>#N/A</v>
      </c>
      <c r="W60" s="507" t="e">
        <f ca="1">+IF(AND(ISNUMBER(OFFSET('Sanitation Data'!$D$6,0,10*ROW('Sanitation Data'!D54))),'Data Summary'!CL60="Yes"),OFFSET('Sanitation Data'!$D$6,0,10*ROW('Sanitation Data'!D54)),NA())</f>
        <v>#N/A</v>
      </c>
      <c r="X60" s="507" t="e">
        <f ca="1">+IF(AND(ISNUMBER(OFFSET('Sanitation Data'!$D$10,0,10*ROW('Sanitation Data'!D54))),'Data Summary'!CM60="Yes"),OFFSET('Sanitation Data'!$D$10,0,10*ROW('Sanitation Data'!D54)),NA())</f>
        <v>#N/A</v>
      </c>
      <c r="Y60" s="507" t="e">
        <f ca="1">+IF(AND(ISNUMBER(OFFSET('Sanitation Data'!$D$11,0,10*ROW('Sanitation Data'!D54))),'Data Summary'!CN60="Yes"),OFFSET('Sanitation Data'!$D$11,0,10*ROW('Sanitation Data'!D54)),NA())</f>
        <v>#N/A</v>
      </c>
      <c r="Z60" s="507" t="e">
        <f ca="1">+IF(AND(ISNUMBER(OFFSET('Sanitation Data'!$D$12,0,10*ROW('Sanitation Data'!D54))),'Data Summary'!CO60="Yes"),OFFSET('Sanitation Data'!$D$12,0,10*ROW('Sanitation Data'!D54)),NA())</f>
        <v>#N/A</v>
      </c>
      <c r="AA60" s="507" t="e">
        <f ca="1">+IF(AND(ISNUMBER(OFFSET('Sanitation Data'!$E$4,0,10*ROW('Sanitation Data'!E54))),'Data Summary'!CP60="Yes"),100-OFFSET('Sanitation Data'!$E$4,0,10*ROW('Sanitation Data'!E54)),NA())</f>
        <v>#N/A</v>
      </c>
      <c r="AB60" s="507" t="e">
        <f ca="1">+IF(AND(ISNUMBER(OFFSET('Sanitation Data'!$E$6,0,10*ROW('Sanitation Data'!E54))),'Data Summary'!CQ60="Yes"),OFFSET('Sanitation Data'!$E$6,0,10*ROW('Sanitation Data'!E54)),NA())</f>
        <v>#N/A</v>
      </c>
      <c r="AC60" s="507" t="e">
        <f ca="1">+IF(AND(ISNUMBER(OFFSET('Sanitation Data'!$E$10,0,10*ROW('Sanitation Data'!E54))),'Data Summary'!CR60="Yes"),OFFSET('Sanitation Data'!$E$10,0,10*ROW('Sanitation Data'!E54)),NA())</f>
        <v>#N/A</v>
      </c>
      <c r="AD60" s="507" t="e">
        <f ca="1">+IF(AND(ISNUMBER(OFFSET('Sanitation Data'!$E$11,0,10*ROW('Sanitation Data'!E54))),'Data Summary'!CS60="Yes"),OFFSET('Sanitation Data'!$E$11,0,10*ROW('Sanitation Data'!E54)),NA())</f>
        <v>#N/A</v>
      </c>
      <c r="AE60" s="507" t="e">
        <f ca="1">+IF(AND(ISNUMBER(OFFSET('Sanitation Data'!$E$12,0,10*ROW('Sanitation Data'!E54))),'Data Summary'!CT60="Yes"),OFFSET('Sanitation Data'!$E$12,0,10*ROW('Sanitation Data'!E54)),NA())</f>
        <v>#N/A</v>
      </c>
      <c r="AF60" s="507" t="e">
        <f ca="1">+IF(AND(ISNUMBER(OFFSET('Sanitation Data'!$F$4,0,10*ROW('Sanitation Data'!F54))),'Data Summary'!CU60="Yes"),100-OFFSET('Sanitation Data'!$F$4,0,10*ROW('Sanitation Data'!F54)),NA())</f>
        <v>#N/A</v>
      </c>
      <c r="AG60" s="507" t="e">
        <f ca="1">+IF(AND(ISNUMBER(OFFSET('Sanitation Data'!$F$6,0,10*ROW('Sanitation Data'!F54))),'Data Summary'!CV60="Yes"),OFFSET('Sanitation Data'!$F$6,0,10*ROW('Sanitation Data'!F54)),NA())</f>
        <v>#N/A</v>
      </c>
      <c r="AH60" s="507" t="e">
        <f ca="1">+IF(AND(ISNUMBER(OFFSET('Sanitation Data'!$F$10,0,10*ROW('Sanitation Data'!F54))),'Data Summary'!CW60="Yes"),OFFSET('Sanitation Data'!$F$10,0,10*ROW('Sanitation Data'!F54)),NA())</f>
        <v>#N/A</v>
      </c>
      <c r="AI60" s="507" t="e">
        <f ca="1">+IF(AND(ISNUMBER(OFFSET('Sanitation Data'!$F$11,0,10*ROW('Sanitation Data'!F54))),'Data Summary'!CX60="Yes"),OFFSET('Sanitation Data'!$F$11,0,10*ROW('Sanitation Data'!F54)),NA())</f>
        <v>#N/A</v>
      </c>
      <c r="AJ60" s="507" t="e">
        <f ca="1">+IF(AND(ISNUMBER(OFFSET('Sanitation Data'!$F$12,0,10*ROW('Sanitation Data'!F54))),'Data Summary'!CY60="Yes"),OFFSET('Sanitation Data'!$F$12,0,10*ROW('Sanitation Data'!F54)),NA())</f>
        <v>#N/A</v>
      </c>
      <c r="AK60" s="507" t="e">
        <f ca="1">+IF(AND(ISNUMBER(OFFSET('Sanitation Data'!$G$4,0,10*ROW('Sanitation Data'!G54))),'Data Summary'!CZ60="Yes"),100-OFFSET('Sanitation Data'!$G$4,0,10*ROW('Sanitation Data'!G54)),NA())</f>
        <v>#N/A</v>
      </c>
      <c r="AL60" s="507" t="e">
        <f ca="1">+IF(AND(ISNUMBER(OFFSET('Sanitation Data'!$G$6,0,10*ROW('Sanitation Data'!G54))),'Data Summary'!DA60="Yes"),OFFSET('Sanitation Data'!$G$6,0,10*ROW('Sanitation Data'!G54)),NA())</f>
        <v>#N/A</v>
      </c>
      <c r="AM60" s="507" t="e">
        <f ca="1">+IF(AND(ISNUMBER(OFFSET('Sanitation Data'!$G$10,0,10*ROW('Sanitation Data'!G54))),'Data Summary'!DB60="Yes"),OFFSET('Sanitation Data'!$G$10,0,10*ROW('Sanitation Data'!G54)),NA())</f>
        <v>#N/A</v>
      </c>
      <c r="AN60" s="507" t="e">
        <f ca="1">+IF(AND(ISNUMBER(OFFSET('Sanitation Data'!$G$11,0,10*ROW('Sanitation Data'!G54))),'Data Summary'!DC60="Yes"),OFFSET('Sanitation Data'!$G$11,0,10*ROW('Sanitation Data'!G54)),NA())</f>
        <v>#N/A</v>
      </c>
      <c r="AO60" s="507" t="e">
        <f ca="1">+IF(AND(ISNUMBER(OFFSET('Sanitation Data'!$G$12,0,10*ROW('Sanitation Data'!G54))),'Data Summary'!DD60="Yes"),OFFSET('Sanitation Data'!$G$12,0,10*ROW('Sanitation Data'!G54)),NA())</f>
        <v>#N/A</v>
      </c>
      <c r="AP60" s="507" t="e">
        <f ca="1">+IF(AND(ISNUMBER(OFFSET('Sanitation Data'!$H$4,0,10*ROW('Sanitation Data'!H54))),'Data Summary'!DE60="Yes"),100-OFFSET('Sanitation Data'!$H$4,0,10*ROW('Sanitation Data'!H54)),NA())</f>
        <v>#N/A</v>
      </c>
      <c r="AQ60" s="507" t="e">
        <f ca="1">+IF(AND(ISNUMBER(OFFSET('Sanitation Data'!$H$6,0,10*ROW('Sanitation Data'!H54))),'Data Summary'!DF60="Yes"),OFFSET('Sanitation Data'!$H$6,0,10*ROW('Sanitation Data'!H54)),NA())</f>
        <v>#N/A</v>
      </c>
      <c r="AR60" s="507" t="e">
        <f ca="1">+IF(AND(ISNUMBER(OFFSET('Sanitation Data'!$H$10,0,10*ROW('Sanitation Data'!H54))),'Data Summary'!DG60="Yes"),OFFSET('Sanitation Data'!$H$10,0,10*ROW('Sanitation Data'!H54)),NA())</f>
        <v>#N/A</v>
      </c>
      <c r="AS60" s="507" t="e">
        <f ca="1">+IF(AND(ISNUMBER(OFFSET('Sanitation Data'!$H$11,0,10*ROW('Sanitation Data'!H54))),'Data Summary'!DH60="Yes"),OFFSET('Sanitation Data'!$H$11,0,10*ROW('Sanitation Data'!H54)),NA())</f>
        <v>#N/A</v>
      </c>
      <c r="AT60" s="507" t="e">
        <f ca="1">+IF(AND(ISNUMBER(OFFSET('Sanitation Data'!$H$12,0,10*ROW('Sanitation Data'!H54))),'Data Summary'!DI60="Yes"),OFFSET('Sanitation Data'!$H$12,0,10*ROW('Sanitation Data'!H54)),NA())</f>
        <v>#N/A</v>
      </c>
      <c r="AU60" s="507" t="e">
        <f ca="1">+IF(AND(ISNUMBER(OFFSET('Sanitation Data'!$I$4,0,10*ROW('Sanitation Data'!I54))),'Data Summary'!DJ60="Yes"),100-OFFSET('Sanitation Data'!$I$4,0,10*ROW('Sanitation Data'!I54)),NA())</f>
        <v>#N/A</v>
      </c>
      <c r="AV60" s="507" t="e">
        <f ca="1">+IF(AND(ISNUMBER(OFFSET('Sanitation Data'!$I$6,0,10*ROW('Sanitation Data'!I54))),'Data Summary'!DK60="Yes"),OFFSET('Sanitation Data'!$I$6,0,10*ROW('Sanitation Data'!I54)),NA())</f>
        <v>#N/A</v>
      </c>
      <c r="AW60" s="507" t="e">
        <f ca="1">+IF(AND(ISNUMBER(OFFSET('Sanitation Data'!$I$10,0,10*ROW('Sanitation Data'!I54))),'Data Summary'!DL60="Yes"),OFFSET('Sanitation Data'!$I$10,0,10*ROW('Sanitation Data'!I54)),NA())</f>
        <v>#N/A</v>
      </c>
      <c r="AX60" s="507" t="e">
        <f ca="1">+IF(AND(ISNUMBER(OFFSET('Sanitation Data'!$I$11,0,10*ROW('Sanitation Data'!I54))),'Data Summary'!DM60="Yes"),OFFSET('Sanitation Data'!$I$11,0,10*ROW('Sanitation Data'!I54)),NA())</f>
        <v>#N/A</v>
      </c>
      <c r="AY60" s="507" t="e">
        <f ca="1">+IF(AND(ISNUMBER(OFFSET('Sanitation Data'!$I$12,0,10*ROW('Sanitation Data'!I54))),'Data Summary'!DN60="Yes"),OFFSET('Sanitation Data'!$I$12,0,10*ROW('Sanitation Data'!I54)),NA())</f>
        <v>#N/A</v>
      </c>
      <c r="AZ60" s="508" t="e">
        <f ca="1">+IF(AND(ISNUMBER(OFFSET('Hygiene Data'!$D$5,0,10*ROW('Hygiene Data'!D54))),'Data Summary'!DO60="Yes"),OFFSET('Hygiene Data'!$D$5,0,10*ROW('Hygiene Data'!D54)),NA())</f>
        <v>#N/A</v>
      </c>
      <c r="BA60" s="508" t="e">
        <f ca="1">+IF(AND(ISNUMBER(OFFSET('Hygiene Data'!$D$7,0,10*ROW('Hygiene Data'!D54))),'Data Summary'!DP60="Yes"),OFFSET('Hygiene Data'!$D$7,0,10*ROW('Hygiene Data'!D54)),NA())</f>
        <v>#N/A</v>
      </c>
      <c r="BB60" s="508" t="e">
        <f ca="1">+IF(AND(ISNUMBER(OFFSET('Hygiene Data'!$D$9,0,10*ROW('Hygiene Data'!D54))),'Data Summary'!DQ60="Yes"),OFFSET('Hygiene Data'!$D$9,0,10*ROW('Hygiene Data'!D54)),NA())</f>
        <v>#N/A</v>
      </c>
      <c r="BC60" s="508" t="e">
        <f ca="1">+IF(AND(ISNUMBER(OFFSET('Hygiene Data'!$E$5,0,10*ROW('Hygiene Data'!E54))),'Data Summary'!DR60="Yes"),OFFSET('Hygiene Data'!$E$5,0,10*ROW('Hygiene Data'!E54)),NA())</f>
        <v>#N/A</v>
      </c>
      <c r="BD60" s="508" t="e">
        <f ca="1">+IF(AND(ISNUMBER(OFFSET('Hygiene Data'!$E$7,0,10*ROW('Hygiene Data'!E54))),'Data Summary'!DS60="Yes"),OFFSET('Hygiene Data'!$E$7,0,10*ROW('Hygiene Data'!E54)),NA())</f>
        <v>#N/A</v>
      </c>
      <c r="BE60" s="508" t="e">
        <f ca="1">+IF(AND(ISNUMBER(OFFSET('Hygiene Data'!$E$9,0,10*ROW('Hygiene Data'!E54))),'Data Summary'!DT60="Yes"),OFFSET('Hygiene Data'!$E$9,0,10*ROW('Hygiene Data'!E54)),NA())</f>
        <v>#N/A</v>
      </c>
      <c r="BF60" s="508" t="e">
        <f ca="1">+IF(AND(ISNUMBER(OFFSET('Hygiene Data'!$F$5,0,10*ROW('Hygiene Data'!F54))),'Data Summary'!DU60="Yes"),OFFSET('Hygiene Data'!$F$5,0,10*ROW('Hygiene Data'!F54)),NA())</f>
        <v>#N/A</v>
      </c>
      <c r="BG60" s="508" t="e">
        <f ca="1">+IF(AND(ISNUMBER(OFFSET('Hygiene Data'!$F$7,0,10*ROW('Hygiene Data'!F54))),'Data Summary'!DV60="Yes"),OFFSET('Hygiene Data'!$F$7,0,10*ROW('Hygiene Data'!F54)),NA())</f>
        <v>#N/A</v>
      </c>
      <c r="BH60" s="508" t="e">
        <f ca="1">+IF(AND(ISNUMBER(OFFSET('Hygiene Data'!$F$9,0,10*ROW('Hygiene Data'!F54))),'Data Summary'!DW60="Yes"),OFFSET('Hygiene Data'!$F$9,0,10*ROW('Hygiene Data'!F54)),NA())</f>
        <v>#N/A</v>
      </c>
      <c r="BI60" s="508" t="e">
        <f ca="1">+IF(AND(ISNUMBER(OFFSET('Hygiene Data'!$G$5,0,10*ROW('Hygiene Data'!G54))),'Data Summary'!DX60="Yes"),OFFSET('Hygiene Data'!$G$5,0,10*ROW('Hygiene Data'!G54)),NA())</f>
        <v>#N/A</v>
      </c>
      <c r="BJ60" s="508" t="e">
        <f ca="1">+IF(AND(ISNUMBER(OFFSET('Hygiene Data'!$G$7,0,10*ROW('Hygiene Data'!G54))),'Data Summary'!DY60="Yes"),OFFSET('Hygiene Data'!$G$7,0,10*ROW('Hygiene Data'!G54)),NA())</f>
        <v>#N/A</v>
      </c>
      <c r="BK60" s="508" t="e">
        <f ca="1">+IF(AND(ISNUMBER(OFFSET('Hygiene Data'!$G$9,0,10*ROW('Hygiene Data'!G54))),'Data Summary'!DZ60="Yes"),OFFSET('Hygiene Data'!$G$9,0,10*ROW('Hygiene Data'!G54)),NA())</f>
        <v>#N/A</v>
      </c>
      <c r="BL60" s="508" t="e">
        <f ca="1">+IF(AND(ISNUMBER(OFFSET('Hygiene Data'!$H$5,0,10*ROW('Hygiene Data'!H54))),'Data Summary'!EA60="Yes"),OFFSET('Hygiene Data'!$H$5,0,10*ROW('Hygiene Data'!H54)),NA())</f>
        <v>#N/A</v>
      </c>
      <c r="BM60" s="508" t="e">
        <f ca="1">+IF(AND(ISNUMBER(OFFSET('Hygiene Data'!$H$7,0,10*ROW('Hygiene Data'!H54))),'Data Summary'!EB60="Yes"),OFFSET('Hygiene Data'!$H$7,0,10*ROW('Hygiene Data'!H54)),NA())</f>
        <v>#N/A</v>
      </c>
      <c r="BN60" s="508" t="e">
        <f ca="1">+IF(AND(ISNUMBER(OFFSET('Hygiene Data'!$H$9,0,10*ROW('Hygiene Data'!H54))),'Data Summary'!EC60="Yes"),OFFSET('Hygiene Data'!$H$9,0,10*ROW('Hygiene Data'!H54)),NA())</f>
        <v>#N/A</v>
      </c>
      <c r="BO60" s="508" t="e">
        <f ca="1">+IF(AND(ISNUMBER(OFFSET('Hygiene Data'!$I$5,0,10*ROW('Hygiene Data'!I54))),'Data Summary'!ED60="Yes"),OFFSET('Hygiene Data'!$I$5,0,10*ROW('Hygiene Data'!I54)),NA())</f>
        <v>#N/A</v>
      </c>
      <c r="BP60" s="508" t="e">
        <f ca="1">+IF(AND(ISNUMBER(OFFSET('Hygiene Data'!$I$7,0,10*ROW('Hygiene Data'!I54))),'Data Summary'!EE60="Yes"),OFFSET('Hygiene Data'!$I$7,0,10*ROW('Hygiene Data'!I54)),NA())</f>
        <v>#N/A</v>
      </c>
      <c r="BQ60" s="508" t="e">
        <f ca="1">+IF(AND(ISNUMBER(OFFSET('Hygiene Data'!$I$9,0,10*ROW('Hygiene Data'!I54))),'Data Summary'!EF60="Yes"),OFFSET('Hygiene Data'!$I$9,0,10*ROW('Hygiene Data'!I54)),NA())</f>
        <v>#N/A</v>
      </c>
    </row>
    <row r="61" spans="1:69" x14ac:dyDescent="0.25">
      <c r="A61" s="504" t="e">
        <f ca="1">+RIGHT('Data Summary'!A61,LEN('Data Summary'!A61)-9)</f>
        <v>#VALUE!</v>
      </c>
      <c r="B61" s="478" t="str">
        <f ca="1">+IF(ISTEXT('Data Summary'!B61),'Data Summary'!B61,"")</f>
        <v/>
      </c>
      <c r="C61" s="505" t="e">
        <f ca="1">+VALUE('Data Summary'!C61)</f>
        <v>#VALUE!</v>
      </c>
      <c r="D61" s="506" t="e">
        <f ca="1">+IF(AND(ISNUMBER(OFFSET('Water Data'!$D$4,0,10*ROW('Water Data'!D55))),'Data Summary'!BS61="Yes"),100-OFFSET('Water Data'!$D$4,0,10*ROW('Water Data'!D55)),NA())</f>
        <v>#N/A</v>
      </c>
      <c r="E61" s="506" t="e">
        <f ca="1">+IF(AND(ISNUMBER(OFFSET('Water Data'!$D$6,0,10*ROW('Water Data'!D55))),'Data Summary'!BT61="Yes"),OFFSET('Water Data'!$D$6,0,10*ROW('Water Data'!D55)),NA())</f>
        <v>#N/A</v>
      </c>
      <c r="F61" s="506" t="e">
        <f ca="1">+IF(AND(ISNUMBER(OFFSET('Water Data'!$D$9,0,10*ROW('Water Data'!D55))),'Data Summary'!BU61="Yes"),OFFSET('Water Data'!$D$9,0,10*ROW('Water Data'!D55)),NA())</f>
        <v>#N/A</v>
      </c>
      <c r="G61" s="506" t="e">
        <f ca="1">+IF(AND(ISNUMBER(OFFSET('Water Data'!$E$4,0,10*ROW('Water Data'!E55))),'Data Summary'!BV61="Yes"),100-OFFSET('Water Data'!$E$4,0,10*ROW('Water Data'!E55)),NA())</f>
        <v>#N/A</v>
      </c>
      <c r="H61" s="506" t="e">
        <f ca="1">+IF(AND(ISNUMBER(OFFSET('Water Data'!$E$6,0,10*ROW('Water Data'!E55))),'Data Summary'!BW61="Yes"),OFFSET('Water Data'!$E$6,0,10*ROW('Water Data'!E55)),NA())</f>
        <v>#N/A</v>
      </c>
      <c r="I61" s="506" t="e">
        <f ca="1">+IF(AND(ISNUMBER(OFFSET('Water Data'!$E$9,0,10*ROW('Water Data'!E55))),'Data Summary'!BX61="Yes"),OFFSET('Water Data'!$E$9,0,10*ROW('Water Data'!E55)),NA())</f>
        <v>#N/A</v>
      </c>
      <c r="J61" s="506" t="e">
        <f ca="1">+IF(AND(ISNUMBER(OFFSET('Water Data'!$F$4,0,10*ROW('Water Data'!F55))),'Data Summary'!BY61="Yes"),100-OFFSET('Water Data'!$F$4,0,10*ROW('Water Data'!F55)),NA())</f>
        <v>#N/A</v>
      </c>
      <c r="K61" s="506" t="e">
        <f ca="1">+IF(AND(ISNUMBER(OFFSET('Water Data'!$F$6,0,10*ROW('Water Data'!F55))),'Data Summary'!BZ61="Yes"),OFFSET('Water Data'!$F$6,0,10*ROW('Water Data'!F55)),NA())</f>
        <v>#N/A</v>
      </c>
      <c r="L61" s="506" t="e">
        <f ca="1">+IF(AND(ISNUMBER(OFFSET('Water Data'!$F$9,0,10*ROW('Water Data'!F55))),'Data Summary'!CA61="Yes"),OFFSET('Water Data'!$F$9,0,10*ROW('Water Data'!F55)),NA())</f>
        <v>#N/A</v>
      </c>
      <c r="M61" s="506" t="e">
        <f ca="1">+IF(AND(ISNUMBER(OFFSET('Water Data'!$G$4,0,10*ROW('Water Data'!G55))),'Data Summary'!CB61="Yes"),100-OFFSET('Water Data'!$G$4,0,10*ROW('Water Data'!G55)),NA())</f>
        <v>#N/A</v>
      </c>
      <c r="N61" s="506" t="e">
        <f ca="1">+IF(AND(ISNUMBER(OFFSET('Water Data'!$G$6,0,10*ROW('Water Data'!G55))),'Data Summary'!CC61="Yes"),OFFSET('Water Data'!$G$6,0,10*ROW('Water Data'!G55)),NA())</f>
        <v>#N/A</v>
      </c>
      <c r="O61" s="506" t="e">
        <f ca="1">+IF(AND(ISNUMBER(OFFSET('Water Data'!$G$9,0,10*ROW('Water Data'!G55))),'Data Summary'!CD61="Yes"),OFFSET('Water Data'!$G$9,0,10*ROW('Water Data'!G55)),NA())</f>
        <v>#N/A</v>
      </c>
      <c r="P61" s="506" t="e">
        <f ca="1">+IF(AND(ISNUMBER(OFFSET('Water Data'!$H$4,0,10*ROW('Water Data'!H55))),'Data Summary'!CE61="Yes"),100-OFFSET('Water Data'!$H$4,0,10*ROW('Water Data'!H55)),NA())</f>
        <v>#N/A</v>
      </c>
      <c r="Q61" s="506" t="e">
        <f ca="1">+IF(AND(ISNUMBER(OFFSET('Water Data'!$H$6,0,10*ROW('Water Data'!H55))),'Data Summary'!CF61="Yes"),OFFSET('Water Data'!$H$6,0,10*ROW('Water Data'!H55)),NA())</f>
        <v>#N/A</v>
      </c>
      <c r="R61" s="506" t="e">
        <f ca="1">+IF(AND(ISNUMBER(OFFSET('Water Data'!$H$9,0,10*ROW('Water Data'!H55))),'Data Summary'!CG61="Yes"),OFFSET('Water Data'!$H$9,0,10*ROW('Water Data'!H55)),NA())</f>
        <v>#N/A</v>
      </c>
      <c r="S61" s="506" t="e">
        <f ca="1">+IF(AND(ISNUMBER(OFFSET('Water Data'!$I$4,0,10*ROW('Water Data'!I55))),'Data Summary'!CH61="Yes"),100-OFFSET('Water Data'!$I$4,0,10*ROW('Water Data'!I55)),NA())</f>
        <v>#N/A</v>
      </c>
      <c r="T61" s="506" t="e">
        <f ca="1">+IF(AND(ISNUMBER(OFFSET('Water Data'!$I$6,0,10*ROW('Water Data'!I55))),'Data Summary'!CI61="Yes"),OFFSET('Water Data'!$I$6,0,10*ROW('Water Data'!I55)),NA())</f>
        <v>#N/A</v>
      </c>
      <c r="U61" s="506" t="e">
        <f ca="1">+IF(AND(ISNUMBER(OFFSET('Water Data'!$I$9,0,10*ROW('Water Data'!I55))),'Data Summary'!CJ61="Yes"),OFFSET('Water Data'!$I$9,0,10*ROW('Water Data'!I55)),NA())</f>
        <v>#N/A</v>
      </c>
      <c r="V61" s="507" t="e">
        <f ca="1">+IF(AND(ISNUMBER(OFFSET('Sanitation Data'!$D$4,0,10*ROW('Sanitation Data'!D55))),'Data Summary'!CK61="Yes"),100-OFFSET('Sanitation Data'!$D$4,0,10*ROW('Sanitation Data'!D55)),NA())</f>
        <v>#N/A</v>
      </c>
      <c r="W61" s="507" t="e">
        <f ca="1">+IF(AND(ISNUMBER(OFFSET('Sanitation Data'!$D$6,0,10*ROW('Sanitation Data'!D55))),'Data Summary'!CL61="Yes"),OFFSET('Sanitation Data'!$D$6,0,10*ROW('Sanitation Data'!D55)),NA())</f>
        <v>#N/A</v>
      </c>
      <c r="X61" s="507" t="e">
        <f ca="1">+IF(AND(ISNUMBER(OFFSET('Sanitation Data'!$D$10,0,10*ROW('Sanitation Data'!D55))),'Data Summary'!CM61="Yes"),OFFSET('Sanitation Data'!$D$10,0,10*ROW('Sanitation Data'!D55)),NA())</f>
        <v>#N/A</v>
      </c>
      <c r="Y61" s="507" t="e">
        <f ca="1">+IF(AND(ISNUMBER(OFFSET('Sanitation Data'!$D$11,0,10*ROW('Sanitation Data'!D55))),'Data Summary'!CN61="Yes"),OFFSET('Sanitation Data'!$D$11,0,10*ROW('Sanitation Data'!D55)),NA())</f>
        <v>#N/A</v>
      </c>
      <c r="Z61" s="507" t="e">
        <f ca="1">+IF(AND(ISNUMBER(OFFSET('Sanitation Data'!$D$12,0,10*ROW('Sanitation Data'!D55))),'Data Summary'!CO61="Yes"),OFFSET('Sanitation Data'!$D$12,0,10*ROW('Sanitation Data'!D55)),NA())</f>
        <v>#N/A</v>
      </c>
      <c r="AA61" s="507" t="e">
        <f ca="1">+IF(AND(ISNUMBER(OFFSET('Sanitation Data'!$E$4,0,10*ROW('Sanitation Data'!E55))),'Data Summary'!CP61="Yes"),100-OFFSET('Sanitation Data'!$E$4,0,10*ROW('Sanitation Data'!E55)),NA())</f>
        <v>#N/A</v>
      </c>
      <c r="AB61" s="507" t="e">
        <f ca="1">+IF(AND(ISNUMBER(OFFSET('Sanitation Data'!$E$6,0,10*ROW('Sanitation Data'!E55))),'Data Summary'!CQ61="Yes"),OFFSET('Sanitation Data'!$E$6,0,10*ROW('Sanitation Data'!E55)),NA())</f>
        <v>#N/A</v>
      </c>
      <c r="AC61" s="507" t="e">
        <f ca="1">+IF(AND(ISNUMBER(OFFSET('Sanitation Data'!$E$10,0,10*ROW('Sanitation Data'!E55))),'Data Summary'!CR61="Yes"),OFFSET('Sanitation Data'!$E$10,0,10*ROW('Sanitation Data'!E55)),NA())</f>
        <v>#N/A</v>
      </c>
      <c r="AD61" s="507" t="e">
        <f ca="1">+IF(AND(ISNUMBER(OFFSET('Sanitation Data'!$E$11,0,10*ROW('Sanitation Data'!E55))),'Data Summary'!CS61="Yes"),OFFSET('Sanitation Data'!$E$11,0,10*ROW('Sanitation Data'!E55)),NA())</f>
        <v>#N/A</v>
      </c>
      <c r="AE61" s="507" t="e">
        <f ca="1">+IF(AND(ISNUMBER(OFFSET('Sanitation Data'!$E$12,0,10*ROW('Sanitation Data'!E55))),'Data Summary'!CT61="Yes"),OFFSET('Sanitation Data'!$E$12,0,10*ROW('Sanitation Data'!E55)),NA())</f>
        <v>#N/A</v>
      </c>
      <c r="AF61" s="507" t="e">
        <f ca="1">+IF(AND(ISNUMBER(OFFSET('Sanitation Data'!$F$4,0,10*ROW('Sanitation Data'!F55))),'Data Summary'!CU61="Yes"),100-OFFSET('Sanitation Data'!$F$4,0,10*ROW('Sanitation Data'!F55)),NA())</f>
        <v>#N/A</v>
      </c>
      <c r="AG61" s="507" t="e">
        <f ca="1">+IF(AND(ISNUMBER(OFFSET('Sanitation Data'!$F$6,0,10*ROW('Sanitation Data'!F55))),'Data Summary'!CV61="Yes"),OFFSET('Sanitation Data'!$F$6,0,10*ROW('Sanitation Data'!F55)),NA())</f>
        <v>#N/A</v>
      </c>
      <c r="AH61" s="507" t="e">
        <f ca="1">+IF(AND(ISNUMBER(OFFSET('Sanitation Data'!$F$10,0,10*ROW('Sanitation Data'!F55))),'Data Summary'!CW61="Yes"),OFFSET('Sanitation Data'!$F$10,0,10*ROW('Sanitation Data'!F55)),NA())</f>
        <v>#N/A</v>
      </c>
      <c r="AI61" s="507" t="e">
        <f ca="1">+IF(AND(ISNUMBER(OFFSET('Sanitation Data'!$F$11,0,10*ROW('Sanitation Data'!F55))),'Data Summary'!CX61="Yes"),OFFSET('Sanitation Data'!$F$11,0,10*ROW('Sanitation Data'!F55)),NA())</f>
        <v>#N/A</v>
      </c>
      <c r="AJ61" s="507" t="e">
        <f ca="1">+IF(AND(ISNUMBER(OFFSET('Sanitation Data'!$F$12,0,10*ROW('Sanitation Data'!F55))),'Data Summary'!CY61="Yes"),OFFSET('Sanitation Data'!$F$12,0,10*ROW('Sanitation Data'!F55)),NA())</f>
        <v>#N/A</v>
      </c>
      <c r="AK61" s="507" t="e">
        <f ca="1">+IF(AND(ISNUMBER(OFFSET('Sanitation Data'!$G$4,0,10*ROW('Sanitation Data'!G55))),'Data Summary'!CZ61="Yes"),100-OFFSET('Sanitation Data'!$G$4,0,10*ROW('Sanitation Data'!G55)),NA())</f>
        <v>#N/A</v>
      </c>
      <c r="AL61" s="507" t="e">
        <f ca="1">+IF(AND(ISNUMBER(OFFSET('Sanitation Data'!$G$6,0,10*ROW('Sanitation Data'!G55))),'Data Summary'!DA61="Yes"),OFFSET('Sanitation Data'!$G$6,0,10*ROW('Sanitation Data'!G55)),NA())</f>
        <v>#N/A</v>
      </c>
      <c r="AM61" s="507" t="e">
        <f ca="1">+IF(AND(ISNUMBER(OFFSET('Sanitation Data'!$G$10,0,10*ROW('Sanitation Data'!G55))),'Data Summary'!DB61="Yes"),OFFSET('Sanitation Data'!$G$10,0,10*ROW('Sanitation Data'!G55)),NA())</f>
        <v>#N/A</v>
      </c>
      <c r="AN61" s="507" t="e">
        <f ca="1">+IF(AND(ISNUMBER(OFFSET('Sanitation Data'!$G$11,0,10*ROW('Sanitation Data'!G55))),'Data Summary'!DC61="Yes"),OFFSET('Sanitation Data'!$G$11,0,10*ROW('Sanitation Data'!G55)),NA())</f>
        <v>#N/A</v>
      </c>
      <c r="AO61" s="507" t="e">
        <f ca="1">+IF(AND(ISNUMBER(OFFSET('Sanitation Data'!$G$12,0,10*ROW('Sanitation Data'!G55))),'Data Summary'!DD61="Yes"),OFFSET('Sanitation Data'!$G$12,0,10*ROW('Sanitation Data'!G55)),NA())</f>
        <v>#N/A</v>
      </c>
      <c r="AP61" s="507" t="e">
        <f ca="1">+IF(AND(ISNUMBER(OFFSET('Sanitation Data'!$H$4,0,10*ROW('Sanitation Data'!H55))),'Data Summary'!DE61="Yes"),100-OFFSET('Sanitation Data'!$H$4,0,10*ROW('Sanitation Data'!H55)),NA())</f>
        <v>#N/A</v>
      </c>
      <c r="AQ61" s="507" t="e">
        <f ca="1">+IF(AND(ISNUMBER(OFFSET('Sanitation Data'!$H$6,0,10*ROW('Sanitation Data'!H55))),'Data Summary'!DF61="Yes"),OFFSET('Sanitation Data'!$H$6,0,10*ROW('Sanitation Data'!H55)),NA())</f>
        <v>#N/A</v>
      </c>
      <c r="AR61" s="507" t="e">
        <f ca="1">+IF(AND(ISNUMBER(OFFSET('Sanitation Data'!$H$10,0,10*ROW('Sanitation Data'!H55))),'Data Summary'!DG61="Yes"),OFFSET('Sanitation Data'!$H$10,0,10*ROW('Sanitation Data'!H55)),NA())</f>
        <v>#N/A</v>
      </c>
      <c r="AS61" s="507" t="e">
        <f ca="1">+IF(AND(ISNUMBER(OFFSET('Sanitation Data'!$H$11,0,10*ROW('Sanitation Data'!H55))),'Data Summary'!DH61="Yes"),OFFSET('Sanitation Data'!$H$11,0,10*ROW('Sanitation Data'!H55)),NA())</f>
        <v>#N/A</v>
      </c>
      <c r="AT61" s="507" t="e">
        <f ca="1">+IF(AND(ISNUMBER(OFFSET('Sanitation Data'!$H$12,0,10*ROW('Sanitation Data'!H55))),'Data Summary'!DI61="Yes"),OFFSET('Sanitation Data'!$H$12,0,10*ROW('Sanitation Data'!H55)),NA())</f>
        <v>#N/A</v>
      </c>
      <c r="AU61" s="507" t="e">
        <f ca="1">+IF(AND(ISNUMBER(OFFSET('Sanitation Data'!$I$4,0,10*ROW('Sanitation Data'!I55))),'Data Summary'!DJ61="Yes"),100-OFFSET('Sanitation Data'!$I$4,0,10*ROW('Sanitation Data'!I55)),NA())</f>
        <v>#N/A</v>
      </c>
      <c r="AV61" s="507" t="e">
        <f ca="1">+IF(AND(ISNUMBER(OFFSET('Sanitation Data'!$I$6,0,10*ROW('Sanitation Data'!I55))),'Data Summary'!DK61="Yes"),OFFSET('Sanitation Data'!$I$6,0,10*ROW('Sanitation Data'!I55)),NA())</f>
        <v>#N/A</v>
      </c>
      <c r="AW61" s="507" t="e">
        <f ca="1">+IF(AND(ISNUMBER(OFFSET('Sanitation Data'!$I$10,0,10*ROW('Sanitation Data'!I55))),'Data Summary'!DL61="Yes"),OFFSET('Sanitation Data'!$I$10,0,10*ROW('Sanitation Data'!I55)),NA())</f>
        <v>#N/A</v>
      </c>
      <c r="AX61" s="507" t="e">
        <f ca="1">+IF(AND(ISNUMBER(OFFSET('Sanitation Data'!$I$11,0,10*ROW('Sanitation Data'!I55))),'Data Summary'!DM61="Yes"),OFFSET('Sanitation Data'!$I$11,0,10*ROW('Sanitation Data'!I55)),NA())</f>
        <v>#N/A</v>
      </c>
      <c r="AY61" s="507" t="e">
        <f ca="1">+IF(AND(ISNUMBER(OFFSET('Sanitation Data'!$I$12,0,10*ROW('Sanitation Data'!I55))),'Data Summary'!DN61="Yes"),OFFSET('Sanitation Data'!$I$12,0,10*ROW('Sanitation Data'!I55)),NA())</f>
        <v>#N/A</v>
      </c>
      <c r="AZ61" s="508" t="e">
        <f ca="1">+IF(AND(ISNUMBER(OFFSET('Hygiene Data'!$D$5,0,10*ROW('Hygiene Data'!D55))),'Data Summary'!DO61="Yes"),OFFSET('Hygiene Data'!$D$5,0,10*ROW('Hygiene Data'!D55)),NA())</f>
        <v>#N/A</v>
      </c>
      <c r="BA61" s="508" t="e">
        <f ca="1">+IF(AND(ISNUMBER(OFFSET('Hygiene Data'!$D$7,0,10*ROW('Hygiene Data'!D55))),'Data Summary'!DP61="Yes"),OFFSET('Hygiene Data'!$D$7,0,10*ROW('Hygiene Data'!D55)),NA())</f>
        <v>#N/A</v>
      </c>
      <c r="BB61" s="508" t="e">
        <f ca="1">+IF(AND(ISNUMBER(OFFSET('Hygiene Data'!$D$9,0,10*ROW('Hygiene Data'!D55))),'Data Summary'!DQ61="Yes"),OFFSET('Hygiene Data'!$D$9,0,10*ROW('Hygiene Data'!D55)),NA())</f>
        <v>#N/A</v>
      </c>
      <c r="BC61" s="508" t="e">
        <f ca="1">+IF(AND(ISNUMBER(OFFSET('Hygiene Data'!$E$5,0,10*ROW('Hygiene Data'!E55))),'Data Summary'!DR61="Yes"),OFFSET('Hygiene Data'!$E$5,0,10*ROW('Hygiene Data'!E55)),NA())</f>
        <v>#N/A</v>
      </c>
      <c r="BD61" s="508" t="e">
        <f ca="1">+IF(AND(ISNUMBER(OFFSET('Hygiene Data'!$E$7,0,10*ROW('Hygiene Data'!E55))),'Data Summary'!DS61="Yes"),OFFSET('Hygiene Data'!$E$7,0,10*ROW('Hygiene Data'!E55)),NA())</f>
        <v>#N/A</v>
      </c>
      <c r="BE61" s="508" t="e">
        <f ca="1">+IF(AND(ISNUMBER(OFFSET('Hygiene Data'!$E$9,0,10*ROW('Hygiene Data'!E55))),'Data Summary'!DT61="Yes"),OFFSET('Hygiene Data'!$E$9,0,10*ROW('Hygiene Data'!E55)),NA())</f>
        <v>#N/A</v>
      </c>
      <c r="BF61" s="508" t="e">
        <f ca="1">+IF(AND(ISNUMBER(OFFSET('Hygiene Data'!$F$5,0,10*ROW('Hygiene Data'!F55))),'Data Summary'!DU61="Yes"),OFFSET('Hygiene Data'!$F$5,0,10*ROW('Hygiene Data'!F55)),NA())</f>
        <v>#N/A</v>
      </c>
      <c r="BG61" s="508" t="e">
        <f ca="1">+IF(AND(ISNUMBER(OFFSET('Hygiene Data'!$F$7,0,10*ROW('Hygiene Data'!F55))),'Data Summary'!DV61="Yes"),OFFSET('Hygiene Data'!$F$7,0,10*ROW('Hygiene Data'!F55)),NA())</f>
        <v>#N/A</v>
      </c>
      <c r="BH61" s="508" t="e">
        <f ca="1">+IF(AND(ISNUMBER(OFFSET('Hygiene Data'!$F$9,0,10*ROW('Hygiene Data'!F55))),'Data Summary'!DW61="Yes"),OFFSET('Hygiene Data'!$F$9,0,10*ROW('Hygiene Data'!F55)),NA())</f>
        <v>#N/A</v>
      </c>
      <c r="BI61" s="508" t="e">
        <f ca="1">+IF(AND(ISNUMBER(OFFSET('Hygiene Data'!$G$5,0,10*ROW('Hygiene Data'!G55))),'Data Summary'!DX61="Yes"),OFFSET('Hygiene Data'!$G$5,0,10*ROW('Hygiene Data'!G55)),NA())</f>
        <v>#N/A</v>
      </c>
      <c r="BJ61" s="508" t="e">
        <f ca="1">+IF(AND(ISNUMBER(OFFSET('Hygiene Data'!$G$7,0,10*ROW('Hygiene Data'!G55))),'Data Summary'!DY61="Yes"),OFFSET('Hygiene Data'!$G$7,0,10*ROW('Hygiene Data'!G55)),NA())</f>
        <v>#N/A</v>
      </c>
      <c r="BK61" s="508" t="e">
        <f ca="1">+IF(AND(ISNUMBER(OFFSET('Hygiene Data'!$G$9,0,10*ROW('Hygiene Data'!G55))),'Data Summary'!DZ61="Yes"),OFFSET('Hygiene Data'!$G$9,0,10*ROW('Hygiene Data'!G55)),NA())</f>
        <v>#N/A</v>
      </c>
      <c r="BL61" s="508" t="e">
        <f ca="1">+IF(AND(ISNUMBER(OFFSET('Hygiene Data'!$H$5,0,10*ROW('Hygiene Data'!H55))),'Data Summary'!EA61="Yes"),OFFSET('Hygiene Data'!$H$5,0,10*ROW('Hygiene Data'!H55)),NA())</f>
        <v>#N/A</v>
      </c>
      <c r="BM61" s="508" t="e">
        <f ca="1">+IF(AND(ISNUMBER(OFFSET('Hygiene Data'!$H$7,0,10*ROW('Hygiene Data'!H55))),'Data Summary'!EB61="Yes"),OFFSET('Hygiene Data'!$H$7,0,10*ROW('Hygiene Data'!H55)),NA())</f>
        <v>#N/A</v>
      </c>
      <c r="BN61" s="508" t="e">
        <f ca="1">+IF(AND(ISNUMBER(OFFSET('Hygiene Data'!$H$9,0,10*ROW('Hygiene Data'!H55))),'Data Summary'!EC61="Yes"),OFFSET('Hygiene Data'!$H$9,0,10*ROW('Hygiene Data'!H55)),NA())</f>
        <v>#N/A</v>
      </c>
      <c r="BO61" s="508" t="e">
        <f ca="1">+IF(AND(ISNUMBER(OFFSET('Hygiene Data'!$I$5,0,10*ROW('Hygiene Data'!I55))),'Data Summary'!ED61="Yes"),OFFSET('Hygiene Data'!$I$5,0,10*ROW('Hygiene Data'!I55)),NA())</f>
        <v>#N/A</v>
      </c>
      <c r="BP61" s="508" t="e">
        <f ca="1">+IF(AND(ISNUMBER(OFFSET('Hygiene Data'!$I$7,0,10*ROW('Hygiene Data'!I55))),'Data Summary'!EE61="Yes"),OFFSET('Hygiene Data'!$I$7,0,10*ROW('Hygiene Data'!I55)),NA())</f>
        <v>#N/A</v>
      </c>
      <c r="BQ61" s="508" t="e">
        <f ca="1">+IF(AND(ISNUMBER(OFFSET('Hygiene Data'!$I$9,0,10*ROW('Hygiene Data'!I55))),'Data Summary'!EF61="Yes"),OFFSET('Hygiene Data'!$I$9,0,10*ROW('Hygiene Data'!I55)),NA())</f>
        <v>#N/A</v>
      </c>
    </row>
    <row r="62" spans="1:69" x14ac:dyDescent="0.25">
      <c r="A62" s="504" t="e">
        <f ca="1">+RIGHT('Data Summary'!A62,LEN('Data Summary'!A62)-9)</f>
        <v>#VALUE!</v>
      </c>
      <c r="B62" s="478" t="str">
        <f ca="1">+IF(ISTEXT('Data Summary'!B62),'Data Summary'!B62,"")</f>
        <v/>
      </c>
      <c r="C62" s="505" t="e">
        <f ca="1">+VALUE('Data Summary'!C62)</f>
        <v>#VALUE!</v>
      </c>
      <c r="D62" s="506" t="e">
        <f ca="1">+IF(AND(ISNUMBER(OFFSET('Water Data'!$D$4,0,10*ROW('Water Data'!D56))),'Data Summary'!BS62="Yes"),100-OFFSET('Water Data'!$D$4,0,10*ROW('Water Data'!D56)),NA())</f>
        <v>#N/A</v>
      </c>
      <c r="E62" s="506" t="e">
        <f ca="1">+IF(AND(ISNUMBER(OFFSET('Water Data'!$D$6,0,10*ROW('Water Data'!D56))),'Data Summary'!BT62="Yes"),OFFSET('Water Data'!$D$6,0,10*ROW('Water Data'!D56)),NA())</f>
        <v>#N/A</v>
      </c>
      <c r="F62" s="506" t="e">
        <f ca="1">+IF(AND(ISNUMBER(OFFSET('Water Data'!$D$9,0,10*ROW('Water Data'!D56))),'Data Summary'!BU62="Yes"),OFFSET('Water Data'!$D$9,0,10*ROW('Water Data'!D56)),NA())</f>
        <v>#N/A</v>
      </c>
      <c r="G62" s="506" t="e">
        <f ca="1">+IF(AND(ISNUMBER(OFFSET('Water Data'!$E$4,0,10*ROW('Water Data'!E56))),'Data Summary'!BV62="Yes"),100-OFFSET('Water Data'!$E$4,0,10*ROW('Water Data'!E56)),NA())</f>
        <v>#N/A</v>
      </c>
      <c r="H62" s="506" t="e">
        <f ca="1">+IF(AND(ISNUMBER(OFFSET('Water Data'!$E$6,0,10*ROW('Water Data'!E56))),'Data Summary'!BW62="Yes"),OFFSET('Water Data'!$E$6,0,10*ROW('Water Data'!E56)),NA())</f>
        <v>#N/A</v>
      </c>
      <c r="I62" s="506" t="e">
        <f ca="1">+IF(AND(ISNUMBER(OFFSET('Water Data'!$E$9,0,10*ROW('Water Data'!E56))),'Data Summary'!BX62="Yes"),OFFSET('Water Data'!$E$9,0,10*ROW('Water Data'!E56)),NA())</f>
        <v>#N/A</v>
      </c>
      <c r="J62" s="506" t="e">
        <f ca="1">+IF(AND(ISNUMBER(OFFSET('Water Data'!$F$4,0,10*ROW('Water Data'!F56))),'Data Summary'!BY62="Yes"),100-OFFSET('Water Data'!$F$4,0,10*ROW('Water Data'!F56)),NA())</f>
        <v>#N/A</v>
      </c>
      <c r="K62" s="506" t="e">
        <f ca="1">+IF(AND(ISNUMBER(OFFSET('Water Data'!$F$6,0,10*ROW('Water Data'!F56))),'Data Summary'!BZ62="Yes"),OFFSET('Water Data'!$F$6,0,10*ROW('Water Data'!F56)),NA())</f>
        <v>#N/A</v>
      </c>
      <c r="L62" s="506" t="e">
        <f ca="1">+IF(AND(ISNUMBER(OFFSET('Water Data'!$F$9,0,10*ROW('Water Data'!F56))),'Data Summary'!CA62="Yes"),OFFSET('Water Data'!$F$9,0,10*ROW('Water Data'!F56)),NA())</f>
        <v>#N/A</v>
      </c>
      <c r="M62" s="506" t="e">
        <f ca="1">+IF(AND(ISNUMBER(OFFSET('Water Data'!$G$4,0,10*ROW('Water Data'!G56))),'Data Summary'!CB62="Yes"),100-OFFSET('Water Data'!$G$4,0,10*ROW('Water Data'!G56)),NA())</f>
        <v>#N/A</v>
      </c>
      <c r="N62" s="506" t="e">
        <f ca="1">+IF(AND(ISNUMBER(OFFSET('Water Data'!$G$6,0,10*ROW('Water Data'!G56))),'Data Summary'!CC62="Yes"),OFFSET('Water Data'!$G$6,0,10*ROW('Water Data'!G56)),NA())</f>
        <v>#N/A</v>
      </c>
      <c r="O62" s="506" t="e">
        <f ca="1">+IF(AND(ISNUMBER(OFFSET('Water Data'!$G$9,0,10*ROW('Water Data'!G56))),'Data Summary'!CD62="Yes"),OFFSET('Water Data'!$G$9,0,10*ROW('Water Data'!G56)),NA())</f>
        <v>#N/A</v>
      </c>
      <c r="P62" s="506" t="e">
        <f ca="1">+IF(AND(ISNUMBER(OFFSET('Water Data'!$H$4,0,10*ROW('Water Data'!H56))),'Data Summary'!CE62="Yes"),100-OFFSET('Water Data'!$H$4,0,10*ROW('Water Data'!H56)),NA())</f>
        <v>#N/A</v>
      </c>
      <c r="Q62" s="506" t="e">
        <f ca="1">+IF(AND(ISNUMBER(OFFSET('Water Data'!$H$6,0,10*ROW('Water Data'!H56))),'Data Summary'!CF62="Yes"),OFFSET('Water Data'!$H$6,0,10*ROW('Water Data'!H56)),NA())</f>
        <v>#N/A</v>
      </c>
      <c r="R62" s="506" t="e">
        <f ca="1">+IF(AND(ISNUMBER(OFFSET('Water Data'!$H$9,0,10*ROW('Water Data'!H56))),'Data Summary'!CG62="Yes"),OFFSET('Water Data'!$H$9,0,10*ROW('Water Data'!H56)),NA())</f>
        <v>#N/A</v>
      </c>
      <c r="S62" s="506" t="e">
        <f ca="1">+IF(AND(ISNUMBER(OFFSET('Water Data'!$I$4,0,10*ROW('Water Data'!I56))),'Data Summary'!CH62="Yes"),100-OFFSET('Water Data'!$I$4,0,10*ROW('Water Data'!I56)),NA())</f>
        <v>#N/A</v>
      </c>
      <c r="T62" s="506" t="e">
        <f ca="1">+IF(AND(ISNUMBER(OFFSET('Water Data'!$I$6,0,10*ROW('Water Data'!I56))),'Data Summary'!CI62="Yes"),OFFSET('Water Data'!$I$6,0,10*ROW('Water Data'!I56)),NA())</f>
        <v>#N/A</v>
      </c>
      <c r="U62" s="506" t="e">
        <f ca="1">+IF(AND(ISNUMBER(OFFSET('Water Data'!$I$9,0,10*ROW('Water Data'!I56))),'Data Summary'!CJ62="Yes"),OFFSET('Water Data'!$I$9,0,10*ROW('Water Data'!I56)),NA())</f>
        <v>#N/A</v>
      </c>
      <c r="V62" s="507" t="e">
        <f ca="1">+IF(AND(ISNUMBER(OFFSET('Sanitation Data'!$D$4,0,10*ROW('Sanitation Data'!D56))),'Data Summary'!CK62="Yes"),100-OFFSET('Sanitation Data'!$D$4,0,10*ROW('Sanitation Data'!D56)),NA())</f>
        <v>#N/A</v>
      </c>
      <c r="W62" s="507" t="e">
        <f ca="1">+IF(AND(ISNUMBER(OFFSET('Sanitation Data'!$D$6,0,10*ROW('Sanitation Data'!D56))),'Data Summary'!CL62="Yes"),OFFSET('Sanitation Data'!$D$6,0,10*ROW('Sanitation Data'!D56)),NA())</f>
        <v>#N/A</v>
      </c>
      <c r="X62" s="507" t="e">
        <f ca="1">+IF(AND(ISNUMBER(OFFSET('Sanitation Data'!$D$10,0,10*ROW('Sanitation Data'!D56))),'Data Summary'!CM62="Yes"),OFFSET('Sanitation Data'!$D$10,0,10*ROW('Sanitation Data'!D56)),NA())</f>
        <v>#N/A</v>
      </c>
      <c r="Y62" s="507" t="e">
        <f ca="1">+IF(AND(ISNUMBER(OFFSET('Sanitation Data'!$D$11,0,10*ROW('Sanitation Data'!D56))),'Data Summary'!CN62="Yes"),OFFSET('Sanitation Data'!$D$11,0,10*ROW('Sanitation Data'!D56)),NA())</f>
        <v>#N/A</v>
      </c>
      <c r="Z62" s="507" t="e">
        <f ca="1">+IF(AND(ISNUMBER(OFFSET('Sanitation Data'!$D$12,0,10*ROW('Sanitation Data'!D56))),'Data Summary'!CO62="Yes"),OFFSET('Sanitation Data'!$D$12,0,10*ROW('Sanitation Data'!D56)),NA())</f>
        <v>#N/A</v>
      </c>
      <c r="AA62" s="507" t="e">
        <f ca="1">+IF(AND(ISNUMBER(OFFSET('Sanitation Data'!$E$4,0,10*ROW('Sanitation Data'!E56))),'Data Summary'!CP62="Yes"),100-OFFSET('Sanitation Data'!$E$4,0,10*ROW('Sanitation Data'!E56)),NA())</f>
        <v>#N/A</v>
      </c>
      <c r="AB62" s="507" t="e">
        <f ca="1">+IF(AND(ISNUMBER(OFFSET('Sanitation Data'!$E$6,0,10*ROW('Sanitation Data'!E56))),'Data Summary'!CQ62="Yes"),OFFSET('Sanitation Data'!$E$6,0,10*ROW('Sanitation Data'!E56)),NA())</f>
        <v>#N/A</v>
      </c>
      <c r="AC62" s="507" t="e">
        <f ca="1">+IF(AND(ISNUMBER(OFFSET('Sanitation Data'!$E$10,0,10*ROW('Sanitation Data'!E56))),'Data Summary'!CR62="Yes"),OFFSET('Sanitation Data'!$E$10,0,10*ROW('Sanitation Data'!E56)),NA())</f>
        <v>#N/A</v>
      </c>
      <c r="AD62" s="507" t="e">
        <f ca="1">+IF(AND(ISNUMBER(OFFSET('Sanitation Data'!$E$11,0,10*ROW('Sanitation Data'!E56))),'Data Summary'!CS62="Yes"),OFFSET('Sanitation Data'!$E$11,0,10*ROW('Sanitation Data'!E56)),NA())</f>
        <v>#N/A</v>
      </c>
      <c r="AE62" s="507" t="e">
        <f ca="1">+IF(AND(ISNUMBER(OFFSET('Sanitation Data'!$E$12,0,10*ROW('Sanitation Data'!E56))),'Data Summary'!CT62="Yes"),OFFSET('Sanitation Data'!$E$12,0,10*ROW('Sanitation Data'!E56)),NA())</f>
        <v>#N/A</v>
      </c>
      <c r="AF62" s="507" t="e">
        <f ca="1">+IF(AND(ISNUMBER(OFFSET('Sanitation Data'!$F$4,0,10*ROW('Sanitation Data'!F56))),'Data Summary'!CU62="Yes"),100-OFFSET('Sanitation Data'!$F$4,0,10*ROW('Sanitation Data'!F56)),NA())</f>
        <v>#N/A</v>
      </c>
      <c r="AG62" s="507" t="e">
        <f ca="1">+IF(AND(ISNUMBER(OFFSET('Sanitation Data'!$F$6,0,10*ROW('Sanitation Data'!F56))),'Data Summary'!CV62="Yes"),OFFSET('Sanitation Data'!$F$6,0,10*ROW('Sanitation Data'!F56)),NA())</f>
        <v>#N/A</v>
      </c>
      <c r="AH62" s="507" t="e">
        <f ca="1">+IF(AND(ISNUMBER(OFFSET('Sanitation Data'!$F$10,0,10*ROW('Sanitation Data'!F56))),'Data Summary'!CW62="Yes"),OFFSET('Sanitation Data'!$F$10,0,10*ROW('Sanitation Data'!F56)),NA())</f>
        <v>#N/A</v>
      </c>
      <c r="AI62" s="507" t="e">
        <f ca="1">+IF(AND(ISNUMBER(OFFSET('Sanitation Data'!$F$11,0,10*ROW('Sanitation Data'!F56))),'Data Summary'!CX62="Yes"),OFFSET('Sanitation Data'!$F$11,0,10*ROW('Sanitation Data'!F56)),NA())</f>
        <v>#N/A</v>
      </c>
      <c r="AJ62" s="507" t="e">
        <f ca="1">+IF(AND(ISNUMBER(OFFSET('Sanitation Data'!$F$12,0,10*ROW('Sanitation Data'!F56))),'Data Summary'!CY62="Yes"),OFFSET('Sanitation Data'!$F$12,0,10*ROW('Sanitation Data'!F56)),NA())</f>
        <v>#N/A</v>
      </c>
      <c r="AK62" s="507" t="e">
        <f ca="1">+IF(AND(ISNUMBER(OFFSET('Sanitation Data'!$G$4,0,10*ROW('Sanitation Data'!G56))),'Data Summary'!CZ62="Yes"),100-OFFSET('Sanitation Data'!$G$4,0,10*ROW('Sanitation Data'!G56)),NA())</f>
        <v>#N/A</v>
      </c>
      <c r="AL62" s="507" t="e">
        <f ca="1">+IF(AND(ISNUMBER(OFFSET('Sanitation Data'!$G$6,0,10*ROW('Sanitation Data'!G56))),'Data Summary'!DA62="Yes"),OFFSET('Sanitation Data'!$G$6,0,10*ROW('Sanitation Data'!G56)),NA())</f>
        <v>#N/A</v>
      </c>
      <c r="AM62" s="507" t="e">
        <f ca="1">+IF(AND(ISNUMBER(OFFSET('Sanitation Data'!$G$10,0,10*ROW('Sanitation Data'!G56))),'Data Summary'!DB62="Yes"),OFFSET('Sanitation Data'!$G$10,0,10*ROW('Sanitation Data'!G56)),NA())</f>
        <v>#N/A</v>
      </c>
      <c r="AN62" s="507" t="e">
        <f ca="1">+IF(AND(ISNUMBER(OFFSET('Sanitation Data'!$G$11,0,10*ROW('Sanitation Data'!G56))),'Data Summary'!DC62="Yes"),OFFSET('Sanitation Data'!$G$11,0,10*ROW('Sanitation Data'!G56)),NA())</f>
        <v>#N/A</v>
      </c>
      <c r="AO62" s="507" t="e">
        <f ca="1">+IF(AND(ISNUMBER(OFFSET('Sanitation Data'!$G$12,0,10*ROW('Sanitation Data'!G56))),'Data Summary'!DD62="Yes"),OFFSET('Sanitation Data'!$G$12,0,10*ROW('Sanitation Data'!G56)),NA())</f>
        <v>#N/A</v>
      </c>
      <c r="AP62" s="507" t="e">
        <f ca="1">+IF(AND(ISNUMBER(OFFSET('Sanitation Data'!$H$4,0,10*ROW('Sanitation Data'!H56))),'Data Summary'!DE62="Yes"),100-OFFSET('Sanitation Data'!$H$4,0,10*ROW('Sanitation Data'!H56)),NA())</f>
        <v>#N/A</v>
      </c>
      <c r="AQ62" s="507" t="e">
        <f ca="1">+IF(AND(ISNUMBER(OFFSET('Sanitation Data'!$H$6,0,10*ROW('Sanitation Data'!H56))),'Data Summary'!DF62="Yes"),OFFSET('Sanitation Data'!$H$6,0,10*ROW('Sanitation Data'!H56)),NA())</f>
        <v>#N/A</v>
      </c>
      <c r="AR62" s="507" t="e">
        <f ca="1">+IF(AND(ISNUMBER(OFFSET('Sanitation Data'!$H$10,0,10*ROW('Sanitation Data'!H56))),'Data Summary'!DG62="Yes"),OFFSET('Sanitation Data'!$H$10,0,10*ROW('Sanitation Data'!H56)),NA())</f>
        <v>#N/A</v>
      </c>
      <c r="AS62" s="507" t="e">
        <f ca="1">+IF(AND(ISNUMBER(OFFSET('Sanitation Data'!$H$11,0,10*ROW('Sanitation Data'!H56))),'Data Summary'!DH62="Yes"),OFFSET('Sanitation Data'!$H$11,0,10*ROW('Sanitation Data'!H56)),NA())</f>
        <v>#N/A</v>
      </c>
      <c r="AT62" s="507" t="e">
        <f ca="1">+IF(AND(ISNUMBER(OFFSET('Sanitation Data'!$H$12,0,10*ROW('Sanitation Data'!H56))),'Data Summary'!DI62="Yes"),OFFSET('Sanitation Data'!$H$12,0,10*ROW('Sanitation Data'!H56)),NA())</f>
        <v>#N/A</v>
      </c>
      <c r="AU62" s="507" t="e">
        <f ca="1">+IF(AND(ISNUMBER(OFFSET('Sanitation Data'!$I$4,0,10*ROW('Sanitation Data'!I56))),'Data Summary'!DJ62="Yes"),100-OFFSET('Sanitation Data'!$I$4,0,10*ROW('Sanitation Data'!I56)),NA())</f>
        <v>#N/A</v>
      </c>
      <c r="AV62" s="507" t="e">
        <f ca="1">+IF(AND(ISNUMBER(OFFSET('Sanitation Data'!$I$6,0,10*ROW('Sanitation Data'!I56))),'Data Summary'!DK62="Yes"),OFFSET('Sanitation Data'!$I$6,0,10*ROW('Sanitation Data'!I56)),NA())</f>
        <v>#N/A</v>
      </c>
      <c r="AW62" s="507" t="e">
        <f ca="1">+IF(AND(ISNUMBER(OFFSET('Sanitation Data'!$I$10,0,10*ROW('Sanitation Data'!I56))),'Data Summary'!DL62="Yes"),OFFSET('Sanitation Data'!$I$10,0,10*ROW('Sanitation Data'!I56)),NA())</f>
        <v>#N/A</v>
      </c>
      <c r="AX62" s="507" t="e">
        <f ca="1">+IF(AND(ISNUMBER(OFFSET('Sanitation Data'!$I$11,0,10*ROW('Sanitation Data'!I56))),'Data Summary'!DM62="Yes"),OFFSET('Sanitation Data'!$I$11,0,10*ROW('Sanitation Data'!I56)),NA())</f>
        <v>#N/A</v>
      </c>
      <c r="AY62" s="507" t="e">
        <f ca="1">+IF(AND(ISNUMBER(OFFSET('Sanitation Data'!$I$12,0,10*ROW('Sanitation Data'!I56))),'Data Summary'!DN62="Yes"),OFFSET('Sanitation Data'!$I$12,0,10*ROW('Sanitation Data'!I56)),NA())</f>
        <v>#N/A</v>
      </c>
      <c r="AZ62" s="508" t="e">
        <f ca="1">+IF(AND(ISNUMBER(OFFSET('Hygiene Data'!$D$5,0,10*ROW('Hygiene Data'!D56))),'Data Summary'!DO62="Yes"),OFFSET('Hygiene Data'!$D$5,0,10*ROW('Hygiene Data'!D56)),NA())</f>
        <v>#N/A</v>
      </c>
      <c r="BA62" s="508" t="e">
        <f ca="1">+IF(AND(ISNUMBER(OFFSET('Hygiene Data'!$D$7,0,10*ROW('Hygiene Data'!D56))),'Data Summary'!DP62="Yes"),OFFSET('Hygiene Data'!$D$7,0,10*ROW('Hygiene Data'!D56)),NA())</f>
        <v>#N/A</v>
      </c>
      <c r="BB62" s="508" t="e">
        <f ca="1">+IF(AND(ISNUMBER(OFFSET('Hygiene Data'!$D$9,0,10*ROW('Hygiene Data'!D56))),'Data Summary'!DQ62="Yes"),OFFSET('Hygiene Data'!$D$9,0,10*ROW('Hygiene Data'!D56)),NA())</f>
        <v>#N/A</v>
      </c>
      <c r="BC62" s="508" t="e">
        <f ca="1">+IF(AND(ISNUMBER(OFFSET('Hygiene Data'!$E$5,0,10*ROW('Hygiene Data'!E56))),'Data Summary'!DR62="Yes"),OFFSET('Hygiene Data'!$E$5,0,10*ROW('Hygiene Data'!E56)),NA())</f>
        <v>#N/A</v>
      </c>
      <c r="BD62" s="508" t="e">
        <f ca="1">+IF(AND(ISNUMBER(OFFSET('Hygiene Data'!$E$7,0,10*ROW('Hygiene Data'!E56))),'Data Summary'!DS62="Yes"),OFFSET('Hygiene Data'!$E$7,0,10*ROW('Hygiene Data'!E56)),NA())</f>
        <v>#N/A</v>
      </c>
      <c r="BE62" s="508" t="e">
        <f ca="1">+IF(AND(ISNUMBER(OFFSET('Hygiene Data'!$E$9,0,10*ROW('Hygiene Data'!E56))),'Data Summary'!DT62="Yes"),OFFSET('Hygiene Data'!$E$9,0,10*ROW('Hygiene Data'!E56)),NA())</f>
        <v>#N/A</v>
      </c>
      <c r="BF62" s="508" t="e">
        <f ca="1">+IF(AND(ISNUMBER(OFFSET('Hygiene Data'!$F$5,0,10*ROW('Hygiene Data'!F56))),'Data Summary'!DU62="Yes"),OFFSET('Hygiene Data'!$F$5,0,10*ROW('Hygiene Data'!F56)),NA())</f>
        <v>#N/A</v>
      </c>
      <c r="BG62" s="508" t="e">
        <f ca="1">+IF(AND(ISNUMBER(OFFSET('Hygiene Data'!$F$7,0,10*ROW('Hygiene Data'!F56))),'Data Summary'!DV62="Yes"),OFFSET('Hygiene Data'!$F$7,0,10*ROW('Hygiene Data'!F56)),NA())</f>
        <v>#N/A</v>
      </c>
      <c r="BH62" s="508" t="e">
        <f ca="1">+IF(AND(ISNUMBER(OFFSET('Hygiene Data'!$F$9,0,10*ROW('Hygiene Data'!F56))),'Data Summary'!DW62="Yes"),OFFSET('Hygiene Data'!$F$9,0,10*ROW('Hygiene Data'!F56)),NA())</f>
        <v>#N/A</v>
      </c>
      <c r="BI62" s="508" t="e">
        <f ca="1">+IF(AND(ISNUMBER(OFFSET('Hygiene Data'!$G$5,0,10*ROW('Hygiene Data'!G56))),'Data Summary'!DX62="Yes"),OFFSET('Hygiene Data'!$G$5,0,10*ROW('Hygiene Data'!G56)),NA())</f>
        <v>#N/A</v>
      </c>
      <c r="BJ62" s="508" t="e">
        <f ca="1">+IF(AND(ISNUMBER(OFFSET('Hygiene Data'!$G$7,0,10*ROW('Hygiene Data'!G56))),'Data Summary'!DY62="Yes"),OFFSET('Hygiene Data'!$G$7,0,10*ROW('Hygiene Data'!G56)),NA())</f>
        <v>#N/A</v>
      </c>
      <c r="BK62" s="508" t="e">
        <f ca="1">+IF(AND(ISNUMBER(OFFSET('Hygiene Data'!$G$9,0,10*ROW('Hygiene Data'!G56))),'Data Summary'!DZ62="Yes"),OFFSET('Hygiene Data'!$G$9,0,10*ROW('Hygiene Data'!G56)),NA())</f>
        <v>#N/A</v>
      </c>
      <c r="BL62" s="508" t="e">
        <f ca="1">+IF(AND(ISNUMBER(OFFSET('Hygiene Data'!$H$5,0,10*ROW('Hygiene Data'!H56))),'Data Summary'!EA62="Yes"),OFFSET('Hygiene Data'!$H$5,0,10*ROW('Hygiene Data'!H56)),NA())</f>
        <v>#N/A</v>
      </c>
      <c r="BM62" s="508" t="e">
        <f ca="1">+IF(AND(ISNUMBER(OFFSET('Hygiene Data'!$H$7,0,10*ROW('Hygiene Data'!H56))),'Data Summary'!EB62="Yes"),OFFSET('Hygiene Data'!$H$7,0,10*ROW('Hygiene Data'!H56)),NA())</f>
        <v>#N/A</v>
      </c>
      <c r="BN62" s="508" t="e">
        <f ca="1">+IF(AND(ISNUMBER(OFFSET('Hygiene Data'!$H$9,0,10*ROW('Hygiene Data'!H56))),'Data Summary'!EC62="Yes"),OFFSET('Hygiene Data'!$H$9,0,10*ROW('Hygiene Data'!H56)),NA())</f>
        <v>#N/A</v>
      </c>
      <c r="BO62" s="508" t="e">
        <f ca="1">+IF(AND(ISNUMBER(OFFSET('Hygiene Data'!$I$5,0,10*ROW('Hygiene Data'!I56))),'Data Summary'!ED62="Yes"),OFFSET('Hygiene Data'!$I$5,0,10*ROW('Hygiene Data'!I56)),NA())</f>
        <v>#N/A</v>
      </c>
      <c r="BP62" s="508" t="e">
        <f ca="1">+IF(AND(ISNUMBER(OFFSET('Hygiene Data'!$I$7,0,10*ROW('Hygiene Data'!I56))),'Data Summary'!EE62="Yes"),OFFSET('Hygiene Data'!$I$7,0,10*ROW('Hygiene Data'!I56)),NA())</f>
        <v>#N/A</v>
      </c>
      <c r="BQ62" s="508" t="e">
        <f ca="1">+IF(AND(ISNUMBER(OFFSET('Hygiene Data'!$I$9,0,10*ROW('Hygiene Data'!I56))),'Data Summary'!EF62="Yes"),OFFSET('Hygiene Data'!$I$9,0,10*ROW('Hygiene Data'!I56)),NA())</f>
        <v>#N/A</v>
      </c>
    </row>
    <row r="63" spans="1:69" x14ac:dyDescent="0.25">
      <c r="A63" s="504" t="e">
        <f ca="1">+RIGHT('Data Summary'!A63,LEN('Data Summary'!A63)-9)</f>
        <v>#VALUE!</v>
      </c>
      <c r="B63" s="478" t="str">
        <f ca="1">+IF(ISTEXT('Data Summary'!B63),'Data Summary'!B63,"")</f>
        <v/>
      </c>
      <c r="C63" s="505" t="e">
        <f ca="1">+VALUE('Data Summary'!C63)</f>
        <v>#VALUE!</v>
      </c>
      <c r="D63" s="506" t="e">
        <f ca="1">+IF(AND(ISNUMBER(OFFSET('Water Data'!$D$4,0,10*ROW('Water Data'!D57))),'Data Summary'!BS63="Yes"),100-OFFSET('Water Data'!$D$4,0,10*ROW('Water Data'!D57)),NA())</f>
        <v>#N/A</v>
      </c>
      <c r="E63" s="506" t="e">
        <f ca="1">+IF(AND(ISNUMBER(OFFSET('Water Data'!$D$6,0,10*ROW('Water Data'!D57))),'Data Summary'!BT63="Yes"),OFFSET('Water Data'!$D$6,0,10*ROW('Water Data'!D57)),NA())</f>
        <v>#N/A</v>
      </c>
      <c r="F63" s="506" t="e">
        <f ca="1">+IF(AND(ISNUMBER(OFFSET('Water Data'!$D$9,0,10*ROW('Water Data'!D57))),'Data Summary'!BU63="Yes"),OFFSET('Water Data'!$D$9,0,10*ROW('Water Data'!D57)),NA())</f>
        <v>#N/A</v>
      </c>
      <c r="G63" s="506" t="e">
        <f ca="1">+IF(AND(ISNUMBER(OFFSET('Water Data'!$E$4,0,10*ROW('Water Data'!E57))),'Data Summary'!BV63="Yes"),100-OFFSET('Water Data'!$E$4,0,10*ROW('Water Data'!E57)),NA())</f>
        <v>#N/A</v>
      </c>
      <c r="H63" s="506" t="e">
        <f ca="1">+IF(AND(ISNUMBER(OFFSET('Water Data'!$E$6,0,10*ROW('Water Data'!E57))),'Data Summary'!BW63="Yes"),OFFSET('Water Data'!$E$6,0,10*ROW('Water Data'!E57)),NA())</f>
        <v>#N/A</v>
      </c>
      <c r="I63" s="506" t="e">
        <f ca="1">+IF(AND(ISNUMBER(OFFSET('Water Data'!$E$9,0,10*ROW('Water Data'!E57))),'Data Summary'!BX63="Yes"),OFFSET('Water Data'!$E$9,0,10*ROW('Water Data'!E57)),NA())</f>
        <v>#N/A</v>
      </c>
      <c r="J63" s="506" t="e">
        <f ca="1">+IF(AND(ISNUMBER(OFFSET('Water Data'!$F$4,0,10*ROW('Water Data'!F57))),'Data Summary'!BY63="Yes"),100-OFFSET('Water Data'!$F$4,0,10*ROW('Water Data'!F57)),NA())</f>
        <v>#N/A</v>
      </c>
      <c r="K63" s="506" t="e">
        <f ca="1">+IF(AND(ISNUMBER(OFFSET('Water Data'!$F$6,0,10*ROW('Water Data'!F57))),'Data Summary'!BZ63="Yes"),OFFSET('Water Data'!$F$6,0,10*ROW('Water Data'!F57)),NA())</f>
        <v>#N/A</v>
      </c>
      <c r="L63" s="506" t="e">
        <f ca="1">+IF(AND(ISNUMBER(OFFSET('Water Data'!$F$9,0,10*ROW('Water Data'!F57))),'Data Summary'!CA63="Yes"),OFFSET('Water Data'!$F$9,0,10*ROW('Water Data'!F57)),NA())</f>
        <v>#N/A</v>
      </c>
      <c r="M63" s="506" t="e">
        <f ca="1">+IF(AND(ISNUMBER(OFFSET('Water Data'!$G$4,0,10*ROW('Water Data'!G57))),'Data Summary'!CB63="Yes"),100-OFFSET('Water Data'!$G$4,0,10*ROW('Water Data'!G57)),NA())</f>
        <v>#N/A</v>
      </c>
      <c r="N63" s="506" t="e">
        <f ca="1">+IF(AND(ISNUMBER(OFFSET('Water Data'!$G$6,0,10*ROW('Water Data'!G57))),'Data Summary'!CC63="Yes"),OFFSET('Water Data'!$G$6,0,10*ROW('Water Data'!G57)),NA())</f>
        <v>#N/A</v>
      </c>
      <c r="O63" s="506" t="e">
        <f ca="1">+IF(AND(ISNUMBER(OFFSET('Water Data'!$G$9,0,10*ROW('Water Data'!G57))),'Data Summary'!CD63="Yes"),OFFSET('Water Data'!$G$9,0,10*ROW('Water Data'!G57)),NA())</f>
        <v>#N/A</v>
      </c>
      <c r="P63" s="506" t="e">
        <f ca="1">+IF(AND(ISNUMBER(OFFSET('Water Data'!$H$4,0,10*ROW('Water Data'!H57))),'Data Summary'!CE63="Yes"),100-OFFSET('Water Data'!$H$4,0,10*ROW('Water Data'!H57)),NA())</f>
        <v>#N/A</v>
      </c>
      <c r="Q63" s="506" t="e">
        <f ca="1">+IF(AND(ISNUMBER(OFFSET('Water Data'!$H$6,0,10*ROW('Water Data'!H57))),'Data Summary'!CF63="Yes"),OFFSET('Water Data'!$H$6,0,10*ROW('Water Data'!H57)),NA())</f>
        <v>#N/A</v>
      </c>
      <c r="R63" s="506" t="e">
        <f ca="1">+IF(AND(ISNUMBER(OFFSET('Water Data'!$H$9,0,10*ROW('Water Data'!H57))),'Data Summary'!CG63="Yes"),OFFSET('Water Data'!$H$9,0,10*ROW('Water Data'!H57)),NA())</f>
        <v>#N/A</v>
      </c>
      <c r="S63" s="506" t="e">
        <f ca="1">+IF(AND(ISNUMBER(OFFSET('Water Data'!$I$4,0,10*ROW('Water Data'!I57))),'Data Summary'!CH63="Yes"),100-OFFSET('Water Data'!$I$4,0,10*ROW('Water Data'!I57)),NA())</f>
        <v>#N/A</v>
      </c>
      <c r="T63" s="506" t="e">
        <f ca="1">+IF(AND(ISNUMBER(OFFSET('Water Data'!$I$6,0,10*ROW('Water Data'!I57))),'Data Summary'!CI63="Yes"),OFFSET('Water Data'!$I$6,0,10*ROW('Water Data'!I57)),NA())</f>
        <v>#N/A</v>
      </c>
      <c r="U63" s="506" t="e">
        <f ca="1">+IF(AND(ISNUMBER(OFFSET('Water Data'!$I$9,0,10*ROW('Water Data'!I57))),'Data Summary'!CJ63="Yes"),OFFSET('Water Data'!$I$9,0,10*ROW('Water Data'!I57)),NA())</f>
        <v>#N/A</v>
      </c>
      <c r="V63" s="507" t="e">
        <f ca="1">+IF(AND(ISNUMBER(OFFSET('Sanitation Data'!$D$4,0,10*ROW('Sanitation Data'!D57))),'Data Summary'!CK63="Yes"),100-OFFSET('Sanitation Data'!$D$4,0,10*ROW('Sanitation Data'!D57)),NA())</f>
        <v>#N/A</v>
      </c>
      <c r="W63" s="507" t="e">
        <f ca="1">+IF(AND(ISNUMBER(OFFSET('Sanitation Data'!$D$6,0,10*ROW('Sanitation Data'!D57))),'Data Summary'!CL63="Yes"),OFFSET('Sanitation Data'!$D$6,0,10*ROW('Sanitation Data'!D57)),NA())</f>
        <v>#N/A</v>
      </c>
      <c r="X63" s="507" t="e">
        <f ca="1">+IF(AND(ISNUMBER(OFFSET('Sanitation Data'!$D$10,0,10*ROW('Sanitation Data'!D57))),'Data Summary'!CM63="Yes"),OFFSET('Sanitation Data'!$D$10,0,10*ROW('Sanitation Data'!D57)),NA())</f>
        <v>#N/A</v>
      </c>
      <c r="Y63" s="507" t="e">
        <f ca="1">+IF(AND(ISNUMBER(OFFSET('Sanitation Data'!$D$11,0,10*ROW('Sanitation Data'!D57))),'Data Summary'!CN63="Yes"),OFFSET('Sanitation Data'!$D$11,0,10*ROW('Sanitation Data'!D57)),NA())</f>
        <v>#N/A</v>
      </c>
      <c r="Z63" s="507" t="e">
        <f ca="1">+IF(AND(ISNUMBER(OFFSET('Sanitation Data'!$D$12,0,10*ROW('Sanitation Data'!D57))),'Data Summary'!CO63="Yes"),OFFSET('Sanitation Data'!$D$12,0,10*ROW('Sanitation Data'!D57)),NA())</f>
        <v>#N/A</v>
      </c>
      <c r="AA63" s="507" t="e">
        <f ca="1">+IF(AND(ISNUMBER(OFFSET('Sanitation Data'!$E$4,0,10*ROW('Sanitation Data'!E57))),'Data Summary'!CP63="Yes"),100-OFFSET('Sanitation Data'!$E$4,0,10*ROW('Sanitation Data'!E57)),NA())</f>
        <v>#N/A</v>
      </c>
      <c r="AB63" s="507" t="e">
        <f ca="1">+IF(AND(ISNUMBER(OFFSET('Sanitation Data'!$E$6,0,10*ROW('Sanitation Data'!E57))),'Data Summary'!CQ63="Yes"),OFFSET('Sanitation Data'!$E$6,0,10*ROW('Sanitation Data'!E57)),NA())</f>
        <v>#N/A</v>
      </c>
      <c r="AC63" s="507" t="e">
        <f ca="1">+IF(AND(ISNUMBER(OFFSET('Sanitation Data'!$E$10,0,10*ROW('Sanitation Data'!E57))),'Data Summary'!CR63="Yes"),OFFSET('Sanitation Data'!$E$10,0,10*ROW('Sanitation Data'!E57)),NA())</f>
        <v>#N/A</v>
      </c>
      <c r="AD63" s="507" t="e">
        <f ca="1">+IF(AND(ISNUMBER(OFFSET('Sanitation Data'!$E$11,0,10*ROW('Sanitation Data'!E57))),'Data Summary'!CS63="Yes"),OFFSET('Sanitation Data'!$E$11,0,10*ROW('Sanitation Data'!E57)),NA())</f>
        <v>#N/A</v>
      </c>
      <c r="AE63" s="507" t="e">
        <f ca="1">+IF(AND(ISNUMBER(OFFSET('Sanitation Data'!$E$12,0,10*ROW('Sanitation Data'!E57))),'Data Summary'!CT63="Yes"),OFFSET('Sanitation Data'!$E$12,0,10*ROW('Sanitation Data'!E57)),NA())</f>
        <v>#N/A</v>
      </c>
      <c r="AF63" s="507" t="e">
        <f ca="1">+IF(AND(ISNUMBER(OFFSET('Sanitation Data'!$F$4,0,10*ROW('Sanitation Data'!F57))),'Data Summary'!CU63="Yes"),100-OFFSET('Sanitation Data'!$F$4,0,10*ROW('Sanitation Data'!F57)),NA())</f>
        <v>#N/A</v>
      </c>
      <c r="AG63" s="507" t="e">
        <f ca="1">+IF(AND(ISNUMBER(OFFSET('Sanitation Data'!$F$6,0,10*ROW('Sanitation Data'!F57))),'Data Summary'!CV63="Yes"),OFFSET('Sanitation Data'!$F$6,0,10*ROW('Sanitation Data'!F57)),NA())</f>
        <v>#N/A</v>
      </c>
      <c r="AH63" s="507" t="e">
        <f ca="1">+IF(AND(ISNUMBER(OFFSET('Sanitation Data'!$F$10,0,10*ROW('Sanitation Data'!F57))),'Data Summary'!CW63="Yes"),OFFSET('Sanitation Data'!$F$10,0,10*ROW('Sanitation Data'!F57)),NA())</f>
        <v>#N/A</v>
      </c>
      <c r="AI63" s="507" t="e">
        <f ca="1">+IF(AND(ISNUMBER(OFFSET('Sanitation Data'!$F$11,0,10*ROW('Sanitation Data'!F57))),'Data Summary'!CX63="Yes"),OFFSET('Sanitation Data'!$F$11,0,10*ROW('Sanitation Data'!F57)),NA())</f>
        <v>#N/A</v>
      </c>
      <c r="AJ63" s="507" t="e">
        <f ca="1">+IF(AND(ISNUMBER(OFFSET('Sanitation Data'!$F$12,0,10*ROW('Sanitation Data'!F57))),'Data Summary'!CY63="Yes"),OFFSET('Sanitation Data'!$F$12,0,10*ROW('Sanitation Data'!F57)),NA())</f>
        <v>#N/A</v>
      </c>
      <c r="AK63" s="507" t="e">
        <f ca="1">+IF(AND(ISNUMBER(OFFSET('Sanitation Data'!$G$4,0,10*ROW('Sanitation Data'!G57))),'Data Summary'!CZ63="Yes"),100-OFFSET('Sanitation Data'!$G$4,0,10*ROW('Sanitation Data'!G57)),NA())</f>
        <v>#N/A</v>
      </c>
      <c r="AL63" s="507" t="e">
        <f ca="1">+IF(AND(ISNUMBER(OFFSET('Sanitation Data'!$G$6,0,10*ROW('Sanitation Data'!G57))),'Data Summary'!DA63="Yes"),OFFSET('Sanitation Data'!$G$6,0,10*ROW('Sanitation Data'!G57)),NA())</f>
        <v>#N/A</v>
      </c>
      <c r="AM63" s="507" t="e">
        <f ca="1">+IF(AND(ISNUMBER(OFFSET('Sanitation Data'!$G$10,0,10*ROW('Sanitation Data'!G57))),'Data Summary'!DB63="Yes"),OFFSET('Sanitation Data'!$G$10,0,10*ROW('Sanitation Data'!G57)),NA())</f>
        <v>#N/A</v>
      </c>
      <c r="AN63" s="507" t="e">
        <f ca="1">+IF(AND(ISNUMBER(OFFSET('Sanitation Data'!$G$11,0,10*ROW('Sanitation Data'!G57))),'Data Summary'!DC63="Yes"),OFFSET('Sanitation Data'!$G$11,0,10*ROW('Sanitation Data'!G57)),NA())</f>
        <v>#N/A</v>
      </c>
      <c r="AO63" s="507" t="e">
        <f ca="1">+IF(AND(ISNUMBER(OFFSET('Sanitation Data'!$G$12,0,10*ROW('Sanitation Data'!G57))),'Data Summary'!DD63="Yes"),OFFSET('Sanitation Data'!$G$12,0,10*ROW('Sanitation Data'!G57)),NA())</f>
        <v>#N/A</v>
      </c>
      <c r="AP63" s="507" t="e">
        <f ca="1">+IF(AND(ISNUMBER(OFFSET('Sanitation Data'!$H$4,0,10*ROW('Sanitation Data'!H57))),'Data Summary'!DE63="Yes"),100-OFFSET('Sanitation Data'!$H$4,0,10*ROW('Sanitation Data'!H57)),NA())</f>
        <v>#N/A</v>
      </c>
      <c r="AQ63" s="507" t="e">
        <f ca="1">+IF(AND(ISNUMBER(OFFSET('Sanitation Data'!$H$6,0,10*ROW('Sanitation Data'!H57))),'Data Summary'!DF63="Yes"),OFFSET('Sanitation Data'!$H$6,0,10*ROW('Sanitation Data'!H57)),NA())</f>
        <v>#N/A</v>
      </c>
      <c r="AR63" s="507" t="e">
        <f ca="1">+IF(AND(ISNUMBER(OFFSET('Sanitation Data'!$H$10,0,10*ROW('Sanitation Data'!H57))),'Data Summary'!DG63="Yes"),OFFSET('Sanitation Data'!$H$10,0,10*ROW('Sanitation Data'!H57)),NA())</f>
        <v>#N/A</v>
      </c>
      <c r="AS63" s="507" t="e">
        <f ca="1">+IF(AND(ISNUMBER(OFFSET('Sanitation Data'!$H$11,0,10*ROW('Sanitation Data'!H57))),'Data Summary'!DH63="Yes"),OFFSET('Sanitation Data'!$H$11,0,10*ROW('Sanitation Data'!H57)),NA())</f>
        <v>#N/A</v>
      </c>
      <c r="AT63" s="507" t="e">
        <f ca="1">+IF(AND(ISNUMBER(OFFSET('Sanitation Data'!$H$12,0,10*ROW('Sanitation Data'!H57))),'Data Summary'!DI63="Yes"),OFFSET('Sanitation Data'!$H$12,0,10*ROW('Sanitation Data'!H57)),NA())</f>
        <v>#N/A</v>
      </c>
      <c r="AU63" s="507" t="e">
        <f ca="1">+IF(AND(ISNUMBER(OFFSET('Sanitation Data'!$I$4,0,10*ROW('Sanitation Data'!I57))),'Data Summary'!DJ63="Yes"),100-OFFSET('Sanitation Data'!$I$4,0,10*ROW('Sanitation Data'!I57)),NA())</f>
        <v>#N/A</v>
      </c>
      <c r="AV63" s="507" t="e">
        <f ca="1">+IF(AND(ISNUMBER(OFFSET('Sanitation Data'!$I$6,0,10*ROW('Sanitation Data'!I57))),'Data Summary'!DK63="Yes"),OFFSET('Sanitation Data'!$I$6,0,10*ROW('Sanitation Data'!I57)),NA())</f>
        <v>#N/A</v>
      </c>
      <c r="AW63" s="507" t="e">
        <f ca="1">+IF(AND(ISNUMBER(OFFSET('Sanitation Data'!$I$10,0,10*ROW('Sanitation Data'!I57))),'Data Summary'!DL63="Yes"),OFFSET('Sanitation Data'!$I$10,0,10*ROW('Sanitation Data'!I57)),NA())</f>
        <v>#N/A</v>
      </c>
      <c r="AX63" s="507" t="e">
        <f ca="1">+IF(AND(ISNUMBER(OFFSET('Sanitation Data'!$I$11,0,10*ROW('Sanitation Data'!I57))),'Data Summary'!DM63="Yes"),OFFSET('Sanitation Data'!$I$11,0,10*ROW('Sanitation Data'!I57)),NA())</f>
        <v>#N/A</v>
      </c>
      <c r="AY63" s="507" t="e">
        <f ca="1">+IF(AND(ISNUMBER(OFFSET('Sanitation Data'!$I$12,0,10*ROW('Sanitation Data'!I57))),'Data Summary'!DN63="Yes"),OFFSET('Sanitation Data'!$I$12,0,10*ROW('Sanitation Data'!I57)),NA())</f>
        <v>#N/A</v>
      </c>
      <c r="AZ63" s="508" t="e">
        <f ca="1">+IF(AND(ISNUMBER(OFFSET('Hygiene Data'!$D$5,0,10*ROW('Hygiene Data'!D57))),'Data Summary'!DO63="Yes"),OFFSET('Hygiene Data'!$D$5,0,10*ROW('Hygiene Data'!D57)),NA())</f>
        <v>#N/A</v>
      </c>
      <c r="BA63" s="508" t="e">
        <f ca="1">+IF(AND(ISNUMBER(OFFSET('Hygiene Data'!$D$7,0,10*ROW('Hygiene Data'!D57))),'Data Summary'!DP63="Yes"),OFFSET('Hygiene Data'!$D$7,0,10*ROW('Hygiene Data'!D57)),NA())</f>
        <v>#N/A</v>
      </c>
      <c r="BB63" s="508" t="e">
        <f ca="1">+IF(AND(ISNUMBER(OFFSET('Hygiene Data'!$D$9,0,10*ROW('Hygiene Data'!D57))),'Data Summary'!DQ63="Yes"),OFFSET('Hygiene Data'!$D$9,0,10*ROW('Hygiene Data'!D57)),NA())</f>
        <v>#N/A</v>
      </c>
      <c r="BC63" s="508" t="e">
        <f ca="1">+IF(AND(ISNUMBER(OFFSET('Hygiene Data'!$E$5,0,10*ROW('Hygiene Data'!E57))),'Data Summary'!DR63="Yes"),OFFSET('Hygiene Data'!$E$5,0,10*ROW('Hygiene Data'!E57)),NA())</f>
        <v>#N/A</v>
      </c>
      <c r="BD63" s="508" t="e">
        <f ca="1">+IF(AND(ISNUMBER(OFFSET('Hygiene Data'!$E$7,0,10*ROW('Hygiene Data'!E57))),'Data Summary'!DS63="Yes"),OFFSET('Hygiene Data'!$E$7,0,10*ROW('Hygiene Data'!E57)),NA())</f>
        <v>#N/A</v>
      </c>
      <c r="BE63" s="508" t="e">
        <f ca="1">+IF(AND(ISNUMBER(OFFSET('Hygiene Data'!$E$9,0,10*ROW('Hygiene Data'!E57))),'Data Summary'!DT63="Yes"),OFFSET('Hygiene Data'!$E$9,0,10*ROW('Hygiene Data'!E57)),NA())</f>
        <v>#N/A</v>
      </c>
      <c r="BF63" s="508" t="e">
        <f ca="1">+IF(AND(ISNUMBER(OFFSET('Hygiene Data'!$F$5,0,10*ROW('Hygiene Data'!F57))),'Data Summary'!DU63="Yes"),OFFSET('Hygiene Data'!$F$5,0,10*ROW('Hygiene Data'!F57)),NA())</f>
        <v>#N/A</v>
      </c>
      <c r="BG63" s="508" t="e">
        <f ca="1">+IF(AND(ISNUMBER(OFFSET('Hygiene Data'!$F$7,0,10*ROW('Hygiene Data'!F57))),'Data Summary'!DV63="Yes"),OFFSET('Hygiene Data'!$F$7,0,10*ROW('Hygiene Data'!F57)),NA())</f>
        <v>#N/A</v>
      </c>
      <c r="BH63" s="508" t="e">
        <f ca="1">+IF(AND(ISNUMBER(OFFSET('Hygiene Data'!$F$9,0,10*ROW('Hygiene Data'!F57))),'Data Summary'!DW63="Yes"),OFFSET('Hygiene Data'!$F$9,0,10*ROW('Hygiene Data'!F57)),NA())</f>
        <v>#N/A</v>
      </c>
      <c r="BI63" s="508" t="e">
        <f ca="1">+IF(AND(ISNUMBER(OFFSET('Hygiene Data'!$G$5,0,10*ROW('Hygiene Data'!G57))),'Data Summary'!DX63="Yes"),OFFSET('Hygiene Data'!$G$5,0,10*ROW('Hygiene Data'!G57)),NA())</f>
        <v>#N/A</v>
      </c>
      <c r="BJ63" s="508" t="e">
        <f ca="1">+IF(AND(ISNUMBER(OFFSET('Hygiene Data'!$G$7,0,10*ROW('Hygiene Data'!G57))),'Data Summary'!DY63="Yes"),OFFSET('Hygiene Data'!$G$7,0,10*ROW('Hygiene Data'!G57)),NA())</f>
        <v>#N/A</v>
      </c>
      <c r="BK63" s="508" t="e">
        <f ca="1">+IF(AND(ISNUMBER(OFFSET('Hygiene Data'!$G$9,0,10*ROW('Hygiene Data'!G57))),'Data Summary'!DZ63="Yes"),OFFSET('Hygiene Data'!$G$9,0,10*ROW('Hygiene Data'!G57)),NA())</f>
        <v>#N/A</v>
      </c>
      <c r="BL63" s="508" t="e">
        <f ca="1">+IF(AND(ISNUMBER(OFFSET('Hygiene Data'!$H$5,0,10*ROW('Hygiene Data'!H57))),'Data Summary'!EA63="Yes"),OFFSET('Hygiene Data'!$H$5,0,10*ROW('Hygiene Data'!H57)),NA())</f>
        <v>#N/A</v>
      </c>
      <c r="BM63" s="508" t="e">
        <f ca="1">+IF(AND(ISNUMBER(OFFSET('Hygiene Data'!$H$7,0,10*ROW('Hygiene Data'!H57))),'Data Summary'!EB63="Yes"),OFFSET('Hygiene Data'!$H$7,0,10*ROW('Hygiene Data'!H57)),NA())</f>
        <v>#N/A</v>
      </c>
      <c r="BN63" s="508" t="e">
        <f ca="1">+IF(AND(ISNUMBER(OFFSET('Hygiene Data'!$H$9,0,10*ROW('Hygiene Data'!H57))),'Data Summary'!EC63="Yes"),OFFSET('Hygiene Data'!$H$9,0,10*ROW('Hygiene Data'!H57)),NA())</f>
        <v>#N/A</v>
      </c>
      <c r="BO63" s="508" t="e">
        <f ca="1">+IF(AND(ISNUMBER(OFFSET('Hygiene Data'!$I$5,0,10*ROW('Hygiene Data'!I57))),'Data Summary'!ED63="Yes"),OFFSET('Hygiene Data'!$I$5,0,10*ROW('Hygiene Data'!I57)),NA())</f>
        <v>#N/A</v>
      </c>
      <c r="BP63" s="508" t="e">
        <f ca="1">+IF(AND(ISNUMBER(OFFSET('Hygiene Data'!$I$7,0,10*ROW('Hygiene Data'!I57))),'Data Summary'!EE63="Yes"),OFFSET('Hygiene Data'!$I$7,0,10*ROW('Hygiene Data'!I57)),NA())</f>
        <v>#N/A</v>
      </c>
      <c r="BQ63" s="508" t="e">
        <f ca="1">+IF(AND(ISNUMBER(OFFSET('Hygiene Data'!$I$9,0,10*ROW('Hygiene Data'!I57))),'Data Summary'!EF63="Yes"),OFFSET('Hygiene Data'!$I$9,0,10*ROW('Hygiene Data'!I57)),NA())</f>
        <v>#N/A</v>
      </c>
    </row>
    <row r="64" spans="1:69" x14ac:dyDescent="0.25">
      <c r="A64" s="504" t="e">
        <f ca="1">+RIGHT('Data Summary'!A64,LEN('Data Summary'!A64)-9)</f>
        <v>#VALUE!</v>
      </c>
      <c r="B64" s="478" t="str">
        <f ca="1">+IF(ISTEXT('Data Summary'!B64),'Data Summary'!B64,"")</f>
        <v/>
      </c>
      <c r="C64" s="505" t="e">
        <f ca="1">+VALUE('Data Summary'!C64)</f>
        <v>#VALUE!</v>
      </c>
      <c r="D64" s="506" t="e">
        <f ca="1">+IF(AND(ISNUMBER(OFFSET('Water Data'!$D$4,0,10*ROW('Water Data'!D58))),'Data Summary'!BS64="Yes"),100-OFFSET('Water Data'!$D$4,0,10*ROW('Water Data'!D58)),NA())</f>
        <v>#N/A</v>
      </c>
      <c r="E64" s="506" t="e">
        <f ca="1">+IF(AND(ISNUMBER(OFFSET('Water Data'!$D$6,0,10*ROW('Water Data'!D58))),'Data Summary'!BT64="Yes"),OFFSET('Water Data'!$D$6,0,10*ROW('Water Data'!D58)),NA())</f>
        <v>#N/A</v>
      </c>
      <c r="F64" s="506" t="e">
        <f ca="1">+IF(AND(ISNUMBER(OFFSET('Water Data'!$D$9,0,10*ROW('Water Data'!D58))),'Data Summary'!BU64="Yes"),OFFSET('Water Data'!$D$9,0,10*ROW('Water Data'!D58)),NA())</f>
        <v>#N/A</v>
      </c>
      <c r="G64" s="506" t="e">
        <f ca="1">+IF(AND(ISNUMBER(OFFSET('Water Data'!$E$4,0,10*ROW('Water Data'!E58))),'Data Summary'!BV64="Yes"),100-OFFSET('Water Data'!$E$4,0,10*ROW('Water Data'!E58)),NA())</f>
        <v>#N/A</v>
      </c>
      <c r="H64" s="506" t="e">
        <f ca="1">+IF(AND(ISNUMBER(OFFSET('Water Data'!$E$6,0,10*ROW('Water Data'!E58))),'Data Summary'!BW64="Yes"),OFFSET('Water Data'!$E$6,0,10*ROW('Water Data'!E58)),NA())</f>
        <v>#N/A</v>
      </c>
      <c r="I64" s="506" t="e">
        <f ca="1">+IF(AND(ISNUMBER(OFFSET('Water Data'!$E$9,0,10*ROW('Water Data'!E58))),'Data Summary'!BX64="Yes"),OFFSET('Water Data'!$E$9,0,10*ROW('Water Data'!E58)),NA())</f>
        <v>#N/A</v>
      </c>
      <c r="J64" s="506" t="e">
        <f ca="1">+IF(AND(ISNUMBER(OFFSET('Water Data'!$F$4,0,10*ROW('Water Data'!F58))),'Data Summary'!BY64="Yes"),100-OFFSET('Water Data'!$F$4,0,10*ROW('Water Data'!F58)),NA())</f>
        <v>#N/A</v>
      </c>
      <c r="K64" s="506" t="e">
        <f ca="1">+IF(AND(ISNUMBER(OFFSET('Water Data'!$F$6,0,10*ROW('Water Data'!F58))),'Data Summary'!BZ64="Yes"),OFFSET('Water Data'!$F$6,0,10*ROW('Water Data'!F58)),NA())</f>
        <v>#N/A</v>
      </c>
      <c r="L64" s="506" t="e">
        <f ca="1">+IF(AND(ISNUMBER(OFFSET('Water Data'!$F$9,0,10*ROW('Water Data'!F58))),'Data Summary'!CA64="Yes"),OFFSET('Water Data'!$F$9,0,10*ROW('Water Data'!F58)),NA())</f>
        <v>#N/A</v>
      </c>
      <c r="M64" s="506" t="e">
        <f ca="1">+IF(AND(ISNUMBER(OFFSET('Water Data'!$G$4,0,10*ROW('Water Data'!G58))),'Data Summary'!CB64="Yes"),100-OFFSET('Water Data'!$G$4,0,10*ROW('Water Data'!G58)),NA())</f>
        <v>#N/A</v>
      </c>
      <c r="N64" s="506" t="e">
        <f ca="1">+IF(AND(ISNUMBER(OFFSET('Water Data'!$G$6,0,10*ROW('Water Data'!G58))),'Data Summary'!CC64="Yes"),OFFSET('Water Data'!$G$6,0,10*ROW('Water Data'!G58)),NA())</f>
        <v>#N/A</v>
      </c>
      <c r="O64" s="506" t="e">
        <f ca="1">+IF(AND(ISNUMBER(OFFSET('Water Data'!$G$9,0,10*ROW('Water Data'!G58))),'Data Summary'!CD64="Yes"),OFFSET('Water Data'!$G$9,0,10*ROW('Water Data'!G58)),NA())</f>
        <v>#N/A</v>
      </c>
      <c r="P64" s="506" t="e">
        <f ca="1">+IF(AND(ISNUMBER(OFFSET('Water Data'!$H$4,0,10*ROW('Water Data'!H58))),'Data Summary'!CE64="Yes"),100-OFFSET('Water Data'!$H$4,0,10*ROW('Water Data'!H58)),NA())</f>
        <v>#N/A</v>
      </c>
      <c r="Q64" s="506" t="e">
        <f ca="1">+IF(AND(ISNUMBER(OFFSET('Water Data'!$H$6,0,10*ROW('Water Data'!H58))),'Data Summary'!CF64="Yes"),OFFSET('Water Data'!$H$6,0,10*ROW('Water Data'!H58)),NA())</f>
        <v>#N/A</v>
      </c>
      <c r="R64" s="506" t="e">
        <f ca="1">+IF(AND(ISNUMBER(OFFSET('Water Data'!$H$9,0,10*ROW('Water Data'!H58))),'Data Summary'!CG64="Yes"),OFFSET('Water Data'!$H$9,0,10*ROW('Water Data'!H58)),NA())</f>
        <v>#N/A</v>
      </c>
      <c r="S64" s="506" t="e">
        <f ca="1">+IF(AND(ISNUMBER(OFFSET('Water Data'!$I$4,0,10*ROW('Water Data'!I58))),'Data Summary'!CH64="Yes"),100-OFFSET('Water Data'!$I$4,0,10*ROW('Water Data'!I58)),NA())</f>
        <v>#N/A</v>
      </c>
      <c r="T64" s="506" t="e">
        <f ca="1">+IF(AND(ISNUMBER(OFFSET('Water Data'!$I$6,0,10*ROW('Water Data'!I58))),'Data Summary'!CI64="Yes"),OFFSET('Water Data'!$I$6,0,10*ROW('Water Data'!I58)),NA())</f>
        <v>#N/A</v>
      </c>
      <c r="U64" s="506" t="e">
        <f ca="1">+IF(AND(ISNUMBER(OFFSET('Water Data'!$I$9,0,10*ROW('Water Data'!I58))),'Data Summary'!CJ64="Yes"),OFFSET('Water Data'!$I$9,0,10*ROW('Water Data'!I58)),NA())</f>
        <v>#N/A</v>
      </c>
      <c r="V64" s="507" t="e">
        <f ca="1">+IF(AND(ISNUMBER(OFFSET('Sanitation Data'!$D$4,0,10*ROW('Sanitation Data'!D58))),'Data Summary'!CK64="Yes"),100-OFFSET('Sanitation Data'!$D$4,0,10*ROW('Sanitation Data'!D58)),NA())</f>
        <v>#N/A</v>
      </c>
      <c r="W64" s="507" t="e">
        <f ca="1">+IF(AND(ISNUMBER(OFFSET('Sanitation Data'!$D$6,0,10*ROW('Sanitation Data'!D58))),'Data Summary'!CL64="Yes"),OFFSET('Sanitation Data'!$D$6,0,10*ROW('Sanitation Data'!D58)),NA())</f>
        <v>#N/A</v>
      </c>
      <c r="X64" s="507" t="e">
        <f ca="1">+IF(AND(ISNUMBER(OFFSET('Sanitation Data'!$D$10,0,10*ROW('Sanitation Data'!D58))),'Data Summary'!CM64="Yes"),OFFSET('Sanitation Data'!$D$10,0,10*ROW('Sanitation Data'!D58)),NA())</f>
        <v>#N/A</v>
      </c>
      <c r="Y64" s="507" t="e">
        <f ca="1">+IF(AND(ISNUMBER(OFFSET('Sanitation Data'!$D$11,0,10*ROW('Sanitation Data'!D58))),'Data Summary'!CN64="Yes"),OFFSET('Sanitation Data'!$D$11,0,10*ROW('Sanitation Data'!D58)),NA())</f>
        <v>#N/A</v>
      </c>
      <c r="Z64" s="507" t="e">
        <f ca="1">+IF(AND(ISNUMBER(OFFSET('Sanitation Data'!$D$12,0,10*ROW('Sanitation Data'!D58))),'Data Summary'!CO64="Yes"),OFFSET('Sanitation Data'!$D$12,0,10*ROW('Sanitation Data'!D58)),NA())</f>
        <v>#N/A</v>
      </c>
      <c r="AA64" s="507" t="e">
        <f ca="1">+IF(AND(ISNUMBER(OFFSET('Sanitation Data'!$E$4,0,10*ROW('Sanitation Data'!E58))),'Data Summary'!CP64="Yes"),100-OFFSET('Sanitation Data'!$E$4,0,10*ROW('Sanitation Data'!E58)),NA())</f>
        <v>#N/A</v>
      </c>
      <c r="AB64" s="507" t="e">
        <f ca="1">+IF(AND(ISNUMBER(OFFSET('Sanitation Data'!$E$6,0,10*ROW('Sanitation Data'!E58))),'Data Summary'!CQ64="Yes"),OFFSET('Sanitation Data'!$E$6,0,10*ROW('Sanitation Data'!E58)),NA())</f>
        <v>#N/A</v>
      </c>
      <c r="AC64" s="507" t="e">
        <f ca="1">+IF(AND(ISNUMBER(OFFSET('Sanitation Data'!$E$10,0,10*ROW('Sanitation Data'!E58))),'Data Summary'!CR64="Yes"),OFFSET('Sanitation Data'!$E$10,0,10*ROW('Sanitation Data'!E58)),NA())</f>
        <v>#N/A</v>
      </c>
      <c r="AD64" s="507" t="e">
        <f ca="1">+IF(AND(ISNUMBER(OFFSET('Sanitation Data'!$E$11,0,10*ROW('Sanitation Data'!E58))),'Data Summary'!CS64="Yes"),OFFSET('Sanitation Data'!$E$11,0,10*ROW('Sanitation Data'!E58)),NA())</f>
        <v>#N/A</v>
      </c>
      <c r="AE64" s="507" t="e">
        <f ca="1">+IF(AND(ISNUMBER(OFFSET('Sanitation Data'!$E$12,0,10*ROW('Sanitation Data'!E58))),'Data Summary'!CT64="Yes"),OFFSET('Sanitation Data'!$E$12,0,10*ROW('Sanitation Data'!E58)),NA())</f>
        <v>#N/A</v>
      </c>
      <c r="AF64" s="507" t="e">
        <f ca="1">+IF(AND(ISNUMBER(OFFSET('Sanitation Data'!$F$4,0,10*ROW('Sanitation Data'!F58))),'Data Summary'!CU64="Yes"),100-OFFSET('Sanitation Data'!$F$4,0,10*ROW('Sanitation Data'!F58)),NA())</f>
        <v>#N/A</v>
      </c>
      <c r="AG64" s="507" t="e">
        <f ca="1">+IF(AND(ISNUMBER(OFFSET('Sanitation Data'!$F$6,0,10*ROW('Sanitation Data'!F58))),'Data Summary'!CV64="Yes"),OFFSET('Sanitation Data'!$F$6,0,10*ROW('Sanitation Data'!F58)),NA())</f>
        <v>#N/A</v>
      </c>
      <c r="AH64" s="507" t="e">
        <f ca="1">+IF(AND(ISNUMBER(OFFSET('Sanitation Data'!$F$10,0,10*ROW('Sanitation Data'!F58))),'Data Summary'!CW64="Yes"),OFFSET('Sanitation Data'!$F$10,0,10*ROW('Sanitation Data'!F58)),NA())</f>
        <v>#N/A</v>
      </c>
      <c r="AI64" s="507" t="e">
        <f ca="1">+IF(AND(ISNUMBER(OFFSET('Sanitation Data'!$F$11,0,10*ROW('Sanitation Data'!F58))),'Data Summary'!CX64="Yes"),OFFSET('Sanitation Data'!$F$11,0,10*ROW('Sanitation Data'!F58)),NA())</f>
        <v>#N/A</v>
      </c>
      <c r="AJ64" s="507" t="e">
        <f ca="1">+IF(AND(ISNUMBER(OFFSET('Sanitation Data'!$F$12,0,10*ROW('Sanitation Data'!F58))),'Data Summary'!CY64="Yes"),OFFSET('Sanitation Data'!$F$12,0,10*ROW('Sanitation Data'!F58)),NA())</f>
        <v>#N/A</v>
      </c>
      <c r="AK64" s="507" t="e">
        <f ca="1">+IF(AND(ISNUMBER(OFFSET('Sanitation Data'!$G$4,0,10*ROW('Sanitation Data'!G58))),'Data Summary'!CZ64="Yes"),100-OFFSET('Sanitation Data'!$G$4,0,10*ROW('Sanitation Data'!G58)),NA())</f>
        <v>#N/A</v>
      </c>
      <c r="AL64" s="507" t="e">
        <f ca="1">+IF(AND(ISNUMBER(OFFSET('Sanitation Data'!$G$6,0,10*ROW('Sanitation Data'!G58))),'Data Summary'!DA64="Yes"),OFFSET('Sanitation Data'!$G$6,0,10*ROW('Sanitation Data'!G58)),NA())</f>
        <v>#N/A</v>
      </c>
      <c r="AM64" s="507" t="e">
        <f ca="1">+IF(AND(ISNUMBER(OFFSET('Sanitation Data'!$G$10,0,10*ROW('Sanitation Data'!G58))),'Data Summary'!DB64="Yes"),OFFSET('Sanitation Data'!$G$10,0,10*ROW('Sanitation Data'!G58)),NA())</f>
        <v>#N/A</v>
      </c>
      <c r="AN64" s="507" t="e">
        <f ca="1">+IF(AND(ISNUMBER(OFFSET('Sanitation Data'!$G$11,0,10*ROW('Sanitation Data'!G58))),'Data Summary'!DC64="Yes"),OFFSET('Sanitation Data'!$G$11,0,10*ROW('Sanitation Data'!G58)),NA())</f>
        <v>#N/A</v>
      </c>
      <c r="AO64" s="507" t="e">
        <f ca="1">+IF(AND(ISNUMBER(OFFSET('Sanitation Data'!$G$12,0,10*ROW('Sanitation Data'!G58))),'Data Summary'!DD64="Yes"),OFFSET('Sanitation Data'!$G$12,0,10*ROW('Sanitation Data'!G58)),NA())</f>
        <v>#N/A</v>
      </c>
      <c r="AP64" s="507" t="e">
        <f ca="1">+IF(AND(ISNUMBER(OFFSET('Sanitation Data'!$H$4,0,10*ROW('Sanitation Data'!H58))),'Data Summary'!DE64="Yes"),100-OFFSET('Sanitation Data'!$H$4,0,10*ROW('Sanitation Data'!H58)),NA())</f>
        <v>#N/A</v>
      </c>
      <c r="AQ64" s="507" t="e">
        <f ca="1">+IF(AND(ISNUMBER(OFFSET('Sanitation Data'!$H$6,0,10*ROW('Sanitation Data'!H58))),'Data Summary'!DF64="Yes"),OFFSET('Sanitation Data'!$H$6,0,10*ROW('Sanitation Data'!H58)),NA())</f>
        <v>#N/A</v>
      </c>
      <c r="AR64" s="507" t="e">
        <f ca="1">+IF(AND(ISNUMBER(OFFSET('Sanitation Data'!$H$10,0,10*ROW('Sanitation Data'!H58))),'Data Summary'!DG64="Yes"),OFFSET('Sanitation Data'!$H$10,0,10*ROW('Sanitation Data'!H58)),NA())</f>
        <v>#N/A</v>
      </c>
      <c r="AS64" s="507" t="e">
        <f ca="1">+IF(AND(ISNUMBER(OFFSET('Sanitation Data'!$H$11,0,10*ROW('Sanitation Data'!H58))),'Data Summary'!DH64="Yes"),OFFSET('Sanitation Data'!$H$11,0,10*ROW('Sanitation Data'!H58)),NA())</f>
        <v>#N/A</v>
      </c>
      <c r="AT64" s="507" t="e">
        <f ca="1">+IF(AND(ISNUMBER(OFFSET('Sanitation Data'!$H$12,0,10*ROW('Sanitation Data'!H58))),'Data Summary'!DI64="Yes"),OFFSET('Sanitation Data'!$H$12,0,10*ROW('Sanitation Data'!H58)),NA())</f>
        <v>#N/A</v>
      </c>
      <c r="AU64" s="507" t="e">
        <f ca="1">+IF(AND(ISNUMBER(OFFSET('Sanitation Data'!$I$4,0,10*ROW('Sanitation Data'!I58))),'Data Summary'!DJ64="Yes"),100-OFFSET('Sanitation Data'!$I$4,0,10*ROW('Sanitation Data'!I58)),NA())</f>
        <v>#N/A</v>
      </c>
      <c r="AV64" s="507" t="e">
        <f ca="1">+IF(AND(ISNUMBER(OFFSET('Sanitation Data'!$I$6,0,10*ROW('Sanitation Data'!I58))),'Data Summary'!DK64="Yes"),OFFSET('Sanitation Data'!$I$6,0,10*ROW('Sanitation Data'!I58)),NA())</f>
        <v>#N/A</v>
      </c>
      <c r="AW64" s="507" t="e">
        <f ca="1">+IF(AND(ISNUMBER(OFFSET('Sanitation Data'!$I$10,0,10*ROW('Sanitation Data'!I58))),'Data Summary'!DL64="Yes"),OFFSET('Sanitation Data'!$I$10,0,10*ROW('Sanitation Data'!I58)),NA())</f>
        <v>#N/A</v>
      </c>
      <c r="AX64" s="507" t="e">
        <f ca="1">+IF(AND(ISNUMBER(OFFSET('Sanitation Data'!$I$11,0,10*ROW('Sanitation Data'!I58))),'Data Summary'!DM64="Yes"),OFFSET('Sanitation Data'!$I$11,0,10*ROW('Sanitation Data'!I58)),NA())</f>
        <v>#N/A</v>
      </c>
      <c r="AY64" s="507" t="e">
        <f ca="1">+IF(AND(ISNUMBER(OFFSET('Sanitation Data'!$I$12,0,10*ROW('Sanitation Data'!I58))),'Data Summary'!DN64="Yes"),OFFSET('Sanitation Data'!$I$12,0,10*ROW('Sanitation Data'!I58)),NA())</f>
        <v>#N/A</v>
      </c>
      <c r="AZ64" s="508" t="e">
        <f ca="1">+IF(AND(ISNUMBER(OFFSET('Hygiene Data'!$D$5,0,10*ROW('Hygiene Data'!D58))),'Data Summary'!DO64="Yes"),OFFSET('Hygiene Data'!$D$5,0,10*ROW('Hygiene Data'!D58)),NA())</f>
        <v>#N/A</v>
      </c>
      <c r="BA64" s="508" t="e">
        <f ca="1">+IF(AND(ISNUMBER(OFFSET('Hygiene Data'!$D$7,0,10*ROW('Hygiene Data'!D58))),'Data Summary'!DP64="Yes"),OFFSET('Hygiene Data'!$D$7,0,10*ROW('Hygiene Data'!D58)),NA())</f>
        <v>#N/A</v>
      </c>
      <c r="BB64" s="508" t="e">
        <f ca="1">+IF(AND(ISNUMBER(OFFSET('Hygiene Data'!$D$9,0,10*ROW('Hygiene Data'!D58))),'Data Summary'!DQ64="Yes"),OFFSET('Hygiene Data'!$D$9,0,10*ROW('Hygiene Data'!D58)),NA())</f>
        <v>#N/A</v>
      </c>
      <c r="BC64" s="508" t="e">
        <f ca="1">+IF(AND(ISNUMBER(OFFSET('Hygiene Data'!$E$5,0,10*ROW('Hygiene Data'!E58))),'Data Summary'!DR64="Yes"),OFFSET('Hygiene Data'!$E$5,0,10*ROW('Hygiene Data'!E58)),NA())</f>
        <v>#N/A</v>
      </c>
      <c r="BD64" s="508" t="e">
        <f ca="1">+IF(AND(ISNUMBER(OFFSET('Hygiene Data'!$E$7,0,10*ROW('Hygiene Data'!E58))),'Data Summary'!DS64="Yes"),OFFSET('Hygiene Data'!$E$7,0,10*ROW('Hygiene Data'!E58)),NA())</f>
        <v>#N/A</v>
      </c>
      <c r="BE64" s="508" t="e">
        <f ca="1">+IF(AND(ISNUMBER(OFFSET('Hygiene Data'!$E$9,0,10*ROW('Hygiene Data'!E58))),'Data Summary'!DT64="Yes"),OFFSET('Hygiene Data'!$E$9,0,10*ROW('Hygiene Data'!E58)),NA())</f>
        <v>#N/A</v>
      </c>
      <c r="BF64" s="508" t="e">
        <f ca="1">+IF(AND(ISNUMBER(OFFSET('Hygiene Data'!$F$5,0,10*ROW('Hygiene Data'!F58))),'Data Summary'!DU64="Yes"),OFFSET('Hygiene Data'!$F$5,0,10*ROW('Hygiene Data'!F58)),NA())</f>
        <v>#N/A</v>
      </c>
      <c r="BG64" s="508" t="e">
        <f ca="1">+IF(AND(ISNUMBER(OFFSET('Hygiene Data'!$F$7,0,10*ROW('Hygiene Data'!F58))),'Data Summary'!DV64="Yes"),OFFSET('Hygiene Data'!$F$7,0,10*ROW('Hygiene Data'!F58)),NA())</f>
        <v>#N/A</v>
      </c>
      <c r="BH64" s="508" t="e">
        <f ca="1">+IF(AND(ISNUMBER(OFFSET('Hygiene Data'!$F$9,0,10*ROW('Hygiene Data'!F58))),'Data Summary'!DW64="Yes"),OFFSET('Hygiene Data'!$F$9,0,10*ROW('Hygiene Data'!F58)),NA())</f>
        <v>#N/A</v>
      </c>
      <c r="BI64" s="508" t="e">
        <f ca="1">+IF(AND(ISNUMBER(OFFSET('Hygiene Data'!$G$5,0,10*ROW('Hygiene Data'!G58))),'Data Summary'!DX64="Yes"),OFFSET('Hygiene Data'!$G$5,0,10*ROW('Hygiene Data'!G58)),NA())</f>
        <v>#N/A</v>
      </c>
      <c r="BJ64" s="508" t="e">
        <f ca="1">+IF(AND(ISNUMBER(OFFSET('Hygiene Data'!$G$7,0,10*ROW('Hygiene Data'!G58))),'Data Summary'!DY64="Yes"),OFFSET('Hygiene Data'!$G$7,0,10*ROW('Hygiene Data'!G58)),NA())</f>
        <v>#N/A</v>
      </c>
      <c r="BK64" s="508" t="e">
        <f ca="1">+IF(AND(ISNUMBER(OFFSET('Hygiene Data'!$G$9,0,10*ROW('Hygiene Data'!G58))),'Data Summary'!DZ64="Yes"),OFFSET('Hygiene Data'!$G$9,0,10*ROW('Hygiene Data'!G58)),NA())</f>
        <v>#N/A</v>
      </c>
      <c r="BL64" s="508" t="e">
        <f ca="1">+IF(AND(ISNUMBER(OFFSET('Hygiene Data'!$H$5,0,10*ROW('Hygiene Data'!H58))),'Data Summary'!EA64="Yes"),OFFSET('Hygiene Data'!$H$5,0,10*ROW('Hygiene Data'!H58)),NA())</f>
        <v>#N/A</v>
      </c>
      <c r="BM64" s="508" t="e">
        <f ca="1">+IF(AND(ISNUMBER(OFFSET('Hygiene Data'!$H$7,0,10*ROW('Hygiene Data'!H58))),'Data Summary'!EB64="Yes"),OFFSET('Hygiene Data'!$H$7,0,10*ROW('Hygiene Data'!H58)),NA())</f>
        <v>#N/A</v>
      </c>
      <c r="BN64" s="508" t="e">
        <f ca="1">+IF(AND(ISNUMBER(OFFSET('Hygiene Data'!$H$9,0,10*ROW('Hygiene Data'!H58))),'Data Summary'!EC64="Yes"),OFFSET('Hygiene Data'!$H$9,0,10*ROW('Hygiene Data'!H58)),NA())</f>
        <v>#N/A</v>
      </c>
      <c r="BO64" s="508" t="e">
        <f ca="1">+IF(AND(ISNUMBER(OFFSET('Hygiene Data'!$I$5,0,10*ROW('Hygiene Data'!I58))),'Data Summary'!ED64="Yes"),OFFSET('Hygiene Data'!$I$5,0,10*ROW('Hygiene Data'!I58)),NA())</f>
        <v>#N/A</v>
      </c>
      <c r="BP64" s="508" t="e">
        <f ca="1">+IF(AND(ISNUMBER(OFFSET('Hygiene Data'!$I$7,0,10*ROW('Hygiene Data'!I58))),'Data Summary'!EE64="Yes"),OFFSET('Hygiene Data'!$I$7,0,10*ROW('Hygiene Data'!I58)),NA())</f>
        <v>#N/A</v>
      </c>
      <c r="BQ64" s="508" t="e">
        <f ca="1">+IF(AND(ISNUMBER(OFFSET('Hygiene Data'!$I$9,0,10*ROW('Hygiene Data'!I58))),'Data Summary'!EF64="Yes"),OFFSET('Hygiene Data'!$I$9,0,10*ROW('Hygiene Data'!I58)),NA())</f>
        <v>#N/A</v>
      </c>
    </row>
    <row r="65" spans="1:69" x14ac:dyDescent="0.25">
      <c r="A65" s="504" t="e">
        <f ca="1">+RIGHT('Data Summary'!A65,LEN('Data Summary'!A65)-9)</f>
        <v>#VALUE!</v>
      </c>
      <c r="B65" s="478" t="str">
        <f ca="1">+IF(ISTEXT('Data Summary'!B65),'Data Summary'!B65,"")</f>
        <v/>
      </c>
      <c r="C65" s="505" t="e">
        <f ca="1">+VALUE('Data Summary'!C65)</f>
        <v>#VALUE!</v>
      </c>
      <c r="D65" s="506" t="e">
        <f ca="1">+IF(AND(ISNUMBER(OFFSET('Water Data'!$D$4,0,10*ROW('Water Data'!D59))),'Data Summary'!BS65="Yes"),100-OFFSET('Water Data'!$D$4,0,10*ROW('Water Data'!D59)),NA())</f>
        <v>#N/A</v>
      </c>
      <c r="E65" s="506" t="e">
        <f ca="1">+IF(AND(ISNUMBER(OFFSET('Water Data'!$D$6,0,10*ROW('Water Data'!D59))),'Data Summary'!BT65="Yes"),OFFSET('Water Data'!$D$6,0,10*ROW('Water Data'!D59)),NA())</f>
        <v>#N/A</v>
      </c>
      <c r="F65" s="506" t="e">
        <f ca="1">+IF(AND(ISNUMBER(OFFSET('Water Data'!$D$9,0,10*ROW('Water Data'!D59))),'Data Summary'!BU65="Yes"),OFFSET('Water Data'!$D$9,0,10*ROW('Water Data'!D59)),NA())</f>
        <v>#N/A</v>
      </c>
      <c r="G65" s="506" t="e">
        <f ca="1">+IF(AND(ISNUMBER(OFFSET('Water Data'!$E$4,0,10*ROW('Water Data'!E59))),'Data Summary'!BV65="Yes"),100-OFFSET('Water Data'!$E$4,0,10*ROW('Water Data'!E59)),NA())</f>
        <v>#N/A</v>
      </c>
      <c r="H65" s="506" t="e">
        <f ca="1">+IF(AND(ISNUMBER(OFFSET('Water Data'!$E$6,0,10*ROW('Water Data'!E59))),'Data Summary'!BW65="Yes"),OFFSET('Water Data'!$E$6,0,10*ROW('Water Data'!E59)),NA())</f>
        <v>#N/A</v>
      </c>
      <c r="I65" s="506" t="e">
        <f ca="1">+IF(AND(ISNUMBER(OFFSET('Water Data'!$E$9,0,10*ROW('Water Data'!E59))),'Data Summary'!BX65="Yes"),OFFSET('Water Data'!$E$9,0,10*ROW('Water Data'!E59)),NA())</f>
        <v>#N/A</v>
      </c>
      <c r="J65" s="506" t="e">
        <f ca="1">+IF(AND(ISNUMBER(OFFSET('Water Data'!$F$4,0,10*ROW('Water Data'!F59))),'Data Summary'!BY65="Yes"),100-OFFSET('Water Data'!$F$4,0,10*ROW('Water Data'!F59)),NA())</f>
        <v>#N/A</v>
      </c>
      <c r="K65" s="506" t="e">
        <f ca="1">+IF(AND(ISNUMBER(OFFSET('Water Data'!$F$6,0,10*ROW('Water Data'!F59))),'Data Summary'!BZ65="Yes"),OFFSET('Water Data'!$F$6,0,10*ROW('Water Data'!F59)),NA())</f>
        <v>#N/A</v>
      </c>
      <c r="L65" s="506" t="e">
        <f ca="1">+IF(AND(ISNUMBER(OFFSET('Water Data'!$F$9,0,10*ROW('Water Data'!F59))),'Data Summary'!CA65="Yes"),OFFSET('Water Data'!$F$9,0,10*ROW('Water Data'!F59)),NA())</f>
        <v>#N/A</v>
      </c>
      <c r="M65" s="506" t="e">
        <f ca="1">+IF(AND(ISNUMBER(OFFSET('Water Data'!$G$4,0,10*ROW('Water Data'!G59))),'Data Summary'!CB65="Yes"),100-OFFSET('Water Data'!$G$4,0,10*ROW('Water Data'!G59)),NA())</f>
        <v>#N/A</v>
      </c>
      <c r="N65" s="506" t="e">
        <f ca="1">+IF(AND(ISNUMBER(OFFSET('Water Data'!$G$6,0,10*ROW('Water Data'!G59))),'Data Summary'!CC65="Yes"),OFFSET('Water Data'!$G$6,0,10*ROW('Water Data'!G59)),NA())</f>
        <v>#N/A</v>
      </c>
      <c r="O65" s="506" t="e">
        <f ca="1">+IF(AND(ISNUMBER(OFFSET('Water Data'!$G$9,0,10*ROW('Water Data'!G59))),'Data Summary'!CD65="Yes"),OFFSET('Water Data'!$G$9,0,10*ROW('Water Data'!G59)),NA())</f>
        <v>#N/A</v>
      </c>
      <c r="P65" s="506" t="e">
        <f ca="1">+IF(AND(ISNUMBER(OFFSET('Water Data'!$H$4,0,10*ROW('Water Data'!H59))),'Data Summary'!CE65="Yes"),100-OFFSET('Water Data'!$H$4,0,10*ROW('Water Data'!H59)),NA())</f>
        <v>#N/A</v>
      </c>
      <c r="Q65" s="506" t="e">
        <f ca="1">+IF(AND(ISNUMBER(OFFSET('Water Data'!$H$6,0,10*ROW('Water Data'!H59))),'Data Summary'!CF65="Yes"),OFFSET('Water Data'!$H$6,0,10*ROW('Water Data'!H59)),NA())</f>
        <v>#N/A</v>
      </c>
      <c r="R65" s="506" t="e">
        <f ca="1">+IF(AND(ISNUMBER(OFFSET('Water Data'!$H$9,0,10*ROW('Water Data'!H59))),'Data Summary'!CG65="Yes"),OFFSET('Water Data'!$H$9,0,10*ROW('Water Data'!H59)),NA())</f>
        <v>#N/A</v>
      </c>
      <c r="S65" s="506" t="e">
        <f ca="1">+IF(AND(ISNUMBER(OFFSET('Water Data'!$I$4,0,10*ROW('Water Data'!I59))),'Data Summary'!CH65="Yes"),100-OFFSET('Water Data'!$I$4,0,10*ROW('Water Data'!I59)),NA())</f>
        <v>#N/A</v>
      </c>
      <c r="T65" s="506" t="e">
        <f ca="1">+IF(AND(ISNUMBER(OFFSET('Water Data'!$I$6,0,10*ROW('Water Data'!I59))),'Data Summary'!CI65="Yes"),OFFSET('Water Data'!$I$6,0,10*ROW('Water Data'!I59)),NA())</f>
        <v>#N/A</v>
      </c>
      <c r="U65" s="506" t="e">
        <f ca="1">+IF(AND(ISNUMBER(OFFSET('Water Data'!$I$9,0,10*ROW('Water Data'!I59))),'Data Summary'!CJ65="Yes"),OFFSET('Water Data'!$I$9,0,10*ROW('Water Data'!I59)),NA())</f>
        <v>#N/A</v>
      </c>
      <c r="V65" s="507" t="e">
        <f ca="1">+IF(AND(ISNUMBER(OFFSET('Sanitation Data'!$D$4,0,10*ROW('Sanitation Data'!D59))),'Data Summary'!CK65="Yes"),100-OFFSET('Sanitation Data'!$D$4,0,10*ROW('Sanitation Data'!D59)),NA())</f>
        <v>#N/A</v>
      </c>
      <c r="W65" s="507" t="e">
        <f ca="1">+IF(AND(ISNUMBER(OFFSET('Sanitation Data'!$D$6,0,10*ROW('Sanitation Data'!D59))),'Data Summary'!CL65="Yes"),OFFSET('Sanitation Data'!$D$6,0,10*ROW('Sanitation Data'!D59)),NA())</f>
        <v>#N/A</v>
      </c>
      <c r="X65" s="507" t="e">
        <f ca="1">+IF(AND(ISNUMBER(OFFSET('Sanitation Data'!$D$10,0,10*ROW('Sanitation Data'!D59))),'Data Summary'!CM65="Yes"),OFFSET('Sanitation Data'!$D$10,0,10*ROW('Sanitation Data'!D59)),NA())</f>
        <v>#N/A</v>
      </c>
      <c r="Y65" s="507" t="e">
        <f ca="1">+IF(AND(ISNUMBER(OFFSET('Sanitation Data'!$D$11,0,10*ROW('Sanitation Data'!D59))),'Data Summary'!CN65="Yes"),OFFSET('Sanitation Data'!$D$11,0,10*ROW('Sanitation Data'!D59)),NA())</f>
        <v>#N/A</v>
      </c>
      <c r="Z65" s="507" t="e">
        <f ca="1">+IF(AND(ISNUMBER(OFFSET('Sanitation Data'!$D$12,0,10*ROW('Sanitation Data'!D59))),'Data Summary'!CO65="Yes"),OFFSET('Sanitation Data'!$D$12,0,10*ROW('Sanitation Data'!D59)),NA())</f>
        <v>#N/A</v>
      </c>
      <c r="AA65" s="507" t="e">
        <f ca="1">+IF(AND(ISNUMBER(OFFSET('Sanitation Data'!$E$4,0,10*ROW('Sanitation Data'!E59))),'Data Summary'!CP65="Yes"),100-OFFSET('Sanitation Data'!$E$4,0,10*ROW('Sanitation Data'!E59)),NA())</f>
        <v>#N/A</v>
      </c>
      <c r="AB65" s="507" t="e">
        <f ca="1">+IF(AND(ISNUMBER(OFFSET('Sanitation Data'!$E$6,0,10*ROW('Sanitation Data'!E59))),'Data Summary'!CQ65="Yes"),OFFSET('Sanitation Data'!$E$6,0,10*ROW('Sanitation Data'!E59)),NA())</f>
        <v>#N/A</v>
      </c>
      <c r="AC65" s="507" t="e">
        <f ca="1">+IF(AND(ISNUMBER(OFFSET('Sanitation Data'!$E$10,0,10*ROW('Sanitation Data'!E59))),'Data Summary'!CR65="Yes"),OFFSET('Sanitation Data'!$E$10,0,10*ROW('Sanitation Data'!E59)),NA())</f>
        <v>#N/A</v>
      </c>
      <c r="AD65" s="507" t="e">
        <f ca="1">+IF(AND(ISNUMBER(OFFSET('Sanitation Data'!$E$11,0,10*ROW('Sanitation Data'!E59))),'Data Summary'!CS65="Yes"),OFFSET('Sanitation Data'!$E$11,0,10*ROW('Sanitation Data'!E59)),NA())</f>
        <v>#N/A</v>
      </c>
      <c r="AE65" s="507" t="e">
        <f ca="1">+IF(AND(ISNUMBER(OFFSET('Sanitation Data'!$E$12,0,10*ROW('Sanitation Data'!E59))),'Data Summary'!CT65="Yes"),OFFSET('Sanitation Data'!$E$12,0,10*ROW('Sanitation Data'!E59)),NA())</f>
        <v>#N/A</v>
      </c>
      <c r="AF65" s="507" t="e">
        <f ca="1">+IF(AND(ISNUMBER(OFFSET('Sanitation Data'!$F$4,0,10*ROW('Sanitation Data'!F59))),'Data Summary'!CU65="Yes"),100-OFFSET('Sanitation Data'!$F$4,0,10*ROW('Sanitation Data'!F59)),NA())</f>
        <v>#N/A</v>
      </c>
      <c r="AG65" s="507" t="e">
        <f ca="1">+IF(AND(ISNUMBER(OFFSET('Sanitation Data'!$F$6,0,10*ROW('Sanitation Data'!F59))),'Data Summary'!CV65="Yes"),OFFSET('Sanitation Data'!$F$6,0,10*ROW('Sanitation Data'!F59)),NA())</f>
        <v>#N/A</v>
      </c>
      <c r="AH65" s="507" t="e">
        <f ca="1">+IF(AND(ISNUMBER(OFFSET('Sanitation Data'!$F$10,0,10*ROW('Sanitation Data'!F59))),'Data Summary'!CW65="Yes"),OFFSET('Sanitation Data'!$F$10,0,10*ROW('Sanitation Data'!F59)),NA())</f>
        <v>#N/A</v>
      </c>
      <c r="AI65" s="507" t="e">
        <f ca="1">+IF(AND(ISNUMBER(OFFSET('Sanitation Data'!$F$11,0,10*ROW('Sanitation Data'!F59))),'Data Summary'!CX65="Yes"),OFFSET('Sanitation Data'!$F$11,0,10*ROW('Sanitation Data'!F59)),NA())</f>
        <v>#N/A</v>
      </c>
      <c r="AJ65" s="507" t="e">
        <f ca="1">+IF(AND(ISNUMBER(OFFSET('Sanitation Data'!$F$12,0,10*ROW('Sanitation Data'!F59))),'Data Summary'!CY65="Yes"),OFFSET('Sanitation Data'!$F$12,0,10*ROW('Sanitation Data'!F59)),NA())</f>
        <v>#N/A</v>
      </c>
      <c r="AK65" s="507" t="e">
        <f ca="1">+IF(AND(ISNUMBER(OFFSET('Sanitation Data'!$G$4,0,10*ROW('Sanitation Data'!G59))),'Data Summary'!CZ65="Yes"),100-OFFSET('Sanitation Data'!$G$4,0,10*ROW('Sanitation Data'!G59)),NA())</f>
        <v>#N/A</v>
      </c>
      <c r="AL65" s="507" t="e">
        <f ca="1">+IF(AND(ISNUMBER(OFFSET('Sanitation Data'!$G$6,0,10*ROW('Sanitation Data'!G59))),'Data Summary'!DA65="Yes"),OFFSET('Sanitation Data'!$G$6,0,10*ROW('Sanitation Data'!G59)),NA())</f>
        <v>#N/A</v>
      </c>
      <c r="AM65" s="507" t="e">
        <f ca="1">+IF(AND(ISNUMBER(OFFSET('Sanitation Data'!$G$10,0,10*ROW('Sanitation Data'!G59))),'Data Summary'!DB65="Yes"),OFFSET('Sanitation Data'!$G$10,0,10*ROW('Sanitation Data'!G59)),NA())</f>
        <v>#N/A</v>
      </c>
      <c r="AN65" s="507" t="e">
        <f ca="1">+IF(AND(ISNUMBER(OFFSET('Sanitation Data'!$G$11,0,10*ROW('Sanitation Data'!G59))),'Data Summary'!DC65="Yes"),OFFSET('Sanitation Data'!$G$11,0,10*ROW('Sanitation Data'!G59)),NA())</f>
        <v>#N/A</v>
      </c>
      <c r="AO65" s="507" t="e">
        <f ca="1">+IF(AND(ISNUMBER(OFFSET('Sanitation Data'!$G$12,0,10*ROW('Sanitation Data'!G59))),'Data Summary'!DD65="Yes"),OFFSET('Sanitation Data'!$G$12,0,10*ROW('Sanitation Data'!G59)),NA())</f>
        <v>#N/A</v>
      </c>
      <c r="AP65" s="507" t="e">
        <f ca="1">+IF(AND(ISNUMBER(OFFSET('Sanitation Data'!$H$4,0,10*ROW('Sanitation Data'!H59))),'Data Summary'!DE65="Yes"),100-OFFSET('Sanitation Data'!$H$4,0,10*ROW('Sanitation Data'!H59)),NA())</f>
        <v>#N/A</v>
      </c>
      <c r="AQ65" s="507" t="e">
        <f ca="1">+IF(AND(ISNUMBER(OFFSET('Sanitation Data'!$H$6,0,10*ROW('Sanitation Data'!H59))),'Data Summary'!DF65="Yes"),OFFSET('Sanitation Data'!$H$6,0,10*ROW('Sanitation Data'!H59)),NA())</f>
        <v>#N/A</v>
      </c>
      <c r="AR65" s="507" t="e">
        <f ca="1">+IF(AND(ISNUMBER(OFFSET('Sanitation Data'!$H$10,0,10*ROW('Sanitation Data'!H59))),'Data Summary'!DG65="Yes"),OFFSET('Sanitation Data'!$H$10,0,10*ROW('Sanitation Data'!H59)),NA())</f>
        <v>#N/A</v>
      </c>
      <c r="AS65" s="507" t="e">
        <f ca="1">+IF(AND(ISNUMBER(OFFSET('Sanitation Data'!$H$11,0,10*ROW('Sanitation Data'!H59))),'Data Summary'!DH65="Yes"),OFFSET('Sanitation Data'!$H$11,0,10*ROW('Sanitation Data'!H59)),NA())</f>
        <v>#N/A</v>
      </c>
      <c r="AT65" s="507" t="e">
        <f ca="1">+IF(AND(ISNUMBER(OFFSET('Sanitation Data'!$H$12,0,10*ROW('Sanitation Data'!H59))),'Data Summary'!DI65="Yes"),OFFSET('Sanitation Data'!$H$12,0,10*ROW('Sanitation Data'!H59)),NA())</f>
        <v>#N/A</v>
      </c>
      <c r="AU65" s="507" t="e">
        <f ca="1">+IF(AND(ISNUMBER(OFFSET('Sanitation Data'!$I$4,0,10*ROW('Sanitation Data'!I59))),'Data Summary'!DJ65="Yes"),100-OFFSET('Sanitation Data'!$I$4,0,10*ROW('Sanitation Data'!I59)),NA())</f>
        <v>#N/A</v>
      </c>
      <c r="AV65" s="507" t="e">
        <f ca="1">+IF(AND(ISNUMBER(OFFSET('Sanitation Data'!$I$6,0,10*ROW('Sanitation Data'!I59))),'Data Summary'!DK65="Yes"),OFFSET('Sanitation Data'!$I$6,0,10*ROW('Sanitation Data'!I59)),NA())</f>
        <v>#N/A</v>
      </c>
      <c r="AW65" s="507" t="e">
        <f ca="1">+IF(AND(ISNUMBER(OFFSET('Sanitation Data'!$I$10,0,10*ROW('Sanitation Data'!I59))),'Data Summary'!DL65="Yes"),OFFSET('Sanitation Data'!$I$10,0,10*ROW('Sanitation Data'!I59)),NA())</f>
        <v>#N/A</v>
      </c>
      <c r="AX65" s="507" t="e">
        <f ca="1">+IF(AND(ISNUMBER(OFFSET('Sanitation Data'!$I$11,0,10*ROW('Sanitation Data'!I59))),'Data Summary'!DM65="Yes"),OFFSET('Sanitation Data'!$I$11,0,10*ROW('Sanitation Data'!I59)),NA())</f>
        <v>#N/A</v>
      </c>
      <c r="AY65" s="507" t="e">
        <f ca="1">+IF(AND(ISNUMBER(OFFSET('Sanitation Data'!$I$12,0,10*ROW('Sanitation Data'!I59))),'Data Summary'!DN65="Yes"),OFFSET('Sanitation Data'!$I$12,0,10*ROW('Sanitation Data'!I59)),NA())</f>
        <v>#N/A</v>
      </c>
      <c r="AZ65" s="508" t="e">
        <f ca="1">+IF(AND(ISNUMBER(OFFSET('Hygiene Data'!$D$5,0,10*ROW('Hygiene Data'!D59))),'Data Summary'!DO65="Yes"),OFFSET('Hygiene Data'!$D$5,0,10*ROW('Hygiene Data'!D59)),NA())</f>
        <v>#N/A</v>
      </c>
      <c r="BA65" s="508" t="e">
        <f ca="1">+IF(AND(ISNUMBER(OFFSET('Hygiene Data'!$D$7,0,10*ROW('Hygiene Data'!D59))),'Data Summary'!DP65="Yes"),OFFSET('Hygiene Data'!$D$7,0,10*ROW('Hygiene Data'!D59)),NA())</f>
        <v>#N/A</v>
      </c>
      <c r="BB65" s="508" t="e">
        <f ca="1">+IF(AND(ISNUMBER(OFFSET('Hygiene Data'!$D$9,0,10*ROW('Hygiene Data'!D59))),'Data Summary'!DQ65="Yes"),OFFSET('Hygiene Data'!$D$9,0,10*ROW('Hygiene Data'!D59)),NA())</f>
        <v>#N/A</v>
      </c>
      <c r="BC65" s="508" t="e">
        <f ca="1">+IF(AND(ISNUMBER(OFFSET('Hygiene Data'!$E$5,0,10*ROW('Hygiene Data'!E59))),'Data Summary'!DR65="Yes"),OFFSET('Hygiene Data'!$E$5,0,10*ROW('Hygiene Data'!E59)),NA())</f>
        <v>#N/A</v>
      </c>
      <c r="BD65" s="508" t="e">
        <f ca="1">+IF(AND(ISNUMBER(OFFSET('Hygiene Data'!$E$7,0,10*ROW('Hygiene Data'!E59))),'Data Summary'!DS65="Yes"),OFFSET('Hygiene Data'!$E$7,0,10*ROW('Hygiene Data'!E59)),NA())</f>
        <v>#N/A</v>
      </c>
      <c r="BE65" s="508" t="e">
        <f ca="1">+IF(AND(ISNUMBER(OFFSET('Hygiene Data'!$E$9,0,10*ROW('Hygiene Data'!E59))),'Data Summary'!DT65="Yes"),OFFSET('Hygiene Data'!$E$9,0,10*ROW('Hygiene Data'!E59)),NA())</f>
        <v>#N/A</v>
      </c>
      <c r="BF65" s="508" t="e">
        <f ca="1">+IF(AND(ISNUMBER(OFFSET('Hygiene Data'!$F$5,0,10*ROW('Hygiene Data'!F59))),'Data Summary'!DU65="Yes"),OFFSET('Hygiene Data'!$F$5,0,10*ROW('Hygiene Data'!F59)),NA())</f>
        <v>#N/A</v>
      </c>
      <c r="BG65" s="508" t="e">
        <f ca="1">+IF(AND(ISNUMBER(OFFSET('Hygiene Data'!$F$7,0,10*ROW('Hygiene Data'!F59))),'Data Summary'!DV65="Yes"),OFFSET('Hygiene Data'!$F$7,0,10*ROW('Hygiene Data'!F59)),NA())</f>
        <v>#N/A</v>
      </c>
      <c r="BH65" s="508" t="e">
        <f ca="1">+IF(AND(ISNUMBER(OFFSET('Hygiene Data'!$F$9,0,10*ROW('Hygiene Data'!F59))),'Data Summary'!DW65="Yes"),OFFSET('Hygiene Data'!$F$9,0,10*ROW('Hygiene Data'!F59)),NA())</f>
        <v>#N/A</v>
      </c>
      <c r="BI65" s="508" t="e">
        <f ca="1">+IF(AND(ISNUMBER(OFFSET('Hygiene Data'!$G$5,0,10*ROW('Hygiene Data'!G59))),'Data Summary'!DX65="Yes"),OFFSET('Hygiene Data'!$G$5,0,10*ROW('Hygiene Data'!G59)),NA())</f>
        <v>#N/A</v>
      </c>
      <c r="BJ65" s="508" t="e">
        <f ca="1">+IF(AND(ISNUMBER(OFFSET('Hygiene Data'!$G$7,0,10*ROW('Hygiene Data'!G59))),'Data Summary'!DY65="Yes"),OFFSET('Hygiene Data'!$G$7,0,10*ROW('Hygiene Data'!G59)),NA())</f>
        <v>#N/A</v>
      </c>
      <c r="BK65" s="508" t="e">
        <f ca="1">+IF(AND(ISNUMBER(OFFSET('Hygiene Data'!$G$9,0,10*ROW('Hygiene Data'!G59))),'Data Summary'!DZ65="Yes"),OFFSET('Hygiene Data'!$G$9,0,10*ROW('Hygiene Data'!G59)),NA())</f>
        <v>#N/A</v>
      </c>
      <c r="BL65" s="508" t="e">
        <f ca="1">+IF(AND(ISNUMBER(OFFSET('Hygiene Data'!$H$5,0,10*ROW('Hygiene Data'!H59))),'Data Summary'!EA65="Yes"),OFFSET('Hygiene Data'!$H$5,0,10*ROW('Hygiene Data'!H59)),NA())</f>
        <v>#N/A</v>
      </c>
      <c r="BM65" s="508" t="e">
        <f ca="1">+IF(AND(ISNUMBER(OFFSET('Hygiene Data'!$H$7,0,10*ROW('Hygiene Data'!H59))),'Data Summary'!EB65="Yes"),OFFSET('Hygiene Data'!$H$7,0,10*ROW('Hygiene Data'!H59)),NA())</f>
        <v>#N/A</v>
      </c>
      <c r="BN65" s="508" t="e">
        <f ca="1">+IF(AND(ISNUMBER(OFFSET('Hygiene Data'!$H$9,0,10*ROW('Hygiene Data'!H59))),'Data Summary'!EC65="Yes"),OFFSET('Hygiene Data'!$H$9,0,10*ROW('Hygiene Data'!H59)),NA())</f>
        <v>#N/A</v>
      </c>
      <c r="BO65" s="508" t="e">
        <f ca="1">+IF(AND(ISNUMBER(OFFSET('Hygiene Data'!$I$5,0,10*ROW('Hygiene Data'!I59))),'Data Summary'!ED65="Yes"),OFFSET('Hygiene Data'!$I$5,0,10*ROW('Hygiene Data'!I59)),NA())</f>
        <v>#N/A</v>
      </c>
      <c r="BP65" s="508" t="e">
        <f ca="1">+IF(AND(ISNUMBER(OFFSET('Hygiene Data'!$I$7,0,10*ROW('Hygiene Data'!I59))),'Data Summary'!EE65="Yes"),OFFSET('Hygiene Data'!$I$7,0,10*ROW('Hygiene Data'!I59)),NA())</f>
        <v>#N/A</v>
      </c>
      <c r="BQ65" s="508" t="e">
        <f ca="1">+IF(AND(ISNUMBER(OFFSET('Hygiene Data'!$I$9,0,10*ROW('Hygiene Data'!I59))),'Data Summary'!EF65="Yes"),OFFSET('Hygiene Data'!$I$9,0,10*ROW('Hygiene Data'!I59)),NA())</f>
        <v>#N/A</v>
      </c>
    </row>
    <row r="66" spans="1:69" x14ac:dyDescent="0.25">
      <c r="A66" s="504" t="e">
        <f ca="1">+RIGHT('Data Summary'!A66,LEN('Data Summary'!A66)-9)</f>
        <v>#VALUE!</v>
      </c>
      <c r="B66" s="478" t="str">
        <f ca="1">+IF(ISTEXT('Data Summary'!B66),'Data Summary'!B66,"")</f>
        <v/>
      </c>
      <c r="C66" s="505" t="e">
        <f ca="1">+VALUE('Data Summary'!C66)</f>
        <v>#VALUE!</v>
      </c>
      <c r="D66" s="506" t="e">
        <f ca="1">+IF(AND(ISNUMBER(OFFSET('Water Data'!$D$4,0,10*ROW('Water Data'!D60))),'Data Summary'!BS66="Yes"),100-OFFSET('Water Data'!$D$4,0,10*ROW('Water Data'!D60)),NA())</f>
        <v>#N/A</v>
      </c>
      <c r="E66" s="506" t="e">
        <f ca="1">+IF(AND(ISNUMBER(OFFSET('Water Data'!$D$6,0,10*ROW('Water Data'!D60))),'Data Summary'!BT66="Yes"),OFFSET('Water Data'!$D$6,0,10*ROW('Water Data'!D60)),NA())</f>
        <v>#N/A</v>
      </c>
      <c r="F66" s="506" t="e">
        <f ca="1">+IF(AND(ISNUMBER(OFFSET('Water Data'!$D$9,0,10*ROW('Water Data'!D60))),'Data Summary'!BU66="Yes"),OFFSET('Water Data'!$D$9,0,10*ROW('Water Data'!D60)),NA())</f>
        <v>#N/A</v>
      </c>
      <c r="G66" s="506" t="e">
        <f ca="1">+IF(AND(ISNUMBER(OFFSET('Water Data'!$E$4,0,10*ROW('Water Data'!E60))),'Data Summary'!BV66="Yes"),100-OFFSET('Water Data'!$E$4,0,10*ROW('Water Data'!E60)),NA())</f>
        <v>#N/A</v>
      </c>
      <c r="H66" s="506" t="e">
        <f ca="1">+IF(AND(ISNUMBER(OFFSET('Water Data'!$E$6,0,10*ROW('Water Data'!E60))),'Data Summary'!BW66="Yes"),OFFSET('Water Data'!$E$6,0,10*ROW('Water Data'!E60)),NA())</f>
        <v>#N/A</v>
      </c>
      <c r="I66" s="506" t="e">
        <f ca="1">+IF(AND(ISNUMBER(OFFSET('Water Data'!$E$9,0,10*ROW('Water Data'!E60))),'Data Summary'!BX66="Yes"),OFFSET('Water Data'!$E$9,0,10*ROW('Water Data'!E60)),NA())</f>
        <v>#N/A</v>
      </c>
      <c r="J66" s="506" t="e">
        <f ca="1">+IF(AND(ISNUMBER(OFFSET('Water Data'!$F$4,0,10*ROW('Water Data'!F60))),'Data Summary'!BY66="Yes"),100-OFFSET('Water Data'!$F$4,0,10*ROW('Water Data'!F60)),NA())</f>
        <v>#N/A</v>
      </c>
      <c r="K66" s="506" t="e">
        <f ca="1">+IF(AND(ISNUMBER(OFFSET('Water Data'!$F$6,0,10*ROW('Water Data'!F60))),'Data Summary'!BZ66="Yes"),OFFSET('Water Data'!$F$6,0,10*ROW('Water Data'!F60)),NA())</f>
        <v>#N/A</v>
      </c>
      <c r="L66" s="506" t="e">
        <f ca="1">+IF(AND(ISNUMBER(OFFSET('Water Data'!$F$9,0,10*ROW('Water Data'!F60))),'Data Summary'!CA66="Yes"),OFFSET('Water Data'!$F$9,0,10*ROW('Water Data'!F60)),NA())</f>
        <v>#N/A</v>
      </c>
      <c r="M66" s="506" t="e">
        <f ca="1">+IF(AND(ISNUMBER(OFFSET('Water Data'!$G$4,0,10*ROW('Water Data'!G60))),'Data Summary'!CB66="Yes"),100-OFFSET('Water Data'!$G$4,0,10*ROW('Water Data'!G60)),NA())</f>
        <v>#N/A</v>
      </c>
      <c r="N66" s="506" t="e">
        <f ca="1">+IF(AND(ISNUMBER(OFFSET('Water Data'!$G$6,0,10*ROW('Water Data'!G60))),'Data Summary'!CC66="Yes"),OFFSET('Water Data'!$G$6,0,10*ROW('Water Data'!G60)),NA())</f>
        <v>#N/A</v>
      </c>
      <c r="O66" s="506" t="e">
        <f ca="1">+IF(AND(ISNUMBER(OFFSET('Water Data'!$G$9,0,10*ROW('Water Data'!G60))),'Data Summary'!CD66="Yes"),OFFSET('Water Data'!$G$9,0,10*ROW('Water Data'!G60)),NA())</f>
        <v>#N/A</v>
      </c>
      <c r="P66" s="506" t="e">
        <f ca="1">+IF(AND(ISNUMBER(OFFSET('Water Data'!$H$4,0,10*ROW('Water Data'!H60))),'Data Summary'!CE66="Yes"),100-OFFSET('Water Data'!$H$4,0,10*ROW('Water Data'!H60)),NA())</f>
        <v>#N/A</v>
      </c>
      <c r="Q66" s="506" t="e">
        <f ca="1">+IF(AND(ISNUMBER(OFFSET('Water Data'!$H$6,0,10*ROW('Water Data'!H60))),'Data Summary'!CF66="Yes"),OFFSET('Water Data'!$H$6,0,10*ROW('Water Data'!H60)),NA())</f>
        <v>#N/A</v>
      </c>
      <c r="R66" s="506" t="e">
        <f ca="1">+IF(AND(ISNUMBER(OFFSET('Water Data'!$H$9,0,10*ROW('Water Data'!H60))),'Data Summary'!CG66="Yes"),OFFSET('Water Data'!$H$9,0,10*ROW('Water Data'!H60)),NA())</f>
        <v>#N/A</v>
      </c>
      <c r="S66" s="506" t="e">
        <f ca="1">+IF(AND(ISNUMBER(OFFSET('Water Data'!$I$4,0,10*ROW('Water Data'!I60))),'Data Summary'!CH66="Yes"),100-OFFSET('Water Data'!$I$4,0,10*ROW('Water Data'!I60)),NA())</f>
        <v>#N/A</v>
      </c>
      <c r="T66" s="506" t="e">
        <f ca="1">+IF(AND(ISNUMBER(OFFSET('Water Data'!$I$6,0,10*ROW('Water Data'!I60))),'Data Summary'!CI66="Yes"),OFFSET('Water Data'!$I$6,0,10*ROW('Water Data'!I60)),NA())</f>
        <v>#N/A</v>
      </c>
      <c r="U66" s="506" t="e">
        <f ca="1">+IF(AND(ISNUMBER(OFFSET('Water Data'!$I$9,0,10*ROW('Water Data'!I60))),'Data Summary'!CJ66="Yes"),OFFSET('Water Data'!$I$9,0,10*ROW('Water Data'!I60)),NA())</f>
        <v>#N/A</v>
      </c>
      <c r="V66" s="507" t="e">
        <f ca="1">+IF(AND(ISNUMBER(OFFSET('Sanitation Data'!$D$4,0,10*ROW('Sanitation Data'!D60))),'Data Summary'!CK66="Yes"),100-OFFSET('Sanitation Data'!$D$4,0,10*ROW('Sanitation Data'!D60)),NA())</f>
        <v>#N/A</v>
      </c>
      <c r="W66" s="507" t="e">
        <f ca="1">+IF(AND(ISNUMBER(OFFSET('Sanitation Data'!$D$6,0,10*ROW('Sanitation Data'!D60))),'Data Summary'!CL66="Yes"),OFFSET('Sanitation Data'!$D$6,0,10*ROW('Sanitation Data'!D60)),NA())</f>
        <v>#N/A</v>
      </c>
      <c r="X66" s="507" t="e">
        <f ca="1">+IF(AND(ISNUMBER(OFFSET('Sanitation Data'!$D$10,0,10*ROW('Sanitation Data'!D60))),'Data Summary'!CM66="Yes"),OFFSET('Sanitation Data'!$D$10,0,10*ROW('Sanitation Data'!D60)),NA())</f>
        <v>#N/A</v>
      </c>
      <c r="Y66" s="507" t="e">
        <f ca="1">+IF(AND(ISNUMBER(OFFSET('Sanitation Data'!$D$11,0,10*ROW('Sanitation Data'!D60))),'Data Summary'!CN66="Yes"),OFFSET('Sanitation Data'!$D$11,0,10*ROW('Sanitation Data'!D60)),NA())</f>
        <v>#N/A</v>
      </c>
      <c r="Z66" s="507" t="e">
        <f ca="1">+IF(AND(ISNUMBER(OFFSET('Sanitation Data'!$D$12,0,10*ROW('Sanitation Data'!D60))),'Data Summary'!CO66="Yes"),OFFSET('Sanitation Data'!$D$12,0,10*ROW('Sanitation Data'!D60)),NA())</f>
        <v>#N/A</v>
      </c>
      <c r="AA66" s="507" t="e">
        <f ca="1">+IF(AND(ISNUMBER(OFFSET('Sanitation Data'!$E$4,0,10*ROW('Sanitation Data'!E60))),'Data Summary'!CP66="Yes"),100-OFFSET('Sanitation Data'!$E$4,0,10*ROW('Sanitation Data'!E60)),NA())</f>
        <v>#N/A</v>
      </c>
      <c r="AB66" s="507" t="e">
        <f ca="1">+IF(AND(ISNUMBER(OFFSET('Sanitation Data'!$E$6,0,10*ROW('Sanitation Data'!E60))),'Data Summary'!CQ66="Yes"),OFFSET('Sanitation Data'!$E$6,0,10*ROW('Sanitation Data'!E60)),NA())</f>
        <v>#N/A</v>
      </c>
      <c r="AC66" s="507" t="e">
        <f ca="1">+IF(AND(ISNUMBER(OFFSET('Sanitation Data'!$E$10,0,10*ROW('Sanitation Data'!E60))),'Data Summary'!CR66="Yes"),OFFSET('Sanitation Data'!$E$10,0,10*ROW('Sanitation Data'!E60)),NA())</f>
        <v>#N/A</v>
      </c>
      <c r="AD66" s="507" t="e">
        <f ca="1">+IF(AND(ISNUMBER(OFFSET('Sanitation Data'!$E$11,0,10*ROW('Sanitation Data'!E60))),'Data Summary'!CS66="Yes"),OFFSET('Sanitation Data'!$E$11,0,10*ROW('Sanitation Data'!E60)),NA())</f>
        <v>#N/A</v>
      </c>
      <c r="AE66" s="507" t="e">
        <f ca="1">+IF(AND(ISNUMBER(OFFSET('Sanitation Data'!$E$12,0,10*ROW('Sanitation Data'!E60))),'Data Summary'!CT66="Yes"),OFFSET('Sanitation Data'!$E$12,0,10*ROW('Sanitation Data'!E60)),NA())</f>
        <v>#N/A</v>
      </c>
      <c r="AF66" s="507" t="e">
        <f ca="1">+IF(AND(ISNUMBER(OFFSET('Sanitation Data'!$F$4,0,10*ROW('Sanitation Data'!F60))),'Data Summary'!CU66="Yes"),100-OFFSET('Sanitation Data'!$F$4,0,10*ROW('Sanitation Data'!F60)),NA())</f>
        <v>#N/A</v>
      </c>
      <c r="AG66" s="507" t="e">
        <f ca="1">+IF(AND(ISNUMBER(OFFSET('Sanitation Data'!$F$6,0,10*ROW('Sanitation Data'!F60))),'Data Summary'!CV66="Yes"),OFFSET('Sanitation Data'!$F$6,0,10*ROW('Sanitation Data'!F60)),NA())</f>
        <v>#N/A</v>
      </c>
      <c r="AH66" s="507" t="e">
        <f ca="1">+IF(AND(ISNUMBER(OFFSET('Sanitation Data'!$F$10,0,10*ROW('Sanitation Data'!F60))),'Data Summary'!CW66="Yes"),OFFSET('Sanitation Data'!$F$10,0,10*ROW('Sanitation Data'!F60)),NA())</f>
        <v>#N/A</v>
      </c>
      <c r="AI66" s="507" t="e">
        <f ca="1">+IF(AND(ISNUMBER(OFFSET('Sanitation Data'!$F$11,0,10*ROW('Sanitation Data'!F60))),'Data Summary'!CX66="Yes"),OFFSET('Sanitation Data'!$F$11,0,10*ROW('Sanitation Data'!F60)),NA())</f>
        <v>#N/A</v>
      </c>
      <c r="AJ66" s="507" t="e">
        <f ca="1">+IF(AND(ISNUMBER(OFFSET('Sanitation Data'!$F$12,0,10*ROW('Sanitation Data'!F60))),'Data Summary'!CY66="Yes"),OFFSET('Sanitation Data'!$F$12,0,10*ROW('Sanitation Data'!F60)),NA())</f>
        <v>#N/A</v>
      </c>
      <c r="AK66" s="507" t="e">
        <f ca="1">+IF(AND(ISNUMBER(OFFSET('Sanitation Data'!$G$4,0,10*ROW('Sanitation Data'!G60))),'Data Summary'!CZ66="Yes"),100-OFFSET('Sanitation Data'!$G$4,0,10*ROW('Sanitation Data'!G60)),NA())</f>
        <v>#N/A</v>
      </c>
      <c r="AL66" s="507" t="e">
        <f ca="1">+IF(AND(ISNUMBER(OFFSET('Sanitation Data'!$G$6,0,10*ROW('Sanitation Data'!G60))),'Data Summary'!DA66="Yes"),OFFSET('Sanitation Data'!$G$6,0,10*ROW('Sanitation Data'!G60)),NA())</f>
        <v>#N/A</v>
      </c>
      <c r="AM66" s="507" t="e">
        <f ca="1">+IF(AND(ISNUMBER(OFFSET('Sanitation Data'!$G$10,0,10*ROW('Sanitation Data'!G60))),'Data Summary'!DB66="Yes"),OFFSET('Sanitation Data'!$G$10,0,10*ROW('Sanitation Data'!G60)),NA())</f>
        <v>#N/A</v>
      </c>
      <c r="AN66" s="507" t="e">
        <f ca="1">+IF(AND(ISNUMBER(OFFSET('Sanitation Data'!$G$11,0,10*ROW('Sanitation Data'!G60))),'Data Summary'!DC66="Yes"),OFFSET('Sanitation Data'!$G$11,0,10*ROW('Sanitation Data'!G60)),NA())</f>
        <v>#N/A</v>
      </c>
      <c r="AO66" s="507" t="e">
        <f ca="1">+IF(AND(ISNUMBER(OFFSET('Sanitation Data'!$G$12,0,10*ROW('Sanitation Data'!G60))),'Data Summary'!DD66="Yes"),OFFSET('Sanitation Data'!$G$12,0,10*ROW('Sanitation Data'!G60)),NA())</f>
        <v>#N/A</v>
      </c>
      <c r="AP66" s="507" t="e">
        <f ca="1">+IF(AND(ISNUMBER(OFFSET('Sanitation Data'!$H$4,0,10*ROW('Sanitation Data'!H60))),'Data Summary'!DE66="Yes"),100-OFFSET('Sanitation Data'!$H$4,0,10*ROW('Sanitation Data'!H60)),NA())</f>
        <v>#N/A</v>
      </c>
      <c r="AQ66" s="507" t="e">
        <f ca="1">+IF(AND(ISNUMBER(OFFSET('Sanitation Data'!$H$6,0,10*ROW('Sanitation Data'!H60))),'Data Summary'!DF66="Yes"),OFFSET('Sanitation Data'!$H$6,0,10*ROW('Sanitation Data'!H60)),NA())</f>
        <v>#N/A</v>
      </c>
      <c r="AR66" s="507" t="e">
        <f ca="1">+IF(AND(ISNUMBER(OFFSET('Sanitation Data'!$H$10,0,10*ROW('Sanitation Data'!H60))),'Data Summary'!DG66="Yes"),OFFSET('Sanitation Data'!$H$10,0,10*ROW('Sanitation Data'!H60)),NA())</f>
        <v>#N/A</v>
      </c>
      <c r="AS66" s="507" t="e">
        <f ca="1">+IF(AND(ISNUMBER(OFFSET('Sanitation Data'!$H$11,0,10*ROW('Sanitation Data'!H60))),'Data Summary'!DH66="Yes"),OFFSET('Sanitation Data'!$H$11,0,10*ROW('Sanitation Data'!H60)),NA())</f>
        <v>#N/A</v>
      </c>
      <c r="AT66" s="507" t="e">
        <f ca="1">+IF(AND(ISNUMBER(OFFSET('Sanitation Data'!$H$12,0,10*ROW('Sanitation Data'!H60))),'Data Summary'!DI66="Yes"),OFFSET('Sanitation Data'!$H$12,0,10*ROW('Sanitation Data'!H60)),NA())</f>
        <v>#N/A</v>
      </c>
      <c r="AU66" s="507" t="e">
        <f ca="1">+IF(AND(ISNUMBER(OFFSET('Sanitation Data'!$I$4,0,10*ROW('Sanitation Data'!I60))),'Data Summary'!DJ66="Yes"),100-OFFSET('Sanitation Data'!$I$4,0,10*ROW('Sanitation Data'!I60)),NA())</f>
        <v>#N/A</v>
      </c>
      <c r="AV66" s="507" t="e">
        <f ca="1">+IF(AND(ISNUMBER(OFFSET('Sanitation Data'!$I$6,0,10*ROW('Sanitation Data'!I60))),'Data Summary'!DK66="Yes"),OFFSET('Sanitation Data'!$I$6,0,10*ROW('Sanitation Data'!I60)),NA())</f>
        <v>#N/A</v>
      </c>
      <c r="AW66" s="507" t="e">
        <f ca="1">+IF(AND(ISNUMBER(OFFSET('Sanitation Data'!$I$10,0,10*ROW('Sanitation Data'!I60))),'Data Summary'!DL66="Yes"),OFFSET('Sanitation Data'!$I$10,0,10*ROW('Sanitation Data'!I60)),NA())</f>
        <v>#N/A</v>
      </c>
      <c r="AX66" s="507" t="e">
        <f ca="1">+IF(AND(ISNUMBER(OFFSET('Sanitation Data'!$I$11,0,10*ROW('Sanitation Data'!I60))),'Data Summary'!DM66="Yes"),OFFSET('Sanitation Data'!$I$11,0,10*ROW('Sanitation Data'!I60)),NA())</f>
        <v>#N/A</v>
      </c>
      <c r="AY66" s="507" t="e">
        <f ca="1">+IF(AND(ISNUMBER(OFFSET('Sanitation Data'!$I$12,0,10*ROW('Sanitation Data'!I60))),'Data Summary'!DN66="Yes"),OFFSET('Sanitation Data'!$I$12,0,10*ROW('Sanitation Data'!I60)),NA())</f>
        <v>#N/A</v>
      </c>
      <c r="AZ66" s="508" t="e">
        <f ca="1">+IF(AND(ISNUMBER(OFFSET('Hygiene Data'!$D$5,0,10*ROW('Hygiene Data'!D60))),'Data Summary'!DO66="Yes"),OFFSET('Hygiene Data'!$D$5,0,10*ROW('Hygiene Data'!D60)),NA())</f>
        <v>#N/A</v>
      </c>
      <c r="BA66" s="508" t="e">
        <f ca="1">+IF(AND(ISNUMBER(OFFSET('Hygiene Data'!$D$7,0,10*ROW('Hygiene Data'!D60))),'Data Summary'!DP66="Yes"),OFFSET('Hygiene Data'!$D$7,0,10*ROW('Hygiene Data'!D60)),NA())</f>
        <v>#N/A</v>
      </c>
      <c r="BB66" s="508" t="e">
        <f ca="1">+IF(AND(ISNUMBER(OFFSET('Hygiene Data'!$D$9,0,10*ROW('Hygiene Data'!D60))),'Data Summary'!DQ66="Yes"),OFFSET('Hygiene Data'!$D$9,0,10*ROW('Hygiene Data'!D60)),NA())</f>
        <v>#N/A</v>
      </c>
      <c r="BC66" s="508" t="e">
        <f ca="1">+IF(AND(ISNUMBER(OFFSET('Hygiene Data'!$E$5,0,10*ROW('Hygiene Data'!E60))),'Data Summary'!DR66="Yes"),OFFSET('Hygiene Data'!$E$5,0,10*ROW('Hygiene Data'!E60)),NA())</f>
        <v>#N/A</v>
      </c>
      <c r="BD66" s="508" t="e">
        <f ca="1">+IF(AND(ISNUMBER(OFFSET('Hygiene Data'!$E$7,0,10*ROW('Hygiene Data'!E60))),'Data Summary'!DS66="Yes"),OFFSET('Hygiene Data'!$E$7,0,10*ROW('Hygiene Data'!E60)),NA())</f>
        <v>#N/A</v>
      </c>
      <c r="BE66" s="508" t="e">
        <f ca="1">+IF(AND(ISNUMBER(OFFSET('Hygiene Data'!$E$9,0,10*ROW('Hygiene Data'!E60))),'Data Summary'!DT66="Yes"),OFFSET('Hygiene Data'!$E$9,0,10*ROW('Hygiene Data'!E60)),NA())</f>
        <v>#N/A</v>
      </c>
      <c r="BF66" s="508" t="e">
        <f ca="1">+IF(AND(ISNUMBER(OFFSET('Hygiene Data'!$F$5,0,10*ROW('Hygiene Data'!F60))),'Data Summary'!DU66="Yes"),OFFSET('Hygiene Data'!$F$5,0,10*ROW('Hygiene Data'!F60)),NA())</f>
        <v>#N/A</v>
      </c>
      <c r="BG66" s="508" t="e">
        <f ca="1">+IF(AND(ISNUMBER(OFFSET('Hygiene Data'!$F$7,0,10*ROW('Hygiene Data'!F60))),'Data Summary'!DV66="Yes"),OFFSET('Hygiene Data'!$F$7,0,10*ROW('Hygiene Data'!F60)),NA())</f>
        <v>#N/A</v>
      </c>
      <c r="BH66" s="508" t="e">
        <f ca="1">+IF(AND(ISNUMBER(OFFSET('Hygiene Data'!$F$9,0,10*ROW('Hygiene Data'!F60))),'Data Summary'!DW66="Yes"),OFFSET('Hygiene Data'!$F$9,0,10*ROW('Hygiene Data'!F60)),NA())</f>
        <v>#N/A</v>
      </c>
      <c r="BI66" s="508" t="e">
        <f ca="1">+IF(AND(ISNUMBER(OFFSET('Hygiene Data'!$G$5,0,10*ROW('Hygiene Data'!G60))),'Data Summary'!DX66="Yes"),OFFSET('Hygiene Data'!$G$5,0,10*ROW('Hygiene Data'!G60)),NA())</f>
        <v>#N/A</v>
      </c>
      <c r="BJ66" s="508" t="e">
        <f ca="1">+IF(AND(ISNUMBER(OFFSET('Hygiene Data'!$G$7,0,10*ROW('Hygiene Data'!G60))),'Data Summary'!DY66="Yes"),OFFSET('Hygiene Data'!$G$7,0,10*ROW('Hygiene Data'!G60)),NA())</f>
        <v>#N/A</v>
      </c>
      <c r="BK66" s="508" t="e">
        <f ca="1">+IF(AND(ISNUMBER(OFFSET('Hygiene Data'!$G$9,0,10*ROW('Hygiene Data'!G60))),'Data Summary'!DZ66="Yes"),OFFSET('Hygiene Data'!$G$9,0,10*ROW('Hygiene Data'!G60)),NA())</f>
        <v>#N/A</v>
      </c>
      <c r="BL66" s="508" t="e">
        <f ca="1">+IF(AND(ISNUMBER(OFFSET('Hygiene Data'!$H$5,0,10*ROW('Hygiene Data'!H60))),'Data Summary'!EA66="Yes"),OFFSET('Hygiene Data'!$H$5,0,10*ROW('Hygiene Data'!H60)),NA())</f>
        <v>#N/A</v>
      </c>
      <c r="BM66" s="508" t="e">
        <f ca="1">+IF(AND(ISNUMBER(OFFSET('Hygiene Data'!$H$7,0,10*ROW('Hygiene Data'!H60))),'Data Summary'!EB66="Yes"),OFFSET('Hygiene Data'!$H$7,0,10*ROW('Hygiene Data'!H60)),NA())</f>
        <v>#N/A</v>
      </c>
      <c r="BN66" s="508" t="e">
        <f ca="1">+IF(AND(ISNUMBER(OFFSET('Hygiene Data'!$H$9,0,10*ROW('Hygiene Data'!H60))),'Data Summary'!EC66="Yes"),OFFSET('Hygiene Data'!$H$9,0,10*ROW('Hygiene Data'!H60)),NA())</f>
        <v>#N/A</v>
      </c>
      <c r="BO66" s="508" t="e">
        <f ca="1">+IF(AND(ISNUMBER(OFFSET('Hygiene Data'!$I$5,0,10*ROW('Hygiene Data'!I60))),'Data Summary'!ED66="Yes"),OFFSET('Hygiene Data'!$I$5,0,10*ROW('Hygiene Data'!I60)),NA())</f>
        <v>#N/A</v>
      </c>
      <c r="BP66" s="508" t="e">
        <f ca="1">+IF(AND(ISNUMBER(OFFSET('Hygiene Data'!$I$7,0,10*ROW('Hygiene Data'!I60))),'Data Summary'!EE66="Yes"),OFFSET('Hygiene Data'!$I$7,0,10*ROW('Hygiene Data'!I60)),NA())</f>
        <v>#N/A</v>
      </c>
      <c r="BQ66" s="508" t="e">
        <f ca="1">+IF(AND(ISNUMBER(OFFSET('Hygiene Data'!$I$9,0,10*ROW('Hygiene Data'!I60))),'Data Summary'!EF66="Yes"),OFFSET('Hygiene Data'!$I$9,0,10*ROW('Hygiene Data'!I60)),NA())</f>
        <v>#N/A</v>
      </c>
    </row>
    <row r="67" spans="1:69" x14ac:dyDescent="0.25">
      <c r="A67" s="504" t="e">
        <f ca="1">+RIGHT('Data Summary'!A67,LEN('Data Summary'!A67)-9)</f>
        <v>#VALUE!</v>
      </c>
      <c r="B67" s="478" t="str">
        <f ca="1">+IF(ISTEXT('Data Summary'!B67),'Data Summary'!B67,"")</f>
        <v/>
      </c>
      <c r="C67" s="505" t="e">
        <f ca="1">+VALUE('Data Summary'!C67)</f>
        <v>#VALUE!</v>
      </c>
      <c r="D67" s="506" t="e">
        <f ca="1">+IF(AND(ISNUMBER(OFFSET('Water Data'!$D$4,0,10*ROW('Water Data'!D61))),'Data Summary'!BS67="Yes"),100-OFFSET('Water Data'!$D$4,0,10*ROW('Water Data'!D61)),NA())</f>
        <v>#N/A</v>
      </c>
      <c r="E67" s="506" t="e">
        <f ca="1">+IF(AND(ISNUMBER(OFFSET('Water Data'!$D$6,0,10*ROW('Water Data'!D61))),'Data Summary'!BT67="Yes"),OFFSET('Water Data'!$D$6,0,10*ROW('Water Data'!D61)),NA())</f>
        <v>#N/A</v>
      </c>
      <c r="F67" s="506" t="e">
        <f ca="1">+IF(AND(ISNUMBER(OFFSET('Water Data'!$D$9,0,10*ROW('Water Data'!D61))),'Data Summary'!BU67="Yes"),OFFSET('Water Data'!$D$9,0,10*ROW('Water Data'!D61)),NA())</f>
        <v>#N/A</v>
      </c>
      <c r="G67" s="506" t="e">
        <f ca="1">+IF(AND(ISNUMBER(OFFSET('Water Data'!$E$4,0,10*ROW('Water Data'!E61))),'Data Summary'!BV67="Yes"),100-OFFSET('Water Data'!$E$4,0,10*ROW('Water Data'!E61)),NA())</f>
        <v>#N/A</v>
      </c>
      <c r="H67" s="506" t="e">
        <f ca="1">+IF(AND(ISNUMBER(OFFSET('Water Data'!$E$6,0,10*ROW('Water Data'!E61))),'Data Summary'!BW67="Yes"),OFFSET('Water Data'!$E$6,0,10*ROW('Water Data'!E61)),NA())</f>
        <v>#N/A</v>
      </c>
      <c r="I67" s="506" t="e">
        <f ca="1">+IF(AND(ISNUMBER(OFFSET('Water Data'!$E$9,0,10*ROW('Water Data'!E61))),'Data Summary'!BX67="Yes"),OFFSET('Water Data'!$E$9,0,10*ROW('Water Data'!E61)),NA())</f>
        <v>#N/A</v>
      </c>
      <c r="J67" s="506" t="e">
        <f ca="1">+IF(AND(ISNUMBER(OFFSET('Water Data'!$F$4,0,10*ROW('Water Data'!F61))),'Data Summary'!BY67="Yes"),100-OFFSET('Water Data'!$F$4,0,10*ROW('Water Data'!F61)),NA())</f>
        <v>#N/A</v>
      </c>
      <c r="K67" s="506" t="e">
        <f ca="1">+IF(AND(ISNUMBER(OFFSET('Water Data'!$F$6,0,10*ROW('Water Data'!F61))),'Data Summary'!BZ67="Yes"),OFFSET('Water Data'!$F$6,0,10*ROW('Water Data'!F61)),NA())</f>
        <v>#N/A</v>
      </c>
      <c r="L67" s="506" t="e">
        <f ca="1">+IF(AND(ISNUMBER(OFFSET('Water Data'!$F$9,0,10*ROW('Water Data'!F61))),'Data Summary'!CA67="Yes"),OFFSET('Water Data'!$F$9,0,10*ROW('Water Data'!F61)),NA())</f>
        <v>#N/A</v>
      </c>
      <c r="M67" s="506" t="e">
        <f ca="1">+IF(AND(ISNUMBER(OFFSET('Water Data'!$G$4,0,10*ROW('Water Data'!G61))),'Data Summary'!CB67="Yes"),100-OFFSET('Water Data'!$G$4,0,10*ROW('Water Data'!G61)),NA())</f>
        <v>#N/A</v>
      </c>
      <c r="N67" s="506" t="e">
        <f ca="1">+IF(AND(ISNUMBER(OFFSET('Water Data'!$G$6,0,10*ROW('Water Data'!G61))),'Data Summary'!CC67="Yes"),OFFSET('Water Data'!$G$6,0,10*ROW('Water Data'!G61)),NA())</f>
        <v>#N/A</v>
      </c>
      <c r="O67" s="506" t="e">
        <f ca="1">+IF(AND(ISNUMBER(OFFSET('Water Data'!$G$9,0,10*ROW('Water Data'!G61))),'Data Summary'!CD67="Yes"),OFFSET('Water Data'!$G$9,0,10*ROW('Water Data'!G61)),NA())</f>
        <v>#N/A</v>
      </c>
      <c r="P67" s="506" t="e">
        <f ca="1">+IF(AND(ISNUMBER(OFFSET('Water Data'!$H$4,0,10*ROW('Water Data'!H61))),'Data Summary'!CE67="Yes"),100-OFFSET('Water Data'!$H$4,0,10*ROW('Water Data'!H61)),NA())</f>
        <v>#N/A</v>
      </c>
      <c r="Q67" s="506" t="e">
        <f ca="1">+IF(AND(ISNUMBER(OFFSET('Water Data'!$H$6,0,10*ROW('Water Data'!H61))),'Data Summary'!CF67="Yes"),OFFSET('Water Data'!$H$6,0,10*ROW('Water Data'!H61)),NA())</f>
        <v>#N/A</v>
      </c>
      <c r="R67" s="506" t="e">
        <f ca="1">+IF(AND(ISNUMBER(OFFSET('Water Data'!$H$9,0,10*ROW('Water Data'!H61))),'Data Summary'!CG67="Yes"),OFFSET('Water Data'!$H$9,0,10*ROW('Water Data'!H61)),NA())</f>
        <v>#N/A</v>
      </c>
      <c r="S67" s="506" t="e">
        <f ca="1">+IF(AND(ISNUMBER(OFFSET('Water Data'!$I$4,0,10*ROW('Water Data'!I61))),'Data Summary'!CH67="Yes"),100-OFFSET('Water Data'!$I$4,0,10*ROW('Water Data'!I61)),NA())</f>
        <v>#N/A</v>
      </c>
      <c r="T67" s="506" t="e">
        <f ca="1">+IF(AND(ISNUMBER(OFFSET('Water Data'!$I$6,0,10*ROW('Water Data'!I61))),'Data Summary'!CI67="Yes"),OFFSET('Water Data'!$I$6,0,10*ROW('Water Data'!I61)),NA())</f>
        <v>#N/A</v>
      </c>
      <c r="U67" s="506" t="e">
        <f ca="1">+IF(AND(ISNUMBER(OFFSET('Water Data'!$I$9,0,10*ROW('Water Data'!I61))),'Data Summary'!CJ67="Yes"),OFFSET('Water Data'!$I$9,0,10*ROW('Water Data'!I61)),NA())</f>
        <v>#N/A</v>
      </c>
      <c r="V67" s="507" t="e">
        <f ca="1">+IF(AND(ISNUMBER(OFFSET('Sanitation Data'!$D$4,0,10*ROW('Sanitation Data'!D61))),'Data Summary'!CK67="Yes"),100-OFFSET('Sanitation Data'!$D$4,0,10*ROW('Sanitation Data'!D61)),NA())</f>
        <v>#N/A</v>
      </c>
      <c r="W67" s="507" t="e">
        <f ca="1">+IF(AND(ISNUMBER(OFFSET('Sanitation Data'!$D$6,0,10*ROW('Sanitation Data'!D61))),'Data Summary'!CL67="Yes"),OFFSET('Sanitation Data'!$D$6,0,10*ROW('Sanitation Data'!D61)),NA())</f>
        <v>#N/A</v>
      </c>
      <c r="X67" s="507" t="e">
        <f ca="1">+IF(AND(ISNUMBER(OFFSET('Sanitation Data'!$D$10,0,10*ROW('Sanitation Data'!D61))),'Data Summary'!CM67="Yes"),OFFSET('Sanitation Data'!$D$10,0,10*ROW('Sanitation Data'!D61)),NA())</f>
        <v>#N/A</v>
      </c>
      <c r="Y67" s="507" t="e">
        <f ca="1">+IF(AND(ISNUMBER(OFFSET('Sanitation Data'!$D$11,0,10*ROW('Sanitation Data'!D61))),'Data Summary'!CN67="Yes"),OFFSET('Sanitation Data'!$D$11,0,10*ROW('Sanitation Data'!D61)),NA())</f>
        <v>#N/A</v>
      </c>
      <c r="Z67" s="507" t="e">
        <f ca="1">+IF(AND(ISNUMBER(OFFSET('Sanitation Data'!$D$12,0,10*ROW('Sanitation Data'!D61))),'Data Summary'!CO67="Yes"),OFFSET('Sanitation Data'!$D$12,0,10*ROW('Sanitation Data'!D61)),NA())</f>
        <v>#N/A</v>
      </c>
      <c r="AA67" s="507" t="e">
        <f ca="1">+IF(AND(ISNUMBER(OFFSET('Sanitation Data'!$E$4,0,10*ROW('Sanitation Data'!E61))),'Data Summary'!CP67="Yes"),100-OFFSET('Sanitation Data'!$E$4,0,10*ROW('Sanitation Data'!E61)),NA())</f>
        <v>#N/A</v>
      </c>
      <c r="AB67" s="507" t="e">
        <f ca="1">+IF(AND(ISNUMBER(OFFSET('Sanitation Data'!$E$6,0,10*ROW('Sanitation Data'!E61))),'Data Summary'!CQ67="Yes"),OFFSET('Sanitation Data'!$E$6,0,10*ROW('Sanitation Data'!E61)),NA())</f>
        <v>#N/A</v>
      </c>
      <c r="AC67" s="507" t="e">
        <f ca="1">+IF(AND(ISNUMBER(OFFSET('Sanitation Data'!$E$10,0,10*ROW('Sanitation Data'!E61))),'Data Summary'!CR67="Yes"),OFFSET('Sanitation Data'!$E$10,0,10*ROW('Sanitation Data'!E61)),NA())</f>
        <v>#N/A</v>
      </c>
      <c r="AD67" s="507" t="e">
        <f ca="1">+IF(AND(ISNUMBER(OFFSET('Sanitation Data'!$E$11,0,10*ROW('Sanitation Data'!E61))),'Data Summary'!CS67="Yes"),OFFSET('Sanitation Data'!$E$11,0,10*ROW('Sanitation Data'!E61)),NA())</f>
        <v>#N/A</v>
      </c>
      <c r="AE67" s="507" t="e">
        <f ca="1">+IF(AND(ISNUMBER(OFFSET('Sanitation Data'!$E$12,0,10*ROW('Sanitation Data'!E61))),'Data Summary'!CT67="Yes"),OFFSET('Sanitation Data'!$E$12,0,10*ROW('Sanitation Data'!E61)),NA())</f>
        <v>#N/A</v>
      </c>
      <c r="AF67" s="507" t="e">
        <f ca="1">+IF(AND(ISNUMBER(OFFSET('Sanitation Data'!$F$4,0,10*ROW('Sanitation Data'!F61))),'Data Summary'!CU67="Yes"),100-OFFSET('Sanitation Data'!$F$4,0,10*ROW('Sanitation Data'!F61)),NA())</f>
        <v>#N/A</v>
      </c>
      <c r="AG67" s="507" t="e">
        <f ca="1">+IF(AND(ISNUMBER(OFFSET('Sanitation Data'!$F$6,0,10*ROW('Sanitation Data'!F61))),'Data Summary'!CV67="Yes"),OFFSET('Sanitation Data'!$F$6,0,10*ROW('Sanitation Data'!F61)),NA())</f>
        <v>#N/A</v>
      </c>
      <c r="AH67" s="507" t="e">
        <f ca="1">+IF(AND(ISNUMBER(OFFSET('Sanitation Data'!$F$10,0,10*ROW('Sanitation Data'!F61))),'Data Summary'!CW67="Yes"),OFFSET('Sanitation Data'!$F$10,0,10*ROW('Sanitation Data'!F61)),NA())</f>
        <v>#N/A</v>
      </c>
      <c r="AI67" s="507" t="e">
        <f ca="1">+IF(AND(ISNUMBER(OFFSET('Sanitation Data'!$F$11,0,10*ROW('Sanitation Data'!F61))),'Data Summary'!CX67="Yes"),OFFSET('Sanitation Data'!$F$11,0,10*ROW('Sanitation Data'!F61)),NA())</f>
        <v>#N/A</v>
      </c>
      <c r="AJ67" s="507" t="e">
        <f ca="1">+IF(AND(ISNUMBER(OFFSET('Sanitation Data'!$F$12,0,10*ROW('Sanitation Data'!F61))),'Data Summary'!CY67="Yes"),OFFSET('Sanitation Data'!$F$12,0,10*ROW('Sanitation Data'!F61)),NA())</f>
        <v>#N/A</v>
      </c>
      <c r="AK67" s="507" t="e">
        <f ca="1">+IF(AND(ISNUMBER(OFFSET('Sanitation Data'!$G$4,0,10*ROW('Sanitation Data'!G61))),'Data Summary'!CZ67="Yes"),100-OFFSET('Sanitation Data'!$G$4,0,10*ROW('Sanitation Data'!G61)),NA())</f>
        <v>#N/A</v>
      </c>
      <c r="AL67" s="507" t="e">
        <f ca="1">+IF(AND(ISNUMBER(OFFSET('Sanitation Data'!$G$6,0,10*ROW('Sanitation Data'!G61))),'Data Summary'!DA67="Yes"),OFFSET('Sanitation Data'!$G$6,0,10*ROW('Sanitation Data'!G61)),NA())</f>
        <v>#N/A</v>
      </c>
      <c r="AM67" s="507" t="e">
        <f ca="1">+IF(AND(ISNUMBER(OFFSET('Sanitation Data'!$G$10,0,10*ROW('Sanitation Data'!G61))),'Data Summary'!DB67="Yes"),OFFSET('Sanitation Data'!$G$10,0,10*ROW('Sanitation Data'!G61)),NA())</f>
        <v>#N/A</v>
      </c>
      <c r="AN67" s="507" t="e">
        <f ca="1">+IF(AND(ISNUMBER(OFFSET('Sanitation Data'!$G$11,0,10*ROW('Sanitation Data'!G61))),'Data Summary'!DC67="Yes"),OFFSET('Sanitation Data'!$G$11,0,10*ROW('Sanitation Data'!G61)),NA())</f>
        <v>#N/A</v>
      </c>
      <c r="AO67" s="507" t="e">
        <f ca="1">+IF(AND(ISNUMBER(OFFSET('Sanitation Data'!$G$12,0,10*ROW('Sanitation Data'!G61))),'Data Summary'!DD67="Yes"),OFFSET('Sanitation Data'!$G$12,0,10*ROW('Sanitation Data'!G61)),NA())</f>
        <v>#N/A</v>
      </c>
      <c r="AP67" s="507" t="e">
        <f ca="1">+IF(AND(ISNUMBER(OFFSET('Sanitation Data'!$H$4,0,10*ROW('Sanitation Data'!H61))),'Data Summary'!DE67="Yes"),100-OFFSET('Sanitation Data'!$H$4,0,10*ROW('Sanitation Data'!H61)),NA())</f>
        <v>#N/A</v>
      </c>
      <c r="AQ67" s="507" t="e">
        <f ca="1">+IF(AND(ISNUMBER(OFFSET('Sanitation Data'!$H$6,0,10*ROW('Sanitation Data'!H61))),'Data Summary'!DF67="Yes"),OFFSET('Sanitation Data'!$H$6,0,10*ROW('Sanitation Data'!H61)),NA())</f>
        <v>#N/A</v>
      </c>
      <c r="AR67" s="507" t="e">
        <f ca="1">+IF(AND(ISNUMBER(OFFSET('Sanitation Data'!$H$10,0,10*ROW('Sanitation Data'!H61))),'Data Summary'!DG67="Yes"),OFFSET('Sanitation Data'!$H$10,0,10*ROW('Sanitation Data'!H61)),NA())</f>
        <v>#N/A</v>
      </c>
      <c r="AS67" s="507" t="e">
        <f ca="1">+IF(AND(ISNUMBER(OFFSET('Sanitation Data'!$H$11,0,10*ROW('Sanitation Data'!H61))),'Data Summary'!DH67="Yes"),OFFSET('Sanitation Data'!$H$11,0,10*ROW('Sanitation Data'!H61)),NA())</f>
        <v>#N/A</v>
      </c>
      <c r="AT67" s="507" t="e">
        <f ca="1">+IF(AND(ISNUMBER(OFFSET('Sanitation Data'!$H$12,0,10*ROW('Sanitation Data'!H61))),'Data Summary'!DI67="Yes"),OFFSET('Sanitation Data'!$H$12,0,10*ROW('Sanitation Data'!H61)),NA())</f>
        <v>#N/A</v>
      </c>
      <c r="AU67" s="507" t="e">
        <f ca="1">+IF(AND(ISNUMBER(OFFSET('Sanitation Data'!$I$4,0,10*ROW('Sanitation Data'!I61))),'Data Summary'!DJ67="Yes"),100-OFFSET('Sanitation Data'!$I$4,0,10*ROW('Sanitation Data'!I61)),NA())</f>
        <v>#N/A</v>
      </c>
      <c r="AV67" s="507" t="e">
        <f ca="1">+IF(AND(ISNUMBER(OFFSET('Sanitation Data'!$I$6,0,10*ROW('Sanitation Data'!I61))),'Data Summary'!DK67="Yes"),OFFSET('Sanitation Data'!$I$6,0,10*ROW('Sanitation Data'!I61)),NA())</f>
        <v>#N/A</v>
      </c>
      <c r="AW67" s="507" t="e">
        <f ca="1">+IF(AND(ISNUMBER(OFFSET('Sanitation Data'!$I$10,0,10*ROW('Sanitation Data'!I61))),'Data Summary'!DL67="Yes"),OFFSET('Sanitation Data'!$I$10,0,10*ROW('Sanitation Data'!I61)),NA())</f>
        <v>#N/A</v>
      </c>
      <c r="AX67" s="507" t="e">
        <f ca="1">+IF(AND(ISNUMBER(OFFSET('Sanitation Data'!$I$11,0,10*ROW('Sanitation Data'!I61))),'Data Summary'!DM67="Yes"),OFFSET('Sanitation Data'!$I$11,0,10*ROW('Sanitation Data'!I61)),NA())</f>
        <v>#N/A</v>
      </c>
      <c r="AY67" s="507" t="e">
        <f ca="1">+IF(AND(ISNUMBER(OFFSET('Sanitation Data'!$I$12,0,10*ROW('Sanitation Data'!I61))),'Data Summary'!DN67="Yes"),OFFSET('Sanitation Data'!$I$12,0,10*ROW('Sanitation Data'!I61)),NA())</f>
        <v>#N/A</v>
      </c>
      <c r="AZ67" s="508" t="e">
        <f ca="1">+IF(AND(ISNUMBER(OFFSET('Hygiene Data'!$D$5,0,10*ROW('Hygiene Data'!D61))),'Data Summary'!DO67="Yes"),OFFSET('Hygiene Data'!$D$5,0,10*ROW('Hygiene Data'!D61)),NA())</f>
        <v>#N/A</v>
      </c>
      <c r="BA67" s="508" t="e">
        <f ca="1">+IF(AND(ISNUMBER(OFFSET('Hygiene Data'!$D$7,0,10*ROW('Hygiene Data'!D61))),'Data Summary'!DP67="Yes"),OFFSET('Hygiene Data'!$D$7,0,10*ROW('Hygiene Data'!D61)),NA())</f>
        <v>#N/A</v>
      </c>
      <c r="BB67" s="508" t="e">
        <f ca="1">+IF(AND(ISNUMBER(OFFSET('Hygiene Data'!$D$9,0,10*ROW('Hygiene Data'!D61))),'Data Summary'!DQ67="Yes"),OFFSET('Hygiene Data'!$D$9,0,10*ROW('Hygiene Data'!D61)),NA())</f>
        <v>#N/A</v>
      </c>
      <c r="BC67" s="508" t="e">
        <f ca="1">+IF(AND(ISNUMBER(OFFSET('Hygiene Data'!$E$5,0,10*ROW('Hygiene Data'!E61))),'Data Summary'!DR67="Yes"),OFFSET('Hygiene Data'!$E$5,0,10*ROW('Hygiene Data'!E61)),NA())</f>
        <v>#N/A</v>
      </c>
      <c r="BD67" s="508" t="e">
        <f ca="1">+IF(AND(ISNUMBER(OFFSET('Hygiene Data'!$E$7,0,10*ROW('Hygiene Data'!E61))),'Data Summary'!DS67="Yes"),OFFSET('Hygiene Data'!$E$7,0,10*ROW('Hygiene Data'!E61)),NA())</f>
        <v>#N/A</v>
      </c>
      <c r="BE67" s="508" t="e">
        <f ca="1">+IF(AND(ISNUMBER(OFFSET('Hygiene Data'!$E$9,0,10*ROW('Hygiene Data'!E61))),'Data Summary'!DT67="Yes"),OFFSET('Hygiene Data'!$E$9,0,10*ROW('Hygiene Data'!E61)),NA())</f>
        <v>#N/A</v>
      </c>
      <c r="BF67" s="508" t="e">
        <f ca="1">+IF(AND(ISNUMBER(OFFSET('Hygiene Data'!$F$5,0,10*ROW('Hygiene Data'!F61))),'Data Summary'!DU67="Yes"),OFFSET('Hygiene Data'!$F$5,0,10*ROW('Hygiene Data'!F61)),NA())</f>
        <v>#N/A</v>
      </c>
      <c r="BG67" s="508" t="e">
        <f ca="1">+IF(AND(ISNUMBER(OFFSET('Hygiene Data'!$F$7,0,10*ROW('Hygiene Data'!F61))),'Data Summary'!DV67="Yes"),OFFSET('Hygiene Data'!$F$7,0,10*ROW('Hygiene Data'!F61)),NA())</f>
        <v>#N/A</v>
      </c>
      <c r="BH67" s="508" t="e">
        <f ca="1">+IF(AND(ISNUMBER(OFFSET('Hygiene Data'!$F$9,0,10*ROW('Hygiene Data'!F61))),'Data Summary'!DW67="Yes"),OFFSET('Hygiene Data'!$F$9,0,10*ROW('Hygiene Data'!F61)),NA())</f>
        <v>#N/A</v>
      </c>
      <c r="BI67" s="508" t="e">
        <f ca="1">+IF(AND(ISNUMBER(OFFSET('Hygiene Data'!$G$5,0,10*ROW('Hygiene Data'!G61))),'Data Summary'!DX67="Yes"),OFFSET('Hygiene Data'!$G$5,0,10*ROW('Hygiene Data'!G61)),NA())</f>
        <v>#N/A</v>
      </c>
      <c r="BJ67" s="508" t="e">
        <f ca="1">+IF(AND(ISNUMBER(OFFSET('Hygiene Data'!$G$7,0,10*ROW('Hygiene Data'!G61))),'Data Summary'!DY67="Yes"),OFFSET('Hygiene Data'!$G$7,0,10*ROW('Hygiene Data'!G61)),NA())</f>
        <v>#N/A</v>
      </c>
      <c r="BK67" s="508" t="e">
        <f ca="1">+IF(AND(ISNUMBER(OFFSET('Hygiene Data'!$G$9,0,10*ROW('Hygiene Data'!G61))),'Data Summary'!DZ67="Yes"),OFFSET('Hygiene Data'!$G$9,0,10*ROW('Hygiene Data'!G61)),NA())</f>
        <v>#N/A</v>
      </c>
      <c r="BL67" s="508" t="e">
        <f ca="1">+IF(AND(ISNUMBER(OFFSET('Hygiene Data'!$H$5,0,10*ROW('Hygiene Data'!H61))),'Data Summary'!EA67="Yes"),OFFSET('Hygiene Data'!$H$5,0,10*ROW('Hygiene Data'!H61)),NA())</f>
        <v>#N/A</v>
      </c>
      <c r="BM67" s="508" t="e">
        <f ca="1">+IF(AND(ISNUMBER(OFFSET('Hygiene Data'!$H$7,0,10*ROW('Hygiene Data'!H61))),'Data Summary'!EB67="Yes"),OFFSET('Hygiene Data'!$H$7,0,10*ROW('Hygiene Data'!H61)),NA())</f>
        <v>#N/A</v>
      </c>
      <c r="BN67" s="508" t="e">
        <f ca="1">+IF(AND(ISNUMBER(OFFSET('Hygiene Data'!$H$9,0,10*ROW('Hygiene Data'!H61))),'Data Summary'!EC67="Yes"),OFFSET('Hygiene Data'!$H$9,0,10*ROW('Hygiene Data'!H61)),NA())</f>
        <v>#N/A</v>
      </c>
      <c r="BO67" s="508" t="e">
        <f ca="1">+IF(AND(ISNUMBER(OFFSET('Hygiene Data'!$I$5,0,10*ROW('Hygiene Data'!I61))),'Data Summary'!ED67="Yes"),OFFSET('Hygiene Data'!$I$5,0,10*ROW('Hygiene Data'!I61)),NA())</f>
        <v>#N/A</v>
      </c>
      <c r="BP67" s="508" t="e">
        <f ca="1">+IF(AND(ISNUMBER(OFFSET('Hygiene Data'!$I$7,0,10*ROW('Hygiene Data'!I61))),'Data Summary'!EE67="Yes"),OFFSET('Hygiene Data'!$I$7,0,10*ROW('Hygiene Data'!I61)),NA())</f>
        <v>#N/A</v>
      </c>
      <c r="BQ67" s="508" t="e">
        <f ca="1">+IF(AND(ISNUMBER(OFFSET('Hygiene Data'!$I$9,0,10*ROW('Hygiene Data'!I61))),'Data Summary'!EF67="Yes"),OFFSET('Hygiene Data'!$I$9,0,10*ROW('Hygiene Data'!I61)),NA())</f>
        <v>#N/A</v>
      </c>
    </row>
    <row r="68" spans="1:69" x14ac:dyDescent="0.25">
      <c r="A68" s="504" t="e">
        <f ca="1">+RIGHT('Data Summary'!A68,LEN('Data Summary'!A68)-9)</f>
        <v>#VALUE!</v>
      </c>
      <c r="B68" s="478" t="str">
        <f ca="1">+IF(ISTEXT('Data Summary'!B68),'Data Summary'!B68,"")</f>
        <v/>
      </c>
      <c r="C68" s="505" t="e">
        <f ca="1">+VALUE('Data Summary'!C68)</f>
        <v>#VALUE!</v>
      </c>
      <c r="D68" s="506" t="e">
        <f ca="1">+IF(AND(ISNUMBER(OFFSET('Water Data'!$D$4,0,10*ROW('Water Data'!D62))),'Data Summary'!BS68="Yes"),100-OFFSET('Water Data'!$D$4,0,10*ROW('Water Data'!D62)),NA())</f>
        <v>#N/A</v>
      </c>
      <c r="E68" s="506" t="e">
        <f ca="1">+IF(AND(ISNUMBER(OFFSET('Water Data'!$D$6,0,10*ROW('Water Data'!D62))),'Data Summary'!BT68="Yes"),OFFSET('Water Data'!$D$6,0,10*ROW('Water Data'!D62)),NA())</f>
        <v>#N/A</v>
      </c>
      <c r="F68" s="506" t="e">
        <f ca="1">+IF(AND(ISNUMBER(OFFSET('Water Data'!$D$9,0,10*ROW('Water Data'!D62))),'Data Summary'!BU68="Yes"),OFFSET('Water Data'!$D$9,0,10*ROW('Water Data'!D62)),NA())</f>
        <v>#N/A</v>
      </c>
      <c r="G68" s="506" t="e">
        <f ca="1">+IF(AND(ISNUMBER(OFFSET('Water Data'!$E$4,0,10*ROW('Water Data'!E62))),'Data Summary'!BV68="Yes"),100-OFFSET('Water Data'!$E$4,0,10*ROW('Water Data'!E62)),NA())</f>
        <v>#N/A</v>
      </c>
      <c r="H68" s="506" t="e">
        <f ca="1">+IF(AND(ISNUMBER(OFFSET('Water Data'!$E$6,0,10*ROW('Water Data'!E62))),'Data Summary'!BW68="Yes"),OFFSET('Water Data'!$E$6,0,10*ROW('Water Data'!E62)),NA())</f>
        <v>#N/A</v>
      </c>
      <c r="I68" s="506" t="e">
        <f ca="1">+IF(AND(ISNUMBER(OFFSET('Water Data'!$E$9,0,10*ROW('Water Data'!E62))),'Data Summary'!BX68="Yes"),OFFSET('Water Data'!$E$9,0,10*ROW('Water Data'!E62)),NA())</f>
        <v>#N/A</v>
      </c>
      <c r="J68" s="506" t="e">
        <f ca="1">+IF(AND(ISNUMBER(OFFSET('Water Data'!$F$4,0,10*ROW('Water Data'!F62))),'Data Summary'!BY68="Yes"),100-OFFSET('Water Data'!$F$4,0,10*ROW('Water Data'!F62)),NA())</f>
        <v>#N/A</v>
      </c>
      <c r="K68" s="506" t="e">
        <f ca="1">+IF(AND(ISNUMBER(OFFSET('Water Data'!$F$6,0,10*ROW('Water Data'!F62))),'Data Summary'!BZ68="Yes"),OFFSET('Water Data'!$F$6,0,10*ROW('Water Data'!F62)),NA())</f>
        <v>#N/A</v>
      </c>
      <c r="L68" s="506" t="e">
        <f ca="1">+IF(AND(ISNUMBER(OFFSET('Water Data'!$F$9,0,10*ROW('Water Data'!F62))),'Data Summary'!CA68="Yes"),OFFSET('Water Data'!$F$9,0,10*ROW('Water Data'!F62)),NA())</f>
        <v>#N/A</v>
      </c>
      <c r="M68" s="506" t="e">
        <f ca="1">+IF(AND(ISNUMBER(OFFSET('Water Data'!$G$4,0,10*ROW('Water Data'!G62))),'Data Summary'!CB68="Yes"),100-OFFSET('Water Data'!$G$4,0,10*ROW('Water Data'!G62)),NA())</f>
        <v>#N/A</v>
      </c>
      <c r="N68" s="506" t="e">
        <f ca="1">+IF(AND(ISNUMBER(OFFSET('Water Data'!$G$6,0,10*ROW('Water Data'!G62))),'Data Summary'!CC68="Yes"),OFFSET('Water Data'!$G$6,0,10*ROW('Water Data'!G62)),NA())</f>
        <v>#N/A</v>
      </c>
      <c r="O68" s="506" t="e">
        <f ca="1">+IF(AND(ISNUMBER(OFFSET('Water Data'!$G$9,0,10*ROW('Water Data'!G62))),'Data Summary'!CD68="Yes"),OFFSET('Water Data'!$G$9,0,10*ROW('Water Data'!G62)),NA())</f>
        <v>#N/A</v>
      </c>
      <c r="P68" s="506" t="e">
        <f ca="1">+IF(AND(ISNUMBER(OFFSET('Water Data'!$H$4,0,10*ROW('Water Data'!H62))),'Data Summary'!CE68="Yes"),100-OFFSET('Water Data'!$H$4,0,10*ROW('Water Data'!H62)),NA())</f>
        <v>#N/A</v>
      </c>
      <c r="Q68" s="506" t="e">
        <f ca="1">+IF(AND(ISNUMBER(OFFSET('Water Data'!$H$6,0,10*ROW('Water Data'!H62))),'Data Summary'!CF68="Yes"),OFFSET('Water Data'!$H$6,0,10*ROW('Water Data'!H62)),NA())</f>
        <v>#N/A</v>
      </c>
      <c r="R68" s="506" t="e">
        <f ca="1">+IF(AND(ISNUMBER(OFFSET('Water Data'!$H$9,0,10*ROW('Water Data'!H62))),'Data Summary'!CG68="Yes"),OFFSET('Water Data'!$H$9,0,10*ROW('Water Data'!H62)),NA())</f>
        <v>#N/A</v>
      </c>
      <c r="S68" s="506" t="e">
        <f ca="1">+IF(AND(ISNUMBER(OFFSET('Water Data'!$I$4,0,10*ROW('Water Data'!I62))),'Data Summary'!CH68="Yes"),100-OFFSET('Water Data'!$I$4,0,10*ROW('Water Data'!I62)),NA())</f>
        <v>#N/A</v>
      </c>
      <c r="T68" s="506" t="e">
        <f ca="1">+IF(AND(ISNUMBER(OFFSET('Water Data'!$I$6,0,10*ROW('Water Data'!I62))),'Data Summary'!CI68="Yes"),OFFSET('Water Data'!$I$6,0,10*ROW('Water Data'!I62)),NA())</f>
        <v>#N/A</v>
      </c>
      <c r="U68" s="506" t="e">
        <f ca="1">+IF(AND(ISNUMBER(OFFSET('Water Data'!$I$9,0,10*ROW('Water Data'!I62))),'Data Summary'!CJ68="Yes"),OFFSET('Water Data'!$I$9,0,10*ROW('Water Data'!I62)),NA())</f>
        <v>#N/A</v>
      </c>
      <c r="V68" s="507" t="e">
        <f ca="1">+IF(AND(ISNUMBER(OFFSET('Sanitation Data'!$D$4,0,10*ROW('Sanitation Data'!D62))),'Data Summary'!CK68="Yes"),100-OFFSET('Sanitation Data'!$D$4,0,10*ROW('Sanitation Data'!D62)),NA())</f>
        <v>#N/A</v>
      </c>
      <c r="W68" s="507" t="e">
        <f ca="1">+IF(AND(ISNUMBER(OFFSET('Sanitation Data'!$D$6,0,10*ROW('Sanitation Data'!D62))),'Data Summary'!CL68="Yes"),OFFSET('Sanitation Data'!$D$6,0,10*ROW('Sanitation Data'!D62)),NA())</f>
        <v>#N/A</v>
      </c>
      <c r="X68" s="507" t="e">
        <f ca="1">+IF(AND(ISNUMBER(OFFSET('Sanitation Data'!$D$10,0,10*ROW('Sanitation Data'!D62))),'Data Summary'!CM68="Yes"),OFFSET('Sanitation Data'!$D$10,0,10*ROW('Sanitation Data'!D62)),NA())</f>
        <v>#N/A</v>
      </c>
      <c r="Y68" s="507" t="e">
        <f ca="1">+IF(AND(ISNUMBER(OFFSET('Sanitation Data'!$D$11,0,10*ROW('Sanitation Data'!D62))),'Data Summary'!CN68="Yes"),OFFSET('Sanitation Data'!$D$11,0,10*ROW('Sanitation Data'!D62)),NA())</f>
        <v>#N/A</v>
      </c>
      <c r="Z68" s="507" t="e">
        <f ca="1">+IF(AND(ISNUMBER(OFFSET('Sanitation Data'!$D$12,0,10*ROW('Sanitation Data'!D62))),'Data Summary'!CO68="Yes"),OFFSET('Sanitation Data'!$D$12,0,10*ROW('Sanitation Data'!D62)),NA())</f>
        <v>#N/A</v>
      </c>
      <c r="AA68" s="507" t="e">
        <f ca="1">+IF(AND(ISNUMBER(OFFSET('Sanitation Data'!$E$4,0,10*ROW('Sanitation Data'!E62))),'Data Summary'!CP68="Yes"),100-OFFSET('Sanitation Data'!$E$4,0,10*ROW('Sanitation Data'!E62)),NA())</f>
        <v>#N/A</v>
      </c>
      <c r="AB68" s="507" t="e">
        <f ca="1">+IF(AND(ISNUMBER(OFFSET('Sanitation Data'!$E$6,0,10*ROW('Sanitation Data'!E62))),'Data Summary'!CQ68="Yes"),OFFSET('Sanitation Data'!$E$6,0,10*ROW('Sanitation Data'!E62)),NA())</f>
        <v>#N/A</v>
      </c>
      <c r="AC68" s="507" t="e">
        <f ca="1">+IF(AND(ISNUMBER(OFFSET('Sanitation Data'!$E$10,0,10*ROW('Sanitation Data'!E62))),'Data Summary'!CR68="Yes"),OFFSET('Sanitation Data'!$E$10,0,10*ROW('Sanitation Data'!E62)),NA())</f>
        <v>#N/A</v>
      </c>
      <c r="AD68" s="507" t="e">
        <f ca="1">+IF(AND(ISNUMBER(OFFSET('Sanitation Data'!$E$11,0,10*ROW('Sanitation Data'!E62))),'Data Summary'!CS68="Yes"),OFFSET('Sanitation Data'!$E$11,0,10*ROW('Sanitation Data'!E62)),NA())</f>
        <v>#N/A</v>
      </c>
      <c r="AE68" s="507" t="e">
        <f ca="1">+IF(AND(ISNUMBER(OFFSET('Sanitation Data'!$E$12,0,10*ROW('Sanitation Data'!E62))),'Data Summary'!CT68="Yes"),OFFSET('Sanitation Data'!$E$12,0,10*ROW('Sanitation Data'!E62)),NA())</f>
        <v>#N/A</v>
      </c>
      <c r="AF68" s="507" t="e">
        <f ca="1">+IF(AND(ISNUMBER(OFFSET('Sanitation Data'!$F$4,0,10*ROW('Sanitation Data'!F62))),'Data Summary'!CU68="Yes"),100-OFFSET('Sanitation Data'!$F$4,0,10*ROW('Sanitation Data'!F62)),NA())</f>
        <v>#N/A</v>
      </c>
      <c r="AG68" s="507" t="e">
        <f ca="1">+IF(AND(ISNUMBER(OFFSET('Sanitation Data'!$F$6,0,10*ROW('Sanitation Data'!F62))),'Data Summary'!CV68="Yes"),OFFSET('Sanitation Data'!$F$6,0,10*ROW('Sanitation Data'!F62)),NA())</f>
        <v>#N/A</v>
      </c>
      <c r="AH68" s="507" t="e">
        <f ca="1">+IF(AND(ISNUMBER(OFFSET('Sanitation Data'!$F$10,0,10*ROW('Sanitation Data'!F62))),'Data Summary'!CW68="Yes"),OFFSET('Sanitation Data'!$F$10,0,10*ROW('Sanitation Data'!F62)),NA())</f>
        <v>#N/A</v>
      </c>
      <c r="AI68" s="507" t="e">
        <f ca="1">+IF(AND(ISNUMBER(OFFSET('Sanitation Data'!$F$11,0,10*ROW('Sanitation Data'!F62))),'Data Summary'!CX68="Yes"),OFFSET('Sanitation Data'!$F$11,0,10*ROW('Sanitation Data'!F62)),NA())</f>
        <v>#N/A</v>
      </c>
      <c r="AJ68" s="507" t="e">
        <f ca="1">+IF(AND(ISNUMBER(OFFSET('Sanitation Data'!$F$12,0,10*ROW('Sanitation Data'!F62))),'Data Summary'!CY68="Yes"),OFFSET('Sanitation Data'!$F$12,0,10*ROW('Sanitation Data'!F62)),NA())</f>
        <v>#N/A</v>
      </c>
      <c r="AK68" s="507" t="e">
        <f ca="1">+IF(AND(ISNUMBER(OFFSET('Sanitation Data'!$G$4,0,10*ROW('Sanitation Data'!G62))),'Data Summary'!CZ68="Yes"),100-OFFSET('Sanitation Data'!$G$4,0,10*ROW('Sanitation Data'!G62)),NA())</f>
        <v>#N/A</v>
      </c>
      <c r="AL68" s="507" t="e">
        <f ca="1">+IF(AND(ISNUMBER(OFFSET('Sanitation Data'!$G$6,0,10*ROW('Sanitation Data'!G62))),'Data Summary'!DA68="Yes"),OFFSET('Sanitation Data'!$G$6,0,10*ROW('Sanitation Data'!G62)),NA())</f>
        <v>#N/A</v>
      </c>
      <c r="AM68" s="507" t="e">
        <f ca="1">+IF(AND(ISNUMBER(OFFSET('Sanitation Data'!$G$10,0,10*ROW('Sanitation Data'!G62))),'Data Summary'!DB68="Yes"),OFFSET('Sanitation Data'!$G$10,0,10*ROW('Sanitation Data'!G62)),NA())</f>
        <v>#N/A</v>
      </c>
      <c r="AN68" s="507" t="e">
        <f ca="1">+IF(AND(ISNUMBER(OFFSET('Sanitation Data'!$G$11,0,10*ROW('Sanitation Data'!G62))),'Data Summary'!DC68="Yes"),OFFSET('Sanitation Data'!$G$11,0,10*ROW('Sanitation Data'!G62)),NA())</f>
        <v>#N/A</v>
      </c>
      <c r="AO68" s="507" t="e">
        <f ca="1">+IF(AND(ISNUMBER(OFFSET('Sanitation Data'!$G$12,0,10*ROW('Sanitation Data'!G62))),'Data Summary'!DD68="Yes"),OFFSET('Sanitation Data'!$G$12,0,10*ROW('Sanitation Data'!G62)),NA())</f>
        <v>#N/A</v>
      </c>
      <c r="AP68" s="507" t="e">
        <f ca="1">+IF(AND(ISNUMBER(OFFSET('Sanitation Data'!$H$4,0,10*ROW('Sanitation Data'!H62))),'Data Summary'!DE68="Yes"),100-OFFSET('Sanitation Data'!$H$4,0,10*ROW('Sanitation Data'!H62)),NA())</f>
        <v>#N/A</v>
      </c>
      <c r="AQ68" s="507" t="e">
        <f ca="1">+IF(AND(ISNUMBER(OFFSET('Sanitation Data'!$H$6,0,10*ROW('Sanitation Data'!H62))),'Data Summary'!DF68="Yes"),OFFSET('Sanitation Data'!$H$6,0,10*ROW('Sanitation Data'!H62)),NA())</f>
        <v>#N/A</v>
      </c>
      <c r="AR68" s="507" t="e">
        <f ca="1">+IF(AND(ISNUMBER(OFFSET('Sanitation Data'!$H$10,0,10*ROW('Sanitation Data'!H62))),'Data Summary'!DG68="Yes"),OFFSET('Sanitation Data'!$H$10,0,10*ROW('Sanitation Data'!H62)),NA())</f>
        <v>#N/A</v>
      </c>
      <c r="AS68" s="507" t="e">
        <f ca="1">+IF(AND(ISNUMBER(OFFSET('Sanitation Data'!$H$11,0,10*ROW('Sanitation Data'!H62))),'Data Summary'!DH68="Yes"),OFFSET('Sanitation Data'!$H$11,0,10*ROW('Sanitation Data'!H62)),NA())</f>
        <v>#N/A</v>
      </c>
      <c r="AT68" s="507" t="e">
        <f ca="1">+IF(AND(ISNUMBER(OFFSET('Sanitation Data'!$H$12,0,10*ROW('Sanitation Data'!H62))),'Data Summary'!DI68="Yes"),OFFSET('Sanitation Data'!$H$12,0,10*ROW('Sanitation Data'!H62)),NA())</f>
        <v>#N/A</v>
      </c>
      <c r="AU68" s="507" t="e">
        <f ca="1">+IF(AND(ISNUMBER(OFFSET('Sanitation Data'!$I$4,0,10*ROW('Sanitation Data'!I62))),'Data Summary'!DJ68="Yes"),100-OFFSET('Sanitation Data'!$I$4,0,10*ROW('Sanitation Data'!I62)),NA())</f>
        <v>#N/A</v>
      </c>
      <c r="AV68" s="507" t="e">
        <f ca="1">+IF(AND(ISNUMBER(OFFSET('Sanitation Data'!$I$6,0,10*ROW('Sanitation Data'!I62))),'Data Summary'!DK68="Yes"),OFFSET('Sanitation Data'!$I$6,0,10*ROW('Sanitation Data'!I62)),NA())</f>
        <v>#N/A</v>
      </c>
      <c r="AW68" s="507" t="e">
        <f ca="1">+IF(AND(ISNUMBER(OFFSET('Sanitation Data'!$I$10,0,10*ROW('Sanitation Data'!I62))),'Data Summary'!DL68="Yes"),OFFSET('Sanitation Data'!$I$10,0,10*ROW('Sanitation Data'!I62)),NA())</f>
        <v>#N/A</v>
      </c>
      <c r="AX68" s="507" t="e">
        <f ca="1">+IF(AND(ISNUMBER(OFFSET('Sanitation Data'!$I$11,0,10*ROW('Sanitation Data'!I62))),'Data Summary'!DM68="Yes"),OFFSET('Sanitation Data'!$I$11,0,10*ROW('Sanitation Data'!I62)),NA())</f>
        <v>#N/A</v>
      </c>
      <c r="AY68" s="507" t="e">
        <f ca="1">+IF(AND(ISNUMBER(OFFSET('Sanitation Data'!$I$12,0,10*ROW('Sanitation Data'!I62))),'Data Summary'!DN68="Yes"),OFFSET('Sanitation Data'!$I$12,0,10*ROW('Sanitation Data'!I62)),NA())</f>
        <v>#N/A</v>
      </c>
      <c r="AZ68" s="508" t="e">
        <f ca="1">+IF(AND(ISNUMBER(OFFSET('Hygiene Data'!$D$5,0,10*ROW('Hygiene Data'!D62))),'Data Summary'!DO68="Yes"),OFFSET('Hygiene Data'!$D$5,0,10*ROW('Hygiene Data'!D62)),NA())</f>
        <v>#N/A</v>
      </c>
      <c r="BA68" s="508" t="e">
        <f ca="1">+IF(AND(ISNUMBER(OFFSET('Hygiene Data'!$D$7,0,10*ROW('Hygiene Data'!D62))),'Data Summary'!DP68="Yes"),OFFSET('Hygiene Data'!$D$7,0,10*ROW('Hygiene Data'!D62)),NA())</f>
        <v>#N/A</v>
      </c>
      <c r="BB68" s="508" t="e">
        <f ca="1">+IF(AND(ISNUMBER(OFFSET('Hygiene Data'!$D$9,0,10*ROW('Hygiene Data'!D62))),'Data Summary'!DQ68="Yes"),OFFSET('Hygiene Data'!$D$9,0,10*ROW('Hygiene Data'!D62)),NA())</f>
        <v>#N/A</v>
      </c>
      <c r="BC68" s="508" t="e">
        <f ca="1">+IF(AND(ISNUMBER(OFFSET('Hygiene Data'!$E$5,0,10*ROW('Hygiene Data'!E62))),'Data Summary'!DR68="Yes"),OFFSET('Hygiene Data'!$E$5,0,10*ROW('Hygiene Data'!E62)),NA())</f>
        <v>#N/A</v>
      </c>
      <c r="BD68" s="508" t="e">
        <f ca="1">+IF(AND(ISNUMBER(OFFSET('Hygiene Data'!$E$7,0,10*ROW('Hygiene Data'!E62))),'Data Summary'!DS68="Yes"),OFFSET('Hygiene Data'!$E$7,0,10*ROW('Hygiene Data'!E62)),NA())</f>
        <v>#N/A</v>
      </c>
      <c r="BE68" s="508" t="e">
        <f ca="1">+IF(AND(ISNUMBER(OFFSET('Hygiene Data'!$E$9,0,10*ROW('Hygiene Data'!E62))),'Data Summary'!DT68="Yes"),OFFSET('Hygiene Data'!$E$9,0,10*ROW('Hygiene Data'!E62)),NA())</f>
        <v>#N/A</v>
      </c>
      <c r="BF68" s="508" t="e">
        <f ca="1">+IF(AND(ISNUMBER(OFFSET('Hygiene Data'!$F$5,0,10*ROW('Hygiene Data'!F62))),'Data Summary'!DU68="Yes"),OFFSET('Hygiene Data'!$F$5,0,10*ROW('Hygiene Data'!F62)),NA())</f>
        <v>#N/A</v>
      </c>
      <c r="BG68" s="508" t="e">
        <f ca="1">+IF(AND(ISNUMBER(OFFSET('Hygiene Data'!$F$7,0,10*ROW('Hygiene Data'!F62))),'Data Summary'!DV68="Yes"),OFFSET('Hygiene Data'!$F$7,0,10*ROW('Hygiene Data'!F62)),NA())</f>
        <v>#N/A</v>
      </c>
      <c r="BH68" s="508" t="e">
        <f ca="1">+IF(AND(ISNUMBER(OFFSET('Hygiene Data'!$F$9,0,10*ROW('Hygiene Data'!F62))),'Data Summary'!DW68="Yes"),OFFSET('Hygiene Data'!$F$9,0,10*ROW('Hygiene Data'!F62)),NA())</f>
        <v>#N/A</v>
      </c>
      <c r="BI68" s="508" t="e">
        <f ca="1">+IF(AND(ISNUMBER(OFFSET('Hygiene Data'!$G$5,0,10*ROW('Hygiene Data'!G62))),'Data Summary'!DX68="Yes"),OFFSET('Hygiene Data'!$G$5,0,10*ROW('Hygiene Data'!G62)),NA())</f>
        <v>#N/A</v>
      </c>
      <c r="BJ68" s="508" t="e">
        <f ca="1">+IF(AND(ISNUMBER(OFFSET('Hygiene Data'!$G$7,0,10*ROW('Hygiene Data'!G62))),'Data Summary'!DY68="Yes"),OFFSET('Hygiene Data'!$G$7,0,10*ROW('Hygiene Data'!G62)),NA())</f>
        <v>#N/A</v>
      </c>
      <c r="BK68" s="508" t="e">
        <f ca="1">+IF(AND(ISNUMBER(OFFSET('Hygiene Data'!$G$9,0,10*ROW('Hygiene Data'!G62))),'Data Summary'!DZ68="Yes"),OFFSET('Hygiene Data'!$G$9,0,10*ROW('Hygiene Data'!G62)),NA())</f>
        <v>#N/A</v>
      </c>
      <c r="BL68" s="508" t="e">
        <f ca="1">+IF(AND(ISNUMBER(OFFSET('Hygiene Data'!$H$5,0,10*ROW('Hygiene Data'!H62))),'Data Summary'!EA68="Yes"),OFFSET('Hygiene Data'!$H$5,0,10*ROW('Hygiene Data'!H62)),NA())</f>
        <v>#N/A</v>
      </c>
      <c r="BM68" s="508" t="e">
        <f ca="1">+IF(AND(ISNUMBER(OFFSET('Hygiene Data'!$H$7,0,10*ROW('Hygiene Data'!H62))),'Data Summary'!EB68="Yes"),OFFSET('Hygiene Data'!$H$7,0,10*ROW('Hygiene Data'!H62)),NA())</f>
        <v>#N/A</v>
      </c>
      <c r="BN68" s="508" t="e">
        <f ca="1">+IF(AND(ISNUMBER(OFFSET('Hygiene Data'!$H$9,0,10*ROW('Hygiene Data'!H62))),'Data Summary'!EC68="Yes"),OFFSET('Hygiene Data'!$H$9,0,10*ROW('Hygiene Data'!H62)),NA())</f>
        <v>#N/A</v>
      </c>
      <c r="BO68" s="508" t="e">
        <f ca="1">+IF(AND(ISNUMBER(OFFSET('Hygiene Data'!$I$5,0,10*ROW('Hygiene Data'!I62))),'Data Summary'!ED68="Yes"),OFFSET('Hygiene Data'!$I$5,0,10*ROW('Hygiene Data'!I62)),NA())</f>
        <v>#N/A</v>
      </c>
      <c r="BP68" s="508" t="e">
        <f ca="1">+IF(AND(ISNUMBER(OFFSET('Hygiene Data'!$I$7,0,10*ROW('Hygiene Data'!I62))),'Data Summary'!EE68="Yes"),OFFSET('Hygiene Data'!$I$7,0,10*ROW('Hygiene Data'!I62)),NA())</f>
        <v>#N/A</v>
      </c>
      <c r="BQ68" s="508" t="e">
        <f ca="1">+IF(AND(ISNUMBER(OFFSET('Hygiene Data'!$I$9,0,10*ROW('Hygiene Data'!I62))),'Data Summary'!EF68="Yes"),OFFSET('Hygiene Data'!$I$9,0,10*ROW('Hygiene Data'!I62)),NA())</f>
        <v>#N/A</v>
      </c>
    </row>
    <row r="69" spans="1:69" x14ac:dyDescent="0.25">
      <c r="A69" s="504" t="e">
        <f ca="1">+RIGHT('Data Summary'!A69,LEN('Data Summary'!A69)-9)</f>
        <v>#VALUE!</v>
      </c>
      <c r="B69" s="478" t="str">
        <f ca="1">+IF(ISTEXT('Data Summary'!B69),'Data Summary'!B69,"")</f>
        <v/>
      </c>
      <c r="C69" s="505" t="e">
        <f ca="1">+VALUE('Data Summary'!C69)</f>
        <v>#VALUE!</v>
      </c>
      <c r="D69" s="506" t="e">
        <f ca="1">+IF(AND(ISNUMBER(OFFSET('Water Data'!$D$4,0,10*ROW('Water Data'!D63))),'Data Summary'!BS69="Yes"),100-OFFSET('Water Data'!$D$4,0,10*ROW('Water Data'!D63)),NA())</f>
        <v>#N/A</v>
      </c>
      <c r="E69" s="506" t="e">
        <f ca="1">+IF(AND(ISNUMBER(OFFSET('Water Data'!$D$6,0,10*ROW('Water Data'!D63))),'Data Summary'!BT69="Yes"),OFFSET('Water Data'!$D$6,0,10*ROW('Water Data'!D63)),NA())</f>
        <v>#N/A</v>
      </c>
      <c r="F69" s="506" t="e">
        <f ca="1">+IF(AND(ISNUMBER(OFFSET('Water Data'!$D$9,0,10*ROW('Water Data'!D63))),'Data Summary'!BU69="Yes"),OFFSET('Water Data'!$D$9,0,10*ROW('Water Data'!D63)),NA())</f>
        <v>#N/A</v>
      </c>
      <c r="G69" s="506" t="e">
        <f ca="1">+IF(AND(ISNUMBER(OFFSET('Water Data'!$E$4,0,10*ROW('Water Data'!E63))),'Data Summary'!BV69="Yes"),100-OFFSET('Water Data'!$E$4,0,10*ROW('Water Data'!E63)),NA())</f>
        <v>#N/A</v>
      </c>
      <c r="H69" s="506" t="e">
        <f ca="1">+IF(AND(ISNUMBER(OFFSET('Water Data'!$E$6,0,10*ROW('Water Data'!E63))),'Data Summary'!BW69="Yes"),OFFSET('Water Data'!$E$6,0,10*ROW('Water Data'!E63)),NA())</f>
        <v>#N/A</v>
      </c>
      <c r="I69" s="506" t="e">
        <f ca="1">+IF(AND(ISNUMBER(OFFSET('Water Data'!$E$9,0,10*ROW('Water Data'!E63))),'Data Summary'!BX69="Yes"),OFFSET('Water Data'!$E$9,0,10*ROW('Water Data'!E63)),NA())</f>
        <v>#N/A</v>
      </c>
      <c r="J69" s="506" t="e">
        <f ca="1">+IF(AND(ISNUMBER(OFFSET('Water Data'!$F$4,0,10*ROW('Water Data'!F63))),'Data Summary'!BY69="Yes"),100-OFFSET('Water Data'!$F$4,0,10*ROW('Water Data'!F63)),NA())</f>
        <v>#N/A</v>
      </c>
      <c r="K69" s="506" t="e">
        <f ca="1">+IF(AND(ISNUMBER(OFFSET('Water Data'!$F$6,0,10*ROW('Water Data'!F63))),'Data Summary'!BZ69="Yes"),OFFSET('Water Data'!$F$6,0,10*ROW('Water Data'!F63)),NA())</f>
        <v>#N/A</v>
      </c>
      <c r="L69" s="506" t="e">
        <f ca="1">+IF(AND(ISNUMBER(OFFSET('Water Data'!$F$9,0,10*ROW('Water Data'!F63))),'Data Summary'!CA69="Yes"),OFFSET('Water Data'!$F$9,0,10*ROW('Water Data'!F63)),NA())</f>
        <v>#N/A</v>
      </c>
      <c r="M69" s="506" t="e">
        <f ca="1">+IF(AND(ISNUMBER(OFFSET('Water Data'!$G$4,0,10*ROW('Water Data'!G63))),'Data Summary'!CB69="Yes"),100-OFFSET('Water Data'!$G$4,0,10*ROW('Water Data'!G63)),NA())</f>
        <v>#N/A</v>
      </c>
      <c r="N69" s="506" t="e">
        <f ca="1">+IF(AND(ISNUMBER(OFFSET('Water Data'!$G$6,0,10*ROW('Water Data'!G63))),'Data Summary'!CC69="Yes"),OFFSET('Water Data'!$G$6,0,10*ROW('Water Data'!G63)),NA())</f>
        <v>#N/A</v>
      </c>
      <c r="O69" s="506" t="e">
        <f ca="1">+IF(AND(ISNUMBER(OFFSET('Water Data'!$G$9,0,10*ROW('Water Data'!G63))),'Data Summary'!CD69="Yes"),OFFSET('Water Data'!$G$9,0,10*ROW('Water Data'!G63)),NA())</f>
        <v>#N/A</v>
      </c>
      <c r="P69" s="506" t="e">
        <f ca="1">+IF(AND(ISNUMBER(OFFSET('Water Data'!$H$4,0,10*ROW('Water Data'!H63))),'Data Summary'!CE69="Yes"),100-OFFSET('Water Data'!$H$4,0,10*ROW('Water Data'!H63)),NA())</f>
        <v>#N/A</v>
      </c>
      <c r="Q69" s="506" t="e">
        <f ca="1">+IF(AND(ISNUMBER(OFFSET('Water Data'!$H$6,0,10*ROW('Water Data'!H63))),'Data Summary'!CF69="Yes"),OFFSET('Water Data'!$H$6,0,10*ROW('Water Data'!H63)),NA())</f>
        <v>#N/A</v>
      </c>
      <c r="R69" s="506" t="e">
        <f ca="1">+IF(AND(ISNUMBER(OFFSET('Water Data'!$H$9,0,10*ROW('Water Data'!H63))),'Data Summary'!CG69="Yes"),OFFSET('Water Data'!$H$9,0,10*ROW('Water Data'!H63)),NA())</f>
        <v>#N/A</v>
      </c>
      <c r="S69" s="506" t="e">
        <f ca="1">+IF(AND(ISNUMBER(OFFSET('Water Data'!$I$4,0,10*ROW('Water Data'!I63))),'Data Summary'!CH69="Yes"),100-OFFSET('Water Data'!$I$4,0,10*ROW('Water Data'!I63)),NA())</f>
        <v>#N/A</v>
      </c>
      <c r="T69" s="506" t="e">
        <f ca="1">+IF(AND(ISNUMBER(OFFSET('Water Data'!$I$6,0,10*ROW('Water Data'!I63))),'Data Summary'!CI69="Yes"),OFFSET('Water Data'!$I$6,0,10*ROW('Water Data'!I63)),NA())</f>
        <v>#N/A</v>
      </c>
      <c r="U69" s="506" t="e">
        <f ca="1">+IF(AND(ISNUMBER(OFFSET('Water Data'!$I$9,0,10*ROW('Water Data'!I63))),'Data Summary'!CJ69="Yes"),OFFSET('Water Data'!$I$9,0,10*ROW('Water Data'!I63)),NA())</f>
        <v>#N/A</v>
      </c>
      <c r="V69" s="507" t="e">
        <f ca="1">+IF(AND(ISNUMBER(OFFSET('Sanitation Data'!$D$4,0,10*ROW('Sanitation Data'!D63))),'Data Summary'!CK69="Yes"),100-OFFSET('Sanitation Data'!$D$4,0,10*ROW('Sanitation Data'!D63)),NA())</f>
        <v>#N/A</v>
      </c>
      <c r="W69" s="507" t="e">
        <f ca="1">+IF(AND(ISNUMBER(OFFSET('Sanitation Data'!$D$6,0,10*ROW('Sanitation Data'!D63))),'Data Summary'!CL69="Yes"),OFFSET('Sanitation Data'!$D$6,0,10*ROW('Sanitation Data'!D63)),NA())</f>
        <v>#N/A</v>
      </c>
      <c r="X69" s="507" t="e">
        <f ca="1">+IF(AND(ISNUMBER(OFFSET('Sanitation Data'!$D$10,0,10*ROW('Sanitation Data'!D63))),'Data Summary'!CM69="Yes"),OFFSET('Sanitation Data'!$D$10,0,10*ROW('Sanitation Data'!D63)),NA())</f>
        <v>#N/A</v>
      </c>
      <c r="Y69" s="507" t="e">
        <f ca="1">+IF(AND(ISNUMBER(OFFSET('Sanitation Data'!$D$11,0,10*ROW('Sanitation Data'!D63))),'Data Summary'!CN69="Yes"),OFFSET('Sanitation Data'!$D$11,0,10*ROW('Sanitation Data'!D63)),NA())</f>
        <v>#N/A</v>
      </c>
      <c r="Z69" s="507" t="e">
        <f ca="1">+IF(AND(ISNUMBER(OFFSET('Sanitation Data'!$D$12,0,10*ROW('Sanitation Data'!D63))),'Data Summary'!CO69="Yes"),OFFSET('Sanitation Data'!$D$12,0,10*ROW('Sanitation Data'!D63)),NA())</f>
        <v>#N/A</v>
      </c>
      <c r="AA69" s="507" t="e">
        <f ca="1">+IF(AND(ISNUMBER(OFFSET('Sanitation Data'!$E$4,0,10*ROW('Sanitation Data'!E63))),'Data Summary'!CP69="Yes"),100-OFFSET('Sanitation Data'!$E$4,0,10*ROW('Sanitation Data'!E63)),NA())</f>
        <v>#N/A</v>
      </c>
      <c r="AB69" s="507" t="e">
        <f ca="1">+IF(AND(ISNUMBER(OFFSET('Sanitation Data'!$E$6,0,10*ROW('Sanitation Data'!E63))),'Data Summary'!CQ69="Yes"),OFFSET('Sanitation Data'!$E$6,0,10*ROW('Sanitation Data'!E63)),NA())</f>
        <v>#N/A</v>
      </c>
      <c r="AC69" s="507" t="e">
        <f ca="1">+IF(AND(ISNUMBER(OFFSET('Sanitation Data'!$E$10,0,10*ROW('Sanitation Data'!E63))),'Data Summary'!CR69="Yes"),OFFSET('Sanitation Data'!$E$10,0,10*ROW('Sanitation Data'!E63)),NA())</f>
        <v>#N/A</v>
      </c>
      <c r="AD69" s="507" t="e">
        <f ca="1">+IF(AND(ISNUMBER(OFFSET('Sanitation Data'!$E$11,0,10*ROW('Sanitation Data'!E63))),'Data Summary'!CS69="Yes"),OFFSET('Sanitation Data'!$E$11,0,10*ROW('Sanitation Data'!E63)),NA())</f>
        <v>#N/A</v>
      </c>
      <c r="AE69" s="507" t="e">
        <f ca="1">+IF(AND(ISNUMBER(OFFSET('Sanitation Data'!$E$12,0,10*ROW('Sanitation Data'!E63))),'Data Summary'!CT69="Yes"),OFFSET('Sanitation Data'!$E$12,0,10*ROW('Sanitation Data'!E63)),NA())</f>
        <v>#N/A</v>
      </c>
      <c r="AF69" s="507" t="e">
        <f ca="1">+IF(AND(ISNUMBER(OFFSET('Sanitation Data'!$F$4,0,10*ROW('Sanitation Data'!F63))),'Data Summary'!CU69="Yes"),100-OFFSET('Sanitation Data'!$F$4,0,10*ROW('Sanitation Data'!F63)),NA())</f>
        <v>#N/A</v>
      </c>
      <c r="AG69" s="507" t="e">
        <f ca="1">+IF(AND(ISNUMBER(OFFSET('Sanitation Data'!$F$6,0,10*ROW('Sanitation Data'!F63))),'Data Summary'!CV69="Yes"),OFFSET('Sanitation Data'!$F$6,0,10*ROW('Sanitation Data'!F63)),NA())</f>
        <v>#N/A</v>
      </c>
      <c r="AH69" s="507" t="e">
        <f ca="1">+IF(AND(ISNUMBER(OFFSET('Sanitation Data'!$F$10,0,10*ROW('Sanitation Data'!F63))),'Data Summary'!CW69="Yes"),OFFSET('Sanitation Data'!$F$10,0,10*ROW('Sanitation Data'!F63)),NA())</f>
        <v>#N/A</v>
      </c>
      <c r="AI69" s="507" t="e">
        <f ca="1">+IF(AND(ISNUMBER(OFFSET('Sanitation Data'!$F$11,0,10*ROW('Sanitation Data'!F63))),'Data Summary'!CX69="Yes"),OFFSET('Sanitation Data'!$F$11,0,10*ROW('Sanitation Data'!F63)),NA())</f>
        <v>#N/A</v>
      </c>
      <c r="AJ69" s="507" t="e">
        <f ca="1">+IF(AND(ISNUMBER(OFFSET('Sanitation Data'!$F$12,0,10*ROW('Sanitation Data'!F63))),'Data Summary'!CY69="Yes"),OFFSET('Sanitation Data'!$F$12,0,10*ROW('Sanitation Data'!F63)),NA())</f>
        <v>#N/A</v>
      </c>
      <c r="AK69" s="507" t="e">
        <f ca="1">+IF(AND(ISNUMBER(OFFSET('Sanitation Data'!$G$4,0,10*ROW('Sanitation Data'!G63))),'Data Summary'!CZ69="Yes"),100-OFFSET('Sanitation Data'!$G$4,0,10*ROW('Sanitation Data'!G63)),NA())</f>
        <v>#N/A</v>
      </c>
      <c r="AL69" s="507" t="e">
        <f ca="1">+IF(AND(ISNUMBER(OFFSET('Sanitation Data'!$G$6,0,10*ROW('Sanitation Data'!G63))),'Data Summary'!DA69="Yes"),OFFSET('Sanitation Data'!$G$6,0,10*ROW('Sanitation Data'!G63)),NA())</f>
        <v>#N/A</v>
      </c>
      <c r="AM69" s="507" t="e">
        <f ca="1">+IF(AND(ISNUMBER(OFFSET('Sanitation Data'!$G$10,0,10*ROW('Sanitation Data'!G63))),'Data Summary'!DB69="Yes"),OFFSET('Sanitation Data'!$G$10,0,10*ROW('Sanitation Data'!G63)),NA())</f>
        <v>#N/A</v>
      </c>
      <c r="AN69" s="507" t="e">
        <f ca="1">+IF(AND(ISNUMBER(OFFSET('Sanitation Data'!$G$11,0,10*ROW('Sanitation Data'!G63))),'Data Summary'!DC69="Yes"),OFFSET('Sanitation Data'!$G$11,0,10*ROW('Sanitation Data'!G63)),NA())</f>
        <v>#N/A</v>
      </c>
      <c r="AO69" s="507" t="e">
        <f ca="1">+IF(AND(ISNUMBER(OFFSET('Sanitation Data'!$G$12,0,10*ROW('Sanitation Data'!G63))),'Data Summary'!DD69="Yes"),OFFSET('Sanitation Data'!$G$12,0,10*ROW('Sanitation Data'!G63)),NA())</f>
        <v>#N/A</v>
      </c>
      <c r="AP69" s="507" t="e">
        <f ca="1">+IF(AND(ISNUMBER(OFFSET('Sanitation Data'!$H$4,0,10*ROW('Sanitation Data'!H63))),'Data Summary'!DE69="Yes"),100-OFFSET('Sanitation Data'!$H$4,0,10*ROW('Sanitation Data'!H63)),NA())</f>
        <v>#N/A</v>
      </c>
      <c r="AQ69" s="507" t="e">
        <f ca="1">+IF(AND(ISNUMBER(OFFSET('Sanitation Data'!$H$6,0,10*ROW('Sanitation Data'!H63))),'Data Summary'!DF69="Yes"),OFFSET('Sanitation Data'!$H$6,0,10*ROW('Sanitation Data'!H63)),NA())</f>
        <v>#N/A</v>
      </c>
      <c r="AR69" s="507" t="e">
        <f ca="1">+IF(AND(ISNUMBER(OFFSET('Sanitation Data'!$H$10,0,10*ROW('Sanitation Data'!H63))),'Data Summary'!DG69="Yes"),OFFSET('Sanitation Data'!$H$10,0,10*ROW('Sanitation Data'!H63)),NA())</f>
        <v>#N/A</v>
      </c>
      <c r="AS69" s="507" t="e">
        <f ca="1">+IF(AND(ISNUMBER(OFFSET('Sanitation Data'!$H$11,0,10*ROW('Sanitation Data'!H63))),'Data Summary'!DH69="Yes"),OFFSET('Sanitation Data'!$H$11,0,10*ROW('Sanitation Data'!H63)),NA())</f>
        <v>#N/A</v>
      </c>
      <c r="AT69" s="507" t="e">
        <f ca="1">+IF(AND(ISNUMBER(OFFSET('Sanitation Data'!$H$12,0,10*ROW('Sanitation Data'!H63))),'Data Summary'!DI69="Yes"),OFFSET('Sanitation Data'!$H$12,0,10*ROW('Sanitation Data'!H63)),NA())</f>
        <v>#N/A</v>
      </c>
      <c r="AU69" s="507" t="e">
        <f ca="1">+IF(AND(ISNUMBER(OFFSET('Sanitation Data'!$I$4,0,10*ROW('Sanitation Data'!I63))),'Data Summary'!DJ69="Yes"),100-OFFSET('Sanitation Data'!$I$4,0,10*ROW('Sanitation Data'!I63)),NA())</f>
        <v>#N/A</v>
      </c>
      <c r="AV69" s="507" t="e">
        <f ca="1">+IF(AND(ISNUMBER(OFFSET('Sanitation Data'!$I$6,0,10*ROW('Sanitation Data'!I63))),'Data Summary'!DK69="Yes"),OFFSET('Sanitation Data'!$I$6,0,10*ROW('Sanitation Data'!I63)),NA())</f>
        <v>#N/A</v>
      </c>
      <c r="AW69" s="507" t="e">
        <f ca="1">+IF(AND(ISNUMBER(OFFSET('Sanitation Data'!$I$10,0,10*ROW('Sanitation Data'!I63))),'Data Summary'!DL69="Yes"),OFFSET('Sanitation Data'!$I$10,0,10*ROW('Sanitation Data'!I63)),NA())</f>
        <v>#N/A</v>
      </c>
      <c r="AX69" s="507" t="e">
        <f ca="1">+IF(AND(ISNUMBER(OFFSET('Sanitation Data'!$I$11,0,10*ROW('Sanitation Data'!I63))),'Data Summary'!DM69="Yes"),OFFSET('Sanitation Data'!$I$11,0,10*ROW('Sanitation Data'!I63)),NA())</f>
        <v>#N/A</v>
      </c>
      <c r="AY69" s="507" t="e">
        <f ca="1">+IF(AND(ISNUMBER(OFFSET('Sanitation Data'!$I$12,0,10*ROW('Sanitation Data'!I63))),'Data Summary'!DN69="Yes"),OFFSET('Sanitation Data'!$I$12,0,10*ROW('Sanitation Data'!I63)),NA())</f>
        <v>#N/A</v>
      </c>
      <c r="AZ69" s="508" t="e">
        <f ca="1">+IF(AND(ISNUMBER(OFFSET('Hygiene Data'!$D$5,0,10*ROW('Hygiene Data'!D63))),'Data Summary'!DO69="Yes"),OFFSET('Hygiene Data'!$D$5,0,10*ROW('Hygiene Data'!D63)),NA())</f>
        <v>#N/A</v>
      </c>
      <c r="BA69" s="508" t="e">
        <f ca="1">+IF(AND(ISNUMBER(OFFSET('Hygiene Data'!$D$7,0,10*ROW('Hygiene Data'!D63))),'Data Summary'!DP69="Yes"),OFFSET('Hygiene Data'!$D$7,0,10*ROW('Hygiene Data'!D63)),NA())</f>
        <v>#N/A</v>
      </c>
      <c r="BB69" s="508" t="e">
        <f ca="1">+IF(AND(ISNUMBER(OFFSET('Hygiene Data'!$D$9,0,10*ROW('Hygiene Data'!D63))),'Data Summary'!DQ69="Yes"),OFFSET('Hygiene Data'!$D$9,0,10*ROW('Hygiene Data'!D63)),NA())</f>
        <v>#N/A</v>
      </c>
      <c r="BC69" s="508" t="e">
        <f ca="1">+IF(AND(ISNUMBER(OFFSET('Hygiene Data'!$E$5,0,10*ROW('Hygiene Data'!E63))),'Data Summary'!DR69="Yes"),OFFSET('Hygiene Data'!$E$5,0,10*ROW('Hygiene Data'!E63)),NA())</f>
        <v>#N/A</v>
      </c>
      <c r="BD69" s="508" t="e">
        <f ca="1">+IF(AND(ISNUMBER(OFFSET('Hygiene Data'!$E$7,0,10*ROW('Hygiene Data'!E63))),'Data Summary'!DS69="Yes"),OFFSET('Hygiene Data'!$E$7,0,10*ROW('Hygiene Data'!E63)),NA())</f>
        <v>#N/A</v>
      </c>
      <c r="BE69" s="508" t="e">
        <f ca="1">+IF(AND(ISNUMBER(OFFSET('Hygiene Data'!$E$9,0,10*ROW('Hygiene Data'!E63))),'Data Summary'!DT69="Yes"),OFFSET('Hygiene Data'!$E$9,0,10*ROW('Hygiene Data'!E63)),NA())</f>
        <v>#N/A</v>
      </c>
      <c r="BF69" s="508" t="e">
        <f ca="1">+IF(AND(ISNUMBER(OFFSET('Hygiene Data'!$F$5,0,10*ROW('Hygiene Data'!F63))),'Data Summary'!DU69="Yes"),OFFSET('Hygiene Data'!$F$5,0,10*ROW('Hygiene Data'!F63)),NA())</f>
        <v>#N/A</v>
      </c>
      <c r="BG69" s="508" t="e">
        <f ca="1">+IF(AND(ISNUMBER(OFFSET('Hygiene Data'!$F$7,0,10*ROW('Hygiene Data'!F63))),'Data Summary'!DV69="Yes"),OFFSET('Hygiene Data'!$F$7,0,10*ROW('Hygiene Data'!F63)),NA())</f>
        <v>#N/A</v>
      </c>
      <c r="BH69" s="508" t="e">
        <f ca="1">+IF(AND(ISNUMBER(OFFSET('Hygiene Data'!$F$9,0,10*ROW('Hygiene Data'!F63))),'Data Summary'!DW69="Yes"),OFFSET('Hygiene Data'!$F$9,0,10*ROW('Hygiene Data'!F63)),NA())</f>
        <v>#N/A</v>
      </c>
      <c r="BI69" s="508" t="e">
        <f ca="1">+IF(AND(ISNUMBER(OFFSET('Hygiene Data'!$G$5,0,10*ROW('Hygiene Data'!G63))),'Data Summary'!DX69="Yes"),OFFSET('Hygiene Data'!$G$5,0,10*ROW('Hygiene Data'!G63)),NA())</f>
        <v>#N/A</v>
      </c>
      <c r="BJ69" s="508" t="e">
        <f ca="1">+IF(AND(ISNUMBER(OFFSET('Hygiene Data'!$G$7,0,10*ROW('Hygiene Data'!G63))),'Data Summary'!DY69="Yes"),OFFSET('Hygiene Data'!$G$7,0,10*ROW('Hygiene Data'!G63)),NA())</f>
        <v>#N/A</v>
      </c>
      <c r="BK69" s="508" t="e">
        <f ca="1">+IF(AND(ISNUMBER(OFFSET('Hygiene Data'!$G$9,0,10*ROW('Hygiene Data'!G63))),'Data Summary'!DZ69="Yes"),OFFSET('Hygiene Data'!$G$9,0,10*ROW('Hygiene Data'!G63)),NA())</f>
        <v>#N/A</v>
      </c>
      <c r="BL69" s="508" t="e">
        <f ca="1">+IF(AND(ISNUMBER(OFFSET('Hygiene Data'!$H$5,0,10*ROW('Hygiene Data'!H63))),'Data Summary'!EA69="Yes"),OFFSET('Hygiene Data'!$H$5,0,10*ROW('Hygiene Data'!H63)),NA())</f>
        <v>#N/A</v>
      </c>
      <c r="BM69" s="508" t="e">
        <f ca="1">+IF(AND(ISNUMBER(OFFSET('Hygiene Data'!$H$7,0,10*ROW('Hygiene Data'!H63))),'Data Summary'!EB69="Yes"),OFFSET('Hygiene Data'!$H$7,0,10*ROW('Hygiene Data'!H63)),NA())</f>
        <v>#N/A</v>
      </c>
      <c r="BN69" s="508" t="e">
        <f ca="1">+IF(AND(ISNUMBER(OFFSET('Hygiene Data'!$H$9,0,10*ROW('Hygiene Data'!H63))),'Data Summary'!EC69="Yes"),OFFSET('Hygiene Data'!$H$9,0,10*ROW('Hygiene Data'!H63)),NA())</f>
        <v>#N/A</v>
      </c>
      <c r="BO69" s="508" t="e">
        <f ca="1">+IF(AND(ISNUMBER(OFFSET('Hygiene Data'!$I$5,0,10*ROW('Hygiene Data'!I63))),'Data Summary'!ED69="Yes"),OFFSET('Hygiene Data'!$I$5,0,10*ROW('Hygiene Data'!I63)),NA())</f>
        <v>#N/A</v>
      </c>
      <c r="BP69" s="508" t="e">
        <f ca="1">+IF(AND(ISNUMBER(OFFSET('Hygiene Data'!$I$7,0,10*ROW('Hygiene Data'!I63))),'Data Summary'!EE69="Yes"),OFFSET('Hygiene Data'!$I$7,0,10*ROW('Hygiene Data'!I63)),NA())</f>
        <v>#N/A</v>
      </c>
      <c r="BQ69" s="508" t="e">
        <f ca="1">+IF(AND(ISNUMBER(OFFSET('Hygiene Data'!$I$9,0,10*ROW('Hygiene Data'!I63))),'Data Summary'!EF69="Yes"),OFFSET('Hygiene Data'!$I$9,0,10*ROW('Hygiene Data'!I63)),NA())</f>
        <v>#N/A</v>
      </c>
    </row>
    <row r="70" spans="1:69" x14ac:dyDescent="0.25">
      <c r="A70" s="504" t="e">
        <f ca="1">+RIGHT('Data Summary'!A70,LEN('Data Summary'!A70)-9)</f>
        <v>#VALUE!</v>
      </c>
      <c r="B70" s="478" t="str">
        <f ca="1">+IF(ISTEXT('Data Summary'!B70),'Data Summary'!B70,"")</f>
        <v/>
      </c>
      <c r="C70" s="505" t="e">
        <f ca="1">+VALUE('Data Summary'!C70)</f>
        <v>#VALUE!</v>
      </c>
      <c r="D70" s="506" t="e">
        <f ca="1">+IF(AND(ISNUMBER(OFFSET('Water Data'!$D$4,0,10*ROW('Water Data'!D64))),'Data Summary'!BS70="Yes"),100-OFFSET('Water Data'!$D$4,0,10*ROW('Water Data'!D64)),NA())</f>
        <v>#N/A</v>
      </c>
      <c r="E70" s="506" t="e">
        <f ca="1">+IF(AND(ISNUMBER(OFFSET('Water Data'!$D$6,0,10*ROW('Water Data'!D64))),'Data Summary'!BT70="Yes"),OFFSET('Water Data'!$D$6,0,10*ROW('Water Data'!D64)),NA())</f>
        <v>#N/A</v>
      </c>
      <c r="F70" s="506" t="e">
        <f ca="1">+IF(AND(ISNUMBER(OFFSET('Water Data'!$D$9,0,10*ROW('Water Data'!D64))),'Data Summary'!BU70="Yes"),OFFSET('Water Data'!$D$9,0,10*ROW('Water Data'!D64)),NA())</f>
        <v>#N/A</v>
      </c>
      <c r="G70" s="506" t="e">
        <f ca="1">+IF(AND(ISNUMBER(OFFSET('Water Data'!$E$4,0,10*ROW('Water Data'!E64))),'Data Summary'!BV70="Yes"),100-OFFSET('Water Data'!$E$4,0,10*ROW('Water Data'!E64)),NA())</f>
        <v>#N/A</v>
      </c>
      <c r="H70" s="506" t="e">
        <f ca="1">+IF(AND(ISNUMBER(OFFSET('Water Data'!$E$6,0,10*ROW('Water Data'!E64))),'Data Summary'!BW70="Yes"),OFFSET('Water Data'!$E$6,0,10*ROW('Water Data'!E64)),NA())</f>
        <v>#N/A</v>
      </c>
      <c r="I70" s="506" t="e">
        <f ca="1">+IF(AND(ISNUMBER(OFFSET('Water Data'!$E$9,0,10*ROW('Water Data'!E64))),'Data Summary'!BX70="Yes"),OFFSET('Water Data'!$E$9,0,10*ROW('Water Data'!E64)),NA())</f>
        <v>#N/A</v>
      </c>
      <c r="J70" s="506" t="e">
        <f ca="1">+IF(AND(ISNUMBER(OFFSET('Water Data'!$F$4,0,10*ROW('Water Data'!F64))),'Data Summary'!BY70="Yes"),100-OFFSET('Water Data'!$F$4,0,10*ROW('Water Data'!F64)),NA())</f>
        <v>#N/A</v>
      </c>
      <c r="K70" s="506" t="e">
        <f ca="1">+IF(AND(ISNUMBER(OFFSET('Water Data'!$F$6,0,10*ROW('Water Data'!F64))),'Data Summary'!BZ70="Yes"),OFFSET('Water Data'!$F$6,0,10*ROW('Water Data'!F64)),NA())</f>
        <v>#N/A</v>
      </c>
      <c r="L70" s="506" t="e">
        <f ca="1">+IF(AND(ISNUMBER(OFFSET('Water Data'!$F$9,0,10*ROW('Water Data'!F64))),'Data Summary'!CA70="Yes"),OFFSET('Water Data'!$F$9,0,10*ROW('Water Data'!F64)),NA())</f>
        <v>#N/A</v>
      </c>
      <c r="M70" s="506" t="e">
        <f ca="1">+IF(AND(ISNUMBER(OFFSET('Water Data'!$G$4,0,10*ROW('Water Data'!G64))),'Data Summary'!CB70="Yes"),100-OFFSET('Water Data'!$G$4,0,10*ROW('Water Data'!G64)),NA())</f>
        <v>#N/A</v>
      </c>
      <c r="N70" s="506" t="e">
        <f ca="1">+IF(AND(ISNUMBER(OFFSET('Water Data'!$G$6,0,10*ROW('Water Data'!G64))),'Data Summary'!CC70="Yes"),OFFSET('Water Data'!$G$6,0,10*ROW('Water Data'!G64)),NA())</f>
        <v>#N/A</v>
      </c>
      <c r="O70" s="506" t="e">
        <f ca="1">+IF(AND(ISNUMBER(OFFSET('Water Data'!$G$9,0,10*ROW('Water Data'!G64))),'Data Summary'!CD70="Yes"),OFFSET('Water Data'!$G$9,0,10*ROW('Water Data'!G64)),NA())</f>
        <v>#N/A</v>
      </c>
      <c r="P70" s="506" t="e">
        <f ca="1">+IF(AND(ISNUMBER(OFFSET('Water Data'!$H$4,0,10*ROW('Water Data'!H64))),'Data Summary'!CE70="Yes"),100-OFFSET('Water Data'!$H$4,0,10*ROW('Water Data'!H64)),NA())</f>
        <v>#N/A</v>
      </c>
      <c r="Q70" s="506" t="e">
        <f ca="1">+IF(AND(ISNUMBER(OFFSET('Water Data'!$H$6,0,10*ROW('Water Data'!H64))),'Data Summary'!CF70="Yes"),OFFSET('Water Data'!$H$6,0,10*ROW('Water Data'!H64)),NA())</f>
        <v>#N/A</v>
      </c>
      <c r="R70" s="506" t="e">
        <f ca="1">+IF(AND(ISNUMBER(OFFSET('Water Data'!$H$9,0,10*ROW('Water Data'!H64))),'Data Summary'!CG70="Yes"),OFFSET('Water Data'!$H$9,0,10*ROW('Water Data'!H64)),NA())</f>
        <v>#N/A</v>
      </c>
      <c r="S70" s="506" t="e">
        <f ca="1">+IF(AND(ISNUMBER(OFFSET('Water Data'!$I$4,0,10*ROW('Water Data'!I64))),'Data Summary'!CH70="Yes"),100-OFFSET('Water Data'!$I$4,0,10*ROW('Water Data'!I64)),NA())</f>
        <v>#N/A</v>
      </c>
      <c r="T70" s="506" t="e">
        <f ca="1">+IF(AND(ISNUMBER(OFFSET('Water Data'!$I$6,0,10*ROW('Water Data'!I64))),'Data Summary'!CI70="Yes"),OFFSET('Water Data'!$I$6,0,10*ROW('Water Data'!I64)),NA())</f>
        <v>#N/A</v>
      </c>
      <c r="U70" s="506" t="e">
        <f ca="1">+IF(AND(ISNUMBER(OFFSET('Water Data'!$I$9,0,10*ROW('Water Data'!I64))),'Data Summary'!CJ70="Yes"),OFFSET('Water Data'!$I$9,0,10*ROW('Water Data'!I64)),NA())</f>
        <v>#N/A</v>
      </c>
      <c r="V70" s="507" t="e">
        <f ca="1">+IF(AND(ISNUMBER(OFFSET('Sanitation Data'!$D$4,0,10*ROW('Sanitation Data'!D64))),'Data Summary'!CK70="Yes"),100-OFFSET('Sanitation Data'!$D$4,0,10*ROW('Sanitation Data'!D64)),NA())</f>
        <v>#N/A</v>
      </c>
      <c r="W70" s="507" t="e">
        <f ca="1">+IF(AND(ISNUMBER(OFFSET('Sanitation Data'!$D$6,0,10*ROW('Sanitation Data'!D64))),'Data Summary'!CL70="Yes"),OFFSET('Sanitation Data'!$D$6,0,10*ROW('Sanitation Data'!D64)),NA())</f>
        <v>#N/A</v>
      </c>
      <c r="X70" s="507" t="e">
        <f ca="1">+IF(AND(ISNUMBER(OFFSET('Sanitation Data'!$D$10,0,10*ROW('Sanitation Data'!D64))),'Data Summary'!CM70="Yes"),OFFSET('Sanitation Data'!$D$10,0,10*ROW('Sanitation Data'!D64)),NA())</f>
        <v>#N/A</v>
      </c>
      <c r="Y70" s="507" t="e">
        <f ca="1">+IF(AND(ISNUMBER(OFFSET('Sanitation Data'!$D$11,0,10*ROW('Sanitation Data'!D64))),'Data Summary'!CN70="Yes"),OFFSET('Sanitation Data'!$D$11,0,10*ROW('Sanitation Data'!D64)),NA())</f>
        <v>#N/A</v>
      </c>
      <c r="Z70" s="507" t="e">
        <f ca="1">+IF(AND(ISNUMBER(OFFSET('Sanitation Data'!$D$12,0,10*ROW('Sanitation Data'!D64))),'Data Summary'!CO70="Yes"),OFFSET('Sanitation Data'!$D$12,0,10*ROW('Sanitation Data'!D64)),NA())</f>
        <v>#N/A</v>
      </c>
      <c r="AA70" s="507" t="e">
        <f ca="1">+IF(AND(ISNUMBER(OFFSET('Sanitation Data'!$E$4,0,10*ROW('Sanitation Data'!E64))),'Data Summary'!CP70="Yes"),100-OFFSET('Sanitation Data'!$E$4,0,10*ROW('Sanitation Data'!E64)),NA())</f>
        <v>#N/A</v>
      </c>
      <c r="AB70" s="507" t="e">
        <f ca="1">+IF(AND(ISNUMBER(OFFSET('Sanitation Data'!$E$6,0,10*ROW('Sanitation Data'!E64))),'Data Summary'!CQ70="Yes"),OFFSET('Sanitation Data'!$E$6,0,10*ROW('Sanitation Data'!E64)),NA())</f>
        <v>#N/A</v>
      </c>
      <c r="AC70" s="507" t="e">
        <f ca="1">+IF(AND(ISNUMBER(OFFSET('Sanitation Data'!$E$10,0,10*ROW('Sanitation Data'!E64))),'Data Summary'!CR70="Yes"),OFFSET('Sanitation Data'!$E$10,0,10*ROW('Sanitation Data'!E64)),NA())</f>
        <v>#N/A</v>
      </c>
      <c r="AD70" s="507" t="e">
        <f ca="1">+IF(AND(ISNUMBER(OFFSET('Sanitation Data'!$E$11,0,10*ROW('Sanitation Data'!E64))),'Data Summary'!CS70="Yes"),OFFSET('Sanitation Data'!$E$11,0,10*ROW('Sanitation Data'!E64)),NA())</f>
        <v>#N/A</v>
      </c>
      <c r="AE70" s="507" t="e">
        <f ca="1">+IF(AND(ISNUMBER(OFFSET('Sanitation Data'!$E$12,0,10*ROW('Sanitation Data'!E64))),'Data Summary'!CT70="Yes"),OFFSET('Sanitation Data'!$E$12,0,10*ROW('Sanitation Data'!E64)),NA())</f>
        <v>#N/A</v>
      </c>
      <c r="AF70" s="507" t="e">
        <f ca="1">+IF(AND(ISNUMBER(OFFSET('Sanitation Data'!$F$4,0,10*ROW('Sanitation Data'!F64))),'Data Summary'!CU70="Yes"),100-OFFSET('Sanitation Data'!$F$4,0,10*ROW('Sanitation Data'!F64)),NA())</f>
        <v>#N/A</v>
      </c>
      <c r="AG70" s="507" t="e">
        <f ca="1">+IF(AND(ISNUMBER(OFFSET('Sanitation Data'!$F$6,0,10*ROW('Sanitation Data'!F64))),'Data Summary'!CV70="Yes"),OFFSET('Sanitation Data'!$F$6,0,10*ROW('Sanitation Data'!F64)),NA())</f>
        <v>#N/A</v>
      </c>
      <c r="AH70" s="507" t="e">
        <f ca="1">+IF(AND(ISNUMBER(OFFSET('Sanitation Data'!$F$10,0,10*ROW('Sanitation Data'!F64))),'Data Summary'!CW70="Yes"),OFFSET('Sanitation Data'!$F$10,0,10*ROW('Sanitation Data'!F64)),NA())</f>
        <v>#N/A</v>
      </c>
      <c r="AI70" s="507" t="e">
        <f ca="1">+IF(AND(ISNUMBER(OFFSET('Sanitation Data'!$F$11,0,10*ROW('Sanitation Data'!F64))),'Data Summary'!CX70="Yes"),OFFSET('Sanitation Data'!$F$11,0,10*ROW('Sanitation Data'!F64)),NA())</f>
        <v>#N/A</v>
      </c>
      <c r="AJ70" s="507" t="e">
        <f ca="1">+IF(AND(ISNUMBER(OFFSET('Sanitation Data'!$F$12,0,10*ROW('Sanitation Data'!F64))),'Data Summary'!CY70="Yes"),OFFSET('Sanitation Data'!$F$12,0,10*ROW('Sanitation Data'!F64)),NA())</f>
        <v>#N/A</v>
      </c>
      <c r="AK70" s="507" t="e">
        <f ca="1">+IF(AND(ISNUMBER(OFFSET('Sanitation Data'!$G$4,0,10*ROW('Sanitation Data'!G64))),'Data Summary'!CZ70="Yes"),100-OFFSET('Sanitation Data'!$G$4,0,10*ROW('Sanitation Data'!G64)),NA())</f>
        <v>#N/A</v>
      </c>
      <c r="AL70" s="507" t="e">
        <f ca="1">+IF(AND(ISNUMBER(OFFSET('Sanitation Data'!$G$6,0,10*ROW('Sanitation Data'!G64))),'Data Summary'!DA70="Yes"),OFFSET('Sanitation Data'!$G$6,0,10*ROW('Sanitation Data'!G64)),NA())</f>
        <v>#N/A</v>
      </c>
      <c r="AM70" s="507" t="e">
        <f ca="1">+IF(AND(ISNUMBER(OFFSET('Sanitation Data'!$G$10,0,10*ROW('Sanitation Data'!G64))),'Data Summary'!DB70="Yes"),OFFSET('Sanitation Data'!$G$10,0,10*ROW('Sanitation Data'!G64)),NA())</f>
        <v>#N/A</v>
      </c>
      <c r="AN70" s="507" t="e">
        <f ca="1">+IF(AND(ISNUMBER(OFFSET('Sanitation Data'!$G$11,0,10*ROW('Sanitation Data'!G64))),'Data Summary'!DC70="Yes"),OFFSET('Sanitation Data'!$G$11,0,10*ROW('Sanitation Data'!G64)),NA())</f>
        <v>#N/A</v>
      </c>
      <c r="AO70" s="507" t="e">
        <f ca="1">+IF(AND(ISNUMBER(OFFSET('Sanitation Data'!$G$12,0,10*ROW('Sanitation Data'!G64))),'Data Summary'!DD70="Yes"),OFFSET('Sanitation Data'!$G$12,0,10*ROW('Sanitation Data'!G64)),NA())</f>
        <v>#N/A</v>
      </c>
      <c r="AP70" s="507" t="e">
        <f ca="1">+IF(AND(ISNUMBER(OFFSET('Sanitation Data'!$H$4,0,10*ROW('Sanitation Data'!H64))),'Data Summary'!DE70="Yes"),100-OFFSET('Sanitation Data'!$H$4,0,10*ROW('Sanitation Data'!H64)),NA())</f>
        <v>#N/A</v>
      </c>
      <c r="AQ70" s="507" t="e">
        <f ca="1">+IF(AND(ISNUMBER(OFFSET('Sanitation Data'!$H$6,0,10*ROW('Sanitation Data'!H64))),'Data Summary'!DF70="Yes"),OFFSET('Sanitation Data'!$H$6,0,10*ROW('Sanitation Data'!H64)),NA())</f>
        <v>#N/A</v>
      </c>
      <c r="AR70" s="507" t="e">
        <f ca="1">+IF(AND(ISNUMBER(OFFSET('Sanitation Data'!$H$10,0,10*ROW('Sanitation Data'!H64))),'Data Summary'!DG70="Yes"),OFFSET('Sanitation Data'!$H$10,0,10*ROW('Sanitation Data'!H64)),NA())</f>
        <v>#N/A</v>
      </c>
      <c r="AS70" s="507" t="e">
        <f ca="1">+IF(AND(ISNUMBER(OFFSET('Sanitation Data'!$H$11,0,10*ROW('Sanitation Data'!H64))),'Data Summary'!DH70="Yes"),OFFSET('Sanitation Data'!$H$11,0,10*ROW('Sanitation Data'!H64)),NA())</f>
        <v>#N/A</v>
      </c>
      <c r="AT70" s="507" t="e">
        <f ca="1">+IF(AND(ISNUMBER(OFFSET('Sanitation Data'!$H$12,0,10*ROW('Sanitation Data'!H64))),'Data Summary'!DI70="Yes"),OFFSET('Sanitation Data'!$H$12,0,10*ROW('Sanitation Data'!H64)),NA())</f>
        <v>#N/A</v>
      </c>
      <c r="AU70" s="507" t="e">
        <f ca="1">+IF(AND(ISNUMBER(OFFSET('Sanitation Data'!$I$4,0,10*ROW('Sanitation Data'!I64))),'Data Summary'!DJ70="Yes"),100-OFFSET('Sanitation Data'!$I$4,0,10*ROW('Sanitation Data'!I64)),NA())</f>
        <v>#N/A</v>
      </c>
      <c r="AV70" s="507" t="e">
        <f ca="1">+IF(AND(ISNUMBER(OFFSET('Sanitation Data'!$I$6,0,10*ROW('Sanitation Data'!I64))),'Data Summary'!DK70="Yes"),OFFSET('Sanitation Data'!$I$6,0,10*ROW('Sanitation Data'!I64)),NA())</f>
        <v>#N/A</v>
      </c>
      <c r="AW70" s="507" t="e">
        <f ca="1">+IF(AND(ISNUMBER(OFFSET('Sanitation Data'!$I$10,0,10*ROW('Sanitation Data'!I64))),'Data Summary'!DL70="Yes"),OFFSET('Sanitation Data'!$I$10,0,10*ROW('Sanitation Data'!I64)),NA())</f>
        <v>#N/A</v>
      </c>
      <c r="AX70" s="507" t="e">
        <f ca="1">+IF(AND(ISNUMBER(OFFSET('Sanitation Data'!$I$11,0,10*ROW('Sanitation Data'!I64))),'Data Summary'!DM70="Yes"),OFFSET('Sanitation Data'!$I$11,0,10*ROW('Sanitation Data'!I64)),NA())</f>
        <v>#N/A</v>
      </c>
      <c r="AY70" s="507" t="e">
        <f ca="1">+IF(AND(ISNUMBER(OFFSET('Sanitation Data'!$I$12,0,10*ROW('Sanitation Data'!I64))),'Data Summary'!DN70="Yes"),OFFSET('Sanitation Data'!$I$12,0,10*ROW('Sanitation Data'!I64)),NA())</f>
        <v>#N/A</v>
      </c>
      <c r="AZ70" s="508" t="e">
        <f ca="1">+IF(AND(ISNUMBER(OFFSET('Hygiene Data'!$D$5,0,10*ROW('Hygiene Data'!D64))),'Data Summary'!DO70="Yes"),OFFSET('Hygiene Data'!$D$5,0,10*ROW('Hygiene Data'!D64)),NA())</f>
        <v>#N/A</v>
      </c>
      <c r="BA70" s="508" t="e">
        <f ca="1">+IF(AND(ISNUMBER(OFFSET('Hygiene Data'!$D$7,0,10*ROW('Hygiene Data'!D64))),'Data Summary'!DP70="Yes"),OFFSET('Hygiene Data'!$D$7,0,10*ROW('Hygiene Data'!D64)),NA())</f>
        <v>#N/A</v>
      </c>
      <c r="BB70" s="508" t="e">
        <f ca="1">+IF(AND(ISNUMBER(OFFSET('Hygiene Data'!$D$9,0,10*ROW('Hygiene Data'!D64))),'Data Summary'!DQ70="Yes"),OFFSET('Hygiene Data'!$D$9,0,10*ROW('Hygiene Data'!D64)),NA())</f>
        <v>#N/A</v>
      </c>
      <c r="BC70" s="508" t="e">
        <f ca="1">+IF(AND(ISNUMBER(OFFSET('Hygiene Data'!$E$5,0,10*ROW('Hygiene Data'!E64))),'Data Summary'!DR70="Yes"),OFFSET('Hygiene Data'!$E$5,0,10*ROW('Hygiene Data'!E64)),NA())</f>
        <v>#N/A</v>
      </c>
      <c r="BD70" s="508" t="e">
        <f ca="1">+IF(AND(ISNUMBER(OFFSET('Hygiene Data'!$E$7,0,10*ROW('Hygiene Data'!E64))),'Data Summary'!DS70="Yes"),OFFSET('Hygiene Data'!$E$7,0,10*ROW('Hygiene Data'!E64)),NA())</f>
        <v>#N/A</v>
      </c>
      <c r="BE70" s="508" t="e">
        <f ca="1">+IF(AND(ISNUMBER(OFFSET('Hygiene Data'!$E$9,0,10*ROW('Hygiene Data'!E64))),'Data Summary'!DT70="Yes"),OFFSET('Hygiene Data'!$E$9,0,10*ROW('Hygiene Data'!E64)),NA())</f>
        <v>#N/A</v>
      </c>
      <c r="BF70" s="508" t="e">
        <f ca="1">+IF(AND(ISNUMBER(OFFSET('Hygiene Data'!$F$5,0,10*ROW('Hygiene Data'!F64))),'Data Summary'!DU70="Yes"),OFFSET('Hygiene Data'!$F$5,0,10*ROW('Hygiene Data'!F64)),NA())</f>
        <v>#N/A</v>
      </c>
      <c r="BG70" s="508" t="e">
        <f ca="1">+IF(AND(ISNUMBER(OFFSET('Hygiene Data'!$F$7,0,10*ROW('Hygiene Data'!F64))),'Data Summary'!DV70="Yes"),OFFSET('Hygiene Data'!$F$7,0,10*ROW('Hygiene Data'!F64)),NA())</f>
        <v>#N/A</v>
      </c>
      <c r="BH70" s="508" t="e">
        <f ca="1">+IF(AND(ISNUMBER(OFFSET('Hygiene Data'!$F$9,0,10*ROW('Hygiene Data'!F64))),'Data Summary'!DW70="Yes"),OFFSET('Hygiene Data'!$F$9,0,10*ROW('Hygiene Data'!F64)),NA())</f>
        <v>#N/A</v>
      </c>
      <c r="BI70" s="508" t="e">
        <f ca="1">+IF(AND(ISNUMBER(OFFSET('Hygiene Data'!$G$5,0,10*ROW('Hygiene Data'!G64))),'Data Summary'!DX70="Yes"),OFFSET('Hygiene Data'!$G$5,0,10*ROW('Hygiene Data'!G64)),NA())</f>
        <v>#N/A</v>
      </c>
      <c r="BJ70" s="508" t="e">
        <f ca="1">+IF(AND(ISNUMBER(OFFSET('Hygiene Data'!$G$7,0,10*ROW('Hygiene Data'!G64))),'Data Summary'!DY70="Yes"),OFFSET('Hygiene Data'!$G$7,0,10*ROW('Hygiene Data'!G64)),NA())</f>
        <v>#N/A</v>
      </c>
      <c r="BK70" s="508" t="e">
        <f ca="1">+IF(AND(ISNUMBER(OFFSET('Hygiene Data'!$G$9,0,10*ROW('Hygiene Data'!G64))),'Data Summary'!DZ70="Yes"),OFFSET('Hygiene Data'!$G$9,0,10*ROW('Hygiene Data'!G64)),NA())</f>
        <v>#N/A</v>
      </c>
      <c r="BL70" s="508" t="e">
        <f ca="1">+IF(AND(ISNUMBER(OFFSET('Hygiene Data'!$H$5,0,10*ROW('Hygiene Data'!H64))),'Data Summary'!EA70="Yes"),OFFSET('Hygiene Data'!$H$5,0,10*ROW('Hygiene Data'!H64)),NA())</f>
        <v>#N/A</v>
      </c>
      <c r="BM70" s="508" t="e">
        <f ca="1">+IF(AND(ISNUMBER(OFFSET('Hygiene Data'!$H$7,0,10*ROW('Hygiene Data'!H64))),'Data Summary'!EB70="Yes"),OFFSET('Hygiene Data'!$H$7,0,10*ROW('Hygiene Data'!H64)),NA())</f>
        <v>#N/A</v>
      </c>
      <c r="BN70" s="508" t="e">
        <f ca="1">+IF(AND(ISNUMBER(OFFSET('Hygiene Data'!$H$9,0,10*ROW('Hygiene Data'!H64))),'Data Summary'!EC70="Yes"),OFFSET('Hygiene Data'!$H$9,0,10*ROW('Hygiene Data'!H64)),NA())</f>
        <v>#N/A</v>
      </c>
      <c r="BO70" s="508" t="e">
        <f ca="1">+IF(AND(ISNUMBER(OFFSET('Hygiene Data'!$I$5,0,10*ROW('Hygiene Data'!I64))),'Data Summary'!ED70="Yes"),OFFSET('Hygiene Data'!$I$5,0,10*ROW('Hygiene Data'!I64)),NA())</f>
        <v>#N/A</v>
      </c>
      <c r="BP70" s="508" t="e">
        <f ca="1">+IF(AND(ISNUMBER(OFFSET('Hygiene Data'!$I$7,0,10*ROW('Hygiene Data'!I64))),'Data Summary'!EE70="Yes"),OFFSET('Hygiene Data'!$I$7,0,10*ROW('Hygiene Data'!I64)),NA())</f>
        <v>#N/A</v>
      </c>
      <c r="BQ70" s="508" t="e">
        <f ca="1">+IF(AND(ISNUMBER(OFFSET('Hygiene Data'!$I$9,0,10*ROW('Hygiene Data'!I64))),'Data Summary'!EF70="Yes"),OFFSET('Hygiene Data'!$I$9,0,10*ROW('Hygiene Data'!I64)),NA())</f>
        <v>#N/A</v>
      </c>
    </row>
    <row r="71" spans="1:69" x14ac:dyDescent="0.25">
      <c r="A71" s="504" t="e">
        <f ca="1">+RIGHT('Data Summary'!A71,LEN('Data Summary'!A71)-9)</f>
        <v>#VALUE!</v>
      </c>
      <c r="B71" s="478" t="str">
        <f ca="1">+IF(ISTEXT('Data Summary'!B71),'Data Summary'!B71,"")</f>
        <v/>
      </c>
      <c r="C71" s="505" t="e">
        <f ca="1">+VALUE('Data Summary'!C71)</f>
        <v>#VALUE!</v>
      </c>
      <c r="D71" s="506" t="e">
        <f ca="1">+IF(AND(ISNUMBER(OFFSET('Water Data'!$D$4,0,10*ROW('Water Data'!D65))),'Data Summary'!BS71="Yes"),100-OFFSET('Water Data'!$D$4,0,10*ROW('Water Data'!D65)),NA())</f>
        <v>#N/A</v>
      </c>
      <c r="E71" s="506" t="e">
        <f ca="1">+IF(AND(ISNUMBER(OFFSET('Water Data'!$D$6,0,10*ROW('Water Data'!D65))),'Data Summary'!BT71="Yes"),OFFSET('Water Data'!$D$6,0,10*ROW('Water Data'!D65)),NA())</f>
        <v>#N/A</v>
      </c>
      <c r="F71" s="506" t="e">
        <f ca="1">+IF(AND(ISNUMBER(OFFSET('Water Data'!$D$9,0,10*ROW('Water Data'!D65))),'Data Summary'!BU71="Yes"),OFFSET('Water Data'!$D$9,0,10*ROW('Water Data'!D65)),NA())</f>
        <v>#N/A</v>
      </c>
      <c r="G71" s="506" t="e">
        <f ca="1">+IF(AND(ISNUMBER(OFFSET('Water Data'!$E$4,0,10*ROW('Water Data'!E65))),'Data Summary'!BV71="Yes"),100-OFFSET('Water Data'!$E$4,0,10*ROW('Water Data'!E65)),NA())</f>
        <v>#N/A</v>
      </c>
      <c r="H71" s="506" t="e">
        <f ca="1">+IF(AND(ISNUMBER(OFFSET('Water Data'!$E$6,0,10*ROW('Water Data'!E65))),'Data Summary'!BW71="Yes"),OFFSET('Water Data'!$E$6,0,10*ROW('Water Data'!E65)),NA())</f>
        <v>#N/A</v>
      </c>
      <c r="I71" s="506" t="e">
        <f ca="1">+IF(AND(ISNUMBER(OFFSET('Water Data'!$E$9,0,10*ROW('Water Data'!E65))),'Data Summary'!BX71="Yes"),OFFSET('Water Data'!$E$9,0,10*ROW('Water Data'!E65)),NA())</f>
        <v>#N/A</v>
      </c>
      <c r="J71" s="506" t="e">
        <f ca="1">+IF(AND(ISNUMBER(OFFSET('Water Data'!$F$4,0,10*ROW('Water Data'!F65))),'Data Summary'!BY71="Yes"),100-OFFSET('Water Data'!$F$4,0,10*ROW('Water Data'!F65)),NA())</f>
        <v>#N/A</v>
      </c>
      <c r="K71" s="506" t="e">
        <f ca="1">+IF(AND(ISNUMBER(OFFSET('Water Data'!$F$6,0,10*ROW('Water Data'!F65))),'Data Summary'!BZ71="Yes"),OFFSET('Water Data'!$F$6,0,10*ROW('Water Data'!F65)),NA())</f>
        <v>#N/A</v>
      </c>
      <c r="L71" s="506" t="e">
        <f ca="1">+IF(AND(ISNUMBER(OFFSET('Water Data'!$F$9,0,10*ROW('Water Data'!F65))),'Data Summary'!CA71="Yes"),OFFSET('Water Data'!$F$9,0,10*ROW('Water Data'!F65)),NA())</f>
        <v>#N/A</v>
      </c>
      <c r="M71" s="506" t="e">
        <f ca="1">+IF(AND(ISNUMBER(OFFSET('Water Data'!$G$4,0,10*ROW('Water Data'!G65))),'Data Summary'!CB71="Yes"),100-OFFSET('Water Data'!$G$4,0,10*ROW('Water Data'!G65)),NA())</f>
        <v>#N/A</v>
      </c>
      <c r="N71" s="506" t="e">
        <f ca="1">+IF(AND(ISNUMBER(OFFSET('Water Data'!$G$6,0,10*ROW('Water Data'!G65))),'Data Summary'!CC71="Yes"),OFFSET('Water Data'!$G$6,0,10*ROW('Water Data'!G65)),NA())</f>
        <v>#N/A</v>
      </c>
      <c r="O71" s="506" t="e">
        <f ca="1">+IF(AND(ISNUMBER(OFFSET('Water Data'!$G$9,0,10*ROW('Water Data'!G65))),'Data Summary'!CD71="Yes"),OFFSET('Water Data'!$G$9,0,10*ROW('Water Data'!G65)),NA())</f>
        <v>#N/A</v>
      </c>
      <c r="P71" s="506" t="e">
        <f ca="1">+IF(AND(ISNUMBER(OFFSET('Water Data'!$H$4,0,10*ROW('Water Data'!H65))),'Data Summary'!CE71="Yes"),100-OFFSET('Water Data'!$H$4,0,10*ROW('Water Data'!H65)),NA())</f>
        <v>#N/A</v>
      </c>
      <c r="Q71" s="506" t="e">
        <f ca="1">+IF(AND(ISNUMBER(OFFSET('Water Data'!$H$6,0,10*ROW('Water Data'!H65))),'Data Summary'!CF71="Yes"),OFFSET('Water Data'!$H$6,0,10*ROW('Water Data'!H65)),NA())</f>
        <v>#N/A</v>
      </c>
      <c r="R71" s="506" t="e">
        <f ca="1">+IF(AND(ISNUMBER(OFFSET('Water Data'!$H$9,0,10*ROW('Water Data'!H65))),'Data Summary'!CG71="Yes"),OFFSET('Water Data'!$H$9,0,10*ROW('Water Data'!H65)),NA())</f>
        <v>#N/A</v>
      </c>
      <c r="S71" s="506" t="e">
        <f ca="1">+IF(AND(ISNUMBER(OFFSET('Water Data'!$I$4,0,10*ROW('Water Data'!I65))),'Data Summary'!CH71="Yes"),100-OFFSET('Water Data'!$I$4,0,10*ROW('Water Data'!I65)),NA())</f>
        <v>#N/A</v>
      </c>
      <c r="T71" s="506" t="e">
        <f ca="1">+IF(AND(ISNUMBER(OFFSET('Water Data'!$I$6,0,10*ROW('Water Data'!I65))),'Data Summary'!CI71="Yes"),OFFSET('Water Data'!$I$6,0,10*ROW('Water Data'!I65)),NA())</f>
        <v>#N/A</v>
      </c>
      <c r="U71" s="506" t="e">
        <f ca="1">+IF(AND(ISNUMBER(OFFSET('Water Data'!$I$9,0,10*ROW('Water Data'!I65))),'Data Summary'!CJ71="Yes"),OFFSET('Water Data'!$I$9,0,10*ROW('Water Data'!I65)),NA())</f>
        <v>#N/A</v>
      </c>
      <c r="V71" s="507" t="e">
        <f ca="1">+IF(AND(ISNUMBER(OFFSET('Sanitation Data'!$D$4,0,10*ROW('Sanitation Data'!D65))),'Data Summary'!CK71="Yes"),100-OFFSET('Sanitation Data'!$D$4,0,10*ROW('Sanitation Data'!D65)),NA())</f>
        <v>#N/A</v>
      </c>
      <c r="W71" s="507" t="e">
        <f ca="1">+IF(AND(ISNUMBER(OFFSET('Sanitation Data'!$D$6,0,10*ROW('Sanitation Data'!D65))),'Data Summary'!CL71="Yes"),OFFSET('Sanitation Data'!$D$6,0,10*ROW('Sanitation Data'!D65)),NA())</f>
        <v>#N/A</v>
      </c>
      <c r="X71" s="507" t="e">
        <f ca="1">+IF(AND(ISNUMBER(OFFSET('Sanitation Data'!$D$10,0,10*ROW('Sanitation Data'!D65))),'Data Summary'!CM71="Yes"),OFFSET('Sanitation Data'!$D$10,0,10*ROW('Sanitation Data'!D65)),NA())</f>
        <v>#N/A</v>
      </c>
      <c r="Y71" s="507" t="e">
        <f ca="1">+IF(AND(ISNUMBER(OFFSET('Sanitation Data'!$D$11,0,10*ROW('Sanitation Data'!D65))),'Data Summary'!CN71="Yes"),OFFSET('Sanitation Data'!$D$11,0,10*ROW('Sanitation Data'!D65)),NA())</f>
        <v>#N/A</v>
      </c>
      <c r="Z71" s="507" t="e">
        <f ca="1">+IF(AND(ISNUMBER(OFFSET('Sanitation Data'!$D$12,0,10*ROW('Sanitation Data'!D65))),'Data Summary'!CO71="Yes"),OFFSET('Sanitation Data'!$D$12,0,10*ROW('Sanitation Data'!D65)),NA())</f>
        <v>#N/A</v>
      </c>
      <c r="AA71" s="507" t="e">
        <f ca="1">+IF(AND(ISNUMBER(OFFSET('Sanitation Data'!$E$4,0,10*ROW('Sanitation Data'!E65))),'Data Summary'!CP71="Yes"),100-OFFSET('Sanitation Data'!$E$4,0,10*ROW('Sanitation Data'!E65)),NA())</f>
        <v>#N/A</v>
      </c>
      <c r="AB71" s="507" t="e">
        <f ca="1">+IF(AND(ISNUMBER(OFFSET('Sanitation Data'!$E$6,0,10*ROW('Sanitation Data'!E65))),'Data Summary'!CQ71="Yes"),OFFSET('Sanitation Data'!$E$6,0,10*ROW('Sanitation Data'!E65)),NA())</f>
        <v>#N/A</v>
      </c>
      <c r="AC71" s="507" t="e">
        <f ca="1">+IF(AND(ISNUMBER(OFFSET('Sanitation Data'!$E$10,0,10*ROW('Sanitation Data'!E65))),'Data Summary'!CR71="Yes"),OFFSET('Sanitation Data'!$E$10,0,10*ROW('Sanitation Data'!E65)),NA())</f>
        <v>#N/A</v>
      </c>
      <c r="AD71" s="507" t="e">
        <f ca="1">+IF(AND(ISNUMBER(OFFSET('Sanitation Data'!$E$11,0,10*ROW('Sanitation Data'!E65))),'Data Summary'!CS71="Yes"),OFFSET('Sanitation Data'!$E$11,0,10*ROW('Sanitation Data'!E65)),NA())</f>
        <v>#N/A</v>
      </c>
      <c r="AE71" s="507" t="e">
        <f ca="1">+IF(AND(ISNUMBER(OFFSET('Sanitation Data'!$E$12,0,10*ROW('Sanitation Data'!E65))),'Data Summary'!CT71="Yes"),OFFSET('Sanitation Data'!$E$12,0,10*ROW('Sanitation Data'!E65)),NA())</f>
        <v>#N/A</v>
      </c>
      <c r="AF71" s="507" t="e">
        <f ca="1">+IF(AND(ISNUMBER(OFFSET('Sanitation Data'!$F$4,0,10*ROW('Sanitation Data'!F65))),'Data Summary'!CU71="Yes"),100-OFFSET('Sanitation Data'!$F$4,0,10*ROW('Sanitation Data'!F65)),NA())</f>
        <v>#N/A</v>
      </c>
      <c r="AG71" s="507" t="e">
        <f ca="1">+IF(AND(ISNUMBER(OFFSET('Sanitation Data'!$F$6,0,10*ROW('Sanitation Data'!F65))),'Data Summary'!CV71="Yes"),OFFSET('Sanitation Data'!$F$6,0,10*ROW('Sanitation Data'!F65)),NA())</f>
        <v>#N/A</v>
      </c>
      <c r="AH71" s="507" t="e">
        <f ca="1">+IF(AND(ISNUMBER(OFFSET('Sanitation Data'!$F$10,0,10*ROW('Sanitation Data'!F65))),'Data Summary'!CW71="Yes"),OFFSET('Sanitation Data'!$F$10,0,10*ROW('Sanitation Data'!F65)),NA())</f>
        <v>#N/A</v>
      </c>
      <c r="AI71" s="507" t="e">
        <f ca="1">+IF(AND(ISNUMBER(OFFSET('Sanitation Data'!$F$11,0,10*ROW('Sanitation Data'!F65))),'Data Summary'!CX71="Yes"),OFFSET('Sanitation Data'!$F$11,0,10*ROW('Sanitation Data'!F65)),NA())</f>
        <v>#N/A</v>
      </c>
      <c r="AJ71" s="507" t="e">
        <f ca="1">+IF(AND(ISNUMBER(OFFSET('Sanitation Data'!$F$12,0,10*ROW('Sanitation Data'!F65))),'Data Summary'!CY71="Yes"),OFFSET('Sanitation Data'!$F$12,0,10*ROW('Sanitation Data'!F65)),NA())</f>
        <v>#N/A</v>
      </c>
      <c r="AK71" s="507" t="e">
        <f ca="1">+IF(AND(ISNUMBER(OFFSET('Sanitation Data'!$G$4,0,10*ROW('Sanitation Data'!G65))),'Data Summary'!CZ71="Yes"),100-OFFSET('Sanitation Data'!$G$4,0,10*ROW('Sanitation Data'!G65)),NA())</f>
        <v>#N/A</v>
      </c>
      <c r="AL71" s="507" t="e">
        <f ca="1">+IF(AND(ISNUMBER(OFFSET('Sanitation Data'!$G$6,0,10*ROW('Sanitation Data'!G65))),'Data Summary'!DA71="Yes"),OFFSET('Sanitation Data'!$G$6,0,10*ROW('Sanitation Data'!G65)),NA())</f>
        <v>#N/A</v>
      </c>
      <c r="AM71" s="507" t="e">
        <f ca="1">+IF(AND(ISNUMBER(OFFSET('Sanitation Data'!$G$10,0,10*ROW('Sanitation Data'!G65))),'Data Summary'!DB71="Yes"),OFFSET('Sanitation Data'!$G$10,0,10*ROW('Sanitation Data'!G65)),NA())</f>
        <v>#N/A</v>
      </c>
      <c r="AN71" s="507" t="e">
        <f ca="1">+IF(AND(ISNUMBER(OFFSET('Sanitation Data'!$G$11,0,10*ROW('Sanitation Data'!G65))),'Data Summary'!DC71="Yes"),OFFSET('Sanitation Data'!$G$11,0,10*ROW('Sanitation Data'!G65)),NA())</f>
        <v>#N/A</v>
      </c>
      <c r="AO71" s="507" t="e">
        <f ca="1">+IF(AND(ISNUMBER(OFFSET('Sanitation Data'!$G$12,0,10*ROW('Sanitation Data'!G65))),'Data Summary'!DD71="Yes"),OFFSET('Sanitation Data'!$G$12,0,10*ROW('Sanitation Data'!G65)),NA())</f>
        <v>#N/A</v>
      </c>
      <c r="AP71" s="507" t="e">
        <f ca="1">+IF(AND(ISNUMBER(OFFSET('Sanitation Data'!$H$4,0,10*ROW('Sanitation Data'!H65))),'Data Summary'!DE71="Yes"),100-OFFSET('Sanitation Data'!$H$4,0,10*ROW('Sanitation Data'!H65)),NA())</f>
        <v>#N/A</v>
      </c>
      <c r="AQ71" s="507" t="e">
        <f ca="1">+IF(AND(ISNUMBER(OFFSET('Sanitation Data'!$H$6,0,10*ROW('Sanitation Data'!H65))),'Data Summary'!DF71="Yes"),OFFSET('Sanitation Data'!$H$6,0,10*ROW('Sanitation Data'!H65)),NA())</f>
        <v>#N/A</v>
      </c>
      <c r="AR71" s="507" t="e">
        <f ca="1">+IF(AND(ISNUMBER(OFFSET('Sanitation Data'!$H$10,0,10*ROW('Sanitation Data'!H65))),'Data Summary'!DG71="Yes"),OFFSET('Sanitation Data'!$H$10,0,10*ROW('Sanitation Data'!H65)),NA())</f>
        <v>#N/A</v>
      </c>
      <c r="AS71" s="507" t="e">
        <f ca="1">+IF(AND(ISNUMBER(OFFSET('Sanitation Data'!$H$11,0,10*ROW('Sanitation Data'!H65))),'Data Summary'!DH71="Yes"),OFFSET('Sanitation Data'!$H$11,0,10*ROW('Sanitation Data'!H65)),NA())</f>
        <v>#N/A</v>
      </c>
      <c r="AT71" s="507" t="e">
        <f ca="1">+IF(AND(ISNUMBER(OFFSET('Sanitation Data'!$H$12,0,10*ROW('Sanitation Data'!H65))),'Data Summary'!DI71="Yes"),OFFSET('Sanitation Data'!$H$12,0,10*ROW('Sanitation Data'!H65)),NA())</f>
        <v>#N/A</v>
      </c>
      <c r="AU71" s="507" t="e">
        <f ca="1">+IF(AND(ISNUMBER(OFFSET('Sanitation Data'!$I$4,0,10*ROW('Sanitation Data'!I65))),'Data Summary'!DJ71="Yes"),100-OFFSET('Sanitation Data'!$I$4,0,10*ROW('Sanitation Data'!I65)),NA())</f>
        <v>#N/A</v>
      </c>
      <c r="AV71" s="507" t="e">
        <f ca="1">+IF(AND(ISNUMBER(OFFSET('Sanitation Data'!$I$6,0,10*ROW('Sanitation Data'!I65))),'Data Summary'!DK71="Yes"),OFFSET('Sanitation Data'!$I$6,0,10*ROW('Sanitation Data'!I65)),NA())</f>
        <v>#N/A</v>
      </c>
      <c r="AW71" s="507" t="e">
        <f ca="1">+IF(AND(ISNUMBER(OFFSET('Sanitation Data'!$I$10,0,10*ROW('Sanitation Data'!I65))),'Data Summary'!DL71="Yes"),OFFSET('Sanitation Data'!$I$10,0,10*ROW('Sanitation Data'!I65)),NA())</f>
        <v>#N/A</v>
      </c>
      <c r="AX71" s="507" t="e">
        <f ca="1">+IF(AND(ISNUMBER(OFFSET('Sanitation Data'!$I$11,0,10*ROW('Sanitation Data'!I65))),'Data Summary'!DM71="Yes"),OFFSET('Sanitation Data'!$I$11,0,10*ROW('Sanitation Data'!I65)),NA())</f>
        <v>#N/A</v>
      </c>
      <c r="AY71" s="507" t="e">
        <f ca="1">+IF(AND(ISNUMBER(OFFSET('Sanitation Data'!$I$12,0,10*ROW('Sanitation Data'!I65))),'Data Summary'!DN71="Yes"),OFFSET('Sanitation Data'!$I$12,0,10*ROW('Sanitation Data'!I65)),NA())</f>
        <v>#N/A</v>
      </c>
      <c r="AZ71" s="508" t="e">
        <f ca="1">+IF(AND(ISNUMBER(OFFSET('Hygiene Data'!$D$5,0,10*ROW('Hygiene Data'!D65))),'Data Summary'!DO71="Yes"),OFFSET('Hygiene Data'!$D$5,0,10*ROW('Hygiene Data'!D65)),NA())</f>
        <v>#N/A</v>
      </c>
      <c r="BA71" s="508" t="e">
        <f ca="1">+IF(AND(ISNUMBER(OFFSET('Hygiene Data'!$D$7,0,10*ROW('Hygiene Data'!D65))),'Data Summary'!DP71="Yes"),OFFSET('Hygiene Data'!$D$7,0,10*ROW('Hygiene Data'!D65)),NA())</f>
        <v>#N/A</v>
      </c>
      <c r="BB71" s="508" t="e">
        <f ca="1">+IF(AND(ISNUMBER(OFFSET('Hygiene Data'!$D$9,0,10*ROW('Hygiene Data'!D65))),'Data Summary'!DQ71="Yes"),OFFSET('Hygiene Data'!$D$9,0,10*ROW('Hygiene Data'!D65)),NA())</f>
        <v>#N/A</v>
      </c>
      <c r="BC71" s="508" t="e">
        <f ca="1">+IF(AND(ISNUMBER(OFFSET('Hygiene Data'!$E$5,0,10*ROW('Hygiene Data'!E65))),'Data Summary'!DR71="Yes"),OFFSET('Hygiene Data'!$E$5,0,10*ROW('Hygiene Data'!E65)),NA())</f>
        <v>#N/A</v>
      </c>
      <c r="BD71" s="508" t="e">
        <f ca="1">+IF(AND(ISNUMBER(OFFSET('Hygiene Data'!$E$7,0,10*ROW('Hygiene Data'!E65))),'Data Summary'!DS71="Yes"),OFFSET('Hygiene Data'!$E$7,0,10*ROW('Hygiene Data'!E65)),NA())</f>
        <v>#N/A</v>
      </c>
      <c r="BE71" s="508" t="e">
        <f ca="1">+IF(AND(ISNUMBER(OFFSET('Hygiene Data'!$E$9,0,10*ROW('Hygiene Data'!E65))),'Data Summary'!DT71="Yes"),OFFSET('Hygiene Data'!$E$9,0,10*ROW('Hygiene Data'!E65)),NA())</f>
        <v>#N/A</v>
      </c>
      <c r="BF71" s="508" t="e">
        <f ca="1">+IF(AND(ISNUMBER(OFFSET('Hygiene Data'!$F$5,0,10*ROW('Hygiene Data'!F65))),'Data Summary'!DU71="Yes"),OFFSET('Hygiene Data'!$F$5,0,10*ROW('Hygiene Data'!F65)),NA())</f>
        <v>#N/A</v>
      </c>
      <c r="BG71" s="508" t="e">
        <f ca="1">+IF(AND(ISNUMBER(OFFSET('Hygiene Data'!$F$7,0,10*ROW('Hygiene Data'!F65))),'Data Summary'!DV71="Yes"),OFFSET('Hygiene Data'!$F$7,0,10*ROW('Hygiene Data'!F65)),NA())</f>
        <v>#N/A</v>
      </c>
      <c r="BH71" s="508" t="e">
        <f ca="1">+IF(AND(ISNUMBER(OFFSET('Hygiene Data'!$F$9,0,10*ROW('Hygiene Data'!F65))),'Data Summary'!DW71="Yes"),OFFSET('Hygiene Data'!$F$9,0,10*ROW('Hygiene Data'!F65)),NA())</f>
        <v>#N/A</v>
      </c>
      <c r="BI71" s="508" t="e">
        <f ca="1">+IF(AND(ISNUMBER(OFFSET('Hygiene Data'!$G$5,0,10*ROW('Hygiene Data'!G65))),'Data Summary'!DX71="Yes"),OFFSET('Hygiene Data'!$G$5,0,10*ROW('Hygiene Data'!G65)),NA())</f>
        <v>#N/A</v>
      </c>
      <c r="BJ71" s="508" t="e">
        <f ca="1">+IF(AND(ISNUMBER(OFFSET('Hygiene Data'!$G$7,0,10*ROW('Hygiene Data'!G65))),'Data Summary'!DY71="Yes"),OFFSET('Hygiene Data'!$G$7,0,10*ROW('Hygiene Data'!G65)),NA())</f>
        <v>#N/A</v>
      </c>
      <c r="BK71" s="508" t="e">
        <f ca="1">+IF(AND(ISNUMBER(OFFSET('Hygiene Data'!$G$9,0,10*ROW('Hygiene Data'!G65))),'Data Summary'!DZ71="Yes"),OFFSET('Hygiene Data'!$G$9,0,10*ROW('Hygiene Data'!G65)),NA())</f>
        <v>#N/A</v>
      </c>
      <c r="BL71" s="508" t="e">
        <f ca="1">+IF(AND(ISNUMBER(OFFSET('Hygiene Data'!$H$5,0,10*ROW('Hygiene Data'!H65))),'Data Summary'!EA71="Yes"),OFFSET('Hygiene Data'!$H$5,0,10*ROW('Hygiene Data'!H65)),NA())</f>
        <v>#N/A</v>
      </c>
      <c r="BM71" s="508" t="e">
        <f ca="1">+IF(AND(ISNUMBER(OFFSET('Hygiene Data'!$H$7,0,10*ROW('Hygiene Data'!H65))),'Data Summary'!EB71="Yes"),OFFSET('Hygiene Data'!$H$7,0,10*ROW('Hygiene Data'!H65)),NA())</f>
        <v>#N/A</v>
      </c>
      <c r="BN71" s="508" t="e">
        <f ca="1">+IF(AND(ISNUMBER(OFFSET('Hygiene Data'!$H$9,0,10*ROW('Hygiene Data'!H65))),'Data Summary'!EC71="Yes"),OFFSET('Hygiene Data'!$H$9,0,10*ROW('Hygiene Data'!H65)),NA())</f>
        <v>#N/A</v>
      </c>
      <c r="BO71" s="508" t="e">
        <f ca="1">+IF(AND(ISNUMBER(OFFSET('Hygiene Data'!$I$5,0,10*ROW('Hygiene Data'!I65))),'Data Summary'!ED71="Yes"),OFFSET('Hygiene Data'!$I$5,0,10*ROW('Hygiene Data'!I65)),NA())</f>
        <v>#N/A</v>
      </c>
      <c r="BP71" s="508" t="e">
        <f ca="1">+IF(AND(ISNUMBER(OFFSET('Hygiene Data'!$I$7,0,10*ROW('Hygiene Data'!I65))),'Data Summary'!EE71="Yes"),OFFSET('Hygiene Data'!$I$7,0,10*ROW('Hygiene Data'!I65)),NA())</f>
        <v>#N/A</v>
      </c>
      <c r="BQ71" s="508" t="e">
        <f ca="1">+IF(AND(ISNUMBER(OFFSET('Hygiene Data'!$I$9,0,10*ROW('Hygiene Data'!I65))),'Data Summary'!EF71="Yes"),OFFSET('Hygiene Data'!$I$9,0,10*ROW('Hygiene Data'!I65)),NA())</f>
        <v>#N/A</v>
      </c>
    </row>
    <row r="72" spans="1:69" x14ac:dyDescent="0.25">
      <c r="A72" s="504" t="e">
        <f ca="1">+RIGHT('Data Summary'!A72,LEN('Data Summary'!A72)-9)</f>
        <v>#VALUE!</v>
      </c>
      <c r="B72" s="478" t="str">
        <f ca="1">+IF(ISTEXT('Data Summary'!B72),'Data Summary'!B72,"")</f>
        <v/>
      </c>
      <c r="C72" s="505" t="e">
        <f ca="1">+VALUE('Data Summary'!C72)</f>
        <v>#VALUE!</v>
      </c>
      <c r="D72" s="506" t="e">
        <f ca="1">+IF(AND(ISNUMBER(OFFSET('Water Data'!$D$4,0,10*ROW('Water Data'!D66))),'Data Summary'!BS72="Yes"),100-OFFSET('Water Data'!$D$4,0,10*ROW('Water Data'!D66)),NA())</f>
        <v>#N/A</v>
      </c>
      <c r="E72" s="506" t="e">
        <f ca="1">+IF(AND(ISNUMBER(OFFSET('Water Data'!$D$6,0,10*ROW('Water Data'!D66))),'Data Summary'!BT72="Yes"),OFFSET('Water Data'!$D$6,0,10*ROW('Water Data'!D66)),NA())</f>
        <v>#N/A</v>
      </c>
      <c r="F72" s="506" t="e">
        <f ca="1">+IF(AND(ISNUMBER(OFFSET('Water Data'!$D$9,0,10*ROW('Water Data'!D66))),'Data Summary'!BU72="Yes"),OFFSET('Water Data'!$D$9,0,10*ROW('Water Data'!D66)),NA())</f>
        <v>#N/A</v>
      </c>
      <c r="G72" s="506" t="e">
        <f ca="1">+IF(AND(ISNUMBER(OFFSET('Water Data'!$E$4,0,10*ROW('Water Data'!E66))),'Data Summary'!BV72="Yes"),100-OFFSET('Water Data'!$E$4,0,10*ROW('Water Data'!E66)),NA())</f>
        <v>#N/A</v>
      </c>
      <c r="H72" s="506" t="e">
        <f ca="1">+IF(AND(ISNUMBER(OFFSET('Water Data'!$E$6,0,10*ROW('Water Data'!E66))),'Data Summary'!BW72="Yes"),OFFSET('Water Data'!$E$6,0,10*ROW('Water Data'!E66)),NA())</f>
        <v>#N/A</v>
      </c>
      <c r="I72" s="506" t="e">
        <f ca="1">+IF(AND(ISNUMBER(OFFSET('Water Data'!$E$9,0,10*ROW('Water Data'!E66))),'Data Summary'!BX72="Yes"),OFFSET('Water Data'!$E$9,0,10*ROW('Water Data'!E66)),NA())</f>
        <v>#N/A</v>
      </c>
      <c r="J72" s="506" t="e">
        <f ca="1">+IF(AND(ISNUMBER(OFFSET('Water Data'!$F$4,0,10*ROW('Water Data'!F66))),'Data Summary'!BY72="Yes"),100-OFFSET('Water Data'!$F$4,0,10*ROW('Water Data'!F66)),NA())</f>
        <v>#N/A</v>
      </c>
      <c r="K72" s="506" t="e">
        <f ca="1">+IF(AND(ISNUMBER(OFFSET('Water Data'!$F$6,0,10*ROW('Water Data'!F66))),'Data Summary'!BZ72="Yes"),OFFSET('Water Data'!$F$6,0,10*ROW('Water Data'!F66)),NA())</f>
        <v>#N/A</v>
      </c>
      <c r="L72" s="506" t="e">
        <f ca="1">+IF(AND(ISNUMBER(OFFSET('Water Data'!$F$9,0,10*ROW('Water Data'!F66))),'Data Summary'!CA72="Yes"),OFFSET('Water Data'!$F$9,0,10*ROW('Water Data'!F66)),NA())</f>
        <v>#N/A</v>
      </c>
      <c r="M72" s="506" t="e">
        <f ca="1">+IF(AND(ISNUMBER(OFFSET('Water Data'!$G$4,0,10*ROW('Water Data'!G66))),'Data Summary'!CB72="Yes"),100-OFFSET('Water Data'!$G$4,0,10*ROW('Water Data'!G66)),NA())</f>
        <v>#N/A</v>
      </c>
      <c r="N72" s="506" t="e">
        <f ca="1">+IF(AND(ISNUMBER(OFFSET('Water Data'!$G$6,0,10*ROW('Water Data'!G66))),'Data Summary'!CC72="Yes"),OFFSET('Water Data'!$G$6,0,10*ROW('Water Data'!G66)),NA())</f>
        <v>#N/A</v>
      </c>
      <c r="O72" s="506" t="e">
        <f ca="1">+IF(AND(ISNUMBER(OFFSET('Water Data'!$G$9,0,10*ROW('Water Data'!G66))),'Data Summary'!CD72="Yes"),OFFSET('Water Data'!$G$9,0,10*ROW('Water Data'!G66)),NA())</f>
        <v>#N/A</v>
      </c>
      <c r="P72" s="506" t="e">
        <f ca="1">+IF(AND(ISNUMBER(OFFSET('Water Data'!$H$4,0,10*ROW('Water Data'!H66))),'Data Summary'!CE72="Yes"),100-OFFSET('Water Data'!$H$4,0,10*ROW('Water Data'!H66)),NA())</f>
        <v>#N/A</v>
      </c>
      <c r="Q72" s="506" t="e">
        <f ca="1">+IF(AND(ISNUMBER(OFFSET('Water Data'!$H$6,0,10*ROW('Water Data'!H66))),'Data Summary'!CF72="Yes"),OFFSET('Water Data'!$H$6,0,10*ROW('Water Data'!H66)),NA())</f>
        <v>#N/A</v>
      </c>
      <c r="R72" s="506" t="e">
        <f ca="1">+IF(AND(ISNUMBER(OFFSET('Water Data'!$H$9,0,10*ROW('Water Data'!H66))),'Data Summary'!CG72="Yes"),OFFSET('Water Data'!$H$9,0,10*ROW('Water Data'!H66)),NA())</f>
        <v>#N/A</v>
      </c>
      <c r="S72" s="506" t="e">
        <f ca="1">+IF(AND(ISNUMBER(OFFSET('Water Data'!$I$4,0,10*ROW('Water Data'!I66))),'Data Summary'!CH72="Yes"),100-OFFSET('Water Data'!$I$4,0,10*ROW('Water Data'!I66)),NA())</f>
        <v>#N/A</v>
      </c>
      <c r="T72" s="506" t="e">
        <f ca="1">+IF(AND(ISNUMBER(OFFSET('Water Data'!$I$6,0,10*ROW('Water Data'!I66))),'Data Summary'!CI72="Yes"),OFFSET('Water Data'!$I$6,0,10*ROW('Water Data'!I66)),NA())</f>
        <v>#N/A</v>
      </c>
      <c r="U72" s="506" t="e">
        <f ca="1">+IF(AND(ISNUMBER(OFFSET('Water Data'!$I$9,0,10*ROW('Water Data'!I66))),'Data Summary'!CJ72="Yes"),OFFSET('Water Data'!$I$9,0,10*ROW('Water Data'!I66)),NA())</f>
        <v>#N/A</v>
      </c>
      <c r="V72" s="507" t="e">
        <f ca="1">+IF(AND(ISNUMBER(OFFSET('Sanitation Data'!$D$4,0,10*ROW('Sanitation Data'!D66))),'Data Summary'!CK72="Yes"),100-OFFSET('Sanitation Data'!$D$4,0,10*ROW('Sanitation Data'!D66)),NA())</f>
        <v>#N/A</v>
      </c>
      <c r="W72" s="507" t="e">
        <f ca="1">+IF(AND(ISNUMBER(OFFSET('Sanitation Data'!$D$6,0,10*ROW('Sanitation Data'!D66))),'Data Summary'!CL72="Yes"),OFFSET('Sanitation Data'!$D$6,0,10*ROW('Sanitation Data'!D66)),NA())</f>
        <v>#N/A</v>
      </c>
      <c r="X72" s="507" t="e">
        <f ca="1">+IF(AND(ISNUMBER(OFFSET('Sanitation Data'!$D$10,0,10*ROW('Sanitation Data'!D66))),'Data Summary'!CM72="Yes"),OFFSET('Sanitation Data'!$D$10,0,10*ROW('Sanitation Data'!D66)),NA())</f>
        <v>#N/A</v>
      </c>
      <c r="Y72" s="507" t="e">
        <f ca="1">+IF(AND(ISNUMBER(OFFSET('Sanitation Data'!$D$11,0,10*ROW('Sanitation Data'!D66))),'Data Summary'!CN72="Yes"),OFFSET('Sanitation Data'!$D$11,0,10*ROW('Sanitation Data'!D66)),NA())</f>
        <v>#N/A</v>
      </c>
      <c r="Z72" s="507" t="e">
        <f ca="1">+IF(AND(ISNUMBER(OFFSET('Sanitation Data'!$D$12,0,10*ROW('Sanitation Data'!D66))),'Data Summary'!CO72="Yes"),OFFSET('Sanitation Data'!$D$12,0,10*ROW('Sanitation Data'!D66)),NA())</f>
        <v>#N/A</v>
      </c>
      <c r="AA72" s="507" t="e">
        <f ca="1">+IF(AND(ISNUMBER(OFFSET('Sanitation Data'!$E$4,0,10*ROW('Sanitation Data'!E66))),'Data Summary'!CP72="Yes"),100-OFFSET('Sanitation Data'!$E$4,0,10*ROW('Sanitation Data'!E66)),NA())</f>
        <v>#N/A</v>
      </c>
      <c r="AB72" s="507" t="e">
        <f ca="1">+IF(AND(ISNUMBER(OFFSET('Sanitation Data'!$E$6,0,10*ROW('Sanitation Data'!E66))),'Data Summary'!CQ72="Yes"),OFFSET('Sanitation Data'!$E$6,0,10*ROW('Sanitation Data'!E66)),NA())</f>
        <v>#N/A</v>
      </c>
      <c r="AC72" s="507" t="e">
        <f ca="1">+IF(AND(ISNUMBER(OFFSET('Sanitation Data'!$E$10,0,10*ROW('Sanitation Data'!E66))),'Data Summary'!CR72="Yes"),OFFSET('Sanitation Data'!$E$10,0,10*ROW('Sanitation Data'!E66)),NA())</f>
        <v>#N/A</v>
      </c>
      <c r="AD72" s="507" t="e">
        <f ca="1">+IF(AND(ISNUMBER(OFFSET('Sanitation Data'!$E$11,0,10*ROW('Sanitation Data'!E66))),'Data Summary'!CS72="Yes"),OFFSET('Sanitation Data'!$E$11,0,10*ROW('Sanitation Data'!E66)),NA())</f>
        <v>#N/A</v>
      </c>
      <c r="AE72" s="507" t="e">
        <f ca="1">+IF(AND(ISNUMBER(OFFSET('Sanitation Data'!$E$12,0,10*ROW('Sanitation Data'!E66))),'Data Summary'!CT72="Yes"),OFFSET('Sanitation Data'!$E$12,0,10*ROW('Sanitation Data'!E66)),NA())</f>
        <v>#N/A</v>
      </c>
      <c r="AF72" s="507" t="e">
        <f ca="1">+IF(AND(ISNUMBER(OFFSET('Sanitation Data'!$F$4,0,10*ROW('Sanitation Data'!F66))),'Data Summary'!CU72="Yes"),100-OFFSET('Sanitation Data'!$F$4,0,10*ROW('Sanitation Data'!F66)),NA())</f>
        <v>#N/A</v>
      </c>
      <c r="AG72" s="507" t="e">
        <f ca="1">+IF(AND(ISNUMBER(OFFSET('Sanitation Data'!$F$6,0,10*ROW('Sanitation Data'!F66))),'Data Summary'!CV72="Yes"),OFFSET('Sanitation Data'!$F$6,0,10*ROW('Sanitation Data'!F66)),NA())</f>
        <v>#N/A</v>
      </c>
      <c r="AH72" s="507" t="e">
        <f ca="1">+IF(AND(ISNUMBER(OFFSET('Sanitation Data'!$F$10,0,10*ROW('Sanitation Data'!F66))),'Data Summary'!CW72="Yes"),OFFSET('Sanitation Data'!$F$10,0,10*ROW('Sanitation Data'!F66)),NA())</f>
        <v>#N/A</v>
      </c>
      <c r="AI72" s="507" t="e">
        <f ca="1">+IF(AND(ISNUMBER(OFFSET('Sanitation Data'!$F$11,0,10*ROW('Sanitation Data'!F66))),'Data Summary'!CX72="Yes"),OFFSET('Sanitation Data'!$F$11,0,10*ROW('Sanitation Data'!F66)),NA())</f>
        <v>#N/A</v>
      </c>
      <c r="AJ72" s="507" t="e">
        <f ca="1">+IF(AND(ISNUMBER(OFFSET('Sanitation Data'!$F$12,0,10*ROW('Sanitation Data'!F66))),'Data Summary'!CY72="Yes"),OFFSET('Sanitation Data'!$F$12,0,10*ROW('Sanitation Data'!F66)),NA())</f>
        <v>#N/A</v>
      </c>
      <c r="AK72" s="507" t="e">
        <f ca="1">+IF(AND(ISNUMBER(OFFSET('Sanitation Data'!$G$4,0,10*ROW('Sanitation Data'!G66))),'Data Summary'!CZ72="Yes"),100-OFFSET('Sanitation Data'!$G$4,0,10*ROW('Sanitation Data'!G66)),NA())</f>
        <v>#N/A</v>
      </c>
      <c r="AL72" s="507" t="e">
        <f ca="1">+IF(AND(ISNUMBER(OFFSET('Sanitation Data'!$G$6,0,10*ROW('Sanitation Data'!G66))),'Data Summary'!DA72="Yes"),OFFSET('Sanitation Data'!$G$6,0,10*ROW('Sanitation Data'!G66)),NA())</f>
        <v>#N/A</v>
      </c>
      <c r="AM72" s="507" t="e">
        <f ca="1">+IF(AND(ISNUMBER(OFFSET('Sanitation Data'!$G$10,0,10*ROW('Sanitation Data'!G66))),'Data Summary'!DB72="Yes"),OFFSET('Sanitation Data'!$G$10,0,10*ROW('Sanitation Data'!G66)),NA())</f>
        <v>#N/A</v>
      </c>
      <c r="AN72" s="507" t="e">
        <f ca="1">+IF(AND(ISNUMBER(OFFSET('Sanitation Data'!$G$11,0,10*ROW('Sanitation Data'!G66))),'Data Summary'!DC72="Yes"),OFFSET('Sanitation Data'!$G$11,0,10*ROW('Sanitation Data'!G66)),NA())</f>
        <v>#N/A</v>
      </c>
      <c r="AO72" s="507" t="e">
        <f ca="1">+IF(AND(ISNUMBER(OFFSET('Sanitation Data'!$G$12,0,10*ROW('Sanitation Data'!G66))),'Data Summary'!DD72="Yes"),OFFSET('Sanitation Data'!$G$12,0,10*ROW('Sanitation Data'!G66)),NA())</f>
        <v>#N/A</v>
      </c>
      <c r="AP72" s="507" t="e">
        <f ca="1">+IF(AND(ISNUMBER(OFFSET('Sanitation Data'!$H$4,0,10*ROW('Sanitation Data'!H66))),'Data Summary'!DE72="Yes"),100-OFFSET('Sanitation Data'!$H$4,0,10*ROW('Sanitation Data'!H66)),NA())</f>
        <v>#N/A</v>
      </c>
      <c r="AQ72" s="507" t="e">
        <f ca="1">+IF(AND(ISNUMBER(OFFSET('Sanitation Data'!$H$6,0,10*ROW('Sanitation Data'!H66))),'Data Summary'!DF72="Yes"),OFFSET('Sanitation Data'!$H$6,0,10*ROW('Sanitation Data'!H66)),NA())</f>
        <v>#N/A</v>
      </c>
      <c r="AR72" s="507" t="e">
        <f ca="1">+IF(AND(ISNUMBER(OFFSET('Sanitation Data'!$H$10,0,10*ROW('Sanitation Data'!H66))),'Data Summary'!DG72="Yes"),OFFSET('Sanitation Data'!$H$10,0,10*ROW('Sanitation Data'!H66)),NA())</f>
        <v>#N/A</v>
      </c>
      <c r="AS72" s="507" t="e">
        <f ca="1">+IF(AND(ISNUMBER(OFFSET('Sanitation Data'!$H$11,0,10*ROW('Sanitation Data'!H66))),'Data Summary'!DH72="Yes"),OFFSET('Sanitation Data'!$H$11,0,10*ROW('Sanitation Data'!H66)),NA())</f>
        <v>#N/A</v>
      </c>
      <c r="AT72" s="507" t="e">
        <f ca="1">+IF(AND(ISNUMBER(OFFSET('Sanitation Data'!$H$12,0,10*ROW('Sanitation Data'!H66))),'Data Summary'!DI72="Yes"),OFFSET('Sanitation Data'!$H$12,0,10*ROW('Sanitation Data'!H66)),NA())</f>
        <v>#N/A</v>
      </c>
      <c r="AU72" s="507" t="e">
        <f ca="1">+IF(AND(ISNUMBER(OFFSET('Sanitation Data'!$I$4,0,10*ROW('Sanitation Data'!I66))),'Data Summary'!DJ72="Yes"),100-OFFSET('Sanitation Data'!$I$4,0,10*ROW('Sanitation Data'!I66)),NA())</f>
        <v>#N/A</v>
      </c>
      <c r="AV72" s="507" t="e">
        <f ca="1">+IF(AND(ISNUMBER(OFFSET('Sanitation Data'!$I$6,0,10*ROW('Sanitation Data'!I66))),'Data Summary'!DK72="Yes"),OFFSET('Sanitation Data'!$I$6,0,10*ROW('Sanitation Data'!I66)),NA())</f>
        <v>#N/A</v>
      </c>
      <c r="AW72" s="507" t="e">
        <f ca="1">+IF(AND(ISNUMBER(OFFSET('Sanitation Data'!$I$10,0,10*ROW('Sanitation Data'!I66))),'Data Summary'!DL72="Yes"),OFFSET('Sanitation Data'!$I$10,0,10*ROW('Sanitation Data'!I66)),NA())</f>
        <v>#N/A</v>
      </c>
      <c r="AX72" s="507" t="e">
        <f ca="1">+IF(AND(ISNUMBER(OFFSET('Sanitation Data'!$I$11,0,10*ROW('Sanitation Data'!I66))),'Data Summary'!DM72="Yes"),OFFSET('Sanitation Data'!$I$11,0,10*ROW('Sanitation Data'!I66)),NA())</f>
        <v>#N/A</v>
      </c>
      <c r="AY72" s="507" t="e">
        <f ca="1">+IF(AND(ISNUMBER(OFFSET('Sanitation Data'!$I$12,0,10*ROW('Sanitation Data'!I66))),'Data Summary'!DN72="Yes"),OFFSET('Sanitation Data'!$I$12,0,10*ROW('Sanitation Data'!I66)),NA())</f>
        <v>#N/A</v>
      </c>
      <c r="AZ72" s="508" t="e">
        <f ca="1">+IF(AND(ISNUMBER(OFFSET('Hygiene Data'!$D$5,0,10*ROW('Hygiene Data'!D66))),'Data Summary'!DO72="Yes"),OFFSET('Hygiene Data'!$D$5,0,10*ROW('Hygiene Data'!D66)),NA())</f>
        <v>#N/A</v>
      </c>
      <c r="BA72" s="508" t="e">
        <f ca="1">+IF(AND(ISNUMBER(OFFSET('Hygiene Data'!$D$7,0,10*ROW('Hygiene Data'!D66))),'Data Summary'!DP72="Yes"),OFFSET('Hygiene Data'!$D$7,0,10*ROW('Hygiene Data'!D66)),NA())</f>
        <v>#N/A</v>
      </c>
      <c r="BB72" s="508" t="e">
        <f ca="1">+IF(AND(ISNUMBER(OFFSET('Hygiene Data'!$D$9,0,10*ROW('Hygiene Data'!D66))),'Data Summary'!DQ72="Yes"),OFFSET('Hygiene Data'!$D$9,0,10*ROW('Hygiene Data'!D66)),NA())</f>
        <v>#N/A</v>
      </c>
      <c r="BC72" s="508" t="e">
        <f ca="1">+IF(AND(ISNUMBER(OFFSET('Hygiene Data'!$E$5,0,10*ROW('Hygiene Data'!E66))),'Data Summary'!DR72="Yes"),OFFSET('Hygiene Data'!$E$5,0,10*ROW('Hygiene Data'!E66)),NA())</f>
        <v>#N/A</v>
      </c>
      <c r="BD72" s="508" t="e">
        <f ca="1">+IF(AND(ISNUMBER(OFFSET('Hygiene Data'!$E$7,0,10*ROW('Hygiene Data'!E66))),'Data Summary'!DS72="Yes"),OFFSET('Hygiene Data'!$E$7,0,10*ROW('Hygiene Data'!E66)),NA())</f>
        <v>#N/A</v>
      </c>
      <c r="BE72" s="508" t="e">
        <f ca="1">+IF(AND(ISNUMBER(OFFSET('Hygiene Data'!$E$9,0,10*ROW('Hygiene Data'!E66))),'Data Summary'!DT72="Yes"),OFFSET('Hygiene Data'!$E$9,0,10*ROW('Hygiene Data'!E66)),NA())</f>
        <v>#N/A</v>
      </c>
      <c r="BF72" s="508" t="e">
        <f ca="1">+IF(AND(ISNUMBER(OFFSET('Hygiene Data'!$F$5,0,10*ROW('Hygiene Data'!F66))),'Data Summary'!DU72="Yes"),OFFSET('Hygiene Data'!$F$5,0,10*ROW('Hygiene Data'!F66)),NA())</f>
        <v>#N/A</v>
      </c>
      <c r="BG72" s="508" t="e">
        <f ca="1">+IF(AND(ISNUMBER(OFFSET('Hygiene Data'!$F$7,0,10*ROW('Hygiene Data'!F66))),'Data Summary'!DV72="Yes"),OFFSET('Hygiene Data'!$F$7,0,10*ROW('Hygiene Data'!F66)),NA())</f>
        <v>#N/A</v>
      </c>
      <c r="BH72" s="508" t="e">
        <f ca="1">+IF(AND(ISNUMBER(OFFSET('Hygiene Data'!$F$9,0,10*ROW('Hygiene Data'!F66))),'Data Summary'!DW72="Yes"),OFFSET('Hygiene Data'!$F$9,0,10*ROW('Hygiene Data'!F66)),NA())</f>
        <v>#N/A</v>
      </c>
      <c r="BI72" s="508" t="e">
        <f ca="1">+IF(AND(ISNUMBER(OFFSET('Hygiene Data'!$G$5,0,10*ROW('Hygiene Data'!G66))),'Data Summary'!DX72="Yes"),OFFSET('Hygiene Data'!$G$5,0,10*ROW('Hygiene Data'!G66)),NA())</f>
        <v>#N/A</v>
      </c>
      <c r="BJ72" s="508" t="e">
        <f ca="1">+IF(AND(ISNUMBER(OFFSET('Hygiene Data'!$G$7,0,10*ROW('Hygiene Data'!G66))),'Data Summary'!DY72="Yes"),OFFSET('Hygiene Data'!$G$7,0,10*ROW('Hygiene Data'!G66)),NA())</f>
        <v>#N/A</v>
      </c>
      <c r="BK72" s="508" t="e">
        <f ca="1">+IF(AND(ISNUMBER(OFFSET('Hygiene Data'!$G$9,0,10*ROW('Hygiene Data'!G66))),'Data Summary'!DZ72="Yes"),OFFSET('Hygiene Data'!$G$9,0,10*ROW('Hygiene Data'!G66)),NA())</f>
        <v>#N/A</v>
      </c>
      <c r="BL72" s="508" t="e">
        <f ca="1">+IF(AND(ISNUMBER(OFFSET('Hygiene Data'!$H$5,0,10*ROW('Hygiene Data'!H66))),'Data Summary'!EA72="Yes"),OFFSET('Hygiene Data'!$H$5,0,10*ROW('Hygiene Data'!H66)),NA())</f>
        <v>#N/A</v>
      </c>
      <c r="BM72" s="508" t="e">
        <f ca="1">+IF(AND(ISNUMBER(OFFSET('Hygiene Data'!$H$7,0,10*ROW('Hygiene Data'!H66))),'Data Summary'!EB72="Yes"),OFFSET('Hygiene Data'!$H$7,0,10*ROW('Hygiene Data'!H66)),NA())</f>
        <v>#N/A</v>
      </c>
      <c r="BN72" s="508" t="e">
        <f ca="1">+IF(AND(ISNUMBER(OFFSET('Hygiene Data'!$H$9,0,10*ROW('Hygiene Data'!H66))),'Data Summary'!EC72="Yes"),OFFSET('Hygiene Data'!$H$9,0,10*ROW('Hygiene Data'!H66)),NA())</f>
        <v>#N/A</v>
      </c>
      <c r="BO72" s="508" t="e">
        <f ca="1">+IF(AND(ISNUMBER(OFFSET('Hygiene Data'!$I$5,0,10*ROW('Hygiene Data'!I66))),'Data Summary'!ED72="Yes"),OFFSET('Hygiene Data'!$I$5,0,10*ROW('Hygiene Data'!I66)),NA())</f>
        <v>#N/A</v>
      </c>
      <c r="BP72" s="508" t="e">
        <f ca="1">+IF(AND(ISNUMBER(OFFSET('Hygiene Data'!$I$7,0,10*ROW('Hygiene Data'!I66))),'Data Summary'!EE72="Yes"),OFFSET('Hygiene Data'!$I$7,0,10*ROW('Hygiene Data'!I66)),NA())</f>
        <v>#N/A</v>
      </c>
      <c r="BQ72" s="508" t="e">
        <f ca="1">+IF(AND(ISNUMBER(OFFSET('Hygiene Data'!$I$9,0,10*ROW('Hygiene Data'!I66))),'Data Summary'!EF72="Yes"),OFFSET('Hygiene Data'!$I$9,0,10*ROW('Hygiene Data'!I66)),NA())</f>
        <v>#N/A</v>
      </c>
    </row>
    <row r="73" spans="1:69" x14ac:dyDescent="0.25">
      <c r="A73" s="504" t="e">
        <f ca="1">+RIGHT('Data Summary'!A73,LEN('Data Summary'!A73)-9)</f>
        <v>#VALUE!</v>
      </c>
      <c r="B73" s="478" t="str">
        <f ca="1">+IF(ISTEXT('Data Summary'!B73),'Data Summary'!B73,"")</f>
        <v/>
      </c>
      <c r="C73" s="505" t="e">
        <f ca="1">+VALUE('Data Summary'!C73)</f>
        <v>#VALUE!</v>
      </c>
      <c r="D73" s="506" t="e">
        <f ca="1">+IF(AND(ISNUMBER(OFFSET('Water Data'!$D$4,0,10*ROW('Water Data'!D67))),'Data Summary'!BS73="Yes"),100-OFFSET('Water Data'!$D$4,0,10*ROW('Water Data'!D67)),NA())</f>
        <v>#N/A</v>
      </c>
      <c r="E73" s="506" t="e">
        <f ca="1">+IF(AND(ISNUMBER(OFFSET('Water Data'!$D$6,0,10*ROW('Water Data'!D67))),'Data Summary'!BT73="Yes"),OFFSET('Water Data'!$D$6,0,10*ROW('Water Data'!D67)),NA())</f>
        <v>#N/A</v>
      </c>
      <c r="F73" s="506" t="e">
        <f ca="1">+IF(AND(ISNUMBER(OFFSET('Water Data'!$D$9,0,10*ROW('Water Data'!D67))),'Data Summary'!BU73="Yes"),OFFSET('Water Data'!$D$9,0,10*ROW('Water Data'!D67)),NA())</f>
        <v>#N/A</v>
      </c>
      <c r="G73" s="506" t="e">
        <f ca="1">+IF(AND(ISNUMBER(OFFSET('Water Data'!$E$4,0,10*ROW('Water Data'!E67))),'Data Summary'!BV73="Yes"),100-OFFSET('Water Data'!$E$4,0,10*ROW('Water Data'!E67)),NA())</f>
        <v>#N/A</v>
      </c>
      <c r="H73" s="506" t="e">
        <f ca="1">+IF(AND(ISNUMBER(OFFSET('Water Data'!$E$6,0,10*ROW('Water Data'!E67))),'Data Summary'!BW73="Yes"),OFFSET('Water Data'!$E$6,0,10*ROW('Water Data'!E67)),NA())</f>
        <v>#N/A</v>
      </c>
      <c r="I73" s="506" t="e">
        <f ca="1">+IF(AND(ISNUMBER(OFFSET('Water Data'!$E$9,0,10*ROW('Water Data'!E67))),'Data Summary'!BX73="Yes"),OFFSET('Water Data'!$E$9,0,10*ROW('Water Data'!E67)),NA())</f>
        <v>#N/A</v>
      </c>
      <c r="J73" s="506" t="e">
        <f ca="1">+IF(AND(ISNUMBER(OFFSET('Water Data'!$F$4,0,10*ROW('Water Data'!F67))),'Data Summary'!BY73="Yes"),100-OFFSET('Water Data'!$F$4,0,10*ROW('Water Data'!F67)),NA())</f>
        <v>#N/A</v>
      </c>
      <c r="K73" s="506" t="e">
        <f ca="1">+IF(AND(ISNUMBER(OFFSET('Water Data'!$F$6,0,10*ROW('Water Data'!F67))),'Data Summary'!BZ73="Yes"),OFFSET('Water Data'!$F$6,0,10*ROW('Water Data'!F67)),NA())</f>
        <v>#N/A</v>
      </c>
      <c r="L73" s="506" t="e">
        <f ca="1">+IF(AND(ISNUMBER(OFFSET('Water Data'!$F$9,0,10*ROW('Water Data'!F67))),'Data Summary'!CA73="Yes"),OFFSET('Water Data'!$F$9,0,10*ROW('Water Data'!F67)),NA())</f>
        <v>#N/A</v>
      </c>
      <c r="M73" s="506" t="e">
        <f ca="1">+IF(AND(ISNUMBER(OFFSET('Water Data'!$G$4,0,10*ROW('Water Data'!G67))),'Data Summary'!CB73="Yes"),100-OFFSET('Water Data'!$G$4,0,10*ROW('Water Data'!G67)),NA())</f>
        <v>#N/A</v>
      </c>
      <c r="N73" s="506" t="e">
        <f ca="1">+IF(AND(ISNUMBER(OFFSET('Water Data'!$G$6,0,10*ROW('Water Data'!G67))),'Data Summary'!CC73="Yes"),OFFSET('Water Data'!$G$6,0,10*ROW('Water Data'!G67)),NA())</f>
        <v>#N/A</v>
      </c>
      <c r="O73" s="506" t="e">
        <f ca="1">+IF(AND(ISNUMBER(OFFSET('Water Data'!$G$9,0,10*ROW('Water Data'!G67))),'Data Summary'!CD73="Yes"),OFFSET('Water Data'!$G$9,0,10*ROW('Water Data'!G67)),NA())</f>
        <v>#N/A</v>
      </c>
      <c r="P73" s="506" t="e">
        <f ca="1">+IF(AND(ISNUMBER(OFFSET('Water Data'!$H$4,0,10*ROW('Water Data'!H67))),'Data Summary'!CE73="Yes"),100-OFFSET('Water Data'!$H$4,0,10*ROW('Water Data'!H67)),NA())</f>
        <v>#N/A</v>
      </c>
      <c r="Q73" s="506" t="e">
        <f ca="1">+IF(AND(ISNUMBER(OFFSET('Water Data'!$H$6,0,10*ROW('Water Data'!H67))),'Data Summary'!CF73="Yes"),OFFSET('Water Data'!$H$6,0,10*ROW('Water Data'!H67)),NA())</f>
        <v>#N/A</v>
      </c>
      <c r="R73" s="506" t="e">
        <f ca="1">+IF(AND(ISNUMBER(OFFSET('Water Data'!$H$9,0,10*ROW('Water Data'!H67))),'Data Summary'!CG73="Yes"),OFFSET('Water Data'!$H$9,0,10*ROW('Water Data'!H67)),NA())</f>
        <v>#N/A</v>
      </c>
      <c r="S73" s="506" t="e">
        <f ca="1">+IF(AND(ISNUMBER(OFFSET('Water Data'!$I$4,0,10*ROW('Water Data'!I67))),'Data Summary'!CH73="Yes"),100-OFFSET('Water Data'!$I$4,0,10*ROW('Water Data'!I67)),NA())</f>
        <v>#N/A</v>
      </c>
      <c r="T73" s="506" t="e">
        <f ca="1">+IF(AND(ISNUMBER(OFFSET('Water Data'!$I$6,0,10*ROW('Water Data'!I67))),'Data Summary'!CI73="Yes"),OFFSET('Water Data'!$I$6,0,10*ROW('Water Data'!I67)),NA())</f>
        <v>#N/A</v>
      </c>
      <c r="U73" s="506" t="e">
        <f ca="1">+IF(AND(ISNUMBER(OFFSET('Water Data'!$I$9,0,10*ROW('Water Data'!I67))),'Data Summary'!CJ73="Yes"),OFFSET('Water Data'!$I$9,0,10*ROW('Water Data'!I67)),NA())</f>
        <v>#N/A</v>
      </c>
      <c r="V73" s="507" t="e">
        <f ca="1">+IF(AND(ISNUMBER(OFFSET('Sanitation Data'!$D$4,0,10*ROW('Sanitation Data'!D67))),'Data Summary'!CK73="Yes"),100-OFFSET('Sanitation Data'!$D$4,0,10*ROW('Sanitation Data'!D67)),NA())</f>
        <v>#N/A</v>
      </c>
      <c r="W73" s="507" t="e">
        <f ca="1">+IF(AND(ISNUMBER(OFFSET('Sanitation Data'!$D$6,0,10*ROW('Sanitation Data'!D67))),'Data Summary'!CL73="Yes"),OFFSET('Sanitation Data'!$D$6,0,10*ROW('Sanitation Data'!D67)),NA())</f>
        <v>#N/A</v>
      </c>
      <c r="X73" s="507" t="e">
        <f ca="1">+IF(AND(ISNUMBER(OFFSET('Sanitation Data'!$D$10,0,10*ROW('Sanitation Data'!D67))),'Data Summary'!CM73="Yes"),OFFSET('Sanitation Data'!$D$10,0,10*ROW('Sanitation Data'!D67)),NA())</f>
        <v>#N/A</v>
      </c>
      <c r="Y73" s="507" t="e">
        <f ca="1">+IF(AND(ISNUMBER(OFFSET('Sanitation Data'!$D$11,0,10*ROW('Sanitation Data'!D67))),'Data Summary'!CN73="Yes"),OFFSET('Sanitation Data'!$D$11,0,10*ROW('Sanitation Data'!D67)),NA())</f>
        <v>#N/A</v>
      </c>
      <c r="Z73" s="507" t="e">
        <f ca="1">+IF(AND(ISNUMBER(OFFSET('Sanitation Data'!$D$12,0,10*ROW('Sanitation Data'!D67))),'Data Summary'!CO73="Yes"),OFFSET('Sanitation Data'!$D$12,0,10*ROW('Sanitation Data'!D67)),NA())</f>
        <v>#N/A</v>
      </c>
      <c r="AA73" s="507" t="e">
        <f ca="1">+IF(AND(ISNUMBER(OFFSET('Sanitation Data'!$E$4,0,10*ROW('Sanitation Data'!E67))),'Data Summary'!CP73="Yes"),100-OFFSET('Sanitation Data'!$E$4,0,10*ROW('Sanitation Data'!E67)),NA())</f>
        <v>#N/A</v>
      </c>
      <c r="AB73" s="507" t="e">
        <f ca="1">+IF(AND(ISNUMBER(OFFSET('Sanitation Data'!$E$6,0,10*ROW('Sanitation Data'!E67))),'Data Summary'!CQ73="Yes"),OFFSET('Sanitation Data'!$E$6,0,10*ROW('Sanitation Data'!E67)),NA())</f>
        <v>#N/A</v>
      </c>
      <c r="AC73" s="507" t="e">
        <f ca="1">+IF(AND(ISNUMBER(OFFSET('Sanitation Data'!$E$10,0,10*ROW('Sanitation Data'!E67))),'Data Summary'!CR73="Yes"),OFFSET('Sanitation Data'!$E$10,0,10*ROW('Sanitation Data'!E67)),NA())</f>
        <v>#N/A</v>
      </c>
      <c r="AD73" s="507" t="e">
        <f ca="1">+IF(AND(ISNUMBER(OFFSET('Sanitation Data'!$E$11,0,10*ROW('Sanitation Data'!E67))),'Data Summary'!CS73="Yes"),OFFSET('Sanitation Data'!$E$11,0,10*ROW('Sanitation Data'!E67)),NA())</f>
        <v>#N/A</v>
      </c>
      <c r="AE73" s="507" t="e">
        <f ca="1">+IF(AND(ISNUMBER(OFFSET('Sanitation Data'!$E$12,0,10*ROW('Sanitation Data'!E67))),'Data Summary'!CT73="Yes"),OFFSET('Sanitation Data'!$E$12,0,10*ROW('Sanitation Data'!E67)),NA())</f>
        <v>#N/A</v>
      </c>
      <c r="AF73" s="507" t="e">
        <f ca="1">+IF(AND(ISNUMBER(OFFSET('Sanitation Data'!$F$4,0,10*ROW('Sanitation Data'!F67))),'Data Summary'!CU73="Yes"),100-OFFSET('Sanitation Data'!$F$4,0,10*ROW('Sanitation Data'!F67)),NA())</f>
        <v>#N/A</v>
      </c>
      <c r="AG73" s="507" t="e">
        <f ca="1">+IF(AND(ISNUMBER(OFFSET('Sanitation Data'!$F$6,0,10*ROW('Sanitation Data'!F67))),'Data Summary'!CV73="Yes"),OFFSET('Sanitation Data'!$F$6,0,10*ROW('Sanitation Data'!F67)),NA())</f>
        <v>#N/A</v>
      </c>
      <c r="AH73" s="507" t="e">
        <f ca="1">+IF(AND(ISNUMBER(OFFSET('Sanitation Data'!$F$10,0,10*ROW('Sanitation Data'!F67))),'Data Summary'!CW73="Yes"),OFFSET('Sanitation Data'!$F$10,0,10*ROW('Sanitation Data'!F67)),NA())</f>
        <v>#N/A</v>
      </c>
      <c r="AI73" s="507" t="e">
        <f ca="1">+IF(AND(ISNUMBER(OFFSET('Sanitation Data'!$F$11,0,10*ROW('Sanitation Data'!F67))),'Data Summary'!CX73="Yes"),OFFSET('Sanitation Data'!$F$11,0,10*ROW('Sanitation Data'!F67)),NA())</f>
        <v>#N/A</v>
      </c>
      <c r="AJ73" s="507" t="e">
        <f ca="1">+IF(AND(ISNUMBER(OFFSET('Sanitation Data'!$F$12,0,10*ROW('Sanitation Data'!F67))),'Data Summary'!CY73="Yes"),OFFSET('Sanitation Data'!$F$12,0,10*ROW('Sanitation Data'!F67)),NA())</f>
        <v>#N/A</v>
      </c>
      <c r="AK73" s="507" t="e">
        <f ca="1">+IF(AND(ISNUMBER(OFFSET('Sanitation Data'!$G$4,0,10*ROW('Sanitation Data'!G67))),'Data Summary'!CZ73="Yes"),100-OFFSET('Sanitation Data'!$G$4,0,10*ROW('Sanitation Data'!G67)),NA())</f>
        <v>#N/A</v>
      </c>
      <c r="AL73" s="507" t="e">
        <f ca="1">+IF(AND(ISNUMBER(OFFSET('Sanitation Data'!$G$6,0,10*ROW('Sanitation Data'!G67))),'Data Summary'!DA73="Yes"),OFFSET('Sanitation Data'!$G$6,0,10*ROW('Sanitation Data'!G67)),NA())</f>
        <v>#N/A</v>
      </c>
      <c r="AM73" s="507" t="e">
        <f ca="1">+IF(AND(ISNUMBER(OFFSET('Sanitation Data'!$G$10,0,10*ROW('Sanitation Data'!G67))),'Data Summary'!DB73="Yes"),OFFSET('Sanitation Data'!$G$10,0,10*ROW('Sanitation Data'!G67)),NA())</f>
        <v>#N/A</v>
      </c>
      <c r="AN73" s="507" t="e">
        <f ca="1">+IF(AND(ISNUMBER(OFFSET('Sanitation Data'!$G$11,0,10*ROW('Sanitation Data'!G67))),'Data Summary'!DC73="Yes"),OFFSET('Sanitation Data'!$G$11,0,10*ROW('Sanitation Data'!G67)),NA())</f>
        <v>#N/A</v>
      </c>
      <c r="AO73" s="507" t="e">
        <f ca="1">+IF(AND(ISNUMBER(OFFSET('Sanitation Data'!$G$12,0,10*ROW('Sanitation Data'!G67))),'Data Summary'!DD73="Yes"),OFFSET('Sanitation Data'!$G$12,0,10*ROW('Sanitation Data'!G67)),NA())</f>
        <v>#N/A</v>
      </c>
      <c r="AP73" s="507" t="e">
        <f ca="1">+IF(AND(ISNUMBER(OFFSET('Sanitation Data'!$H$4,0,10*ROW('Sanitation Data'!H67))),'Data Summary'!DE73="Yes"),100-OFFSET('Sanitation Data'!$H$4,0,10*ROW('Sanitation Data'!H67)),NA())</f>
        <v>#N/A</v>
      </c>
      <c r="AQ73" s="507" t="e">
        <f ca="1">+IF(AND(ISNUMBER(OFFSET('Sanitation Data'!$H$6,0,10*ROW('Sanitation Data'!H67))),'Data Summary'!DF73="Yes"),OFFSET('Sanitation Data'!$H$6,0,10*ROW('Sanitation Data'!H67)),NA())</f>
        <v>#N/A</v>
      </c>
      <c r="AR73" s="507" t="e">
        <f ca="1">+IF(AND(ISNUMBER(OFFSET('Sanitation Data'!$H$10,0,10*ROW('Sanitation Data'!H67))),'Data Summary'!DG73="Yes"),OFFSET('Sanitation Data'!$H$10,0,10*ROW('Sanitation Data'!H67)),NA())</f>
        <v>#N/A</v>
      </c>
      <c r="AS73" s="507" t="e">
        <f ca="1">+IF(AND(ISNUMBER(OFFSET('Sanitation Data'!$H$11,0,10*ROW('Sanitation Data'!H67))),'Data Summary'!DH73="Yes"),OFFSET('Sanitation Data'!$H$11,0,10*ROW('Sanitation Data'!H67)),NA())</f>
        <v>#N/A</v>
      </c>
      <c r="AT73" s="507" t="e">
        <f ca="1">+IF(AND(ISNUMBER(OFFSET('Sanitation Data'!$H$12,0,10*ROW('Sanitation Data'!H67))),'Data Summary'!DI73="Yes"),OFFSET('Sanitation Data'!$H$12,0,10*ROW('Sanitation Data'!H67)),NA())</f>
        <v>#N/A</v>
      </c>
      <c r="AU73" s="507" t="e">
        <f ca="1">+IF(AND(ISNUMBER(OFFSET('Sanitation Data'!$I$4,0,10*ROW('Sanitation Data'!I67))),'Data Summary'!DJ73="Yes"),100-OFFSET('Sanitation Data'!$I$4,0,10*ROW('Sanitation Data'!I67)),NA())</f>
        <v>#N/A</v>
      </c>
      <c r="AV73" s="507" t="e">
        <f ca="1">+IF(AND(ISNUMBER(OFFSET('Sanitation Data'!$I$6,0,10*ROW('Sanitation Data'!I67))),'Data Summary'!DK73="Yes"),OFFSET('Sanitation Data'!$I$6,0,10*ROW('Sanitation Data'!I67)),NA())</f>
        <v>#N/A</v>
      </c>
      <c r="AW73" s="507" t="e">
        <f ca="1">+IF(AND(ISNUMBER(OFFSET('Sanitation Data'!$I$10,0,10*ROW('Sanitation Data'!I67))),'Data Summary'!DL73="Yes"),OFFSET('Sanitation Data'!$I$10,0,10*ROW('Sanitation Data'!I67)),NA())</f>
        <v>#N/A</v>
      </c>
      <c r="AX73" s="507" t="e">
        <f ca="1">+IF(AND(ISNUMBER(OFFSET('Sanitation Data'!$I$11,0,10*ROW('Sanitation Data'!I67))),'Data Summary'!DM73="Yes"),OFFSET('Sanitation Data'!$I$11,0,10*ROW('Sanitation Data'!I67)),NA())</f>
        <v>#N/A</v>
      </c>
      <c r="AY73" s="507" t="e">
        <f ca="1">+IF(AND(ISNUMBER(OFFSET('Sanitation Data'!$I$12,0,10*ROW('Sanitation Data'!I67))),'Data Summary'!DN73="Yes"),OFFSET('Sanitation Data'!$I$12,0,10*ROW('Sanitation Data'!I67)),NA())</f>
        <v>#N/A</v>
      </c>
      <c r="AZ73" s="508" t="e">
        <f ca="1">+IF(AND(ISNUMBER(OFFSET('Hygiene Data'!$D$5,0,10*ROW('Hygiene Data'!D67))),'Data Summary'!DO73="Yes"),OFFSET('Hygiene Data'!$D$5,0,10*ROW('Hygiene Data'!D67)),NA())</f>
        <v>#N/A</v>
      </c>
      <c r="BA73" s="508" t="e">
        <f ca="1">+IF(AND(ISNUMBER(OFFSET('Hygiene Data'!$D$7,0,10*ROW('Hygiene Data'!D67))),'Data Summary'!DP73="Yes"),OFFSET('Hygiene Data'!$D$7,0,10*ROW('Hygiene Data'!D67)),NA())</f>
        <v>#N/A</v>
      </c>
      <c r="BB73" s="508" t="e">
        <f ca="1">+IF(AND(ISNUMBER(OFFSET('Hygiene Data'!$D$9,0,10*ROW('Hygiene Data'!D67))),'Data Summary'!DQ73="Yes"),OFFSET('Hygiene Data'!$D$9,0,10*ROW('Hygiene Data'!D67)),NA())</f>
        <v>#N/A</v>
      </c>
      <c r="BC73" s="508" t="e">
        <f ca="1">+IF(AND(ISNUMBER(OFFSET('Hygiene Data'!$E$5,0,10*ROW('Hygiene Data'!E67))),'Data Summary'!DR73="Yes"),OFFSET('Hygiene Data'!$E$5,0,10*ROW('Hygiene Data'!E67)),NA())</f>
        <v>#N/A</v>
      </c>
      <c r="BD73" s="508" t="e">
        <f ca="1">+IF(AND(ISNUMBER(OFFSET('Hygiene Data'!$E$7,0,10*ROW('Hygiene Data'!E67))),'Data Summary'!DS73="Yes"),OFFSET('Hygiene Data'!$E$7,0,10*ROW('Hygiene Data'!E67)),NA())</f>
        <v>#N/A</v>
      </c>
      <c r="BE73" s="508" t="e">
        <f ca="1">+IF(AND(ISNUMBER(OFFSET('Hygiene Data'!$E$9,0,10*ROW('Hygiene Data'!E67))),'Data Summary'!DT73="Yes"),OFFSET('Hygiene Data'!$E$9,0,10*ROW('Hygiene Data'!E67)),NA())</f>
        <v>#N/A</v>
      </c>
      <c r="BF73" s="508" t="e">
        <f ca="1">+IF(AND(ISNUMBER(OFFSET('Hygiene Data'!$F$5,0,10*ROW('Hygiene Data'!F67))),'Data Summary'!DU73="Yes"),OFFSET('Hygiene Data'!$F$5,0,10*ROW('Hygiene Data'!F67)),NA())</f>
        <v>#N/A</v>
      </c>
      <c r="BG73" s="508" t="e">
        <f ca="1">+IF(AND(ISNUMBER(OFFSET('Hygiene Data'!$F$7,0,10*ROW('Hygiene Data'!F67))),'Data Summary'!DV73="Yes"),OFFSET('Hygiene Data'!$F$7,0,10*ROW('Hygiene Data'!F67)),NA())</f>
        <v>#N/A</v>
      </c>
      <c r="BH73" s="508" t="e">
        <f ca="1">+IF(AND(ISNUMBER(OFFSET('Hygiene Data'!$F$9,0,10*ROW('Hygiene Data'!F67))),'Data Summary'!DW73="Yes"),OFFSET('Hygiene Data'!$F$9,0,10*ROW('Hygiene Data'!F67)),NA())</f>
        <v>#N/A</v>
      </c>
      <c r="BI73" s="508" t="e">
        <f ca="1">+IF(AND(ISNUMBER(OFFSET('Hygiene Data'!$G$5,0,10*ROW('Hygiene Data'!G67))),'Data Summary'!DX73="Yes"),OFFSET('Hygiene Data'!$G$5,0,10*ROW('Hygiene Data'!G67)),NA())</f>
        <v>#N/A</v>
      </c>
      <c r="BJ73" s="508" t="e">
        <f ca="1">+IF(AND(ISNUMBER(OFFSET('Hygiene Data'!$G$7,0,10*ROW('Hygiene Data'!G67))),'Data Summary'!DY73="Yes"),OFFSET('Hygiene Data'!$G$7,0,10*ROW('Hygiene Data'!G67)),NA())</f>
        <v>#N/A</v>
      </c>
      <c r="BK73" s="508" t="e">
        <f ca="1">+IF(AND(ISNUMBER(OFFSET('Hygiene Data'!$G$9,0,10*ROW('Hygiene Data'!G67))),'Data Summary'!DZ73="Yes"),OFFSET('Hygiene Data'!$G$9,0,10*ROW('Hygiene Data'!G67)),NA())</f>
        <v>#N/A</v>
      </c>
      <c r="BL73" s="508" t="e">
        <f ca="1">+IF(AND(ISNUMBER(OFFSET('Hygiene Data'!$H$5,0,10*ROW('Hygiene Data'!H67))),'Data Summary'!EA73="Yes"),OFFSET('Hygiene Data'!$H$5,0,10*ROW('Hygiene Data'!H67)),NA())</f>
        <v>#N/A</v>
      </c>
      <c r="BM73" s="508" t="e">
        <f ca="1">+IF(AND(ISNUMBER(OFFSET('Hygiene Data'!$H$7,0,10*ROW('Hygiene Data'!H67))),'Data Summary'!EB73="Yes"),OFFSET('Hygiene Data'!$H$7,0,10*ROW('Hygiene Data'!H67)),NA())</f>
        <v>#N/A</v>
      </c>
      <c r="BN73" s="508" t="e">
        <f ca="1">+IF(AND(ISNUMBER(OFFSET('Hygiene Data'!$H$9,0,10*ROW('Hygiene Data'!H67))),'Data Summary'!EC73="Yes"),OFFSET('Hygiene Data'!$H$9,0,10*ROW('Hygiene Data'!H67)),NA())</f>
        <v>#N/A</v>
      </c>
      <c r="BO73" s="508" t="e">
        <f ca="1">+IF(AND(ISNUMBER(OFFSET('Hygiene Data'!$I$5,0,10*ROW('Hygiene Data'!I67))),'Data Summary'!ED73="Yes"),OFFSET('Hygiene Data'!$I$5,0,10*ROW('Hygiene Data'!I67)),NA())</f>
        <v>#N/A</v>
      </c>
      <c r="BP73" s="508" t="e">
        <f ca="1">+IF(AND(ISNUMBER(OFFSET('Hygiene Data'!$I$7,0,10*ROW('Hygiene Data'!I67))),'Data Summary'!EE73="Yes"),OFFSET('Hygiene Data'!$I$7,0,10*ROW('Hygiene Data'!I67)),NA())</f>
        <v>#N/A</v>
      </c>
      <c r="BQ73" s="508" t="e">
        <f ca="1">+IF(AND(ISNUMBER(OFFSET('Hygiene Data'!$I$9,0,10*ROW('Hygiene Data'!I67))),'Data Summary'!EF73="Yes"),OFFSET('Hygiene Data'!$I$9,0,10*ROW('Hygiene Data'!I67)),NA())</f>
        <v>#N/A</v>
      </c>
    </row>
    <row r="74" spans="1:69" x14ac:dyDescent="0.25">
      <c r="A74" s="504" t="e">
        <f ca="1">+RIGHT('Data Summary'!A74,LEN('Data Summary'!A74)-9)</f>
        <v>#VALUE!</v>
      </c>
      <c r="B74" s="478" t="str">
        <f ca="1">+IF(ISTEXT('Data Summary'!B74),'Data Summary'!B74,"")</f>
        <v/>
      </c>
      <c r="C74" s="505" t="e">
        <f ca="1">+VALUE('Data Summary'!C74)</f>
        <v>#VALUE!</v>
      </c>
      <c r="D74" s="506" t="e">
        <f ca="1">+IF(AND(ISNUMBER(OFFSET('Water Data'!$D$4,0,10*ROW('Water Data'!D68))),'Data Summary'!BS74="Yes"),100-OFFSET('Water Data'!$D$4,0,10*ROW('Water Data'!D68)),NA())</f>
        <v>#N/A</v>
      </c>
      <c r="E74" s="506" t="e">
        <f ca="1">+IF(AND(ISNUMBER(OFFSET('Water Data'!$D$6,0,10*ROW('Water Data'!D68))),'Data Summary'!BT74="Yes"),OFFSET('Water Data'!$D$6,0,10*ROW('Water Data'!D68)),NA())</f>
        <v>#N/A</v>
      </c>
      <c r="F74" s="506" t="e">
        <f ca="1">+IF(AND(ISNUMBER(OFFSET('Water Data'!$D$9,0,10*ROW('Water Data'!D68))),'Data Summary'!BU74="Yes"),OFFSET('Water Data'!$D$9,0,10*ROW('Water Data'!D68)),NA())</f>
        <v>#N/A</v>
      </c>
      <c r="G74" s="506" t="e">
        <f ca="1">+IF(AND(ISNUMBER(OFFSET('Water Data'!$E$4,0,10*ROW('Water Data'!E68))),'Data Summary'!BV74="Yes"),100-OFFSET('Water Data'!$E$4,0,10*ROW('Water Data'!E68)),NA())</f>
        <v>#N/A</v>
      </c>
      <c r="H74" s="506" t="e">
        <f ca="1">+IF(AND(ISNUMBER(OFFSET('Water Data'!$E$6,0,10*ROW('Water Data'!E68))),'Data Summary'!BW74="Yes"),OFFSET('Water Data'!$E$6,0,10*ROW('Water Data'!E68)),NA())</f>
        <v>#N/A</v>
      </c>
      <c r="I74" s="506" t="e">
        <f ca="1">+IF(AND(ISNUMBER(OFFSET('Water Data'!$E$9,0,10*ROW('Water Data'!E68))),'Data Summary'!BX74="Yes"),OFFSET('Water Data'!$E$9,0,10*ROW('Water Data'!E68)),NA())</f>
        <v>#N/A</v>
      </c>
      <c r="J74" s="506" t="e">
        <f ca="1">+IF(AND(ISNUMBER(OFFSET('Water Data'!$F$4,0,10*ROW('Water Data'!F68))),'Data Summary'!BY74="Yes"),100-OFFSET('Water Data'!$F$4,0,10*ROW('Water Data'!F68)),NA())</f>
        <v>#N/A</v>
      </c>
      <c r="K74" s="506" t="e">
        <f ca="1">+IF(AND(ISNUMBER(OFFSET('Water Data'!$F$6,0,10*ROW('Water Data'!F68))),'Data Summary'!BZ74="Yes"),OFFSET('Water Data'!$F$6,0,10*ROW('Water Data'!F68)),NA())</f>
        <v>#N/A</v>
      </c>
      <c r="L74" s="506" t="e">
        <f ca="1">+IF(AND(ISNUMBER(OFFSET('Water Data'!$F$9,0,10*ROW('Water Data'!F68))),'Data Summary'!CA74="Yes"),OFFSET('Water Data'!$F$9,0,10*ROW('Water Data'!F68)),NA())</f>
        <v>#N/A</v>
      </c>
      <c r="M74" s="506" t="e">
        <f ca="1">+IF(AND(ISNUMBER(OFFSET('Water Data'!$G$4,0,10*ROW('Water Data'!G68))),'Data Summary'!CB74="Yes"),100-OFFSET('Water Data'!$G$4,0,10*ROW('Water Data'!G68)),NA())</f>
        <v>#N/A</v>
      </c>
      <c r="N74" s="506" t="e">
        <f ca="1">+IF(AND(ISNUMBER(OFFSET('Water Data'!$G$6,0,10*ROW('Water Data'!G68))),'Data Summary'!CC74="Yes"),OFFSET('Water Data'!$G$6,0,10*ROW('Water Data'!G68)),NA())</f>
        <v>#N/A</v>
      </c>
      <c r="O74" s="506" t="e">
        <f ca="1">+IF(AND(ISNUMBER(OFFSET('Water Data'!$G$9,0,10*ROW('Water Data'!G68))),'Data Summary'!CD74="Yes"),OFFSET('Water Data'!$G$9,0,10*ROW('Water Data'!G68)),NA())</f>
        <v>#N/A</v>
      </c>
      <c r="P74" s="506" t="e">
        <f ca="1">+IF(AND(ISNUMBER(OFFSET('Water Data'!$H$4,0,10*ROW('Water Data'!H68))),'Data Summary'!CE74="Yes"),100-OFFSET('Water Data'!$H$4,0,10*ROW('Water Data'!H68)),NA())</f>
        <v>#N/A</v>
      </c>
      <c r="Q74" s="506" t="e">
        <f ca="1">+IF(AND(ISNUMBER(OFFSET('Water Data'!$H$6,0,10*ROW('Water Data'!H68))),'Data Summary'!CF74="Yes"),OFFSET('Water Data'!$H$6,0,10*ROW('Water Data'!H68)),NA())</f>
        <v>#N/A</v>
      </c>
      <c r="R74" s="506" t="e">
        <f ca="1">+IF(AND(ISNUMBER(OFFSET('Water Data'!$H$9,0,10*ROW('Water Data'!H68))),'Data Summary'!CG74="Yes"),OFFSET('Water Data'!$H$9,0,10*ROW('Water Data'!H68)),NA())</f>
        <v>#N/A</v>
      </c>
      <c r="S74" s="506" t="e">
        <f ca="1">+IF(AND(ISNUMBER(OFFSET('Water Data'!$I$4,0,10*ROW('Water Data'!I68))),'Data Summary'!CH74="Yes"),100-OFFSET('Water Data'!$I$4,0,10*ROW('Water Data'!I68)),NA())</f>
        <v>#N/A</v>
      </c>
      <c r="T74" s="506" t="e">
        <f ca="1">+IF(AND(ISNUMBER(OFFSET('Water Data'!$I$6,0,10*ROW('Water Data'!I68))),'Data Summary'!CI74="Yes"),OFFSET('Water Data'!$I$6,0,10*ROW('Water Data'!I68)),NA())</f>
        <v>#N/A</v>
      </c>
      <c r="U74" s="506" t="e">
        <f ca="1">+IF(AND(ISNUMBER(OFFSET('Water Data'!$I$9,0,10*ROW('Water Data'!I68))),'Data Summary'!CJ74="Yes"),OFFSET('Water Data'!$I$9,0,10*ROW('Water Data'!I68)),NA())</f>
        <v>#N/A</v>
      </c>
      <c r="V74" s="507" t="e">
        <f ca="1">+IF(AND(ISNUMBER(OFFSET('Sanitation Data'!$D$4,0,10*ROW('Sanitation Data'!D68))),'Data Summary'!CK74="Yes"),100-OFFSET('Sanitation Data'!$D$4,0,10*ROW('Sanitation Data'!D68)),NA())</f>
        <v>#N/A</v>
      </c>
      <c r="W74" s="507" t="e">
        <f ca="1">+IF(AND(ISNUMBER(OFFSET('Sanitation Data'!$D$6,0,10*ROW('Sanitation Data'!D68))),'Data Summary'!CL74="Yes"),OFFSET('Sanitation Data'!$D$6,0,10*ROW('Sanitation Data'!D68)),NA())</f>
        <v>#N/A</v>
      </c>
      <c r="X74" s="507" t="e">
        <f ca="1">+IF(AND(ISNUMBER(OFFSET('Sanitation Data'!$D$10,0,10*ROW('Sanitation Data'!D68))),'Data Summary'!CM74="Yes"),OFFSET('Sanitation Data'!$D$10,0,10*ROW('Sanitation Data'!D68)),NA())</f>
        <v>#N/A</v>
      </c>
      <c r="Y74" s="507" t="e">
        <f ca="1">+IF(AND(ISNUMBER(OFFSET('Sanitation Data'!$D$11,0,10*ROW('Sanitation Data'!D68))),'Data Summary'!CN74="Yes"),OFFSET('Sanitation Data'!$D$11,0,10*ROW('Sanitation Data'!D68)),NA())</f>
        <v>#N/A</v>
      </c>
      <c r="Z74" s="507" t="e">
        <f ca="1">+IF(AND(ISNUMBER(OFFSET('Sanitation Data'!$D$12,0,10*ROW('Sanitation Data'!D68))),'Data Summary'!CO74="Yes"),OFFSET('Sanitation Data'!$D$12,0,10*ROW('Sanitation Data'!D68)),NA())</f>
        <v>#N/A</v>
      </c>
      <c r="AA74" s="507" t="e">
        <f ca="1">+IF(AND(ISNUMBER(OFFSET('Sanitation Data'!$E$4,0,10*ROW('Sanitation Data'!E68))),'Data Summary'!CP74="Yes"),100-OFFSET('Sanitation Data'!$E$4,0,10*ROW('Sanitation Data'!E68)),NA())</f>
        <v>#N/A</v>
      </c>
      <c r="AB74" s="507" t="e">
        <f ca="1">+IF(AND(ISNUMBER(OFFSET('Sanitation Data'!$E$6,0,10*ROW('Sanitation Data'!E68))),'Data Summary'!CQ74="Yes"),OFFSET('Sanitation Data'!$E$6,0,10*ROW('Sanitation Data'!E68)),NA())</f>
        <v>#N/A</v>
      </c>
      <c r="AC74" s="507" t="e">
        <f ca="1">+IF(AND(ISNUMBER(OFFSET('Sanitation Data'!$E$10,0,10*ROW('Sanitation Data'!E68))),'Data Summary'!CR74="Yes"),OFFSET('Sanitation Data'!$E$10,0,10*ROW('Sanitation Data'!E68)),NA())</f>
        <v>#N/A</v>
      </c>
      <c r="AD74" s="507" t="e">
        <f ca="1">+IF(AND(ISNUMBER(OFFSET('Sanitation Data'!$E$11,0,10*ROW('Sanitation Data'!E68))),'Data Summary'!CS74="Yes"),OFFSET('Sanitation Data'!$E$11,0,10*ROW('Sanitation Data'!E68)),NA())</f>
        <v>#N/A</v>
      </c>
      <c r="AE74" s="507" t="e">
        <f ca="1">+IF(AND(ISNUMBER(OFFSET('Sanitation Data'!$E$12,0,10*ROW('Sanitation Data'!E68))),'Data Summary'!CT74="Yes"),OFFSET('Sanitation Data'!$E$12,0,10*ROW('Sanitation Data'!E68)),NA())</f>
        <v>#N/A</v>
      </c>
      <c r="AF74" s="507" t="e">
        <f ca="1">+IF(AND(ISNUMBER(OFFSET('Sanitation Data'!$F$4,0,10*ROW('Sanitation Data'!F68))),'Data Summary'!CU74="Yes"),100-OFFSET('Sanitation Data'!$F$4,0,10*ROW('Sanitation Data'!F68)),NA())</f>
        <v>#N/A</v>
      </c>
      <c r="AG74" s="507" t="e">
        <f ca="1">+IF(AND(ISNUMBER(OFFSET('Sanitation Data'!$F$6,0,10*ROW('Sanitation Data'!F68))),'Data Summary'!CV74="Yes"),OFFSET('Sanitation Data'!$F$6,0,10*ROW('Sanitation Data'!F68)),NA())</f>
        <v>#N/A</v>
      </c>
      <c r="AH74" s="507" t="e">
        <f ca="1">+IF(AND(ISNUMBER(OFFSET('Sanitation Data'!$F$10,0,10*ROW('Sanitation Data'!F68))),'Data Summary'!CW74="Yes"),OFFSET('Sanitation Data'!$F$10,0,10*ROW('Sanitation Data'!F68)),NA())</f>
        <v>#N/A</v>
      </c>
      <c r="AI74" s="507" t="e">
        <f ca="1">+IF(AND(ISNUMBER(OFFSET('Sanitation Data'!$F$11,0,10*ROW('Sanitation Data'!F68))),'Data Summary'!CX74="Yes"),OFFSET('Sanitation Data'!$F$11,0,10*ROW('Sanitation Data'!F68)),NA())</f>
        <v>#N/A</v>
      </c>
      <c r="AJ74" s="507" t="e">
        <f ca="1">+IF(AND(ISNUMBER(OFFSET('Sanitation Data'!$F$12,0,10*ROW('Sanitation Data'!F68))),'Data Summary'!CY74="Yes"),OFFSET('Sanitation Data'!$F$12,0,10*ROW('Sanitation Data'!F68)),NA())</f>
        <v>#N/A</v>
      </c>
      <c r="AK74" s="507" t="e">
        <f ca="1">+IF(AND(ISNUMBER(OFFSET('Sanitation Data'!$G$4,0,10*ROW('Sanitation Data'!G68))),'Data Summary'!CZ74="Yes"),100-OFFSET('Sanitation Data'!$G$4,0,10*ROW('Sanitation Data'!G68)),NA())</f>
        <v>#N/A</v>
      </c>
      <c r="AL74" s="507" t="e">
        <f ca="1">+IF(AND(ISNUMBER(OFFSET('Sanitation Data'!$G$6,0,10*ROW('Sanitation Data'!G68))),'Data Summary'!DA74="Yes"),OFFSET('Sanitation Data'!$G$6,0,10*ROW('Sanitation Data'!G68)),NA())</f>
        <v>#N/A</v>
      </c>
      <c r="AM74" s="507" t="e">
        <f ca="1">+IF(AND(ISNUMBER(OFFSET('Sanitation Data'!$G$10,0,10*ROW('Sanitation Data'!G68))),'Data Summary'!DB74="Yes"),OFFSET('Sanitation Data'!$G$10,0,10*ROW('Sanitation Data'!G68)),NA())</f>
        <v>#N/A</v>
      </c>
      <c r="AN74" s="507" t="e">
        <f ca="1">+IF(AND(ISNUMBER(OFFSET('Sanitation Data'!$G$11,0,10*ROW('Sanitation Data'!G68))),'Data Summary'!DC74="Yes"),OFFSET('Sanitation Data'!$G$11,0,10*ROW('Sanitation Data'!G68)),NA())</f>
        <v>#N/A</v>
      </c>
      <c r="AO74" s="507" t="e">
        <f ca="1">+IF(AND(ISNUMBER(OFFSET('Sanitation Data'!$G$12,0,10*ROW('Sanitation Data'!G68))),'Data Summary'!DD74="Yes"),OFFSET('Sanitation Data'!$G$12,0,10*ROW('Sanitation Data'!G68)),NA())</f>
        <v>#N/A</v>
      </c>
      <c r="AP74" s="507" t="e">
        <f ca="1">+IF(AND(ISNUMBER(OFFSET('Sanitation Data'!$H$4,0,10*ROW('Sanitation Data'!H68))),'Data Summary'!DE74="Yes"),100-OFFSET('Sanitation Data'!$H$4,0,10*ROW('Sanitation Data'!H68)),NA())</f>
        <v>#N/A</v>
      </c>
      <c r="AQ74" s="507" t="e">
        <f ca="1">+IF(AND(ISNUMBER(OFFSET('Sanitation Data'!$H$6,0,10*ROW('Sanitation Data'!H68))),'Data Summary'!DF74="Yes"),OFFSET('Sanitation Data'!$H$6,0,10*ROW('Sanitation Data'!H68)),NA())</f>
        <v>#N/A</v>
      </c>
      <c r="AR74" s="507" t="e">
        <f ca="1">+IF(AND(ISNUMBER(OFFSET('Sanitation Data'!$H$10,0,10*ROW('Sanitation Data'!H68))),'Data Summary'!DG74="Yes"),OFFSET('Sanitation Data'!$H$10,0,10*ROW('Sanitation Data'!H68)),NA())</f>
        <v>#N/A</v>
      </c>
      <c r="AS74" s="507" t="e">
        <f ca="1">+IF(AND(ISNUMBER(OFFSET('Sanitation Data'!$H$11,0,10*ROW('Sanitation Data'!H68))),'Data Summary'!DH74="Yes"),OFFSET('Sanitation Data'!$H$11,0,10*ROW('Sanitation Data'!H68)),NA())</f>
        <v>#N/A</v>
      </c>
      <c r="AT74" s="507" t="e">
        <f ca="1">+IF(AND(ISNUMBER(OFFSET('Sanitation Data'!$H$12,0,10*ROW('Sanitation Data'!H68))),'Data Summary'!DI74="Yes"),OFFSET('Sanitation Data'!$H$12,0,10*ROW('Sanitation Data'!H68)),NA())</f>
        <v>#N/A</v>
      </c>
      <c r="AU74" s="507" t="e">
        <f ca="1">+IF(AND(ISNUMBER(OFFSET('Sanitation Data'!$I$4,0,10*ROW('Sanitation Data'!I68))),'Data Summary'!DJ74="Yes"),100-OFFSET('Sanitation Data'!$I$4,0,10*ROW('Sanitation Data'!I68)),NA())</f>
        <v>#N/A</v>
      </c>
      <c r="AV74" s="507" t="e">
        <f ca="1">+IF(AND(ISNUMBER(OFFSET('Sanitation Data'!$I$6,0,10*ROW('Sanitation Data'!I68))),'Data Summary'!DK74="Yes"),OFFSET('Sanitation Data'!$I$6,0,10*ROW('Sanitation Data'!I68)),NA())</f>
        <v>#N/A</v>
      </c>
      <c r="AW74" s="507" t="e">
        <f ca="1">+IF(AND(ISNUMBER(OFFSET('Sanitation Data'!$I$10,0,10*ROW('Sanitation Data'!I68))),'Data Summary'!DL74="Yes"),OFFSET('Sanitation Data'!$I$10,0,10*ROW('Sanitation Data'!I68)),NA())</f>
        <v>#N/A</v>
      </c>
      <c r="AX74" s="507" t="e">
        <f ca="1">+IF(AND(ISNUMBER(OFFSET('Sanitation Data'!$I$11,0,10*ROW('Sanitation Data'!I68))),'Data Summary'!DM74="Yes"),OFFSET('Sanitation Data'!$I$11,0,10*ROW('Sanitation Data'!I68)),NA())</f>
        <v>#N/A</v>
      </c>
      <c r="AY74" s="507" t="e">
        <f ca="1">+IF(AND(ISNUMBER(OFFSET('Sanitation Data'!$I$12,0,10*ROW('Sanitation Data'!I68))),'Data Summary'!DN74="Yes"),OFFSET('Sanitation Data'!$I$12,0,10*ROW('Sanitation Data'!I68)),NA())</f>
        <v>#N/A</v>
      </c>
      <c r="AZ74" s="508" t="e">
        <f ca="1">+IF(AND(ISNUMBER(OFFSET('Hygiene Data'!$D$5,0,10*ROW('Hygiene Data'!D68))),'Data Summary'!DO74="Yes"),OFFSET('Hygiene Data'!$D$5,0,10*ROW('Hygiene Data'!D68)),NA())</f>
        <v>#N/A</v>
      </c>
      <c r="BA74" s="508" t="e">
        <f ca="1">+IF(AND(ISNUMBER(OFFSET('Hygiene Data'!$D$7,0,10*ROW('Hygiene Data'!D68))),'Data Summary'!DP74="Yes"),OFFSET('Hygiene Data'!$D$7,0,10*ROW('Hygiene Data'!D68)),NA())</f>
        <v>#N/A</v>
      </c>
      <c r="BB74" s="508" t="e">
        <f ca="1">+IF(AND(ISNUMBER(OFFSET('Hygiene Data'!$D$9,0,10*ROW('Hygiene Data'!D68))),'Data Summary'!DQ74="Yes"),OFFSET('Hygiene Data'!$D$9,0,10*ROW('Hygiene Data'!D68)),NA())</f>
        <v>#N/A</v>
      </c>
      <c r="BC74" s="508" t="e">
        <f ca="1">+IF(AND(ISNUMBER(OFFSET('Hygiene Data'!$E$5,0,10*ROW('Hygiene Data'!E68))),'Data Summary'!DR74="Yes"),OFFSET('Hygiene Data'!$E$5,0,10*ROW('Hygiene Data'!E68)),NA())</f>
        <v>#N/A</v>
      </c>
      <c r="BD74" s="508" t="e">
        <f ca="1">+IF(AND(ISNUMBER(OFFSET('Hygiene Data'!$E$7,0,10*ROW('Hygiene Data'!E68))),'Data Summary'!DS74="Yes"),OFFSET('Hygiene Data'!$E$7,0,10*ROW('Hygiene Data'!E68)),NA())</f>
        <v>#N/A</v>
      </c>
      <c r="BE74" s="508" t="e">
        <f ca="1">+IF(AND(ISNUMBER(OFFSET('Hygiene Data'!$E$9,0,10*ROW('Hygiene Data'!E68))),'Data Summary'!DT74="Yes"),OFFSET('Hygiene Data'!$E$9,0,10*ROW('Hygiene Data'!E68)),NA())</f>
        <v>#N/A</v>
      </c>
      <c r="BF74" s="508" t="e">
        <f ca="1">+IF(AND(ISNUMBER(OFFSET('Hygiene Data'!$F$5,0,10*ROW('Hygiene Data'!F68))),'Data Summary'!DU74="Yes"),OFFSET('Hygiene Data'!$F$5,0,10*ROW('Hygiene Data'!F68)),NA())</f>
        <v>#N/A</v>
      </c>
      <c r="BG74" s="508" t="e">
        <f ca="1">+IF(AND(ISNUMBER(OFFSET('Hygiene Data'!$F$7,0,10*ROW('Hygiene Data'!F68))),'Data Summary'!DV74="Yes"),OFFSET('Hygiene Data'!$F$7,0,10*ROW('Hygiene Data'!F68)),NA())</f>
        <v>#N/A</v>
      </c>
      <c r="BH74" s="508" t="e">
        <f ca="1">+IF(AND(ISNUMBER(OFFSET('Hygiene Data'!$F$9,0,10*ROW('Hygiene Data'!F68))),'Data Summary'!DW74="Yes"),OFFSET('Hygiene Data'!$F$9,0,10*ROW('Hygiene Data'!F68)),NA())</f>
        <v>#N/A</v>
      </c>
      <c r="BI74" s="508" t="e">
        <f ca="1">+IF(AND(ISNUMBER(OFFSET('Hygiene Data'!$G$5,0,10*ROW('Hygiene Data'!G68))),'Data Summary'!DX74="Yes"),OFFSET('Hygiene Data'!$G$5,0,10*ROW('Hygiene Data'!G68)),NA())</f>
        <v>#N/A</v>
      </c>
      <c r="BJ74" s="508" t="e">
        <f ca="1">+IF(AND(ISNUMBER(OFFSET('Hygiene Data'!$G$7,0,10*ROW('Hygiene Data'!G68))),'Data Summary'!DY74="Yes"),OFFSET('Hygiene Data'!$G$7,0,10*ROW('Hygiene Data'!G68)),NA())</f>
        <v>#N/A</v>
      </c>
      <c r="BK74" s="508" t="e">
        <f ca="1">+IF(AND(ISNUMBER(OFFSET('Hygiene Data'!$G$9,0,10*ROW('Hygiene Data'!G68))),'Data Summary'!DZ74="Yes"),OFFSET('Hygiene Data'!$G$9,0,10*ROW('Hygiene Data'!G68)),NA())</f>
        <v>#N/A</v>
      </c>
      <c r="BL74" s="508" t="e">
        <f ca="1">+IF(AND(ISNUMBER(OFFSET('Hygiene Data'!$H$5,0,10*ROW('Hygiene Data'!H68))),'Data Summary'!EA74="Yes"),OFFSET('Hygiene Data'!$H$5,0,10*ROW('Hygiene Data'!H68)),NA())</f>
        <v>#N/A</v>
      </c>
      <c r="BM74" s="508" t="e">
        <f ca="1">+IF(AND(ISNUMBER(OFFSET('Hygiene Data'!$H$7,0,10*ROW('Hygiene Data'!H68))),'Data Summary'!EB74="Yes"),OFFSET('Hygiene Data'!$H$7,0,10*ROW('Hygiene Data'!H68)),NA())</f>
        <v>#N/A</v>
      </c>
      <c r="BN74" s="508" t="e">
        <f ca="1">+IF(AND(ISNUMBER(OFFSET('Hygiene Data'!$H$9,0,10*ROW('Hygiene Data'!H68))),'Data Summary'!EC74="Yes"),OFFSET('Hygiene Data'!$H$9,0,10*ROW('Hygiene Data'!H68)),NA())</f>
        <v>#N/A</v>
      </c>
      <c r="BO74" s="508" t="e">
        <f ca="1">+IF(AND(ISNUMBER(OFFSET('Hygiene Data'!$I$5,0,10*ROW('Hygiene Data'!I68))),'Data Summary'!ED74="Yes"),OFFSET('Hygiene Data'!$I$5,0,10*ROW('Hygiene Data'!I68)),NA())</f>
        <v>#N/A</v>
      </c>
      <c r="BP74" s="508" t="e">
        <f ca="1">+IF(AND(ISNUMBER(OFFSET('Hygiene Data'!$I$7,0,10*ROW('Hygiene Data'!I68))),'Data Summary'!EE74="Yes"),OFFSET('Hygiene Data'!$I$7,0,10*ROW('Hygiene Data'!I68)),NA())</f>
        <v>#N/A</v>
      </c>
      <c r="BQ74" s="508" t="e">
        <f ca="1">+IF(AND(ISNUMBER(OFFSET('Hygiene Data'!$I$9,0,10*ROW('Hygiene Data'!I68))),'Data Summary'!EF74="Yes"),OFFSET('Hygiene Data'!$I$9,0,10*ROW('Hygiene Data'!I68)),NA())</f>
        <v>#N/A</v>
      </c>
    </row>
    <row r="75" spans="1:69" x14ac:dyDescent="0.25">
      <c r="A75" s="504" t="e">
        <f ca="1">+RIGHT('Data Summary'!A75,LEN('Data Summary'!A75)-9)</f>
        <v>#VALUE!</v>
      </c>
      <c r="B75" s="478" t="str">
        <f ca="1">+IF(ISTEXT('Data Summary'!B75),'Data Summary'!B75,"")</f>
        <v/>
      </c>
      <c r="C75" s="505" t="e">
        <f ca="1">+VALUE('Data Summary'!C75)</f>
        <v>#VALUE!</v>
      </c>
      <c r="D75" s="506" t="e">
        <f ca="1">+IF(AND(ISNUMBER(OFFSET('Water Data'!$D$4,0,10*ROW('Water Data'!D69))),'Data Summary'!BS75="Yes"),100-OFFSET('Water Data'!$D$4,0,10*ROW('Water Data'!D69)),NA())</f>
        <v>#N/A</v>
      </c>
      <c r="E75" s="506" t="e">
        <f ca="1">+IF(AND(ISNUMBER(OFFSET('Water Data'!$D$6,0,10*ROW('Water Data'!D69))),'Data Summary'!BT75="Yes"),OFFSET('Water Data'!$D$6,0,10*ROW('Water Data'!D69)),NA())</f>
        <v>#N/A</v>
      </c>
      <c r="F75" s="506" t="e">
        <f ca="1">+IF(AND(ISNUMBER(OFFSET('Water Data'!$D$9,0,10*ROW('Water Data'!D69))),'Data Summary'!BU75="Yes"),OFFSET('Water Data'!$D$9,0,10*ROW('Water Data'!D69)),NA())</f>
        <v>#N/A</v>
      </c>
      <c r="G75" s="506" t="e">
        <f ca="1">+IF(AND(ISNUMBER(OFFSET('Water Data'!$E$4,0,10*ROW('Water Data'!E69))),'Data Summary'!BV75="Yes"),100-OFFSET('Water Data'!$E$4,0,10*ROW('Water Data'!E69)),NA())</f>
        <v>#N/A</v>
      </c>
      <c r="H75" s="506" t="e">
        <f ca="1">+IF(AND(ISNUMBER(OFFSET('Water Data'!$E$6,0,10*ROW('Water Data'!E69))),'Data Summary'!BW75="Yes"),OFFSET('Water Data'!$E$6,0,10*ROW('Water Data'!E69)),NA())</f>
        <v>#N/A</v>
      </c>
      <c r="I75" s="506" t="e">
        <f ca="1">+IF(AND(ISNUMBER(OFFSET('Water Data'!$E$9,0,10*ROW('Water Data'!E69))),'Data Summary'!BX75="Yes"),OFFSET('Water Data'!$E$9,0,10*ROW('Water Data'!E69)),NA())</f>
        <v>#N/A</v>
      </c>
      <c r="J75" s="506" t="e">
        <f ca="1">+IF(AND(ISNUMBER(OFFSET('Water Data'!$F$4,0,10*ROW('Water Data'!F69))),'Data Summary'!BY75="Yes"),100-OFFSET('Water Data'!$F$4,0,10*ROW('Water Data'!F69)),NA())</f>
        <v>#N/A</v>
      </c>
      <c r="K75" s="506" t="e">
        <f ca="1">+IF(AND(ISNUMBER(OFFSET('Water Data'!$F$6,0,10*ROW('Water Data'!F69))),'Data Summary'!BZ75="Yes"),OFFSET('Water Data'!$F$6,0,10*ROW('Water Data'!F69)),NA())</f>
        <v>#N/A</v>
      </c>
      <c r="L75" s="506" t="e">
        <f ca="1">+IF(AND(ISNUMBER(OFFSET('Water Data'!$F$9,0,10*ROW('Water Data'!F69))),'Data Summary'!CA75="Yes"),OFFSET('Water Data'!$F$9,0,10*ROW('Water Data'!F69)),NA())</f>
        <v>#N/A</v>
      </c>
      <c r="M75" s="506" t="e">
        <f ca="1">+IF(AND(ISNUMBER(OFFSET('Water Data'!$G$4,0,10*ROW('Water Data'!G69))),'Data Summary'!CB75="Yes"),100-OFFSET('Water Data'!$G$4,0,10*ROW('Water Data'!G69)),NA())</f>
        <v>#N/A</v>
      </c>
      <c r="N75" s="506" t="e">
        <f ca="1">+IF(AND(ISNUMBER(OFFSET('Water Data'!$G$6,0,10*ROW('Water Data'!G69))),'Data Summary'!CC75="Yes"),OFFSET('Water Data'!$G$6,0,10*ROW('Water Data'!G69)),NA())</f>
        <v>#N/A</v>
      </c>
      <c r="O75" s="506" t="e">
        <f ca="1">+IF(AND(ISNUMBER(OFFSET('Water Data'!$G$9,0,10*ROW('Water Data'!G69))),'Data Summary'!CD75="Yes"),OFFSET('Water Data'!$G$9,0,10*ROW('Water Data'!G69)),NA())</f>
        <v>#N/A</v>
      </c>
      <c r="P75" s="506" t="e">
        <f ca="1">+IF(AND(ISNUMBER(OFFSET('Water Data'!$H$4,0,10*ROW('Water Data'!H69))),'Data Summary'!CE75="Yes"),100-OFFSET('Water Data'!$H$4,0,10*ROW('Water Data'!H69)),NA())</f>
        <v>#N/A</v>
      </c>
      <c r="Q75" s="506" t="e">
        <f ca="1">+IF(AND(ISNUMBER(OFFSET('Water Data'!$H$6,0,10*ROW('Water Data'!H69))),'Data Summary'!CF75="Yes"),OFFSET('Water Data'!$H$6,0,10*ROW('Water Data'!H69)),NA())</f>
        <v>#N/A</v>
      </c>
      <c r="R75" s="506" t="e">
        <f ca="1">+IF(AND(ISNUMBER(OFFSET('Water Data'!$H$9,0,10*ROW('Water Data'!H69))),'Data Summary'!CG75="Yes"),OFFSET('Water Data'!$H$9,0,10*ROW('Water Data'!H69)),NA())</f>
        <v>#N/A</v>
      </c>
      <c r="S75" s="506" t="e">
        <f ca="1">+IF(AND(ISNUMBER(OFFSET('Water Data'!$I$4,0,10*ROW('Water Data'!I69))),'Data Summary'!CH75="Yes"),100-OFFSET('Water Data'!$I$4,0,10*ROW('Water Data'!I69)),NA())</f>
        <v>#N/A</v>
      </c>
      <c r="T75" s="506" t="e">
        <f ca="1">+IF(AND(ISNUMBER(OFFSET('Water Data'!$I$6,0,10*ROW('Water Data'!I69))),'Data Summary'!CI75="Yes"),OFFSET('Water Data'!$I$6,0,10*ROW('Water Data'!I69)),NA())</f>
        <v>#N/A</v>
      </c>
      <c r="U75" s="506" t="e">
        <f ca="1">+IF(AND(ISNUMBER(OFFSET('Water Data'!$I$9,0,10*ROW('Water Data'!I69))),'Data Summary'!CJ75="Yes"),OFFSET('Water Data'!$I$9,0,10*ROW('Water Data'!I69)),NA())</f>
        <v>#N/A</v>
      </c>
      <c r="V75" s="507" t="e">
        <f ca="1">+IF(AND(ISNUMBER(OFFSET('Sanitation Data'!$D$4,0,10*ROW('Sanitation Data'!D69))),'Data Summary'!CK75="Yes"),100-OFFSET('Sanitation Data'!$D$4,0,10*ROW('Sanitation Data'!D69)),NA())</f>
        <v>#N/A</v>
      </c>
      <c r="W75" s="507" t="e">
        <f ca="1">+IF(AND(ISNUMBER(OFFSET('Sanitation Data'!$D$6,0,10*ROW('Sanitation Data'!D69))),'Data Summary'!CL75="Yes"),OFFSET('Sanitation Data'!$D$6,0,10*ROW('Sanitation Data'!D69)),NA())</f>
        <v>#N/A</v>
      </c>
      <c r="X75" s="507" t="e">
        <f ca="1">+IF(AND(ISNUMBER(OFFSET('Sanitation Data'!$D$10,0,10*ROW('Sanitation Data'!D69))),'Data Summary'!CM75="Yes"),OFFSET('Sanitation Data'!$D$10,0,10*ROW('Sanitation Data'!D69)),NA())</f>
        <v>#N/A</v>
      </c>
      <c r="Y75" s="507" t="e">
        <f ca="1">+IF(AND(ISNUMBER(OFFSET('Sanitation Data'!$D$11,0,10*ROW('Sanitation Data'!D69))),'Data Summary'!CN75="Yes"),OFFSET('Sanitation Data'!$D$11,0,10*ROW('Sanitation Data'!D69)),NA())</f>
        <v>#N/A</v>
      </c>
      <c r="Z75" s="507" t="e">
        <f ca="1">+IF(AND(ISNUMBER(OFFSET('Sanitation Data'!$D$12,0,10*ROW('Sanitation Data'!D69))),'Data Summary'!CO75="Yes"),OFFSET('Sanitation Data'!$D$12,0,10*ROW('Sanitation Data'!D69)),NA())</f>
        <v>#N/A</v>
      </c>
      <c r="AA75" s="507" t="e">
        <f ca="1">+IF(AND(ISNUMBER(OFFSET('Sanitation Data'!$E$4,0,10*ROW('Sanitation Data'!E69))),'Data Summary'!CP75="Yes"),100-OFFSET('Sanitation Data'!$E$4,0,10*ROW('Sanitation Data'!E69)),NA())</f>
        <v>#N/A</v>
      </c>
      <c r="AB75" s="507" t="e">
        <f ca="1">+IF(AND(ISNUMBER(OFFSET('Sanitation Data'!$E$6,0,10*ROW('Sanitation Data'!E69))),'Data Summary'!CQ75="Yes"),OFFSET('Sanitation Data'!$E$6,0,10*ROW('Sanitation Data'!E69)),NA())</f>
        <v>#N/A</v>
      </c>
      <c r="AC75" s="507" t="e">
        <f ca="1">+IF(AND(ISNUMBER(OFFSET('Sanitation Data'!$E$10,0,10*ROW('Sanitation Data'!E69))),'Data Summary'!CR75="Yes"),OFFSET('Sanitation Data'!$E$10,0,10*ROW('Sanitation Data'!E69)),NA())</f>
        <v>#N/A</v>
      </c>
      <c r="AD75" s="507" t="e">
        <f ca="1">+IF(AND(ISNUMBER(OFFSET('Sanitation Data'!$E$11,0,10*ROW('Sanitation Data'!E69))),'Data Summary'!CS75="Yes"),OFFSET('Sanitation Data'!$E$11,0,10*ROW('Sanitation Data'!E69)),NA())</f>
        <v>#N/A</v>
      </c>
      <c r="AE75" s="507" t="e">
        <f ca="1">+IF(AND(ISNUMBER(OFFSET('Sanitation Data'!$E$12,0,10*ROW('Sanitation Data'!E69))),'Data Summary'!CT75="Yes"),OFFSET('Sanitation Data'!$E$12,0,10*ROW('Sanitation Data'!E69)),NA())</f>
        <v>#N/A</v>
      </c>
      <c r="AF75" s="507" t="e">
        <f ca="1">+IF(AND(ISNUMBER(OFFSET('Sanitation Data'!$F$4,0,10*ROW('Sanitation Data'!F69))),'Data Summary'!CU75="Yes"),100-OFFSET('Sanitation Data'!$F$4,0,10*ROW('Sanitation Data'!F69)),NA())</f>
        <v>#N/A</v>
      </c>
      <c r="AG75" s="507" t="e">
        <f ca="1">+IF(AND(ISNUMBER(OFFSET('Sanitation Data'!$F$6,0,10*ROW('Sanitation Data'!F69))),'Data Summary'!CV75="Yes"),OFFSET('Sanitation Data'!$F$6,0,10*ROW('Sanitation Data'!F69)),NA())</f>
        <v>#N/A</v>
      </c>
      <c r="AH75" s="507" t="e">
        <f ca="1">+IF(AND(ISNUMBER(OFFSET('Sanitation Data'!$F$10,0,10*ROW('Sanitation Data'!F69))),'Data Summary'!CW75="Yes"),OFFSET('Sanitation Data'!$F$10,0,10*ROW('Sanitation Data'!F69)),NA())</f>
        <v>#N/A</v>
      </c>
      <c r="AI75" s="507" t="e">
        <f ca="1">+IF(AND(ISNUMBER(OFFSET('Sanitation Data'!$F$11,0,10*ROW('Sanitation Data'!F69))),'Data Summary'!CX75="Yes"),OFFSET('Sanitation Data'!$F$11,0,10*ROW('Sanitation Data'!F69)),NA())</f>
        <v>#N/A</v>
      </c>
      <c r="AJ75" s="507" t="e">
        <f ca="1">+IF(AND(ISNUMBER(OFFSET('Sanitation Data'!$F$12,0,10*ROW('Sanitation Data'!F69))),'Data Summary'!CY75="Yes"),OFFSET('Sanitation Data'!$F$12,0,10*ROW('Sanitation Data'!F69)),NA())</f>
        <v>#N/A</v>
      </c>
      <c r="AK75" s="507" t="e">
        <f ca="1">+IF(AND(ISNUMBER(OFFSET('Sanitation Data'!$G$4,0,10*ROW('Sanitation Data'!G69))),'Data Summary'!CZ75="Yes"),100-OFFSET('Sanitation Data'!$G$4,0,10*ROW('Sanitation Data'!G69)),NA())</f>
        <v>#N/A</v>
      </c>
      <c r="AL75" s="507" t="e">
        <f ca="1">+IF(AND(ISNUMBER(OFFSET('Sanitation Data'!$G$6,0,10*ROW('Sanitation Data'!G69))),'Data Summary'!DA75="Yes"),OFFSET('Sanitation Data'!$G$6,0,10*ROW('Sanitation Data'!G69)),NA())</f>
        <v>#N/A</v>
      </c>
      <c r="AM75" s="507" t="e">
        <f ca="1">+IF(AND(ISNUMBER(OFFSET('Sanitation Data'!$G$10,0,10*ROW('Sanitation Data'!G69))),'Data Summary'!DB75="Yes"),OFFSET('Sanitation Data'!$G$10,0,10*ROW('Sanitation Data'!G69)),NA())</f>
        <v>#N/A</v>
      </c>
      <c r="AN75" s="507" t="e">
        <f ca="1">+IF(AND(ISNUMBER(OFFSET('Sanitation Data'!$G$11,0,10*ROW('Sanitation Data'!G69))),'Data Summary'!DC75="Yes"),OFFSET('Sanitation Data'!$G$11,0,10*ROW('Sanitation Data'!G69)),NA())</f>
        <v>#N/A</v>
      </c>
      <c r="AO75" s="507" t="e">
        <f ca="1">+IF(AND(ISNUMBER(OFFSET('Sanitation Data'!$G$12,0,10*ROW('Sanitation Data'!G69))),'Data Summary'!DD75="Yes"),OFFSET('Sanitation Data'!$G$12,0,10*ROW('Sanitation Data'!G69)),NA())</f>
        <v>#N/A</v>
      </c>
      <c r="AP75" s="507" t="e">
        <f ca="1">+IF(AND(ISNUMBER(OFFSET('Sanitation Data'!$H$4,0,10*ROW('Sanitation Data'!H69))),'Data Summary'!DE75="Yes"),100-OFFSET('Sanitation Data'!$H$4,0,10*ROW('Sanitation Data'!H69)),NA())</f>
        <v>#N/A</v>
      </c>
      <c r="AQ75" s="507" t="e">
        <f ca="1">+IF(AND(ISNUMBER(OFFSET('Sanitation Data'!$H$6,0,10*ROW('Sanitation Data'!H69))),'Data Summary'!DF75="Yes"),OFFSET('Sanitation Data'!$H$6,0,10*ROW('Sanitation Data'!H69)),NA())</f>
        <v>#N/A</v>
      </c>
      <c r="AR75" s="507" t="e">
        <f ca="1">+IF(AND(ISNUMBER(OFFSET('Sanitation Data'!$H$10,0,10*ROW('Sanitation Data'!H69))),'Data Summary'!DG75="Yes"),OFFSET('Sanitation Data'!$H$10,0,10*ROW('Sanitation Data'!H69)),NA())</f>
        <v>#N/A</v>
      </c>
      <c r="AS75" s="507" t="e">
        <f ca="1">+IF(AND(ISNUMBER(OFFSET('Sanitation Data'!$H$11,0,10*ROW('Sanitation Data'!H69))),'Data Summary'!DH75="Yes"),OFFSET('Sanitation Data'!$H$11,0,10*ROW('Sanitation Data'!H69)),NA())</f>
        <v>#N/A</v>
      </c>
      <c r="AT75" s="507" t="e">
        <f ca="1">+IF(AND(ISNUMBER(OFFSET('Sanitation Data'!$H$12,0,10*ROW('Sanitation Data'!H69))),'Data Summary'!DI75="Yes"),OFFSET('Sanitation Data'!$H$12,0,10*ROW('Sanitation Data'!H69)),NA())</f>
        <v>#N/A</v>
      </c>
      <c r="AU75" s="507" t="e">
        <f ca="1">+IF(AND(ISNUMBER(OFFSET('Sanitation Data'!$I$4,0,10*ROW('Sanitation Data'!I69))),'Data Summary'!DJ75="Yes"),100-OFFSET('Sanitation Data'!$I$4,0,10*ROW('Sanitation Data'!I69)),NA())</f>
        <v>#N/A</v>
      </c>
      <c r="AV75" s="507" t="e">
        <f ca="1">+IF(AND(ISNUMBER(OFFSET('Sanitation Data'!$I$6,0,10*ROW('Sanitation Data'!I69))),'Data Summary'!DK75="Yes"),OFFSET('Sanitation Data'!$I$6,0,10*ROW('Sanitation Data'!I69)),NA())</f>
        <v>#N/A</v>
      </c>
      <c r="AW75" s="507" t="e">
        <f ca="1">+IF(AND(ISNUMBER(OFFSET('Sanitation Data'!$I$10,0,10*ROW('Sanitation Data'!I69))),'Data Summary'!DL75="Yes"),OFFSET('Sanitation Data'!$I$10,0,10*ROW('Sanitation Data'!I69)),NA())</f>
        <v>#N/A</v>
      </c>
      <c r="AX75" s="507" t="e">
        <f ca="1">+IF(AND(ISNUMBER(OFFSET('Sanitation Data'!$I$11,0,10*ROW('Sanitation Data'!I69))),'Data Summary'!DM75="Yes"),OFFSET('Sanitation Data'!$I$11,0,10*ROW('Sanitation Data'!I69)),NA())</f>
        <v>#N/A</v>
      </c>
      <c r="AY75" s="507" t="e">
        <f ca="1">+IF(AND(ISNUMBER(OFFSET('Sanitation Data'!$I$12,0,10*ROW('Sanitation Data'!I69))),'Data Summary'!DN75="Yes"),OFFSET('Sanitation Data'!$I$12,0,10*ROW('Sanitation Data'!I69)),NA())</f>
        <v>#N/A</v>
      </c>
      <c r="AZ75" s="508" t="e">
        <f ca="1">+IF(AND(ISNUMBER(OFFSET('Hygiene Data'!$D$5,0,10*ROW('Hygiene Data'!D69))),'Data Summary'!DO75="Yes"),OFFSET('Hygiene Data'!$D$5,0,10*ROW('Hygiene Data'!D69)),NA())</f>
        <v>#N/A</v>
      </c>
      <c r="BA75" s="508" t="e">
        <f ca="1">+IF(AND(ISNUMBER(OFFSET('Hygiene Data'!$D$7,0,10*ROW('Hygiene Data'!D69))),'Data Summary'!DP75="Yes"),OFFSET('Hygiene Data'!$D$7,0,10*ROW('Hygiene Data'!D69)),NA())</f>
        <v>#N/A</v>
      </c>
      <c r="BB75" s="508" t="e">
        <f ca="1">+IF(AND(ISNUMBER(OFFSET('Hygiene Data'!$D$9,0,10*ROW('Hygiene Data'!D69))),'Data Summary'!DQ75="Yes"),OFFSET('Hygiene Data'!$D$9,0,10*ROW('Hygiene Data'!D69)),NA())</f>
        <v>#N/A</v>
      </c>
      <c r="BC75" s="508" t="e">
        <f ca="1">+IF(AND(ISNUMBER(OFFSET('Hygiene Data'!$E$5,0,10*ROW('Hygiene Data'!E69))),'Data Summary'!DR75="Yes"),OFFSET('Hygiene Data'!$E$5,0,10*ROW('Hygiene Data'!E69)),NA())</f>
        <v>#N/A</v>
      </c>
      <c r="BD75" s="508" t="e">
        <f ca="1">+IF(AND(ISNUMBER(OFFSET('Hygiene Data'!$E$7,0,10*ROW('Hygiene Data'!E69))),'Data Summary'!DS75="Yes"),OFFSET('Hygiene Data'!$E$7,0,10*ROW('Hygiene Data'!E69)),NA())</f>
        <v>#N/A</v>
      </c>
      <c r="BE75" s="508" t="e">
        <f ca="1">+IF(AND(ISNUMBER(OFFSET('Hygiene Data'!$E$9,0,10*ROW('Hygiene Data'!E69))),'Data Summary'!DT75="Yes"),OFFSET('Hygiene Data'!$E$9,0,10*ROW('Hygiene Data'!E69)),NA())</f>
        <v>#N/A</v>
      </c>
      <c r="BF75" s="508" t="e">
        <f ca="1">+IF(AND(ISNUMBER(OFFSET('Hygiene Data'!$F$5,0,10*ROW('Hygiene Data'!F69))),'Data Summary'!DU75="Yes"),OFFSET('Hygiene Data'!$F$5,0,10*ROW('Hygiene Data'!F69)),NA())</f>
        <v>#N/A</v>
      </c>
      <c r="BG75" s="508" t="e">
        <f ca="1">+IF(AND(ISNUMBER(OFFSET('Hygiene Data'!$F$7,0,10*ROW('Hygiene Data'!F69))),'Data Summary'!DV75="Yes"),OFFSET('Hygiene Data'!$F$7,0,10*ROW('Hygiene Data'!F69)),NA())</f>
        <v>#N/A</v>
      </c>
      <c r="BH75" s="508" t="e">
        <f ca="1">+IF(AND(ISNUMBER(OFFSET('Hygiene Data'!$F$9,0,10*ROW('Hygiene Data'!F69))),'Data Summary'!DW75="Yes"),OFFSET('Hygiene Data'!$F$9,0,10*ROW('Hygiene Data'!F69)),NA())</f>
        <v>#N/A</v>
      </c>
      <c r="BI75" s="508" t="e">
        <f ca="1">+IF(AND(ISNUMBER(OFFSET('Hygiene Data'!$G$5,0,10*ROW('Hygiene Data'!G69))),'Data Summary'!DX75="Yes"),OFFSET('Hygiene Data'!$G$5,0,10*ROW('Hygiene Data'!G69)),NA())</f>
        <v>#N/A</v>
      </c>
      <c r="BJ75" s="508" t="e">
        <f ca="1">+IF(AND(ISNUMBER(OFFSET('Hygiene Data'!$G$7,0,10*ROW('Hygiene Data'!G69))),'Data Summary'!DY75="Yes"),OFFSET('Hygiene Data'!$G$7,0,10*ROW('Hygiene Data'!G69)),NA())</f>
        <v>#N/A</v>
      </c>
      <c r="BK75" s="508" t="e">
        <f ca="1">+IF(AND(ISNUMBER(OFFSET('Hygiene Data'!$G$9,0,10*ROW('Hygiene Data'!G69))),'Data Summary'!DZ75="Yes"),OFFSET('Hygiene Data'!$G$9,0,10*ROW('Hygiene Data'!G69)),NA())</f>
        <v>#N/A</v>
      </c>
      <c r="BL75" s="508" t="e">
        <f ca="1">+IF(AND(ISNUMBER(OFFSET('Hygiene Data'!$H$5,0,10*ROW('Hygiene Data'!H69))),'Data Summary'!EA75="Yes"),OFFSET('Hygiene Data'!$H$5,0,10*ROW('Hygiene Data'!H69)),NA())</f>
        <v>#N/A</v>
      </c>
      <c r="BM75" s="508" t="e">
        <f ca="1">+IF(AND(ISNUMBER(OFFSET('Hygiene Data'!$H$7,0,10*ROW('Hygiene Data'!H69))),'Data Summary'!EB75="Yes"),OFFSET('Hygiene Data'!$H$7,0,10*ROW('Hygiene Data'!H69)),NA())</f>
        <v>#N/A</v>
      </c>
      <c r="BN75" s="508" t="e">
        <f ca="1">+IF(AND(ISNUMBER(OFFSET('Hygiene Data'!$H$9,0,10*ROW('Hygiene Data'!H69))),'Data Summary'!EC75="Yes"),OFFSET('Hygiene Data'!$H$9,0,10*ROW('Hygiene Data'!H69)),NA())</f>
        <v>#N/A</v>
      </c>
      <c r="BO75" s="508" t="e">
        <f ca="1">+IF(AND(ISNUMBER(OFFSET('Hygiene Data'!$I$5,0,10*ROW('Hygiene Data'!I69))),'Data Summary'!ED75="Yes"),OFFSET('Hygiene Data'!$I$5,0,10*ROW('Hygiene Data'!I69)),NA())</f>
        <v>#N/A</v>
      </c>
      <c r="BP75" s="508" t="e">
        <f ca="1">+IF(AND(ISNUMBER(OFFSET('Hygiene Data'!$I$7,0,10*ROW('Hygiene Data'!I69))),'Data Summary'!EE75="Yes"),OFFSET('Hygiene Data'!$I$7,0,10*ROW('Hygiene Data'!I69)),NA())</f>
        <v>#N/A</v>
      </c>
      <c r="BQ75" s="508" t="e">
        <f ca="1">+IF(AND(ISNUMBER(OFFSET('Hygiene Data'!$I$9,0,10*ROW('Hygiene Data'!I69))),'Data Summary'!EF75="Yes"),OFFSET('Hygiene Data'!$I$9,0,10*ROW('Hygiene Data'!I69)),NA())</f>
        <v>#N/A</v>
      </c>
    </row>
    <row r="76" spans="1:69" x14ac:dyDescent="0.25">
      <c r="A76" s="504" t="e">
        <f ca="1">+RIGHT('Data Summary'!A76,LEN('Data Summary'!A76)-9)</f>
        <v>#VALUE!</v>
      </c>
      <c r="B76" s="478" t="str">
        <f ca="1">+IF(ISTEXT('Data Summary'!B76),'Data Summary'!B76,"")</f>
        <v/>
      </c>
      <c r="C76" s="505" t="e">
        <f ca="1">+VALUE('Data Summary'!C76)</f>
        <v>#VALUE!</v>
      </c>
      <c r="D76" s="506" t="e">
        <f ca="1">+IF(AND(ISNUMBER(OFFSET('Water Data'!$D$4,0,10*ROW('Water Data'!D70))),'Data Summary'!BS76="Yes"),100-OFFSET('Water Data'!$D$4,0,10*ROW('Water Data'!D70)),NA())</f>
        <v>#N/A</v>
      </c>
      <c r="E76" s="506" t="e">
        <f ca="1">+IF(AND(ISNUMBER(OFFSET('Water Data'!$D$6,0,10*ROW('Water Data'!D70))),'Data Summary'!BT76="Yes"),OFFSET('Water Data'!$D$6,0,10*ROW('Water Data'!D70)),NA())</f>
        <v>#N/A</v>
      </c>
      <c r="F76" s="506" t="e">
        <f ca="1">+IF(AND(ISNUMBER(OFFSET('Water Data'!$D$9,0,10*ROW('Water Data'!D70))),'Data Summary'!BU76="Yes"),OFFSET('Water Data'!$D$9,0,10*ROW('Water Data'!D70)),NA())</f>
        <v>#N/A</v>
      </c>
      <c r="G76" s="506" t="e">
        <f ca="1">+IF(AND(ISNUMBER(OFFSET('Water Data'!$E$4,0,10*ROW('Water Data'!E70))),'Data Summary'!BV76="Yes"),100-OFFSET('Water Data'!$E$4,0,10*ROW('Water Data'!E70)),NA())</f>
        <v>#N/A</v>
      </c>
      <c r="H76" s="506" t="e">
        <f ca="1">+IF(AND(ISNUMBER(OFFSET('Water Data'!$E$6,0,10*ROW('Water Data'!E70))),'Data Summary'!BW76="Yes"),OFFSET('Water Data'!$E$6,0,10*ROW('Water Data'!E70)),NA())</f>
        <v>#N/A</v>
      </c>
      <c r="I76" s="506" t="e">
        <f ca="1">+IF(AND(ISNUMBER(OFFSET('Water Data'!$E$9,0,10*ROW('Water Data'!E70))),'Data Summary'!BX76="Yes"),OFFSET('Water Data'!$E$9,0,10*ROW('Water Data'!E70)),NA())</f>
        <v>#N/A</v>
      </c>
      <c r="J76" s="506" t="e">
        <f ca="1">+IF(AND(ISNUMBER(OFFSET('Water Data'!$F$4,0,10*ROW('Water Data'!F70))),'Data Summary'!BY76="Yes"),100-OFFSET('Water Data'!$F$4,0,10*ROW('Water Data'!F70)),NA())</f>
        <v>#N/A</v>
      </c>
      <c r="K76" s="506" t="e">
        <f ca="1">+IF(AND(ISNUMBER(OFFSET('Water Data'!$F$6,0,10*ROW('Water Data'!F70))),'Data Summary'!BZ76="Yes"),OFFSET('Water Data'!$F$6,0,10*ROW('Water Data'!F70)),NA())</f>
        <v>#N/A</v>
      </c>
      <c r="L76" s="506" t="e">
        <f ca="1">+IF(AND(ISNUMBER(OFFSET('Water Data'!$F$9,0,10*ROW('Water Data'!F70))),'Data Summary'!CA76="Yes"),OFFSET('Water Data'!$F$9,0,10*ROW('Water Data'!F70)),NA())</f>
        <v>#N/A</v>
      </c>
      <c r="M76" s="506" t="e">
        <f ca="1">+IF(AND(ISNUMBER(OFFSET('Water Data'!$G$4,0,10*ROW('Water Data'!G70))),'Data Summary'!CB76="Yes"),100-OFFSET('Water Data'!$G$4,0,10*ROW('Water Data'!G70)),NA())</f>
        <v>#N/A</v>
      </c>
      <c r="N76" s="506" t="e">
        <f ca="1">+IF(AND(ISNUMBER(OFFSET('Water Data'!$G$6,0,10*ROW('Water Data'!G70))),'Data Summary'!CC76="Yes"),OFFSET('Water Data'!$G$6,0,10*ROW('Water Data'!G70)),NA())</f>
        <v>#N/A</v>
      </c>
      <c r="O76" s="506" t="e">
        <f ca="1">+IF(AND(ISNUMBER(OFFSET('Water Data'!$G$9,0,10*ROW('Water Data'!G70))),'Data Summary'!CD76="Yes"),OFFSET('Water Data'!$G$9,0,10*ROW('Water Data'!G70)),NA())</f>
        <v>#N/A</v>
      </c>
      <c r="P76" s="506" t="e">
        <f ca="1">+IF(AND(ISNUMBER(OFFSET('Water Data'!$H$4,0,10*ROW('Water Data'!H70))),'Data Summary'!CE76="Yes"),100-OFFSET('Water Data'!$H$4,0,10*ROW('Water Data'!H70)),NA())</f>
        <v>#N/A</v>
      </c>
      <c r="Q76" s="506" t="e">
        <f ca="1">+IF(AND(ISNUMBER(OFFSET('Water Data'!$H$6,0,10*ROW('Water Data'!H70))),'Data Summary'!CF76="Yes"),OFFSET('Water Data'!$H$6,0,10*ROW('Water Data'!H70)),NA())</f>
        <v>#N/A</v>
      </c>
      <c r="R76" s="506" t="e">
        <f ca="1">+IF(AND(ISNUMBER(OFFSET('Water Data'!$H$9,0,10*ROW('Water Data'!H70))),'Data Summary'!CG76="Yes"),OFFSET('Water Data'!$H$9,0,10*ROW('Water Data'!H70)),NA())</f>
        <v>#N/A</v>
      </c>
      <c r="S76" s="506" t="e">
        <f ca="1">+IF(AND(ISNUMBER(OFFSET('Water Data'!$I$4,0,10*ROW('Water Data'!I70))),'Data Summary'!CH76="Yes"),100-OFFSET('Water Data'!$I$4,0,10*ROW('Water Data'!I70)),NA())</f>
        <v>#N/A</v>
      </c>
      <c r="T76" s="506" t="e">
        <f ca="1">+IF(AND(ISNUMBER(OFFSET('Water Data'!$I$6,0,10*ROW('Water Data'!I70))),'Data Summary'!CI76="Yes"),OFFSET('Water Data'!$I$6,0,10*ROW('Water Data'!I70)),NA())</f>
        <v>#N/A</v>
      </c>
      <c r="U76" s="506" t="e">
        <f ca="1">+IF(AND(ISNUMBER(OFFSET('Water Data'!$I$9,0,10*ROW('Water Data'!I70))),'Data Summary'!CJ76="Yes"),OFFSET('Water Data'!$I$9,0,10*ROW('Water Data'!I70)),NA())</f>
        <v>#N/A</v>
      </c>
      <c r="V76" s="507" t="e">
        <f ca="1">+IF(AND(ISNUMBER(OFFSET('Sanitation Data'!$D$4,0,10*ROW('Sanitation Data'!D70))),'Data Summary'!CK76="Yes"),100-OFFSET('Sanitation Data'!$D$4,0,10*ROW('Sanitation Data'!D70)),NA())</f>
        <v>#N/A</v>
      </c>
      <c r="W76" s="507" t="e">
        <f ca="1">+IF(AND(ISNUMBER(OFFSET('Sanitation Data'!$D$6,0,10*ROW('Sanitation Data'!D70))),'Data Summary'!CL76="Yes"),OFFSET('Sanitation Data'!$D$6,0,10*ROW('Sanitation Data'!D70)),NA())</f>
        <v>#N/A</v>
      </c>
      <c r="X76" s="507" t="e">
        <f ca="1">+IF(AND(ISNUMBER(OFFSET('Sanitation Data'!$D$10,0,10*ROW('Sanitation Data'!D70))),'Data Summary'!CM76="Yes"),OFFSET('Sanitation Data'!$D$10,0,10*ROW('Sanitation Data'!D70)),NA())</f>
        <v>#N/A</v>
      </c>
      <c r="Y76" s="507" t="e">
        <f ca="1">+IF(AND(ISNUMBER(OFFSET('Sanitation Data'!$D$11,0,10*ROW('Sanitation Data'!D70))),'Data Summary'!CN76="Yes"),OFFSET('Sanitation Data'!$D$11,0,10*ROW('Sanitation Data'!D70)),NA())</f>
        <v>#N/A</v>
      </c>
      <c r="Z76" s="507" t="e">
        <f ca="1">+IF(AND(ISNUMBER(OFFSET('Sanitation Data'!$D$12,0,10*ROW('Sanitation Data'!D70))),'Data Summary'!CO76="Yes"),OFFSET('Sanitation Data'!$D$12,0,10*ROW('Sanitation Data'!D70)),NA())</f>
        <v>#N/A</v>
      </c>
      <c r="AA76" s="507" t="e">
        <f ca="1">+IF(AND(ISNUMBER(OFFSET('Sanitation Data'!$E$4,0,10*ROW('Sanitation Data'!E70))),'Data Summary'!CP76="Yes"),100-OFFSET('Sanitation Data'!$E$4,0,10*ROW('Sanitation Data'!E70)),NA())</f>
        <v>#N/A</v>
      </c>
      <c r="AB76" s="507" t="e">
        <f ca="1">+IF(AND(ISNUMBER(OFFSET('Sanitation Data'!$E$6,0,10*ROW('Sanitation Data'!E70))),'Data Summary'!CQ76="Yes"),OFFSET('Sanitation Data'!$E$6,0,10*ROW('Sanitation Data'!E70)),NA())</f>
        <v>#N/A</v>
      </c>
      <c r="AC76" s="507" t="e">
        <f ca="1">+IF(AND(ISNUMBER(OFFSET('Sanitation Data'!$E$10,0,10*ROW('Sanitation Data'!E70))),'Data Summary'!CR76="Yes"),OFFSET('Sanitation Data'!$E$10,0,10*ROW('Sanitation Data'!E70)),NA())</f>
        <v>#N/A</v>
      </c>
      <c r="AD76" s="507" t="e">
        <f ca="1">+IF(AND(ISNUMBER(OFFSET('Sanitation Data'!$E$11,0,10*ROW('Sanitation Data'!E70))),'Data Summary'!CS76="Yes"),OFFSET('Sanitation Data'!$E$11,0,10*ROW('Sanitation Data'!E70)),NA())</f>
        <v>#N/A</v>
      </c>
      <c r="AE76" s="507" t="e">
        <f ca="1">+IF(AND(ISNUMBER(OFFSET('Sanitation Data'!$E$12,0,10*ROW('Sanitation Data'!E70))),'Data Summary'!CT76="Yes"),OFFSET('Sanitation Data'!$E$12,0,10*ROW('Sanitation Data'!E70)),NA())</f>
        <v>#N/A</v>
      </c>
      <c r="AF76" s="507" t="e">
        <f ca="1">+IF(AND(ISNUMBER(OFFSET('Sanitation Data'!$F$4,0,10*ROW('Sanitation Data'!F70))),'Data Summary'!CU76="Yes"),100-OFFSET('Sanitation Data'!$F$4,0,10*ROW('Sanitation Data'!F70)),NA())</f>
        <v>#N/A</v>
      </c>
      <c r="AG76" s="507" t="e">
        <f ca="1">+IF(AND(ISNUMBER(OFFSET('Sanitation Data'!$F$6,0,10*ROW('Sanitation Data'!F70))),'Data Summary'!CV76="Yes"),OFFSET('Sanitation Data'!$F$6,0,10*ROW('Sanitation Data'!F70)),NA())</f>
        <v>#N/A</v>
      </c>
      <c r="AH76" s="507" t="e">
        <f ca="1">+IF(AND(ISNUMBER(OFFSET('Sanitation Data'!$F$10,0,10*ROW('Sanitation Data'!F70))),'Data Summary'!CW76="Yes"),OFFSET('Sanitation Data'!$F$10,0,10*ROW('Sanitation Data'!F70)),NA())</f>
        <v>#N/A</v>
      </c>
      <c r="AI76" s="507" t="e">
        <f ca="1">+IF(AND(ISNUMBER(OFFSET('Sanitation Data'!$F$11,0,10*ROW('Sanitation Data'!F70))),'Data Summary'!CX76="Yes"),OFFSET('Sanitation Data'!$F$11,0,10*ROW('Sanitation Data'!F70)),NA())</f>
        <v>#N/A</v>
      </c>
      <c r="AJ76" s="507" t="e">
        <f ca="1">+IF(AND(ISNUMBER(OFFSET('Sanitation Data'!$F$12,0,10*ROW('Sanitation Data'!F70))),'Data Summary'!CY76="Yes"),OFFSET('Sanitation Data'!$F$12,0,10*ROW('Sanitation Data'!F70)),NA())</f>
        <v>#N/A</v>
      </c>
      <c r="AK76" s="507" t="e">
        <f ca="1">+IF(AND(ISNUMBER(OFFSET('Sanitation Data'!$G$4,0,10*ROW('Sanitation Data'!G70))),'Data Summary'!CZ76="Yes"),100-OFFSET('Sanitation Data'!$G$4,0,10*ROW('Sanitation Data'!G70)),NA())</f>
        <v>#N/A</v>
      </c>
      <c r="AL76" s="507" t="e">
        <f ca="1">+IF(AND(ISNUMBER(OFFSET('Sanitation Data'!$G$6,0,10*ROW('Sanitation Data'!G70))),'Data Summary'!DA76="Yes"),OFFSET('Sanitation Data'!$G$6,0,10*ROW('Sanitation Data'!G70)),NA())</f>
        <v>#N/A</v>
      </c>
      <c r="AM76" s="507" t="e">
        <f ca="1">+IF(AND(ISNUMBER(OFFSET('Sanitation Data'!$G$10,0,10*ROW('Sanitation Data'!G70))),'Data Summary'!DB76="Yes"),OFFSET('Sanitation Data'!$G$10,0,10*ROW('Sanitation Data'!G70)),NA())</f>
        <v>#N/A</v>
      </c>
      <c r="AN76" s="507" t="e">
        <f ca="1">+IF(AND(ISNUMBER(OFFSET('Sanitation Data'!$G$11,0,10*ROW('Sanitation Data'!G70))),'Data Summary'!DC76="Yes"),OFFSET('Sanitation Data'!$G$11,0,10*ROW('Sanitation Data'!G70)),NA())</f>
        <v>#N/A</v>
      </c>
      <c r="AO76" s="507" t="e">
        <f ca="1">+IF(AND(ISNUMBER(OFFSET('Sanitation Data'!$G$12,0,10*ROW('Sanitation Data'!G70))),'Data Summary'!DD76="Yes"),OFFSET('Sanitation Data'!$G$12,0,10*ROW('Sanitation Data'!G70)),NA())</f>
        <v>#N/A</v>
      </c>
      <c r="AP76" s="507" t="e">
        <f ca="1">+IF(AND(ISNUMBER(OFFSET('Sanitation Data'!$H$4,0,10*ROW('Sanitation Data'!H70))),'Data Summary'!DE76="Yes"),100-OFFSET('Sanitation Data'!$H$4,0,10*ROW('Sanitation Data'!H70)),NA())</f>
        <v>#N/A</v>
      </c>
      <c r="AQ76" s="507" t="e">
        <f ca="1">+IF(AND(ISNUMBER(OFFSET('Sanitation Data'!$H$6,0,10*ROW('Sanitation Data'!H70))),'Data Summary'!DF76="Yes"),OFFSET('Sanitation Data'!$H$6,0,10*ROW('Sanitation Data'!H70)),NA())</f>
        <v>#N/A</v>
      </c>
      <c r="AR76" s="507" t="e">
        <f ca="1">+IF(AND(ISNUMBER(OFFSET('Sanitation Data'!$H$10,0,10*ROW('Sanitation Data'!H70))),'Data Summary'!DG76="Yes"),OFFSET('Sanitation Data'!$H$10,0,10*ROW('Sanitation Data'!H70)),NA())</f>
        <v>#N/A</v>
      </c>
      <c r="AS76" s="507" t="e">
        <f ca="1">+IF(AND(ISNUMBER(OFFSET('Sanitation Data'!$H$11,0,10*ROW('Sanitation Data'!H70))),'Data Summary'!DH76="Yes"),OFFSET('Sanitation Data'!$H$11,0,10*ROW('Sanitation Data'!H70)),NA())</f>
        <v>#N/A</v>
      </c>
      <c r="AT76" s="507" t="e">
        <f ca="1">+IF(AND(ISNUMBER(OFFSET('Sanitation Data'!$H$12,0,10*ROW('Sanitation Data'!H70))),'Data Summary'!DI76="Yes"),OFFSET('Sanitation Data'!$H$12,0,10*ROW('Sanitation Data'!H70)),NA())</f>
        <v>#N/A</v>
      </c>
      <c r="AU76" s="507" t="e">
        <f ca="1">+IF(AND(ISNUMBER(OFFSET('Sanitation Data'!$I$4,0,10*ROW('Sanitation Data'!I70))),'Data Summary'!DJ76="Yes"),100-OFFSET('Sanitation Data'!$I$4,0,10*ROW('Sanitation Data'!I70)),NA())</f>
        <v>#N/A</v>
      </c>
      <c r="AV76" s="507" t="e">
        <f ca="1">+IF(AND(ISNUMBER(OFFSET('Sanitation Data'!$I$6,0,10*ROW('Sanitation Data'!I70))),'Data Summary'!DK76="Yes"),OFFSET('Sanitation Data'!$I$6,0,10*ROW('Sanitation Data'!I70)),NA())</f>
        <v>#N/A</v>
      </c>
      <c r="AW76" s="507" t="e">
        <f ca="1">+IF(AND(ISNUMBER(OFFSET('Sanitation Data'!$I$10,0,10*ROW('Sanitation Data'!I70))),'Data Summary'!DL76="Yes"),OFFSET('Sanitation Data'!$I$10,0,10*ROW('Sanitation Data'!I70)),NA())</f>
        <v>#N/A</v>
      </c>
      <c r="AX76" s="507" t="e">
        <f ca="1">+IF(AND(ISNUMBER(OFFSET('Sanitation Data'!$I$11,0,10*ROW('Sanitation Data'!I70))),'Data Summary'!DM76="Yes"),OFFSET('Sanitation Data'!$I$11,0,10*ROW('Sanitation Data'!I70)),NA())</f>
        <v>#N/A</v>
      </c>
      <c r="AY76" s="507" t="e">
        <f ca="1">+IF(AND(ISNUMBER(OFFSET('Sanitation Data'!$I$12,0,10*ROW('Sanitation Data'!I70))),'Data Summary'!DN76="Yes"),OFFSET('Sanitation Data'!$I$12,0,10*ROW('Sanitation Data'!I70)),NA())</f>
        <v>#N/A</v>
      </c>
      <c r="AZ76" s="508" t="e">
        <f ca="1">+IF(AND(ISNUMBER(OFFSET('Hygiene Data'!$D$5,0,10*ROW('Hygiene Data'!D70))),'Data Summary'!DO76="Yes"),OFFSET('Hygiene Data'!$D$5,0,10*ROW('Hygiene Data'!D70)),NA())</f>
        <v>#N/A</v>
      </c>
      <c r="BA76" s="508" t="e">
        <f ca="1">+IF(AND(ISNUMBER(OFFSET('Hygiene Data'!$D$7,0,10*ROW('Hygiene Data'!D70))),'Data Summary'!DP76="Yes"),OFFSET('Hygiene Data'!$D$7,0,10*ROW('Hygiene Data'!D70)),NA())</f>
        <v>#N/A</v>
      </c>
      <c r="BB76" s="508" t="e">
        <f ca="1">+IF(AND(ISNUMBER(OFFSET('Hygiene Data'!$D$9,0,10*ROW('Hygiene Data'!D70))),'Data Summary'!DQ76="Yes"),OFFSET('Hygiene Data'!$D$9,0,10*ROW('Hygiene Data'!D70)),NA())</f>
        <v>#N/A</v>
      </c>
      <c r="BC76" s="508" t="e">
        <f ca="1">+IF(AND(ISNUMBER(OFFSET('Hygiene Data'!$E$5,0,10*ROW('Hygiene Data'!E70))),'Data Summary'!DR76="Yes"),OFFSET('Hygiene Data'!$E$5,0,10*ROW('Hygiene Data'!E70)),NA())</f>
        <v>#N/A</v>
      </c>
      <c r="BD76" s="508" t="e">
        <f ca="1">+IF(AND(ISNUMBER(OFFSET('Hygiene Data'!$E$7,0,10*ROW('Hygiene Data'!E70))),'Data Summary'!DS76="Yes"),OFFSET('Hygiene Data'!$E$7,0,10*ROW('Hygiene Data'!E70)),NA())</f>
        <v>#N/A</v>
      </c>
      <c r="BE76" s="508" t="e">
        <f ca="1">+IF(AND(ISNUMBER(OFFSET('Hygiene Data'!$E$9,0,10*ROW('Hygiene Data'!E70))),'Data Summary'!DT76="Yes"),OFFSET('Hygiene Data'!$E$9,0,10*ROW('Hygiene Data'!E70)),NA())</f>
        <v>#N/A</v>
      </c>
      <c r="BF76" s="508" t="e">
        <f ca="1">+IF(AND(ISNUMBER(OFFSET('Hygiene Data'!$F$5,0,10*ROW('Hygiene Data'!F70))),'Data Summary'!DU76="Yes"),OFFSET('Hygiene Data'!$F$5,0,10*ROW('Hygiene Data'!F70)),NA())</f>
        <v>#N/A</v>
      </c>
      <c r="BG76" s="508" t="e">
        <f ca="1">+IF(AND(ISNUMBER(OFFSET('Hygiene Data'!$F$7,0,10*ROW('Hygiene Data'!F70))),'Data Summary'!DV76="Yes"),OFFSET('Hygiene Data'!$F$7,0,10*ROW('Hygiene Data'!F70)),NA())</f>
        <v>#N/A</v>
      </c>
      <c r="BH76" s="508" t="e">
        <f ca="1">+IF(AND(ISNUMBER(OFFSET('Hygiene Data'!$F$9,0,10*ROW('Hygiene Data'!F70))),'Data Summary'!DW76="Yes"),OFFSET('Hygiene Data'!$F$9,0,10*ROW('Hygiene Data'!F70)),NA())</f>
        <v>#N/A</v>
      </c>
      <c r="BI76" s="508" t="e">
        <f ca="1">+IF(AND(ISNUMBER(OFFSET('Hygiene Data'!$G$5,0,10*ROW('Hygiene Data'!G70))),'Data Summary'!DX76="Yes"),OFFSET('Hygiene Data'!$G$5,0,10*ROW('Hygiene Data'!G70)),NA())</f>
        <v>#N/A</v>
      </c>
      <c r="BJ76" s="508" t="e">
        <f ca="1">+IF(AND(ISNUMBER(OFFSET('Hygiene Data'!$G$7,0,10*ROW('Hygiene Data'!G70))),'Data Summary'!DY76="Yes"),OFFSET('Hygiene Data'!$G$7,0,10*ROW('Hygiene Data'!G70)),NA())</f>
        <v>#N/A</v>
      </c>
      <c r="BK76" s="508" t="e">
        <f ca="1">+IF(AND(ISNUMBER(OFFSET('Hygiene Data'!$G$9,0,10*ROW('Hygiene Data'!G70))),'Data Summary'!DZ76="Yes"),OFFSET('Hygiene Data'!$G$9,0,10*ROW('Hygiene Data'!G70)),NA())</f>
        <v>#N/A</v>
      </c>
      <c r="BL76" s="508" t="e">
        <f ca="1">+IF(AND(ISNUMBER(OFFSET('Hygiene Data'!$H$5,0,10*ROW('Hygiene Data'!H70))),'Data Summary'!EA76="Yes"),OFFSET('Hygiene Data'!$H$5,0,10*ROW('Hygiene Data'!H70)),NA())</f>
        <v>#N/A</v>
      </c>
      <c r="BM76" s="508" t="e">
        <f ca="1">+IF(AND(ISNUMBER(OFFSET('Hygiene Data'!$H$7,0,10*ROW('Hygiene Data'!H70))),'Data Summary'!EB76="Yes"),OFFSET('Hygiene Data'!$H$7,0,10*ROW('Hygiene Data'!H70)),NA())</f>
        <v>#N/A</v>
      </c>
      <c r="BN76" s="508" t="e">
        <f ca="1">+IF(AND(ISNUMBER(OFFSET('Hygiene Data'!$H$9,0,10*ROW('Hygiene Data'!H70))),'Data Summary'!EC76="Yes"),OFFSET('Hygiene Data'!$H$9,0,10*ROW('Hygiene Data'!H70)),NA())</f>
        <v>#N/A</v>
      </c>
      <c r="BO76" s="508" t="e">
        <f ca="1">+IF(AND(ISNUMBER(OFFSET('Hygiene Data'!$I$5,0,10*ROW('Hygiene Data'!I70))),'Data Summary'!ED76="Yes"),OFFSET('Hygiene Data'!$I$5,0,10*ROW('Hygiene Data'!I70)),NA())</f>
        <v>#N/A</v>
      </c>
      <c r="BP76" s="508" t="e">
        <f ca="1">+IF(AND(ISNUMBER(OFFSET('Hygiene Data'!$I$7,0,10*ROW('Hygiene Data'!I70))),'Data Summary'!EE76="Yes"),OFFSET('Hygiene Data'!$I$7,0,10*ROW('Hygiene Data'!I70)),NA())</f>
        <v>#N/A</v>
      </c>
      <c r="BQ76" s="508" t="e">
        <f ca="1">+IF(AND(ISNUMBER(OFFSET('Hygiene Data'!$I$9,0,10*ROW('Hygiene Data'!I70))),'Data Summary'!EF76="Yes"),OFFSET('Hygiene Data'!$I$9,0,10*ROW('Hygiene Data'!I70)),NA())</f>
        <v>#N/A</v>
      </c>
    </row>
    <row r="77" spans="1:69" x14ac:dyDescent="0.25">
      <c r="A77" s="504" t="e">
        <f ca="1">+RIGHT('Data Summary'!A77,LEN('Data Summary'!A77)-9)</f>
        <v>#VALUE!</v>
      </c>
      <c r="B77" s="478" t="str">
        <f ca="1">+IF(ISTEXT('Data Summary'!B77),'Data Summary'!B77,"")</f>
        <v/>
      </c>
      <c r="C77" s="505" t="e">
        <f ca="1">+VALUE('Data Summary'!C77)</f>
        <v>#VALUE!</v>
      </c>
      <c r="D77" s="506" t="e">
        <f ca="1">+IF(AND(ISNUMBER(OFFSET('Water Data'!$D$4,0,10*ROW('Water Data'!D71))),'Data Summary'!BS77="Yes"),100-OFFSET('Water Data'!$D$4,0,10*ROW('Water Data'!D71)),NA())</f>
        <v>#N/A</v>
      </c>
      <c r="E77" s="506" t="e">
        <f ca="1">+IF(AND(ISNUMBER(OFFSET('Water Data'!$D$6,0,10*ROW('Water Data'!D71))),'Data Summary'!BT77="Yes"),OFFSET('Water Data'!$D$6,0,10*ROW('Water Data'!D71)),NA())</f>
        <v>#N/A</v>
      </c>
      <c r="F77" s="506" t="e">
        <f ca="1">+IF(AND(ISNUMBER(OFFSET('Water Data'!$D$9,0,10*ROW('Water Data'!D71))),'Data Summary'!BU77="Yes"),OFFSET('Water Data'!$D$9,0,10*ROW('Water Data'!D71)),NA())</f>
        <v>#N/A</v>
      </c>
      <c r="G77" s="506" t="e">
        <f ca="1">+IF(AND(ISNUMBER(OFFSET('Water Data'!$E$4,0,10*ROW('Water Data'!E71))),'Data Summary'!BV77="Yes"),100-OFFSET('Water Data'!$E$4,0,10*ROW('Water Data'!E71)),NA())</f>
        <v>#N/A</v>
      </c>
      <c r="H77" s="506" t="e">
        <f ca="1">+IF(AND(ISNUMBER(OFFSET('Water Data'!$E$6,0,10*ROW('Water Data'!E71))),'Data Summary'!BW77="Yes"),OFFSET('Water Data'!$E$6,0,10*ROW('Water Data'!E71)),NA())</f>
        <v>#N/A</v>
      </c>
      <c r="I77" s="506" t="e">
        <f ca="1">+IF(AND(ISNUMBER(OFFSET('Water Data'!$E$9,0,10*ROW('Water Data'!E71))),'Data Summary'!BX77="Yes"),OFFSET('Water Data'!$E$9,0,10*ROW('Water Data'!E71)),NA())</f>
        <v>#N/A</v>
      </c>
      <c r="J77" s="506" t="e">
        <f ca="1">+IF(AND(ISNUMBER(OFFSET('Water Data'!$F$4,0,10*ROW('Water Data'!F71))),'Data Summary'!BY77="Yes"),100-OFFSET('Water Data'!$F$4,0,10*ROW('Water Data'!F71)),NA())</f>
        <v>#N/A</v>
      </c>
      <c r="K77" s="506" t="e">
        <f ca="1">+IF(AND(ISNUMBER(OFFSET('Water Data'!$F$6,0,10*ROW('Water Data'!F71))),'Data Summary'!BZ77="Yes"),OFFSET('Water Data'!$F$6,0,10*ROW('Water Data'!F71)),NA())</f>
        <v>#N/A</v>
      </c>
      <c r="L77" s="506" t="e">
        <f ca="1">+IF(AND(ISNUMBER(OFFSET('Water Data'!$F$9,0,10*ROW('Water Data'!F71))),'Data Summary'!CA77="Yes"),OFFSET('Water Data'!$F$9,0,10*ROW('Water Data'!F71)),NA())</f>
        <v>#N/A</v>
      </c>
      <c r="M77" s="506" t="e">
        <f ca="1">+IF(AND(ISNUMBER(OFFSET('Water Data'!$G$4,0,10*ROW('Water Data'!G71))),'Data Summary'!CB77="Yes"),100-OFFSET('Water Data'!$G$4,0,10*ROW('Water Data'!G71)),NA())</f>
        <v>#N/A</v>
      </c>
      <c r="N77" s="506" t="e">
        <f ca="1">+IF(AND(ISNUMBER(OFFSET('Water Data'!$G$6,0,10*ROW('Water Data'!G71))),'Data Summary'!CC77="Yes"),OFFSET('Water Data'!$G$6,0,10*ROW('Water Data'!G71)),NA())</f>
        <v>#N/A</v>
      </c>
      <c r="O77" s="506" t="e">
        <f ca="1">+IF(AND(ISNUMBER(OFFSET('Water Data'!$G$9,0,10*ROW('Water Data'!G71))),'Data Summary'!CD77="Yes"),OFFSET('Water Data'!$G$9,0,10*ROW('Water Data'!G71)),NA())</f>
        <v>#N/A</v>
      </c>
      <c r="P77" s="506" t="e">
        <f ca="1">+IF(AND(ISNUMBER(OFFSET('Water Data'!$H$4,0,10*ROW('Water Data'!H71))),'Data Summary'!CE77="Yes"),100-OFFSET('Water Data'!$H$4,0,10*ROW('Water Data'!H71)),NA())</f>
        <v>#N/A</v>
      </c>
      <c r="Q77" s="506" t="e">
        <f ca="1">+IF(AND(ISNUMBER(OFFSET('Water Data'!$H$6,0,10*ROW('Water Data'!H71))),'Data Summary'!CF77="Yes"),OFFSET('Water Data'!$H$6,0,10*ROW('Water Data'!H71)),NA())</f>
        <v>#N/A</v>
      </c>
      <c r="R77" s="506" t="e">
        <f ca="1">+IF(AND(ISNUMBER(OFFSET('Water Data'!$H$9,0,10*ROW('Water Data'!H71))),'Data Summary'!CG77="Yes"),OFFSET('Water Data'!$H$9,0,10*ROW('Water Data'!H71)),NA())</f>
        <v>#N/A</v>
      </c>
      <c r="S77" s="506" t="e">
        <f ca="1">+IF(AND(ISNUMBER(OFFSET('Water Data'!$I$4,0,10*ROW('Water Data'!I71))),'Data Summary'!CH77="Yes"),100-OFFSET('Water Data'!$I$4,0,10*ROW('Water Data'!I71)),NA())</f>
        <v>#N/A</v>
      </c>
      <c r="T77" s="506" t="e">
        <f ca="1">+IF(AND(ISNUMBER(OFFSET('Water Data'!$I$6,0,10*ROW('Water Data'!I71))),'Data Summary'!CI77="Yes"),OFFSET('Water Data'!$I$6,0,10*ROW('Water Data'!I71)),NA())</f>
        <v>#N/A</v>
      </c>
      <c r="U77" s="506" t="e">
        <f ca="1">+IF(AND(ISNUMBER(OFFSET('Water Data'!$I$9,0,10*ROW('Water Data'!I71))),'Data Summary'!CJ77="Yes"),OFFSET('Water Data'!$I$9,0,10*ROW('Water Data'!I71)),NA())</f>
        <v>#N/A</v>
      </c>
      <c r="V77" s="507" t="e">
        <f ca="1">+IF(AND(ISNUMBER(OFFSET('Sanitation Data'!$D$4,0,10*ROW('Sanitation Data'!D71))),'Data Summary'!CK77="Yes"),100-OFFSET('Sanitation Data'!$D$4,0,10*ROW('Sanitation Data'!D71)),NA())</f>
        <v>#N/A</v>
      </c>
      <c r="W77" s="507" t="e">
        <f ca="1">+IF(AND(ISNUMBER(OFFSET('Sanitation Data'!$D$6,0,10*ROW('Sanitation Data'!D71))),'Data Summary'!CL77="Yes"),OFFSET('Sanitation Data'!$D$6,0,10*ROW('Sanitation Data'!D71)),NA())</f>
        <v>#N/A</v>
      </c>
      <c r="X77" s="507" t="e">
        <f ca="1">+IF(AND(ISNUMBER(OFFSET('Sanitation Data'!$D$10,0,10*ROW('Sanitation Data'!D71))),'Data Summary'!CM77="Yes"),OFFSET('Sanitation Data'!$D$10,0,10*ROW('Sanitation Data'!D71)),NA())</f>
        <v>#N/A</v>
      </c>
      <c r="Y77" s="507" t="e">
        <f ca="1">+IF(AND(ISNUMBER(OFFSET('Sanitation Data'!$D$11,0,10*ROW('Sanitation Data'!D71))),'Data Summary'!CN77="Yes"),OFFSET('Sanitation Data'!$D$11,0,10*ROW('Sanitation Data'!D71)),NA())</f>
        <v>#N/A</v>
      </c>
      <c r="Z77" s="507" t="e">
        <f ca="1">+IF(AND(ISNUMBER(OFFSET('Sanitation Data'!$D$12,0,10*ROW('Sanitation Data'!D71))),'Data Summary'!CO77="Yes"),OFFSET('Sanitation Data'!$D$12,0,10*ROW('Sanitation Data'!D71)),NA())</f>
        <v>#N/A</v>
      </c>
      <c r="AA77" s="507" t="e">
        <f ca="1">+IF(AND(ISNUMBER(OFFSET('Sanitation Data'!$E$4,0,10*ROW('Sanitation Data'!E71))),'Data Summary'!CP77="Yes"),100-OFFSET('Sanitation Data'!$E$4,0,10*ROW('Sanitation Data'!E71)),NA())</f>
        <v>#N/A</v>
      </c>
      <c r="AB77" s="507" t="e">
        <f ca="1">+IF(AND(ISNUMBER(OFFSET('Sanitation Data'!$E$6,0,10*ROW('Sanitation Data'!E71))),'Data Summary'!CQ77="Yes"),OFFSET('Sanitation Data'!$E$6,0,10*ROW('Sanitation Data'!E71)),NA())</f>
        <v>#N/A</v>
      </c>
      <c r="AC77" s="507" t="e">
        <f ca="1">+IF(AND(ISNUMBER(OFFSET('Sanitation Data'!$E$10,0,10*ROW('Sanitation Data'!E71))),'Data Summary'!CR77="Yes"),OFFSET('Sanitation Data'!$E$10,0,10*ROW('Sanitation Data'!E71)),NA())</f>
        <v>#N/A</v>
      </c>
      <c r="AD77" s="507" t="e">
        <f ca="1">+IF(AND(ISNUMBER(OFFSET('Sanitation Data'!$E$11,0,10*ROW('Sanitation Data'!E71))),'Data Summary'!CS77="Yes"),OFFSET('Sanitation Data'!$E$11,0,10*ROW('Sanitation Data'!E71)),NA())</f>
        <v>#N/A</v>
      </c>
      <c r="AE77" s="507" t="e">
        <f ca="1">+IF(AND(ISNUMBER(OFFSET('Sanitation Data'!$E$12,0,10*ROW('Sanitation Data'!E71))),'Data Summary'!CT77="Yes"),OFFSET('Sanitation Data'!$E$12,0,10*ROW('Sanitation Data'!E71)),NA())</f>
        <v>#N/A</v>
      </c>
      <c r="AF77" s="507" t="e">
        <f ca="1">+IF(AND(ISNUMBER(OFFSET('Sanitation Data'!$F$4,0,10*ROW('Sanitation Data'!F71))),'Data Summary'!CU77="Yes"),100-OFFSET('Sanitation Data'!$F$4,0,10*ROW('Sanitation Data'!F71)),NA())</f>
        <v>#N/A</v>
      </c>
      <c r="AG77" s="507" t="e">
        <f ca="1">+IF(AND(ISNUMBER(OFFSET('Sanitation Data'!$F$6,0,10*ROW('Sanitation Data'!F71))),'Data Summary'!CV77="Yes"),OFFSET('Sanitation Data'!$F$6,0,10*ROW('Sanitation Data'!F71)),NA())</f>
        <v>#N/A</v>
      </c>
      <c r="AH77" s="507" t="e">
        <f ca="1">+IF(AND(ISNUMBER(OFFSET('Sanitation Data'!$F$10,0,10*ROW('Sanitation Data'!F71))),'Data Summary'!CW77="Yes"),OFFSET('Sanitation Data'!$F$10,0,10*ROW('Sanitation Data'!F71)),NA())</f>
        <v>#N/A</v>
      </c>
      <c r="AI77" s="507" t="e">
        <f ca="1">+IF(AND(ISNUMBER(OFFSET('Sanitation Data'!$F$11,0,10*ROW('Sanitation Data'!F71))),'Data Summary'!CX77="Yes"),OFFSET('Sanitation Data'!$F$11,0,10*ROW('Sanitation Data'!F71)),NA())</f>
        <v>#N/A</v>
      </c>
      <c r="AJ77" s="507" t="e">
        <f ca="1">+IF(AND(ISNUMBER(OFFSET('Sanitation Data'!$F$12,0,10*ROW('Sanitation Data'!F71))),'Data Summary'!CY77="Yes"),OFFSET('Sanitation Data'!$F$12,0,10*ROW('Sanitation Data'!F71)),NA())</f>
        <v>#N/A</v>
      </c>
      <c r="AK77" s="507" t="e">
        <f ca="1">+IF(AND(ISNUMBER(OFFSET('Sanitation Data'!$G$4,0,10*ROW('Sanitation Data'!G71))),'Data Summary'!CZ77="Yes"),100-OFFSET('Sanitation Data'!$G$4,0,10*ROW('Sanitation Data'!G71)),NA())</f>
        <v>#N/A</v>
      </c>
      <c r="AL77" s="507" t="e">
        <f ca="1">+IF(AND(ISNUMBER(OFFSET('Sanitation Data'!$G$6,0,10*ROW('Sanitation Data'!G71))),'Data Summary'!DA77="Yes"),OFFSET('Sanitation Data'!$G$6,0,10*ROW('Sanitation Data'!G71)),NA())</f>
        <v>#N/A</v>
      </c>
      <c r="AM77" s="507" t="e">
        <f ca="1">+IF(AND(ISNUMBER(OFFSET('Sanitation Data'!$G$10,0,10*ROW('Sanitation Data'!G71))),'Data Summary'!DB77="Yes"),OFFSET('Sanitation Data'!$G$10,0,10*ROW('Sanitation Data'!G71)),NA())</f>
        <v>#N/A</v>
      </c>
      <c r="AN77" s="507" t="e">
        <f ca="1">+IF(AND(ISNUMBER(OFFSET('Sanitation Data'!$G$11,0,10*ROW('Sanitation Data'!G71))),'Data Summary'!DC77="Yes"),OFFSET('Sanitation Data'!$G$11,0,10*ROW('Sanitation Data'!G71)),NA())</f>
        <v>#N/A</v>
      </c>
      <c r="AO77" s="507" t="e">
        <f ca="1">+IF(AND(ISNUMBER(OFFSET('Sanitation Data'!$G$12,0,10*ROW('Sanitation Data'!G71))),'Data Summary'!DD77="Yes"),OFFSET('Sanitation Data'!$G$12,0,10*ROW('Sanitation Data'!G71)),NA())</f>
        <v>#N/A</v>
      </c>
      <c r="AP77" s="507" t="e">
        <f ca="1">+IF(AND(ISNUMBER(OFFSET('Sanitation Data'!$H$4,0,10*ROW('Sanitation Data'!H71))),'Data Summary'!DE77="Yes"),100-OFFSET('Sanitation Data'!$H$4,0,10*ROW('Sanitation Data'!H71)),NA())</f>
        <v>#N/A</v>
      </c>
      <c r="AQ77" s="507" t="e">
        <f ca="1">+IF(AND(ISNUMBER(OFFSET('Sanitation Data'!$H$6,0,10*ROW('Sanitation Data'!H71))),'Data Summary'!DF77="Yes"),OFFSET('Sanitation Data'!$H$6,0,10*ROW('Sanitation Data'!H71)),NA())</f>
        <v>#N/A</v>
      </c>
      <c r="AR77" s="507" t="e">
        <f ca="1">+IF(AND(ISNUMBER(OFFSET('Sanitation Data'!$H$10,0,10*ROW('Sanitation Data'!H71))),'Data Summary'!DG77="Yes"),OFFSET('Sanitation Data'!$H$10,0,10*ROW('Sanitation Data'!H71)),NA())</f>
        <v>#N/A</v>
      </c>
      <c r="AS77" s="507" t="e">
        <f ca="1">+IF(AND(ISNUMBER(OFFSET('Sanitation Data'!$H$11,0,10*ROW('Sanitation Data'!H71))),'Data Summary'!DH77="Yes"),OFFSET('Sanitation Data'!$H$11,0,10*ROW('Sanitation Data'!H71)),NA())</f>
        <v>#N/A</v>
      </c>
      <c r="AT77" s="507" t="e">
        <f ca="1">+IF(AND(ISNUMBER(OFFSET('Sanitation Data'!$H$12,0,10*ROW('Sanitation Data'!H71))),'Data Summary'!DI77="Yes"),OFFSET('Sanitation Data'!$H$12,0,10*ROW('Sanitation Data'!H71)),NA())</f>
        <v>#N/A</v>
      </c>
      <c r="AU77" s="507" t="e">
        <f ca="1">+IF(AND(ISNUMBER(OFFSET('Sanitation Data'!$I$4,0,10*ROW('Sanitation Data'!I71))),'Data Summary'!DJ77="Yes"),100-OFFSET('Sanitation Data'!$I$4,0,10*ROW('Sanitation Data'!I71)),NA())</f>
        <v>#N/A</v>
      </c>
      <c r="AV77" s="507" t="e">
        <f ca="1">+IF(AND(ISNUMBER(OFFSET('Sanitation Data'!$I$6,0,10*ROW('Sanitation Data'!I71))),'Data Summary'!DK77="Yes"),OFFSET('Sanitation Data'!$I$6,0,10*ROW('Sanitation Data'!I71)),NA())</f>
        <v>#N/A</v>
      </c>
      <c r="AW77" s="507" t="e">
        <f ca="1">+IF(AND(ISNUMBER(OFFSET('Sanitation Data'!$I$10,0,10*ROW('Sanitation Data'!I71))),'Data Summary'!DL77="Yes"),OFFSET('Sanitation Data'!$I$10,0,10*ROW('Sanitation Data'!I71)),NA())</f>
        <v>#N/A</v>
      </c>
      <c r="AX77" s="507" t="e">
        <f ca="1">+IF(AND(ISNUMBER(OFFSET('Sanitation Data'!$I$11,0,10*ROW('Sanitation Data'!I71))),'Data Summary'!DM77="Yes"),OFFSET('Sanitation Data'!$I$11,0,10*ROW('Sanitation Data'!I71)),NA())</f>
        <v>#N/A</v>
      </c>
      <c r="AY77" s="507" t="e">
        <f ca="1">+IF(AND(ISNUMBER(OFFSET('Sanitation Data'!$I$12,0,10*ROW('Sanitation Data'!I71))),'Data Summary'!DN77="Yes"),OFFSET('Sanitation Data'!$I$12,0,10*ROW('Sanitation Data'!I71)),NA())</f>
        <v>#N/A</v>
      </c>
      <c r="AZ77" s="508" t="e">
        <f ca="1">+IF(AND(ISNUMBER(OFFSET('Hygiene Data'!$D$5,0,10*ROW('Hygiene Data'!D71))),'Data Summary'!DO77="Yes"),OFFSET('Hygiene Data'!$D$5,0,10*ROW('Hygiene Data'!D71)),NA())</f>
        <v>#N/A</v>
      </c>
      <c r="BA77" s="508" t="e">
        <f ca="1">+IF(AND(ISNUMBER(OFFSET('Hygiene Data'!$D$7,0,10*ROW('Hygiene Data'!D71))),'Data Summary'!DP77="Yes"),OFFSET('Hygiene Data'!$D$7,0,10*ROW('Hygiene Data'!D71)),NA())</f>
        <v>#N/A</v>
      </c>
      <c r="BB77" s="508" t="e">
        <f ca="1">+IF(AND(ISNUMBER(OFFSET('Hygiene Data'!$D$9,0,10*ROW('Hygiene Data'!D71))),'Data Summary'!DQ77="Yes"),OFFSET('Hygiene Data'!$D$9,0,10*ROW('Hygiene Data'!D71)),NA())</f>
        <v>#N/A</v>
      </c>
      <c r="BC77" s="508" t="e">
        <f ca="1">+IF(AND(ISNUMBER(OFFSET('Hygiene Data'!$E$5,0,10*ROW('Hygiene Data'!E71))),'Data Summary'!DR77="Yes"),OFFSET('Hygiene Data'!$E$5,0,10*ROW('Hygiene Data'!E71)),NA())</f>
        <v>#N/A</v>
      </c>
      <c r="BD77" s="508" t="e">
        <f ca="1">+IF(AND(ISNUMBER(OFFSET('Hygiene Data'!$E$7,0,10*ROW('Hygiene Data'!E71))),'Data Summary'!DS77="Yes"),OFFSET('Hygiene Data'!$E$7,0,10*ROW('Hygiene Data'!E71)),NA())</f>
        <v>#N/A</v>
      </c>
      <c r="BE77" s="508" t="e">
        <f ca="1">+IF(AND(ISNUMBER(OFFSET('Hygiene Data'!$E$9,0,10*ROW('Hygiene Data'!E71))),'Data Summary'!DT77="Yes"),OFFSET('Hygiene Data'!$E$9,0,10*ROW('Hygiene Data'!E71)),NA())</f>
        <v>#N/A</v>
      </c>
      <c r="BF77" s="508" t="e">
        <f ca="1">+IF(AND(ISNUMBER(OFFSET('Hygiene Data'!$F$5,0,10*ROW('Hygiene Data'!F71))),'Data Summary'!DU77="Yes"),OFFSET('Hygiene Data'!$F$5,0,10*ROW('Hygiene Data'!F71)),NA())</f>
        <v>#N/A</v>
      </c>
      <c r="BG77" s="508" t="e">
        <f ca="1">+IF(AND(ISNUMBER(OFFSET('Hygiene Data'!$F$7,0,10*ROW('Hygiene Data'!F71))),'Data Summary'!DV77="Yes"),OFFSET('Hygiene Data'!$F$7,0,10*ROW('Hygiene Data'!F71)),NA())</f>
        <v>#N/A</v>
      </c>
      <c r="BH77" s="508" t="e">
        <f ca="1">+IF(AND(ISNUMBER(OFFSET('Hygiene Data'!$F$9,0,10*ROW('Hygiene Data'!F71))),'Data Summary'!DW77="Yes"),OFFSET('Hygiene Data'!$F$9,0,10*ROW('Hygiene Data'!F71)),NA())</f>
        <v>#N/A</v>
      </c>
      <c r="BI77" s="508" t="e">
        <f ca="1">+IF(AND(ISNUMBER(OFFSET('Hygiene Data'!$G$5,0,10*ROW('Hygiene Data'!G71))),'Data Summary'!DX77="Yes"),OFFSET('Hygiene Data'!$G$5,0,10*ROW('Hygiene Data'!G71)),NA())</f>
        <v>#N/A</v>
      </c>
      <c r="BJ77" s="508" t="e">
        <f ca="1">+IF(AND(ISNUMBER(OFFSET('Hygiene Data'!$G$7,0,10*ROW('Hygiene Data'!G71))),'Data Summary'!DY77="Yes"),OFFSET('Hygiene Data'!$G$7,0,10*ROW('Hygiene Data'!G71)),NA())</f>
        <v>#N/A</v>
      </c>
      <c r="BK77" s="508" t="e">
        <f ca="1">+IF(AND(ISNUMBER(OFFSET('Hygiene Data'!$G$9,0,10*ROW('Hygiene Data'!G71))),'Data Summary'!DZ77="Yes"),OFFSET('Hygiene Data'!$G$9,0,10*ROW('Hygiene Data'!G71)),NA())</f>
        <v>#N/A</v>
      </c>
      <c r="BL77" s="508" t="e">
        <f ca="1">+IF(AND(ISNUMBER(OFFSET('Hygiene Data'!$H$5,0,10*ROW('Hygiene Data'!H71))),'Data Summary'!EA77="Yes"),OFFSET('Hygiene Data'!$H$5,0,10*ROW('Hygiene Data'!H71)),NA())</f>
        <v>#N/A</v>
      </c>
      <c r="BM77" s="508" t="e">
        <f ca="1">+IF(AND(ISNUMBER(OFFSET('Hygiene Data'!$H$7,0,10*ROW('Hygiene Data'!H71))),'Data Summary'!EB77="Yes"),OFFSET('Hygiene Data'!$H$7,0,10*ROW('Hygiene Data'!H71)),NA())</f>
        <v>#N/A</v>
      </c>
      <c r="BN77" s="508" t="e">
        <f ca="1">+IF(AND(ISNUMBER(OFFSET('Hygiene Data'!$H$9,0,10*ROW('Hygiene Data'!H71))),'Data Summary'!EC77="Yes"),OFFSET('Hygiene Data'!$H$9,0,10*ROW('Hygiene Data'!H71)),NA())</f>
        <v>#N/A</v>
      </c>
      <c r="BO77" s="508" t="e">
        <f ca="1">+IF(AND(ISNUMBER(OFFSET('Hygiene Data'!$I$5,0,10*ROW('Hygiene Data'!I71))),'Data Summary'!ED77="Yes"),OFFSET('Hygiene Data'!$I$5,0,10*ROW('Hygiene Data'!I71)),NA())</f>
        <v>#N/A</v>
      </c>
      <c r="BP77" s="508" t="e">
        <f ca="1">+IF(AND(ISNUMBER(OFFSET('Hygiene Data'!$I$7,0,10*ROW('Hygiene Data'!I71))),'Data Summary'!EE77="Yes"),OFFSET('Hygiene Data'!$I$7,0,10*ROW('Hygiene Data'!I71)),NA())</f>
        <v>#N/A</v>
      </c>
      <c r="BQ77" s="508" t="e">
        <f ca="1">+IF(AND(ISNUMBER(OFFSET('Hygiene Data'!$I$9,0,10*ROW('Hygiene Data'!I71))),'Data Summary'!EF77="Yes"),OFFSET('Hygiene Data'!$I$9,0,10*ROW('Hygiene Data'!I71)),NA())</f>
        <v>#N/A</v>
      </c>
    </row>
    <row r="78" spans="1:69" x14ac:dyDescent="0.25">
      <c r="A78" s="504" t="e">
        <f ca="1">+RIGHT('Data Summary'!A78,LEN('Data Summary'!A78)-9)</f>
        <v>#VALUE!</v>
      </c>
      <c r="B78" s="478" t="str">
        <f ca="1">+IF(ISTEXT('Data Summary'!B78),'Data Summary'!B78,"")</f>
        <v/>
      </c>
      <c r="C78" s="505" t="e">
        <f ca="1">+VALUE('Data Summary'!C78)</f>
        <v>#VALUE!</v>
      </c>
      <c r="D78" s="506" t="e">
        <f ca="1">+IF(AND(ISNUMBER(OFFSET('Water Data'!$D$4,0,10*ROW('Water Data'!D72))),'Data Summary'!BS78="Yes"),100-OFFSET('Water Data'!$D$4,0,10*ROW('Water Data'!D72)),NA())</f>
        <v>#N/A</v>
      </c>
      <c r="E78" s="506" t="e">
        <f ca="1">+IF(AND(ISNUMBER(OFFSET('Water Data'!$D$6,0,10*ROW('Water Data'!D72))),'Data Summary'!BT78="Yes"),OFFSET('Water Data'!$D$6,0,10*ROW('Water Data'!D72)),NA())</f>
        <v>#N/A</v>
      </c>
      <c r="F78" s="506" t="e">
        <f ca="1">+IF(AND(ISNUMBER(OFFSET('Water Data'!$D$9,0,10*ROW('Water Data'!D72))),'Data Summary'!BU78="Yes"),OFFSET('Water Data'!$D$9,0,10*ROW('Water Data'!D72)),NA())</f>
        <v>#N/A</v>
      </c>
      <c r="G78" s="506" t="e">
        <f ca="1">+IF(AND(ISNUMBER(OFFSET('Water Data'!$E$4,0,10*ROW('Water Data'!E72))),'Data Summary'!BV78="Yes"),100-OFFSET('Water Data'!$E$4,0,10*ROW('Water Data'!E72)),NA())</f>
        <v>#N/A</v>
      </c>
      <c r="H78" s="506" t="e">
        <f ca="1">+IF(AND(ISNUMBER(OFFSET('Water Data'!$E$6,0,10*ROW('Water Data'!E72))),'Data Summary'!BW78="Yes"),OFFSET('Water Data'!$E$6,0,10*ROW('Water Data'!E72)),NA())</f>
        <v>#N/A</v>
      </c>
      <c r="I78" s="506" t="e">
        <f ca="1">+IF(AND(ISNUMBER(OFFSET('Water Data'!$E$9,0,10*ROW('Water Data'!E72))),'Data Summary'!BX78="Yes"),OFFSET('Water Data'!$E$9,0,10*ROW('Water Data'!E72)),NA())</f>
        <v>#N/A</v>
      </c>
      <c r="J78" s="506" t="e">
        <f ca="1">+IF(AND(ISNUMBER(OFFSET('Water Data'!$F$4,0,10*ROW('Water Data'!F72))),'Data Summary'!BY78="Yes"),100-OFFSET('Water Data'!$F$4,0,10*ROW('Water Data'!F72)),NA())</f>
        <v>#N/A</v>
      </c>
      <c r="K78" s="506" t="e">
        <f ca="1">+IF(AND(ISNUMBER(OFFSET('Water Data'!$F$6,0,10*ROW('Water Data'!F72))),'Data Summary'!BZ78="Yes"),OFFSET('Water Data'!$F$6,0,10*ROW('Water Data'!F72)),NA())</f>
        <v>#N/A</v>
      </c>
      <c r="L78" s="506" t="e">
        <f ca="1">+IF(AND(ISNUMBER(OFFSET('Water Data'!$F$9,0,10*ROW('Water Data'!F72))),'Data Summary'!CA78="Yes"),OFFSET('Water Data'!$F$9,0,10*ROW('Water Data'!F72)),NA())</f>
        <v>#N/A</v>
      </c>
      <c r="M78" s="506" t="e">
        <f ca="1">+IF(AND(ISNUMBER(OFFSET('Water Data'!$G$4,0,10*ROW('Water Data'!G72))),'Data Summary'!CB78="Yes"),100-OFFSET('Water Data'!$G$4,0,10*ROW('Water Data'!G72)),NA())</f>
        <v>#N/A</v>
      </c>
      <c r="N78" s="506" t="e">
        <f ca="1">+IF(AND(ISNUMBER(OFFSET('Water Data'!$G$6,0,10*ROW('Water Data'!G72))),'Data Summary'!CC78="Yes"),OFFSET('Water Data'!$G$6,0,10*ROW('Water Data'!G72)),NA())</f>
        <v>#N/A</v>
      </c>
      <c r="O78" s="506" t="e">
        <f ca="1">+IF(AND(ISNUMBER(OFFSET('Water Data'!$G$9,0,10*ROW('Water Data'!G72))),'Data Summary'!CD78="Yes"),OFFSET('Water Data'!$G$9,0,10*ROW('Water Data'!G72)),NA())</f>
        <v>#N/A</v>
      </c>
      <c r="P78" s="506" t="e">
        <f ca="1">+IF(AND(ISNUMBER(OFFSET('Water Data'!$H$4,0,10*ROW('Water Data'!H72))),'Data Summary'!CE78="Yes"),100-OFFSET('Water Data'!$H$4,0,10*ROW('Water Data'!H72)),NA())</f>
        <v>#N/A</v>
      </c>
      <c r="Q78" s="506" t="e">
        <f ca="1">+IF(AND(ISNUMBER(OFFSET('Water Data'!$H$6,0,10*ROW('Water Data'!H72))),'Data Summary'!CF78="Yes"),OFFSET('Water Data'!$H$6,0,10*ROW('Water Data'!H72)),NA())</f>
        <v>#N/A</v>
      </c>
      <c r="R78" s="506" t="e">
        <f ca="1">+IF(AND(ISNUMBER(OFFSET('Water Data'!$H$9,0,10*ROW('Water Data'!H72))),'Data Summary'!CG78="Yes"),OFFSET('Water Data'!$H$9,0,10*ROW('Water Data'!H72)),NA())</f>
        <v>#N/A</v>
      </c>
      <c r="S78" s="506" t="e">
        <f ca="1">+IF(AND(ISNUMBER(OFFSET('Water Data'!$I$4,0,10*ROW('Water Data'!I72))),'Data Summary'!CH78="Yes"),100-OFFSET('Water Data'!$I$4,0,10*ROW('Water Data'!I72)),NA())</f>
        <v>#N/A</v>
      </c>
      <c r="T78" s="506" t="e">
        <f ca="1">+IF(AND(ISNUMBER(OFFSET('Water Data'!$I$6,0,10*ROW('Water Data'!I72))),'Data Summary'!CI78="Yes"),OFFSET('Water Data'!$I$6,0,10*ROW('Water Data'!I72)),NA())</f>
        <v>#N/A</v>
      </c>
      <c r="U78" s="506" t="e">
        <f ca="1">+IF(AND(ISNUMBER(OFFSET('Water Data'!$I$9,0,10*ROW('Water Data'!I72))),'Data Summary'!CJ78="Yes"),OFFSET('Water Data'!$I$9,0,10*ROW('Water Data'!I72)),NA())</f>
        <v>#N/A</v>
      </c>
      <c r="V78" s="507" t="e">
        <f ca="1">+IF(AND(ISNUMBER(OFFSET('Sanitation Data'!$D$4,0,10*ROW('Sanitation Data'!D72))),'Data Summary'!CK78="Yes"),100-OFFSET('Sanitation Data'!$D$4,0,10*ROW('Sanitation Data'!D72)),NA())</f>
        <v>#N/A</v>
      </c>
      <c r="W78" s="507" t="e">
        <f ca="1">+IF(AND(ISNUMBER(OFFSET('Sanitation Data'!$D$6,0,10*ROW('Sanitation Data'!D72))),'Data Summary'!CL78="Yes"),OFFSET('Sanitation Data'!$D$6,0,10*ROW('Sanitation Data'!D72)),NA())</f>
        <v>#N/A</v>
      </c>
      <c r="X78" s="507" t="e">
        <f ca="1">+IF(AND(ISNUMBER(OFFSET('Sanitation Data'!$D$10,0,10*ROW('Sanitation Data'!D72))),'Data Summary'!CM78="Yes"),OFFSET('Sanitation Data'!$D$10,0,10*ROW('Sanitation Data'!D72)),NA())</f>
        <v>#N/A</v>
      </c>
      <c r="Y78" s="507" t="e">
        <f ca="1">+IF(AND(ISNUMBER(OFFSET('Sanitation Data'!$D$11,0,10*ROW('Sanitation Data'!D72))),'Data Summary'!CN78="Yes"),OFFSET('Sanitation Data'!$D$11,0,10*ROW('Sanitation Data'!D72)),NA())</f>
        <v>#N/A</v>
      </c>
      <c r="Z78" s="507" t="e">
        <f ca="1">+IF(AND(ISNUMBER(OFFSET('Sanitation Data'!$D$12,0,10*ROW('Sanitation Data'!D72))),'Data Summary'!CO78="Yes"),OFFSET('Sanitation Data'!$D$12,0,10*ROW('Sanitation Data'!D72)),NA())</f>
        <v>#N/A</v>
      </c>
      <c r="AA78" s="507" t="e">
        <f ca="1">+IF(AND(ISNUMBER(OFFSET('Sanitation Data'!$E$4,0,10*ROW('Sanitation Data'!E72))),'Data Summary'!CP78="Yes"),100-OFFSET('Sanitation Data'!$E$4,0,10*ROW('Sanitation Data'!E72)),NA())</f>
        <v>#N/A</v>
      </c>
      <c r="AB78" s="507" t="e">
        <f ca="1">+IF(AND(ISNUMBER(OFFSET('Sanitation Data'!$E$6,0,10*ROW('Sanitation Data'!E72))),'Data Summary'!CQ78="Yes"),OFFSET('Sanitation Data'!$E$6,0,10*ROW('Sanitation Data'!E72)),NA())</f>
        <v>#N/A</v>
      </c>
      <c r="AC78" s="507" t="e">
        <f ca="1">+IF(AND(ISNUMBER(OFFSET('Sanitation Data'!$E$10,0,10*ROW('Sanitation Data'!E72))),'Data Summary'!CR78="Yes"),OFFSET('Sanitation Data'!$E$10,0,10*ROW('Sanitation Data'!E72)),NA())</f>
        <v>#N/A</v>
      </c>
      <c r="AD78" s="507" t="e">
        <f ca="1">+IF(AND(ISNUMBER(OFFSET('Sanitation Data'!$E$11,0,10*ROW('Sanitation Data'!E72))),'Data Summary'!CS78="Yes"),OFFSET('Sanitation Data'!$E$11,0,10*ROW('Sanitation Data'!E72)),NA())</f>
        <v>#N/A</v>
      </c>
      <c r="AE78" s="507" t="e">
        <f ca="1">+IF(AND(ISNUMBER(OFFSET('Sanitation Data'!$E$12,0,10*ROW('Sanitation Data'!E72))),'Data Summary'!CT78="Yes"),OFFSET('Sanitation Data'!$E$12,0,10*ROW('Sanitation Data'!E72)),NA())</f>
        <v>#N/A</v>
      </c>
      <c r="AF78" s="507" t="e">
        <f ca="1">+IF(AND(ISNUMBER(OFFSET('Sanitation Data'!$F$4,0,10*ROW('Sanitation Data'!F72))),'Data Summary'!CU78="Yes"),100-OFFSET('Sanitation Data'!$F$4,0,10*ROW('Sanitation Data'!F72)),NA())</f>
        <v>#N/A</v>
      </c>
      <c r="AG78" s="507" t="e">
        <f ca="1">+IF(AND(ISNUMBER(OFFSET('Sanitation Data'!$F$6,0,10*ROW('Sanitation Data'!F72))),'Data Summary'!CV78="Yes"),OFFSET('Sanitation Data'!$F$6,0,10*ROW('Sanitation Data'!F72)),NA())</f>
        <v>#N/A</v>
      </c>
      <c r="AH78" s="507" t="e">
        <f ca="1">+IF(AND(ISNUMBER(OFFSET('Sanitation Data'!$F$10,0,10*ROW('Sanitation Data'!F72))),'Data Summary'!CW78="Yes"),OFFSET('Sanitation Data'!$F$10,0,10*ROW('Sanitation Data'!F72)),NA())</f>
        <v>#N/A</v>
      </c>
      <c r="AI78" s="507" t="e">
        <f ca="1">+IF(AND(ISNUMBER(OFFSET('Sanitation Data'!$F$11,0,10*ROW('Sanitation Data'!F72))),'Data Summary'!CX78="Yes"),OFFSET('Sanitation Data'!$F$11,0,10*ROW('Sanitation Data'!F72)),NA())</f>
        <v>#N/A</v>
      </c>
      <c r="AJ78" s="507" t="e">
        <f ca="1">+IF(AND(ISNUMBER(OFFSET('Sanitation Data'!$F$12,0,10*ROW('Sanitation Data'!F72))),'Data Summary'!CY78="Yes"),OFFSET('Sanitation Data'!$F$12,0,10*ROW('Sanitation Data'!F72)),NA())</f>
        <v>#N/A</v>
      </c>
      <c r="AK78" s="507" t="e">
        <f ca="1">+IF(AND(ISNUMBER(OFFSET('Sanitation Data'!$G$4,0,10*ROW('Sanitation Data'!G72))),'Data Summary'!CZ78="Yes"),100-OFFSET('Sanitation Data'!$G$4,0,10*ROW('Sanitation Data'!G72)),NA())</f>
        <v>#N/A</v>
      </c>
      <c r="AL78" s="507" t="e">
        <f ca="1">+IF(AND(ISNUMBER(OFFSET('Sanitation Data'!$G$6,0,10*ROW('Sanitation Data'!G72))),'Data Summary'!DA78="Yes"),OFFSET('Sanitation Data'!$G$6,0,10*ROW('Sanitation Data'!G72)),NA())</f>
        <v>#N/A</v>
      </c>
      <c r="AM78" s="507" t="e">
        <f ca="1">+IF(AND(ISNUMBER(OFFSET('Sanitation Data'!$G$10,0,10*ROW('Sanitation Data'!G72))),'Data Summary'!DB78="Yes"),OFFSET('Sanitation Data'!$G$10,0,10*ROW('Sanitation Data'!G72)),NA())</f>
        <v>#N/A</v>
      </c>
      <c r="AN78" s="507" t="e">
        <f ca="1">+IF(AND(ISNUMBER(OFFSET('Sanitation Data'!$G$11,0,10*ROW('Sanitation Data'!G72))),'Data Summary'!DC78="Yes"),OFFSET('Sanitation Data'!$G$11,0,10*ROW('Sanitation Data'!G72)),NA())</f>
        <v>#N/A</v>
      </c>
      <c r="AO78" s="507" t="e">
        <f ca="1">+IF(AND(ISNUMBER(OFFSET('Sanitation Data'!$G$12,0,10*ROW('Sanitation Data'!G72))),'Data Summary'!DD78="Yes"),OFFSET('Sanitation Data'!$G$12,0,10*ROW('Sanitation Data'!G72)),NA())</f>
        <v>#N/A</v>
      </c>
      <c r="AP78" s="507" t="e">
        <f ca="1">+IF(AND(ISNUMBER(OFFSET('Sanitation Data'!$H$4,0,10*ROW('Sanitation Data'!H72))),'Data Summary'!DE78="Yes"),100-OFFSET('Sanitation Data'!$H$4,0,10*ROW('Sanitation Data'!H72)),NA())</f>
        <v>#N/A</v>
      </c>
      <c r="AQ78" s="507" t="e">
        <f ca="1">+IF(AND(ISNUMBER(OFFSET('Sanitation Data'!$H$6,0,10*ROW('Sanitation Data'!H72))),'Data Summary'!DF78="Yes"),OFFSET('Sanitation Data'!$H$6,0,10*ROW('Sanitation Data'!H72)),NA())</f>
        <v>#N/A</v>
      </c>
      <c r="AR78" s="507" t="e">
        <f ca="1">+IF(AND(ISNUMBER(OFFSET('Sanitation Data'!$H$10,0,10*ROW('Sanitation Data'!H72))),'Data Summary'!DG78="Yes"),OFFSET('Sanitation Data'!$H$10,0,10*ROW('Sanitation Data'!H72)),NA())</f>
        <v>#N/A</v>
      </c>
      <c r="AS78" s="507" t="e">
        <f ca="1">+IF(AND(ISNUMBER(OFFSET('Sanitation Data'!$H$11,0,10*ROW('Sanitation Data'!H72))),'Data Summary'!DH78="Yes"),OFFSET('Sanitation Data'!$H$11,0,10*ROW('Sanitation Data'!H72)),NA())</f>
        <v>#N/A</v>
      </c>
      <c r="AT78" s="507" t="e">
        <f ca="1">+IF(AND(ISNUMBER(OFFSET('Sanitation Data'!$H$12,0,10*ROW('Sanitation Data'!H72))),'Data Summary'!DI78="Yes"),OFFSET('Sanitation Data'!$H$12,0,10*ROW('Sanitation Data'!H72)),NA())</f>
        <v>#N/A</v>
      </c>
      <c r="AU78" s="507" t="e">
        <f ca="1">+IF(AND(ISNUMBER(OFFSET('Sanitation Data'!$I$4,0,10*ROW('Sanitation Data'!I72))),'Data Summary'!DJ78="Yes"),100-OFFSET('Sanitation Data'!$I$4,0,10*ROW('Sanitation Data'!I72)),NA())</f>
        <v>#N/A</v>
      </c>
      <c r="AV78" s="507" t="e">
        <f ca="1">+IF(AND(ISNUMBER(OFFSET('Sanitation Data'!$I$6,0,10*ROW('Sanitation Data'!I72))),'Data Summary'!DK78="Yes"),OFFSET('Sanitation Data'!$I$6,0,10*ROW('Sanitation Data'!I72)),NA())</f>
        <v>#N/A</v>
      </c>
      <c r="AW78" s="507" t="e">
        <f ca="1">+IF(AND(ISNUMBER(OFFSET('Sanitation Data'!$I$10,0,10*ROW('Sanitation Data'!I72))),'Data Summary'!DL78="Yes"),OFFSET('Sanitation Data'!$I$10,0,10*ROW('Sanitation Data'!I72)),NA())</f>
        <v>#N/A</v>
      </c>
      <c r="AX78" s="507" t="e">
        <f ca="1">+IF(AND(ISNUMBER(OFFSET('Sanitation Data'!$I$11,0,10*ROW('Sanitation Data'!I72))),'Data Summary'!DM78="Yes"),OFFSET('Sanitation Data'!$I$11,0,10*ROW('Sanitation Data'!I72)),NA())</f>
        <v>#N/A</v>
      </c>
      <c r="AY78" s="507" t="e">
        <f ca="1">+IF(AND(ISNUMBER(OFFSET('Sanitation Data'!$I$12,0,10*ROW('Sanitation Data'!I72))),'Data Summary'!DN78="Yes"),OFFSET('Sanitation Data'!$I$12,0,10*ROW('Sanitation Data'!I72)),NA())</f>
        <v>#N/A</v>
      </c>
      <c r="AZ78" s="508" t="e">
        <f ca="1">+IF(AND(ISNUMBER(OFFSET('Hygiene Data'!$D$5,0,10*ROW('Hygiene Data'!D72))),'Data Summary'!DO78="Yes"),OFFSET('Hygiene Data'!$D$5,0,10*ROW('Hygiene Data'!D72)),NA())</f>
        <v>#N/A</v>
      </c>
      <c r="BA78" s="508" t="e">
        <f ca="1">+IF(AND(ISNUMBER(OFFSET('Hygiene Data'!$D$7,0,10*ROW('Hygiene Data'!D72))),'Data Summary'!DP78="Yes"),OFFSET('Hygiene Data'!$D$7,0,10*ROW('Hygiene Data'!D72)),NA())</f>
        <v>#N/A</v>
      </c>
      <c r="BB78" s="508" t="e">
        <f ca="1">+IF(AND(ISNUMBER(OFFSET('Hygiene Data'!$D$9,0,10*ROW('Hygiene Data'!D72))),'Data Summary'!DQ78="Yes"),OFFSET('Hygiene Data'!$D$9,0,10*ROW('Hygiene Data'!D72)),NA())</f>
        <v>#N/A</v>
      </c>
      <c r="BC78" s="508" t="e">
        <f ca="1">+IF(AND(ISNUMBER(OFFSET('Hygiene Data'!$E$5,0,10*ROW('Hygiene Data'!E72))),'Data Summary'!DR78="Yes"),OFFSET('Hygiene Data'!$E$5,0,10*ROW('Hygiene Data'!E72)),NA())</f>
        <v>#N/A</v>
      </c>
      <c r="BD78" s="508" t="e">
        <f ca="1">+IF(AND(ISNUMBER(OFFSET('Hygiene Data'!$E$7,0,10*ROW('Hygiene Data'!E72))),'Data Summary'!DS78="Yes"),OFFSET('Hygiene Data'!$E$7,0,10*ROW('Hygiene Data'!E72)),NA())</f>
        <v>#N/A</v>
      </c>
      <c r="BE78" s="508" t="e">
        <f ca="1">+IF(AND(ISNUMBER(OFFSET('Hygiene Data'!$E$9,0,10*ROW('Hygiene Data'!E72))),'Data Summary'!DT78="Yes"),OFFSET('Hygiene Data'!$E$9,0,10*ROW('Hygiene Data'!E72)),NA())</f>
        <v>#N/A</v>
      </c>
      <c r="BF78" s="508" t="e">
        <f ca="1">+IF(AND(ISNUMBER(OFFSET('Hygiene Data'!$F$5,0,10*ROW('Hygiene Data'!F72))),'Data Summary'!DU78="Yes"),OFFSET('Hygiene Data'!$F$5,0,10*ROW('Hygiene Data'!F72)),NA())</f>
        <v>#N/A</v>
      </c>
      <c r="BG78" s="508" t="e">
        <f ca="1">+IF(AND(ISNUMBER(OFFSET('Hygiene Data'!$F$7,0,10*ROW('Hygiene Data'!F72))),'Data Summary'!DV78="Yes"),OFFSET('Hygiene Data'!$F$7,0,10*ROW('Hygiene Data'!F72)),NA())</f>
        <v>#N/A</v>
      </c>
      <c r="BH78" s="508" t="e">
        <f ca="1">+IF(AND(ISNUMBER(OFFSET('Hygiene Data'!$F$9,0,10*ROW('Hygiene Data'!F72))),'Data Summary'!DW78="Yes"),OFFSET('Hygiene Data'!$F$9,0,10*ROW('Hygiene Data'!F72)),NA())</f>
        <v>#N/A</v>
      </c>
      <c r="BI78" s="508" t="e">
        <f ca="1">+IF(AND(ISNUMBER(OFFSET('Hygiene Data'!$G$5,0,10*ROW('Hygiene Data'!G72))),'Data Summary'!DX78="Yes"),OFFSET('Hygiene Data'!$G$5,0,10*ROW('Hygiene Data'!G72)),NA())</f>
        <v>#N/A</v>
      </c>
      <c r="BJ78" s="508" t="e">
        <f ca="1">+IF(AND(ISNUMBER(OFFSET('Hygiene Data'!$G$7,0,10*ROW('Hygiene Data'!G72))),'Data Summary'!DY78="Yes"),OFFSET('Hygiene Data'!$G$7,0,10*ROW('Hygiene Data'!G72)),NA())</f>
        <v>#N/A</v>
      </c>
      <c r="BK78" s="508" t="e">
        <f ca="1">+IF(AND(ISNUMBER(OFFSET('Hygiene Data'!$G$9,0,10*ROW('Hygiene Data'!G72))),'Data Summary'!DZ78="Yes"),OFFSET('Hygiene Data'!$G$9,0,10*ROW('Hygiene Data'!G72)),NA())</f>
        <v>#N/A</v>
      </c>
      <c r="BL78" s="508" t="e">
        <f ca="1">+IF(AND(ISNUMBER(OFFSET('Hygiene Data'!$H$5,0,10*ROW('Hygiene Data'!H72))),'Data Summary'!EA78="Yes"),OFFSET('Hygiene Data'!$H$5,0,10*ROW('Hygiene Data'!H72)),NA())</f>
        <v>#N/A</v>
      </c>
      <c r="BM78" s="508" t="e">
        <f ca="1">+IF(AND(ISNUMBER(OFFSET('Hygiene Data'!$H$7,0,10*ROW('Hygiene Data'!H72))),'Data Summary'!EB78="Yes"),OFFSET('Hygiene Data'!$H$7,0,10*ROW('Hygiene Data'!H72)),NA())</f>
        <v>#N/A</v>
      </c>
      <c r="BN78" s="508" t="e">
        <f ca="1">+IF(AND(ISNUMBER(OFFSET('Hygiene Data'!$H$9,0,10*ROW('Hygiene Data'!H72))),'Data Summary'!EC78="Yes"),OFFSET('Hygiene Data'!$H$9,0,10*ROW('Hygiene Data'!H72)),NA())</f>
        <v>#N/A</v>
      </c>
      <c r="BO78" s="508" t="e">
        <f ca="1">+IF(AND(ISNUMBER(OFFSET('Hygiene Data'!$I$5,0,10*ROW('Hygiene Data'!I72))),'Data Summary'!ED78="Yes"),OFFSET('Hygiene Data'!$I$5,0,10*ROW('Hygiene Data'!I72)),NA())</f>
        <v>#N/A</v>
      </c>
      <c r="BP78" s="508" t="e">
        <f ca="1">+IF(AND(ISNUMBER(OFFSET('Hygiene Data'!$I$7,0,10*ROW('Hygiene Data'!I72))),'Data Summary'!EE78="Yes"),OFFSET('Hygiene Data'!$I$7,0,10*ROW('Hygiene Data'!I72)),NA())</f>
        <v>#N/A</v>
      </c>
      <c r="BQ78" s="508" t="e">
        <f ca="1">+IF(AND(ISNUMBER(OFFSET('Hygiene Data'!$I$9,0,10*ROW('Hygiene Data'!I72))),'Data Summary'!EF78="Yes"),OFFSET('Hygiene Data'!$I$9,0,10*ROW('Hygiene Data'!I72)),NA())</f>
        <v>#N/A</v>
      </c>
    </row>
    <row r="79" spans="1:69" x14ac:dyDescent="0.25">
      <c r="A79" s="504" t="e">
        <f ca="1">+RIGHT('Data Summary'!A79,LEN('Data Summary'!A79)-9)</f>
        <v>#VALUE!</v>
      </c>
      <c r="B79" s="478" t="str">
        <f ca="1">+IF(ISTEXT('Data Summary'!B79),'Data Summary'!B79,"")</f>
        <v/>
      </c>
      <c r="C79" s="505" t="e">
        <f ca="1">+VALUE('Data Summary'!C79)</f>
        <v>#VALUE!</v>
      </c>
      <c r="D79" s="506" t="e">
        <f ca="1">+IF(AND(ISNUMBER(OFFSET('Water Data'!$D$4,0,10*ROW('Water Data'!D73))),'Data Summary'!BS79="Yes"),100-OFFSET('Water Data'!$D$4,0,10*ROW('Water Data'!D73)),NA())</f>
        <v>#N/A</v>
      </c>
      <c r="E79" s="506" t="e">
        <f ca="1">+IF(AND(ISNUMBER(OFFSET('Water Data'!$D$6,0,10*ROW('Water Data'!D73))),'Data Summary'!BT79="Yes"),OFFSET('Water Data'!$D$6,0,10*ROW('Water Data'!D73)),NA())</f>
        <v>#N/A</v>
      </c>
      <c r="F79" s="506" t="e">
        <f ca="1">+IF(AND(ISNUMBER(OFFSET('Water Data'!$D$9,0,10*ROW('Water Data'!D73))),'Data Summary'!BU79="Yes"),OFFSET('Water Data'!$D$9,0,10*ROW('Water Data'!D73)),NA())</f>
        <v>#N/A</v>
      </c>
      <c r="G79" s="506" t="e">
        <f ca="1">+IF(AND(ISNUMBER(OFFSET('Water Data'!$E$4,0,10*ROW('Water Data'!E73))),'Data Summary'!BV79="Yes"),100-OFFSET('Water Data'!$E$4,0,10*ROW('Water Data'!E73)),NA())</f>
        <v>#N/A</v>
      </c>
      <c r="H79" s="506" t="e">
        <f ca="1">+IF(AND(ISNUMBER(OFFSET('Water Data'!$E$6,0,10*ROW('Water Data'!E73))),'Data Summary'!BW79="Yes"),OFFSET('Water Data'!$E$6,0,10*ROW('Water Data'!E73)),NA())</f>
        <v>#N/A</v>
      </c>
      <c r="I79" s="506" t="e">
        <f ca="1">+IF(AND(ISNUMBER(OFFSET('Water Data'!$E$9,0,10*ROW('Water Data'!E73))),'Data Summary'!BX79="Yes"),OFFSET('Water Data'!$E$9,0,10*ROW('Water Data'!E73)),NA())</f>
        <v>#N/A</v>
      </c>
      <c r="J79" s="506" t="e">
        <f ca="1">+IF(AND(ISNUMBER(OFFSET('Water Data'!$F$4,0,10*ROW('Water Data'!F73))),'Data Summary'!BY79="Yes"),100-OFFSET('Water Data'!$F$4,0,10*ROW('Water Data'!F73)),NA())</f>
        <v>#N/A</v>
      </c>
      <c r="K79" s="506" t="e">
        <f ca="1">+IF(AND(ISNUMBER(OFFSET('Water Data'!$F$6,0,10*ROW('Water Data'!F73))),'Data Summary'!BZ79="Yes"),OFFSET('Water Data'!$F$6,0,10*ROW('Water Data'!F73)),NA())</f>
        <v>#N/A</v>
      </c>
      <c r="L79" s="506" t="e">
        <f ca="1">+IF(AND(ISNUMBER(OFFSET('Water Data'!$F$9,0,10*ROW('Water Data'!F73))),'Data Summary'!CA79="Yes"),OFFSET('Water Data'!$F$9,0,10*ROW('Water Data'!F73)),NA())</f>
        <v>#N/A</v>
      </c>
      <c r="M79" s="506" t="e">
        <f ca="1">+IF(AND(ISNUMBER(OFFSET('Water Data'!$G$4,0,10*ROW('Water Data'!G73))),'Data Summary'!CB79="Yes"),100-OFFSET('Water Data'!$G$4,0,10*ROW('Water Data'!G73)),NA())</f>
        <v>#N/A</v>
      </c>
      <c r="N79" s="506" t="e">
        <f ca="1">+IF(AND(ISNUMBER(OFFSET('Water Data'!$G$6,0,10*ROW('Water Data'!G73))),'Data Summary'!CC79="Yes"),OFFSET('Water Data'!$G$6,0,10*ROW('Water Data'!G73)),NA())</f>
        <v>#N/A</v>
      </c>
      <c r="O79" s="506" t="e">
        <f ca="1">+IF(AND(ISNUMBER(OFFSET('Water Data'!$G$9,0,10*ROW('Water Data'!G73))),'Data Summary'!CD79="Yes"),OFFSET('Water Data'!$G$9,0,10*ROW('Water Data'!G73)),NA())</f>
        <v>#N/A</v>
      </c>
      <c r="P79" s="506" t="e">
        <f ca="1">+IF(AND(ISNUMBER(OFFSET('Water Data'!$H$4,0,10*ROW('Water Data'!H73))),'Data Summary'!CE79="Yes"),100-OFFSET('Water Data'!$H$4,0,10*ROW('Water Data'!H73)),NA())</f>
        <v>#N/A</v>
      </c>
      <c r="Q79" s="506" t="e">
        <f ca="1">+IF(AND(ISNUMBER(OFFSET('Water Data'!$H$6,0,10*ROW('Water Data'!H73))),'Data Summary'!CF79="Yes"),OFFSET('Water Data'!$H$6,0,10*ROW('Water Data'!H73)),NA())</f>
        <v>#N/A</v>
      </c>
      <c r="R79" s="506" t="e">
        <f ca="1">+IF(AND(ISNUMBER(OFFSET('Water Data'!$H$9,0,10*ROW('Water Data'!H73))),'Data Summary'!CG79="Yes"),OFFSET('Water Data'!$H$9,0,10*ROW('Water Data'!H73)),NA())</f>
        <v>#N/A</v>
      </c>
      <c r="S79" s="506" t="e">
        <f ca="1">+IF(AND(ISNUMBER(OFFSET('Water Data'!$I$4,0,10*ROW('Water Data'!I73))),'Data Summary'!CH79="Yes"),100-OFFSET('Water Data'!$I$4,0,10*ROW('Water Data'!I73)),NA())</f>
        <v>#N/A</v>
      </c>
      <c r="T79" s="506" t="e">
        <f ca="1">+IF(AND(ISNUMBER(OFFSET('Water Data'!$I$6,0,10*ROW('Water Data'!I73))),'Data Summary'!CI79="Yes"),OFFSET('Water Data'!$I$6,0,10*ROW('Water Data'!I73)),NA())</f>
        <v>#N/A</v>
      </c>
      <c r="U79" s="506" t="e">
        <f ca="1">+IF(AND(ISNUMBER(OFFSET('Water Data'!$I$9,0,10*ROW('Water Data'!I73))),'Data Summary'!CJ79="Yes"),OFFSET('Water Data'!$I$9,0,10*ROW('Water Data'!I73)),NA())</f>
        <v>#N/A</v>
      </c>
      <c r="V79" s="507" t="e">
        <f ca="1">+IF(AND(ISNUMBER(OFFSET('Sanitation Data'!$D$4,0,10*ROW('Sanitation Data'!D73))),'Data Summary'!CK79="Yes"),100-OFFSET('Sanitation Data'!$D$4,0,10*ROW('Sanitation Data'!D73)),NA())</f>
        <v>#N/A</v>
      </c>
      <c r="W79" s="507" t="e">
        <f ca="1">+IF(AND(ISNUMBER(OFFSET('Sanitation Data'!$D$6,0,10*ROW('Sanitation Data'!D73))),'Data Summary'!CL79="Yes"),OFFSET('Sanitation Data'!$D$6,0,10*ROW('Sanitation Data'!D73)),NA())</f>
        <v>#N/A</v>
      </c>
      <c r="X79" s="507" t="e">
        <f ca="1">+IF(AND(ISNUMBER(OFFSET('Sanitation Data'!$D$10,0,10*ROW('Sanitation Data'!D73))),'Data Summary'!CM79="Yes"),OFFSET('Sanitation Data'!$D$10,0,10*ROW('Sanitation Data'!D73)),NA())</f>
        <v>#N/A</v>
      </c>
      <c r="Y79" s="507" t="e">
        <f ca="1">+IF(AND(ISNUMBER(OFFSET('Sanitation Data'!$D$11,0,10*ROW('Sanitation Data'!D73))),'Data Summary'!CN79="Yes"),OFFSET('Sanitation Data'!$D$11,0,10*ROW('Sanitation Data'!D73)),NA())</f>
        <v>#N/A</v>
      </c>
      <c r="Z79" s="507" t="e">
        <f ca="1">+IF(AND(ISNUMBER(OFFSET('Sanitation Data'!$D$12,0,10*ROW('Sanitation Data'!D73))),'Data Summary'!CO79="Yes"),OFFSET('Sanitation Data'!$D$12,0,10*ROW('Sanitation Data'!D73)),NA())</f>
        <v>#N/A</v>
      </c>
      <c r="AA79" s="507" t="e">
        <f ca="1">+IF(AND(ISNUMBER(OFFSET('Sanitation Data'!$E$4,0,10*ROW('Sanitation Data'!E73))),'Data Summary'!CP79="Yes"),100-OFFSET('Sanitation Data'!$E$4,0,10*ROW('Sanitation Data'!E73)),NA())</f>
        <v>#N/A</v>
      </c>
      <c r="AB79" s="507" t="e">
        <f ca="1">+IF(AND(ISNUMBER(OFFSET('Sanitation Data'!$E$6,0,10*ROW('Sanitation Data'!E73))),'Data Summary'!CQ79="Yes"),OFFSET('Sanitation Data'!$E$6,0,10*ROW('Sanitation Data'!E73)),NA())</f>
        <v>#N/A</v>
      </c>
      <c r="AC79" s="507" t="e">
        <f ca="1">+IF(AND(ISNUMBER(OFFSET('Sanitation Data'!$E$10,0,10*ROW('Sanitation Data'!E73))),'Data Summary'!CR79="Yes"),OFFSET('Sanitation Data'!$E$10,0,10*ROW('Sanitation Data'!E73)),NA())</f>
        <v>#N/A</v>
      </c>
      <c r="AD79" s="507" t="e">
        <f ca="1">+IF(AND(ISNUMBER(OFFSET('Sanitation Data'!$E$11,0,10*ROW('Sanitation Data'!E73))),'Data Summary'!CS79="Yes"),OFFSET('Sanitation Data'!$E$11,0,10*ROW('Sanitation Data'!E73)),NA())</f>
        <v>#N/A</v>
      </c>
      <c r="AE79" s="507" t="e">
        <f ca="1">+IF(AND(ISNUMBER(OFFSET('Sanitation Data'!$E$12,0,10*ROW('Sanitation Data'!E73))),'Data Summary'!CT79="Yes"),OFFSET('Sanitation Data'!$E$12,0,10*ROW('Sanitation Data'!E73)),NA())</f>
        <v>#N/A</v>
      </c>
      <c r="AF79" s="507" t="e">
        <f ca="1">+IF(AND(ISNUMBER(OFFSET('Sanitation Data'!$F$4,0,10*ROW('Sanitation Data'!F73))),'Data Summary'!CU79="Yes"),100-OFFSET('Sanitation Data'!$F$4,0,10*ROW('Sanitation Data'!F73)),NA())</f>
        <v>#N/A</v>
      </c>
      <c r="AG79" s="507" t="e">
        <f ca="1">+IF(AND(ISNUMBER(OFFSET('Sanitation Data'!$F$6,0,10*ROW('Sanitation Data'!F73))),'Data Summary'!CV79="Yes"),OFFSET('Sanitation Data'!$F$6,0,10*ROW('Sanitation Data'!F73)),NA())</f>
        <v>#N/A</v>
      </c>
      <c r="AH79" s="507" t="e">
        <f ca="1">+IF(AND(ISNUMBER(OFFSET('Sanitation Data'!$F$10,0,10*ROW('Sanitation Data'!F73))),'Data Summary'!CW79="Yes"),OFFSET('Sanitation Data'!$F$10,0,10*ROW('Sanitation Data'!F73)),NA())</f>
        <v>#N/A</v>
      </c>
      <c r="AI79" s="507" t="e">
        <f ca="1">+IF(AND(ISNUMBER(OFFSET('Sanitation Data'!$F$11,0,10*ROW('Sanitation Data'!F73))),'Data Summary'!CX79="Yes"),OFFSET('Sanitation Data'!$F$11,0,10*ROW('Sanitation Data'!F73)),NA())</f>
        <v>#N/A</v>
      </c>
      <c r="AJ79" s="507" t="e">
        <f ca="1">+IF(AND(ISNUMBER(OFFSET('Sanitation Data'!$F$12,0,10*ROW('Sanitation Data'!F73))),'Data Summary'!CY79="Yes"),OFFSET('Sanitation Data'!$F$12,0,10*ROW('Sanitation Data'!F73)),NA())</f>
        <v>#N/A</v>
      </c>
      <c r="AK79" s="507" t="e">
        <f ca="1">+IF(AND(ISNUMBER(OFFSET('Sanitation Data'!$G$4,0,10*ROW('Sanitation Data'!G73))),'Data Summary'!CZ79="Yes"),100-OFFSET('Sanitation Data'!$G$4,0,10*ROW('Sanitation Data'!G73)),NA())</f>
        <v>#N/A</v>
      </c>
      <c r="AL79" s="507" t="e">
        <f ca="1">+IF(AND(ISNUMBER(OFFSET('Sanitation Data'!$G$6,0,10*ROW('Sanitation Data'!G73))),'Data Summary'!DA79="Yes"),OFFSET('Sanitation Data'!$G$6,0,10*ROW('Sanitation Data'!G73)),NA())</f>
        <v>#N/A</v>
      </c>
      <c r="AM79" s="507" t="e">
        <f ca="1">+IF(AND(ISNUMBER(OFFSET('Sanitation Data'!$G$10,0,10*ROW('Sanitation Data'!G73))),'Data Summary'!DB79="Yes"),OFFSET('Sanitation Data'!$G$10,0,10*ROW('Sanitation Data'!G73)),NA())</f>
        <v>#N/A</v>
      </c>
      <c r="AN79" s="507" t="e">
        <f ca="1">+IF(AND(ISNUMBER(OFFSET('Sanitation Data'!$G$11,0,10*ROW('Sanitation Data'!G73))),'Data Summary'!DC79="Yes"),OFFSET('Sanitation Data'!$G$11,0,10*ROW('Sanitation Data'!G73)),NA())</f>
        <v>#N/A</v>
      </c>
      <c r="AO79" s="507" t="e">
        <f ca="1">+IF(AND(ISNUMBER(OFFSET('Sanitation Data'!$G$12,0,10*ROW('Sanitation Data'!G73))),'Data Summary'!DD79="Yes"),OFFSET('Sanitation Data'!$G$12,0,10*ROW('Sanitation Data'!G73)),NA())</f>
        <v>#N/A</v>
      </c>
      <c r="AP79" s="507" t="e">
        <f ca="1">+IF(AND(ISNUMBER(OFFSET('Sanitation Data'!$H$4,0,10*ROW('Sanitation Data'!H73))),'Data Summary'!DE79="Yes"),100-OFFSET('Sanitation Data'!$H$4,0,10*ROW('Sanitation Data'!H73)),NA())</f>
        <v>#N/A</v>
      </c>
      <c r="AQ79" s="507" t="e">
        <f ca="1">+IF(AND(ISNUMBER(OFFSET('Sanitation Data'!$H$6,0,10*ROW('Sanitation Data'!H73))),'Data Summary'!DF79="Yes"),OFFSET('Sanitation Data'!$H$6,0,10*ROW('Sanitation Data'!H73)),NA())</f>
        <v>#N/A</v>
      </c>
      <c r="AR79" s="507" t="e">
        <f ca="1">+IF(AND(ISNUMBER(OFFSET('Sanitation Data'!$H$10,0,10*ROW('Sanitation Data'!H73))),'Data Summary'!DG79="Yes"),OFFSET('Sanitation Data'!$H$10,0,10*ROW('Sanitation Data'!H73)),NA())</f>
        <v>#N/A</v>
      </c>
      <c r="AS79" s="507" t="e">
        <f ca="1">+IF(AND(ISNUMBER(OFFSET('Sanitation Data'!$H$11,0,10*ROW('Sanitation Data'!H73))),'Data Summary'!DH79="Yes"),OFFSET('Sanitation Data'!$H$11,0,10*ROW('Sanitation Data'!H73)),NA())</f>
        <v>#N/A</v>
      </c>
      <c r="AT79" s="507" t="e">
        <f ca="1">+IF(AND(ISNUMBER(OFFSET('Sanitation Data'!$H$12,0,10*ROW('Sanitation Data'!H73))),'Data Summary'!DI79="Yes"),OFFSET('Sanitation Data'!$H$12,0,10*ROW('Sanitation Data'!H73)),NA())</f>
        <v>#N/A</v>
      </c>
      <c r="AU79" s="507" t="e">
        <f ca="1">+IF(AND(ISNUMBER(OFFSET('Sanitation Data'!$I$4,0,10*ROW('Sanitation Data'!I73))),'Data Summary'!DJ79="Yes"),100-OFFSET('Sanitation Data'!$I$4,0,10*ROW('Sanitation Data'!I73)),NA())</f>
        <v>#N/A</v>
      </c>
      <c r="AV79" s="507" t="e">
        <f ca="1">+IF(AND(ISNUMBER(OFFSET('Sanitation Data'!$I$6,0,10*ROW('Sanitation Data'!I73))),'Data Summary'!DK79="Yes"),OFFSET('Sanitation Data'!$I$6,0,10*ROW('Sanitation Data'!I73)),NA())</f>
        <v>#N/A</v>
      </c>
      <c r="AW79" s="507" t="e">
        <f ca="1">+IF(AND(ISNUMBER(OFFSET('Sanitation Data'!$I$10,0,10*ROW('Sanitation Data'!I73))),'Data Summary'!DL79="Yes"),OFFSET('Sanitation Data'!$I$10,0,10*ROW('Sanitation Data'!I73)),NA())</f>
        <v>#N/A</v>
      </c>
      <c r="AX79" s="507" t="e">
        <f ca="1">+IF(AND(ISNUMBER(OFFSET('Sanitation Data'!$I$11,0,10*ROW('Sanitation Data'!I73))),'Data Summary'!DM79="Yes"),OFFSET('Sanitation Data'!$I$11,0,10*ROW('Sanitation Data'!I73)),NA())</f>
        <v>#N/A</v>
      </c>
      <c r="AY79" s="507" t="e">
        <f ca="1">+IF(AND(ISNUMBER(OFFSET('Sanitation Data'!$I$12,0,10*ROW('Sanitation Data'!I73))),'Data Summary'!DN79="Yes"),OFFSET('Sanitation Data'!$I$12,0,10*ROW('Sanitation Data'!I73)),NA())</f>
        <v>#N/A</v>
      </c>
      <c r="AZ79" s="508" t="e">
        <f ca="1">+IF(AND(ISNUMBER(OFFSET('Hygiene Data'!$D$5,0,10*ROW('Hygiene Data'!D73))),'Data Summary'!DO79="Yes"),OFFSET('Hygiene Data'!$D$5,0,10*ROW('Hygiene Data'!D73)),NA())</f>
        <v>#N/A</v>
      </c>
      <c r="BA79" s="508" t="e">
        <f ca="1">+IF(AND(ISNUMBER(OFFSET('Hygiene Data'!$D$7,0,10*ROW('Hygiene Data'!D73))),'Data Summary'!DP79="Yes"),OFFSET('Hygiene Data'!$D$7,0,10*ROW('Hygiene Data'!D73)),NA())</f>
        <v>#N/A</v>
      </c>
      <c r="BB79" s="508" t="e">
        <f ca="1">+IF(AND(ISNUMBER(OFFSET('Hygiene Data'!$D$9,0,10*ROW('Hygiene Data'!D73))),'Data Summary'!DQ79="Yes"),OFFSET('Hygiene Data'!$D$9,0,10*ROW('Hygiene Data'!D73)),NA())</f>
        <v>#N/A</v>
      </c>
      <c r="BC79" s="508" t="e">
        <f ca="1">+IF(AND(ISNUMBER(OFFSET('Hygiene Data'!$E$5,0,10*ROW('Hygiene Data'!E73))),'Data Summary'!DR79="Yes"),OFFSET('Hygiene Data'!$E$5,0,10*ROW('Hygiene Data'!E73)),NA())</f>
        <v>#N/A</v>
      </c>
      <c r="BD79" s="508" t="e">
        <f ca="1">+IF(AND(ISNUMBER(OFFSET('Hygiene Data'!$E$7,0,10*ROW('Hygiene Data'!E73))),'Data Summary'!DS79="Yes"),OFFSET('Hygiene Data'!$E$7,0,10*ROW('Hygiene Data'!E73)),NA())</f>
        <v>#N/A</v>
      </c>
      <c r="BE79" s="508" t="e">
        <f ca="1">+IF(AND(ISNUMBER(OFFSET('Hygiene Data'!$E$9,0,10*ROW('Hygiene Data'!E73))),'Data Summary'!DT79="Yes"),OFFSET('Hygiene Data'!$E$9,0,10*ROW('Hygiene Data'!E73)),NA())</f>
        <v>#N/A</v>
      </c>
      <c r="BF79" s="508" t="e">
        <f ca="1">+IF(AND(ISNUMBER(OFFSET('Hygiene Data'!$F$5,0,10*ROW('Hygiene Data'!F73))),'Data Summary'!DU79="Yes"),OFFSET('Hygiene Data'!$F$5,0,10*ROW('Hygiene Data'!F73)),NA())</f>
        <v>#N/A</v>
      </c>
      <c r="BG79" s="508" t="e">
        <f ca="1">+IF(AND(ISNUMBER(OFFSET('Hygiene Data'!$F$7,0,10*ROW('Hygiene Data'!F73))),'Data Summary'!DV79="Yes"),OFFSET('Hygiene Data'!$F$7,0,10*ROW('Hygiene Data'!F73)),NA())</f>
        <v>#N/A</v>
      </c>
      <c r="BH79" s="508" t="e">
        <f ca="1">+IF(AND(ISNUMBER(OFFSET('Hygiene Data'!$F$9,0,10*ROW('Hygiene Data'!F73))),'Data Summary'!DW79="Yes"),OFFSET('Hygiene Data'!$F$9,0,10*ROW('Hygiene Data'!F73)),NA())</f>
        <v>#N/A</v>
      </c>
      <c r="BI79" s="508" t="e">
        <f ca="1">+IF(AND(ISNUMBER(OFFSET('Hygiene Data'!$G$5,0,10*ROW('Hygiene Data'!G73))),'Data Summary'!DX79="Yes"),OFFSET('Hygiene Data'!$G$5,0,10*ROW('Hygiene Data'!G73)),NA())</f>
        <v>#N/A</v>
      </c>
      <c r="BJ79" s="508" t="e">
        <f ca="1">+IF(AND(ISNUMBER(OFFSET('Hygiene Data'!$G$7,0,10*ROW('Hygiene Data'!G73))),'Data Summary'!DY79="Yes"),OFFSET('Hygiene Data'!$G$7,0,10*ROW('Hygiene Data'!G73)),NA())</f>
        <v>#N/A</v>
      </c>
      <c r="BK79" s="508" t="e">
        <f ca="1">+IF(AND(ISNUMBER(OFFSET('Hygiene Data'!$G$9,0,10*ROW('Hygiene Data'!G73))),'Data Summary'!DZ79="Yes"),OFFSET('Hygiene Data'!$G$9,0,10*ROW('Hygiene Data'!G73)),NA())</f>
        <v>#N/A</v>
      </c>
      <c r="BL79" s="508" t="e">
        <f ca="1">+IF(AND(ISNUMBER(OFFSET('Hygiene Data'!$H$5,0,10*ROW('Hygiene Data'!H73))),'Data Summary'!EA79="Yes"),OFFSET('Hygiene Data'!$H$5,0,10*ROW('Hygiene Data'!H73)),NA())</f>
        <v>#N/A</v>
      </c>
      <c r="BM79" s="508" t="e">
        <f ca="1">+IF(AND(ISNUMBER(OFFSET('Hygiene Data'!$H$7,0,10*ROW('Hygiene Data'!H73))),'Data Summary'!EB79="Yes"),OFFSET('Hygiene Data'!$H$7,0,10*ROW('Hygiene Data'!H73)),NA())</f>
        <v>#N/A</v>
      </c>
      <c r="BN79" s="508" t="e">
        <f ca="1">+IF(AND(ISNUMBER(OFFSET('Hygiene Data'!$H$9,0,10*ROW('Hygiene Data'!H73))),'Data Summary'!EC79="Yes"),OFFSET('Hygiene Data'!$H$9,0,10*ROW('Hygiene Data'!H73)),NA())</f>
        <v>#N/A</v>
      </c>
      <c r="BO79" s="508" t="e">
        <f ca="1">+IF(AND(ISNUMBER(OFFSET('Hygiene Data'!$I$5,0,10*ROW('Hygiene Data'!I73))),'Data Summary'!ED79="Yes"),OFFSET('Hygiene Data'!$I$5,0,10*ROW('Hygiene Data'!I73)),NA())</f>
        <v>#N/A</v>
      </c>
      <c r="BP79" s="508" t="e">
        <f ca="1">+IF(AND(ISNUMBER(OFFSET('Hygiene Data'!$I$7,0,10*ROW('Hygiene Data'!I73))),'Data Summary'!EE79="Yes"),OFFSET('Hygiene Data'!$I$7,0,10*ROW('Hygiene Data'!I73)),NA())</f>
        <v>#N/A</v>
      </c>
      <c r="BQ79" s="508" t="e">
        <f ca="1">+IF(AND(ISNUMBER(OFFSET('Hygiene Data'!$I$9,0,10*ROW('Hygiene Data'!I73))),'Data Summary'!EF79="Yes"),OFFSET('Hygiene Data'!$I$9,0,10*ROW('Hygiene Data'!I73)),NA())</f>
        <v>#N/A</v>
      </c>
    </row>
    <row r="80" spans="1:69" x14ac:dyDescent="0.25">
      <c r="A80" s="504" t="e">
        <f ca="1">+RIGHT('Data Summary'!A80,LEN('Data Summary'!A80)-9)</f>
        <v>#VALUE!</v>
      </c>
      <c r="B80" s="478" t="str">
        <f ca="1">+IF(ISTEXT('Data Summary'!B80),'Data Summary'!B80,"")</f>
        <v/>
      </c>
      <c r="C80" s="505" t="e">
        <f ca="1">+VALUE('Data Summary'!C80)</f>
        <v>#VALUE!</v>
      </c>
      <c r="D80" s="506" t="e">
        <f ca="1">+IF(AND(ISNUMBER(OFFSET('Water Data'!$D$4,0,10*ROW('Water Data'!D74))),'Data Summary'!BS80="Yes"),100-OFFSET('Water Data'!$D$4,0,10*ROW('Water Data'!D74)),NA())</f>
        <v>#N/A</v>
      </c>
      <c r="E80" s="506" t="e">
        <f ca="1">+IF(AND(ISNUMBER(OFFSET('Water Data'!$D$6,0,10*ROW('Water Data'!D74))),'Data Summary'!BT80="Yes"),OFFSET('Water Data'!$D$6,0,10*ROW('Water Data'!D74)),NA())</f>
        <v>#N/A</v>
      </c>
      <c r="F80" s="506" t="e">
        <f ca="1">+IF(AND(ISNUMBER(OFFSET('Water Data'!$D$9,0,10*ROW('Water Data'!D74))),'Data Summary'!BU80="Yes"),OFFSET('Water Data'!$D$9,0,10*ROW('Water Data'!D74)),NA())</f>
        <v>#N/A</v>
      </c>
      <c r="G80" s="506" t="e">
        <f ca="1">+IF(AND(ISNUMBER(OFFSET('Water Data'!$E$4,0,10*ROW('Water Data'!E74))),'Data Summary'!BV80="Yes"),100-OFFSET('Water Data'!$E$4,0,10*ROW('Water Data'!E74)),NA())</f>
        <v>#N/A</v>
      </c>
      <c r="H80" s="506" t="e">
        <f ca="1">+IF(AND(ISNUMBER(OFFSET('Water Data'!$E$6,0,10*ROW('Water Data'!E74))),'Data Summary'!BW80="Yes"),OFFSET('Water Data'!$E$6,0,10*ROW('Water Data'!E74)),NA())</f>
        <v>#N/A</v>
      </c>
      <c r="I80" s="506" t="e">
        <f ca="1">+IF(AND(ISNUMBER(OFFSET('Water Data'!$E$9,0,10*ROW('Water Data'!E74))),'Data Summary'!BX80="Yes"),OFFSET('Water Data'!$E$9,0,10*ROW('Water Data'!E74)),NA())</f>
        <v>#N/A</v>
      </c>
      <c r="J80" s="506" t="e">
        <f ca="1">+IF(AND(ISNUMBER(OFFSET('Water Data'!$F$4,0,10*ROW('Water Data'!F74))),'Data Summary'!BY80="Yes"),100-OFFSET('Water Data'!$F$4,0,10*ROW('Water Data'!F74)),NA())</f>
        <v>#N/A</v>
      </c>
      <c r="K80" s="506" t="e">
        <f ca="1">+IF(AND(ISNUMBER(OFFSET('Water Data'!$F$6,0,10*ROW('Water Data'!F74))),'Data Summary'!BZ80="Yes"),OFFSET('Water Data'!$F$6,0,10*ROW('Water Data'!F74)),NA())</f>
        <v>#N/A</v>
      </c>
      <c r="L80" s="506" t="e">
        <f ca="1">+IF(AND(ISNUMBER(OFFSET('Water Data'!$F$9,0,10*ROW('Water Data'!F74))),'Data Summary'!CA80="Yes"),OFFSET('Water Data'!$F$9,0,10*ROW('Water Data'!F74)),NA())</f>
        <v>#N/A</v>
      </c>
      <c r="M80" s="506" t="e">
        <f ca="1">+IF(AND(ISNUMBER(OFFSET('Water Data'!$G$4,0,10*ROW('Water Data'!G74))),'Data Summary'!CB80="Yes"),100-OFFSET('Water Data'!$G$4,0,10*ROW('Water Data'!G74)),NA())</f>
        <v>#N/A</v>
      </c>
      <c r="N80" s="506" t="e">
        <f ca="1">+IF(AND(ISNUMBER(OFFSET('Water Data'!$G$6,0,10*ROW('Water Data'!G74))),'Data Summary'!CC80="Yes"),OFFSET('Water Data'!$G$6,0,10*ROW('Water Data'!G74)),NA())</f>
        <v>#N/A</v>
      </c>
      <c r="O80" s="506" t="e">
        <f ca="1">+IF(AND(ISNUMBER(OFFSET('Water Data'!$G$9,0,10*ROW('Water Data'!G74))),'Data Summary'!CD80="Yes"),OFFSET('Water Data'!$G$9,0,10*ROW('Water Data'!G74)),NA())</f>
        <v>#N/A</v>
      </c>
      <c r="P80" s="506" t="e">
        <f ca="1">+IF(AND(ISNUMBER(OFFSET('Water Data'!$H$4,0,10*ROW('Water Data'!H74))),'Data Summary'!CE80="Yes"),100-OFFSET('Water Data'!$H$4,0,10*ROW('Water Data'!H74)),NA())</f>
        <v>#N/A</v>
      </c>
      <c r="Q80" s="506" t="e">
        <f ca="1">+IF(AND(ISNUMBER(OFFSET('Water Data'!$H$6,0,10*ROW('Water Data'!H74))),'Data Summary'!CF80="Yes"),OFFSET('Water Data'!$H$6,0,10*ROW('Water Data'!H74)),NA())</f>
        <v>#N/A</v>
      </c>
      <c r="R80" s="506" t="e">
        <f ca="1">+IF(AND(ISNUMBER(OFFSET('Water Data'!$H$9,0,10*ROW('Water Data'!H74))),'Data Summary'!CG80="Yes"),OFFSET('Water Data'!$H$9,0,10*ROW('Water Data'!H74)),NA())</f>
        <v>#N/A</v>
      </c>
      <c r="S80" s="506" t="e">
        <f ca="1">+IF(AND(ISNUMBER(OFFSET('Water Data'!$I$4,0,10*ROW('Water Data'!I74))),'Data Summary'!CH80="Yes"),100-OFFSET('Water Data'!$I$4,0,10*ROW('Water Data'!I74)),NA())</f>
        <v>#N/A</v>
      </c>
      <c r="T80" s="506" t="e">
        <f ca="1">+IF(AND(ISNUMBER(OFFSET('Water Data'!$I$6,0,10*ROW('Water Data'!I74))),'Data Summary'!CI80="Yes"),OFFSET('Water Data'!$I$6,0,10*ROW('Water Data'!I74)),NA())</f>
        <v>#N/A</v>
      </c>
      <c r="U80" s="506" t="e">
        <f ca="1">+IF(AND(ISNUMBER(OFFSET('Water Data'!$I$9,0,10*ROW('Water Data'!I74))),'Data Summary'!CJ80="Yes"),OFFSET('Water Data'!$I$9,0,10*ROW('Water Data'!I74)),NA())</f>
        <v>#N/A</v>
      </c>
      <c r="V80" s="507" t="e">
        <f ca="1">+IF(AND(ISNUMBER(OFFSET('Sanitation Data'!$D$4,0,10*ROW('Sanitation Data'!D74))),'Data Summary'!CK80="Yes"),100-OFFSET('Sanitation Data'!$D$4,0,10*ROW('Sanitation Data'!D74)),NA())</f>
        <v>#N/A</v>
      </c>
      <c r="W80" s="507" t="e">
        <f ca="1">+IF(AND(ISNUMBER(OFFSET('Sanitation Data'!$D$6,0,10*ROW('Sanitation Data'!D74))),'Data Summary'!CL80="Yes"),OFFSET('Sanitation Data'!$D$6,0,10*ROW('Sanitation Data'!D74)),NA())</f>
        <v>#N/A</v>
      </c>
      <c r="X80" s="507" t="e">
        <f ca="1">+IF(AND(ISNUMBER(OFFSET('Sanitation Data'!$D$10,0,10*ROW('Sanitation Data'!D74))),'Data Summary'!CM80="Yes"),OFFSET('Sanitation Data'!$D$10,0,10*ROW('Sanitation Data'!D74)),NA())</f>
        <v>#N/A</v>
      </c>
      <c r="Y80" s="507" t="e">
        <f ca="1">+IF(AND(ISNUMBER(OFFSET('Sanitation Data'!$D$11,0,10*ROW('Sanitation Data'!D74))),'Data Summary'!CN80="Yes"),OFFSET('Sanitation Data'!$D$11,0,10*ROW('Sanitation Data'!D74)),NA())</f>
        <v>#N/A</v>
      </c>
      <c r="Z80" s="507" t="e">
        <f ca="1">+IF(AND(ISNUMBER(OFFSET('Sanitation Data'!$D$12,0,10*ROW('Sanitation Data'!D74))),'Data Summary'!CO80="Yes"),OFFSET('Sanitation Data'!$D$12,0,10*ROW('Sanitation Data'!D74)),NA())</f>
        <v>#N/A</v>
      </c>
      <c r="AA80" s="507" t="e">
        <f ca="1">+IF(AND(ISNUMBER(OFFSET('Sanitation Data'!$E$4,0,10*ROW('Sanitation Data'!E74))),'Data Summary'!CP80="Yes"),100-OFFSET('Sanitation Data'!$E$4,0,10*ROW('Sanitation Data'!E74)),NA())</f>
        <v>#N/A</v>
      </c>
      <c r="AB80" s="507" t="e">
        <f ca="1">+IF(AND(ISNUMBER(OFFSET('Sanitation Data'!$E$6,0,10*ROW('Sanitation Data'!E74))),'Data Summary'!CQ80="Yes"),OFFSET('Sanitation Data'!$E$6,0,10*ROW('Sanitation Data'!E74)),NA())</f>
        <v>#N/A</v>
      </c>
      <c r="AC80" s="507" t="e">
        <f ca="1">+IF(AND(ISNUMBER(OFFSET('Sanitation Data'!$E$10,0,10*ROW('Sanitation Data'!E74))),'Data Summary'!CR80="Yes"),OFFSET('Sanitation Data'!$E$10,0,10*ROW('Sanitation Data'!E74)),NA())</f>
        <v>#N/A</v>
      </c>
      <c r="AD80" s="507" t="e">
        <f ca="1">+IF(AND(ISNUMBER(OFFSET('Sanitation Data'!$E$11,0,10*ROW('Sanitation Data'!E74))),'Data Summary'!CS80="Yes"),OFFSET('Sanitation Data'!$E$11,0,10*ROW('Sanitation Data'!E74)),NA())</f>
        <v>#N/A</v>
      </c>
      <c r="AE80" s="507" t="e">
        <f ca="1">+IF(AND(ISNUMBER(OFFSET('Sanitation Data'!$E$12,0,10*ROW('Sanitation Data'!E74))),'Data Summary'!CT80="Yes"),OFFSET('Sanitation Data'!$E$12,0,10*ROW('Sanitation Data'!E74)),NA())</f>
        <v>#N/A</v>
      </c>
      <c r="AF80" s="507" t="e">
        <f ca="1">+IF(AND(ISNUMBER(OFFSET('Sanitation Data'!$F$4,0,10*ROW('Sanitation Data'!F74))),'Data Summary'!CU80="Yes"),100-OFFSET('Sanitation Data'!$F$4,0,10*ROW('Sanitation Data'!F74)),NA())</f>
        <v>#N/A</v>
      </c>
      <c r="AG80" s="507" t="e">
        <f ca="1">+IF(AND(ISNUMBER(OFFSET('Sanitation Data'!$F$6,0,10*ROW('Sanitation Data'!F74))),'Data Summary'!CV80="Yes"),OFFSET('Sanitation Data'!$F$6,0,10*ROW('Sanitation Data'!F74)),NA())</f>
        <v>#N/A</v>
      </c>
      <c r="AH80" s="507" t="e">
        <f ca="1">+IF(AND(ISNUMBER(OFFSET('Sanitation Data'!$F$10,0,10*ROW('Sanitation Data'!F74))),'Data Summary'!CW80="Yes"),OFFSET('Sanitation Data'!$F$10,0,10*ROW('Sanitation Data'!F74)),NA())</f>
        <v>#N/A</v>
      </c>
      <c r="AI80" s="507" t="e">
        <f ca="1">+IF(AND(ISNUMBER(OFFSET('Sanitation Data'!$F$11,0,10*ROW('Sanitation Data'!F74))),'Data Summary'!CX80="Yes"),OFFSET('Sanitation Data'!$F$11,0,10*ROW('Sanitation Data'!F74)),NA())</f>
        <v>#N/A</v>
      </c>
      <c r="AJ80" s="507" t="e">
        <f ca="1">+IF(AND(ISNUMBER(OFFSET('Sanitation Data'!$F$12,0,10*ROW('Sanitation Data'!F74))),'Data Summary'!CY80="Yes"),OFFSET('Sanitation Data'!$F$12,0,10*ROW('Sanitation Data'!F74)),NA())</f>
        <v>#N/A</v>
      </c>
      <c r="AK80" s="507" t="e">
        <f ca="1">+IF(AND(ISNUMBER(OFFSET('Sanitation Data'!$G$4,0,10*ROW('Sanitation Data'!G74))),'Data Summary'!CZ80="Yes"),100-OFFSET('Sanitation Data'!$G$4,0,10*ROW('Sanitation Data'!G74)),NA())</f>
        <v>#N/A</v>
      </c>
      <c r="AL80" s="507" t="e">
        <f ca="1">+IF(AND(ISNUMBER(OFFSET('Sanitation Data'!$G$6,0,10*ROW('Sanitation Data'!G74))),'Data Summary'!DA80="Yes"),OFFSET('Sanitation Data'!$G$6,0,10*ROW('Sanitation Data'!G74)),NA())</f>
        <v>#N/A</v>
      </c>
      <c r="AM80" s="507" t="e">
        <f ca="1">+IF(AND(ISNUMBER(OFFSET('Sanitation Data'!$G$10,0,10*ROW('Sanitation Data'!G74))),'Data Summary'!DB80="Yes"),OFFSET('Sanitation Data'!$G$10,0,10*ROW('Sanitation Data'!G74)),NA())</f>
        <v>#N/A</v>
      </c>
      <c r="AN80" s="507" t="e">
        <f ca="1">+IF(AND(ISNUMBER(OFFSET('Sanitation Data'!$G$11,0,10*ROW('Sanitation Data'!G74))),'Data Summary'!DC80="Yes"),OFFSET('Sanitation Data'!$G$11,0,10*ROW('Sanitation Data'!G74)),NA())</f>
        <v>#N/A</v>
      </c>
      <c r="AO80" s="507" t="e">
        <f ca="1">+IF(AND(ISNUMBER(OFFSET('Sanitation Data'!$G$12,0,10*ROW('Sanitation Data'!G74))),'Data Summary'!DD80="Yes"),OFFSET('Sanitation Data'!$G$12,0,10*ROW('Sanitation Data'!G74)),NA())</f>
        <v>#N/A</v>
      </c>
      <c r="AP80" s="507" t="e">
        <f ca="1">+IF(AND(ISNUMBER(OFFSET('Sanitation Data'!$H$4,0,10*ROW('Sanitation Data'!H74))),'Data Summary'!DE80="Yes"),100-OFFSET('Sanitation Data'!$H$4,0,10*ROW('Sanitation Data'!H74)),NA())</f>
        <v>#N/A</v>
      </c>
      <c r="AQ80" s="507" t="e">
        <f ca="1">+IF(AND(ISNUMBER(OFFSET('Sanitation Data'!$H$6,0,10*ROW('Sanitation Data'!H74))),'Data Summary'!DF80="Yes"),OFFSET('Sanitation Data'!$H$6,0,10*ROW('Sanitation Data'!H74)),NA())</f>
        <v>#N/A</v>
      </c>
      <c r="AR80" s="507" t="e">
        <f ca="1">+IF(AND(ISNUMBER(OFFSET('Sanitation Data'!$H$10,0,10*ROW('Sanitation Data'!H74))),'Data Summary'!DG80="Yes"),OFFSET('Sanitation Data'!$H$10,0,10*ROW('Sanitation Data'!H74)),NA())</f>
        <v>#N/A</v>
      </c>
      <c r="AS80" s="507" t="e">
        <f ca="1">+IF(AND(ISNUMBER(OFFSET('Sanitation Data'!$H$11,0,10*ROW('Sanitation Data'!H74))),'Data Summary'!DH80="Yes"),OFFSET('Sanitation Data'!$H$11,0,10*ROW('Sanitation Data'!H74)),NA())</f>
        <v>#N/A</v>
      </c>
      <c r="AT80" s="507" t="e">
        <f ca="1">+IF(AND(ISNUMBER(OFFSET('Sanitation Data'!$H$12,0,10*ROW('Sanitation Data'!H74))),'Data Summary'!DI80="Yes"),OFFSET('Sanitation Data'!$H$12,0,10*ROW('Sanitation Data'!H74)),NA())</f>
        <v>#N/A</v>
      </c>
      <c r="AU80" s="507" t="e">
        <f ca="1">+IF(AND(ISNUMBER(OFFSET('Sanitation Data'!$I$4,0,10*ROW('Sanitation Data'!I74))),'Data Summary'!DJ80="Yes"),100-OFFSET('Sanitation Data'!$I$4,0,10*ROW('Sanitation Data'!I74)),NA())</f>
        <v>#N/A</v>
      </c>
      <c r="AV80" s="507" t="e">
        <f ca="1">+IF(AND(ISNUMBER(OFFSET('Sanitation Data'!$I$6,0,10*ROW('Sanitation Data'!I74))),'Data Summary'!DK80="Yes"),OFFSET('Sanitation Data'!$I$6,0,10*ROW('Sanitation Data'!I74)),NA())</f>
        <v>#N/A</v>
      </c>
      <c r="AW80" s="507" t="e">
        <f ca="1">+IF(AND(ISNUMBER(OFFSET('Sanitation Data'!$I$10,0,10*ROW('Sanitation Data'!I74))),'Data Summary'!DL80="Yes"),OFFSET('Sanitation Data'!$I$10,0,10*ROW('Sanitation Data'!I74)),NA())</f>
        <v>#N/A</v>
      </c>
      <c r="AX80" s="507" t="e">
        <f ca="1">+IF(AND(ISNUMBER(OFFSET('Sanitation Data'!$I$11,0,10*ROW('Sanitation Data'!I74))),'Data Summary'!DM80="Yes"),OFFSET('Sanitation Data'!$I$11,0,10*ROW('Sanitation Data'!I74)),NA())</f>
        <v>#N/A</v>
      </c>
      <c r="AY80" s="507" t="e">
        <f ca="1">+IF(AND(ISNUMBER(OFFSET('Sanitation Data'!$I$12,0,10*ROW('Sanitation Data'!I74))),'Data Summary'!DN80="Yes"),OFFSET('Sanitation Data'!$I$12,0,10*ROW('Sanitation Data'!I74)),NA())</f>
        <v>#N/A</v>
      </c>
      <c r="AZ80" s="508" t="e">
        <f ca="1">+IF(AND(ISNUMBER(OFFSET('Hygiene Data'!$D$5,0,10*ROW('Hygiene Data'!D74))),'Data Summary'!DO80="Yes"),OFFSET('Hygiene Data'!$D$5,0,10*ROW('Hygiene Data'!D74)),NA())</f>
        <v>#N/A</v>
      </c>
      <c r="BA80" s="508" t="e">
        <f ca="1">+IF(AND(ISNUMBER(OFFSET('Hygiene Data'!$D$7,0,10*ROW('Hygiene Data'!D74))),'Data Summary'!DP80="Yes"),OFFSET('Hygiene Data'!$D$7,0,10*ROW('Hygiene Data'!D74)),NA())</f>
        <v>#N/A</v>
      </c>
      <c r="BB80" s="508" t="e">
        <f ca="1">+IF(AND(ISNUMBER(OFFSET('Hygiene Data'!$D$9,0,10*ROW('Hygiene Data'!D74))),'Data Summary'!DQ80="Yes"),OFFSET('Hygiene Data'!$D$9,0,10*ROW('Hygiene Data'!D74)),NA())</f>
        <v>#N/A</v>
      </c>
      <c r="BC80" s="508" t="e">
        <f ca="1">+IF(AND(ISNUMBER(OFFSET('Hygiene Data'!$E$5,0,10*ROW('Hygiene Data'!E74))),'Data Summary'!DR80="Yes"),OFFSET('Hygiene Data'!$E$5,0,10*ROW('Hygiene Data'!E74)),NA())</f>
        <v>#N/A</v>
      </c>
      <c r="BD80" s="508" t="e">
        <f ca="1">+IF(AND(ISNUMBER(OFFSET('Hygiene Data'!$E$7,0,10*ROW('Hygiene Data'!E74))),'Data Summary'!DS80="Yes"),OFFSET('Hygiene Data'!$E$7,0,10*ROW('Hygiene Data'!E74)),NA())</f>
        <v>#N/A</v>
      </c>
      <c r="BE80" s="508" t="e">
        <f ca="1">+IF(AND(ISNUMBER(OFFSET('Hygiene Data'!$E$9,0,10*ROW('Hygiene Data'!E74))),'Data Summary'!DT80="Yes"),OFFSET('Hygiene Data'!$E$9,0,10*ROW('Hygiene Data'!E74)),NA())</f>
        <v>#N/A</v>
      </c>
      <c r="BF80" s="508" t="e">
        <f ca="1">+IF(AND(ISNUMBER(OFFSET('Hygiene Data'!$F$5,0,10*ROW('Hygiene Data'!F74))),'Data Summary'!DU80="Yes"),OFFSET('Hygiene Data'!$F$5,0,10*ROW('Hygiene Data'!F74)),NA())</f>
        <v>#N/A</v>
      </c>
      <c r="BG80" s="508" t="e">
        <f ca="1">+IF(AND(ISNUMBER(OFFSET('Hygiene Data'!$F$7,0,10*ROW('Hygiene Data'!F74))),'Data Summary'!DV80="Yes"),OFFSET('Hygiene Data'!$F$7,0,10*ROW('Hygiene Data'!F74)),NA())</f>
        <v>#N/A</v>
      </c>
      <c r="BH80" s="508" t="e">
        <f ca="1">+IF(AND(ISNUMBER(OFFSET('Hygiene Data'!$F$9,0,10*ROW('Hygiene Data'!F74))),'Data Summary'!DW80="Yes"),OFFSET('Hygiene Data'!$F$9,0,10*ROW('Hygiene Data'!F74)),NA())</f>
        <v>#N/A</v>
      </c>
      <c r="BI80" s="508" t="e">
        <f ca="1">+IF(AND(ISNUMBER(OFFSET('Hygiene Data'!$G$5,0,10*ROW('Hygiene Data'!G74))),'Data Summary'!DX80="Yes"),OFFSET('Hygiene Data'!$G$5,0,10*ROW('Hygiene Data'!G74)),NA())</f>
        <v>#N/A</v>
      </c>
      <c r="BJ80" s="508" t="e">
        <f ca="1">+IF(AND(ISNUMBER(OFFSET('Hygiene Data'!$G$7,0,10*ROW('Hygiene Data'!G74))),'Data Summary'!DY80="Yes"),OFFSET('Hygiene Data'!$G$7,0,10*ROW('Hygiene Data'!G74)),NA())</f>
        <v>#N/A</v>
      </c>
      <c r="BK80" s="508" t="e">
        <f ca="1">+IF(AND(ISNUMBER(OFFSET('Hygiene Data'!$G$9,0,10*ROW('Hygiene Data'!G74))),'Data Summary'!DZ80="Yes"),OFFSET('Hygiene Data'!$G$9,0,10*ROW('Hygiene Data'!G74)),NA())</f>
        <v>#N/A</v>
      </c>
      <c r="BL80" s="508" t="e">
        <f ca="1">+IF(AND(ISNUMBER(OFFSET('Hygiene Data'!$H$5,0,10*ROW('Hygiene Data'!H74))),'Data Summary'!EA80="Yes"),OFFSET('Hygiene Data'!$H$5,0,10*ROW('Hygiene Data'!H74)),NA())</f>
        <v>#N/A</v>
      </c>
      <c r="BM80" s="508" t="e">
        <f ca="1">+IF(AND(ISNUMBER(OFFSET('Hygiene Data'!$H$7,0,10*ROW('Hygiene Data'!H74))),'Data Summary'!EB80="Yes"),OFFSET('Hygiene Data'!$H$7,0,10*ROW('Hygiene Data'!H74)),NA())</f>
        <v>#N/A</v>
      </c>
      <c r="BN80" s="508" t="e">
        <f ca="1">+IF(AND(ISNUMBER(OFFSET('Hygiene Data'!$H$9,0,10*ROW('Hygiene Data'!H74))),'Data Summary'!EC80="Yes"),OFFSET('Hygiene Data'!$H$9,0,10*ROW('Hygiene Data'!H74)),NA())</f>
        <v>#N/A</v>
      </c>
      <c r="BO80" s="508" t="e">
        <f ca="1">+IF(AND(ISNUMBER(OFFSET('Hygiene Data'!$I$5,0,10*ROW('Hygiene Data'!I74))),'Data Summary'!ED80="Yes"),OFFSET('Hygiene Data'!$I$5,0,10*ROW('Hygiene Data'!I74)),NA())</f>
        <v>#N/A</v>
      </c>
      <c r="BP80" s="508" t="e">
        <f ca="1">+IF(AND(ISNUMBER(OFFSET('Hygiene Data'!$I$7,0,10*ROW('Hygiene Data'!I74))),'Data Summary'!EE80="Yes"),OFFSET('Hygiene Data'!$I$7,0,10*ROW('Hygiene Data'!I74)),NA())</f>
        <v>#N/A</v>
      </c>
      <c r="BQ80" s="508" t="e">
        <f ca="1">+IF(AND(ISNUMBER(OFFSET('Hygiene Data'!$I$9,0,10*ROW('Hygiene Data'!I74))),'Data Summary'!EF80="Yes"),OFFSET('Hygiene Data'!$I$9,0,10*ROW('Hygiene Data'!I74)),NA())</f>
        <v>#N/A</v>
      </c>
    </row>
    <row r="81" spans="1:69" x14ac:dyDescent="0.25">
      <c r="A81" s="504" t="e">
        <f ca="1">+RIGHT('Data Summary'!A81,LEN('Data Summary'!A81)-9)</f>
        <v>#VALUE!</v>
      </c>
      <c r="B81" s="478" t="str">
        <f ca="1">+IF(ISTEXT('Data Summary'!B81),'Data Summary'!B81,"")</f>
        <v/>
      </c>
      <c r="C81" s="505" t="e">
        <f ca="1">+VALUE('Data Summary'!C81)</f>
        <v>#VALUE!</v>
      </c>
      <c r="D81" s="506" t="e">
        <f ca="1">+IF(AND(ISNUMBER(OFFSET('Water Data'!$D$4,0,10*ROW('Water Data'!D75))),'Data Summary'!BS81="Yes"),100-OFFSET('Water Data'!$D$4,0,10*ROW('Water Data'!D75)),NA())</f>
        <v>#N/A</v>
      </c>
      <c r="E81" s="506" t="e">
        <f ca="1">+IF(AND(ISNUMBER(OFFSET('Water Data'!$D$6,0,10*ROW('Water Data'!D75))),'Data Summary'!BT81="Yes"),OFFSET('Water Data'!$D$6,0,10*ROW('Water Data'!D75)),NA())</f>
        <v>#N/A</v>
      </c>
      <c r="F81" s="506" t="e">
        <f ca="1">+IF(AND(ISNUMBER(OFFSET('Water Data'!$D$9,0,10*ROW('Water Data'!D75))),'Data Summary'!BU81="Yes"),OFFSET('Water Data'!$D$9,0,10*ROW('Water Data'!D75)),NA())</f>
        <v>#N/A</v>
      </c>
      <c r="G81" s="506" t="e">
        <f ca="1">+IF(AND(ISNUMBER(OFFSET('Water Data'!$E$4,0,10*ROW('Water Data'!E75))),'Data Summary'!BV81="Yes"),100-OFFSET('Water Data'!$E$4,0,10*ROW('Water Data'!E75)),NA())</f>
        <v>#N/A</v>
      </c>
      <c r="H81" s="506" t="e">
        <f ca="1">+IF(AND(ISNUMBER(OFFSET('Water Data'!$E$6,0,10*ROW('Water Data'!E75))),'Data Summary'!BW81="Yes"),OFFSET('Water Data'!$E$6,0,10*ROW('Water Data'!E75)),NA())</f>
        <v>#N/A</v>
      </c>
      <c r="I81" s="506" t="e">
        <f ca="1">+IF(AND(ISNUMBER(OFFSET('Water Data'!$E$9,0,10*ROW('Water Data'!E75))),'Data Summary'!BX81="Yes"),OFFSET('Water Data'!$E$9,0,10*ROW('Water Data'!E75)),NA())</f>
        <v>#N/A</v>
      </c>
      <c r="J81" s="506" t="e">
        <f ca="1">+IF(AND(ISNUMBER(OFFSET('Water Data'!$F$4,0,10*ROW('Water Data'!F75))),'Data Summary'!BY81="Yes"),100-OFFSET('Water Data'!$F$4,0,10*ROW('Water Data'!F75)),NA())</f>
        <v>#N/A</v>
      </c>
      <c r="K81" s="506" t="e">
        <f ca="1">+IF(AND(ISNUMBER(OFFSET('Water Data'!$F$6,0,10*ROW('Water Data'!F75))),'Data Summary'!BZ81="Yes"),OFFSET('Water Data'!$F$6,0,10*ROW('Water Data'!F75)),NA())</f>
        <v>#N/A</v>
      </c>
      <c r="L81" s="506" t="e">
        <f ca="1">+IF(AND(ISNUMBER(OFFSET('Water Data'!$F$9,0,10*ROW('Water Data'!F75))),'Data Summary'!CA81="Yes"),OFFSET('Water Data'!$F$9,0,10*ROW('Water Data'!F75)),NA())</f>
        <v>#N/A</v>
      </c>
      <c r="M81" s="506" t="e">
        <f ca="1">+IF(AND(ISNUMBER(OFFSET('Water Data'!$G$4,0,10*ROW('Water Data'!G75))),'Data Summary'!CB81="Yes"),100-OFFSET('Water Data'!$G$4,0,10*ROW('Water Data'!G75)),NA())</f>
        <v>#N/A</v>
      </c>
      <c r="N81" s="506" t="e">
        <f ca="1">+IF(AND(ISNUMBER(OFFSET('Water Data'!$G$6,0,10*ROW('Water Data'!G75))),'Data Summary'!CC81="Yes"),OFFSET('Water Data'!$G$6,0,10*ROW('Water Data'!G75)),NA())</f>
        <v>#N/A</v>
      </c>
      <c r="O81" s="506" t="e">
        <f ca="1">+IF(AND(ISNUMBER(OFFSET('Water Data'!$G$9,0,10*ROW('Water Data'!G75))),'Data Summary'!CD81="Yes"),OFFSET('Water Data'!$G$9,0,10*ROW('Water Data'!G75)),NA())</f>
        <v>#N/A</v>
      </c>
      <c r="P81" s="506" t="e">
        <f ca="1">+IF(AND(ISNUMBER(OFFSET('Water Data'!$H$4,0,10*ROW('Water Data'!H75))),'Data Summary'!CE81="Yes"),100-OFFSET('Water Data'!$H$4,0,10*ROW('Water Data'!H75)),NA())</f>
        <v>#N/A</v>
      </c>
      <c r="Q81" s="506" t="e">
        <f ca="1">+IF(AND(ISNUMBER(OFFSET('Water Data'!$H$6,0,10*ROW('Water Data'!H75))),'Data Summary'!CF81="Yes"),OFFSET('Water Data'!$H$6,0,10*ROW('Water Data'!H75)),NA())</f>
        <v>#N/A</v>
      </c>
      <c r="R81" s="506" t="e">
        <f ca="1">+IF(AND(ISNUMBER(OFFSET('Water Data'!$H$9,0,10*ROW('Water Data'!H75))),'Data Summary'!CG81="Yes"),OFFSET('Water Data'!$H$9,0,10*ROW('Water Data'!H75)),NA())</f>
        <v>#N/A</v>
      </c>
      <c r="S81" s="506" t="e">
        <f ca="1">+IF(AND(ISNUMBER(OFFSET('Water Data'!$I$4,0,10*ROW('Water Data'!I75))),'Data Summary'!CH81="Yes"),100-OFFSET('Water Data'!$I$4,0,10*ROW('Water Data'!I75)),NA())</f>
        <v>#N/A</v>
      </c>
      <c r="T81" s="506" t="e">
        <f ca="1">+IF(AND(ISNUMBER(OFFSET('Water Data'!$I$6,0,10*ROW('Water Data'!I75))),'Data Summary'!CI81="Yes"),OFFSET('Water Data'!$I$6,0,10*ROW('Water Data'!I75)),NA())</f>
        <v>#N/A</v>
      </c>
      <c r="U81" s="506" t="e">
        <f ca="1">+IF(AND(ISNUMBER(OFFSET('Water Data'!$I$9,0,10*ROW('Water Data'!I75))),'Data Summary'!CJ81="Yes"),OFFSET('Water Data'!$I$9,0,10*ROW('Water Data'!I75)),NA())</f>
        <v>#N/A</v>
      </c>
      <c r="V81" s="507" t="e">
        <f ca="1">+IF(AND(ISNUMBER(OFFSET('Sanitation Data'!$D$4,0,10*ROW('Sanitation Data'!D75))),'Data Summary'!CK81="Yes"),100-OFFSET('Sanitation Data'!$D$4,0,10*ROW('Sanitation Data'!D75)),NA())</f>
        <v>#N/A</v>
      </c>
      <c r="W81" s="507" t="e">
        <f ca="1">+IF(AND(ISNUMBER(OFFSET('Sanitation Data'!$D$6,0,10*ROW('Sanitation Data'!D75))),'Data Summary'!CL81="Yes"),OFFSET('Sanitation Data'!$D$6,0,10*ROW('Sanitation Data'!D75)),NA())</f>
        <v>#N/A</v>
      </c>
      <c r="X81" s="507" t="e">
        <f ca="1">+IF(AND(ISNUMBER(OFFSET('Sanitation Data'!$D$10,0,10*ROW('Sanitation Data'!D75))),'Data Summary'!CM81="Yes"),OFFSET('Sanitation Data'!$D$10,0,10*ROW('Sanitation Data'!D75)),NA())</f>
        <v>#N/A</v>
      </c>
      <c r="Y81" s="507" t="e">
        <f ca="1">+IF(AND(ISNUMBER(OFFSET('Sanitation Data'!$D$11,0,10*ROW('Sanitation Data'!D75))),'Data Summary'!CN81="Yes"),OFFSET('Sanitation Data'!$D$11,0,10*ROW('Sanitation Data'!D75)),NA())</f>
        <v>#N/A</v>
      </c>
      <c r="Z81" s="507" t="e">
        <f ca="1">+IF(AND(ISNUMBER(OFFSET('Sanitation Data'!$D$12,0,10*ROW('Sanitation Data'!D75))),'Data Summary'!CO81="Yes"),OFFSET('Sanitation Data'!$D$12,0,10*ROW('Sanitation Data'!D75)),NA())</f>
        <v>#N/A</v>
      </c>
      <c r="AA81" s="507" t="e">
        <f ca="1">+IF(AND(ISNUMBER(OFFSET('Sanitation Data'!$E$4,0,10*ROW('Sanitation Data'!E75))),'Data Summary'!CP81="Yes"),100-OFFSET('Sanitation Data'!$E$4,0,10*ROW('Sanitation Data'!E75)),NA())</f>
        <v>#N/A</v>
      </c>
      <c r="AB81" s="507" t="e">
        <f ca="1">+IF(AND(ISNUMBER(OFFSET('Sanitation Data'!$E$6,0,10*ROW('Sanitation Data'!E75))),'Data Summary'!CQ81="Yes"),OFFSET('Sanitation Data'!$E$6,0,10*ROW('Sanitation Data'!E75)),NA())</f>
        <v>#N/A</v>
      </c>
      <c r="AC81" s="507" t="e">
        <f ca="1">+IF(AND(ISNUMBER(OFFSET('Sanitation Data'!$E$10,0,10*ROW('Sanitation Data'!E75))),'Data Summary'!CR81="Yes"),OFFSET('Sanitation Data'!$E$10,0,10*ROW('Sanitation Data'!E75)),NA())</f>
        <v>#N/A</v>
      </c>
      <c r="AD81" s="507" t="e">
        <f ca="1">+IF(AND(ISNUMBER(OFFSET('Sanitation Data'!$E$11,0,10*ROW('Sanitation Data'!E75))),'Data Summary'!CS81="Yes"),OFFSET('Sanitation Data'!$E$11,0,10*ROW('Sanitation Data'!E75)),NA())</f>
        <v>#N/A</v>
      </c>
      <c r="AE81" s="507" t="e">
        <f ca="1">+IF(AND(ISNUMBER(OFFSET('Sanitation Data'!$E$12,0,10*ROW('Sanitation Data'!E75))),'Data Summary'!CT81="Yes"),OFFSET('Sanitation Data'!$E$12,0,10*ROW('Sanitation Data'!E75)),NA())</f>
        <v>#N/A</v>
      </c>
      <c r="AF81" s="507" t="e">
        <f ca="1">+IF(AND(ISNUMBER(OFFSET('Sanitation Data'!$F$4,0,10*ROW('Sanitation Data'!F75))),'Data Summary'!CU81="Yes"),100-OFFSET('Sanitation Data'!$F$4,0,10*ROW('Sanitation Data'!F75)),NA())</f>
        <v>#N/A</v>
      </c>
      <c r="AG81" s="507" t="e">
        <f ca="1">+IF(AND(ISNUMBER(OFFSET('Sanitation Data'!$F$6,0,10*ROW('Sanitation Data'!F75))),'Data Summary'!CV81="Yes"),OFFSET('Sanitation Data'!$F$6,0,10*ROW('Sanitation Data'!F75)),NA())</f>
        <v>#N/A</v>
      </c>
      <c r="AH81" s="507" t="e">
        <f ca="1">+IF(AND(ISNUMBER(OFFSET('Sanitation Data'!$F$10,0,10*ROW('Sanitation Data'!F75))),'Data Summary'!CW81="Yes"),OFFSET('Sanitation Data'!$F$10,0,10*ROW('Sanitation Data'!F75)),NA())</f>
        <v>#N/A</v>
      </c>
      <c r="AI81" s="507" t="e">
        <f ca="1">+IF(AND(ISNUMBER(OFFSET('Sanitation Data'!$F$11,0,10*ROW('Sanitation Data'!F75))),'Data Summary'!CX81="Yes"),OFFSET('Sanitation Data'!$F$11,0,10*ROW('Sanitation Data'!F75)),NA())</f>
        <v>#N/A</v>
      </c>
      <c r="AJ81" s="507" t="e">
        <f ca="1">+IF(AND(ISNUMBER(OFFSET('Sanitation Data'!$F$12,0,10*ROW('Sanitation Data'!F75))),'Data Summary'!CY81="Yes"),OFFSET('Sanitation Data'!$F$12,0,10*ROW('Sanitation Data'!F75)),NA())</f>
        <v>#N/A</v>
      </c>
      <c r="AK81" s="507" t="e">
        <f ca="1">+IF(AND(ISNUMBER(OFFSET('Sanitation Data'!$G$4,0,10*ROW('Sanitation Data'!G75))),'Data Summary'!CZ81="Yes"),100-OFFSET('Sanitation Data'!$G$4,0,10*ROW('Sanitation Data'!G75)),NA())</f>
        <v>#N/A</v>
      </c>
      <c r="AL81" s="507" t="e">
        <f ca="1">+IF(AND(ISNUMBER(OFFSET('Sanitation Data'!$G$6,0,10*ROW('Sanitation Data'!G75))),'Data Summary'!DA81="Yes"),OFFSET('Sanitation Data'!$G$6,0,10*ROW('Sanitation Data'!G75)),NA())</f>
        <v>#N/A</v>
      </c>
      <c r="AM81" s="507" t="e">
        <f ca="1">+IF(AND(ISNUMBER(OFFSET('Sanitation Data'!$G$10,0,10*ROW('Sanitation Data'!G75))),'Data Summary'!DB81="Yes"),OFFSET('Sanitation Data'!$G$10,0,10*ROW('Sanitation Data'!G75)),NA())</f>
        <v>#N/A</v>
      </c>
      <c r="AN81" s="507" t="e">
        <f ca="1">+IF(AND(ISNUMBER(OFFSET('Sanitation Data'!$G$11,0,10*ROW('Sanitation Data'!G75))),'Data Summary'!DC81="Yes"),OFFSET('Sanitation Data'!$G$11,0,10*ROW('Sanitation Data'!G75)),NA())</f>
        <v>#N/A</v>
      </c>
      <c r="AO81" s="507" t="e">
        <f ca="1">+IF(AND(ISNUMBER(OFFSET('Sanitation Data'!$G$12,0,10*ROW('Sanitation Data'!G75))),'Data Summary'!DD81="Yes"),OFFSET('Sanitation Data'!$G$12,0,10*ROW('Sanitation Data'!G75)),NA())</f>
        <v>#N/A</v>
      </c>
      <c r="AP81" s="507" t="e">
        <f ca="1">+IF(AND(ISNUMBER(OFFSET('Sanitation Data'!$H$4,0,10*ROW('Sanitation Data'!H75))),'Data Summary'!DE81="Yes"),100-OFFSET('Sanitation Data'!$H$4,0,10*ROW('Sanitation Data'!H75)),NA())</f>
        <v>#N/A</v>
      </c>
      <c r="AQ81" s="507" t="e">
        <f ca="1">+IF(AND(ISNUMBER(OFFSET('Sanitation Data'!$H$6,0,10*ROW('Sanitation Data'!H75))),'Data Summary'!DF81="Yes"),OFFSET('Sanitation Data'!$H$6,0,10*ROW('Sanitation Data'!H75)),NA())</f>
        <v>#N/A</v>
      </c>
      <c r="AR81" s="507" t="e">
        <f ca="1">+IF(AND(ISNUMBER(OFFSET('Sanitation Data'!$H$10,0,10*ROW('Sanitation Data'!H75))),'Data Summary'!DG81="Yes"),OFFSET('Sanitation Data'!$H$10,0,10*ROW('Sanitation Data'!H75)),NA())</f>
        <v>#N/A</v>
      </c>
      <c r="AS81" s="507" t="e">
        <f ca="1">+IF(AND(ISNUMBER(OFFSET('Sanitation Data'!$H$11,0,10*ROW('Sanitation Data'!H75))),'Data Summary'!DH81="Yes"),OFFSET('Sanitation Data'!$H$11,0,10*ROW('Sanitation Data'!H75)),NA())</f>
        <v>#N/A</v>
      </c>
      <c r="AT81" s="507" t="e">
        <f ca="1">+IF(AND(ISNUMBER(OFFSET('Sanitation Data'!$H$12,0,10*ROW('Sanitation Data'!H75))),'Data Summary'!DI81="Yes"),OFFSET('Sanitation Data'!$H$12,0,10*ROW('Sanitation Data'!H75)),NA())</f>
        <v>#N/A</v>
      </c>
      <c r="AU81" s="507" t="e">
        <f ca="1">+IF(AND(ISNUMBER(OFFSET('Sanitation Data'!$I$4,0,10*ROW('Sanitation Data'!I75))),'Data Summary'!DJ81="Yes"),100-OFFSET('Sanitation Data'!$I$4,0,10*ROW('Sanitation Data'!I75)),NA())</f>
        <v>#N/A</v>
      </c>
      <c r="AV81" s="507" t="e">
        <f ca="1">+IF(AND(ISNUMBER(OFFSET('Sanitation Data'!$I$6,0,10*ROW('Sanitation Data'!I75))),'Data Summary'!DK81="Yes"),OFFSET('Sanitation Data'!$I$6,0,10*ROW('Sanitation Data'!I75)),NA())</f>
        <v>#N/A</v>
      </c>
      <c r="AW81" s="507" t="e">
        <f ca="1">+IF(AND(ISNUMBER(OFFSET('Sanitation Data'!$I$10,0,10*ROW('Sanitation Data'!I75))),'Data Summary'!DL81="Yes"),OFFSET('Sanitation Data'!$I$10,0,10*ROW('Sanitation Data'!I75)),NA())</f>
        <v>#N/A</v>
      </c>
      <c r="AX81" s="507" t="e">
        <f ca="1">+IF(AND(ISNUMBER(OFFSET('Sanitation Data'!$I$11,0,10*ROW('Sanitation Data'!I75))),'Data Summary'!DM81="Yes"),OFFSET('Sanitation Data'!$I$11,0,10*ROW('Sanitation Data'!I75)),NA())</f>
        <v>#N/A</v>
      </c>
      <c r="AY81" s="507" t="e">
        <f ca="1">+IF(AND(ISNUMBER(OFFSET('Sanitation Data'!$I$12,0,10*ROW('Sanitation Data'!I75))),'Data Summary'!DN81="Yes"),OFFSET('Sanitation Data'!$I$12,0,10*ROW('Sanitation Data'!I75)),NA())</f>
        <v>#N/A</v>
      </c>
      <c r="AZ81" s="508" t="e">
        <f ca="1">+IF(AND(ISNUMBER(OFFSET('Hygiene Data'!$D$5,0,10*ROW('Hygiene Data'!D75))),'Data Summary'!DO81="Yes"),OFFSET('Hygiene Data'!$D$5,0,10*ROW('Hygiene Data'!D75)),NA())</f>
        <v>#N/A</v>
      </c>
      <c r="BA81" s="508" t="e">
        <f ca="1">+IF(AND(ISNUMBER(OFFSET('Hygiene Data'!$D$7,0,10*ROW('Hygiene Data'!D75))),'Data Summary'!DP81="Yes"),OFFSET('Hygiene Data'!$D$7,0,10*ROW('Hygiene Data'!D75)),NA())</f>
        <v>#N/A</v>
      </c>
      <c r="BB81" s="508" t="e">
        <f ca="1">+IF(AND(ISNUMBER(OFFSET('Hygiene Data'!$D$9,0,10*ROW('Hygiene Data'!D75))),'Data Summary'!DQ81="Yes"),OFFSET('Hygiene Data'!$D$9,0,10*ROW('Hygiene Data'!D75)),NA())</f>
        <v>#N/A</v>
      </c>
      <c r="BC81" s="508" t="e">
        <f ca="1">+IF(AND(ISNUMBER(OFFSET('Hygiene Data'!$E$5,0,10*ROW('Hygiene Data'!E75))),'Data Summary'!DR81="Yes"),OFFSET('Hygiene Data'!$E$5,0,10*ROW('Hygiene Data'!E75)),NA())</f>
        <v>#N/A</v>
      </c>
      <c r="BD81" s="508" t="e">
        <f ca="1">+IF(AND(ISNUMBER(OFFSET('Hygiene Data'!$E$7,0,10*ROW('Hygiene Data'!E75))),'Data Summary'!DS81="Yes"),OFFSET('Hygiene Data'!$E$7,0,10*ROW('Hygiene Data'!E75)),NA())</f>
        <v>#N/A</v>
      </c>
      <c r="BE81" s="508" t="e">
        <f ca="1">+IF(AND(ISNUMBER(OFFSET('Hygiene Data'!$E$9,0,10*ROW('Hygiene Data'!E75))),'Data Summary'!DT81="Yes"),OFFSET('Hygiene Data'!$E$9,0,10*ROW('Hygiene Data'!E75)),NA())</f>
        <v>#N/A</v>
      </c>
      <c r="BF81" s="508" t="e">
        <f ca="1">+IF(AND(ISNUMBER(OFFSET('Hygiene Data'!$F$5,0,10*ROW('Hygiene Data'!F75))),'Data Summary'!DU81="Yes"),OFFSET('Hygiene Data'!$F$5,0,10*ROW('Hygiene Data'!F75)),NA())</f>
        <v>#N/A</v>
      </c>
      <c r="BG81" s="508" t="e">
        <f ca="1">+IF(AND(ISNUMBER(OFFSET('Hygiene Data'!$F$7,0,10*ROW('Hygiene Data'!F75))),'Data Summary'!DV81="Yes"),OFFSET('Hygiene Data'!$F$7,0,10*ROW('Hygiene Data'!F75)),NA())</f>
        <v>#N/A</v>
      </c>
      <c r="BH81" s="508" t="e">
        <f ca="1">+IF(AND(ISNUMBER(OFFSET('Hygiene Data'!$F$9,0,10*ROW('Hygiene Data'!F75))),'Data Summary'!DW81="Yes"),OFFSET('Hygiene Data'!$F$9,0,10*ROW('Hygiene Data'!F75)),NA())</f>
        <v>#N/A</v>
      </c>
      <c r="BI81" s="508" t="e">
        <f ca="1">+IF(AND(ISNUMBER(OFFSET('Hygiene Data'!$G$5,0,10*ROW('Hygiene Data'!G75))),'Data Summary'!DX81="Yes"),OFFSET('Hygiene Data'!$G$5,0,10*ROW('Hygiene Data'!G75)),NA())</f>
        <v>#N/A</v>
      </c>
      <c r="BJ81" s="508" t="e">
        <f ca="1">+IF(AND(ISNUMBER(OFFSET('Hygiene Data'!$G$7,0,10*ROW('Hygiene Data'!G75))),'Data Summary'!DY81="Yes"),OFFSET('Hygiene Data'!$G$7,0,10*ROW('Hygiene Data'!G75)),NA())</f>
        <v>#N/A</v>
      </c>
      <c r="BK81" s="508" t="e">
        <f ca="1">+IF(AND(ISNUMBER(OFFSET('Hygiene Data'!$G$9,0,10*ROW('Hygiene Data'!G75))),'Data Summary'!DZ81="Yes"),OFFSET('Hygiene Data'!$G$9,0,10*ROW('Hygiene Data'!G75)),NA())</f>
        <v>#N/A</v>
      </c>
      <c r="BL81" s="508" t="e">
        <f ca="1">+IF(AND(ISNUMBER(OFFSET('Hygiene Data'!$H$5,0,10*ROW('Hygiene Data'!H75))),'Data Summary'!EA81="Yes"),OFFSET('Hygiene Data'!$H$5,0,10*ROW('Hygiene Data'!H75)),NA())</f>
        <v>#N/A</v>
      </c>
      <c r="BM81" s="508" t="e">
        <f ca="1">+IF(AND(ISNUMBER(OFFSET('Hygiene Data'!$H$7,0,10*ROW('Hygiene Data'!H75))),'Data Summary'!EB81="Yes"),OFFSET('Hygiene Data'!$H$7,0,10*ROW('Hygiene Data'!H75)),NA())</f>
        <v>#N/A</v>
      </c>
      <c r="BN81" s="508" t="e">
        <f ca="1">+IF(AND(ISNUMBER(OFFSET('Hygiene Data'!$H$9,0,10*ROW('Hygiene Data'!H75))),'Data Summary'!EC81="Yes"),OFFSET('Hygiene Data'!$H$9,0,10*ROW('Hygiene Data'!H75)),NA())</f>
        <v>#N/A</v>
      </c>
      <c r="BO81" s="508" t="e">
        <f ca="1">+IF(AND(ISNUMBER(OFFSET('Hygiene Data'!$I$5,0,10*ROW('Hygiene Data'!I75))),'Data Summary'!ED81="Yes"),OFFSET('Hygiene Data'!$I$5,0,10*ROW('Hygiene Data'!I75)),NA())</f>
        <v>#N/A</v>
      </c>
      <c r="BP81" s="508" t="e">
        <f ca="1">+IF(AND(ISNUMBER(OFFSET('Hygiene Data'!$I$7,0,10*ROW('Hygiene Data'!I75))),'Data Summary'!EE81="Yes"),OFFSET('Hygiene Data'!$I$7,0,10*ROW('Hygiene Data'!I75)),NA())</f>
        <v>#N/A</v>
      </c>
      <c r="BQ81" s="508" t="e">
        <f ca="1">+IF(AND(ISNUMBER(OFFSET('Hygiene Data'!$I$9,0,10*ROW('Hygiene Data'!I75))),'Data Summary'!EF81="Yes"),OFFSET('Hygiene Data'!$I$9,0,10*ROW('Hygiene Data'!I75)),NA())</f>
        <v>#N/A</v>
      </c>
    </row>
    <row r="82" spans="1:69" x14ac:dyDescent="0.25">
      <c r="A82" s="504" t="e">
        <f ca="1">+RIGHT('Data Summary'!A82,LEN('Data Summary'!A82)-9)</f>
        <v>#VALUE!</v>
      </c>
      <c r="B82" s="478" t="str">
        <f ca="1">+IF(ISTEXT('Data Summary'!B82),'Data Summary'!B82,"")</f>
        <v/>
      </c>
      <c r="C82" s="505" t="e">
        <f ca="1">+VALUE('Data Summary'!C82)</f>
        <v>#VALUE!</v>
      </c>
      <c r="D82" s="506" t="e">
        <f ca="1">+IF(AND(ISNUMBER(OFFSET('Water Data'!$D$4,0,10*ROW('Water Data'!D76))),'Data Summary'!BS82="Yes"),100-OFFSET('Water Data'!$D$4,0,10*ROW('Water Data'!D76)),NA())</f>
        <v>#N/A</v>
      </c>
      <c r="E82" s="506" t="e">
        <f ca="1">+IF(AND(ISNUMBER(OFFSET('Water Data'!$D$6,0,10*ROW('Water Data'!D76))),'Data Summary'!BT82="Yes"),OFFSET('Water Data'!$D$6,0,10*ROW('Water Data'!D76)),NA())</f>
        <v>#N/A</v>
      </c>
      <c r="F82" s="506" t="e">
        <f ca="1">+IF(AND(ISNUMBER(OFFSET('Water Data'!$D$9,0,10*ROW('Water Data'!D76))),'Data Summary'!BU82="Yes"),OFFSET('Water Data'!$D$9,0,10*ROW('Water Data'!D76)),NA())</f>
        <v>#N/A</v>
      </c>
      <c r="G82" s="506" t="e">
        <f ca="1">+IF(AND(ISNUMBER(OFFSET('Water Data'!$E$4,0,10*ROW('Water Data'!E76))),'Data Summary'!BV82="Yes"),100-OFFSET('Water Data'!$E$4,0,10*ROW('Water Data'!E76)),NA())</f>
        <v>#N/A</v>
      </c>
      <c r="H82" s="506" t="e">
        <f ca="1">+IF(AND(ISNUMBER(OFFSET('Water Data'!$E$6,0,10*ROW('Water Data'!E76))),'Data Summary'!BW82="Yes"),OFFSET('Water Data'!$E$6,0,10*ROW('Water Data'!E76)),NA())</f>
        <v>#N/A</v>
      </c>
      <c r="I82" s="506" t="e">
        <f ca="1">+IF(AND(ISNUMBER(OFFSET('Water Data'!$E$9,0,10*ROW('Water Data'!E76))),'Data Summary'!BX82="Yes"),OFFSET('Water Data'!$E$9,0,10*ROW('Water Data'!E76)),NA())</f>
        <v>#N/A</v>
      </c>
      <c r="J82" s="506" t="e">
        <f ca="1">+IF(AND(ISNUMBER(OFFSET('Water Data'!$F$4,0,10*ROW('Water Data'!F76))),'Data Summary'!BY82="Yes"),100-OFFSET('Water Data'!$F$4,0,10*ROW('Water Data'!F76)),NA())</f>
        <v>#N/A</v>
      </c>
      <c r="K82" s="506" t="e">
        <f ca="1">+IF(AND(ISNUMBER(OFFSET('Water Data'!$F$6,0,10*ROW('Water Data'!F76))),'Data Summary'!BZ82="Yes"),OFFSET('Water Data'!$F$6,0,10*ROW('Water Data'!F76)),NA())</f>
        <v>#N/A</v>
      </c>
      <c r="L82" s="506" t="e">
        <f ca="1">+IF(AND(ISNUMBER(OFFSET('Water Data'!$F$9,0,10*ROW('Water Data'!F76))),'Data Summary'!CA82="Yes"),OFFSET('Water Data'!$F$9,0,10*ROW('Water Data'!F76)),NA())</f>
        <v>#N/A</v>
      </c>
      <c r="M82" s="506" t="e">
        <f ca="1">+IF(AND(ISNUMBER(OFFSET('Water Data'!$G$4,0,10*ROW('Water Data'!G76))),'Data Summary'!CB82="Yes"),100-OFFSET('Water Data'!$G$4,0,10*ROW('Water Data'!G76)),NA())</f>
        <v>#N/A</v>
      </c>
      <c r="N82" s="506" t="e">
        <f ca="1">+IF(AND(ISNUMBER(OFFSET('Water Data'!$G$6,0,10*ROW('Water Data'!G76))),'Data Summary'!CC82="Yes"),OFFSET('Water Data'!$G$6,0,10*ROW('Water Data'!G76)),NA())</f>
        <v>#N/A</v>
      </c>
      <c r="O82" s="506" t="e">
        <f ca="1">+IF(AND(ISNUMBER(OFFSET('Water Data'!$G$9,0,10*ROW('Water Data'!G76))),'Data Summary'!CD82="Yes"),OFFSET('Water Data'!$G$9,0,10*ROW('Water Data'!G76)),NA())</f>
        <v>#N/A</v>
      </c>
      <c r="P82" s="506" t="e">
        <f ca="1">+IF(AND(ISNUMBER(OFFSET('Water Data'!$H$4,0,10*ROW('Water Data'!H76))),'Data Summary'!CE82="Yes"),100-OFFSET('Water Data'!$H$4,0,10*ROW('Water Data'!H76)),NA())</f>
        <v>#N/A</v>
      </c>
      <c r="Q82" s="506" t="e">
        <f ca="1">+IF(AND(ISNUMBER(OFFSET('Water Data'!$H$6,0,10*ROW('Water Data'!H76))),'Data Summary'!CF82="Yes"),OFFSET('Water Data'!$H$6,0,10*ROW('Water Data'!H76)),NA())</f>
        <v>#N/A</v>
      </c>
      <c r="R82" s="506" t="e">
        <f ca="1">+IF(AND(ISNUMBER(OFFSET('Water Data'!$H$9,0,10*ROW('Water Data'!H76))),'Data Summary'!CG82="Yes"),OFFSET('Water Data'!$H$9,0,10*ROW('Water Data'!H76)),NA())</f>
        <v>#N/A</v>
      </c>
      <c r="S82" s="506" t="e">
        <f ca="1">+IF(AND(ISNUMBER(OFFSET('Water Data'!$I$4,0,10*ROW('Water Data'!I76))),'Data Summary'!CH82="Yes"),100-OFFSET('Water Data'!$I$4,0,10*ROW('Water Data'!I76)),NA())</f>
        <v>#N/A</v>
      </c>
      <c r="T82" s="506" t="e">
        <f ca="1">+IF(AND(ISNUMBER(OFFSET('Water Data'!$I$6,0,10*ROW('Water Data'!I76))),'Data Summary'!CI82="Yes"),OFFSET('Water Data'!$I$6,0,10*ROW('Water Data'!I76)),NA())</f>
        <v>#N/A</v>
      </c>
      <c r="U82" s="506" t="e">
        <f ca="1">+IF(AND(ISNUMBER(OFFSET('Water Data'!$I$9,0,10*ROW('Water Data'!I76))),'Data Summary'!CJ82="Yes"),OFFSET('Water Data'!$I$9,0,10*ROW('Water Data'!I76)),NA())</f>
        <v>#N/A</v>
      </c>
      <c r="V82" s="507" t="e">
        <f ca="1">+IF(AND(ISNUMBER(OFFSET('Sanitation Data'!$D$4,0,10*ROW('Sanitation Data'!D76))),'Data Summary'!CK82="Yes"),100-OFFSET('Sanitation Data'!$D$4,0,10*ROW('Sanitation Data'!D76)),NA())</f>
        <v>#N/A</v>
      </c>
      <c r="W82" s="507" t="e">
        <f ca="1">+IF(AND(ISNUMBER(OFFSET('Sanitation Data'!$D$6,0,10*ROW('Sanitation Data'!D76))),'Data Summary'!CL82="Yes"),OFFSET('Sanitation Data'!$D$6,0,10*ROW('Sanitation Data'!D76)),NA())</f>
        <v>#N/A</v>
      </c>
      <c r="X82" s="507" t="e">
        <f ca="1">+IF(AND(ISNUMBER(OFFSET('Sanitation Data'!$D$10,0,10*ROW('Sanitation Data'!D76))),'Data Summary'!CM82="Yes"),OFFSET('Sanitation Data'!$D$10,0,10*ROW('Sanitation Data'!D76)),NA())</f>
        <v>#N/A</v>
      </c>
      <c r="Y82" s="507" t="e">
        <f ca="1">+IF(AND(ISNUMBER(OFFSET('Sanitation Data'!$D$11,0,10*ROW('Sanitation Data'!D76))),'Data Summary'!CN82="Yes"),OFFSET('Sanitation Data'!$D$11,0,10*ROW('Sanitation Data'!D76)),NA())</f>
        <v>#N/A</v>
      </c>
      <c r="Z82" s="507" t="e">
        <f ca="1">+IF(AND(ISNUMBER(OFFSET('Sanitation Data'!$D$12,0,10*ROW('Sanitation Data'!D76))),'Data Summary'!CO82="Yes"),OFFSET('Sanitation Data'!$D$12,0,10*ROW('Sanitation Data'!D76)),NA())</f>
        <v>#N/A</v>
      </c>
      <c r="AA82" s="507" t="e">
        <f ca="1">+IF(AND(ISNUMBER(OFFSET('Sanitation Data'!$E$4,0,10*ROW('Sanitation Data'!E76))),'Data Summary'!CP82="Yes"),100-OFFSET('Sanitation Data'!$E$4,0,10*ROW('Sanitation Data'!E76)),NA())</f>
        <v>#N/A</v>
      </c>
      <c r="AB82" s="507" t="e">
        <f ca="1">+IF(AND(ISNUMBER(OFFSET('Sanitation Data'!$E$6,0,10*ROW('Sanitation Data'!E76))),'Data Summary'!CQ82="Yes"),OFFSET('Sanitation Data'!$E$6,0,10*ROW('Sanitation Data'!E76)),NA())</f>
        <v>#N/A</v>
      </c>
      <c r="AC82" s="507" t="e">
        <f ca="1">+IF(AND(ISNUMBER(OFFSET('Sanitation Data'!$E$10,0,10*ROW('Sanitation Data'!E76))),'Data Summary'!CR82="Yes"),OFFSET('Sanitation Data'!$E$10,0,10*ROW('Sanitation Data'!E76)),NA())</f>
        <v>#N/A</v>
      </c>
      <c r="AD82" s="507" t="e">
        <f ca="1">+IF(AND(ISNUMBER(OFFSET('Sanitation Data'!$E$11,0,10*ROW('Sanitation Data'!E76))),'Data Summary'!CS82="Yes"),OFFSET('Sanitation Data'!$E$11,0,10*ROW('Sanitation Data'!E76)),NA())</f>
        <v>#N/A</v>
      </c>
      <c r="AE82" s="507" t="e">
        <f ca="1">+IF(AND(ISNUMBER(OFFSET('Sanitation Data'!$E$12,0,10*ROW('Sanitation Data'!E76))),'Data Summary'!CT82="Yes"),OFFSET('Sanitation Data'!$E$12,0,10*ROW('Sanitation Data'!E76)),NA())</f>
        <v>#N/A</v>
      </c>
      <c r="AF82" s="507" t="e">
        <f ca="1">+IF(AND(ISNUMBER(OFFSET('Sanitation Data'!$F$4,0,10*ROW('Sanitation Data'!F76))),'Data Summary'!CU82="Yes"),100-OFFSET('Sanitation Data'!$F$4,0,10*ROW('Sanitation Data'!F76)),NA())</f>
        <v>#N/A</v>
      </c>
      <c r="AG82" s="507" t="e">
        <f ca="1">+IF(AND(ISNUMBER(OFFSET('Sanitation Data'!$F$6,0,10*ROW('Sanitation Data'!F76))),'Data Summary'!CV82="Yes"),OFFSET('Sanitation Data'!$F$6,0,10*ROW('Sanitation Data'!F76)),NA())</f>
        <v>#N/A</v>
      </c>
      <c r="AH82" s="507" t="e">
        <f ca="1">+IF(AND(ISNUMBER(OFFSET('Sanitation Data'!$F$10,0,10*ROW('Sanitation Data'!F76))),'Data Summary'!CW82="Yes"),OFFSET('Sanitation Data'!$F$10,0,10*ROW('Sanitation Data'!F76)),NA())</f>
        <v>#N/A</v>
      </c>
      <c r="AI82" s="507" t="e">
        <f ca="1">+IF(AND(ISNUMBER(OFFSET('Sanitation Data'!$F$11,0,10*ROW('Sanitation Data'!F76))),'Data Summary'!CX82="Yes"),OFFSET('Sanitation Data'!$F$11,0,10*ROW('Sanitation Data'!F76)),NA())</f>
        <v>#N/A</v>
      </c>
      <c r="AJ82" s="507" t="e">
        <f ca="1">+IF(AND(ISNUMBER(OFFSET('Sanitation Data'!$F$12,0,10*ROW('Sanitation Data'!F76))),'Data Summary'!CY82="Yes"),OFFSET('Sanitation Data'!$F$12,0,10*ROW('Sanitation Data'!F76)),NA())</f>
        <v>#N/A</v>
      </c>
      <c r="AK82" s="507" t="e">
        <f ca="1">+IF(AND(ISNUMBER(OFFSET('Sanitation Data'!$G$4,0,10*ROW('Sanitation Data'!G76))),'Data Summary'!CZ82="Yes"),100-OFFSET('Sanitation Data'!$G$4,0,10*ROW('Sanitation Data'!G76)),NA())</f>
        <v>#N/A</v>
      </c>
      <c r="AL82" s="507" t="e">
        <f ca="1">+IF(AND(ISNUMBER(OFFSET('Sanitation Data'!$G$6,0,10*ROW('Sanitation Data'!G76))),'Data Summary'!DA82="Yes"),OFFSET('Sanitation Data'!$G$6,0,10*ROW('Sanitation Data'!G76)),NA())</f>
        <v>#N/A</v>
      </c>
      <c r="AM82" s="507" t="e">
        <f ca="1">+IF(AND(ISNUMBER(OFFSET('Sanitation Data'!$G$10,0,10*ROW('Sanitation Data'!G76))),'Data Summary'!DB82="Yes"),OFFSET('Sanitation Data'!$G$10,0,10*ROW('Sanitation Data'!G76)),NA())</f>
        <v>#N/A</v>
      </c>
      <c r="AN82" s="507" t="e">
        <f ca="1">+IF(AND(ISNUMBER(OFFSET('Sanitation Data'!$G$11,0,10*ROW('Sanitation Data'!G76))),'Data Summary'!DC82="Yes"),OFFSET('Sanitation Data'!$G$11,0,10*ROW('Sanitation Data'!G76)),NA())</f>
        <v>#N/A</v>
      </c>
      <c r="AO82" s="507" t="e">
        <f ca="1">+IF(AND(ISNUMBER(OFFSET('Sanitation Data'!$G$12,0,10*ROW('Sanitation Data'!G76))),'Data Summary'!DD82="Yes"),OFFSET('Sanitation Data'!$G$12,0,10*ROW('Sanitation Data'!G76)),NA())</f>
        <v>#N/A</v>
      </c>
      <c r="AP82" s="507" t="e">
        <f ca="1">+IF(AND(ISNUMBER(OFFSET('Sanitation Data'!$H$4,0,10*ROW('Sanitation Data'!H76))),'Data Summary'!DE82="Yes"),100-OFFSET('Sanitation Data'!$H$4,0,10*ROW('Sanitation Data'!H76)),NA())</f>
        <v>#N/A</v>
      </c>
      <c r="AQ82" s="507" t="e">
        <f ca="1">+IF(AND(ISNUMBER(OFFSET('Sanitation Data'!$H$6,0,10*ROW('Sanitation Data'!H76))),'Data Summary'!DF82="Yes"),OFFSET('Sanitation Data'!$H$6,0,10*ROW('Sanitation Data'!H76)),NA())</f>
        <v>#N/A</v>
      </c>
      <c r="AR82" s="507" t="e">
        <f ca="1">+IF(AND(ISNUMBER(OFFSET('Sanitation Data'!$H$10,0,10*ROW('Sanitation Data'!H76))),'Data Summary'!DG82="Yes"),OFFSET('Sanitation Data'!$H$10,0,10*ROW('Sanitation Data'!H76)),NA())</f>
        <v>#N/A</v>
      </c>
      <c r="AS82" s="507" t="e">
        <f ca="1">+IF(AND(ISNUMBER(OFFSET('Sanitation Data'!$H$11,0,10*ROW('Sanitation Data'!H76))),'Data Summary'!DH82="Yes"),OFFSET('Sanitation Data'!$H$11,0,10*ROW('Sanitation Data'!H76)),NA())</f>
        <v>#N/A</v>
      </c>
      <c r="AT82" s="507" t="e">
        <f ca="1">+IF(AND(ISNUMBER(OFFSET('Sanitation Data'!$H$12,0,10*ROW('Sanitation Data'!H76))),'Data Summary'!DI82="Yes"),OFFSET('Sanitation Data'!$H$12,0,10*ROW('Sanitation Data'!H76)),NA())</f>
        <v>#N/A</v>
      </c>
      <c r="AU82" s="507" t="e">
        <f ca="1">+IF(AND(ISNUMBER(OFFSET('Sanitation Data'!$I$4,0,10*ROW('Sanitation Data'!I76))),'Data Summary'!DJ82="Yes"),100-OFFSET('Sanitation Data'!$I$4,0,10*ROW('Sanitation Data'!I76)),NA())</f>
        <v>#N/A</v>
      </c>
      <c r="AV82" s="507" t="e">
        <f ca="1">+IF(AND(ISNUMBER(OFFSET('Sanitation Data'!$I$6,0,10*ROW('Sanitation Data'!I76))),'Data Summary'!DK82="Yes"),OFFSET('Sanitation Data'!$I$6,0,10*ROW('Sanitation Data'!I76)),NA())</f>
        <v>#N/A</v>
      </c>
      <c r="AW82" s="507" t="e">
        <f ca="1">+IF(AND(ISNUMBER(OFFSET('Sanitation Data'!$I$10,0,10*ROW('Sanitation Data'!I76))),'Data Summary'!DL82="Yes"),OFFSET('Sanitation Data'!$I$10,0,10*ROW('Sanitation Data'!I76)),NA())</f>
        <v>#N/A</v>
      </c>
      <c r="AX82" s="507" t="e">
        <f ca="1">+IF(AND(ISNUMBER(OFFSET('Sanitation Data'!$I$11,0,10*ROW('Sanitation Data'!I76))),'Data Summary'!DM82="Yes"),OFFSET('Sanitation Data'!$I$11,0,10*ROW('Sanitation Data'!I76)),NA())</f>
        <v>#N/A</v>
      </c>
      <c r="AY82" s="507" t="e">
        <f ca="1">+IF(AND(ISNUMBER(OFFSET('Sanitation Data'!$I$12,0,10*ROW('Sanitation Data'!I76))),'Data Summary'!DN82="Yes"),OFFSET('Sanitation Data'!$I$12,0,10*ROW('Sanitation Data'!I76)),NA())</f>
        <v>#N/A</v>
      </c>
      <c r="AZ82" s="508" t="e">
        <f ca="1">+IF(AND(ISNUMBER(OFFSET('Hygiene Data'!$D$5,0,10*ROW('Hygiene Data'!D76))),'Data Summary'!DO82="Yes"),OFFSET('Hygiene Data'!$D$5,0,10*ROW('Hygiene Data'!D76)),NA())</f>
        <v>#N/A</v>
      </c>
      <c r="BA82" s="508" t="e">
        <f ca="1">+IF(AND(ISNUMBER(OFFSET('Hygiene Data'!$D$7,0,10*ROW('Hygiene Data'!D76))),'Data Summary'!DP82="Yes"),OFFSET('Hygiene Data'!$D$7,0,10*ROW('Hygiene Data'!D76)),NA())</f>
        <v>#N/A</v>
      </c>
      <c r="BB82" s="508" t="e">
        <f ca="1">+IF(AND(ISNUMBER(OFFSET('Hygiene Data'!$D$9,0,10*ROW('Hygiene Data'!D76))),'Data Summary'!DQ82="Yes"),OFFSET('Hygiene Data'!$D$9,0,10*ROW('Hygiene Data'!D76)),NA())</f>
        <v>#N/A</v>
      </c>
      <c r="BC82" s="508" t="e">
        <f ca="1">+IF(AND(ISNUMBER(OFFSET('Hygiene Data'!$E$5,0,10*ROW('Hygiene Data'!E76))),'Data Summary'!DR82="Yes"),OFFSET('Hygiene Data'!$E$5,0,10*ROW('Hygiene Data'!E76)),NA())</f>
        <v>#N/A</v>
      </c>
      <c r="BD82" s="508" t="e">
        <f ca="1">+IF(AND(ISNUMBER(OFFSET('Hygiene Data'!$E$7,0,10*ROW('Hygiene Data'!E76))),'Data Summary'!DS82="Yes"),OFFSET('Hygiene Data'!$E$7,0,10*ROW('Hygiene Data'!E76)),NA())</f>
        <v>#N/A</v>
      </c>
      <c r="BE82" s="508" t="e">
        <f ca="1">+IF(AND(ISNUMBER(OFFSET('Hygiene Data'!$E$9,0,10*ROW('Hygiene Data'!E76))),'Data Summary'!DT82="Yes"),OFFSET('Hygiene Data'!$E$9,0,10*ROW('Hygiene Data'!E76)),NA())</f>
        <v>#N/A</v>
      </c>
      <c r="BF82" s="508" t="e">
        <f ca="1">+IF(AND(ISNUMBER(OFFSET('Hygiene Data'!$F$5,0,10*ROW('Hygiene Data'!F76))),'Data Summary'!DU82="Yes"),OFFSET('Hygiene Data'!$F$5,0,10*ROW('Hygiene Data'!F76)),NA())</f>
        <v>#N/A</v>
      </c>
      <c r="BG82" s="508" t="e">
        <f ca="1">+IF(AND(ISNUMBER(OFFSET('Hygiene Data'!$F$7,0,10*ROW('Hygiene Data'!F76))),'Data Summary'!DV82="Yes"),OFFSET('Hygiene Data'!$F$7,0,10*ROW('Hygiene Data'!F76)),NA())</f>
        <v>#N/A</v>
      </c>
      <c r="BH82" s="508" t="e">
        <f ca="1">+IF(AND(ISNUMBER(OFFSET('Hygiene Data'!$F$9,0,10*ROW('Hygiene Data'!F76))),'Data Summary'!DW82="Yes"),OFFSET('Hygiene Data'!$F$9,0,10*ROW('Hygiene Data'!F76)),NA())</f>
        <v>#N/A</v>
      </c>
      <c r="BI82" s="508" t="e">
        <f ca="1">+IF(AND(ISNUMBER(OFFSET('Hygiene Data'!$G$5,0,10*ROW('Hygiene Data'!G76))),'Data Summary'!DX82="Yes"),OFFSET('Hygiene Data'!$G$5,0,10*ROW('Hygiene Data'!G76)),NA())</f>
        <v>#N/A</v>
      </c>
      <c r="BJ82" s="508" t="e">
        <f ca="1">+IF(AND(ISNUMBER(OFFSET('Hygiene Data'!$G$7,0,10*ROW('Hygiene Data'!G76))),'Data Summary'!DY82="Yes"),OFFSET('Hygiene Data'!$G$7,0,10*ROW('Hygiene Data'!G76)),NA())</f>
        <v>#N/A</v>
      </c>
      <c r="BK82" s="508" t="e">
        <f ca="1">+IF(AND(ISNUMBER(OFFSET('Hygiene Data'!$G$9,0,10*ROW('Hygiene Data'!G76))),'Data Summary'!DZ82="Yes"),OFFSET('Hygiene Data'!$G$9,0,10*ROW('Hygiene Data'!G76)),NA())</f>
        <v>#N/A</v>
      </c>
      <c r="BL82" s="508" t="e">
        <f ca="1">+IF(AND(ISNUMBER(OFFSET('Hygiene Data'!$H$5,0,10*ROW('Hygiene Data'!H76))),'Data Summary'!EA82="Yes"),OFFSET('Hygiene Data'!$H$5,0,10*ROW('Hygiene Data'!H76)),NA())</f>
        <v>#N/A</v>
      </c>
      <c r="BM82" s="508" t="e">
        <f ca="1">+IF(AND(ISNUMBER(OFFSET('Hygiene Data'!$H$7,0,10*ROW('Hygiene Data'!H76))),'Data Summary'!EB82="Yes"),OFFSET('Hygiene Data'!$H$7,0,10*ROW('Hygiene Data'!H76)),NA())</f>
        <v>#N/A</v>
      </c>
      <c r="BN82" s="508" t="e">
        <f ca="1">+IF(AND(ISNUMBER(OFFSET('Hygiene Data'!$H$9,0,10*ROW('Hygiene Data'!H76))),'Data Summary'!EC82="Yes"),OFFSET('Hygiene Data'!$H$9,0,10*ROW('Hygiene Data'!H76)),NA())</f>
        <v>#N/A</v>
      </c>
      <c r="BO82" s="508" t="e">
        <f ca="1">+IF(AND(ISNUMBER(OFFSET('Hygiene Data'!$I$5,0,10*ROW('Hygiene Data'!I76))),'Data Summary'!ED82="Yes"),OFFSET('Hygiene Data'!$I$5,0,10*ROW('Hygiene Data'!I76)),NA())</f>
        <v>#N/A</v>
      </c>
      <c r="BP82" s="508" t="e">
        <f ca="1">+IF(AND(ISNUMBER(OFFSET('Hygiene Data'!$I$7,0,10*ROW('Hygiene Data'!I76))),'Data Summary'!EE82="Yes"),OFFSET('Hygiene Data'!$I$7,0,10*ROW('Hygiene Data'!I76)),NA())</f>
        <v>#N/A</v>
      </c>
      <c r="BQ82" s="508" t="e">
        <f ca="1">+IF(AND(ISNUMBER(OFFSET('Hygiene Data'!$I$9,0,10*ROW('Hygiene Data'!I76))),'Data Summary'!EF82="Yes"),OFFSET('Hygiene Data'!$I$9,0,10*ROW('Hygiene Data'!I76)),NA())</f>
        <v>#N/A</v>
      </c>
    </row>
    <row r="83" spans="1:69" x14ac:dyDescent="0.25">
      <c r="A83" s="504" t="e">
        <f ca="1">+RIGHT('Data Summary'!A83,LEN('Data Summary'!A83)-9)</f>
        <v>#VALUE!</v>
      </c>
      <c r="B83" s="478" t="str">
        <f ca="1">+IF(ISTEXT('Data Summary'!B83),'Data Summary'!B83,"")</f>
        <v/>
      </c>
      <c r="C83" s="505" t="e">
        <f ca="1">+VALUE('Data Summary'!C83)</f>
        <v>#VALUE!</v>
      </c>
      <c r="D83" s="506" t="e">
        <f ca="1">+IF(AND(ISNUMBER(OFFSET('Water Data'!$D$4,0,10*ROW('Water Data'!D77))),'Data Summary'!BS83="Yes"),100-OFFSET('Water Data'!$D$4,0,10*ROW('Water Data'!D77)),NA())</f>
        <v>#N/A</v>
      </c>
      <c r="E83" s="506" t="e">
        <f ca="1">+IF(AND(ISNUMBER(OFFSET('Water Data'!$D$6,0,10*ROW('Water Data'!D77))),'Data Summary'!BT83="Yes"),OFFSET('Water Data'!$D$6,0,10*ROW('Water Data'!D77)),NA())</f>
        <v>#N/A</v>
      </c>
      <c r="F83" s="506" t="e">
        <f ca="1">+IF(AND(ISNUMBER(OFFSET('Water Data'!$D$9,0,10*ROW('Water Data'!D77))),'Data Summary'!BU83="Yes"),OFFSET('Water Data'!$D$9,0,10*ROW('Water Data'!D77)),NA())</f>
        <v>#N/A</v>
      </c>
      <c r="G83" s="506" t="e">
        <f ca="1">+IF(AND(ISNUMBER(OFFSET('Water Data'!$E$4,0,10*ROW('Water Data'!E77))),'Data Summary'!BV83="Yes"),100-OFFSET('Water Data'!$E$4,0,10*ROW('Water Data'!E77)),NA())</f>
        <v>#N/A</v>
      </c>
      <c r="H83" s="506" t="e">
        <f ca="1">+IF(AND(ISNUMBER(OFFSET('Water Data'!$E$6,0,10*ROW('Water Data'!E77))),'Data Summary'!BW83="Yes"),OFFSET('Water Data'!$E$6,0,10*ROW('Water Data'!E77)),NA())</f>
        <v>#N/A</v>
      </c>
      <c r="I83" s="506" t="e">
        <f ca="1">+IF(AND(ISNUMBER(OFFSET('Water Data'!$E$9,0,10*ROW('Water Data'!E77))),'Data Summary'!BX83="Yes"),OFFSET('Water Data'!$E$9,0,10*ROW('Water Data'!E77)),NA())</f>
        <v>#N/A</v>
      </c>
      <c r="J83" s="506" t="e">
        <f ca="1">+IF(AND(ISNUMBER(OFFSET('Water Data'!$F$4,0,10*ROW('Water Data'!F77))),'Data Summary'!BY83="Yes"),100-OFFSET('Water Data'!$F$4,0,10*ROW('Water Data'!F77)),NA())</f>
        <v>#N/A</v>
      </c>
      <c r="K83" s="506" t="e">
        <f ca="1">+IF(AND(ISNUMBER(OFFSET('Water Data'!$F$6,0,10*ROW('Water Data'!F77))),'Data Summary'!BZ83="Yes"),OFFSET('Water Data'!$F$6,0,10*ROW('Water Data'!F77)),NA())</f>
        <v>#N/A</v>
      </c>
      <c r="L83" s="506" t="e">
        <f ca="1">+IF(AND(ISNUMBER(OFFSET('Water Data'!$F$9,0,10*ROW('Water Data'!F77))),'Data Summary'!CA83="Yes"),OFFSET('Water Data'!$F$9,0,10*ROW('Water Data'!F77)),NA())</f>
        <v>#N/A</v>
      </c>
      <c r="M83" s="506" t="e">
        <f ca="1">+IF(AND(ISNUMBER(OFFSET('Water Data'!$G$4,0,10*ROW('Water Data'!G77))),'Data Summary'!CB83="Yes"),100-OFFSET('Water Data'!$G$4,0,10*ROW('Water Data'!G77)),NA())</f>
        <v>#N/A</v>
      </c>
      <c r="N83" s="506" t="e">
        <f ca="1">+IF(AND(ISNUMBER(OFFSET('Water Data'!$G$6,0,10*ROW('Water Data'!G77))),'Data Summary'!CC83="Yes"),OFFSET('Water Data'!$G$6,0,10*ROW('Water Data'!G77)),NA())</f>
        <v>#N/A</v>
      </c>
      <c r="O83" s="506" t="e">
        <f ca="1">+IF(AND(ISNUMBER(OFFSET('Water Data'!$G$9,0,10*ROW('Water Data'!G77))),'Data Summary'!CD83="Yes"),OFFSET('Water Data'!$G$9,0,10*ROW('Water Data'!G77)),NA())</f>
        <v>#N/A</v>
      </c>
      <c r="P83" s="506" t="e">
        <f ca="1">+IF(AND(ISNUMBER(OFFSET('Water Data'!$H$4,0,10*ROW('Water Data'!H77))),'Data Summary'!CE83="Yes"),100-OFFSET('Water Data'!$H$4,0,10*ROW('Water Data'!H77)),NA())</f>
        <v>#N/A</v>
      </c>
      <c r="Q83" s="506" t="e">
        <f ca="1">+IF(AND(ISNUMBER(OFFSET('Water Data'!$H$6,0,10*ROW('Water Data'!H77))),'Data Summary'!CF83="Yes"),OFFSET('Water Data'!$H$6,0,10*ROW('Water Data'!H77)),NA())</f>
        <v>#N/A</v>
      </c>
      <c r="R83" s="506" t="e">
        <f ca="1">+IF(AND(ISNUMBER(OFFSET('Water Data'!$H$9,0,10*ROW('Water Data'!H77))),'Data Summary'!CG83="Yes"),OFFSET('Water Data'!$H$9,0,10*ROW('Water Data'!H77)),NA())</f>
        <v>#N/A</v>
      </c>
      <c r="S83" s="506" t="e">
        <f ca="1">+IF(AND(ISNUMBER(OFFSET('Water Data'!$I$4,0,10*ROW('Water Data'!I77))),'Data Summary'!CH83="Yes"),100-OFFSET('Water Data'!$I$4,0,10*ROW('Water Data'!I77)),NA())</f>
        <v>#N/A</v>
      </c>
      <c r="T83" s="506" t="e">
        <f ca="1">+IF(AND(ISNUMBER(OFFSET('Water Data'!$I$6,0,10*ROW('Water Data'!I77))),'Data Summary'!CI83="Yes"),OFFSET('Water Data'!$I$6,0,10*ROW('Water Data'!I77)),NA())</f>
        <v>#N/A</v>
      </c>
      <c r="U83" s="506" t="e">
        <f ca="1">+IF(AND(ISNUMBER(OFFSET('Water Data'!$I$9,0,10*ROW('Water Data'!I77))),'Data Summary'!CJ83="Yes"),OFFSET('Water Data'!$I$9,0,10*ROW('Water Data'!I77)),NA())</f>
        <v>#N/A</v>
      </c>
      <c r="V83" s="507" t="e">
        <f ca="1">+IF(AND(ISNUMBER(OFFSET('Sanitation Data'!$D$4,0,10*ROW('Sanitation Data'!D77))),'Data Summary'!CK83="Yes"),100-OFFSET('Sanitation Data'!$D$4,0,10*ROW('Sanitation Data'!D77)),NA())</f>
        <v>#N/A</v>
      </c>
      <c r="W83" s="507" t="e">
        <f ca="1">+IF(AND(ISNUMBER(OFFSET('Sanitation Data'!$D$6,0,10*ROW('Sanitation Data'!D77))),'Data Summary'!CL83="Yes"),OFFSET('Sanitation Data'!$D$6,0,10*ROW('Sanitation Data'!D77)),NA())</f>
        <v>#N/A</v>
      </c>
      <c r="X83" s="507" t="e">
        <f ca="1">+IF(AND(ISNUMBER(OFFSET('Sanitation Data'!$D$10,0,10*ROW('Sanitation Data'!D77))),'Data Summary'!CM83="Yes"),OFFSET('Sanitation Data'!$D$10,0,10*ROW('Sanitation Data'!D77)),NA())</f>
        <v>#N/A</v>
      </c>
      <c r="Y83" s="507" t="e">
        <f ca="1">+IF(AND(ISNUMBER(OFFSET('Sanitation Data'!$D$11,0,10*ROW('Sanitation Data'!D77))),'Data Summary'!CN83="Yes"),OFFSET('Sanitation Data'!$D$11,0,10*ROW('Sanitation Data'!D77)),NA())</f>
        <v>#N/A</v>
      </c>
      <c r="Z83" s="507" t="e">
        <f ca="1">+IF(AND(ISNUMBER(OFFSET('Sanitation Data'!$D$12,0,10*ROW('Sanitation Data'!D77))),'Data Summary'!CO83="Yes"),OFFSET('Sanitation Data'!$D$12,0,10*ROW('Sanitation Data'!D77)),NA())</f>
        <v>#N/A</v>
      </c>
      <c r="AA83" s="507" t="e">
        <f ca="1">+IF(AND(ISNUMBER(OFFSET('Sanitation Data'!$E$4,0,10*ROW('Sanitation Data'!E77))),'Data Summary'!CP83="Yes"),100-OFFSET('Sanitation Data'!$E$4,0,10*ROW('Sanitation Data'!E77)),NA())</f>
        <v>#N/A</v>
      </c>
      <c r="AB83" s="507" t="e">
        <f ca="1">+IF(AND(ISNUMBER(OFFSET('Sanitation Data'!$E$6,0,10*ROW('Sanitation Data'!E77))),'Data Summary'!CQ83="Yes"),OFFSET('Sanitation Data'!$E$6,0,10*ROW('Sanitation Data'!E77)),NA())</f>
        <v>#N/A</v>
      </c>
      <c r="AC83" s="507" t="e">
        <f ca="1">+IF(AND(ISNUMBER(OFFSET('Sanitation Data'!$E$10,0,10*ROW('Sanitation Data'!E77))),'Data Summary'!CR83="Yes"),OFFSET('Sanitation Data'!$E$10,0,10*ROW('Sanitation Data'!E77)),NA())</f>
        <v>#N/A</v>
      </c>
      <c r="AD83" s="507" t="e">
        <f ca="1">+IF(AND(ISNUMBER(OFFSET('Sanitation Data'!$E$11,0,10*ROW('Sanitation Data'!E77))),'Data Summary'!CS83="Yes"),OFFSET('Sanitation Data'!$E$11,0,10*ROW('Sanitation Data'!E77)),NA())</f>
        <v>#N/A</v>
      </c>
      <c r="AE83" s="507" t="e">
        <f ca="1">+IF(AND(ISNUMBER(OFFSET('Sanitation Data'!$E$12,0,10*ROW('Sanitation Data'!E77))),'Data Summary'!CT83="Yes"),OFFSET('Sanitation Data'!$E$12,0,10*ROW('Sanitation Data'!E77)),NA())</f>
        <v>#N/A</v>
      </c>
      <c r="AF83" s="507" t="e">
        <f ca="1">+IF(AND(ISNUMBER(OFFSET('Sanitation Data'!$F$4,0,10*ROW('Sanitation Data'!F77))),'Data Summary'!CU83="Yes"),100-OFFSET('Sanitation Data'!$F$4,0,10*ROW('Sanitation Data'!F77)),NA())</f>
        <v>#N/A</v>
      </c>
      <c r="AG83" s="507" t="e">
        <f ca="1">+IF(AND(ISNUMBER(OFFSET('Sanitation Data'!$F$6,0,10*ROW('Sanitation Data'!F77))),'Data Summary'!CV83="Yes"),OFFSET('Sanitation Data'!$F$6,0,10*ROW('Sanitation Data'!F77)),NA())</f>
        <v>#N/A</v>
      </c>
      <c r="AH83" s="507" t="e">
        <f ca="1">+IF(AND(ISNUMBER(OFFSET('Sanitation Data'!$F$10,0,10*ROW('Sanitation Data'!F77))),'Data Summary'!CW83="Yes"),OFFSET('Sanitation Data'!$F$10,0,10*ROW('Sanitation Data'!F77)),NA())</f>
        <v>#N/A</v>
      </c>
      <c r="AI83" s="507" t="e">
        <f ca="1">+IF(AND(ISNUMBER(OFFSET('Sanitation Data'!$F$11,0,10*ROW('Sanitation Data'!F77))),'Data Summary'!CX83="Yes"),OFFSET('Sanitation Data'!$F$11,0,10*ROW('Sanitation Data'!F77)),NA())</f>
        <v>#N/A</v>
      </c>
      <c r="AJ83" s="507" t="e">
        <f ca="1">+IF(AND(ISNUMBER(OFFSET('Sanitation Data'!$F$12,0,10*ROW('Sanitation Data'!F77))),'Data Summary'!CY83="Yes"),OFFSET('Sanitation Data'!$F$12,0,10*ROW('Sanitation Data'!F77)),NA())</f>
        <v>#N/A</v>
      </c>
      <c r="AK83" s="507" t="e">
        <f ca="1">+IF(AND(ISNUMBER(OFFSET('Sanitation Data'!$G$4,0,10*ROW('Sanitation Data'!G77))),'Data Summary'!CZ83="Yes"),100-OFFSET('Sanitation Data'!$G$4,0,10*ROW('Sanitation Data'!G77)),NA())</f>
        <v>#N/A</v>
      </c>
      <c r="AL83" s="507" t="e">
        <f ca="1">+IF(AND(ISNUMBER(OFFSET('Sanitation Data'!$G$6,0,10*ROW('Sanitation Data'!G77))),'Data Summary'!DA83="Yes"),OFFSET('Sanitation Data'!$G$6,0,10*ROW('Sanitation Data'!G77)),NA())</f>
        <v>#N/A</v>
      </c>
      <c r="AM83" s="507" t="e">
        <f ca="1">+IF(AND(ISNUMBER(OFFSET('Sanitation Data'!$G$10,0,10*ROW('Sanitation Data'!G77))),'Data Summary'!DB83="Yes"),OFFSET('Sanitation Data'!$G$10,0,10*ROW('Sanitation Data'!G77)),NA())</f>
        <v>#N/A</v>
      </c>
      <c r="AN83" s="507" t="e">
        <f ca="1">+IF(AND(ISNUMBER(OFFSET('Sanitation Data'!$G$11,0,10*ROW('Sanitation Data'!G77))),'Data Summary'!DC83="Yes"),OFFSET('Sanitation Data'!$G$11,0,10*ROW('Sanitation Data'!G77)),NA())</f>
        <v>#N/A</v>
      </c>
      <c r="AO83" s="507" t="e">
        <f ca="1">+IF(AND(ISNUMBER(OFFSET('Sanitation Data'!$G$12,0,10*ROW('Sanitation Data'!G77))),'Data Summary'!DD83="Yes"),OFFSET('Sanitation Data'!$G$12,0,10*ROW('Sanitation Data'!G77)),NA())</f>
        <v>#N/A</v>
      </c>
      <c r="AP83" s="507" t="e">
        <f ca="1">+IF(AND(ISNUMBER(OFFSET('Sanitation Data'!$H$4,0,10*ROW('Sanitation Data'!H77))),'Data Summary'!DE83="Yes"),100-OFFSET('Sanitation Data'!$H$4,0,10*ROW('Sanitation Data'!H77)),NA())</f>
        <v>#N/A</v>
      </c>
      <c r="AQ83" s="507" t="e">
        <f ca="1">+IF(AND(ISNUMBER(OFFSET('Sanitation Data'!$H$6,0,10*ROW('Sanitation Data'!H77))),'Data Summary'!DF83="Yes"),OFFSET('Sanitation Data'!$H$6,0,10*ROW('Sanitation Data'!H77)),NA())</f>
        <v>#N/A</v>
      </c>
      <c r="AR83" s="507" t="e">
        <f ca="1">+IF(AND(ISNUMBER(OFFSET('Sanitation Data'!$H$10,0,10*ROW('Sanitation Data'!H77))),'Data Summary'!DG83="Yes"),OFFSET('Sanitation Data'!$H$10,0,10*ROW('Sanitation Data'!H77)),NA())</f>
        <v>#N/A</v>
      </c>
      <c r="AS83" s="507" t="e">
        <f ca="1">+IF(AND(ISNUMBER(OFFSET('Sanitation Data'!$H$11,0,10*ROW('Sanitation Data'!H77))),'Data Summary'!DH83="Yes"),OFFSET('Sanitation Data'!$H$11,0,10*ROW('Sanitation Data'!H77)),NA())</f>
        <v>#N/A</v>
      </c>
      <c r="AT83" s="507" t="e">
        <f ca="1">+IF(AND(ISNUMBER(OFFSET('Sanitation Data'!$H$12,0,10*ROW('Sanitation Data'!H77))),'Data Summary'!DI83="Yes"),OFFSET('Sanitation Data'!$H$12,0,10*ROW('Sanitation Data'!H77)),NA())</f>
        <v>#N/A</v>
      </c>
      <c r="AU83" s="507" t="e">
        <f ca="1">+IF(AND(ISNUMBER(OFFSET('Sanitation Data'!$I$4,0,10*ROW('Sanitation Data'!I77))),'Data Summary'!DJ83="Yes"),100-OFFSET('Sanitation Data'!$I$4,0,10*ROW('Sanitation Data'!I77)),NA())</f>
        <v>#N/A</v>
      </c>
      <c r="AV83" s="507" t="e">
        <f ca="1">+IF(AND(ISNUMBER(OFFSET('Sanitation Data'!$I$6,0,10*ROW('Sanitation Data'!I77))),'Data Summary'!DK83="Yes"),OFFSET('Sanitation Data'!$I$6,0,10*ROW('Sanitation Data'!I77)),NA())</f>
        <v>#N/A</v>
      </c>
      <c r="AW83" s="507" t="e">
        <f ca="1">+IF(AND(ISNUMBER(OFFSET('Sanitation Data'!$I$10,0,10*ROW('Sanitation Data'!I77))),'Data Summary'!DL83="Yes"),OFFSET('Sanitation Data'!$I$10,0,10*ROW('Sanitation Data'!I77)),NA())</f>
        <v>#N/A</v>
      </c>
      <c r="AX83" s="507" t="e">
        <f ca="1">+IF(AND(ISNUMBER(OFFSET('Sanitation Data'!$I$11,0,10*ROW('Sanitation Data'!I77))),'Data Summary'!DM83="Yes"),OFFSET('Sanitation Data'!$I$11,0,10*ROW('Sanitation Data'!I77)),NA())</f>
        <v>#N/A</v>
      </c>
      <c r="AY83" s="507" t="e">
        <f ca="1">+IF(AND(ISNUMBER(OFFSET('Sanitation Data'!$I$12,0,10*ROW('Sanitation Data'!I77))),'Data Summary'!DN83="Yes"),OFFSET('Sanitation Data'!$I$12,0,10*ROW('Sanitation Data'!I77)),NA())</f>
        <v>#N/A</v>
      </c>
      <c r="AZ83" s="508" t="e">
        <f ca="1">+IF(AND(ISNUMBER(OFFSET('Hygiene Data'!$D$5,0,10*ROW('Hygiene Data'!D77))),'Data Summary'!DO83="Yes"),OFFSET('Hygiene Data'!$D$5,0,10*ROW('Hygiene Data'!D77)),NA())</f>
        <v>#N/A</v>
      </c>
      <c r="BA83" s="508" t="e">
        <f ca="1">+IF(AND(ISNUMBER(OFFSET('Hygiene Data'!$D$7,0,10*ROW('Hygiene Data'!D77))),'Data Summary'!DP83="Yes"),OFFSET('Hygiene Data'!$D$7,0,10*ROW('Hygiene Data'!D77)),NA())</f>
        <v>#N/A</v>
      </c>
      <c r="BB83" s="508" t="e">
        <f ca="1">+IF(AND(ISNUMBER(OFFSET('Hygiene Data'!$D$9,0,10*ROW('Hygiene Data'!D77))),'Data Summary'!DQ83="Yes"),OFFSET('Hygiene Data'!$D$9,0,10*ROW('Hygiene Data'!D77)),NA())</f>
        <v>#N/A</v>
      </c>
      <c r="BC83" s="508" t="e">
        <f ca="1">+IF(AND(ISNUMBER(OFFSET('Hygiene Data'!$E$5,0,10*ROW('Hygiene Data'!E77))),'Data Summary'!DR83="Yes"),OFFSET('Hygiene Data'!$E$5,0,10*ROW('Hygiene Data'!E77)),NA())</f>
        <v>#N/A</v>
      </c>
      <c r="BD83" s="508" t="e">
        <f ca="1">+IF(AND(ISNUMBER(OFFSET('Hygiene Data'!$E$7,0,10*ROW('Hygiene Data'!E77))),'Data Summary'!DS83="Yes"),OFFSET('Hygiene Data'!$E$7,0,10*ROW('Hygiene Data'!E77)),NA())</f>
        <v>#N/A</v>
      </c>
      <c r="BE83" s="508" t="e">
        <f ca="1">+IF(AND(ISNUMBER(OFFSET('Hygiene Data'!$E$9,0,10*ROW('Hygiene Data'!E77))),'Data Summary'!DT83="Yes"),OFFSET('Hygiene Data'!$E$9,0,10*ROW('Hygiene Data'!E77)),NA())</f>
        <v>#N/A</v>
      </c>
      <c r="BF83" s="508" t="e">
        <f ca="1">+IF(AND(ISNUMBER(OFFSET('Hygiene Data'!$F$5,0,10*ROW('Hygiene Data'!F77))),'Data Summary'!DU83="Yes"),OFFSET('Hygiene Data'!$F$5,0,10*ROW('Hygiene Data'!F77)),NA())</f>
        <v>#N/A</v>
      </c>
      <c r="BG83" s="508" t="e">
        <f ca="1">+IF(AND(ISNUMBER(OFFSET('Hygiene Data'!$F$7,0,10*ROW('Hygiene Data'!F77))),'Data Summary'!DV83="Yes"),OFFSET('Hygiene Data'!$F$7,0,10*ROW('Hygiene Data'!F77)),NA())</f>
        <v>#N/A</v>
      </c>
      <c r="BH83" s="508" t="e">
        <f ca="1">+IF(AND(ISNUMBER(OFFSET('Hygiene Data'!$F$9,0,10*ROW('Hygiene Data'!F77))),'Data Summary'!DW83="Yes"),OFFSET('Hygiene Data'!$F$9,0,10*ROW('Hygiene Data'!F77)),NA())</f>
        <v>#N/A</v>
      </c>
      <c r="BI83" s="508" t="e">
        <f ca="1">+IF(AND(ISNUMBER(OFFSET('Hygiene Data'!$G$5,0,10*ROW('Hygiene Data'!G77))),'Data Summary'!DX83="Yes"),OFFSET('Hygiene Data'!$G$5,0,10*ROW('Hygiene Data'!G77)),NA())</f>
        <v>#N/A</v>
      </c>
      <c r="BJ83" s="508" t="e">
        <f ca="1">+IF(AND(ISNUMBER(OFFSET('Hygiene Data'!$G$7,0,10*ROW('Hygiene Data'!G77))),'Data Summary'!DY83="Yes"),OFFSET('Hygiene Data'!$G$7,0,10*ROW('Hygiene Data'!G77)),NA())</f>
        <v>#N/A</v>
      </c>
      <c r="BK83" s="508" t="e">
        <f ca="1">+IF(AND(ISNUMBER(OFFSET('Hygiene Data'!$G$9,0,10*ROW('Hygiene Data'!G77))),'Data Summary'!DZ83="Yes"),OFFSET('Hygiene Data'!$G$9,0,10*ROW('Hygiene Data'!G77)),NA())</f>
        <v>#N/A</v>
      </c>
      <c r="BL83" s="508" t="e">
        <f ca="1">+IF(AND(ISNUMBER(OFFSET('Hygiene Data'!$H$5,0,10*ROW('Hygiene Data'!H77))),'Data Summary'!EA83="Yes"),OFFSET('Hygiene Data'!$H$5,0,10*ROW('Hygiene Data'!H77)),NA())</f>
        <v>#N/A</v>
      </c>
      <c r="BM83" s="508" t="e">
        <f ca="1">+IF(AND(ISNUMBER(OFFSET('Hygiene Data'!$H$7,0,10*ROW('Hygiene Data'!H77))),'Data Summary'!EB83="Yes"),OFFSET('Hygiene Data'!$H$7,0,10*ROW('Hygiene Data'!H77)),NA())</f>
        <v>#N/A</v>
      </c>
      <c r="BN83" s="508" t="e">
        <f ca="1">+IF(AND(ISNUMBER(OFFSET('Hygiene Data'!$H$9,0,10*ROW('Hygiene Data'!H77))),'Data Summary'!EC83="Yes"),OFFSET('Hygiene Data'!$H$9,0,10*ROW('Hygiene Data'!H77)),NA())</f>
        <v>#N/A</v>
      </c>
      <c r="BO83" s="508" t="e">
        <f ca="1">+IF(AND(ISNUMBER(OFFSET('Hygiene Data'!$I$5,0,10*ROW('Hygiene Data'!I77))),'Data Summary'!ED83="Yes"),OFFSET('Hygiene Data'!$I$5,0,10*ROW('Hygiene Data'!I77)),NA())</f>
        <v>#N/A</v>
      </c>
      <c r="BP83" s="508" t="e">
        <f ca="1">+IF(AND(ISNUMBER(OFFSET('Hygiene Data'!$I$7,0,10*ROW('Hygiene Data'!I77))),'Data Summary'!EE83="Yes"),OFFSET('Hygiene Data'!$I$7,0,10*ROW('Hygiene Data'!I77)),NA())</f>
        <v>#N/A</v>
      </c>
      <c r="BQ83" s="508" t="e">
        <f ca="1">+IF(AND(ISNUMBER(OFFSET('Hygiene Data'!$I$9,0,10*ROW('Hygiene Data'!I77))),'Data Summary'!EF83="Yes"),OFFSET('Hygiene Data'!$I$9,0,10*ROW('Hygiene Data'!I77)),NA())</f>
        <v>#N/A</v>
      </c>
    </row>
    <row r="84" spans="1:69" x14ac:dyDescent="0.25">
      <c r="A84" s="504" t="e">
        <f ca="1">+RIGHT('Data Summary'!A84,LEN('Data Summary'!A84)-9)</f>
        <v>#VALUE!</v>
      </c>
      <c r="B84" s="478" t="str">
        <f ca="1">+IF(ISTEXT('Data Summary'!B84),'Data Summary'!B84,"")</f>
        <v/>
      </c>
      <c r="C84" s="505" t="e">
        <f ca="1">+VALUE('Data Summary'!C84)</f>
        <v>#VALUE!</v>
      </c>
      <c r="D84" s="506" t="e">
        <f ca="1">+IF(AND(ISNUMBER(OFFSET('Water Data'!$D$4,0,10*ROW('Water Data'!D78))),'Data Summary'!BS84="Yes"),100-OFFSET('Water Data'!$D$4,0,10*ROW('Water Data'!D78)),NA())</f>
        <v>#N/A</v>
      </c>
      <c r="E84" s="506" t="e">
        <f ca="1">+IF(AND(ISNUMBER(OFFSET('Water Data'!$D$6,0,10*ROW('Water Data'!D78))),'Data Summary'!BT84="Yes"),OFFSET('Water Data'!$D$6,0,10*ROW('Water Data'!D78)),NA())</f>
        <v>#N/A</v>
      </c>
      <c r="F84" s="506" t="e">
        <f ca="1">+IF(AND(ISNUMBER(OFFSET('Water Data'!$D$9,0,10*ROW('Water Data'!D78))),'Data Summary'!BU84="Yes"),OFFSET('Water Data'!$D$9,0,10*ROW('Water Data'!D78)),NA())</f>
        <v>#N/A</v>
      </c>
      <c r="G84" s="506" t="e">
        <f ca="1">+IF(AND(ISNUMBER(OFFSET('Water Data'!$E$4,0,10*ROW('Water Data'!E78))),'Data Summary'!BV84="Yes"),100-OFFSET('Water Data'!$E$4,0,10*ROW('Water Data'!E78)),NA())</f>
        <v>#N/A</v>
      </c>
      <c r="H84" s="506" t="e">
        <f ca="1">+IF(AND(ISNUMBER(OFFSET('Water Data'!$E$6,0,10*ROW('Water Data'!E78))),'Data Summary'!BW84="Yes"),OFFSET('Water Data'!$E$6,0,10*ROW('Water Data'!E78)),NA())</f>
        <v>#N/A</v>
      </c>
      <c r="I84" s="506" t="e">
        <f ca="1">+IF(AND(ISNUMBER(OFFSET('Water Data'!$E$9,0,10*ROW('Water Data'!E78))),'Data Summary'!BX84="Yes"),OFFSET('Water Data'!$E$9,0,10*ROW('Water Data'!E78)),NA())</f>
        <v>#N/A</v>
      </c>
      <c r="J84" s="506" t="e">
        <f ca="1">+IF(AND(ISNUMBER(OFFSET('Water Data'!$F$4,0,10*ROW('Water Data'!F78))),'Data Summary'!BY84="Yes"),100-OFFSET('Water Data'!$F$4,0,10*ROW('Water Data'!F78)),NA())</f>
        <v>#N/A</v>
      </c>
      <c r="K84" s="506" t="e">
        <f ca="1">+IF(AND(ISNUMBER(OFFSET('Water Data'!$F$6,0,10*ROW('Water Data'!F78))),'Data Summary'!BZ84="Yes"),OFFSET('Water Data'!$F$6,0,10*ROW('Water Data'!F78)),NA())</f>
        <v>#N/A</v>
      </c>
      <c r="L84" s="506" t="e">
        <f ca="1">+IF(AND(ISNUMBER(OFFSET('Water Data'!$F$9,0,10*ROW('Water Data'!F78))),'Data Summary'!CA84="Yes"),OFFSET('Water Data'!$F$9,0,10*ROW('Water Data'!F78)),NA())</f>
        <v>#N/A</v>
      </c>
      <c r="M84" s="506" t="e">
        <f ca="1">+IF(AND(ISNUMBER(OFFSET('Water Data'!$G$4,0,10*ROW('Water Data'!G78))),'Data Summary'!CB84="Yes"),100-OFFSET('Water Data'!$G$4,0,10*ROW('Water Data'!G78)),NA())</f>
        <v>#N/A</v>
      </c>
      <c r="N84" s="506" t="e">
        <f ca="1">+IF(AND(ISNUMBER(OFFSET('Water Data'!$G$6,0,10*ROW('Water Data'!G78))),'Data Summary'!CC84="Yes"),OFFSET('Water Data'!$G$6,0,10*ROW('Water Data'!G78)),NA())</f>
        <v>#N/A</v>
      </c>
      <c r="O84" s="506" t="e">
        <f ca="1">+IF(AND(ISNUMBER(OFFSET('Water Data'!$G$9,0,10*ROW('Water Data'!G78))),'Data Summary'!CD84="Yes"),OFFSET('Water Data'!$G$9,0,10*ROW('Water Data'!G78)),NA())</f>
        <v>#N/A</v>
      </c>
      <c r="P84" s="506" t="e">
        <f ca="1">+IF(AND(ISNUMBER(OFFSET('Water Data'!$H$4,0,10*ROW('Water Data'!H78))),'Data Summary'!CE84="Yes"),100-OFFSET('Water Data'!$H$4,0,10*ROW('Water Data'!H78)),NA())</f>
        <v>#N/A</v>
      </c>
      <c r="Q84" s="506" t="e">
        <f ca="1">+IF(AND(ISNUMBER(OFFSET('Water Data'!$H$6,0,10*ROW('Water Data'!H78))),'Data Summary'!CF84="Yes"),OFFSET('Water Data'!$H$6,0,10*ROW('Water Data'!H78)),NA())</f>
        <v>#N/A</v>
      </c>
      <c r="R84" s="506" t="e">
        <f ca="1">+IF(AND(ISNUMBER(OFFSET('Water Data'!$H$9,0,10*ROW('Water Data'!H78))),'Data Summary'!CG84="Yes"),OFFSET('Water Data'!$H$9,0,10*ROW('Water Data'!H78)),NA())</f>
        <v>#N/A</v>
      </c>
      <c r="S84" s="506" t="e">
        <f ca="1">+IF(AND(ISNUMBER(OFFSET('Water Data'!$I$4,0,10*ROW('Water Data'!I78))),'Data Summary'!CH84="Yes"),100-OFFSET('Water Data'!$I$4,0,10*ROW('Water Data'!I78)),NA())</f>
        <v>#N/A</v>
      </c>
      <c r="T84" s="506" t="e">
        <f ca="1">+IF(AND(ISNUMBER(OFFSET('Water Data'!$I$6,0,10*ROW('Water Data'!I78))),'Data Summary'!CI84="Yes"),OFFSET('Water Data'!$I$6,0,10*ROW('Water Data'!I78)),NA())</f>
        <v>#N/A</v>
      </c>
      <c r="U84" s="506" t="e">
        <f ca="1">+IF(AND(ISNUMBER(OFFSET('Water Data'!$I$9,0,10*ROW('Water Data'!I78))),'Data Summary'!CJ84="Yes"),OFFSET('Water Data'!$I$9,0,10*ROW('Water Data'!I78)),NA())</f>
        <v>#N/A</v>
      </c>
      <c r="V84" s="507" t="e">
        <f ca="1">+IF(AND(ISNUMBER(OFFSET('Sanitation Data'!$D$4,0,10*ROW('Sanitation Data'!D78))),'Data Summary'!CK84="Yes"),100-OFFSET('Sanitation Data'!$D$4,0,10*ROW('Sanitation Data'!D78)),NA())</f>
        <v>#N/A</v>
      </c>
      <c r="W84" s="507" t="e">
        <f ca="1">+IF(AND(ISNUMBER(OFFSET('Sanitation Data'!$D$6,0,10*ROW('Sanitation Data'!D78))),'Data Summary'!CL84="Yes"),OFFSET('Sanitation Data'!$D$6,0,10*ROW('Sanitation Data'!D78)),NA())</f>
        <v>#N/A</v>
      </c>
      <c r="X84" s="507" t="e">
        <f ca="1">+IF(AND(ISNUMBER(OFFSET('Sanitation Data'!$D$10,0,10*ROW('Sanitation Data'!D78))),'Data Summary'!CM84="Yes"),OFFSET('Sanitation Data'!$D$10,0,10*ROW('Sanitation Data'!D78)),NA())</f>
        <v>#N/A</v>
      </c>
      <c r="Y84" s="507" t="e">
        <f ca="1">+IF(AND(ISNUMBER(OFFSET('Sanitation Data'!$D$11,0,10*ROW('Sanitation Data'!D78))),'Data Summary'!CN84="Yes"),OFFSET('Sanitation Data'!$D$11,0,10*ROW('Sanitation Data'!D78)),NA())</f>
        <v>#N/A</v>
      </c>
      <c r="Z84" s="507" t="e">
        <f ca="1">+IF(AND(ISNUMBER(OFFSET('Sanitation Data'!$D$12,0,10*ROW('Sanitation Data'!D78))),'Data Summary'!CO84="Yes"),OFFSET('Sanitation Data'!$D$12,0,10*ROW('Sanitation Data'!D78)),NA())</f>
        <v>#N/A</v>
      </c>
      <c r="AA84" s="507" t="e">
        <f ca="1">+IF(AND(ISNUMBER(OFFSET('Sanitation Data'!$E$4,0,10*ROW('Sanitation Data'!E78))),'Data Summary'!CP84="Yes"),100-OFFSET('Sanitation Data'!$E$4,0,10*ROW('Sanitation Data'!E78)),NA())</f>
        <v>#N/A</v>
      </c>
      <c r="AB84" s="507" t="e">
        <f ca="1">+IF(AND(ISNUMBER(OFFSET('Sanitation Data'!$E$6,0,10*ROW('Sanitation Data'!E78))),'Data Summary'!CQ84="Yes"),OFFSET('Sanitation Data'!$E$6,0,10*ROW('Sanitation Data'!E78)),NA())</f>
        <v>#N/A</v>
      </c>
      <c r="AC84" s="507" t="e">
        <f ca="1">+IF(AND(ISNUMBER(OFFSET('Sanitation Data'!$E$10,0,10*ROW('Sanitation Data'!E78))),'Data Summary'!CR84="Yes"),OFFSET('Sanitation Data'!$E$10,0,10*ROW('Sanitation Data'!E78)),NA())</f>
        <v>#N/A</v>
      </c>
      <c r="AD84" s="507" t="e">
        <f ca="1">+IF(AND(ISNUMBER(OFFSET('Sanitation Data'!$E$11,0,10*ROW('Sanitation Data'!E78))),'Data Summary'!CS84="Yes"),OFFSET('Sanitation Data'!$E$11,0,10*ROW('Sanitation Data'!E78)),NA())</f>
        <v>#N/A</v>
      </c>
      <c r="AE84" s="507" t="e">
        <f ca="1">+IF(AND(ISNUMBER(OFFSET('Sanitation Data'!$E$12,0,10*ROW('Sanitation Data'!E78))),'Data Summary'!CT84="Yes"),OFFSET('Sanitation Data'!$E$12,0,10*ROW('Sanitation Data'!E78)),NA())</f>
        <v>#N/A</v>
      </c>
      <c r="AF84" s="507" t="e">
        <f ca="1">+IF(AND(ISNUMBER(OFFSET('Sanitation Data'!$F$4,0,10*ROW('Sanitation Data'!F78))),'Data Summary'!CU84="Yes"),100-OFFSET('Sanitation Data'!$F$4,0,10*ROW('Sanitation Data'!F78)),NA())</f>
        <v>#N/A</v>
      </c>
      <c r="AG84" s="507" t="e">
        <f ca="1">+IF(AND(ISNUMBER(OFFSET('Sanitation Data'!$F$6,0,10*ROW('Sanitation Data'!F78))),'Data Summary'!CV84="Yes"),OFFSET('Sanitation Data'!$F$6,0,10*ROW('Sanitation Data'!F78)),NA())</f>
        <v>#N/A</v>
      </c>
      <c r="AH84" s="507" t="e">
        <f ca="1">+IF(AND(ISNUMBER(OFFSET('Sanitation Data'!$F$10,0,10*ROW('Sanitation Data'!F78))),'Data Summary'!CW84="Yes"),OFFSET('Sanitation Data'!$F$10,0,10*ROW('Sanitation Data'!F78)),NA())</f>
        <v>#N/A</v>
      </c>
      <c r="AI84" s="507" t="e">
        <f ca="1">+IF(AND(ISNUMBER(OFFSET('Sanitation Data'!$F$11,0,10*ROW('Sanitation Data'!F78))),'Data Summary'!CX84="Yes"),OFFSET('Sanitation Data'!$F$11,0,10*ROW('Sanitation Data'!F78)),NA())</f>
        <v>#N/A</v>
      </c>
      <c r="AJ84" s="507" t="e">
        <f ca="1">+IF(AND(ISNUMBER(OFFSET('Sanitation Data'!$F$12,0,10*ROW('Sanitation Data'!F78))),'Data Summary'!CY84="Yes"),OFFSET('Sanitation Data'!$F$12,0,10*ROW('Sanitation Data'!F78)),NA())</f>
        <v>#N/A</v>
      </c>
      <c r="AK84" s="507" t="e">
        <f ca="1">+IF(AND(ISNUMBER(OFFSET('Sanitation Data'!$G$4,0,10*ROW('Sanitation Data'!G78))),'Data Summary'!CZ84="Yes"),100-OFFSET('Sanitation Data'!$G$4,0,10*ROW('Sanitation Data'!G78)),NA())</f>
        <v>#N/A</v>
      </c>
      <c r="AL84" s="507" t="e">
        <f ca="1">+IF(AND(ISNUMBER(OFFSET('Sanitation Data'!$G$6,0,10*ROW('Sanitation Data'!G78))),'Data Summary'!DA84="Yes"),OFFSET('Sanitation Data'!$G$6,0,10*ROW('Sanitation Data'!G78)),NA())</f>
        <v>#N/A</v>
      </c>
      <c r="AM84" s="507" t="e">
        <f ca="1">+IF(AND(ISNUMBER(OFFSET('Sanitation Data'!$G$10,0,10*ROW('Sanitation Data'!G78))),'Data Summary'!DB84="Yes"),OFFSET('Sanitation Data'!$G$10,0,10*ROW('Sanitation Data'!G78)),NA())</f>
        <v>#N/A</v>
      </c>
      <c r="AN84" s="507" t="e">
        <f ca="1">+IF(AND(ISNUMBER(OFFSET('Sanitation Data'!$G$11,0,10*ROW('Sanitation Data'!G78))),'Data Summary'!DC84="Yes"),OFFSET('Sanitation Data'!$G$11,0,10*ROW('Sanitation Data'!G78)),NA())</f>
        <v>#N/A</v>
      </c>
      <c r="AO84" s="507" t="e">
        <f ca="1">+IF(AND(ISNUMBER(OFFSET('Sanitation Data'!$G$12,0,10*ROW('Sanitation Data'!G78))),'Data Summary'!DD84="Yes"),OFFSET('Sanitation Data'!$G$12,0,10*ROW('Sanitation Data'!G78)),NA())</f>
        <v>#N/A</v>
      </c>
      <c r="AP84" s="507" t="e">
        <f ca="1">+IF(AND(ISNUMBER(OFFSET('Sanitation Data'!$H$4,0,10*ROW('Sanitation Data'!H78))),'Data Summary'!DE84="Yes"),100-OFFSET('Sanitation Data'!$H$4,0,10*ROW('Sanitation Data'!H78)),NA())</f>
        <v>#N/A</v>
      </c>
      <c r="AQ84" s="507" t="e">
        <f ca="1">+IF(AND(ISNUMBER(OFFSET('Sanitation Data'!$H$6,0,10*ROW('Sanitation Data'!H78))),'Data Summary'!DF84="Yes"),OFFSET('Sanitation Data'!$H$6,0,10*ROW('Sanitation Data'!H78)),NA())</f>
        <v>#N/A</v>
      </c>
      <c r="AR84" s="507" t="e">
        <f ca="1">+IF(AND(ISNUMBER(OFFSET('Sanitation Data'!$H$10,0,10*ROW('Sanitation Data'!H78))),'Data Summary'!DG84="Yes"),OFFSET('Sanitation Data'!$H$10,0,10*ROW('Sanitation Data'!H78)),NA())</f>
        <v>#N/A</v>
      </c>
      <c r="AS84" s="507" t="e">
        <f ca="1">+IF(AND(ISNUMBER(OFFSET('Sanitation Data'!$H$11,0,10*ROW('Sanitation Data'!H78))),'Data Summary'!DH84="Yes"),OFFSET('Sanitation Data'!$H$11,0,10*ROW('Sanitation Data'!H78)),NA())</f>
        <v>#N/A</v>
      </c>
      <c r="AT84" s="507" t="e">
        <f ca="1">+IF(AND(ISNUMBER(OFFSET('Sanitation Data'!$H$12,0,10*ROW('Sanitation Data'!H78))),'Data Summary'!DI84="Yes"),OFFSET('Sanitation Data'!$H$12,0,10*ROW('Sanitation Data'!H78)),NA())</f>
        <v>#N/A</v>
      </c>
      <c r="AU84" s="507" t="e">
        <f ca="1">+IF(AND(ISNUMBER(OFFSET('Sanitation Data'!$I$4,0,10*ROW('Sanitation Data'!I78))),'Data Summary'!DJ84="Yes"),100-OFFSET('Sanitation Data'!$I$4,0,10*ROW('Sanitation Data'!I78)),NA())</f>
        <v>#N/A</v>
      </c>
      <c r="AV84" s="507" t="e">
        <f ca="1">+IF(AND(ISNUMBER(OFFSET('Sanitation Data'!$I$6,0,10*ROW('Sanitation Data'!I78))),'Data Summary'!DK84="Yes"),OFFSET('Sanitation Data'!$I$6,0,10*ROW('Sanitation Data'!I78)),NA())</f>
        <v>#N/A</v>
      </c>
      <c r="AW84" s="507" t="e">
        <f ca="1">+IF(AND(ISNUMBER(OFFSET('Sanitation Data'!$I$10,0,10*ROW('Sanitation Data'!I78))),'Data Summary'!DL84="Yes"),OFFSET('Sanitation Data'!$I$10,0,10*ROW('Sanitation Data'!I78)),NA())</f>
        <v>#N/A</v>
      </c>
      <c r="AX84" s="507" t="e">
        <f ca="1">+IF(AND(ISNUMBER(OFFSET('Sanitation Data'!$I$11,0,10*ROW('Sanitation Data'!I78))),'Data Summary'!DM84="Yes"),OFFSET('Sanitation Data'!$I$11,0,10*ROW('Sanitation Data'!I78)),NA())</f>
        <v>#N/A</v>
      </c>
      <c r="AY84" s="507" t="e">
        <f ca="1">+IF(AND(ISNUMBER(OFFSET('Sanitation Data'!$I$12,0,10*ROW('Sanitation Data'!I78))),'Data Summary'!DN84="Yes"),OFFSET('Sanitation Data'!$I$12,0,10*ROW('Sanitation Data'!I78)),NA())</f>
        <v>#N/A</v>
      </c>
      <c r="AZ84" s="508" t="e">
        <f ca="1">+IF(AND(ISNUMBER(OFFSET('Hygiene Data'!$D$5,0,10*ROW('Hygiene Data'!D78))),'Data Summary'!DO84="Yes"),OFFSET('Hygiene Data'!$D$5,0,10*ROW('Hygiene Data'!D78)),NA())</f>
        <v>#N/A</v>
      </c>
      <c r="BA84" s="508" t="e">
        <f ca="1">+IF(AND(ISNUMBER(OFFSET('Hygiene Data'!$D$7,0,10*ROW('Hygiene Data'!D78))),'Data Summary'!DP84="Yes"),OFFSET('Hygiene Data'!$D$7,0,10*ROW('Hygiene Data'!D78)),NA())</f>
        <v>#N/A</v>
      </c>
      <c r="BB84" s="508" t="e">
        <f ca="1">+IF(AND(ISNUMBER(OFFSET('Hygiene Data'!$D$9,0,10*ROW('Hygiene Data'!D78))),'Data Summary'!DQ84="Yes"),OFFSET('Hygiene Data'!$D$9,0,10*ROW('Hygiene Data'!D78)),NA())</f>
        <v>#N/A</v>
      </c>
      <c r="BC84" s="508" t="e">
        <f ca="1">+IF(AND(ISNUMBER(OFFSET('Hygiene Data'!$E$5,0,10*ROW('Hygiene Data'!E78))),'Data Summary'!DR84="Yes"),OFFSET('Hygiene Data'!$E$5,0,10*ROW('Hygiene Data'!E78)),NA())</f>
        <v>#N/A</v>
      </c>
      <c r="BD84" s="508" t="e">
        <f ca="1">+IF(AND(ISNUMBER(OFFSET('Hygiene Data'!$E$7,0,10*ROW('Hygiene Data'!E78))),'Data Summary'!DS84="Yes"),OFFSET('Hygiene Data'!$E$7,0,10*ROW('Hygiene Data'!E78)),NA())</f>
        <v>#N/A</v>
      </c>
      <c r="BE84" s="508" t="e">
        <f ca="1">+IF(AND(ISNUMBER(OFFSET('Hygiene Data'!$E$9,0,10*ROW('Hygiene Data'!E78))),'Data Summary'!DT84="Yes"),OFFSET('Hygiene Data'!$E$9,0,10*ROW('Hygiene Data'!E78)),NA())</f>
        <v>#N/A</v>
      </c>
      <c r="BF84" s="508" t="e">
        <f ca="1">+IF(AND(ISNUMBER(OFFSET('Hygiene Data'!$F$5,0,10*ROW('Hygiene Data'!F78))),'Data Summary'!DU84="Yes"),OFFSET('Hygiene Data'!$F$5,0,10*ROW('Hygiene Data'!F78)),NA())</f>
        <v>#N/A</v>
      </c>
      <c r="BG84" s="508" t="e">
        <f ca="1">+IF(AND(ISNUMBER(OFFSET('Hygiene Data'!$F$7,0,10*ROW('Hygiene Data'!F78))),'Data Summary'!DV84="Yes"),OFFSET('Hygiene Data'!$F$7,0,10*ROW('Hygiene Data'!F78)),NA())</f>
        <v>#N/A</v>
      </c>
      <c r="BH84" s="508" t="e">
        <f ca="1">+IF(AND(ISNUMBER(OFFSET('Hygiene Data'!$F$9,0,10*ROW('Hygiene Data'!F78))),'Data Summary'!DW84="Yes"),OFFSET('Hygiene Data'!$F$9,0,10*ROW('Hygiene Data'!F78)),NA())</f>
        <v>#N/A</v>
      </c>
      <c r="BI84" s="508" t="e">
        <f ca="1">+IF(AND(ISNUMBER(OFFSET('Hygiene Data'!$G$5,0,10*ROW('Hygiene Data'!G78))),'Data Summary'!DX84="Yes"),OFFSET('Hygiene Data'!$G$5,0,10*ROW('Hygiene Data'!G78)),NA())</f>
        <v>#N/A</v>
      </c>
      <c r="BJ84" s="508" t="e">
        <f ca="1">+IF(AND(ISNUMBER(OFFSET('Hygiene Data'!$G$7,0,10*ROW('Hygiene Data'!G78))),'Data Summary'!DY84="Yes"),OFFSET('Hygiene Data'!$G$7,0,10*ROW('Hygiene Data'!G78)),NA())</f>
        <v>#N/A</v>
      </c>
      <c r="BK84" s="508" t="e">
        <f ca="1">+IF(AND(ISNUMBER(OFFSET('Hygiene Data'!$G$9,0,10*ROW('Hygiene Data'!G78))),'Data Summary'!DZ84="Yes"),OFFSET('Hygiene Data'!$G$9,0,10*ROW('Hygiene Data'!G78)),NA())</f>
        <v>#N/A</v>
      </c>
      <c r="BL84" s="508" t="e">
        <f ca="1">+IF(AND(ISNUMBER(OFFSET('Hygiene Data'!$H$5,0,10*ROW('Hygiene Data'!H78))),'Data Summary'!EA84="Yes"),OFFSET('Hygiene Data'!$H$5,0,10*ROW('Hygiene Data'!H78)),NA())</f>
        <v>#N/A</v>
      </c>
      <c r="BM84" s="508" t="e">
        <f ca="1">+IF(AND(ISNUMBER(OFFSET('Hygiene Data'!$H$7,0,10*ROW('Hygiene Data'!H78))),'Data Summary'!EB84="Yes"),OFFSET('Hygiene Data'!$H$7,0,10*ROW('Hygiene Data'!H78)),NA())</f>
        <v>#N/A</v>
      </c>
      <c r="BN84" s="508" t="e">
        <f ca="1">+IF(AND(ISNUMBER(OFFSET('Hygiene Data'!$H$9,0,10*ROW('Hygiene Data'!H78))),'Data Summary'!EC84="Yes"),OFFSET('Hygiene Data'!$H$9,0,10*ROW('Hygiene Data'!H78)),NA())</f>
        <v>#N/A</v>
      </c>
      <c r="BO84" s="508" t="e">
        <f ca="1">+IF(AND(ISNUMBER(OFFSET('Hygiene Data'!$I$5,0,10*ROW('Hygiene Data'!I78))),'Data Summary'!ED84="Yes"),OFFSET('Hygiene Data'!$I$5,0,10*ROW('Hygiene Data'!I78)),NA())</f>
        <v>#N/A</v>
      </c>
      <c r="BP84" s="508" t="e">
        <f ca="1">+IF(AND(ISNUMBER(OFFSET('Hygiene Data'!$I$7,0,10*ROW('Hygiene Data'!I78))),'Data Summary'!EE84="Yes"),OFFSET('Hygiene Data'!$I$7,0,10*ROW('Hygiene Data'!I78)),NA())</f>
        <v>#N/A</v>
      </c>
      <c r="BQ84" s="508" t="e">
        <f ca="1">+IF(AND(ISNUMBER(OFFSET('Hygiene Data'!$I$9,0,10*ROW('Hygiene Data'!I78))),'Data Summary'!EF84="Yes"),OFFSET('Hygiene Data'!$I$9,0,10*ROW('Hygiene Data'!I78)),NA())</f>
        <v>#N/A</v>
      </c>
    </row>
    <row r="85" spans="1:69" x14ac:dyDescent="0.25">
      <c r="A85" s="504" t="e">
        <f ca="1">+RIGHT('Data Summary'!A85,LEN('Data Summary'!A85)-9)</f>
        <v>#VALUE!</v>
      </c>
      <c r="B85" s="478" t="str">
        <f ca="1">+IF(ISTEXT('Data Summary'!B85),'Data Summary'!B85,"")</f>
        <v/>
      </c>
      <c r="C85" s="505" t="e">
        <f ca="1">+VALUE('Data Summary'!C85)</f>
        <v>#VALUE!</v>
      </c>
      <c r="D85" s="506" t="e">
        <f ca="1">+IF(AND(ISNUMBER(OFFSET('Water Data'!$D$4,0,10*ROW('Water Data'!D79))),'Data Summary'!BS85="Yes"),100-OFFSET('Water Data'!$D$4,0,10*ROW('Water Data'!D79)),NA())</f>
        <v>#N/A</v>
      </c>
      <c r="E85" s="506" t="e">
        <f ca="1">+IF(AND(ISNUMBER(OFFSET('Water Data'!$D$6,0,10*ROW('Water Data'!D79))),'Data Summary'!BT85="Yes"),OFFSET('Water Data'!$D$6,0,10*ROW('Water Data'!D79)),NA())</f>
        <v>#N/A</v>
      </c>
      <c r="F85" s="506" t="e">
        <f ca="1">+IF(AND(ISNUMBER(OFFSET('Water Data'!$D$9,0,10*ROW('Water Data'!D79))),'Data Summary'!BU85="Yes"),OFFSET('Water Data'!$D$9,0,10*ROW('Water Data'!D79)),NA())</f>
        <v>#N/A</v>
      </c>
      <c r="G85" s="506" t="e">
        <f ca="1">+IF(AND(ISNUMBER(OFFSET('Water Data'!$E$4,0,10*ROW('Water Data'!E79))),'Data Summary'!BV85="Yes"),100-OFFSET('Water Data'!$E$4,0,10*ROW('Water Data'!E79)),NA())</f>
        <v>#N/A</v>
      </c>
      <c r="H85" s="506" t="e">
        <f ca="1">+IF(AND(ISNUMBER(OFFSET('Water Data'!$E$6,0,10*ROW('Water Data'!E79))),'Data Summary'!BW85="Yes"),OFFSET('Water Data'!$E$6,0,10*ROW('Water Data'!E79)),NA())</f>
        <v>#N/A</v>
      </c>
      <c r="I85" s="506" t="e">
        <f ca="1">+IF(AND(ISNUMBER(OFFSET('Water Data'!$E$9,0,10*ROW('Water Data'!E79))),'Data Summary'!BX85="Yes"),OFFSET('Water Data'!$E$9,0,10*ROW('Water Data'!E79)),NA())</f>
        <v>#N/A</v>
      </c>
      <c r="J85" s="506" t="e">
        <f ca="1">+IF(AND(ISNUMBER(OFFSET('Water Data'!$F$4,0,10*ROW('Water Data'!F79))),'Data Summary'!BY85="Yes"),100-OFFSET('Water Data'!$F$4,0,10*ROW('Water Data'!F79)),NA())</f>
        <v>#N/A</v>
      </c>
      <c r="K85" s="506" t="e">
        <f ca="1">+IF(AND(ISNUMBER(OFFSET('Water Data'!$F$6,0,10*ROW('Water Data'!F79))),'Data Summary'!BZ85="Yes"),OFFSET('Water Data'!$F$6,0,10*ROW('Water Data'!F79)),NA())</f>
        <v>#N/A</v>
      </c>
      <c r="L85" s="506" t="e">
        <f ca="1">+IF(AND(ISNUMBER(OFFSET('Water Data'!$F$9,0,10*ROW('Water Data'!F79))),'Data Summary'!CA85="Yes"),OFFSET('Water Data'!$F$9,0,10*ROW('Water Data'!F79)),NA())</f>
        <v>#N/A</v>
      </c>
      <c r="M85" s="506" t="e">
        <f ca="1">+IF(AND(ISNUMBER(OFFSET('Water Data'!$G$4,0,10*ROW('Water Data'!G79))),'Data Summary'!CB85="Yes"),100-OFFSET('Water Data'!$G$4,0,10*ROW('Water Data'!G79)),NA())</f>
        <v>#N/A</v>
      </c>
      <c r="N85" s="506" t="e">
        <f ca="1">+IF(AND(ISNUMBER(OFFSET('Water Data'!$G$6,0,10*ROW('Water Data'!G79))),'Data Summary'!CC85="Yes"),OFFSET('Water Data'!$G$6,0,10*ROW('Water Data'!G79)),NA())</f>
        <v>#N/A</v>
      </c>
      <c r="O85" s="506" t="e">
        <f ca="1">+IF(AND(ISNUMBER(OFFSET('Water Data'!$G$9,0,10*ROW('Water Data'!G79))),'Data Summary'!CD85="Yes"),OFFSET('Water Data'!$G$9,0,10*ROW('Water Data'!G79)),NA())</f>
        <v>#N/A</v>
      </c>
      <c r="P85" s="506" t="e">
        <f ca="1">+IF(AND(ISNUMBER(OFFSET('Water Data'!$H$4,0,10*ROW('Water Data'!H79))),'Data Summary'!CE85="Yes"),100-OFFSET('Water Data'!$H$4,0,10*ROW('Water Data'!H79)),NA())</f>
        <v>#N/A</v>
      </c>
      <c r="Q85" s="506" t="e">
        <f ca="1">+IF(AND(ISNUMBER(OFFSET('Water Data'!$H$6,0,10*ROW('Water Data'!H79))),'Data Summary'!CF85="Yes"),OFFSET('Water Data'!$H$6,0,10*ROW('Water Data'!H79)),NA())</f>
        <v>#N/A</v>
      </c>
      <c r="R85" s="506" t="e">
        <f ca="1">+IF(AND(ISNUMBER(OFFSET('Water Data'!$H$9,0,10*ROW('Water Data'!H79))),'Data Summary'!CG85="Yes"),OFFSET('Water Data'!$H$9,0,10*ROW('Water Data'!H79)),NA())</f>
        <v>#N/A</v>
      </c>
      <c r="S85" s="506" t="e">
        <f ca="1">+IF(AND(ISNUMBER(OFFSET('Water Data'!$I$4,0,10*ROW('Water Data'!I79))),'Data Summary'!CH85="Yes"),100-OFFSET('Water Data'!$I$4,0,10*ROW('Water Data'!I79)),NA())</f>
        <v>#N/A</v>
      </c>
      <c r="T85" s="506" t="e">
        <f ca="1">+IF(AND(ISNUMBER(OFFSET('Water Data'!$I$6,0,10*ROW('Water Data'!I79))),'Data Summary'!CI85="Yes"),OFFSET('Water Data'!$I$6,0,10*ROW('Water Data'!I79)),NA())</f>
        <v>#N/A</v>
      </c>
      <c r="U85" s="506" t="e">
        <f ca="1">+IF(AND(ISNUMBER(OFFSET('Water Data'!$I$9,0,10*ROW('Water Data'!I79))),'Data Summary'!CJ85="Yes"),OFFSET('Water Data'!$I$9,0,10*ROW('Water Data'!I79)),NA())</f>
        <v>#N/A</v>
      </c>
      <c r="V85" s="507" t="e">
        <f ca="1">+IF(AND(ISNUMBER(OFFSET('Sanitation Data'!$D$4,0,10*ROW('Sanitation Data'!D79))),'Data Summary'!CK85="Yes"),100-OFFSET('Sanitation Data'!$D$4,0,10*ROW('Sanitation Data'!D79)),NA())</f>
        <v>#N/A</v>
      </c>
      <c r="W85" s="507" t="e">
        <f ca="1">+IF(AND(ISNUMBER(OFFSET('Sanitation Data'!$D$6,0,10*ROW('Sanitation Data'!D79))),'Data Summary'!CL85="Yes"),OFFSET('Sanitation Data'!$D$6,0,10*ROW('Sanitation Data'!D79)),NA())</f>
        <v>#N/A</v>
      </c>
      <c r="X85" s="507" t="e">
        <f ca="1">+IF(AND(ISNUMBER(OFFSET('Sanitation Data'!$D$10,0,10*ROW('Sanitation Data'!D79))),'Data Summary'!CM85="Yes"),OFFSET('Sanitation Data'!$D$10,0,10*ROW('Sanitation Data'!D79)),NA())</f>
        <v>#N/A</v>
      </c>
      <c r="Y85" s="507" t="e">
        <f ca="1">+IF(AND(ISNUMBER(OFFSET('Sanitation Data'!$D$11,0,10*ROW('Sanitation Data'!D79))),'Data Summary'!CN85="Yes"),OFFSET('Sanitation Data'!$D$11,0,10*ROW('Sanitation Data'!D79)),NA())</f>
        <v>#N/A</v>
      </c>
      <c r="Z85" s="507" t="e">
        <f ca="1">+IF(AND(ISNUMBER(OFFSET('Sanitation Data'!$D$12,0,10*ROW('Sanitation Data'!D79))),'Data Summary'!CO85="Yes"),OFFSET('Sanitation Data'!$D$12,0,10*ROW('Sanitation Data'!D79)),NA())</f>
        <v>#N/A</v>
      </c>
      <c r="AA85" s="507" t="e">
        <f ca="1">+IF(AND(ISNUMBER(OFFSET('Sanitation Data'!$E$4,0,10*ROW('Sanitation Data'!E79))),'Data Summary'!CP85="Yes"),100-OFFSET('Sanitation Data'!$E$4,0,10*ROW('Sanitation Data'!E79)),NA())</f>
        <v>#N/A</v>
      </c>
      <c r="AB85" s="507" t="e">
        <f ca="1">+IF(AND(ISNUMBER(OFFSET('Sanitation Data'!$E$6,0,10*ROW('Sanitation Data'!E79))),'Data Summary'!CQ85="Yes"),OFFSET('Sanitation Data'!$E$6,0,10*ROW('Sanitation Data'!E79)),NA())</f>
        <v>#N/A</v>
      </c>
      <c r="AC85" s="507" t="e">
        <f ca="1">+IF(AND(ISNUMBER(OFFSET('Sanitation Data'!$E$10,0,10*ROW('Sanitation Data'!E79))),'Data Summary'!CR85="Yes"),OFFSET('Sanitation Data'!$E$10,0,10*ROW('Sanitation Data'!E79)),NA())</f>
        <v>#N/A</v>
      </c>
      <c r="AD85" s="507" t="e">
        <f ca="1">+IF(AND(ISNUMBER(OFFSET('Sanitation Data'!$E$11,0,10*ROW('Sanitation Data'!E79))),'Data Summary'!CS85="Yes"),OFFSET('Sanitation Data'!$E$11,0,10*ROW('Sanitation Data'!E79)),NA())</f>
        <v>#N/A</v>
      </c>
      <c r="AE85" s="507" t="e">
        <f ca="1">+IF(AND(ISNUMBER(OFFSET('Sanitation Data'!$E$12,0,10*ROW('Sanitation Data'!E79))),'Data Summary'!CT85="Yes"),OFFSET('Sanitation Data'!$E$12,0,10*ROW('Sanitation Data'!E79)),NA())</f>
        <v>#N/A</v>
      </c>
      <c r="AF85" s="507" t="e">
        <f ca="1">+IF(AND(ISNUMBER(OFFSET('Sanitation Data'!$F$4,0,10*ROW('Sanitation Data'!F79))),'Data Summary'!CU85="Yes"),100-OFFSET('Sanitation Data'!$F$4,0,10*ROW('Sanitation Data'!F79)),NA())</f>
        <v>#N/A</v>
      </c>
      <c r="AG85" s="507" t="e">
        <f ca="1">+IF(AND(ISNUMBER(OFFSET('Sanitation Data'!$F$6,0,10*ROW('Sanitation Data'!F79))),'Data Summary'!CV85="Yes"),OFFSET('Sanitation Data'!$F$6,0,10*ROW('Sanitation Data'!F79)),NA())</f>
        <v>#N/A</v>
      </c>
      <c r="AH85" s="507" t="e">
        <f ca="1">+IF(AND(ISNUMBER(OFFSET('Sanitation Data'!$F$10,0,10*ROW('Sanitation Data'!F79))),'Data Summary'!CW85="Yes"),OFFSET('Sanitation Data'!$F$10,0,10*ROW('Sanitation Data'!F79)),NA())</f>
        <v>#N/A</v>
      </c>
      <c r="AI85" s="507" t="e">
        <f ca="1">+IF(AND(ISNUMBER(OFFSET('Sanitation Data'!$F$11,0,10*ROW('Sanitation Data'!F79))),'Data Summary'!CX85="Yes"),OFFSET('Sanitation Data'!$F$11,0,10*ROW('Sanitation Data'!F79)),NA())</f>
        <v>#N/A</v>
      </c>
      <c r="AJ85" s="507" t="e">
        <f ca="1">+IF(AND(ISNUMBER(OFFSET('Sanitation Data'!$F$12,0,10*ROW('Sanitation Data'!F79))),'Data Summary'!CY85="Yes"),OFFSET('Sanitation Data'!$F$12,0,10*ROW('Sanitation Data'!F79)),NA())</f>
        <v>#N/A</v>
      </c>
      <c r="AK85" s="507" t="e">
        <f ca="1">+IF(AND(ISNUMBER(OFFSET('Sanitation Data'!$G$4,0,10*ROW('Sanitation Data'!G79))),'Data Summary'!CZ85="Yes"),100-OFFSET('Sanitation Data'!$G$4,0,10*ROW('Sanitation Data'!G79)),NA())</f>
        <v>#N/A</v>
      </c>
      <c r="AL85" s="507" t="e">
        <f ca="1">+IF(AND(ISNUMBER(OFFSET('Sanitation Data'!$G$6,0,10*ROW('Sanitation Data'!G79))),'Data Summary'!DA85="Yes"),OFFSET('Sanitation Data'!$G$6,0,10*ROW('Sanitation Data'!G79)),NA())</f>
        <v>#N/A</v>
      </c>
      <c r="AM85" s="507" t="e">
        <f ca="1">+IF(AND(ISNUMBER(OFFSET('Sanitation Data'!$G$10,0,10*ROW('Sanitation Data'!G79))),'Data Summary'!DB85="Yes"),OFFSET('Sanitation Data'!$G$10,0,10*ROW('Sanitation Data'!G79)),NA())</f>
        <v>#N/A</v>
      </c>
      <c r="AN85" s="507" t="e">
        <f ca="1">+IF(AND(ISNUMBER(OFFSET('Sanitation Data'!$G$11,0,10*ROW('Sanitation Data'!G79))),'Data Summary'!DC85="Yes"),OFFSET('Sanitation Data'!$G$11,0,10*ROW('Sanitation Data'!G79)),NA())</f>
        <v>#N/A</v>
      </c>
      <c r="AO85" s="507" t="e">
        <f ca="1">+IF(AND(ISNUMBER(OFFSET('Sanitation Data'!$G$12,0,10*ROW('Sanitation Data'!G79))),'Data Summary'!DD85="Yes"),OFFSET('Sanitation Data'!$G$12,0,10*ROW('Sanitation Data'!G79)),NA())</f>
        <v>#N/A</v>
      </c>
      <c r="AP85" s="507" t="e">
        <f ca="1">+IF(AND(ISNUMBER(OFFSET('Sanitation Data'!$H$4,0,10*ROW('Sanitation Data'!H79))),'Data Summary'!DE85="Yes"),100-OFFSET('Sanitation Data'!$H$4,0,10*ROW('Sanitation Data'!H79)),NA())</f>
        <v>#N/A</v>
      </c>
      <c r="AQ85" s="507" t="e">
        <f ca="1">+IF(AND(ISNUMBER(OFFSET('Sanitation Data'!$H$6,0,10*ROW('Sanitation Data'!H79))),'Data Summary'!DF85="Yes"),OFFSET('Sanitation Data'!$H$6,0,10*ROW('Sanitation Data'!H79)),NA())</f>
        <v>#N/A</v>
      </c>
      <c r="AR85" s="507" t="e">
        <f ca="1">+IF(AND(ISNUMBER(OFFSET('Sanitation Data'!$H$10,0,10*ROW('Sanitation Data'!H79))),'Data Summary'!DG85="Yes"),OFFSET('Sanitation Data'!$H$10,0,10*ROW('Sanitation Data'!H79)),NA())</f>
        <v>#N/A</v>
      </c>
      <c r="AS85" s="507" t="e">
        <f ca="1">+IF(AND(ISNUMBER(OFFSET('Sanitation Data'!$H$11,0,10*ROW('Sanitation Data'!H79))),'Data Summary'!DH85="Yes"),OFFSET('Sanitation Data'!$H$11,0,10*ROW('Sanitation Data'!H79)),NA())</f>
        <v>#N/A</v>
      </c>
      <c r="AT85" s="507" t="e">
        <f ca="1">+IF(AND(ISNUMBER(OFFSET('Sanitation Data'!$H$12,0,10*ROW('Sanitation Data'!H79))),'Data Summary'!DI85="Yes"),OFFSET('Sanitation Data'!$H$12,0,10*ROW('Sanitation Data'!H79)),NA())</f>
        <v>#N/A</v>
      </c>
      <c r="AU85" s="507" t="e">
        <f ca="1">+IF(AND(ISNUMBER(OFFSET('Sanitation Data'!$I$4,0,10*ROW('Sanitation Data'!I79))),'Data Summary'!DJ85="Yes"),100-OFFSET('Sanitation Data'!$I$4,0,10*ROW('Sanitation Data'!I79)),NA())</f>
        <v>#N/A</v>
      </c>
      <c r="AV85" s="507" t="e">
        <f ca="1">+IF(AND(ISNUMBER(OFFSET('Sanitation Data'!$I$6,0,10*ROW('Sanitation Data'!I79))),'Data Summary'!DK85="Yes"),OFFSET('Sanitation Data'!$I$6,0,10*ROW('Sanitation Data'!I79)),NA())</f>
        <v>#N/A</v>
      </c>
      <c r="AW85" s="507" t="e">
        <f ca="1">+IF(AND(ISNUMBER(OFFSET('Sanitation Data'!$I$10,0,10*ROW('Sanitation Data'!I79))),'Data Summary'!DL85="Yes"),OFFSET('Sanitation Data'!$I$10,0,10*ROW('Sanitation Data'!I79)),NA())</f>
        <v>#N/A</v>
      </c>
      <c r="AX85" s="507" t="e">
        <f ca="1">+IF(AND(ISNUMBER(OFFSET('Sanitation Data'!$I$11,0,10*ROW('Sanitation Data'!I79))),'Data Summary'!DM85="Yes"),OFFSET('Sanitation Data'!$I$11,0,10*ROW('Sanitation Data'!I79)),NA())</f>
        <v>#N/A</v>
      </c>
      <c r="AY85" s="507" t="e">
        <f ca="1">+IF(AND(ISNUMBER(OFFSET('Sanitation Data'!$I$12,0,10*ROW('Sanitation Data'!I79))),'Data Summary'!DN85="Yes"),OFFSET('Sanitation Data'!$I$12,0,10*ROW('Sanitation Data'!I79)),NA())</f>
        <v>#N/A</v>
      </c>
      <c r="AZ85" s="508" t="e">
        <f ca="1">+IF(AND(ISNUMBER(OFFSET('Hygiene Data'!$D$5,0,10*ROW('Hygiene Data'!D79))),'Data Summary'!DO85="Yes"),OFFSET('Hygiene Data'!$D$5,0,10*ROW('Hygiene Data'!D79)),NA())</f>
        <v>#N/A</v>
      </c>
      <c r="BA85" s="508" t="e">
        <f ca="1">+IF(AND(ISNUMBER(OFFSET('Hygiene Data'!$D$7,0,10*ROW('Hygiene Data'!D79))),'Data Summary'!DP85="Yes"),OFFSET('Hygiene Data'!$D$7,0,10*ROW('Hygiene Data'!D79)),NA())</f>
        <v>#N/A</v>
      </c>
      <c r="BB85" s="508" t="e">
        <f ca="1">+IF(AND(ISNUMBER(OFFSET('Hygiene Data'!$D$9,0,10*ROW('Hygiene Data'!D79))),'Data Summary'!DQ85="Yes"),OFFSET('Hygiene Data'!$D$9,0,10*ROW('Hygiene Data'!D79)),NA())</f>
        <v>#N/A</v>
      </c>
      <c r="BC85" s="508" t="e">
        <f ca="1">+IF(AND(ISNUMBER(OFFSET('Hygiene Data'!$E$5,0,10*ROW('Hygiene Data'!E79))),'Data Summary'!DR85="Yes"),OFFSET('Hygiene Data'!$E$5,0,10*ROW('Hygiene Data'!E79)),NA())</f>
        <v>#N/A</v>
      </c>
      <c r="BD85" s="508" t="e">
        <f ca="1">+IF(AND(ISNUMBER(OFFSET('Hygiene Data'!$E$7,0,10*ROW('Hygiene Data'!E79))),'Data Summary'!DS85="Yes"),OFFSET('Hygiene Data'!$E$7,0,10*ROW('Hygiene Data'!E79)),NA())</f>
        <v>#N/A</v>
      </c>
      <c r="BE85" s="508" t="e">
        <f ca="1">+IF(AND(ISNUMBER(OFFSET('Hygiene Data'!$E$9,0,10*ROW('Hygiene Data'!E79))),'Data Summary'!DT85="Yes"),OFFSET('Hygiene Data'!$E$9,0,10*ROW('Hygiene Data'!E79)),NA())</f>
        <v>#N/A</v>
      </c>
      <c r="BF85" s="508" t="e">
        <f ca="1">+IF(AND(ISNUMBER(OFFSET('Hygiene Data'!$F$5,0,10*ROW('Hygiene Data'!F79))),'Data Summary'!DU85="Yes"),OFFSET('Hygiene Data'!$F$5,0,10*ROW('Hygiene Data'!F79)),NA())</f>
        <v>#N/A</v>
      </c>
      <c r="BG85" s="508" t="e">
        <f ca="1">+IF(AND(ISNUMBER(OFFSET('Hygiene Data'!$F$7,0,10*ROW('Hygiene Data'!F79))),'Data Summary'!DV85="Yes"),OFFSET('Hygiene Data'!$F$7,0,10*ROW('Hygiene Data'!F79)),NA())</f>
        <v>#N/A</v>
      </c>
      <c r="BH85" s="508" t="e">
        <f ca="1">+IF(AND(ISNUMBER(OFFSET('Hygiene Data'!$F$9,0,10*ROW('Hygiene Data'!F79))),'Data Summary'!DW85="Yes"),OFFSET('Hygiene Data'!$F$9,0,10*ROW('Hygiene Data'!F79)),NA())</f>
        <v>#N/A</v>
      </c>
      <c r="BI85" s="508" t="e">
        <f ca="1">+IF(AND(ISNUMBER(OFFSET('Hygiene Data'!$G$5,0,10*ROW('Hygiene Data'!G79))),'Data Summary'!DX85="Yes"),OFFSET('Hygiene Data'!$G$5,0,10*ROW('Hygiene Data'!G79)),NA())</f>
        <v>#N/A</v>
      </c>
      <c r="BJ85" s="508" t="e">
        <f ca="1">+IF(AND(ISNUMBER(OFFSET('Hygiene Data'!$G$7,0,10*ROW('Hygiene Data'!G79))),'Data Summary'!DY85="Yes"),OFFSET('Hygiene Data'!$G$7,0,10*ROW('Hygiene Data'!G79)),NA())</f>
        <v>#N/A</v>
      </c>
      <c r="BK85" s="508" t="e">
        <f ca="1">+IF(AND(ISNUMBER(OFFSET('Hygiene Data'!$G$9,0,10*ROW('Hygiene Data'!G79))),'Data Summary'!DZ85="Yes"),OFFSET('Hygiene Data'!$G$9,0,10*ROW('Hygiene Data'!G79)),NA())</f>
        <v>#N/A</v>
      </c>
      <c r="BL85" s="508" t="e">
        <f ca="1">+IF(AND(ISNUMBER(OFFSET('Hygiene Data'!$H$5,0,10*ROW('Hygiene Data'!H79))),'Data Summary'!EA85="Yes"),OFFSET('Hygiene Data'!$H$5,0,10*ROW('Hygiene Data'!H79)),NA())</f>
        <v>#N/A</v>
      </c>
      <c r="BM85" s="508" t="e">
        <f ca="1">+IF(AND(ISNUMBER(OFFSET('Hygiene Data'!$H$7,0,10*ROW('Hygiene Data'!H79))),'Data Summary'!EB85="Yes"),OFFSET('Hygiene Data'!$H$7,0,10*ROW('Hygiene Data'!H79)),NA())</f>
        <v>#N/A</v>
      </c>
      <c r="BN85" s="508" t="e">
        <f ca="1">+IF(AND(ISNUMBER(OFFSET('Hygiene Data'!$H$9,0,10*ROW('Hygiene Data'!H79))),'Data Summary'!EC85="Yes"),OFFSET('Hygiene Data'!$H$9,0,10*ROW('Hygiene Data'!H79)),NA())</f>
        <v>#N/A</v>
      </c>
      <c r="BO85" s="508" t="e">
        <f ca="1">+IF(AND(ISNUMBER(OFFSET('Hygiene Data'!$I$5,0,10*ROW('Hygiene Data'!I79))),'Data Summary'!ED85="Yes"),OFFSET('Hygiene Data'!$I$5,0,10*ROW('Hygiene Data'!I79)),NA())</f>
        <v>#N/A</v>
      </c>
      <c r="BP85" s="508" t="e">
        <f ca="1">+IF(AND(ISNUMBER(OFFSET('Hygiene Data'!$I$7,0,10*ROW('Hygiene Data'!I79))),'Data Summary'!EE85="Yes"),OFFSET('Hygiene Data'!$I$7,0,10*ROW('Hygiene Data'!I79)),NA())</f>
        <v>#N/A</v>
      </c>
      <c r="BQ85" s="508" t="e">
        <f ca="1">+IF(AND(ISNUMBER(OFFSET('Hygiene Data'!$I$9,0,10*ROW('Hygiene Data'!I79))),'Data Summary'!EF85="Yes"),OFFSET('Hygiene Data'!$I$9,0,10*ROW('Hygiene Data'!I79)),NA())</f>
        <v>#N/A</v>
      </c>
    </row>
    <row r="86" spans="1:69" x14ac:dyDescent="0.25">
      <c r="A86" s="504" t="e">
        <f ca="1">+RIGHT('Data Summary'!A86,LEN('Data Summary'!A86)-9)</f>
        <v>#VALUE!</v>
      </c>
      <c r="B86" s="478" t="str">
        <f ca="1">+IF(ISTEXT('Data Summary'!B86),'Data Summary'!B86,"")</f>
        <v/>
      </c>
      <c r="C86" s="505" t="e">
        <f ca="1">+VALUE('Data Summary'!C86)</f>
        <v>#VALUE!</v>
      </c>
      <c r="D86" s="506" t="e">
        <f ca="1">+IF(AND(ISNUMBER(OFFSET('Water Data'!$D$4,0,10*ROW('Water Data'!D80))),'Data Summary'!BS86="Yes"),100-OFFSET('Water Data'!$D$4,0,10*ROW('Water Data'!D80)),NA())</f>
        <v>#N/A</v>
      </c>
      <c r="E86" s="506" t="e">
        <f ca="1">+IF(AND(ISNUMBER(OFFSET('Water Data'!$D$6,0,10*ROW('Water Data'!D80))),'Data Summary'!BT86="Yes"),OFFSET('Water Data'!$D$6,0,10*ROW('Water Data'!D80)),NA())</f>
        <v>#N/A</v>
      </c>
      <c r="F86" s="506" t="e">
        <f ca="1">+IF(AND(ISNUMBER(OFFSET('Water Data'!$D$9,0,10*ROW('Water Data'!D80))),'Data Summary'!BU86="Yes"),OFFSET('Water Data'!$D$9,0,10*ROW('Water Data'!D80)),NA())</f>
        <v>#N/A</v>
      </c>
      <c r="G86" s="506" t="e">
        <f ca="1">+IF(AND(ISNUMBER(OFFSET('Water Data'!$E$4,0,10*ROW('Water Data'!E80))),'Data Summary'!BV86="Yes"),100-OFFSET('Water Data'!$E$4,0,10*ROW('Water Data'!E80)),NA())</f>
        <v>#N/A</v>
      </c>
      <c r="H86" s="506" t="e">
        <f ca="1">+IF(AND(ISNUMBER(OFFSET('Water Data'!$E$6,0,10*ROW('Water Data'!E80))),'Data Summary'!BW86="Yes"),OFFSET('Water Data'!$E$6,0,10*ROW('Water Data'!E80)),NA())</f>
        <v>#N/A</v>
      </c>
      <c r="I86" s="506" t="e">
        <f ca="1">+IF(AND(ISNUMBER(OFFSET('Water Data'!$E$9,0,10*ROW('Water Data'!E80))),'Data Summary'!BX86="Yes"),OFFSET('Water Data'!$E$9,0,10*ROW('Water Data'!E80)),NA())</f>
        <v>#N/A</v>
      </c>
      <c r="J86" s="506" t="e">
        <f ca="1">+IF(AND(ISNUMBER(OFFSET('Water Data'!$F$4,0,10*ROW('Water Data'!F80))),'Data Summary'!BY86="Yes"),100-OFFSET('Water Data'!$F$4,0,10*ROW('Water Data'!F80)),NA())</f>
        <v>#N/A</v>
      </c>
      <c r="K86" s="506" t="e">
        <f ca="1">+IF(AND(ISNUMBER(OFFSET('Water Data'!$F$6,0,10*ROW('Water Data'!F80))),'Data Summary'!BZ86="Yes"),OFFSET('Water Data'!$F$6,0,10*ROW('Water Data'!F80)),NA())</f>
        <v>#N/A</v>
      </c>
      <c r="L86" s="506" t="e">
        <f ca="1">+IF(AND(ISNUMBER(OFFSET('Water Data'!$F$9,0,10*ROW('Water Data'!F80))),'Data Summary'!CA86="Yes"),OFFSET('Water Data'!$F$9,0,10*ROW('Water Data'!F80)),NA())</f>
        <v>#N/A</v>
      </c>
      <c r="M86" s="506" t="e">
        <f ca="1">+IF(AND(ISNUMBER(OFFSET('Water Data'!$G$4,0,10*ROW('Water Data'!G80))),'Data Summary'!CB86="Yes"),100-OFFSET('Water Data'!$G$4,0,10*ROW('Water Data'!G80)),NA())</f>
        <v>#N/A</v>
      </c>
      <c r="N86" s="506" t="e">
        <f ca="1">+IF(AND(ISNUMBER(OFFSET('Water Data'!$G$6,0,10*ROW('Water Data'!G80))),'Data Summary'!CC86="Yes"),OFFSET('Water Data'!$G$6,0,10*ROW('Water Data'!G80)),NA())</f>
        <v>#N/A</v>
      </c>
      <c r="O86" s="506" t="e">
        <f ca="1">+IF(AND(ISNUMBER(OFFSET('Water Data'!$G$9,0,10*ROW('Water Data'!G80))),'Data Summary'!CD86="Yes"),OFFSET('Water Data'!$G$9,0,10*ROW('Water Data'!G80)),NA())</f>
        <v>#N/A</v>
      </c>
      <c r="P86" s="506" t="e">
        <f ca="1">+IF(AND(ISNUMBER(OFFSET('Water Data'!$H$4,0,10*ROW('Water Data'!H80))),'Data Summary'!CE86="Yes"),100-OFFSET('Water Data'!$H$4,0,10*ROW('Water Data'!H80)),NA())</f>
        <v>#N/A</v>
      </c>
      <c r="Q86" s="506" t="e">
        <f ca="1">+IF(AND(ISNUMBER(OFFSET('Water Data'!$H$6,0,10*ROW('Water Data'!H80))),'Data Summary'!CF86="Yes"),OFFSET('Water Data'!$H$6,0,10*ROW('Water Data'!H80)),NA())</f>
        <v>#N/A</v>
      </c>
      <c r="R86" s="506" t="e">
        <f ca="1">+IF(AND(ISNUMBER(OFFSET('Water Data'!$H$9,0,10*ROW('Water Data'!H80))),'Data Summary'!CG86="Yes"),OFFSET('Water Data'!$H$9,0,10*ROW('Water Data'!H80)),NA())</f>
        <v>#N/A</v>
      </c>
      <c r="S86" s="506" t="e">
        <f ca="1">+IF(AND(ISNUMBER(OFFSET('Water Data'!$I$4,0,10*ROW('Water Data'!I80))),'Data Summary'!CH86="Yes"),100-OFFSET('Water Data'!$I$4,0,10*ROW('Water Data'!I80)),NA())</f>
        <v>#N/A</v>
      </c>
      <c r="T86" s="506" t="e">
        <f ca="1">+IF(AND(ISNUMBER(OFFSET('Water Data'!$I$6,0,10*ROW('Water Data'!I80))),'Data Summary'!CI86="Yes"),OFFSET('Water Data'!$I$6,0,10*ROW('Water Data'!I80)),NA())</f>
        <v>#N/A</v>
      </c>
      <c r="U86" s="506" t="e">
        <f ca="1">+IF(AND(ISNUMBER(OFFSET('Water Data'!$I$9,0,10*ROW('Water Data'!I80))),'Data Summary'!CJ86="Yes"),OFFSET('Water Data'!$I$9,0,10*ROW('Water Data'!I80)),NA())</f>
        <v>#N/A</v>
      </c>
      <c r="V86" s="507" t="e">
        <f ca="1">+IF(AND(ISNUMBER(OFFSET('Sanitation Data'!$D$4,0,10*ROW('Sanitation Data'!D80))),'Data Summary'!CK86="Yes"),100-OFFSET('Sanitation Data'!$D$4,0,10*ROW('Sanitation Data'!D80)),NA())</f>
        <v>#N/A</v>
      </c>
      <c r="W86" s="507" t="e">
        <f ca="1">+IF(AND(ISNUMBER(OFFSET('Sanitation Data'!$D$6,0,10*ROW('Sanitation Data'!D80))),'Data Summary'!CL86="Yes"),OFFSET('Sanitation Data'!$D$6,0,10*ROW('Sanitation Data'!D80)),NA())</f>
        <v>#N/A</v>
      </c>
      <c r="X86" s="507" t="e">
        <f ca="1">+IF(AND(ISNUMBER(OFFSET('Sanitation Data'!$D$10,0,10*ROW('Sanitation Data'!D80))),'Data Summary'!CM86="Yes"),OFFSET('Sanitation Data'!$D$10,0,10*ROW('Sanitation Data'!D80)),NA())</f>
        <v>#N/A</v>
      </c>
      <c r="Y86" s="507" t="e">
        <f ca="1">+IF(AND(ISNUMBER(OFFSET('Sanitation Data'!$D$11,0,10*ROW('Sanitation Data'!D80))),'Data Summary'!CN86="Yes"),OFFSET('Sanitation Data'!$D$11,0,10*ROW('Sanitation Data'!D80)),NA())</f>
        <v>#N/A</v>
      </c>
      <c r="Z86" s="507" t="e">
        <f ca="1">+IF(AND(ISNUMBER(OFFSET('Sanitation Data'!$D$12,0,10*ROW('Sanitation Data'!D80))),'Data Summary'!CO86="Yes"),OFFSET('Sanitation Data'!$D$12,0,10*ROW('Sanitation Data'!D80)),NA())</f>
        <v>#N/A</v>
      </c>
      <c r="AA86" s="507" t="e">
        <f ca="1">+IF(AND(ISNUMBER(OFFSET('Sanitation Data'!$E$4,0,10*ROW('Sanitation Data'!E80))),'Data Summary'!CP86="Yes"),100-OFFSET('Sanitation Data'!$E$4,0,10*ROW('Sanitation Data'!E80)),NA())</f>
        <v>#N/A</v>
      </c>
      <c r="AB86" s="507" t="e">
        <f ca="1">+IF(AND(ISNUMBER(OFFSET('Sanitation Data'!$E$6,0,10*ROW('Sanitation Data'!E80))),'Data Summary'!CQ86="Yes"),OFFSET('Sanitation Data'!$E$6,0,10*ROW('Sanitation Data'!E80)),NA())</f>
        <v>#N/A</v>
      </c>
      <c r="AC86" s="507" t="e">
        <f ca="1">+IF(AND(ISNUMBER(OFFSET('Sanitation Data'!$E$10,0,10*ROW('Sanitation Data'!E80))),'Data Summary'!CR86="Yes"),OFFSET('Sanitation Data'!$E$10,0,10*ROW('Sanitation Data'!E80)),NA())</f>
        <v>#N/A</v>
      </c>
      <c r="AD86" s="507" t="e">
        <f ca="1">+IF(AND(ISNUMBER(OFFSET('Sanitation Data'!$E$11,0,10*ROW('Sanitation Data'!E80))),'Data Summary'!CS86="Yes"),OFFSET('Sanitation Data'!$E$11,0,10*ROW('Sanitation Data'!E80)),NA())</f>
        <v>#N/A</v>
      </c>
      <c r="AE86" s="507" t="e">
        <f ca="1">+IF(AND(ISNUMBER(OFFSET('Sanitation Data'!$E$12,0,10*ROW('Sanitation Data'!E80))),'Data Summary'!CT86="Yes"),OFFSET('Sanitation Data'!$E$12,0,10*ROW('Sanitation Data'!E80)),NA())</f>
        <v>#N/A</v>
      </c>
      <c r="AF86" s="507" t="e">
        <f ca="1">+IF(AND(ISNUMBER(OFFSET('Sanitation Data'!$F$4,0,10*ROW('Sanitation Data'!F80))),'Data Summary'!CU86="Yes"),100-OFFSET('Sanitation Data'!$F$4,0,10*ROW('Sanitation Data'!F80)),NA())</f>
        <v>#N/A</v>
      </c>
      <c r="AG86" s="507" t="e">
        <f ca="1">+IF(AND(ISNUMBER(OFFSET('Sanitation Data'!$F$6,0,10*ROW('Sanitation Data'!F80))),'Data Summary'!CV86="Yes"),OFFSET('Sanitation Data'!$F$6,0,10*ROW('Sanitation Data'!F80)),NA())</f>
        <v>#N/A</v>
      </c>
      <c r="AH86" s="507" t="e">
        <f ca="1">+IF(AND(ISNUMBER(OFFSET('Sanitation Data'!$F$10,0,10*ROW('Sanitation Data'!F80))),'Data Summary'!CW86="Yes"),OFFSET('Sanitation Data'!$F$10,0,10*ROW('Sanitation Data'!F80)),NA())</f>
        <v>#N/A</v>
      </c>
      <c r="AI86" s="507" t="e">
        <f ca="1">+IF(AND(ISNUMBER(OFFSET('Sanitation Data'!$F$11,0,10*ROW('Sanitation Data'!F80))),'Data Summary'!CX86="Yes"),OFFSET('Sanitation Data'!$F$11,0,10*ROW('Sanitation Data'!F80)),NA())</f>
        <v>#N/A</v>
      </c>
      <c r="AJ86" s="507" t="e">
        <f ca="1">+IF(AND(ISNUMBER(OFFSET('Sanitation Data'!$F$12,0,10*ROW('Sanitation Data'!F80))),'Data Summary'!CY86="Yes"),OFFSET('Sanitation Data'!$F$12,0,10*ROW('Sanitation Data'!F80)),NA())</f>
        <v>#N/A</v>
      </c>
      <c r="AK86" s="507" t="e">
        <f ca="1">+IF(AND(ISNUMBER(OFFSET('Sanitation Data'!$G$4,0,10*ROW('Sanitation Data'!G80))),'Data Summary'!CZ86="Yes"),100-OFFSET('Sanitation Data'!$G$4,0,10*ROW('Sanitation Data'!G80)),NA())</f>
        <v>#N/A</v>
      </c>
      <c r="AL86" s="507" t="e">
        <f ca="1">+IF(AND(ISNUMBER(OFFSET('Sanitation Data'!$G$6,0,10*ROW('Sanitation Data'!G80))),'Data Summary'!DA86="Yes"),OFFSET('Sanitation Data'!$G$6,0,10*ROW('Sanitation Data'!G80)),NA())</f>
        <v>#N/A</v>
      </c>
      <c r="AM86" s="507" t="e">
        <f ca="1">+IF(AND(ISNUMBER(OFFSET('Sanitation Data'!$G$10,0,10*ROW('Sanitation Data'!G80))),'Data Summary'!DB86="Yes"),OFFSET('Sanitation Data'!$G$10,0,10*ROW('Sanitation Data'!G80)),NA())</f>
        <v>#N/A</v>
      </c>
      <c r="AN86" s="507" t="e">
        <f ca="1">+IF(AND(ISNUMBER(OFFSET('Sanitation Data'!$G$11,0,10*ROW('Sanitation Data'!G80))),'Data Summary'!DC86="Yes"),OFFSET('Sanitation Data'!$G$11,0,10*ROW('Sanitation Data'!G80)),NA())</f>
        <v>#N/A</v>
      </c>
      <c r="AO86" s="507" t="e">
        <f ca="1">+IF(AND(ISNUMBER(OFFSET('Sanitation Data'!$G$12,0,10*ROW('Sanitation Data'!G80))),'Data Summary'!DD86="Yes"),OFFSET('Sanitation Data'!$G$12,0,10*ROW('Sanitation Data'!G80)),NA())</f>
        <v>#N/A</v>
      </c>
      <c r="AP86" s="507" t="e">
        <f ca="1">+IF(AND(ISNUMBER(OFFSET('Sanitation Data'!$H$4,0,10*ROW('Sanitation Data'!H80))),'Data Summary'!DE86="Yes"),100-OFFSET('Sanitation Data'!$H$4,0,10*ROW('Sanitation Data'!H80)),NA())</f>
        <v>#N/A</v>
      </c>
      <c r="AQ86" s="507" t="e">
        <f ca="1">+IF(AND(ISNUMBER(OFFSET('Sanitation Data'!$H$6,0,10*ROW('Sanitation Data'!H80))),'Data Summary'!DF86="Yes"),OFFSET('Sanitation Data'!$H$6,0,10*ROW('Sanitation Data'!H80)),NA())</f>
        <v>#N/A</v>
      </c>
      <c r="AR86" s="507" t="e">
        <f ca="1">+IF(AND(ISNUMBER(OFFSET('Sanitation Data'!$H$10,0,10*ROW('Sanitation Data'!H80))),'Data Summary'!DG86="Yes"),OFFSET('Sanitation Data'!$H$10,0,10*ROW('Sanitation Data'!H80)),NA())</f>
        <v>#N/A</v>
      </c>
      <c r="AS86" s="507" t="e">
        <f ca="1">+IF(AND(ISNUMBER(OFFSET('Sanitation Data'!$H$11,0,10*ROW('Sanitation Data'!H80))),'Data Summary'!DH86="Yes"),OFFSET('Sanitation Data'!$H$11,0,10*ROW('Sanitation Data'!H80)),NA())</f>
        <v>#N/A</v>
      </c>
      <c r="AT86" s="507" t="e">
        <f ca="1">+IF(AND(ISNUMBER(OFFSET('Sanitation Data'!$H$12,0,10*ROW('Sanitation Data'!H80))),'Data Summary'!DI86="Yes"),OFFSET('Sanitation Data'!$H$12,0,10*ROW('Sanitation Data'!H80)),NA())</f>
        <v>#N/A</v>
      </c>
      <c r="AU86" s="507" t="e">
        <f ca="1">+IF(AND(ISNUMBER(OFFSET('Sanitation Data'!$I$4,0,10*ROW('Sanitation Data'!I80))),'Data Summary'!DJ86="Yes"),100-OFFSET('Sanitation Data'!$I$4,0,10*ROW('Sanitation Data'!I80)),NA())</f>
        <v>#N/A</v>
      </c>
      <c r="AV86" s="507" t="e">
        <f ca="1">+IF(AND(ISNUMBER(OFFSET('Sanitation Data'!$I$6,0,10*ROW('Sanitation Data'!I80))),'Data Summary'!DK86="Yes"),OFFSET('Sanitation Data'!$I$6,0,10*ROW('Sanitation Data'!I80)),NA())</f>
        <v>#N/A</v>
      </c>
      <c r="AW86" s="507" t="e">
        <f ca="1">+IF(AND(ISNUMBER(OFFSET('Sanitation Data'!$I$10,0,10*ROW('Sanitation Data'!I80))),'Data Summary'!DL86="Yes"),OFFSET('Sanitation Data'!$I$10,0,10*ROW('Sanitation Data'!I80)),NA())</f>
        <v>#N/A</v>
      </c>
      <c r="AX86" s="507" t="e">
        <f ca="1">+IF(AND(ISNUMBER(OFFSET('Sanitation Data'!$I$11,0,10*ROW('Sanitation Data'!I80))),'Data Summary'!DM86="Yes"),OFFSET('Sanitation Data'!$I$11,0,10*ROW('Sanitation Data'!I80)),NA())</f>
        <v>#N/A</v>
      </c>
      <c r="AY86" s="507" t="e">
        <f ca="1">+IF(AND(ISNUMBER(OFFSET('Sanitation Data'!$I$12,0,10*ROW('Sanitation Data'!I80))),'Data Summary'!DN86="Yes"),OFFSET('Sanitation Data'!$I$12,0,10*ROW('Sanitation Data'!I80)),NA())</f>
        <v>#N/A</v>
      </c>
      <c r="AZ86" s="508" t="e">
        <f ca="1">+IF(AND(ISNUMBER(OFFSET('Hygiene Data'!$D$5,0,10*ROW('Hygiene Data'!D80))),'Data Summary'!DO86="Yes"),OFFSET('Hygiene Data'!$D$5,0,10*ROW('Hygiene Data'!D80)),NA())</f>
        <v>#N/A</v>
      </c>
      <c r="BA86" s="508" t="e">
        <f ca="1">+IF(AND(ISNUMBER(OFFSET('Hygiene Data'!$D$7,0,10*ROW('Hygiene Data'!D80))),'Data Summary'!DP86="Yes"),OFFSET('Hygiene Data'!$D$7,0,10*ROW('Hygiene Data'!D80)),NA())</f>
        <v>#N/A</v>
      </c>
      <c r="BB86" s="508" t="e">
        <f ca="1">+IF(AND(ISNUMBER(OFFSET('Hygiene Data'!$D$9,0,10*ROW('Hygiene Data'!D80))),'Data Summary'!DQ86="Yes"),OFFSET('Hygiene Data'!$D$9,0,10*ROW('Hygiene Data'!D80)),NA())</f>
        <v>#N/A</v>
      </c>
      <c r="BC86" s="508" t="e">
        <f ca="1">+IF(AND(ISNUMBER(OFFSET('Hygiene Data'!$E$5,0,10*ROW('Hygiene Data'!E80))),'Data Summary'!DR86="Yes"),OFFSET('Hygiene Data'!$E$5,0,10*ROW('Hygiene Data'!E80)),NA())</f>
        <v>#N/A</v>
      </c>
      <c r="BD86" s="508" t="e">
        <f ca="1">+IF(AND(ISNUMBER(OFFSET('Hygiene Data'!$E$7,0,10*ROW('Hygiene Data'!E80))),'Data Summary'!DS86="Yes"),OFFSET('Hygiene Data'!$E$7,0,10*ROW('Hygiene Data'!E80)),NA())</f>
        <v>#N/A</v>
      </c>
      <c r="BE86" s="508" t="e">
        <f ca="1">+IF(AND(ISNUMBER(OFFSET('Hygiene Data'!$E$9,0,10*ROW('Hygiene Data'!E80))),'Data Summary'!DT86="Yes"),OFFSET('Hygiene Data'!$E$9,0,10*ROW('Hygiene Data'!E80)),NA())</f>
        <v>#N/A</v>
      </c>
      <c r="BF86" s="508" t="e">
        <f ca="1">+IF(AND(ISNUMBER(OFFSET('Hygiene Data'!$F$5,0,10*ROW('Hygiene Data'!F80))),'Data Summary'!DU86="Yes"),OFFSET('Hygiene Data'!$F$5,0,10*ROW('Hygiene Data'!F80)),NA())</f>
        <v>#N/A</v>
      </c>
      <c r="BG86" s="508" t="e">
        <f ca="1">+IF(AND(ISNUMBER(OFFSET('Hygiene Data'!$F$7,0,10*ROW('Hygiene Data'!F80))),'Data Summary'!DV86="Yes"),OFFSET('Hygiene Data'!$F$7,0,10*ROW('Hygiene Data'!F80)),NA())</f>
        <v>#N/A</v>
      </c>
      <c r="BH86" s="508" t="e">
        <f ca="1">+IF(AND(ISNUMBER(OFFSET('Hygiene Data'!$F$9,0,10*ROW('Hygiene Data'!F80))),'Data Summary'!DW86="Yes"),OFFSET('Hygiene Data'!$F$9,0,10*ROW('Hygiene Data'!F80)),NA())</f>
        <v>#N/A</v>
      </c>
      <c r="BI86" s="508" t="e">
        <f ca="1">+IF(AND(ISNUMBER(OFFSET('Hygiene Data'!$G$5,0,10*ROW('Hygiene Data'!G80))),'Data Summary'!DX86="Yes"),OFFSET('Hygiene Data'!$G$5,0,10*ROW('Hygiene Data'!G80)),NA())</f>
        <v>#N/A</v>
      </c>
      <c r="BJ86" s="508" t="e">
        <f ca="1">+IF(AND(ISNUMBER(OFFSET('Hygiene Data'!$G$7,0,10*ROW('Hygiene Data'!G80))),'Data Summary'!DY86="Yes"),OFFSET('Hygiene Data'!$G$7,0,10*ROW('Hygiene Data'!G80)),NA())</f>
        <v>#N/A</v>
      </c>
      <c r="BK86" s="508" t="e">
        <f ca="1">+IF(AND(ISNUMBER(OFFSET('Hygiene Data'!$G$9,0,10*ROW('Hygiene Data'!G80))),'Data Summary'!DZ86="Yes"),OFFSET('Hygiene Data'!$G$9,0,10*ROW('Hygiene Data'!G80)),NA())</f>
        <v>#N/A</v>
      </c>
      <c r="BL86" s="508" t="e">
        <f ca="1">+IF(AND(ISNUMBER(OFFSET('Hygiene Data'!$H$5,0,10*ROW('Hygiene Data'!H80))),'Data Summary'!EA86="Yes"),OFFSET('Hygiene Data'!$H$5,0,10*ROW('Hygiene Data'!H80)),NA())</f>
        <v>#N/A</v>
      </c>
      <c r="BM86" s="508" t="e">
        <f ca="1">+IF(AND(ISNUMBER(OFFSET('Hygiene Data'!$H$7,0,10*ROW('Hygiene Data'!H80))),'Data Summary'!EB86="Yes"),OFFSET('Hygiene Data'!$H$7,0,10*ROW('Hygiene Data'!H80)),NA())</f>
        <v>#N/A</v>
      </c>
      <c r="BN86" s="508" t="e">
        <f ca="1">+IF(AND(ISNUMBER(OFFSET('Hygiene Data'!$H$9,0,10*ROW('Hygiene Data'!H80))),'Data Summary'!EC86="Yes"),OFFSET('Hygiene Data'!$H$9,0,10*ROW('Hygiene Data'!H80)),NA())</f>
        <v>#N/A</v>
      </c>
      <c r="BO86" s="508" t="e">
        <f ca="1">+IF(AND(ISNUMBER(OFFSET('Hygiene Data'!$I$5,0,10*ROW('Hygiene Data'!I80))),'Data Summary'!ED86="Yes"),OFFSET('Hygiene Data'!$I$5,0,10*ROW('Hygiene Data'!I80)),NA())</f>
        <v>#N/A</v>
      </c>
      <c r="BP86" s="508" t="e">
        <f ca="1">+IF(AND(ISNUMBER(OFFSET('Hygiene Data'!$I$7,0,10*ROW('Hygiene Data'!I80))),'Data Summary'!EE86="Yes"),OFFSET('Hygiene Data'!$I$7,0,10*ROW('Hygiene Data'!I80)),NA())</f>
        <v>#N/A</v>
      </c>
      <c r="BQ86" s="508" t="e">
        <f ca="1">+IF(AND(ISNUMBER(OFFSET('Hygiene Data'!$I$9,0,10*ROW('Hygiene Data'!I80))),'Data Summary'!EF86="Yes"),OFFSET('Hygiene Data'!$I$9,0,10*ROW('Hygiene Data'!I80)),NA())</f>
        <v>#N/A</v>
      </c>
    </row>
    <row r="87" spans="1:69" x14ac:dyDescent="0.25">
      <c r="A87" s="504" t="e">
        <f ca="1">+RIGHT('Data Summary'!A87,LEN('Data Summary'!A87)-9)</f>
        <v>#VALUE!</v>
      </c>
      <c r="B87" s="478" t="str">
        <f ca="1">+IF(ISTEXT('Data Summary'!B87),'Data Summary'!B87,"")</f>
        <v/>
      </c>
      <c r="C87" s="505" t="e">
        <f ca="1">+VALUE('Data Summary'!C87)</f>
        <v>#VALUE!</v>
      </c>
      <c r="D87" s="506" t="e">
        <f ca="1">+IF(AND(ISNUMBER(OFFSET('Water Data'!$D$4,0,10*ROW('Water Data'!D81))),'Data Summary'!BS87="Yes"),100-OFFSET('Water Data'!$D$4,0,10*ROW('Water Data'!D81)),NA())</f>
        <v>#N/A</v>
      </c>
      <c r="E87" s="506" t="e">
        <f ca="1">+IF(AND(ISNUMBER(OFFSET('Water Data'!$D$6,0,10*ROW('Water Data'!D81))),'Data Summary'!BT87="Yes"),OFFSET('Water Data'!$D$6,0,10*ROW('Water Data'!D81)),NA())</f>
        <v>#N/A</v>
      </c>
      <c r="F87" s="506" t="e">
        <f ca="1">+IF(AND(ISNUMBER(OFFSET('Water Data'!$D$9,0,10*ROW('Water Data'!D81))),'Data Summary'!BU87="Yes"),OFFSET('Water Data'!$D$9,0,10*ROW('Water Data'!D81)),NA())</f>
        <v>#N/A</v>
      </c>
      <c r="G87" s="506" t="e">
        <f ca="1">+IF(AND(ISNUMBER(OFFSET('Water Data'!$E$4,0,10*ROW('Water Data'!E81))),'Data Summary'!BV87="Yes"),100-OFFSET('Water Data'!$E$4,0,10*ROW('Water Data'!E81)),NA())</f>
        <v>#N/A</v>
      </c>
      <c r="H87" s="506" t="e">
        <f ca="1">+IF(AND(ISNUMBER(OFFSET('Water Data'!$E$6,0,10*ROW('Water Data'!E81))),'Data Summary'!BW87="Yes"),OFFSET('Water Data'!$E$6,0,10*ROW('Water Data'!E81)),NA())</f>
        <v>#N/A</v>
      </c>
      <c r="I87" s="506" t="e">
        <f ca="1">+IF(AND(ISNUMBER(OFFSET('Water Data'!$E$9,0,10*ROW('Water Data'!E81))),'Data Summary'!BX87="Yes"),OFFSET('Water Data'!$E$9,0,10*ROW('Water Data'!E81)),NA())</f>
        <v>#N/A</v>
      </c>
      <c r="J87" s="506" t="e">
        <f ca="1">+IF(AND(ISNUMBER(OFFSET('Water Data'!$F$4,0,10*ROW('Water Data'!F81))),'Data Summary'!BY87="Yes"),100-OFFSET('Water Data'!$F$4,0,10*ROW('Water Data'!F81)),NA())</f>
        <v>#N/A</v>
      </c>
      <c r="K87" s="506" t="e">
        <f ca="1">+IF(AND(ISNUMBER(OFFSET('Water Data'!$F$6,0,10*ROW('Water Data'!F81))),'Data Summary'!BZ87="Yes"),OFFSET('Water Data'!$F$6,0,10*ROW('Water Data'!F81)),NA())</f>
        <v>#N/A</v>
      </c>
      <c r="L87" s="506" t="e">
        <f ca="1">+IF(AND(ISNUMBER(OFFSET('Water Data'!$F$9,0,10*ROW('Water Data'!F81))),'Data Summary'!CA87="Yes"),OFFSET('Water Data'!$F$9,0,10*ROW('Water Data'!F81)),NA())</f>
        <v>#N/A</v>
      </c>
      <c r="M87" s="506" t="e">
        <f ca="1">+IF(AND(ISNUMBER(OFFSET('Water Data'!$G$4,0,10*ROW('Water Data'!G81))),'Data Summary'!CB87="Yes"),100-OFFSET('Water Data'!$G$4,0,10*ROW('Water Data'!G81)),NA())</f>
        <v>#N/A</v>
      </c>
      <c r="N87" s="506" t="e">
        <f ca="1">+IF(AND(ISNUMBER(OFFSET('Water Data'!$G$6,0,10*ROW('Water Data'!G81))),'Data Summary'!CC87="Yes"),OFFSET('Water Data'!$G$6,0,10*ROW('Water Data'!G81)),NA())</f>
        <v>#N/A</v>
      </c>
      <c r="O87" s="506" t="e">
        <f ca="1">+IF(AND(ISNUMBER(OFFSET('Water Data'!$G$9,0,10*ROW('Water Data'!G81))),'Data Summary'!CD87="Yes"),OFFSET('Water Data'!$G$9,0,10*ROW('Water Data'!G81)),NA())</f>
        <v>#N/A</v>
      </c>
      <c r="P87" s="506" t="e">
        <f ca="1">+IF(AND(ISNUMBER(OFFSET('Water Data'!$H$4,0,10*ROW('Water Data'!H81))),'Data Summary'!CE87="Yes"),100-OFFSET('Water Data'!$H$4,0,10*ROW('Water Data'!H81)),NA())</f>
        <v>#N/A</v>
      </c>
      <c r="Q87" s="506" t="e">
        <f ca="1">+IF(AND(ISNUMBER(OFFSET('Water Data'!$H$6,0,10*ROW('Water Data'!H81))),'Data Summary'!CF87="Yes"),OFFSET('Water Data'!$H$6,0,10*ROW('Water Data'!H81)),NA())</f>
        <v>#N/A</v>
      </c>
      <c r="R87" s="506" t="e">
        <f ca="1">+IF(AND(ISNUMBER(OFFSET('Water Data'!$H$9,0,10*ROW('Water Data'!H81))),'Data Summary'!CG87="Yes"),OFFSET('Water Data'!$H$9,0,10*ROW('Water Data'!H81)),NA())</f>
        <v>#N/A</v>
      </c>
      <c r="S87" s="506" t="e">
        <f ca="1">+IF(AND(ISNUMBER(OFFSET('Water Data'!$I$4,0,10*ROW('Water Data'!I81))),'Data Summary'!CH87="Yes"),100-OFFSET('Water Data'!$I$4,0,10*ROW('Water Data'!I81)),NA())</f>
        <v>#N/A</v>
      </c>
      <c r="T87" s="506" t="e">
        <f ca="1">+IF(AND(ISNUMBER(OFFSET('Water Data'!$I$6,0,10*ROW('Water Data'!I81))),'Data Summary'!CI87="Yes"),OFFSET('Water Data'!$I$6,0,10*ROW('Water Data'!I81)),NA())</f>
        <v>#N/A</v>
      </c>
      <c r="U87" s="506" t="e">
        <f ca="1">+IF(AND(ISNUMBER(OFFSET('Water Data'!$I$9,0,10*ROW('Water Data'!I81))),'Data Summary'!CJ87="Yes"),OFFSET('Water Data'!$I$9,0,10*ROW('Water Data'!I81)),NA())</f>
        <v>#N/A</v>
      </c>
      <c r="V87" s="507" t="e">
        <f ca="1">+IF(AND(ISNUMBER(OFFSET('Sanitation Data'!$D$4,0,10*ROW('Sanitation Data'!D81))),'Data Summary'!CK87="Yes"),100-OFFSET('Sanitation Data'!$D$4,0,10*ROW('Sanitation Data'!D81)),NA())</f>
        <v>#N/A</v>
      </c>
      <c r="W87" s="507" t="e">
        <f ca="1">+IF(AND(ISNUMBER(OFFSET('Sanitation Data'!$D$6,0,10*ROW('Sanitation Data'!D81))),'Data Summary'!CL87="Yes"),OFFSET('Sanitation Data'!$D$6,0,10*ROW('Sanitation Data'!D81)),NA())</f>
        <v>#N/A</v>
      </c>
      <c r="X87" s="507" t="e">
        <f ca="1">+IF(AND(ISNUMBER(OFFSET('Sanitation Data'!$D$10,0,10*ROW('Sanitation Data'!D81))),'Data Summary'!CM87="Yes"),OFFSET('Sanitation Data'!$D$10,0,10*ROW('Sanitation Data'!D81)),NA())</f>
        <v>#N/A</v>
      </c>
      <c r="Y87" s="507" t="e">
        <f ca="1">+IF(AND(ISNUMBER(OFFSET('Sanitation Data'!$D$11,0,10*ROW('Sanitation Data'!D81))),'Data Summary'!CN87="Yes"),OFFSET('Sanitation Data'!$D$11,0,10*ROW('Sanitation Data'!D81)),NA())</f>
        <v>#N/A</v>
      </c>
      <c r="Z87" s="507" t="e">
        <f ca="1">+IF(AND(ISNUMBER(OFFSET('Sanitation Data'!$D$12,0,10*ROW('Sanitation Data'!D81))),'Data Summary'!CO87="Yes"),OFFSET('Sanitation Data'!$D$12,0,10*ROW('Sanitation Data'!D81)),NA())</f>
        <v>#N/A</v>
      </c>
      <c r="AA87" s="507" t="e">
        <f ca="1">+IF(AND(ISNUMBER(OFFSET('Sanitation Data'!$E$4,0,10*ROW('Sanitation Data'!E81))),'Data Summary'!CP87="Yes"),100-OFFSET('Sanitation Data'!$E$4,0,10*ROW('Sanitation Data'!E81)),NA())</f>
        <v>#N/A</v>
      </c>
      <c r="AB87" s="507" t="e">
        <f ca="1">+IF(AND(ISNUMBER(OFFSET('Sanitation Data'!$E$6,0,10*ROW('Sanitation Data'!E81))),'Data Summary'!CQ87="Yes"),OFFSET('Sanitation Data'!$E$6,0,10*ROW('Sanitation Data'!E81)),NA())</f>
        <v>#N/A</v>
      </c>
      <c r="AC87" s="507" t="e">
        <f ca="1">+IF(AND(ISNUMBER(OFFSET('Sanitation Data'!$E$10,0,10*ROW('Sanitation Data'!E81))),'Data Summary'!CR87="Yes"),OFFSET('Sanitation Data'!$E$10,0,10*ROW('Sanitation Data'!E81)),NA())</f>
        <v>#N/A</v>
      </c>
      <c r="AD87" s="507" t="e">
        <f ca="1">+IF(AND(ISNUMBER(OFFSET('Sanitation Data'!$E$11,0,10*ROW('Sanitation Data'!E81))),'Data Summary'!CS87="Yes"),OFFSET('Sanitation Data'!$E$11,0,10*ROW('Sanitation Data'!E81)),NA())</f>
        <v>#N/A</v>
      </c>
      <c r="AE87" s="507" t="e">
        <f ca="1">+IF(AND(ISNUMBER(OFFSET('Sanitation Data'!$E$12,0,10*ROW('Sanitation Data'!E81))),'Data Summary'!CT87="Yes"),OFFSET('Sanitation Data'!$E$12,0,10*ROW('Sanitation Data'!E81)),NA())</f>
        <v>#N/A</v>
      </c>
      <c r="AF87" s="507" t="e">
        <f ca="1">+IF(AND(ISNUMBER(OFFSET('Sanitation Data'!$F$4,0,10*ROW('Sanitation Data'!F81))),'Data Summary'!CU87="Yes"),100-OFFSET('Sanitation Data'!$F$4,0,10*ROW('Sanitation Data'!F81)),NA())</f>
        <v>#N/A</v>
      </c>
      <c r="AG87" s="507" t="e">
        <f ca="1">+IF(AND(ISNUMBER(OFFSET('Sanitation Data'!$F$6,0,10*ROW('Sanitation Data'!F81))),'Data Summary'!CV87="Yes"),OFFSET('Sanitation Data'!$F$6,0,10*ROW('Sanitation Data'!F81)),NA())</f>
        <v>#N/A</v>
      </c>
      <c r="AH87" s="507" t="e">
        <f ca="1">+IF(AND(ISNUMBER(OFFSET('Sanitation Data'!$F$10,0,10*ROW('Sanitation Data'!F81))),'Data Summary'!CW87="Yes"),OFFSET('Sanitation Data'!$F$10,0,10*ROW('Sanitation Data'!F81)),NA())</f>
        <v>#N/A</v>
      </c>
      <c r="AI87" s="507" t="e">
        <f ca="1">+IF(AND(ISNUMBER(OFFSET('Sanitation Data'!$F$11,0,10*ROW('Sanitation Data'!F81))),'Data Summary'!CX87="Yes"),OFFSET('Sanitation Data'!$F$11,0,10*ROW('Sanitation Data'!F81)),NA())</f>
        <v>#N/A</v>
      </c>
      <c r="AJ87" s="507" t="e">
        <f ca="1">+IF(AND(ISNUMBER(OFFSET('Sanitation Data'!$F$12,0,10*ROW('Sanitation Data'!F81))),'Data Summary'!CY87="Yes"),OFFSET('Sanitation Data'!$F$12,0,10*ROW('Sanitation Data'!F81)),NA())</f>
        <v>#N/A</v>
      </c>
      <c r="AK87" s="507" t="e">
        <f ca="1">+IF(AND(ISNUMBER(OFFSET('Sanitation Data'!$G$4,0,10*ROW('Sanitation Data'!G81))),'Data Summary'!CZ87="Yes"),100-OFFSET('Sanitation Data'!$G$4,0,10*ROW('Sanitation Data'!G81)),NA())</f>
        <v>#N/A</v>
      </c>
      <c r="AL87" s="507" t="e">
        <f ca="1">+IF(AND(ISNUMBER(OFFSET('Sanitation Data'!$G$6,0,10*ROW('Sanitation Data'!G81))),'Data Summary'!DA87="Yes"),OFFSET('Sanitation Data'!$G$6,0,10*ROW('Sanitation Data'!G81)),NA())</f>
        <v>#N/A</v>
      </c>
      <c r="AM87" s="507" t="e">
        <f ca="1">+IF(AND(ISNUMBER(OFFSET('Sanitation Data'!$G$10,0,10*ROW('Sanitation Data'!G81))),'Data Summary'!DB87="Yes"),OFFSET('Sanitation Data'!$G$10,0,10*ROW('Sanitation Data'!G81)),NA())</f>
        <v>#N/A</v>
      </c>
      <c r="AN87" s="507" t="e">
        <f ca="1">+IF(AND(ISNUMBER(OFFSET('Sanitation Data'!$G$11,0,10*ROW('Sanitation Data'!G81))),'Data Summary'!DC87="Yes"),OFFSET('Sanitation Data'!$G$11,0,10*ROW('Sanitation Data'!G81)),NA())</f>
        <v>#N/A</v>
      </c>
      <c r="AO87" s="507" t="e">
        <f ca="1">+IF(AND(ISNUMBER(OFFSET('Sanitation Data'!$G$12,0,10*ROW('Sanitation Data'!G81))),'Data Summary'!DD87="Yes"),OFFSET('Sanitation Data'!$G$12,0,10*ROW('Sanitation Data'!G81)),NA())</f>
        <v>#N/A</v>
      </c>
      <c r="AP87" s="507" t="e">
        <f ca="1">+IF(AND(ISNUMBER(OFFSET('Sanitation Data'!$H$4,0,10*ROW('Sanitation Data'!H81))),'Data Summary'!DE87="Yes"),100-OFFSET('Sanitation Data'!$H$4,0,10*ROW('Sanitation Data'!H81)),NA())</f>
        <v>#N/A</v>
      </c>
      <c r="AQ87" s="507" t="e">
        <f ca="1">+IF(AND(ISNUMBER(OFFSET('Sanitation Data'!$H$6,0,10*ROW('Sanitation Data'!H81))),'Data Summary'!DF87="Yes"),OFFSET('Sanitation Data'!$H$6,0,10*ROW('Sanitation Data'!H81)),NA())</f>
        <v>#N/A</v>
      </c>
      <c r="AR87" s="507" t="e">
        <f ca="1">+IF(AND(ISNUMBER(OFFSET('Sanitation Data'!$H$10,0,10*ROW('Sanitation Data'!H81))),'Data Summary'!DG87="Yes"),OFFSET('Sanitation Data'!$H$10,0,10*ROW('Sanitation Data'!H81)),NA())</f>
        <v>#N/A</v>
      </c>
      <c r="AS87" s="507" t="e">
        <f ca="1">+IF(AND(ISNUMBER(OFFSET('Sanitation Data'!$H$11,0,10*ROW('Sanitation Data'!H81))),'Data Summary'!DH87="Yes"),OFFSET('Sanitation Data'!$H$11,0,10*ROW('Sanitation Data'!H81)),NA())</f>
        <v>#N/A</v>
      </c>
      <c r="AT87" s="507" t="e">
        <f ca="1">+IF(AND(ISNUMBER(OFFSET('Sanitation Data'!$H$12,0,10*ROW('Sanitation Data'!H81))),'Data Summary'!DI87="Yes"),OFFSET('Sanitation Data'!$H$12,0,10*ROW('Sanitation Data'!H81)),NA())</f>
        <v>#N/A</v>
      </c>
      <c r="AU87" s="507" t="e">
        <f ca="1">+IF(AND(ISNUMBER(OFFSET('Sanitation Data'!$I$4,0,10*ROW('Sanitation Data'!I81))),'Data Summary'!DJ87="Yes"),100-OFFSET('Sanitation Data'!$I$4,0,10*ROW('Sanitation Data'!I81)),NA())</f>
        <v>#N/A</v>
      </c>
      <c r="AV87" s="507" t="e">
        <f ca="1">+IF(AND(ISNUMBER(OFFSET('Sanitation Data'!$I$6,0,10*ROW('Sanitation Data'!I81))),'Data Summary'!DK87="Yes"),OFFSET('Sanitation Data'!$I$6,0,10*ROW('Sanitation Data'!I81)),NA())</f>
        <v>#N/A</v>
      </c>
      <c r="AW87" s="507" t="e">
        <f ca="1">+IF(AND(ISNUMBER(OFFSET('Sanitation Data'!$I$10,0,10*ROW('Sanitation Data'!I81))),'Data Summary'!DL87="Yes"),OFFSET('Sanitation Data'!$I$10,0,10*ROW('Sanitation Data'!I81)),NA())</f>
        <v>#N/A</v>
      </c>
      <c r="AX87" s="507" t="e">
        <f ca="1">+IF(AND(ISNUMBER(OFFSET('Sanitation Data'!$I$11,0,10*ROW('Sanitation Data'!I81))),'Data Summary'!DM87="Yes"),OFFSET('Sanitation Data'!$I$11,0,10*ROW('Sanitation Data'!I81)),NA())</f>
        <v>#N/A</v>
      </c>
      <c r="AY87" s="507" t="e">
        <f ca="1">+IF(AND(ISNUMBER(OFFSET('Sanitation Data'!$I$12,0,10*ROW('Sanitation Data'!I81))),'Data Summary'!DN87="Yes"),OFFSET('Sanitation Data'!$I$12,0,10*ROW('Sanitation Data'!I81)),NA())</f>
        <v>#N/A</v>
      </c>
      <c r="AZ87" s="508" t="e">
        <f ca="1">+IF(AND(ISNUMBER(OFFSET('Hygiene Data'!$D$5,0,10*ROW('Hygiene Data'!D81))),'Data Summary'!DO87="Yes"),OFFSET('Hygiene Data'!$D$5,0,10*ROW('Hygiene Data'!D81)),NA())</f>
        <v>#N/A</v>
      </c>
      <c r="BA87" s="508" t="e">
        <f ca="1">+IF(AND(ISNUMBER(OFFSET('Hygiene Data'!$D$7,0,10*ROW('Hygiene Data'!D81))),'Data Summary'!DP87="Yes"),OFFSET('Hygiene Data'!$D$7,0,10*ROW('Hygiene Data'!D81)),NA())</f>
        <v>#N/A</v>
      </c>
      <c r="BB87" s="508" t="e">
        <f ca="1">+IF(AND(ISNUMBER(OFFSET('Hygiene Data'!$D$9,0,10*ROW('Hygiene Data'!D81))),'Data Summary'!DQ87="Yes"),OFFSET('Hygiene Data'!$D$9,0,10*ROW('Hygiene Data'!D81)),NA())</f>
        <v>#N/A</v>
      </c>
      <c r="BC87" s="508" t="e">
        <f ca="1">+IF(AND(ISNUMBER(OFFSET('Hygiene Data'!$E$5,0,10*ROW('Hygiene Data'!E81))),'Data Summary'!DR87="Yes"),OFFSET('Hygiene Data'!$E$5,0,10*ROW('Hygiene Data'!E81)),NA())</f>
        <v>#N/A</v>
      </c>
      <c r="BD87" s="508" t="e">
        <f ca="1">+IF(AND(ISNUMBER(OFFSET('Hygiene Data'!$E$7,0,10*ROW('Hygiene Data'!E81))),'Data Summary'!DS87="Yes"),OFFSET('Hygiene Data'!$E$7,0,10*ROW('Hygiene Data'!E81)),NA())</f>
        <v>#N/A</v>
      </c>
      <c r="BE87" s="508" t="e">
        <f ca="1">+IF(AND(ISNUMBER(OFFSET('Hygiene Data'!$E$9,0,10*ROW('Hygiene Data'!E81))),'Data Summary'!DT87="Yes"),OFFSET('Hygiene Data'!$E$9,0,10*ROW('Hygiene Data'!E81)),NA())</f>
        <v>#N/A</v>
      </c>
      <c r="BF87" s="508" t="e">
        <f ca="1">+IF(AND(ISNUMBER(OFFSET('Hygiene Data'!$F$5,0,10*ROW('Hygiene Data'!F81))),'Data Summary'!DU87="Yes"),OFFSET('Hygiene Data'!$F$5,0,10*ROW('Hygiene Data'!F81)),NA())</f>
        <v>#N/A</v>
      </c>
      <c r="BG87" s="508" t="e">
        <f ca="1">+IF(AND(ISNUMBER(OFFSET('Hygiene Data'!$F$7,0,10*ROW('Hygiene Data'!F81))),'Data Summary'!DV87="Yes"),OFFSET('Hygiene Data'!$F$7,0,10*ROW('Hygiene Data'!F81)),NA())</f>
        <v>#N/A</v>
      </c>
      <c r="BH87" s="508" t="e">
        <f ca="1">+IF(AND(ISNUMBER(OFFSET('Hygiene Data'!$F$9,0,10*ROW('Hygiene Data'!F81))),'Data Summary'!DW87="Yes"),OFFSET('Hygiene Data'!$F$9,0,10*ROW('Hygiene Data'!F81)),NA())</f>
        <v>#N/A</v>
      </c>
      <c r="BI87" s="508" t="e">
        <f ca="1">+IF(AND(ISNUMBER(OFFSET('Hygiene Data'!$G$5,0,10*ROW('Hygiene Data'!G81))),'Data Summary'!DX87="Yes"),OFFSET('Hygiene Data'!$G$5,0,10*ROW('Hygiene Data'!G81)),NA())</f>
        <v>#N/A</v>
      </c>
      <c r="BJ87" s="508" t="e">
        <f ca="1">+IF(AND(ISNUMBER(OFFSET('Hygiene Data'!$G$7,0,10*ROW('Hygiene Data'!G81))),'Data Summary'!DY87="Yes"),OFFSET('Hygiene Data'!$G$7,0,10*ROW('Hygiene Data'!G81)),NA())</f>
        <v>#N/A</v>
      </c>
      <c r="BK87" s="508" t="e">
        <f ca="1">+IF(AND(ISNUMBER(OFFSET('Hygiene Data'!$G$9,0,10*ROW('Hygiene Data'!G81))),'Data Summary'!DZ87="Yes"),OFFSET('Hygiene Data'!$G$9,0,10*ROW('Hygiene Data'!G81)),NA())</f>
        <v>#N/A</v>
      </c>
      <c r="BL87" s="508" t="e">
        <f ca="1">+IF(AND(ISNUMBER(OFFSET('Hygiene Data'!$H$5,0,10*ROW('Hygiene Data'!H81))),'Data Summary'!EA87="Yes"),OFFSET('Hygiene Data'!$H$5,0,10*ROW('Hygiene Data'!H81)),NA())</f>
        <v>#N/A</v>
      </c>
      <c r="BM87" s="508" t="e">
        <f ca="1">+IF(AND(ISNUMBER(OFFSET('Hygiene Data'!$H$7,0,10*ROW('Hygiene Data'!H81))),'Data Summary'!EB87="Yes"),OFFSET('Hygiene Data'!$H$7,0,10*ROW('Hygiene Data'!H81)),NA())</f>
        <v>#N/A</v>
      </c>
      <c r="BN87" s="508" t="e">
        <f ca="1">+IF(AND(ISNUMBER(OFFSET('Hygiene Data'!$H$9,0,10*ROW('Hygiene Data'!H81))),'Data Summary'!EC87="Yes"),OFFSET('Hygiene Data'!$H$9,0,10*ROW('Hygiene Data'!H81)),NA())</f>
        <v>#N/A</v>
      </c>
      <c r="BO87" s="508" t="e">
        <f ca="1">+IF(AND(ISNUMBER(OFFSET('Hygiene Data'!$I$5,0,10*ROW('Hygiene Data'!I81))),'Data Summary'!ED87="Yes"),OFFSET('Hygiene Data'!$I$5,0,10*ROW('Hygiene Data'!I81)),NA())</f>
        <v>#N/A</v>
      </c>
      <c r="BP87" s="508" t="e">
        <f ca="1">+IF(AND(ISNUMBER(OFFSET('Hygiene Data'!$I$7,0,10*ROW('Hygiene Data'!I81))),'Data Summary'!EE87="Yes"),OFFSET('Hygiene Data'!$I$7,0,10*ROW('Hygiene Data'!I81)),NA())</f>
        <v>#N/A</v>
      </c>
      <c r="BQ87" s="508" t="e">
        <f ca="1">+IF(AND(ISNUMBER(OFFSET('Hygiene Data'!$I$9,0,10*ROW('Hygiene Data'!I81))),'Data Summary'!EF87="Yes"),OFFSET('Hygiene Data'!$I$9,0,10*ROW('Hygiene Data'!I81)),NA())</f>
        <v>#N/A</v>
      </c>
    </row>
    <row r="88" spans="1:69" x14ac:dyDescent="0.25">
      <c r="A88" s="504" t="e">
        <f ca="1">+RIGHT('Data Summary'!A88,LEN('Data Summary'!A88)-9)</f>
        <v>#VALUE!</v>
      </c>
      <c r="B88" s="478" t="str">
        <f ca="1">+IF(ISTEXT('Data Summary'!B88),'Data Summary'!B88,"")</f>
        <v/>
      </c>
      <c r="C88" s="505" t="e">
        <f ca="1">+VALUE('Data Summary'!C88)</f>
        <v>#VALUE!</v>
      </c>
      <c r="D88" s="506" t="e">
        <f ca="1">+IF(AND(ISNUMBER(OFFSET('Water Data'!$D$4,0,10*ROW('Water Data'!D82))),'Data Summary'!BS88="Yes"),100-OFFSET('Water Data'!$D$4,0,10*ROW('Water Data'!D82)),NA())</f>
        <v>#N/A</v>
      </c>
      <c r="E88" s="506" t="e">
        <f ca="1">+IF(AND(ISNUMBER(OFFSET('Water Data'!$D$6,0,10*ROW('Water Data'!D82))),'Data Summary'!BT88="Yes"),OFFSET('Water Data'!$D$6,0,10*ROW('Water Data'!D82)),NA())</f>
        <v>#N/A</v>
      </c>
      <c r="F88" s="506" t="e">
        <f ca="1">+IF(AND(ISNUMBER(OFFSET('Water Data'!$D$9,0,10*ROW('Water Data'!D82))),'Data Summary'!BU88="Yes"),OFFSET('Water Data'!$D$9,0,10*ROW('Water Data'!D82)),NA())</f>
        <v>#N/A</v>
      </c>
      <c r="G88" s="506" t="e">
        <f ca="1">+IF(AND(ISNUMBER(OFFSET('Water Data'!$E$4,0,10*ROW('Water Data'!E82))),'Data Summary'!BV88="Yes"),100-OFFSET('Water Data'!$E$4,0,10*ROW('Water Data'!E82)),NA())</f>
        <v>#N/A</v>
      </c>
      <c r="H88" s="506" t="e">
        <f ca="1">+IF(AND(ISNUMBER(OFFSET('Water Data'!$E$6,0,10*ROW('Water Data'!E82))),'Data Summary'!BW88="Yes"),OFFSET('Water Data'!$E$6,0,10*ROW('Water Data'!E82)),NA())</f>
        <v>#N/A</v>
      </c>
      <c r="I88" s="506" t="e">
        <f ca="1">+IF(AND(ISNUMBER(OFFSET('Water Data'!$E$9,0,10*ROW('Water Data'!E82))),'Data Summary'!BX88="Yes"),OFFSET('Water Data'!$E$9,0,10*ROW('Water Data'!E82)),NA())</f>
        <v>#N/A</v>
      </c>
      <c r="J88" s="506" t="e">
        <f ca="1">+IF(AND(ISNUMBER(OFFSET('Water Data'!$F$4,0,10*ROW('Water Data'!F82))),'Data Summary'!BY88="Yes"),100-OFFSET('Water Data'!$F$4,0,10*ROW('Water Data'!F82)),NA())</f>
        <v>#N/A</v>
      </c>
      <c r="K88" s="506" t="e">
        <f ca="1">+IF(AND(ISNUMBER(OFFSET('Water Data'!$F$6,0,10*ROW('Water Data'!F82))),'Data Summary'!BZ88="Yes"),OFFSET('Water Data'!$F$6,0,10*ROW('Water Data'!F82)),NA())</f>
        <v>#N/A</v>
      </c>
      <c r="L88" s="506" t="e">
        <f ca="1">+IF(AND(ISNUMBER(OFFSET('Water Data'!$F$9,0,10*ROW('Water Data'!F82))),'Data Summary'!CA88="Yes"),OFFSET('Water Data'!$F$9,0,10*ROW('Water Data'!F82)),NA())</f>
        <v>#N/A</v>
      </c>
      <c r="M88" s="506" t="e">
        <f ca="1">+IF(AND(ISNUMBER(OFFSET('Water Data'!$G$4,0,10*ROW('Water Data'!G82))),'Data Summary'!CB88="Yes"),100-OFFSET('Water Data'!$G$4,0,10*ROW('Water Data'!G82)),NA())</f>
        <v>#N/A</v>
      </c>
      <c r="N88" s="506" t="e">
        <f ca="1">+IF(AND(ISNUMBER(OFFSET('Water Data'!$G$6,0,10*ROW('Water Data'!G82))),'Data Summary'!CC88="Yes"),OFFSET('Water Data'!$G$6,0,10*ROW('Water Data'!G82)),NA())</f>
        <v>#N/A</v>
      </c>
      <c r="O88" s="506" t="e">
        <f ca="1">+IF(AND(ISNUMBER(OFFSET('Water Data'!$G$9,0,10*ROW('Water Data'!G82))),'Data Summary'!CD88="Yes"),OFFSET('Water Data'!$G$9,0,10*ROW('Water Data'!G82)),NA())</f>
        <v>#N/A</v>
      </c>
      <c r="P88" s="506" t="e">
        <f ca="1">+IF(AND(ISNUMBER(OFFSET('Water Data'!$H$4,0,10*ROW('Water Data'!H82))),'Data Summary'!CE88="Yes"),100-OFFSET('Water Data'!$H$4,0,10*ROW('Water Data'!H82)),NA())</f>
        <v>#N/A</v>
      </c>
      <c r="Q88" s="506" t="e">
        <f ca="1">+IF(AND(ISNUMBER(OFFSET('Water Data'!$H$6,0,10*ROW('Water Data'!H82))),'Data Summary'!CF88="Yes"),OFFSET('Water Data'!$H$6,0,10*ROW('Water Data'!H82)),NA())</f>
        <v>#N/A</v>
      </c>
      <c r="R88" s="506" t="e">
        <f ca="1">+IF(AND(ISNUMBER(OFFSET('Water Data'!$H$9,0,10*ROW('Water Data'!H82))),'Data Summary'!CG88="Yes"),OFFSET('Water Data'!$H$9,0,10*ROW('Water Data'!H82)),NA())</f>
        <v>#N/A</v>
      </c>
      <c r="S88" s="506" t="e">
        <f ca="1">+IF(AND(ISNUMBER(OFFSET('Water Data'!$I$4,0,10*ROW('Water Data'!I82))),'Data Summary'!CH88="Yes"),100-OFFSET('Water Data'!$I$4,0,10*ROW('Water Data'!I82)),NA())</f>
        <v>#N/A</v>
      </c>
      <c r="T88" s="506" t="e">
        <f ca="1">+IF(AND(ISNUMBER(OFFSET('Water Data'!$I$6,0,10*ROW('Water Data'!I82))),'Data Summary'!CI88="Yes"),OFFSET('Water Data'!$I$6,0,10*ROW('Water Data'!I82)),NA())</f>
        <v>#N/A</v>
      </c>
      <c r="U88" s="506" t="e">
        <f ca="1">+IF(AND(ISNUMBER(OFFSET('Water Data'!$I$9,0,10*ROW('Water Data'!I82))),'Data Summary'!CJ88="Yes"),OFFSET('Water Data'!$I$9,0,10*ROW('Water Data'!I82)),NA())</f>
        <v>#N/A</v>
      </c>
      <c r="V88" s="507" t="e">
        <f ca="1">+IF(AND(ISNUMBER(OFFSET('Sanitation Data'!$D$4,0,10*ROW('Sanitation Data'!D82))),'Data Summary'!CK88="Yes"),100-OFFSET('Sanitation Data'!$D$4,0,10*ROW('Sanitation Data'!D82)),NA())</f>
        <v>#N/A</v>
      </c>
      <c r="W88" s="507" t="e">
        <f ca="1">+IF(AND(ISNUMBER(OFFSET('Sanitation Data'!$D$6,0,10*ROW('Sanitation Data'!D82))),'Data Summary'!CL88="Yes"),OFFSET('Sanitation Data'!$D$6,0,10*ROW('Sanitation Data'!D82)),NA())</f>
        <v>#N/A</v>
      </c>
      <c r="X88" s="507" t="e">
        <f ca="1">+IF(AND(ISNUMBER(OFFSET('Sanitation Data'!$D$10,0,10*ROW('Sanitation Data'!D82))),'Data Summary'!CM88="Yes"),OFFSET('Sanitation Data'!$D$10,0,10*ROW('Sanitation Data'!D82)),NA())</f>
        <v>#N/A</v>
      </c>
      <c r="Y88" s="507" t="e">
        <f ca="1">+IF(AND(ISNUMBER(OFFSET('Sanitation Data'!$D$11,0,10*ROW('Sanitation Data'!D82))),'Data Summary'!CN88="Yes"),OFFSET('Sanitation Data'!$D$11,0,10*ROW('Sanitation Data'!D82)),NA())</f>
        <v>#N/A</v>
      </c>
      <c r="Z88" s="507" t="e">
        <f ca="1">+IF(AND(ISNUMBER(OFFSET('Sanitation Data'!$D$12,0,10*ROW('Sanitation Data'!D82))),'Data Summary'!CO88="Yes"),OFFSET('Sanitation Data'!$D$12,0,10*ROW('Sanitation Data'!D82)),NA())</f>
        <v>#N/A</v>
      </c>
      <c r="AA88" s="507" t="e">
        <f ca="1">+IF(AND(ISNUMBER(OFFSET('Sanitation Data'!$E$4,0,10*ROW('Sanitation Data'!E82))),'Data Summary'!CP88="Yes"),100-OFFSET('Sanitation Data'!$E$4,0,10*ROW('Sanitation Data'!E82)),NA())</f>
        <v>#N/A</v>
      </c>
      <c r="AB88" s="507" t="e">
        <f ca="1">+IF(AND(ISNUMBER(OFFSET('Sanitation Data'!$E$6,0,10*ROW('Sanitation Data'!E82))),'Data Summary'!CQ88="Yes"),OFFSET('Sanitation Data'!$E$6,0,10*ROW('Sanitation Data'!E82)),NA())</f>
        <v>#N/A</v>
      </c>
      <c r="AC88" s="507" t="e">
        <f ca="1">+IF(AND(ISNUMBER(OFFSET('Sanitation Data'!$E$10,0,10*ROW('Sanitation Data'!E82))),'Data Summary'!CR88="Yes"),OFFSET('Sanitation Data'!$E$10,0,10*ROW('Sanitation Data'!E82)),NA())</f>
        <v>#N/A</v>
      </c>
      <c r="AD88" s="507" t="e">
        <f ca="1">+IF(AND(ISNUMBER(OFFSET('Sanitation Data'!$E$11,0,10*ROW('Sanitation Data'!E82))),'Data Summary'!CS88="Yes"),OFFSET('Sanitation Data'!$E$11,0,10*ROW('Sanitation Data'!E82)),NA())</f>
        <v>#N/A</v>
      </c>
      <c r="AE88" s="507" t="e">
        <f ca="1">+IF(AND(ISNUMBER(OFFSET('Sanitation Data'!$E$12,0,10*ROW('Sanitation Data'!E82))),'Data Summary'!CT88="Yes"),OFFSET('Sanitation Data'!$E$12,0,10*ROW('Sanitation Data'!E82)),NA())</f>
        <v>#N/A</v>
      </c>
      <c r="AF88" s="507" t="e">
        <f ca="1">+IF(AND(ISNUMBER(OFFSET('Sanitation Data'!$F$4,0,10*ROW('Sanitation Data'!F82))),'Data Summary'!CU88="Yes"),100-OFFSET('Sanitation Data'!$F$4,0,10*ROW('Sanitation Data'!F82)),NA())</f>
        <v>#N/A</v>
      </c>
      <c r="AG88" s="507" t="e">
        <f ca="1">+IF(AND(ISNUMBER(OFFSET('Sanitation Data'!$F$6,0,10*ROW('Sanitation Data'!F82))),'Data Summary'!CV88="Yes"),OFFSET('Sanitation Data'!$F$6,0,10*ROW('Sanitation Data'!F82)),NA())</f>
        <v>#N/A</v>
      </c>
      <c r="AH88" s="507" t="e">
        <f ca="1">+IF(AND(ISNUMBER(OFFSET('Sanitation Data'!$F$10,0,10*ROW('Sanitation Data'!F82))),'Data Summary'!CW88="Yes"),OFFSET('Sanitation Data'!$F$10,0,10*ROW('Sanitation Data'!F82)),NA())</f>
        <v>#N/A</v>
      </c>
      <c r="AI88" s="507" t="e">
        <f ca="1">+IF(AND(ISNUMBER(OFFSET('Sanitation Data'!$F$11,0,10*ROW('Sanitation Data'!F82))),'Data Summary'!CX88="Yes"),OFFSET('Sanitation Data'!$F$11,0,10*ROW('Sanitation Data'!F82)),NA())</f>
        <v>#N/A</v>
      </c>
      <c r="AJ88" s="507" t="e">
        <f ca="1">+IF(AND(ISNUMBER(OFFSET('Sanitation Data'!$F$12,0,10*ROW('Sanitation Data'!F82))),'Data Summary'!CY88="Yes"),OFFSET('Sanitation Data'!$F$12,0,10*ROW('Sanitation Data'!F82)),NA())</f>
        <v>#N/A</v>
      </c>
      <c r="AK88" s="507" t="e">
        <f ca="1">+IF(AND(ISNUMBER(OFFSET('Sanitation Data'!$G$4,0,10*ROW('Sanitation Data'!G82))),'Data Summary'!CZ88="Yes"),100-OFFSET('Sanitation Data'!$G$4,0,10*ROW('Sanitation Data'!G82)),NA())</f>
        <v>#N/A</v>
      </c>
      <c r="AL88" s="507" t="e">
        <f ca="1">+IF(AND(ISNUMBER(OFFSET('Sanitation Data'!$G$6,0,10*ROW('Sanitation Data'!G82))),'Data Summary'!DA88="Yes"),OFFSET('Sanitation Data'!$G$6,0,10*ROW('Sanitation Data'!G82)),NA())</f>
        <v>#N/A</v>
      </c>
      <c r="AM88" s="507" t="e">
        <f ca="1">+IF(AND(ISNUMBER(OFFSET('Sanitation Data'!$G$10,0,10*ROW('Sanitation Data'!G82))),'Data Summary'!DB88="Yes"),OFFSET('Sanitation Data'!$G$10,0,10*ROW('Sanitation Data'!G82)),NA())</f>
        <v>#N/A</v>
      </c>
      <c r="AN88" s="507" t="e">
        <f ca="1">+IF(AND(ISNUMBER(OFFSET('Sanitation Data'!$G$11,0,10*ROW('Sanitation Data'!G82))),'Data Summary'!DC88="Yes"),OFFSET('Sanitation Data'!$G$11,0,10*ROW('Sanitation Data'!G82)),NA())</f>
        <v>#N/A</v>
      </c>
      <c r="AO88" s="507" t="e">
        <f ca="1">+IF(AND(ISNUMBER(OFFSET('Sanitation Data'!$G$12,0,10*ROW('Sanitation Data'!G82))),'Data Summary'!DD88="Yes"),OFFSET('Sanitation Data'!$G$12,0,10*ROW('Sanitation Data'!G82)),NA())</f>
        <v>#N/A</v>
      </c>
      <c r="AP88" s="507" t="e">
        <f ca="1">+IF(AND(ISNUMBER(OFFSET('Sanitation Data'!$H$4,0,10*ROW('Sanitation Data'!H82))),'Data Summary'!DE88="Yes"),100-OFFSET('Sanitation Data'!$H$4,0,10*ROW('Sanitation Data'!H82)),NA())</f>
        <v>#N/A</v>
      </c>
      <c r="AQ88" s="507" t="e">
        <f ca="1">+IF(AND(ISNUMBER(OFFSET('Sanitation Data'!$H$6,0,10*ROW('Sanitation Data'!H82))),'Data Summary'!DF88="Yes"),OFFSET('Sanitation Data'!$H$6,0,10*ROW('Sanitation Data'!H82)),NA())</f>
        <v>#N/A</v>
      </c>
      <c r="AR88" s="507" t="e">
        <f ca="1">+IF(AND(ISNUMBER(OFFSET('Sanitation Data'!$H$10,0,10*ROW('Sanitation Data'!H82))),'Data Summary'!DG88="Yes"),OFFSET('Sanitation Data'!$H$10,0,10*ROW('Sanitation Data'!H82)),NA())</f>
        <v>#N/A</v>
      </c>
      <c r="AS88" s="507" t="e">
        <f ca="1">+IF(AND(ISNUMBER(OFFSET('Sanitation Data'!$H$11,0,10*ROW('Sanitation Data'!H82))),'Data Summary'!DH88="Yes"),OFFSET('Sanitation Data'!$H$11,0,10*ROW('Sanitation Data'!H82)),NA())</f>
        <v>#N/A</v>
      </c>
      <c r="AT88" s="507" t="e">
        <f ca="1">+IF(AND(ISNUMBER(OFFSET('Sanitation Data'!$H$12,0,10*ROW('Sanitation Data'!H82))),'Data Summary'!DI88="Yes"),OFFSET('Sanitation Data'!$H$12,0,10*ROW('Sanitation Data'!H82)),NA())</f>
        <v>#N/A</v>
      </c>
      <c r="AU88" s="507" t="e">
        <f ca="1">+IF(AND(ISNUMBER(OFFSET('Sanitation Data'!$I$4,0,10*ROW('Sanitation Data'!I82))),'Data Summary'!DJ88="Yes"),100-OFFSET('Sanitation Data'!$I$4,0,10*ROW('Sanitation Data'!I82)),NA())</f>
        <v>#N/A</v>
      </c>
      <c r="AV88" s="507" t="e">
        <f ca="1">+IF(AND(ISNUMBER(OFFSET('Sanitation Data'!$I$6,0,10*ROW('Sanitation Data'!I82))),'Data Summary'!DK88="Yes"),OFFSET('Sanitation Data'!$I$6,0,10*ROW('Sanitation Data'!I82)),NA())</f>
        <v>#N/A</v>
      </c>
      <c r="AW88" s="507" t="e">
        <f ca="1">+IF(AND(ISNUMBER(OFFSET('Sanitation Data'!$I$10,0,10*ROW('Sanitation Data'!I82))),'Data Summary'!DL88="Yes"),OFFSET('Sanitation Data'!$I$10,0,10*ROW('Sanitation Data'!I82)),NA())</f>
        <v>#N/A</v>
      </c>
      <c r="AX88" s="507" t="e">
        <f ca="1">+IF(AND(ISNUMBER(OFFSET('Sanitation Data'!$I$11,0,10*ROW('Sanitation Data'!I82))),'Data Summary'!DM88="Yes"),OFFSET('Sanitation Data'!$I$11,0,10*ROW('Sanitation Data'!I82)),NA())</f>
        <v>#N/A</v>
      </c>
      <c r="AY88" s="507" t="e">
        <f ca="1">+IF(AND(ISNUMBER(OFFSET('Sanitation Data'!$I$12,0,10*ROW('Sanitation Data'!I82))),'Data Summary'!DN88="Yes"),OFFSET('Sanitation Data'!$I$12,0,10*ROW('Sanitation Data'!I82)),NA())</f>
        <v>#N/A</v>
      </c>
      <c r="AZ88" s="508" t="e">
        <f ca="1">+IF(AND(ISNUMBER(OFFSET('Hygiene Data'!$D$5,0,10*ROW('Hygiene Data'!D82))),'Data Summary'!DO88="Yes"),OFFSET('Hygiene Data'!$D$5,0,10*ROW('Hygiene Data'!D82)),NA())</f>
        <v>#N/A</v>
      </c>
      <c r="BA88" s="508" t="e">
        <f ca="1">+IF(AND(ISNUMBER(OFFSET('Hygiene Data'!$D$7,0,10*ROW('Hygiene Data'!D82))),'Data Summary'!DP88="Yes"),OFFSET('Hygiene Data'!$D$7,0,10*ROW('Hygiene Data'!D82)),NA())</f>
        <v>#N/A</v>
      </c>
      <c r="BB88" s="508" t="e">
        <f ca="1">+IF(AND(ISNUMBER(OFFSET('Hygiene Data'!$D$9,0,10*ROW('Hygiene Data'!D82))),'Data Summary'!DQ88="Yes"),OFFSET('Hygiene Data'!$D$9,0,10*ROW('Hygiene Data'!D82)),NA())</f>
        <v>#N/A</v>
      </c>
      <c r="BC88" s="508" t="e">
        <f ca="1">+IF(AND(ISNUMBER(OFFSET('Hygiene Data'!$E$5,0,10*ROW('Hygiene Data'!E82))),'Data Summary'!DR88="Yes"),OFFSET('Hygiene Data'!$E$5,0,10*ROW('Hygiene Data'!E82)),NA())</f>
        <v>#N/A</v>
      </c>
      <c r="BD88" s="508" t="e">
        <f ca="1">+IF(AND(ISNUMBER(OFFSET('Hygiene Data'!$E$7,0,10*ROW('Hygiene Data'!E82))),'Data Summary'!DS88="Yes"),OFFSET('Hygiene Data'!$E$7,0,10*ROW('Hygiene Data'!E82)),NA())</f>
        <v>#N/A</v>
      </c>
      <c r="BE88" s="508" t="e">
        <f ca="1">+IF(AND(ISNUMBER(OFFSET('Hygiene Data'!$E$9,0,10*ROW('Hygiene Data'!E82))),'Data Summary'!DT88="Yes"),OFFSET('Hygiene Data'!$E$9,0,10*ROW('Hygiene Data'!E82)),NA())</f>
        <v>#N/A</v>
      </c>
      <c r="BF88" s="508" t="e">
        <f ca="1">+IF(AND(ISNUMBER(OFFSET('Hygiene Data'!$F$5,0,10*ROW('Hygiene Data'!F82))),'Data Summary'!DU88="Yes"),OFFSET('Hygiene Data'!$F$5,0,10*ROW('Hygiene Data'!F82)),NA())</f>
        <v>#N/A</v>
      </c>
      <c r="BG88" s="508" t="e">
        <f ca="1">+IF(AND(ISNUMBER(OFFSET('Hygiene Data'!$F$7,0,10*ROW('Hygiene Data'!F82))),'Data Summary'!DV88="Yes"),OFFSET('Hygiene Data'!$F$7,0,10*ROW('Hygiene Data'!F82)),NA())</f>
        <v>#N/A</v>
      </c>
      <c r="BH88" s="508" t="e">
        <f ca="1">+IF(AND(ISNUMBER(OFFSET('Hygiene Data'!$F$9,0,10*ROW('Hygiene Data'!F82))),'Data Summary'!DW88="Yes"),OFFSET('Hygiene Data'!$F$9,0,10*ROW('Hygiene Data'!F82)),NA())</f>
        <v>#N/A</v>
      </c>
      <c r="BI88" s="508" t="e">
        <f ca="1">+IF(AND(ISNUMBER(OFFSET('Hygiene Data'!$G$5,0,10*ROW('Hygiene Data'!G82))),'Data Summary'!DX88="Yes"),OFFSET('Hygiene Data'!$G$5,0,10*ROW('Hygiene Data'!G82)),NA())</f>
        <v>#N/A</v>
      </c>
      <c r="BJ88" s="508" t="e">
        <f ca="1">+IF(AND(ISNUMBER(OFFSET('Hygiene Data'!$G$7,0,10*ROW('Hygiene Data'!G82))),'Data Summary'!DY88="Yes"),OFFSET('Hygiene Data'!$G$7,0,10*ROW('Hygiene Data'!G82)),NA())</f>
        <v>#N/A</v>
      </c>
      <c r="BK88" s="508" t="e">
        <f ca="1">+IF(AND(ISNUMBER(OFFSET('Hygiene Data'!$G$9,0,10*ROW('Hygiene Data'!G82))),'Data Summary'!DZ88="Yes"),OFFSET('Hygiene Data'!$G$9,0,10*ROW('Hygiene Data'!G82)),NA())</f>
        <v>#N/A</v>
      </c>
      <c r="BL88" s="508" t="e">
        <f ca="1">+IF(AND(ISNUMBER(OFFSET('Hygiene Data'!$H$5,0,10*ROW('Hygiene Data'!H82))),'Data Summary'!EA88="Yes"),OFFSET('Hygiene Data'!$H$5,0,10*ROW('Hygiene Data'!H82)),NA())</f>
        <v>#N/A</v>
      </c>
      <c r="BM88" s="508" t="e">
        <f ca="1">+IF(AND(ISNUMBER(OFFSET('Hygiene Data'!$H$7,0,10*ROW('Hygiene Data'!H82))),'Data Summary'!EB88="Yes"),OFFSET('Hygiene Data'!$H$7,0,10*ROW('Hygiene Data'!H82)),NA())</f>
        <v>#N/A</v>
      </c>
      <c r="BN88" s="508" t="e">
        <f ca="1">+IF(AND(ISNUMBER(OFFSET('Hygiene Data'!$H$9,0,10*ROW('Hygiene Data'!H82))),'Data Summary'!EC88="Yes"),OFFSET('Hygiene Data'!$H$9,0,10*ROW('Hygiene Data'!H82)),NA())</f>
        <v>#N/A</v>
      </c>
      <c r="BO88" s="508" t="e">
        <f ca="1">+IF(AND(ISNUMBER(OFFSET('Hygiene Data'!$I$5,0,10*ROW('Hygiene Data'!I82))),'Data Summary'!ED88="Yes"),OFFSET('Hygiene Data'!$I$5,0,10*ROW('Hygiene Data'!I82)),NA())</f>
        <v>#N/A</v>
      </c>
      <c r="BP88" s="508" t="e">
        <f ca="1">+IF(AND(ISNUMBER(OFFSET('Hygiene Data'!$I$7,0,10*ROW('Hygiene Data'!I82))),'Data Summary'!EE88="Yes"),OFFSET('Hygiene Data'!$I$7,0,10*ROW('Hygiene Data'!I82)),NA())</f>
        <v>#N/A</v>
      </c>
      <c r="BQ88" s="508" t="e">
        <f ca="1">+IF(AND(ISNUMBER(OFFSET('Hygiene Data'!$I$9,0,10*ROW('Hygiene Data'!I82))),'Data Summary'!EF88="Yes"),OFFSET('Hygiene Data'!$I$9,0,10*ROW('Hygiene Data'!I82)),NA())</f>
        <v>#N/A</v>
      </c>
    </row>
    <row r="89" spans="1:69" x14ac:dyDescent="0.25">
      <c r="A89" s="504" t="e">
        <f ca="1">+RIGHT('Data Summary'!A89,LEN('Data Summary'!A89)-9)</f>
        <v>#VALUE!</v>
      </c>
      <c r="B89" s="478" t="str">
        <f ca="1">+IF(ISTEXT('Data Summary'!B89),'Data Summary'!B89,"")</f>
        <v/>
      </c>
      <c r="C89" s="505" t="e">
        <f ca="1">+VALUE('Data Summary'!C89)</f>
        <v>#VALUE!</v>
      </c>
      <c r="D89" s="506" t="e">
        <f ca="1">+IF(AND(ISNUMBER(OFFSET('Water Data'!$D$4,0,10*ROW('Water Data'!D83))),'Data Summary'!BS89="Yes"),100-OFFSET('Water Data'!$D$4,0,10*ROW('Water Data'!D83)),NA())</f>
        <v>#N/A</v>
      </c>
      <c r="E89" s="506" t="e">
        <f ca="1">+IF(AND(ISNUMBER(OFFSET('Water Data'!$D$6,0,10*ROW('Water Data'!D83))),'Data Summary'!BT89="Yes"),OFFSET('Water Data'!$D$6,0,10*ROW('Water Data'!D83)),NA())</f>
        <v>#N/A</v>
      </c>
      <c r="F89" s="506" t="e">
        <f ca="1">+IF(AND(ISNUMBER(OFFSET('Water Data'!$D$9,0,10*ROW('Water Data'!D83))),'Data Summary'!BU89="Yes"),OFFSET('Water Data'!$D$9,0,10*ROW('Water Data'!D83)),NA())</f>
        <v>#N/A</v>
      </c>
      <c r="G89" s="506" t="e">
        <f ca="1">+IF(AND(ISNUMBER(OFFSET('Water Data'!$E$4,0,10*ROW('Water Data'!E83))),'Data Summary'!BV89="Yes"),100-OFFSET('Water Data'!$E$4,0,10*ROW('Water Data'!E83)),NA())</f>
        <v>#N/A</v>
      </c>
      <c r="H89" s="506" t="e">
        <f ca="1">+IF(AND(ISNUMBER(OFFSET('Water Data'!$E$6,0,10*ROW('Water Data'!E83))),'Data Summary'!BW89="Yes"),OFFSET('Water Data'!$E$6,0,10*ROW('Water Data'!E83)),NA())</f>
        <v>#N/A</v>
      </c>
      <c r="I89" s="506" t="e">
        <f ca="1">+IF(AND(ISNUMBER(OFFSET('Water Data'!$E$9,0,10*ROW('Water Data'!E83))),'Data Summary'!BX89="Yes"),OFFSET('Water Data'!$E$9,0,10*ROW('Water Data'!E83)),NA())</f>
        <v>#N/A</v>
      </c>
      <c r="J89" s="506" t="e">
        <f ca="1">+IF(AND(ISNUMBER(OFFSET('Water Data'!$F$4,0,10*ROW('Water Data'!F83))),'Data Summary'!BY89="Yes"),100-OFFSET('Water Data'!$F$4,0,10*ROW('Water Data'!F83)),NA())</f>
        <v>#N/A</v>
      </c>
      <c r="K89" s="506" t="e">
        <f ca="1">+IF(AND(ISNUMBER(OFFSET('Water Data'!$F$6,0,10*ROW('Water Data'!F83))),'Data Summary'!BZ89="Yes"),OFFSET('Water Data'!$F$6,0,10*ROW('Water Data'!F83)),NA())</f>
        <v>#N/A</v>
      </c>
      <c r="L89" s="506" t="e">
        <f ca="1">+IF(AND(ISNUMBER(OFFSET('Water Data'!$F$9,0,10*ROW('Water Data'!F83))),'Data Summary'!CA89="Yes"),OFFSET('Water Data'!$F$9,0,10*ROW('Water Data'!F83)),NA())</f>
        <v>#N/A</v>
      </c>
      <c r="M89" s="506" t="e">
        <f ca="1">+IF(AND(ISNUMBER(OFFSET('Water Data'!$G$4,0,10*ROW('Water Data'!G83))),'Data Summary'!CB89="Yes"),100-OFFSET('Water Data'!$G$4,0,10*ROW('Water Data'!G83)),NA())</f>
        <v>#N/A</v>
      </c>
      <c r="N89" s="506" t="e">
        <f ca="1">+IF(AND(ISNUMBER(OFFSET('Water Data'!$G$6,0,10*ROW('Water Data'!G83))),'Data Summary'!CC89="Yes"),OFFSET('Water Data'!$G$6,0,10*ROW('Water Data'!G83)),NA())</f>
        <v>#N/A</v>
      </c>
      <c r="O89" s="506" t="e">
        <f ca="1">+IF(AND(ISNUMBER(OFFSET('Water Data'!$G$9,0,10*ROW('Water Data'!G83))),'Data Summary'!CD89="Yes"),OFFSET('Water Data'!$G$9,0,10*ROW('Water Data'!G83)),NA())</f>
        <v>#N/A</v>
      </c>
      <c r="P89" s="506" t="e">
        <f ca="1">+IF(AND(ISNUMBER(OFFSET('Water Data'!$H$4,0,10*ROW('Water Data'!H83))),'Data Summary'!CE89="Yes"),100-OFFSET('Water Data'!$H$4,0,10*ROW('Water Data'!H83)),NA())</f>
        <v>#N/A</v>
      </c>
      <c r="Q89" s="506" t="e">
        <f ca="1">+IF(AND(ISNUMBER(OFFSET('Water Data'!$H$6,0,10*ROW('Water Data'!H83))),'Data Summary'!CF89="Yes"),OFFSET('Water Data'!$H$6,0,10*ROW('Water Data'!H83)),NA())</f>
        <v>#N/A</v>
      </c>
      <c r="R89" s="506" t="e">
        <f ca="1">+IF(AND(ISNUMBER(OFFSET('Water Data'!$H$9,0,10*ROW('Water Data'!H83))),'Data Summary'!CG89="Yes"),OFFSET('Water Data'!$H$9,0,10*ROW('Water Data'!H83)),NA())</f>
        <v>#N/A</v>
      </c>
      <c r="S89" s="506" t="e">
        <f ca="1">+IF(AND(ISNUMBER(OFFSET('Water Data'!$I$4,0,10*ROW('Water Data'!I83))),'Data Summary'!CH89="Yes"),100-OFFSET('Water Data'!$I$4,0,10*ROW('Water Data'!I83)),NA())</f>
        <v>#N/A</v>
      </c>
      <c r="T89" s="506" t="e">
        <f ca="1">+IF(AND(ISNUMBER(OFFSET('Water Data'!$I$6,0,10*ROW('Water Data'!I83))),'Data Summary'!CI89="Yes"),OFFSET('Water Data'!$I$6,0,10*ROW('Water Data'!I83)),NA())</f>
        <v>#N/A</v>
      </c>
      <c r="U89" s="506" t="e">
        <f ca="1">+IF(AND(ISNUMBER(OFFSET('Water Data'!$I$9,0,10*ROW('Water Data'!I83))),'Data Summary'!CJ89="Yes"),OFFSET('Water Data'!$I$9,0,10*ROW('Water Data'!I83)),NA())</f>
        <v>#N/A</v>
      </c>
      <c r="V89" s="507" t="e">
        <f ca="1">+IF(AND(ISNUMBER(OFFSET('Sanitation Data'!$D$4,0,10*ROW('Sanitation Data'!D83))),'Data Summary'!CK89="Yes"),100-OFFSET('Sanitation Data'!$D$4,0,10*ROW('Sanitation Data'!D83)),NA())</f>
        <v>#N/A</v>
      </c>
      <c r="W89" s="507" t="e">
        <f ca="1">+IF(AND(ISNUMBER(OFFSET('Sanitation Data'!$D$6,0,10*ROW('Sanitation Data'!D83))),'Data Summary'!CL89="Yes"),OFFSET('Sanitation Data'!$D$6,0,10*ROW('Sanitation Data'!D83)),NA())</f>
        <v>#N/A</v>
      </c>
      <c r="X89" s="507" t="e">
        <f ca="1">+IF(AND(ISNUMBER(OFFSET('Sanitation Data'!$D$10,0,10*ROW('Sanitation Data'!D83))),'Data Summary'!CM89="Yes"),OFFSET('Sanitation Data'!$D$10,0,10*ROW('Sanitation Data'!D83)),NA())</f>
        <v>#N/A</v>
      </c>
      <c r="Y89" s="507" t="e">
        <f ca="1">+IF(AND(ISNUMBER(OFFSET('Sanitation Data'!$D$11,0,10*ROW('Sanitation Data'!D83))),'Data Summary'!CN89="Yes"),OFFSET('Sanitation Data'!$D$11,0,10*ROW('Sanitation Data'!D83)),NA())</f>
        <v>#N/A</v>
      </c>
      <c r="Z89" s="507" t="e">
        <f ca="1">+IF(AND(ISNUMBER(OFFSET('Sanitation Data'!$D$12,0,10*ROW('Sanitation Data'!D83))),'Data Summary'!CO89="Yes"),OFFSET('Sanitation Data'!$D$12,0,10*ROW('Sanitation Data'!D83)),NA())</f>
        <v>#N/A</v>
      </c>
      <c r="AA89" s="507" t="e">
        <f ca="1">+IF(AND(ISNUMBER(OFFSET('Sanitation Data'!$E$4,0,10*ROW('Sanitation Data'!E83))),'Data Summary'!CP89="Yes"),100-OFFSET('Sanitation Data'!$E$4,0,10*ROW('Sanitation Data'!E83)),NA())</f>
        <v>#N/A</v>
      </c>
      <c r="AB89" s="507" t="e">
        <f ca="1">+IF(AND(ISNUMBER(OFFSET('Sanitation Data'!$E$6,0,10*ROW('Sanitation Data'!E83))),'Data Summary'!CQ89="Yes"),OFFSET('Sanitation Data'!$E$6,0,10*ROW('Sanitation Data'!E83)),NA())</f>
        <v>#N/A</v>
      </c>
      <c r="AC89" s="507" t="e">
        <f ca="1">+IF(AND(ISNUMBER(OFFSET('Sanitation Data'!$E$10,0,10*ROW('Sanitation Data'!E83))),'Data Summary'!CR89="Yes"),OFFSET('Sanitation Data'!$E$10,0,10*ROW('Sanitation Data'!E83)),NA())</f>
        <v>#N/A</v>
      </c>
      <c r="AD89" s="507" t="e">
        <f ca="1">+IF(AND(ISNUMBER(OFFSET('Sanitation Data'!$E$11,0,10*ROW('Sanitation Data'!E83))),'Data Summary'!CS89="Yes"),OFFSET('Sanitation Data'!$E$11,0,10*ROW('Sanitation Data'!E83)),NA())</f>
        <v>#N/A</v>
      </c>
      <c r="AE89" s="507" t="e">
        <f ca="1">+IF(AND(ISNUMBER(OFFSET('Sanitation Data'!$E$12,0,10*ROW('Sanitation Data'!E83))),'Data Summary'!CT89="Yes"),OFFSET('Sanitation Data'!$E$12,0,10*ROW('Sanitation Data'!E83)),NA())</f>
        <v>#N/A</v>
      </c>
      <c r="AF89" s="507" t="e">
        <f ca="1">+IF(AND(ISNUMBER(OFFSET('Sanitation Data'!$F$4,0,10*ROW('Sanitation Data'!F83))),'Data Summary'!CU89="Yes"),100-OFFSET('Sanitation Data'!$F$4,0,10*ROW('Sanitation Data'!F83)),NA())</f>
        <v>#N/A</v>
      </c>
      <c r="AG89" s="507" t="e">
        <f ca="1">+IF(AND(ISNUMBER(OFFSET('Sanitation Data'!$F$6,0,10*ROW('Sanitation Data'!F83))),'Data Summary'!CV89="Yes"),OFFSET('Sanitation Data'!$F$6,0,10*ROW('Sanitation Data'!F83)),NA())</f>
        <v>#N/A</v>
      </c>
      <c r="AH89" s="507" t="e">
        <f ca="1">+IF(AND(ISNUMBER(OFFSET('Sanitation Data'!$F$10,0,10*ROW('Sanitation Data'!F83))),'Data Summary'!CW89="Yes"),OFFSET('Sanitation Data'!$F$10,0,10*ROW('Sanitation Data'!F83)),NA())</f>
        <v>#N/A</v>
      </c>
      <c r="AI89" s="507" t="e">
        <f ca="1">+IF(AND(ISNUMBER(OFFSET('Sanitation Data'!$F$11,0,10*ROW('Sanitation Data'!F83))),'Data Summary'!CX89="Yes"),OFFSET('Sanitation Data'!$F$11,0,10*ROW('Sanitation Data'!F83)),NA())</f>
        <v>#N/A</v>
      </c>
      <c r="AJ89" s="507" t="e">
        <f ca="1">+IF(AND(ISNUMBER(OFFSET('Sanitation Data'!$F$12,0,10*ROW('Sanitation Data'!F83))),'Data Summary'!CY89="Yes"),OFFSET('Sanitation Data'!$F$12,0,10*ROW('Sanitation Data'!F83)),NA())</f>
        <v>#N/A</v>
      </c>
      <c r="AK89" s="507" t="e">
        <f ca="1">+IF(AND(ISNUMBER(OFFSET('Sanitation Data'!$G$4,0,10*ROW('Sanitation Data'!G83))),'Data Summary'!CZ89="Yes"),100-OFFSET('Sanitation Data'!$G$4,0,10*ROW('Sanitation Data'!G83)),NA())</f>
        <v>#N/A</v>
      </c>
      <c r="AL89" s="507" t="e">
        <f ca="1">+IF(AND(ISNUMBER(OFFSET('Sanitation Data'!$G$6,0,10*ROW('Sanitation Data'!G83))),'Data Summary'!DA89="Yes"),OFFSET('Sanitation Data'!$G$6,0,10*ROW('Sanitation Data'!G83)),NA())</f>
        <v>#N/A</v>
      </c>
      <c r="AM89" s="507" t="e">
        <f ca="1">+IF(AND(ISNUMBER(OFFSET('Sanitation Data'!$G$10,0,10*ROW('Sanitation Data'!G83))),'Data Summary'!DB89="Yes"),OFFSET('Sanitation Data'!$G$10,0,10*ROW('Sanitation Data'!G83)),NA())</f>
        <v>#N/A</v>
      </c>
      <c r="AN89" s="507" t="e">
        <f ca="1">+IF(AND(ISNUMBER(OFFSET('Sanitation Data'!$G$11,0,10*ROW('Sanitation Data'!G83))),'Data Summary'!DC89="Yes"),OFFSET('Sanitation Data'!$G$11,0,10*ROW('Sanitation Data'!G83)),NA())</f>
        <v>#N/A</v>
      </c>
      <c r="AO89" s="507" t="e">
        <f ca="1">+IF(AND(ISNUMBER(OFFSET('Sanitation Data'!$G$12,0,10*ROW('Sanitation Data'!G83))),'Data Summary'!DD89="Yes"),OFFSET('Sanitation Data'!$G$12,0,10*ROW('Sanitation Data'!G83)),NA())</f>
        <v>#N/A</v>
      </c>
      <c r="AP89" s="507" t="e">
        <f ca="1">+IF(AND(ISNUMBER(OFFSET('Sanitation Data'!$H$4,0,10*ROW('Sanitation Data'!H83))),'Data Summary'!DE89="Yes"),100-OFFSET('Sanitation Data'!$H$4,0,10*ROW('Sanitation Data'!H83)),NA())</f>
        <v>#N/A</v>
      </c>
      <c r="AQ89" s="507" t="e">
        <f ca="1">+IF(AND(ISNUMBER(OFFSET('Sanitation Data'!$H$6,0,10*ROW('Sanitation Data'!H83))),'Data Summary'!DF89="Yes"),OFFSET('Sanitation Data'!$H$6,0,10*ROW('Sanitation Data'!H83)),NA())</f>
        <v>#N/A</v>
      </c>
      <c r="AR89" s="507" t="e">
        <f ca="1">+IF(AND(ISNUMBER(OFFSET('Sanitation Data'!$H$10,0,10*ROW('Sanitation Data'!H83))),'Data Summary'!DG89="Yes"),OFFSET('Sanitation Data'!$H$10,0,10*ROW('Sanitation Data'!H83)),NA())</f>
        <v>#N/A</v>
      </c>
      <c r="AS89" s="507" t="e">
        <f ca="1">+IF(AND(ISNUMBER(OFFSET('Sanitation Data'!$H$11,0,10*ROW('Sanitation Data'!H83))),'Data Summary'!DH89="Yes"),OFFSET('Sanitation Data'!$H$11,0,10*ROW('Sanitation Data'!H83)),NA())</f>
        <v>#N/A</v>
      </c>
      <c r="AT89" s="507" t="e">
        <f ca="1">+IF(AND(ISNUMBER(OFFSET('Sanitation Data'!$H$12,0,10*ROW('Sanitation Data'!H83))),'Data Summary'!DI89="Yes"),OFFSET('Sanitation Data'!$H$12,0,10*ROW('Sanitation Data'!H83)),NA())</f>
        <v>#N/A</v>
      </c>
      <c r="AU89" s="507" t="e">
        <f ca="1">+IF(AND(ISNUMBER(OFFSET('Sanitation Data'!$I$4,0,10*ROW('Sanitation Data'!I83))),'Data Summary'!DJ89="Yes"),100-OFFSET('Sanitation Data'!$I$4,0,10*ROW('Sanitation Data'!I83)),NA())</f>
        <v>#N/A</v>
      </c>
      <c r="AV89" s="507" t="e">
        <f ca="1">+IF(AND(ISNUMBER(OFFSET('Sanitation Data'!$I$6,0,10*ROW('Sanitation Data'!I83))),'Data Summary'!DK89="Yes"),OFFSET('Sanitation Data'!$I$6,0,10*ROW('Sanitation Data'!I83)),NA())</f>
        <v>#N/A</v>
      </c>
      <c r="AW89" s="507" t="e">
        <f ca="1">+IF(AND(ISNUMBER(OFFSET('Sanitation Data'!$I$10,0,10*ROW('Sanitation Data'!I83))),'Data Summary'!DL89="Yes"),OFFSET('Sanitation Data'!$I$10,0,10*ROW('Sanitation Data'!I83)),NA())</f>
        <v>#N/A</v>
      </c>
      <c r="AX89" s="507" t="e">
        <f ca="1">+IF(AND(ISNUMBER(OFFSET('Sanitation Data'!$I$11,0,10*ROW('Sanitation Data'!I83))),'Data Summary'!DM89="Yes"),OFFSET('Sanitation Data'!$I$11,0,10*ROW('Sanitation Data'!I83)),NA())</f>
        <v>#N/A</v>
      </c>
      <c r="AY89" s="507" t="e">
        <f ca="1">+IF(AND(ISNUMBER(OFFSET('Sanitation Data'!$I$12,0,10*ROW('Sanitation Data'!I83))),'Data Summary'!DN89="Yes"),OFFSET('Sanitation Data'!$I$12,0,10*ROW('Sanitation Data'!I83)),NA())</f>
        <v>#N/A</v>
      </c>
      <c r="AZ89" s="508" t="e">
        <f ca="1">+IF(AND(ISNUMBER(OFFSET('Hygiene Data'!$D$5,0,10*ROW('Hygiene Data'!D83))),'Data Summary'!DO89="Yes"),OFFSET('Hygiene Data'!$D$5,0,10*ROW('Hygiene Data'!D83)),NA())</f>
        <v>#N/A</v>
      </c>
      <c r="BA89" s="508" t="e">
        <f ca="1">+IF(AND(ISNUMBER(OFFSET('Hygiene Data'!$D$7,0,10*ROW('Hygiene Data'!D83))),'Data Summary'!DP89="Yes"),OFFSET('Hygiene Data'!$D$7,0,10*ROW('Hygiene Data'!D83)),NA())</f>
        <v>#N/A</v>
      </c>
      <c r="BB89" s="508" t="e">
        <f ca="1">+IF(AND(ISNUMBER(OFFSET('Hygiene Data'!$D$9,0,10*ROW('Hygiene Data'!D83))),'Data Summary'!DQ89="Yes"),OFFSET('Hygiene Data'!$D$9,0,10*ROW('Hygiene Data'!D83)),NA())</f>
        <v>#N/A</v>
      </c>
      <c r="BC89" s="508" t="e">
        <f ca="1">+IF(AND(ISNUMBER(OFFSET('Hygiene Data'!$E$5,0,10*ROW('Hygiene Data'!E83))),'Data Summary'!DR89="Yes"),OFFSET('Hygiene Data'!$E$5,0,10*ROW('Hygiene Data'!E83)),NA())</f>
        <v>#N/A</v>
      </c>
      <c r="BD89" s="508" t="e">
        <f ca="1">+IF(AND(ISNUMBER(OFFSET('Hygiene Data'!$E$7,0,10*ROW('Hygiene Data'!E83))),'Data Summary'!DS89="Yes"),OFFSET('Hygiene Data'!$E$7,0,10*ROW('Hygiene Data'!E83)),NA())</f>
        <v>#N/A</v>
      </c>
      <c r="BE89" s="508" t="e">
        <f ca="1">+IF(AND(ISNUMBER(OFFSET('Hygiene Data'!$E$9,0,10*ROW('Hygiene Data'!E83))),'Data Summary'!DT89="Yes"),OFFSET('Hygiene Data'!$E$9,0,10*ROW('Hygiene Data'!E83)),NA())</f>
        <v>#N/A</v>
      </c>
      <c r="BF89" s="508" t="e">
        <f ca="1">+IF(AND(ISNUMBER(OFFSET('Hygiene Data'!$F$5,0,10*ROW('Hygiene Data'!F83))),'Data Summary'!DU89="Yes"),OFFSET('Hygiene Data'!$F$5,0,10*ROW('Hygiene Data'!F83)),NA())</f>
        <v>#N/A</v>
      </c>
      <c r="BG89" s="508" t="e">
        <f ca="1">+IF(AND(ISNUMBER(OFFSET('Hygiene Data'!$F$7,0,10*ROW('Hygiene Data'!F83))),'Data Summary'!DV89="Yes"),OFFSET('Hygiene Data'!$F$7,0,10*ROW('Hygiene Data'!F83)),NA())</f>
        <v>#N/A</v>
      </c>
      <c r="BH89" s="508" t="e">
        <f ca="1">+IF(AND(ISNUMBER(OFFSET('Hygiene Data'!$F$9,0,10*ROW('Hygiene Data'!F83))),'Data Summary'!DW89="Yes"),OFFSET('Hygiene Data'!$F$9,0,10*ROW('Hygiene Data'!F83)),NA())</f>
        <v>#N/A</v>
      </c>
      <c r="BI89" s="508" t="e">
        <f ca="1">+IF(AND(ISNUMBER(OFFSET('Hygiene Data'!$G$5,0,10*ROW('Hygiene Data'!G83))),'Data Summary'!DX89="Yes"),OFFSET('Hygiene Data'!$G$5,0,10*ROW('Hygiene Data'!G83)),NA())</f>
        <v>#N/A</v>
      </c>
      <c r="BJ89" s="508" t="e">
        <f ca="1">+IF(AND(ISNUMBER(OFFSET('Hygiene Data'!$G$7,0,10*ROW('Hygiene Data'!G83))),'Data Summary'!DY89="Yes"),OFFSET('Hygiene Data'!$G$7,0,10*ROW('Hygiene Data'!G83)),NA())</f>
        <v>#N/A</v>
      </c>
      <c r="BK89" s="508" t="e">
        <f ca="1">+IF(AND(ISNUMBER(OFFSET('Hygiene Data'!$G$9,0,10*ROW('Hygiene Data'!G83))),'Data Summary'!DZ89="Yes"),OFFSET('Hygiene Data'!$G$9,0,10*ROW('Hygiene Data'!G83)),NA())</f>
        <v>#N/A</v>
      </c>
      <c r="BL89" s="508" t="e">
        <f ca="1">+IF(AND(ISNUMBER(OFFSET('Hygiene Data'!$H$5,0,10*ROW('Hygiene Data'!H83))),'Data Summary'!EA89="Yes"),OFFSET('Hygiene Data'!$H$5,0,10*ROW('Hygiene Data'!H83)),NA())</f>
        <v>#N/A</v>
      </c>
      <c r="BM89" s="508" t="e">
        <f ca="1">+IF(AND(ISNUMBER(OFFSET('Hygiene Data'!$H$7,0,10*ROW('Hygiene Data'!H83))),'Data Summary'!EB89="Yes"),OFFSET('Hygiene Data'!$H$7,0,10*ROW('Hygiene Data'!H83)),NA())</f>
        <v>#N/A</v>
      </c>
      <c r="BN89" s="508" t="e">
        <f ca="1">+IF(AND(ISNUMBER(OFFSET('Hygiene Data'!$H$9,0,10*ROW('Hygiene Data'!H83))),'Data Summary'!EC89="Yes"),OFFSET('Hygiene Data'!$H$9,0,10*ROW('Hygiene Data'!H83)),NA())</f>
        <v>#N/A</v>
      </c>
      <c r="BO89" s="508" t="e">
        <f ca="1">+IF(AND(ISNUMBER(OFFSET('Hygiene Data'!$I$5,0,10*ROW('Hygiene Data'!I83))),'Data Summary'!ED89="Yes"),OFFSET('Hygiene Data'!$I$5,0,10*ROW('Hygiene Data'!I83)),NA())</f>
        <v>#N/A</v>
      </c>
      <c r="BP89" s="508" t="e">
        <f ca="1">+IF(AND(ISNUMBER(OFFSET('Hygiene Data'!$I$7,0,10*ROW('Hygiene Data'!I83))),'Data Summary'!EE89="Yes"),OFFSET('Hygiene Data'!$I$7,0,10*ROW('Hygiene Data'!I83)),NA())</f>
        <v>#N/A</v>
      </c>
      <c r="BQ89" s="508" t="e">
        <f ca="1">+IF(AND(ISNUMBER(OFFSET('Hygiene Data'!$I$9,0,10*ROW('Hygiene Data'!I83))),'Data Summary'!EF89="Yes"),OFFSET('Hygiene Data'!$I$9,0,10*ROW('Hygiene Data'!I83)),NA())</f>
        <v>#N/A</v>
      </c>
    </row>
    <row r="90" spans="1:69" x14ac:dyDescent="0.25">
      <c r="A90" s="504" t="e">
        <f ca="1">+RIGHT('Data Summary'!A90,LEN('Data Summary'!A90)-9)</f>
        <v>#VALUE!</v>
      </c>
      <c r="B90" s="478" t="str">
        <f ca="1">+IF(ISTEXT('Data Summary'!B90),'Data Summary'!B90,"")</f>
        <v/>
      </c>
      <c r="C90" s="505" t="e">
        <f ca="1">+VALUE('Data Summary'!C90)</f>
        <v>#VALUE!</v>
      </c>
      <c r="D90" s="506" t="e">
        <f ca="1">+IF(AND(ISNUMBER(OFFSET('Water Data'!$D$4,0,10*ROW('Water Data'!D84))),'Data Summary'!BS90="Yes"),100-OFFSET('Water Data'!$D$4,0,10*ROW('Water Data'!D84)),NA())</f>
        <v>#N/A</v>
      </c>
      <c r="E90" s="506" t="e">
        <f ca="1">+IF(AND(ISNUMBER(OFFSET('Water Data'!$D$6,0,10*ROW('Water Data'!D84))),'Data Summary'!BT90="Yes"),OFFSET('Water Data'!$D$6,0,10*ROW('Water Data'!D84)),NA())</f>
        <v>#N/A</v>
      </c>
      <c r="F90" s="506" t="e">
        <f ca="1">+IF(AND(ISNUMBER(OFFSET('Water Data'!$D$9,0,10*ROW('Water Data'!D84))),'Data Summary'!BU90="Yes"),OFFSET('Water Data'!$D$9,0,10*ROW('Water Data'!D84)),NA())</f>
        <v>#N/A</v>
      </c>
      <c r="G90" s="506" t="e">
        <f ca="1">+IF(AND(ISNUMBER(OFFSET('Water Data'!$E$4,0,10*ROW('Water Data'!E84))),'Data Summary'!BV90="Yes"),100-OFFSET('Water Data'!$E$4,0,10*ROW('Water Data'!E84)),NA())</f>
        <v>#N/A</v>
      </c>
      <c r="H90" s="506" t="e">
        <f ca="1">+IF(AND(ISNUMBER(OFFSET('Water Data'!$E$6,0,10*ROW('Water Data'!E84))),'Data Summary'!BW90="Yes"),OFFSET('Water Data'!$E$6,0,10*ROW('Water Data'!E84)),NA())</f>
        <v>#N/A</v>
      </c>
      <c r="I90" s="506" t="e">
        <f ca="1">+IF(AND(ISNUMBER(OFFSET('Water Data'!$E$9,0,10*ROW('Water Data'!E84))),'Data Summary'!BX90="Yes"),OFFSET('Water Data'!$E$9,0,10*ROW('Water Data'!E84)),NA())</f>
        <v>#N/A</v>
      </c>
      <c r="J90" s="506" t="e">
        <f ca="1">+IF(AND(ISNUMBER(OFFSET('Water Data'!$F$4,0,10*ROW('Water Data'!F84))),'Data Summary'!BY90="Yes"),100-OFFSET('Water Data'!$F$4,0,10*ROW('Water Data'!F84)),NA())</f>
        <v>#N/A</v>
      </c>
      <c r="K90" s="506" t="e">
        <f ca="1">+IF(AND(ISNUMBER(OFFSET('Water Data'!$F$6,0,10*ROW('Water Data'!F84))),'Data Summary'!BZ90="Yes"),OFFSET('Water Data'!$F$6,0,10*ROW('Water Data'!F84)),NA())</f>
        <v>#N/A</v>
      </c>
      <c r="L90" s="506" t="e">
        <f ca="1">+IF(AND(ISNUMBER(OFFSET('Water Data'!$F$9,0,10*ROW('Water Data'!F84))),'Data Summary'!CA90="Yes"),OFFSET('Water Data'!$F$9,0,10*ROW('Water Data'!F84)),NA())</f>
        <v>#N/A</v>
      </c>
      <c r="M90" s="506" t="e">
        <f ca="1">+IF(AND(ISNUMBER(OFFSET('Water Data'!$G$4,0,10*ROW('Water Data'!G84))),'Data Summary'!CB90="Yes"),100-OFFSET('Water Data'!$G$4,0,10*ROW('Water Data'!G84)),NA())</f>
        <v>#N/A</v>
      </c>
      <c r="N90" s="506" t="e">
        <f ca="1">+IF(AND(ISNUMBER(OFFSET('Water Data'!$G$6,0,10*ROW('Water Data'!G84))),'Data Summary'!CC90="Yes"),OFFSET('Water Data'!$G$6,0,10*ROW('Water Data'!G84)),NA())</f>
        <v>#N/A</v>
      </c>
      <c r="O90" s="506" t="e">
        <f ca="1">+IF(AND(ISNUMBER(OFFSET('Water Data'!$G$9,0,10*ROW('Water Data'!G84))),'Data Summary'!CD90="Yes"),OFFSET('Water Data'!$G$9,0,10*ROW('Water Data'!G84)),NA())</f>
        <v>#N/A</v>
      </c>
      <c r="P90" s="506" t="e">
        <f ca="1">+IF(AND(ISNUMBER(OFFSET('Water Data'!$H$4,0,10*ROW('Water Data'!H84))),'Data Summary'!CE90="Yes"),100-OFFSET('Water Data'!$H$4,0,10*ROW('Water Data'!H84)),NA())</f>
        <v>#N/A</v>
      </c>
      <c r="Q90" s="506" t="e">
        <f ca="1">+IF(AND(ISNUMBER(OFFSET('Water Data'!$H$6,0,10*ROW('Water Data'!H84))),'Data Summary'!CF90="Yes"),OFFSET('Water Data'!$H$6,0,10*ROW('Water Data'!H84)),NA())</f>
        <v>#N/A</v>
      </c>
      <c r="R90" s="506" t="e">
        <f ca="1">+IF(AND(ISNUMBER(OFFSET('Water Data'!$H$9,0,10*ROW('Water Data'!H84))),'Data Summary'!CG90="Yes"),OFFSET('Water Data'!$H$9,0,10*ROW('Water Data'!H84)),NA())</f>
        <v>#N/A</v>
      </c>
      <c r="S90" s="506" t="e">
        <f ca="1">+IF(AND(ISNUMBER(OFFSET('Water Data'!$I$4,0,10*ROW('Water Data'!I84))),'Data Summary'!CH90="Yes"),100-OFFSET('Water Data'!$I$4,0,10*ROW('Water Data'!I84)),NA())</f>
        <v>#N/A</v>
      </c>
      <c r="T90" s="506" t="e">
        <f ca="1">+IF(AND(ISNUMBER(OFFSET('Water Data'!$I$6,0,10*ROW('Water Data'!I84))),'Data Summary'!CI90="Yes"),OFFSET('Water Data'!$I$6,0,10*ROW('Water Data'!I84)),NA())</f>
        <v>#N/A</v>
      </c>
      <c r="U90" s="506" t="e">
        <f ca="1">+IF(AND(ISNUMBER(OFFSET('Water Data'!$I$9,0,10*ROW('Water Data'!I84))),'Data Summary'!CJ90="Yes"),OFFSET('Water Data'!$I$9,0,10*ROW('Water Data'!I84)),NA())</f>
        <v>#N/A</v>
      </c>
      <c r="V90" s="507" t="e">
        <f ca="1">+IF(AND(ISNUMBER(OFFSET('Sanitation Data'!$D$4,0,10*ROW('Sanitation Data'!D84))),'Data Summary'!CK90="Yes"),100-OFFSET('Sanitation Data'!$D$4,0,10*ROW('Sanitation Data'!D84)),NA())</f>
        <v>#N/A</v>
      </c>
      <c r="W90" s="507" t="e">
        <f ca="1">+IF(AND(ISNUMBER(OFFSET('Sanitation Data'!$D$6,0,10*ROW('Sanitation Data'!D84))),'Data Summary'!CL90="Yes"),OFFSET('Sanitation Data'!$D$6,0,10*ROW('Sanitation Data'!D84)),NA())</f>
        <v>#N/A</v>
      </c>
      <c r="X90" s="507" t="e">
        <f ca="1">+IF(AND(ISNUMBER(OFFSET('Sanitation Data'!$D$10,0,10*ROW('Sanitation Data'!D84))),'Data Summary'!CM90="Yes"),OFFSET('Sanitation Data'!$D$10,0,10*ROW('Sanitation Data'!D84)),NA())</f>
        <v>#N/A</v>
      </c>
      <c r="Y90" s="507" t="e">
        <f ca="1">+IF(AND(ISNUMBER(OFFSET('Sanitation Data'!$D$11,0,10*ROW('Sanitation Data'!D84))),'Data Summary'!CN90="Yes"),OFFSET('Sanitation Data'!$D$11,0,10*ROW('Sanitation Data'!D84)),NA())</f>
        <v>#N/A</v>
      </c>
      <c r="Z90" s="507" t="e">
        <f ca="1">+IF(AND(ISNUMBER(OFFSET('Sanitation Data'!$D$12,0,10*ROW('Sanitation Data'!D84))),'Data Summary'!CO90="Yes"),OFFSET('Sanitation Data'!$D$12,0,10*ROW('Sanitation Data'!D84)),NA())</f>
        <v>#N/A</v>
      </c>
      <c r="AA90" s="507" t="e">
        <f ca="1">+IF(AND(ISNUMBER(OFFSET('Sanitation Data'!$E$4,0,10*ROW('Sanitation Data'!E84))),'Data Summary'!CP90="Yes"),100-OFFSET('Sanitation Data'!$E$4,0,10*ROW('Sanitation Data'!E84)),NA())</f>
        <v>#N/A</v>
      </c>
      <c r="AB90" s="507" t="e">
        <f ca="1">+IF(AND(ISNUMBER(OFFSET('Sanitation Data'!$E$6,0,10*ROW('Sanitation Data'!E84))),'Data Summary'!CQ90="Yes"),OFFSET('Sanitation Data'!$E$6,0,10*ROW('Sanitation Data'!E84)),NA())</f>
        <v>#N/A</v>
      </c>
      <c r="AC90" s="507" t="e">
        <f ca="1">+IF(AND(ISNUMBER(OFFSET('Sanitation Data'!$E$10,0,10*ROW('Sanitation Data'!E84))),'Data Summary'!CR90="Yes"),OFFSET('Sanitation Data'!$E$10,0,10*ROW('Sanitation Data'!E84)),NA())</f>
        <v>#N/A</v>
      </c>
      <c r="AD90" s="507" t="e">
        <f ca="1">+IF(AND(ISNUMBER(OFFSET('Sanitation Data'!$E$11,0,10*ROW('Sanitation Data'!E84))),'Data Summary'!CS90="Yes"),OFFSET('Sanitation Data'!$E$11,0,10*ROW('Sanitation Data'!E84)),NA())</f>
        <v>#N/A</v>
      </c>
      <c r="AE90" s="507" t="e">
        <f ca="1">+IF(AND(ISNUMBER(OFFSET('Sanitation Data'!$E$12,0,10*ROW('Sanitation Data'!E84))),'Data Summary'!CT90="Yes"),OFFSET('Sanitation Data'!$E$12,0,10*ROW('Sanitation Data'!E84)),NA())</f>
        <v>#N/A</v>
      </c>
      <c r="AF90" s="507" t="e">
        <f ca="1">+IF(AND(ISNUMBER(OFFSET('Sanitation Data'!$F$4,0,10*ROW('Sanitation Data'!F84))),'Data Summary'!CU90="Yes"),100-OFFSET('Sanitation Data'!$F$4,0,10*ROW('Sanitation Data'!F84)),NA())</f>
        <v>#N/A</v>
      </c>
      <c r="AG90" s="507" t="e">
        <f ca="1">+IF(AND(ISNUMBER(OFFSET('Sanitation Data'!$F$6,0,10*ROW('Sanitation Data'!F84))),'Data Summary'!CV90="Yes"),OFFSET('Sanitation Data'!$F$6,0,10*ROW('Sanitation Data'!F84)),NA())</f>
        <v>#N/A</v>
      </c>
      <c r="AH90" s="507" t="e">
        <f ca="1">+IF(AND(ISNUMBER(OFFSET('Sanitation Data'!$F$10,0,10*ROW('Sanitation Data'!F84))),'Data Summary'!CW90="Yes"),OFFSET('Sanitation Data'!$F$10,0,10*ROW('Sanitation Data'!F84)),NA())</f>
        <v>#N/A</v>
      </c>
      <c r="AI90" s="507" t="e">
        <f ca="1">+IF(AND(ISNUMBER(OFFSET('Sanitation Data'!$F$11,0,10*ROW('Sanitation Data'!F84))),'Data Summary'!CX90="Yes"),OFFSET('Sanitation Data'!$F$11,0,10*ROW('Sanitation Data'!F84)),NA())</f>
        <v>#N/A</v>
      </c>
      <c r="AJ90" s="507" t="e">
        <f ca="1">+IF(AND(ISNUMBER(OFFSET('Sanitation Data'!$F$12,0,10*ROW('Sanitation Data'!F84))),'Data Summary'!CY90="Yes"),OFFSET('Sanitation Data'!$F$12,0,10*ROW('Sanitation Data'!F84)),NA())</f>
        <v>#N/A</v>
      </c>
      <c r="AK90" s="507" t="e">
        <f ca="1">+IF(AND(ISNUMBER(OFFSET('Sanitation Data'!$G$4,0,10*ROW('Sanitation Data'!G84))),'Data Summary'!CZ90="Yes"),100-OFFSET('Sanitation Data'!$G$4,0,10*ROW('Sanitation Data'!G84)),NA())</f>
        <v>#N/A</v>
      </c>
      <c r="AL90" s="507" t="e">
        <f ca="1">+IF(AND(ISNUMBER(OFFSET('Sanitation Data'!$G$6,0,10*ROW('Sanitation Data'!G84))),'Data Summary'!DA90="Yes"),OFFSET('Sanitation Data'!$G$6,0,10*ROW('Sanitation Data'!G84)),NA())</f>
        <v>#N/A</v>
      </c>
      <c r="AM90" s="507" t="e">
        <f ca="1">+IF(AND(ISNUMBER(OFFSET('Sanitation Data'!$G$10,0,10*ROW('Sanitation Data'!G84))),'Data Summary'!DB90="Yes"),OFFSET('Sanitation Data'!$G$10,0,10*ROW('Sanitation Data'!G84)),NA())</f>
        <v>#N/A</v>
      </c>
      <c r="AN90" s="507" t="e">
        <f ca="1">+IF(AND(ISNUMBER(OFFSET('Sanitation Data'!$G$11,0,10*ROW('Sanitation Data'!G84))),'Data Summary'!DC90="Yes"),OFFSET('Sanitation Data'!$G$11,0,10*ROW('Sanitation Data'!G84)),NA())</f>
        <v>#N/A</v>
      </c>
      <c r="AO90" s="507" t="e">
        <f ca="1">+IF(AND(ISNUMBER(OFFSET('Sanitation Data'!$G$12,0,10*ROW('Sanitation Data'!G84))),'Data Summary'!DD90="Yes"),OFFSET('Sanitation Data'!$G$12,0,10*ROW('Sanitation Data'!G84)),NA())</f>
        <v>#N/A</v>
      </c>
      <c r="AP90" s="507" t="e">
        <f ca="1">+IF(AND(ISNUMBER(OFFSET('Sanitation Data'!$H$4,0,10*ROW('Sanitation Data'!H84))),'Data Summary'!DE90="Yes"),100-OFFSET('Sanitation Data'!$H$4,0,10*ROW('Sanitation Data'!H84)),NA())</f>
        <v>#N/A</v>
      </c>
      <c r="AQ90" s="507" t="e">
        <f ca="1">+IF(AND(ISNUMBER(OFFSET('Sanitation Data'!$H$6,0,10*ROW('Sanitation Data'!H84))),'Data Summary'!DF90="Yes"),OFFSET('Sanitation Data'!$H$6,0,10*ROW('Sanitation Data'!H84)),NA())</f>
        <v>#N/A</v>
      </c>
      <c r="AR90" s="507" t="e">
        <f ca="1">+IF(AND(ISNUMBER(OFFSET('Sanitation Data'!$H$10,0,10*ROW('Sanitation Data'!H84))),'Data Summary'!DG90="Yes"),OFFSET('Sanitation Data'!$H$10,0,10*ROW('Sanitation Data'!H84)),NA())</f>
        <v>#N/A</v>
      </c>
      <c r="AS90" s="507" t="e">
        <f ca="1">+IF(AND(ISNUMBER(OFFSET('Sanitation Data'!$H$11,0,10*ROW('Sanitation Data'!H84))),'Data Summary'!DH90="Yes"),OFFSET('Sanitation Data'!$H$11,0,10*ROW('Sanitation Data'!H84)),NA())</f>
        <v>#N/A</v>
      </c>
      <c r="AT90" s="507" t="e">
        <f ca="1">+IF(AND(ISNUMBER(OFFSET('Sanitation Data'!$H$12,0,10*ROW('Sanitation Data'!H84))),'Data Summary'!DI90="Yes"),OFFSET('Sanitation Data'!$H$12,0,10*ROW('Sanitation Data'!H84)),NA())</f>
        <v>#N/A</v>
      </c>
      <c r="AU90" s="507" t="e">
        <f ca="1">+IF(AND(ISNUMBER(OFFSET('Sanitation Data'!$I$4,0,10*ROW('Sanitation Data'!I84))),'Data Summary'!DJ90="Yes"),100-OFFSET('Sanitation Data'!$I$4,0,10*ROW('Sanitation Data'!I84)),NA())</f>
        <v>#N/A</v>
      </c>
      <c r="AV90" s="507" t="e">
        <f ca="1">+IF(AND(ISNUMBER(OFFSET('Sanitation Data'!$I$6,0,10*ROW('Sanitation Data'!I84))),'Data Summary'!DK90="Yes"),OFFSET('Sanitation Data'!$I$6,0,10*ROW('Sanitation Data'!I84)),NA())</f>
        <v>#N/A</v>
      </c>
      <c r="AW90" s="507" t="e">
        <f ca="1">+IF(AND(ISNUMBER(OFFSET('Sanitation Data'!$I$10,0,10*ROW('Sanitation Data'!I84))),'Data Summary'!DL90="Yes"),OFFSET('Sanitation Data'!$I$10,0,10*ROW('Sanitation Data'!I84)),NA())</f>
        <v>#N/A</v>
      </c>
      <c r="AX90" s="507" t="e">
        <f ca="1">+IF(AND(ISNUMBER(OFFSET('Sanitation Data'!$I$11,0,10*ROW('Sanitation Data'!I84))),'Data Summary'!DM90="Yes"),OFFSET('Sanitation Data'!$I$11,0,10*ROW('Sanitation Data'!I84)),NA())</f>
        <v>#N/A</v>
      </c>
      <c r="AY90" s="507" t="e">
        <f ca="1">+IF(AND(ISNUMBER(OFFSET('Sanitation Data'!$I$12,0,10*ROW('Sanitation Data'!I84))),'Data Summary'!DN90="Yes"),OFFSET('Sanitation Data'!$I$12,0,10*ROW('Sanitation Data'!I84)),NA())</f>
        <v>#N/A</v>
      </c>
      <c r="AZ90" s="508" t="e">
        <f ca="1">+IF(AND(ISNUMBER(OFFSET('Hygiene Data'!$D$5,0,10*ROW('Hygiene Data'!D84))),'Data Summary'!DO90="Yes"),OFFSET('Hygiene Data'!$D$5,0,10*ROW('Hygiene Data'!D84)),NA())</f>
        <v>#N/A</v>
      </c>
      <c r="BA90" s="508" t="e">
        <f ca="1">+IF(AND(ISNUMBER(OFFSET('Hygiene Data'!$D$7,0,10*ROW('Hygiene Data'!D84))),'Data Summary'!DP90="Yes"),OFFSET('Hygiene Data'!$D$7,0,10*ROW('Hygiene Data'!D84)),NA())</f>
        <v>#N/A</v>
      </c>
      <c r="BB90" s="508" t="e">
        <f ca="1">+IF(AND(ISNUMBER(OFFSET('Hygiene Data'!$D$9,0,10*ROW('Hygiene Data'!D84))),'Data Summary'!DQ90="Yes"),OFFSET('Hygiene Data'!$D$9,0,10*ROW('Hygiene Data'!D84)),NA())</f>
        <v>#N/A</v>
      </c>
      <c r="BC90" s="508" t="e">
        <f ca="1">+IF(AND(ISNUMBER(OFFSET('Hygiene Data'!$E$5,0,10*ROW('Hygiene Data'!E84))),'Data Summary'!DR90="Yes"),OFFSET('Hygiene Data'!$E$5,0,10*ROW('Hygiene Data'!E84)),NA())</f>
        <v>#N/A</v>
      </c>
      <c r="BD90" s="508" t="e">
        <f ca="1">+IF(AND(ISNUMBER(OFFSET('Hygiene Data'!$E$7,0,10*ROW('Hygiene Data'!E84))),'Data Summary'!DS90="Yes"),OFFSET('Hygiene Data'!$E$7,0,10*ROW('Hygiene Data'!E84)),NA())</f>
        <v>#N/A</v>
      </c>
      <c r="BE90" s="508" t="e">
        <f ca="1">+IF(AND(ISNUMBER(OFFSET('Hygiene Data'!$E$9,0,10*ROW('Hygiene Data'!E84))),'Data Summary'!DT90="Yes"),OFFSET('Hygiene Data'!$E$9,0,10*ROW('Hygiene Data'!E84)),NA())</f>
        <v>#N/A</v>
      </c>
      <c r="BF90" s="508" t="e">
        <f ca="1">+IF(AND(ISNUMBER(OFFSET('Hygiene Data'!$F$5,0,10*ROW('Hygiene Data'!F84))),'Data Summary'!DU90="Yes"),OFFSET('Hygiene Data'!$F$5,0,10*ROW('Hygiene Data'!F84)),NA())</f>
        <v>#N/A</v>
      </c>
      <c r="BG90" s="508" t="e">
        <f ca="1">+IF(AND(ISNUMBER(OFFSET('Hygiene Data'!$F$7,0,10*ROW('Hygiene Data'!F84))),'Data Summary'!DV90="Yes"),OFFSET('Hygiene Data'!$F$7,0,10*ROW('Hygiene Data'!F84)),NA())</f>
        <v>#N/A</v>
      </c>
      <c r="BH90" s="508" t="e">
        <f ca="1">+IF(AND(ISNUMBER(OFFSET('Hygiene Data'!$F$9,0,10*ROW('Hygiene Data'!F84))),'Data Summary'!DW90="Yes"),OFFSET('Hygiene Data'!$F$9,0,10*ROW('Hygiene Data'!F84)),NA())</f>
        <v>#N/A</v>
      </c>
      <c r="BI90" s="508" t="e">
        <f ca="1">+IF(AND(ISNUMBER(OFFSET('Hygiene Data'!$G$5,0,10*ROW('Hygiene Data'!G84))),'Data Summary'!DX90="Yes"),OFFSET('Hygiene Data'!$G$5,0,10*ROW('Hygiene Data'!G84)),NA())</f>
        <v>#N/A</v>
      </c>
      <c r="BJ90" s="508" t="e">
        <f ca="1">+IF(AND(ISNUMBER(OFFSET('Hygiene Data'!$G$7,0,10*ROW('Hygiene Data'!G84))),'Data Summary'!DY90="Yes"),OFFSET('Hygiene Data'!$G$7,0,10*ROW('Hygiene Data'!G84)),NA())</f>
        <v>#N/A</v>
      </c>
      <c r="BK90" s="508" t="e">
        <f ca="1">+IF(AND(ISNUMBER(OFFSET('Hygiene Data'!$G$9,0,10*ROW('Hygiene Data'!G84))),'Data Summary'!DZ90="Yes"),OFFSET('Hygiene Data'!$G$9,0,10*ROW('Hygiene Data'!G84)),NA())</f>
        <v>#N/A</v>
      </c>
      <c r="BL90" s="508" t="e">
        <f ca="1">+IF(AND(ISNUMBER(OFFSET('Hygiene Data'!$H$5,0,10*ROW('Hygiene Data'!H84))),'Data Summary'!EA90="Yes"),OFFSET('Hygiene Data'!$H$5,0,10*ROW('Hygiene Data'!H84)),NA())</f>
        <v>#N/A</v>
      </c>
      <c r="BM90" s="508" t="e">
        <f ca="1">+IF(AND(ISNUMBER(OFFSET('Hygiene Data'!$H$7,0,10*ROW('Hygiene Data'!H84))),'Data Summary'!EB90="Yes"),OFFSET('Hygiene Data'!$H$7,0,10*ROW('Hygiene Data'!H84)),NA())</f>
        <v>#N/A</v>
      </c>
      <c r="BN90" s="508" t="e">
        <f ca="1">+IF(AND(ISNUMBER(OFFSET('Hygiene Data'!$H$9,0,10*ROW('Hygiene Data'!H84))),'Data Summary'!EC90="Yes"),OFFSET('Hygiene Data'!$H$9,0,10*ROW('Hygiene Data'!H84)),NA())</f>
        <v>#N/A</v>
      </c>
      <c r="BO90" s="508" t="e">
        <f ca="1">+IF(AND(ISNUMBER(OFFSET('Hygiene Data'!$I$5,0,10*ROW('Hygiene Data'!I84))),'Data Summary'!ED90="Yes"),OFFSET('Hygiene Data'!$I$5,0,10*ROW('Hygiene Data'!I84)),NA())</f>
        <v>#N/A</v>
      </c>
      <c r="BP90" s="508" t="e">
        <f ca="1">+IF(AND(ISNUMBER(OFFSET('Hygiene Data'!$I$7,0,10*ROW('Hygiene Data'!I84))),'Data Summary'!EE90="Yes"),OFFSET('Hygiene Data'!$I$7,0,10*ROW('Hygiene Data'!I84)),NA())</f>
        <v>#N/A</v>
      </c>
      <c r="BQ90" s="508" t="e">
        <f ca="1">+IF(AND(ISNUMBER(OFFSET('Hygiene Data'!$I$9,0,10*ROW('Hygiene Data'!I84))),'Data Summary'!EF90="Yes"),OFFSET('Hygiene Data'!$I$9,0,10*ROW('Hygiene Data'!I84)),NA())</f>
        <v>#N/A</v>
      </c>
    </row>
    <row r="91" spans="1:69" x14ac:dyDescent="0.25">
      <c r="A91" s="504" t="e">
        <f ca="1">+RIGHT('Data Summary'!A91,LEN('Data Summary'!A91)-9)</f>
        <v>#VALUE!</v>
      </c>
      <c r="B91" s="478" t="str">
        <f ca="1">+IF(ISTEXT('Data Summary'!B91),'Data Summary'!B91,"")</f>
        <v/>
      </c>
      <c r="C91" s="505" t="e">
        <f ca="1">+VALUE('Data Summary'!C91)</f>
        <v>#VALUE!</v>
      </c>
      <c r="D91" s="506" t="e">
        <f ca="1">+IF(AND(ISNUMBER(OFFSET('Water Data'!$D$4,0,10*ROW('Water Data'!D85))),'Data Summary'!BS91="Yes"),100-OFFSET('Water Data'!$D$4,0,10*ROW('Water Data'!D85)),NA())</f>
        <v>#N/A</v>
      </c>
      <c r="E91" s="506" t="e">
        <f ca="1">+IF(AND(ISNUMBER(OFFSET('Water Data'!$D$6,0,10*ROW('Water Data'!D85))),'Data Summary'!BT91="Yes"),OFFSET('Water Data'!$D$6,0,10*ROW('Water Data'!D85)),NA())</f>
        <v>#N/A</v>
      </c>
      <c r="F91" s="506" t="e">
        <f ca="1">+IF(AND(ISNUMBER(OFFSET('Water Data'!$D$9,0,10*ROW('Water Data'!D85))),'Data Summary'!BU91="Yes"),OFFSET('Water Data'!$D$9,0,10*ROW('Water Data'!D85)),NA())</f>
        <v>#N/A</v>
      </c>
      <c r="G91" s="506" t="e">
        <f ca="1">+IF(AND(ISNUMBER(OFFSET('Water Data'!$E$4,0,10*ROW('Water Data'!E85))),'Data Summary'!BV91="Yes"),100-OFFSET('Water Data'!$E$4,0,10*ROW('Water Data'!E85)),NA())</f>
        <v>#N/A</v>
      </c>
      <c r="H91" s="506" t="e">
        <f ca="1">+IF(AND(ISNUMBER(OFFSET('Water Data'!$E$6,0,10*ROW('Water Data'!E85))),'Data Summary'!BW91="Yes"),OFFSET('Water Data'!$E$6,0,10*ROW('Water Data'!E85)),NA())</f>
        <v>#N/A</v>
      </c>
      <c r="I91" s="506" t="e">
        <f ca="1">+IF(AND(ISNUMBER(OFFSET('Water Data'!$E$9,0,10*ROW('Water Data'!E85))),'Data Summary'!BX91="Yes"),OFFSET('Water Data'!$E$9,0,10*ROW('Water Data'!E85)),NA())</f>
        <v>#N/A</v>
      </c>
      <c r="J91" s="506" t="e">
        <f ca="1">+IF(AND(ISNUMBER(OFFSET('Water Data'!$F$4,0,10*ROW('Water Data'!F85))),'Data Summary'!BY91="Yes"),100-OFFSET('Water Data'!$F$4,0,10*ROW('Water Data'!F85)),NA())</f>
        <v>#N/A</v>
      </c>
      <c r="K91" s="506" t="e">
        <f ca="1">+IF(AND(ISNUMBER(OFFSET('Water Data'!$F$6,0,10*ROW('Water Data'!F85))),'Data Summary'!BZ91="Yes"),OFFSET('Water Data'!$F$6,0,10*ROW('Water Data'!F85)),NA())</f>
        <v>#N/A</v>
      </c>
      <c r="L91" s="506" t="e">
        <f ca="1">+IF(AND(ISNUMBER(OFFSET('Water Data'!$F$9,0,10*ROW('Water Data'!F85))),'Data Summary'!CA91="Yes"),OFFSET('Water Data'!$F$9,0,10*ROW('Water Data'!F85)),NA())</f>
        <v>#N/A</v>
      </c>
      <c r="M91" s="506" t="e">
        <f ca="1">+IF(AND(ISNUMBER(OFFSET('Water Data'!$G$4,0,10*ROW('Water Data'!G85))),'Data Summary'!CB91="Yes"),100-OFFSET('Water Data'!$G$4,0,10*ROW('Water Data'!G85)),NA())</f>
        <v>#N/A</v>
      </c>
      <c r="N91" s="506" t="e">
        <f ca="1">+IF(AND(ISNUMBER(OFFSET('Water Data'!$G$6,0,10*ROW('Water Data'!G85))),'Data Summary'!CC91="Yes"),OFFSET('Water Data'!$G$6,0,10*ROW('Water Data'!G85)),NA())</f>
        <v>#N/A</v>
      </c>
      <c r="O91" s="506" t="e">
        <f ca="1">+IF(AND(ISNUMBER(OFFSET('Water Data'!$G$9,0,10*ROW('Water Data'!G85))),'Data Summary'!CD91="Yes"),OFFSET('Water Data'!$G$9,0,10*ROW('Water Data'!G85)),NA())</f>
        <v>#N/A</v>
      </c>
      <c r="P91" s="506" t="e">
        <f ca="1">+IF(AND(ISNUMBER(OFFSET('Water Data'!$H$4,0,10*ROW('Water Data'!H85))),'Data Summary'!CE91="Yes"),100-OFFSET('Water Data'!$H$4,0,10*ROW('Water Data'!H85)),NA())</f>
        <v>#N/A</v>
      </c>
      <c r="Q91" s="506" t="e">
        <f ca="1">+IF(AND(ISNUMBER(OFFSET('Water Data'!$H$6,0,10*ROW('Water Data'!H85))),'Data Summary'!CF91="Yes"),OFFSET('Water Data'!$H$6,0,10*ROW('Water Data'!H85)),NA())</f>
        <v>#N/A</v>
      </c>
      <c r="R91" s="506" t="e">
        <f ca="1">+IF(AND(ISNUMBER(OFFSET('Water Data'!$H$9,0,10*ROW('Water Data'!H85))),'Data Summary'!CG91="Yes"),OFFSET('Water Data'!$H$9,0,10*ROW('Water Data'!H85)),NA())</f>
        <v>#N/A</v>
      </c>
      <c r="S91" s="506" t="e">
        <f ca="1">+IF(AND(ISNUMBER(OFFSET('Water Data'!$I$4,0,10*ROW('Water Data'!I85))),'Data Summary'!CH91="Yes"),100-OFFSET('Water Data'!$I$4,0,10*ROW('Water Data'!I85)),NA())</f>
        <v>#N/A</v>
      </c>
      <c r="T91" s="506" t="e">
        <f ca="1">+IF(AND(ISNUMBER(OFFSET('Water Data'!$I$6,0,10*ROW('Water Data'!I85))),'Data Summary'!CI91="Yes"),OFFSET('Water Data'!$I$6,0,10*ROW('Water Data'!I85)),NA())</f>
        <v>#N/A</v>
      </c>
      <c r="U91" s="506" t="e">
        <f ca="1">+IF(AND(ISNUMBER(OFFSET('Water Data'!$I$9,0,10*ROW('Water Data'!I85))),'Data Summary'!CJ91="Yes"),OFFSET('Water Data'!$I$9,0,10*ROW('Water Data'!I85)),NA())</f>
        <v>#N/A</v>
      </c>
      <c r="V91" s="507" t="e">
        <f ca="1">+IF(AND(ISNUMBER(OFFSET('Sanitation Data'!$D$4,0,10*ROW('Sanitation Data'!D85))),'Data Summary'!CK91="Yes"),100-OFFSET('Sanitation Data'!$D$4,0,10*ROW('Sanitation Data'!D85)),NA())</f>
        <v>#N/A</v>
      </c>
      <c r="W91" s="507" t="e">
        <f ca="1">+IF(AND(ISNUMBER(OFFSET('Sanitation Data'!$D$6,0,10*ROW('Sanitation Data'!D85))),'Data Summary'!CL91="Yes"),OFFSET('Sanitation Data'!$D$6,0,10*ROW('Sanitation Data'!D85)),NA())</f>
        <v>#N/A</v>
      </c>
      <c r="X91" s="507" t="e">
        <f ca="1">+IF(AND(ISNUMBER(OFFSET('Sanitation Data'!$D$10,0,10*ROW('Sanitation Data'!D85))),'Data Summary'!CM91="Yes"),OFFSET('Sanitation Data'!$D$10,0,10*ROW('Sanitation Data'!D85)),NA())</f>
        <v>#N/A</v>
      </c>
      <c r="Y91" s="507" t="e">
        <f ca="1">+IF(AND(ISNUMBER(OFFSET('Sanitation Data'!$D$11,0,10*ROW('Sanitation Data'!D85))),'Data Summary'!CN91="Yes"),OFFSET('Sanitation Data'!$D$11,0,10*ROW('Sanitation Data'!D85)),NA())</f>
        <v>#N/A</v>
      </c>
      <c r="Z91" s="507" t="e">
        <f ca="1">+IF(AND(ISNUMBER(OFFSET('Sanitation Data'!$D$12,0,10*ROW('Sanitation Data'!D85))),'Data Summary'!CO91="Yes"),OFFSET('Sanitation Data'!$D$12,0,10*ROW('Sanitation Data'!D85)),NA())</f>
        <v>#N/A</v>
      </c>
      <c r="AA91" s="507" t="e">
        <f ca="1">+IF(AND(ISNUMBER(OFFSET('Sanitation Data'!$E$4,0,10*ROW('Sanitation Data'!E85))),'Data Summary'!CP91="Yes"),100-OFFSET('Sanitation Data'!$E$4,0,10*ROW('Sanitation Data'!E85)),NA())</f>
        <v>#N/A</v>
      </c>
      <c r="AB91" s="507" t="e">
        <f ca="1">+IF(AND(ISNUMBER(OFFSET('Sanitation Data'!$E$6,0,10*ROW('Sanitation Data'!E85))),'Data Summary'!CQ91="Yes"),OFFSET('Sanitation Data'!$E$6,0,10*ROW('Sanitation Data'!E85)),NA())</f>
        <v>#N/A</v>
      </c>
      <c r="AC91" s="507" t="e">
        <f ca="1">+IF(AND(ISNUMBER(OFFSET('Sanitation Data'!$E$10,0,10*ROW('Sanitation Data'!E85))),'Data Summary'!CR91="Yes"),OFFSET('Sanitation Data'!$E$10,0,10*ROW('Sanitation Data'!E85)),NA())</f>
        <v>#N/A</v>
      </c>
      <c r="AD91" s="507" t="e">
        <f ca="1">+IF(AND(ISNUMBER(OFFSET('Sanitation Data'!$E$11,0,10*ROW('Sanitation Data'!E85))),'Data Summary'!CS91="Yes"),OFFSET('Sanitation Data'!$E$11,0,10*ROW('Sanitation Data'!E85)),NA())</f>
        <v>#N/A</v>
      </c>
      <c r="AE91" s="507" t="e">
        <f ca="1">+IF(AND(ISNUMBER(OFFSET('Sanitation Data'!$E$12,0,10*ROW('Sanitation Data'!E85))),'Data Summary'!CT91="Yes"),OFFSET('Sanitation Data'!$E$12,0,10*ROW('Sanitation Data'!E85)),NA())</f>
        <v>#N/A</v>
      </c>
      <c r="AF91" s="507" t="e">
        <f ca="1">+IF(AND(ISNUMBER(OFFSET('Sanitation Data'!$F$4,0,10*ROW('Sanitation Data'!F85))),'Data Summary'!CU91="Yes"),100-OFFSET('Sanitation Data'!$F$4,0,10*ROW('Sanitation Data'!F85)),NA())</f>
        <v>#N/A</v>
      </c>
      <c r="AG91" s="507" t="e">
        <f ca="1">+IF(AND(ISNUMBER(OFFSET('Sanitation Data'!$F$6,0,10*ROW('Sanitation Data'!F85))),'Data Summary'!CV91="Yes"),OFFSET('Sanitation Data'!$F$6,0,10*ROW('Sanitation Data'!F85)),NA())</f>
        <v>#N/A</v>
      </c>
      <c r="AH91" s="507" t="e">
        <f ca="1">+IF(AND(ISNUMBER(OFFSET('Sanitation Data'!$F$10,0,10*ROW('Sanitation Data'!F85))),'Data Summary'!CW91="Yes"),OFFSET('Sanitation Data'!$F$10,0,10*ROW('Sanitation Data'!F85)),NA())</f>
        <v>#N/A</v>
      </c>
      <c r="AI91" s="507" t="e">
        <f ca="1">+IF(AND(ISNUMBER(OFFSET('Sanitation Data'!$F$11,0,10*ROW('Sanitation Data'!F85))),'Data Summary'!CX91="Yes"),OFFSET('Sanitation Data'!$F$11,0,10*ROW('Sanitation Data'!F85)),NA())</f>
        <v>#N/A</v>
      </c>
      <c r="AJ91" s="507" t="e">
        <f ca="1">+IF(AND(ISNUMBER(OFFSET('Sanitation Data'!$F$12,0,10*ROW('Sanitation Data'!F85))),'Data Summary'!CY91="Yes"),OFFSET('Sanitation Data'!$F$12,0,10*ROW('Sanitation Data'!F85)),NA())</f>
        <v>#N/A</v>
      </c>
      <c r="AK91" s="507" t="e">
        <f ca="1">+IF(AND(ISNUMBER(OFFSET('Sanitation Data'!$G$4,0,10*ROW('Sanitation Data'!G85))),'Data Summary'!CZ91="Yes"),100-OFFSET('Sanitation Data'!$G$4,0,10*ROW('Sanitation Data'!G85)),NA())</f>
        <v>#N/A</v>
      </c>
      <c r="AL91" s="507" t="e">
        <f ca="1">+IF(AND(ISNUMBER(OFFSET('Sanitation Data'!$G$6,0,10*ROW('Sanitation Data'!G85))),'Data Summary'!DA91="Yes"),OFFSET('Sanitation Data'!$G$6,0,10*ROW('Sanitation Data'!G85)),NA())</f>
        <v>#N/A</v>
      </c>
      <c r="AM91" s="507" t="e">
        <f ca="1">+IF(AND(ISNUMBER(OFFSET('Sanitation Data'!$G$10,0,10*ROW('Sanitation Data'!G85))),'Data Summary'!DB91="Yes"),OFFSET('Sanitation Data'!$G$10,0,10*ROW('Sanitation Data'!G85)),NA())</f>
        <v>#N/A</v>
      </c>
      <c r="AN91" s="507" t="e">
        <f ca="1">+IF(AND(ISNUMBER(OFFSET('Sanitation Data'!$G$11,0,10*ROW('Sanitation Data'!G85))),'Data Summary'!DC91="Yes"),OFFSET('Sanitation Data'!$G$11,0,10*ROW('Sanitation Data'!G85)),NA())</f>
        <v>#N/A</v>
      </c>
      <c r="AO91" s="507" t="e">
        <f ca="1">+IF(AND(ISNUMBER(OFFSET('Sanitation Data'!$G$12,0,10*ROW('Sanitation Data'!G85))),'Data Summary'!DD91="Yes"),OFFSET('Sanitation Data'!$G$12,0,10*ROW('Sanitation Data'!G85)),NA())</f>
        <v>#N/A</v>
      </c>
      <c r="AP91" s="507" t="e">
        <f ca="1">+IF(AND(ISNUMBER(OFFSET('Sanitation Data'!$H$4,0,10*ROW('Sanitation Data'!H85))),'Data Summary'!DE91="Yes"),100-OFFSET('Sanitation Data'!$H$4,0,10*ROW('Sanitation Data'!H85)),NA())</f>
        <v>#N/A</v>
      </c>
      <c r="AQ91" s="507" t="e">
        <f ca="1">+IF(AND(ISNUMBER(OFFSET('Sanitation Data'!$H$6,0,10*ROW('Sanitation Data'!H85))),'Data Summary'!DF91="Yes"),OFFSET('Sanitation Data'!$H$6,0,10*ROW('Sanitation Data'!H85)),NA())</f>
        <v>#N/A</v>
      </c>
      <c r="AR91" s="507" t="e">
        <f ca="1">+IF(AND(ISNUMBER(OFFSET('Sanitation Data'!$H$10,0,10*ROW('Sanitation Data'!H85))),'Data Summary'!DG91="Yes"),OFFSET('Sanitation Data'!$H$10,0,10*ROW('Sanitation Data'!H85)),NA())</f>
        <v>#N/A</v>
      </c>
      <c r="AS91" s="507" t="e">
        <f ca="1">+IF(AND(ISNUMBER(OFFSET('Sanitation Data'!$H$11,0,10*ROW('Sanitation Data'!H85))),'Data Summary'!DH91="Yes"),OFFSET('Sanitation Data'!$H$11,0,10*ROW('Sanitation Data'!H85)),NA())</f>
        <v>#N/A</v>
      </c>
      <c r="AT91" s="507" t="e">
        <f ca="1">+IF(AND(ISNUMBER(OFFSET('Sanitation Data'!$H$12,0,10*ROW('Sanitation Data'!H85))),'Data Summary'!DI91="Yes"),OFFSET('Sanitation Data'!$H$12,0,10*ROW('Sanitation Data'!H85)),NA())</f>
        <v>#N/A</v>
      </c>
      <c r="AU91" s="507" t="e">
        <f ca="1">+IF(AND(ISNUMBER(OFFSET('Sanitation Data'!$I$4,0,10*ROW('Sanitation Data'!I85))),'Data Summary'!DJ91="Yes"),100-OFFSET('Sanitation Data'!$I$4,0,10*ROW('Sanitation Data'!I85)),NA())</f>
        <v>#N/A</v>
      </c>
      <c r="AV91" s="507" t="e">
        <f ca="1">+IF(AND(ISNUMBER(OFFSET('Sanitation Data'!$I$6,0,10*ROW('Sanitation Data'!I85))),'Data Summary'!DK91="Yes"),OFFSET('Sanitation Data'!$I$6,0,10*ROW('Sanitation Data'!I85)),NA())</f>
        <v>#N/A</v>
      </c>
      <c r="AW91" s="507" t="e">
        <f ca="1">+IF(AND(ISNUMBER(OFFSET('Sanitation Data'!$I$10,0,10*ROW('Sanitation Data'!I85))),'Data Summary'!DL91="Yes"),OFFSET('Sanitation Data'!$I$10,0,10*ROW('Sanitation Data'!I85)),NA())</f>
        <v>#N/A</v>
      </c>
      <c r="AX91" s="507" t="e">
        <f ca="1">+IF(AND(ISNUMBER(OFFSET('Sanitation Data'!$I$11,0,10*ROW('Sanitation Data'!I85))),'Data Summary'!DM91="Yes"),OFFSET('Sanitation Data'!$I$11,0,10*ROW('Sanitation Data'!I85)),NA())</f>
        <v>#N/A</v>
      </c>
      <c r="AY91" s="507" t="e">
        <f ca="1">+IF(AND(ISNUMBER(OFFSET('Sanitation Data'!$I$12,0,10*ROW('Sanitation Data'!I85))),'Data Summary'!DN91="Yes"),OFFSET('Sanitation Data'!$I$12,0,10*ROW('Sanitation Data'!I85)),NA())</f>
        <v>#N/A</v>
      </c>
      <c r="AZ91" s="508" t="e">
        <f ca="1">+IF(AND(ISNUMBER(OFFSET('Hygiene Data'!$D$5,0,10*ROW('Hygiene Data'!D85))),'Data Summary'!DO91="Yes"),OFFSET('Hygiene Data'!$D$5,0,10*ROW('Hygiene Data'!D85)),NA())</f>
        <v>#N/A</v>
      </c>
      <c r="BA91" s="508" t="e">
        <f ca="1">+IF(AND(ISNUMBER(OFFSET('Hygiene Data'!$D$7,0,10*ROW('Hygiene Data'!D85))),'Data Summary'!DP91="Yes"),OFFSET('Hygiene Data'!$D$7,0,10*ROW('Hygiene Data'!D85)),NA())</f>
        <v>#N/A</v>
      </c>
      <c r="BB91" s="508" t="e">
        <f ca="1">+IF(AND(ISNUMBER(OFFSET('Hygiene Data'!$D$9,0,10*ROW('Hygiene Data'!D85))),'Data Summary'!DQ91="Yes"),OFFSET('Hygiene Data'!$D$9,0,10*ROW('Hygiene Data'!D85)),NA())</f>
        <v>#N/A</v>
      </c>
      <c r="BC91" s="508" t="e">
        <f ca="1">+IF(AND(ISNUMBER(OFFSET('Hygiene Data'!$E$5,0,10*ROW('Hygiene Data'!E85))),'Data Summary'!DR91="Yes"),OFFSET('Hygiene Data'!$E$5,0,10*ROW('Hygiene Data'!E85)),NA())</f>
        <v>#N/A</v>
      </c>
      <c r="BD91" s="508" t="e">
        <f ca="1">+IF(AND(ISNUMBER(OFFSET('Hygiene Data'!$E$7,0,10*ROW('Hygiene Data'!E85))),'Data Summary'!DS91="Yes"),OFFSET('Hygiene Data'!$E$7,0,10*ROW('Hygiene Data'!E85)),NA())</f>
        <v>#N/A</v>
      </c>
      <c r="BE91" s="508" t="e">
        <f ca="1">+IF(AND(ISNUMBER(OFFSET('Hygiene Data'!$E$9,0,10*ROW('Hygiene Data'!E85))),'Data Summary'!DT91="Yes"),OFFSET('Hygiene Data'!$E$9,0,10*ROW('Hygiene Data'!E85)),NA())</f>
        <v>#N/A</v>
      </c>
      <c r="BF91" s="508" t="e">
        <f ca="1">+IF(AND(ISNUMBER(OFFSET('Hygiene Data'!$F$5,0,10*ROW('Hygiene Data'!F85))),'Data Summary'!DU91="Yes"),OFFSET('Hygiene Data'!$F$5,0,10*ROW('Hygiene Data'!F85)),NA())</f>
        <v>#N/A</v>
      </c>
      <c r="BG91" s="508" t="e">
        <f ca="1">+IF(AND(ISNUMBER(OFFSET('Hygiene Data'!$F$7,0,10*ROW('Hygiene Data'!F85))),'Data Summary'!DV91="Yes"),OFFSET('Hygiene Data'!$F$7,0,10*ROW('Hygiene Data'!F85)),NA())</f>
        <v>#N/A</v>
      </c>
      <c r="BH91" s="508" t="e">
        <f ca="1">+IF(AND(ISNUMBER(OFFSET('Hygiene Data'!$F$9,0,10*ROW('Hygiene Data'!F85))),'Data Summary'!DW91="Yes"),OFFSET('Hygiene Data'!$F$9,0,10*ROW('Hygiene Data'!F85)),NA())</f>
        <v>#N/A</v>
      </c>
      <c r="BI91" s="508" t="e">
        <f ca="1">+IF(AND(ISNUMBER(OFFSET('Hygiene Data'!$G$5,0,10*ROW('Hygiene Data'!G85))),'Data Summary'!DX91="Yes"),OFFSET('Hygiene Data'!$G$5,0,10*ROW('Hygiene Data'!G85)),NA())</f>
        <v>#N/A</v>
      </c>
      <c r="BJ91" s="508" t="e">
        <f ca="1">+IF(AND(ISNUMBER(OFFSET('Hygiene Data'!$G$7,0,10*ROW('Hygiene Data'!G85))),'Data Summary'!DY91="Yes"),OFFSET('Hygiene Data'!$G$7,0,10*ROW('Hygiene Data'!G85)),NA())</f>
        <v>#N/A</v>
      </c>
      <c r="BK91" s="508" t="e">
        <f ca="1">+IF(AND(ISNUMBER(OFFSET('Hygiene Data'!$G$9,0,10*ROW('Hygiene Data'!G85))),'Data Summary'!DZ91="Yes"),OFFSET('Hygiene Data'!$G$9,0,10*ROW('Hygiene Data'!G85)),NA())</f>
        <v>#N/A</v>
      </c>
      <c r="BL91" s="508" t="e">
        <f ca="1">+IF(AND(ISNUMBER(OFFSET('Hygiene Data'!$H$5,0,10*ROW('Hygiene Data'!H85))),'Data Summary'!EA91="Yes"),OFFSET('Hygiene Data'!$H$5,0,10*ROW('Hygiene Data'!H85)),NA())</f>
        <v>#N/A</v>
      </c>
      <c r="BM91" s="508" t="e">
        <f ca="1">+IF(AND(ISNUMBER(OFFSET('Hygiene Data'!$H$7,0,10*ROW('Hygiene Data'!H85))),'Data Summary'!EB91="Yes"),OFFSET('Hygiene Data'!$H$7,0,10*ROW('Hygiene Data'!H85)),NA())</f>
        <v>#N/A</v>
      </c>
      <c r="BN91" s="508" t="e">
        <f ca="1">+IF(AND(ISNUMBER(OFFSET('Hygiene Data'!$H$9,0,10*ROW('Hygiene Data'!H85))),'Data Summary'!EC91="Yes"),OFFSET('Hygiene Data'!$H$9,0,10*ROW('Hygiene Data'!H85)),NA())</f>
        <v>#N/A</v>
      </c>
      <c r="BO91" s="508" t="e">
        <f ca="1">+IF(AND(ISNUMBER(OFFSET('Hygiene Data'!$I$5,0,10*ROW('Hygiene Data'!I85))),'Data Summary'!ED91="Yes"),OFFSET('Hygiene Data'!$I$5,0,10*ROW('Hygiene Data'!I85)),NA())</f>
        <v>#N/A</v>
      </c>
      <c r="BP91" s="508" t="e">
        <f ca="1">+IF(AND(ISNUMBER(OFFSET('Hygiene Data'!$I$7,0,10*ROW('Hygiene Data'!I85))),'Data Summary'!EE91="Yes"),OFFSET('Hygiene Data'!$I$7,0,10*ROW('Hygiene Data'!I85)),NA())</f>
        <v>#N/A</v>
      </c>
      <c r="BQ91" s="508" t="e">
        <f ca="1">+IF(AND(ISNUMBER(OFFSET('Hygiene Data'!$I$9,0,10*ROW('Hygiene Data'!I85))),'Data Summary'!EF91="Yes"),OFFSET('Hygiene Data'!$I$9,0,10*ROW('Hygiene Data'!I85)),NA())</f>
        <v>#N/A</v>
      </c>
    </row>
    <row r="92" spans="1:69" x14ac:dyDescent="0.25">
      <c r="A92" s="504" t="e">
        <f ca="1">+RIGHT('Data Summary'!A92,LEN('Data Summary'!A92)-9)</f>
        <v>#VALUE!</v>
      </c>
      <c r="B92" s="478" t="str">
        <f ca="1">+IF(ISTEXT('Data Summary'!B92),'Data Summary'!B92,"")</f>
        <v/>
      </c>
      <c r="C92" s="505" t="e">
        <f ca="1">+VALUE('Data Summary'!C92)</f>
        <v>#VALUE!</v>
      </c>
      <c r="D92" s="506" t="e">
        <f ca="1">+IF(AND(ISNUMBER(OFFSET('Water Data'!$D$4,0,10*ROW('Water Data'!D86))),'Data Summary'!BS92="Yes"),100-OFFSET('Water Data'!$D$4,0,10*ROW('Water Data'!D86)),NA())</f>
        <v>#N/A</v>
      </c>
      <c r="E92" s="506" t="e">
        <f ca="1">+IF(AND(ISNUMBER(OFFSET('Water Data'!$D$6,0,10*ROW('Water Data'!D86))),'Data Summary'!BT92="Yes"),OFFSET('Water Data'!$D$6,0,10*ROW('Water Data'!D86)),NA())</f>
        <v>#N/A</v>
      </c>
      <c r="F92" s="506" t="e">
        <f ca="1">+IF(AND(ISNUMBER(OFFSET('Water Data'!$D$9,0,10*ROW('Water Data'!D86))),'Data Summary'!BU92="Yes"),OFFSET('Water Data'!$D$9,0,10*ROW('Water Data'!D86)),NA())</f>
        <v>#N/A</v>
      </c>
      <c r="G92" s="506" t="e">
        <f ca="1">+IF(AND(ISNUMBER(OFFSET('Water Data'!$E$4,0,10*ROW('Water Data'!E86))),'Data Summary'!BV92="Yes"),100-OFFSET('Water Data'!$E$4,0,10*ROW('Water Data'!E86)),NA())</f>
        <v>#N/A</v>
      </c>
      <c r="H92" s="506" t="e">
        <f ca="1">+IF(AND(ISNUMBER(OFFSET('Water Data'!$E$6,0,10*ROW('Water Data'!E86))),'Data Summary'!BW92="Yes"),OFFSET('Water Data'!$E$6,0,10*ROW('Water Data'!E86)),NA())</f>
        <v>#N/A</v>
      </c>
      <c r="I92" s="506" t="e">
        <f ca="1">+IF(AND(ISNUMBER(OFFSET('Water Data'!$E$9,0,10*ROW('Water Data'!E86))),'Data Summary'!BX92="Yes"),OFFSET('Water Data'!$E$9,0,10*ROW('Water Data'!E86)),NA())</f>
        <v>#N/A</v>
      </c>
      <c r="J92" s="506" t="e">
        <f ca="1">+IF(AND(ISNUMBER(OFFSET('Water Data'!$F$4,0,10*ROW('Water Data'!F86))),'Data Summary'!BY92="Yes"),100-OFFSET('Water Data'!$F$4,0,10*ROW('Water Data'!F86)),NA())</f>
        <v>#N/A</v>
      </c>
      <c r="K92" s="506" t="e">
        <f ca="1">+IF(AND(ISNUMBER(OFFSET('Water Data'!$F$6,0,10*ROW('Water Data'!F86))),'Data Summary'!BZ92="Yes"),OFFSET('Water Data'!$F$6,0,10*ROW('Water Data'!F86)),NA())</f>
        <v>#N/A</v>
      </c>
      <c r="L92" s="506" t="e">
        <f ca="1">+IF(AND(ISNUMBER(OFFSET('Water Data'!$F$9,0,10*ROW('Water Data'!F86))),'Data Summary'!CA92="Yes"),OFFSET('Water Data'!$F$9,0,10*ROW('Water Data'!F86)),NA())</f>
        <v>#N/A</v>
      </c>
      <c r="M92" s="506" t="e">
        <f ca="1">+IF(AND(ISNUMBER(OFFSET('Water Data'!$G$4,0,10*ROW('Water Data'!G86))),'Data Summary'!CB92="Yes"),100-OFFSET('Water Data'!$G$4,0,10*ROW('Water Data'!G86)),NA())</f>
        <v>#N/A</v>
      </c>
      <c r="N92" s="506" t="e">
        <f ca="1">+IF(AND(ISNUMBER(OFFSET('Water Data'!$G$6,0,10*ROW('Water Data'!G86))),'Data Summary'!CC92="Yes"),OFFSET('Water Data'!$G$6,0,10*ROW('Water Data'!G86)),NA())</f>
        <v>#N/A</v>
      </c>
      <c r="O92" s="506" t="e">
        <f ca="1">+IF(AND(ISNUMBER(OFFSET('Water Data'!$G$9,0,10*ROW('Water Data'!G86))),'Data Summary'!CD92="Yes"),OFFSET('Water Data'!$G$9,0,10*ROW('Water Data'!G86)),NA())</f>
        <v>#N/A</v>
      </c>
      <c r="P92" s="506" t="e">
        <f ca="1">+IF(AND(ISNUMBER(OFFSET('Water Data'!$H$4,0,10*ROW('Water Data'!H86))),'Data Summary'!CE92="Yes"),100-OFFSET('Water Data'!$H$4,0,10*ROW('Water Data'!H86)),NA())</f>
        <v>#N/A</v>
      </c>
      <c r="Q92" s="506" t="e">
        <f ca="1">+IF(AND(ISNUMBER(OFFSET('Water Data'!$H$6,0,10*ROW('Water Data'!H86))),'Data Summary'!CF92="Yes"),OFFSET('Water Data'!$H$6,0,10*ROW('Water Data'!H86)),NA())</f>
        <v>#N/A</v>
      </c>
      <c r="R92" s="506" t="e">
        <f ca="1">+IF(AND(ISNUMBER(OFFSET('Water Data'!$H$9,0,10*ROW('Water Data'!H86))),'Data Summary'!CG92="Yes"),OFFSET('Water Data'!$H$9,0,10*ROW('Water Data'!H86)),NA())</f>
        <v>#N/A</v>
      </c>
      <c r="S92" s="506" t="e">
        <f ca="1">+IF(AND(ISNUMBER(OFFSET('Water Data'!$I$4,0,10*ROW('Water Data'!I86))),'Data Summary'!CH92="Yes"),100-OFFSET('Water Data'!$I$4,0,10*ROW('Water Data'!I86)),NA())</f>
        <v>#N/A</v>
      </c>
      <c r="T92" s="506" t="e">
        <f ca="1">+IF(AND(ISNUMBER(OFFSET('Water Data'!$I$6,0,10*ROW('Water Data'!I86))),'Data Summary'!CI92="Yes"),OFFSET('Water Data'!$I$6,0,10*ROW('Water Data'!I86)),NA())</f>
        <v>#N/A</v>
      </c>
      <c r="U92" s="506" t="e">
        <f ca="1">+IF(AND(ISNUMBER(OFFSET('Water Data'!$I$9,0,10*ROW('Water Data'!I86))),'Data Summary'!CJ92="Yes"),OFFSET('Water Data'!$I$9,0,10*ROW('Water Data'!I86)),NA())</f>
        <v>#N/A</v>
      </c>
      <c r="V92" s="507" t="e">
        <f ca="1">+IF(AND(ISNUMBER(OFFSET('Sanitation Data'!$D$4,0,10*ROW('Sanitation Data'!D86))),'Data Summary'!CK92="Yes"),100-OFFSET('Sanitation Data'!$D$4,0,10*ROW('Sanitation Data'!D86)),NA())</f>
        <v>#N/A</v>
      </c>
      <c r="W92" s="507" t="e">
        <f ca="1">+IF(AND(ISNUMBER(OFFSET('Sanitation Data'!$D$6,0,10*ROW('Sanitation Data'!D86))),'Data Summary'!CL92="Yes"),OFFSET('Sanitation Data'!$D$6,0,10*ROW('Sanitation Data'!D86)),NA())</f>
        <v>#N/A</v>
      </c>
      <c r="X92" s="507" t="e">
        <f ca="1">+IF(AND(ISNUMBER(OFFSET('Sanitation Data'!$D$10,0,10*ROW('Sanitation Data'!D86))),'Data Summary'!CM92="Yes"),OFFSET('Sanitation Data'!$D$10,0,10*ROW('Sanitation Data'!D86)),NA())</f>
        <v>#N/A</v>
      </c>
      <c r="Y92" s="507" t="e">
        <f ca="1">+IF(AND(ISNUMBER(OFFSET('Sanitation Data'!$D$11,0,10*ROW('Sanitation Data'!D86))),'Data Summary'!CN92="Yes"),OFFSET('Sanitation Data'!$D$11,0,10*ROW('Sanitation Data'!D86)),NA())</f>
        <v>#N/A</v>
      </c>
      <c r="Z92" s="507" t="e">
        <f ca="1">+IF(AND(ISNUMBER(OFFSET('Sanitation Data'!$D$12,0,10*ROW('Sanitation Data'!D86))),'Data Summary'!CO92="Yes"),OFFSET('Sanitation Data'!$D$12,0,10*ROW('Sanitation Data'!D86)),NA())</f>
        <v>#N/A</v>
      </c>
      <c r="AA92" s="507" t="e">
        <f ca="1">+IF(AND(ISNUMBER(OFFSET('Sanitation Data'!$E$4,0,10*ROW('Sanitation Data'!E86))),'Data Summary'!CP92="Yes"),100-OFFSET('Sanitation Data'!$E$4,0,10*ROW('Sanitation Data'!E86)),NA())</f>
        <v>#N/A</v>
      </c>
      <c r="AB92" s="507" t="e">
        <f ca="1">+IF(AND(ISNUMBER(OFFSET('Sanitation Data'!$E$6,0,10*ROW('Sanitation Data'!E86))),'Data Summary'!CQ92="Yes"),OFFSET('Sanitation Data'!$E$6,0,10*ROW('Sanitation Data'!E86)),NA())</f>
        <v>#N/A</v>
      </c>
      <c r="AC92" s="507" t="e">
        <f ca="1">+IF(AND(ISNUMBER(OFFSET('Sanitation Data'!$E$10,0,10*ROW('Sanitation Data'!E86))),'Data Summary'!CR92="Yes"),OFFSET('Sanitation Data'!$E$10,0,10*ROW('Sanitation Data'!E86)),NA())</f>
        <v>#N/A</v>
      </c>
      <c r="AD92" s="507" t="e">
        <f ca="1">+IF(AND(ISNUMBER(OFFSET('Sanitation Data'!$E$11,0,10*ROW('Sanitation Data'!E86))),'Data Summary'!CS92="Yes"),OFFSET('Sanitation Data'!$E$11,0,10*ROW('Sanitation Data'!E86)),NA())</f>
        <v>#N/A</v>
      </c>
      <c r="AE92" s="507" t="e">
        <f ca="1">+IF(AND(ISNUMBER(OFFSET('Sanitation Data'!$E$12,0,10*ROW('Sanitation Data'!E86))),'Data Summary'!CT92="Yes"),OFFSET('Sanitation Data'!$E$12,0,10*ROW('Sanitation Data'!E86)),NA())</f>
        <v>#N/A</v>
      </c>
      <c r="AF92" s="507" t="e">
        <f ca="1">+IF(AND(ISNUMBER(OFFSET('Sanitation Data'!$F$4,0,10*ROW('Sanitation Data'!F86))),'Data Summary'!CU92="Yes"),100-OFFSET('Sanitation Data'!$F$4,0,10*ROW('Sanitation Data'!F86)),NA())</f>
        <v>#N/A</v>
      </c>
      <c r="AG92" s="507" t="e">
        <f ca="1">+IF(AND(ISNUMBER(OFFSET('Sanitation Data'!$F$6,0,10*ROW('Sanitation Data'!F86))),'Data Summary'!CV92="Yes"),OFFSET('Sanitation Data'!$F$6,0,10*ROW('Sanitation Data'!F86)),NA())</f>
        <v>#N/A</v>
      </c>
      <c r="AH92" s="507" t="e">
        <f ca="1">+IF(AND(ISNUMBER(OFFSET('Sanitation Data'!$F$10,0,10*ROW('Sanitation Data'!F86))),'Data Summary'!CW92="Yes"),OFFSET('Sanitation Data'!$F$10,0,10*ROW('Sanitation Data'!F86)),NA())</f>
        <v>#N/A</v>
      </c>
      <c r="AI92" s="507" t="e">
        <f ca="1">+IF(AND(ISNUMBER(OFFSET('Sanitation Data'!$F$11,0,10*ROW('Sanitation Data'!F86))),'Data Summary'!CX92="Yes"),OFFSET('Sanitation Data'!$F$11,0,10*ROW('Sanitation Data'!F86)),NA())</f>
        <v>#N/A</v>
      </c>
      <c r="AJ92" s="507" t="e">
        <f ca="1">+IF(AND(ISNUMBER(OFFSET('Sanitation Data'!$F$12,0,10*ROW('Sanitation Data'!F86))),'Data Summary'!CY92="Yes"),OFFSET('Sanitation Data'!$F$12,0,10*ROW('Sanitation Data'!F86)),NA())</f>
        <v>#N/A</v>
      </c>
      <c r="AK92" s="507" t="e">
        <f ca="1">+IF(AND(ISNUMBER(OFFSET('Sanitation Data'!$G$4,0,10*ROW('Sanitation Data'!G86))),'Data Summary'!CZ92="Yes"),100-OFFSET('Sanitation Data'!$G$4,0,10*ROW('Sanitation Data'!G86)),NA())</f>
        <v>#N/A</v>
      </c>
      <c r="AL92" s="507" t="e">
        <f ca="1">+IF(AND(ISNUMBER(OFFSET('Sanitation Data'!$G$6,0,10*ROW('Sanitation Data'!G86))),'Data Summary'!DA92="Yes"),OFFSET('Sanitation Data'!$G$6,0,10*ROW('Sanitation Data'!G86)),NA())</f>
        <v>#N/A</v>
      </c>
      <c r="AM92" s="507" t="e">
        <f ca="1">+IF(AND(ISNUMBER(OFFSET('Sanitation Data'!$G$10,0,10*ROW('Sanitation Data'!G86))),'Data Summary'!DB92="Yes"),OFFSET('Sanitation Data'!$G$10,0,10*ROW('Sanitation Data'!G86)),NA())</f>
        <v>#N/A</v>
      </c>
      <c r="AN92" s="507" t="e">
        <f ca="1">+IF(AND(ISNUMBER(OFFSET('Sanitation Data'!$G$11,0,10*ROW('Sanitation Data'!G86))),'Data Summary'!DC92="Yes"),OFFSET('Sanitation Data'!$G$11,0,10*ROW('Sanitation Data'!G86)),NA())</f>
        <v>#N/A</v>
      </c>
      <c r="AO92" s="507" t="e">
        <f ca="1">+IF(AND(ISNUMBER(OFFSET('Sanitation Data'!$G$12,0,10*ROW('Sanitation Data'!G86))),'Data Summary'!DD92="Yes"),OFFSET('Sanitation Data'!$G$12,0,10*ROW('Sanitation Data'!G86)),NA())</f>
        <v>#N/A</v>
      </c>
      <c r="AP92" s="507" t="e">
        <f ca="1">+IF(AND(ISNUMBER(OFFSET('Sanitation Data'!$H$4,0,10*ROW('Sanitation Data'!H86))),'Data Summary'!DE92="Yes"),100-OFFSET('Sanitation Data'!$H$4,0,10*ROW('Sanitation Data'!H86)),NA())</f>
        <v>#N/A</v>
      </c>
      <c r="AQ92" s="507" t="e">
        <f ca="1">+IF(AND(ISNUMBER(OFFSET('Sanitation Data'!$H$6,0,10*ROW('Sanitation Data'!H86))),'Data Summary'!DF92="Yes"),OFFSET('Sanitation Data'!$H$6,0,10*ROW('Sanitation Data'!H86)),NA())</f>
        <v>#N/A</v>
      </c>
      <c r="AR92" s="507" t="e">
        <f ca="1">+IF(AND(ISNUMBER(OFFSET('Sanitation Data'!$H$10,0,10*ROW('Sanitation Data'!H86))),'Data Summary'!DG92="Yes"),OFFSET('Sanitation Data'!$H$10,0,10*ROW('Sanitation Data'!H86)),NA())</f>
        <v>#N/A</v>
      </c>
      <c r="AS92" s="507" t="e">
        <f ca="1">+IF(AND(ISNUMBER(OFFSET('Sanitation Data'!$H$11,0,10*ROW('Sanitation Data'!H86))),'Data Summary'!DH92="Yes"),OFFSET('Sanitation Data'!$H$11,0,10*ROW('Sanitation Data'!H86)),NA())</f>
        <v>#N/A</v>
      </c>
      <c r="AT92" s="507" t="e">
        <f ca="1">+IF(AND(ISNUMBER(OFFSET('Sanitation Data'!$H$12,0,10*ROW('Sanitation Data'!H86))),'Data Summary'!DI92="Yes"),OFFSET('Sanitation Data'!$H$12,0,10*ROW('Sanitation Data'!H86)),NA())</f>
        <v>#N/A</v>
      </c>
      <c r="AU92" s="507" t="e">
        <f ca="1">+IF(AND(ISNUMBER(OFFSET('Sanitation Data'!$I$4,0,10*ROW('Sanitation Data'!I86))),'Data Summary'!DJ92="Yes"),100-OFFSET('Sanitation Data'!$I$4,0,10*ROW('Sanitation Data'!I86)),NA())</f>
        <v>#N/A</v>
      </c>
      <c r="AV92" s="507" t="e">
        <f ca="1">+IF(AND(ISNUMBER(OFFSET('Sanitation Data'!$I$6,0,10*ROW('Sanitation Data'!I86))),'Data Summary'!DK92="Yes"),OFFSET('Sanitation Data'!$I$6,0,10*ROW('Sanitation Data'!I86)),NA())</f>
        <v>#N/A</v>
      </c>
      <c r="AW92" s="507" t="e">
        <f ca="1">+IF(AND(ISNUMBER(OFFSET('Sanitation Data'!$I$10,0,10*ROW('Sanitation Data'!I86))),'Data Summary'!DL92="Yes"),OFFSET('Sanitation Data'!$I$10,0,10*ROW('Sanitation Data'!I86)),NA())</f>
        <v>#N/A</v>
      </c>
      <c r="AX92" s="507" t="e">
        <f ca="1">+IF(AND(ISNUMBER(OFFSET('Sanitation Data'!$I$11,0,10*ROW('Sanitation Data'!I86))),'Data Summary'!DM92="Yes"),OFFSET('Sanitation Data'!$I$11,0,10*ROW('Sanitation Data'!I86)),NA())</f>
        <v>#N/A</v>
      </c>
      <c r="AY92" s="507" t="e">
        <f ca="1">+IF(AND(ISNUMBER(OFFSET('Sanitation Data'!$I$12,0,10*ROW('Sanitation Data'!I86))),'Data Summary'!DN92="Yes"),OFFSET('Sanitation Data'!$I$12,0,10*ROW('Sanitation Data'!I86)),NA())</f>
        <v>#N/A</v>
      </c>
      <c r="AZ92" s="508" t="e">
        <f ca="1">+IF(AND(ISNUMBER(OFFSET('Hygiene Data'!$D$5,0,10*ROW('Hygiene Data'!D86))),'Data Summary'!DO92="Yes"),OFFSET('Hygiene Data'!$D$5,0,10*ROW('Hygiene Data'!D86)),NA())</f>
        <v>#N/A</v>
      </c>
      <c r="BA92" s="508" t="e">
        <f ca="1">+IF(AND(ISNUMBER(OFFSET('Hygiene Data'!$D$7,0,10*ROW('Hygiene Data'!D86))),'Data Summary'!DP92="Yes"),OFFSET('Hygiene Data'!$D$7,0,10*ROW('Hygiene Data'!D86)),NA())</f>
        <v>#N/A</v>
      </c>
      <c r="BB92" s="508" t="e">
        <f ca="1">+IF(AND(ISNUMBER(OFFSET('Hygiene Data'!$D$9,0,10*ROW('Hygiene Data'!D86))),'Data Summary'!DQ92="Yes"),OFFSET('Hygiene Data'!$D$9,0,10*ROW('Hygiene Data'!D86)),NA())</f>
        <v>#N/A</v>
      </c>
      <c r="BC92" s="508" t="e">
        <f ca="1">+IF(AND(ISNUMBER(OFFSET('Hygiene Data'!$E$5,0,10*ROW('Hygiene Data'!E86))),'Data Summary'!DR92="Yes"),OFFSET('Hygiene Data'!$E$5,0,10*ROW('Hygiene Data'!E86)),NA())</f>
        <v>#N/A</v>
      </c>
      <c r="BD92" s="508" t="e">
        <f ca="1">+IF(AND(ISNUMBER(OFFSET('Hygiene Data'!$E$7,0,10*ROW('Hygiene Data'!E86))),'Data Summary'!DS92="Yes"),OFFSET('Hygiene Data'!$E$7,0,10*ROW('Hygiene Data'!E86)),NA())</f>
        <v>#N/A</v>
      </c>
      <c r="BE92" s="508" t="e">
        <f ca="1">+IF(AND(ISNUMBER(OFFSET('Hygiene Data'!$E$9,0,10*ROW('Hygiene Data'!E86))),'Data Summary'!DT92="Yes"),OFFSET('Hygiene Data'!$E$9,0,10*ROW('Hygiene Data'!E86)),NA())</f>
        <v>#N/A</v>
      </c>
      <c r="BF92" s="508" t="e">
        <f ca="1">+IF(AND(ISNUMBER(OFFSET('Hygiene Data'!$F$5,0,10*ROW('Hygiene Data'!F86))),'Data Summary'!DU92="Yes"),OFFSET('Hygiene Data'!$F$5,0,10*ROW('Hygiene Data'!F86)),NA())</f>
        <v>#N/A</v>
      </c>
      <c r="BG92" s="508" t="e">
        <f ca="1">+IF(AND(ISNUMBER(OFFSET('Hygiene Data'!$F$7,0,10*ROW('Hygiene Data'!F86))),'Data Summary'!DV92="Yes"),OFFSET('Hygiene Data'!$F$7,0,10*ROW('Hygiene Data'!F86)),NA())</f>
        <v>#N/A</v>
      </c>
      <c r="BH92" s="508" t="e">
        <f ca="1">+IF(AND(ISNUMBER(OFFSET('Hygiene Data'!$F$9,0,10*ROW('Hygiene Data'!F86))),'Data Summary'!DW92="Yes"),OFFSET('Hygiene Data'!$F$9,0,10*ROW('Hygiene Data'!F86)),NA())</f>
        <v>#N/A</v>
      </c>
      <c r="BI92" s="508" t="e">
        <f ca="1">+IF(AND(ISNUMBER(OFFSET('Hygiene Data'!$G$5,0,10*ROW('Hygiene Data'!G86))),'Data Summary'!DX92="Yes"),OFFSET('Hygiene Data'!$G$5,0,10*ROW('Hygiene Data'!G86)),NA())</f>
        <v>#N/A</v>
      </c>
      <c r="BJ92" s="508" t="e">
        <f ca="1">+IF(AND(ISNUMBER(OFFSET('Hygiene Data'!$G$7,0,10*ROW('Hygiene Data'!G86))),'Data Summary'!DY92="Yes"),OFFSET('Hygiene Data'!$G$7,0,10*ROW('Hygiene Data'!G86)),NA())</f>
        <v>#N/A</v>
      </c>
      <c r="BK92" s="508" t="e">
        <f ca="1">+IF(AND(ISNUMBER(OFFSET('Hygiene Data'!$G$9,0,10*ROW('Hygiene Data'!G86))),'Data Summary'!DZ92="Yes"),OFFSET('Hygiene Data'!$G$9,0,10*ROW('Hygiene Data'!G86)),NA())</f>
        <v>#N/A</v>
      </c>
      <c r="BL92" s="508" t="e">
        <f ca="1">+IF(AND(ISNUMBER(OFFSET('Hygiene Data'!$H$5,0,10*ROW('Hygiene Data'!H86))),'Data Summary'!EA92="Yes"),OFFSET('Hygiene Data'!$H$5,0,10*ROW('Hygiene Data'!H86)),NA())</f>
        <v>#N/A</v>
      </c>
      <c r="BM92" s="508" t="e">
        <f ca="1">+IF(AND(ISNUMBER(OFFSET('Hygiene Data'!$H$7,0,10*ROW('Hygiene Data'!H86))),'Data Summary'!EB92="Yes"),OFFSET('Hygiene Data'!$H$7,0,10*ROW('Hygiene Data'!H86)),NA())</f>
        <v>#N/A</v>
      </c>
      <c r="BN92" s="508" t="e">
        <f ca="1">+IF(AND(ISNUMBER(OFFSET('Hygiene Data'!$H$9,0,10*ROW('Hygiene Data'!H86))),'Data Summary'!EC92="Yes"),OFFSET('Hygiene Data'!$H$9,0,10*ROW('Hygiene Data'!H86)),NA())</f>
        <v>#N/A</v>
      </c>
      <c r="BO92" s="508" t="e">
        <f ca="1">+IF(AND(ISNUMBER(OFFSET('Hygiene Data'!$I$5,0,10*ROW('Hygiene Data'!I86))),'Data Summary'!ED92="Yes"),OFFSET('Hygiene Data'!$I$5,0,10*ROW('Hygiene Data'!I86)),NA())</f>
        <v>#N/A</v>
      </c>
      <c r="BP92" s="508" t="e">
        <f ca="1">+IF(AND(ISNUMBER(OFFSET('Hygiene Data'!$I$7,0,10*ROW('Hygiene Data'!I86))),'Data Summary'!EE92="Yes"),OFFSET('Hygiene Data'!$I$7,0,10*ROW('Hygiene Data'!I86)),NA())</f>
        <v>#N/A</v>
      </c>
      <c r="BQ92" s="508" t="e">
        <f ca="1">+IF(AND(ISNUMBER(OFFSET('Hygiene Data'!$I$9,0,10*ROW('Hygiene Data'!I86))),'Data Summary'!EF92="Yes"),OFFSET('Hygiene Data'!$I$9,0,10*ROW('Hygiene Data'!I86)),NA())</f>
        <v>#N/A</v>
      </c>
    </row>
    <row r="93" spans="1:69" x14ac:dyDescent="0.25">
      <c r="A93" s="504" t="e">
        <f ca="1">+RIGHT('Data Summary'!A93,LEN('Data Summary'!A93)-9)</f>
        <v>#VALUE!</v>
      </c>
      <c r="B93" s="478" t="str">
        <f ca="1">+IF(ISTEXT('Data Summary'!B93),'Data Summary'!B93,"")</f>
        <v/>
      </c>
      <c r="C93" s="505" t="e">
        <f ca="1">+VALUE('Data Summary'!C93)</f>
        <v>#VALUE!</v>
      </c>
      <c r="D93" s="506" t="e">
        <f ca="1">+IF(AND(ISNUMBER(OFFSET('Water Data'!$D$4,0,10*ROW('Water Data'!D87))),'Data Summary'!BS93="Yes"),100-OFFSET('Water Data'!$D$4,0,10*ROW('Water Data'!D87)),NA())</f>
        <v>#N/A</v>
      </c>
      <c r="E93" s="506" t="e">
        <f ca="1">+IF(AND(ISNUMBER(OFFSET('Water Data'!$D$6,0,10*ROW('Water Data'!D87))),'Data Summary'!BT93="Yes"),OFFSET('Water Data'!$D$6,0,10*ROW('Water Data'!D87)),NA())</f>
        <v>#N/A</v>
      </c>
      <c r="F93" s="506" t="e">
        <f ca="1">+IF(AND(ISNUMBER(OFFSET('Water Data'!$D$9,0,10*ROW('Water Data'!D87))),'Data Summary'!BU93="Yes"),OFFSET('Water Data'!$D$9,0,10*ROW('Water Data'!D87)),NA())</f>
        <v>#N/A</v>
      </c>
      <c r="G93" s="506" t="e">
        <f ca="1">+IF(AND(ISNUMBER(OFFSET('Water Data'!$E$4,0,10*ROW('Water Data'!E87))),'Data Summary'!BV93="Yes"),100-OFFSET('Water Data'!$E$4,0,10*ROW('Water Data'!E87)),NA())</f>
        <v>#N/A</v>
      </c>
      <c r="H93" s="506" t="e">
        <f ca="1">+IF(AND(ISNUMBER(OFFSET('Water Data'!$E$6,0,10*ROW('Water Data'!E87))),'Data Summary'!BW93="Yes"),OFFSET('Water Data'!$E$6,0,10*ROW('Water Data'!E87)),NA())</f>
        <v>#N/A</v>
      </c>
      <c r="I93" s="506" t="e">
        <f ca="1">+IF(AND(ISNUMBER(OFFSET('Water Data'!$E$9,0,10*ROW('Water Data'!E87))),'Data Summary'!BX93="Yes"),OFFSET('Water Data'!$E$9,0,10*ROW('Water Data'!E87)),NA())</f>
        <v>#N/A</v>
      </c>
      <c r="J93" s="506" t="e">
        <f ca="1">+IF(AND(ISNUMBER(OFFSET('Water Data'!$F$4,0,10*ROW('Water Data'!F87))),'Data Summary'!BY93="Yes"),100-OFFSET('Water Data'!$F$4,0,10*ROW('Water Data'!F87)),NA())</f>
        <v>#N/A</v>
      </c>
      <c r="K93" s="506" t="e">
        <f ca="1">+IF(AND(ISNUMBER(OFFSET('Water Data'!$F$6,0,10*ROW('Water Data'!F87))),'Data Summary'!BZ93="Yes"),OFFSET('Water Data'!$F$6,0,10*ROW('Water Data'!F87)),NA())</f>
        <v>#N/A</v>
      </c>
      <c r="L93" s="506" t="e">
        <f ca="1">+IF(AND(ISNUMBER(OFFSET('Water Data'!$F$9,0,10*ROW('Water Data'!F87))),'Data Summary'!CA93="Yes"),OFFSET('Water Data'!$F$9,0,10*ROW('Water Data'!F87)),NA())</f>
        <v>#N/A</v>
      </c>
      <c r="M93" s="506" t="e">
        <f ca="1">+IF(AND(ISNUMBER(OFFSET('Water Data'!$G$4,0,10*ROW('Water Data'!G87))),'Data Summary'!CB93="Yes"),100-OFFSET('Water Data'!$G$4,0,10*ROW('Water Data'!G87)),NA())</f>
        <v>#N/A</v>
      </c>
      <c r="N93" s="506" t="e">
        <f ca="1">+IF(AND(ISNUMBER(OFFSET('Water Data'!$G$6,0,10*ROW('Water Data'!G87))),'Data Summary'!CC93="Yes"),OFFSET('Water Data'!$G$6,0,10*ROW('Water Data'!G87)),NA())</f>
        <v>#N/A</v>
      </c>
      <c r="O93" s="506" t="e">
        <f ca="1">+IF(AND(ISNUMBER(OFFSET('Water Data'!$G$9,0,10*ROW('Water Data'!G87))),'Data Summary'!CD93="Yes"),OFFSET('Water Data'!$G$9,0,10*ROW('Water Data'!G87)),NA())</f>
        <v>#N/A</v>
      </c>
      <c r="P93" s="506" t="e">
        <f ca="1">+IF(AND(ISNUMBER(OFFSET('Water Data'!$H$4,0,10*ROW('Water Data'!H87))),'Data Summary'!CE93="Yes"),100-OFFSET('Water Data'!$H$4,0,10*ROW('Water Data'!H87)),NA())</f>
        <v>#N/A</v>
      </c>
      <c r="Q93" s="506" t="e">
        <f ca="1">+IF(AND(ISNUMBER(OFFSET('Water Data'!$H$6,0,10*ROW('Water Data'!H87))),'Data Summary'!CF93="Yes"),OFFSET('Water Data'!$H$6,0,10*ROW('Water Data'!H87)),NA())</f>
        <v>#N/A</v>
      </c>
      <c r="R93" s="506" t="e">
        <f ca="1">+IF(AND(ISNUMBER(OFFSET('Water Data'!$H$9,0,10*ROW('Water Data'!H87))),'Data Summary'!CG93="Yes"),OFFSET('Water Data'!$H$9,0,10*ROW('Water Data'!H87)),NA())</f>
        <v>#N/A</v>
      </c>
      <c r="S93" s="506" t="e">
        <f ca="1">+IF(AND(ISNUMBER(OFFSET('Water Data'!$I$4,0,10*ROW('Water Data'!I87))),'Data Summary'!CH93="Yes"),100-OFFSET('Water Data'!$I$4,0,10*ROW('Water Data'!I87)),NA())</f>
        <v>#N/A</v>
      </c>
      <c r="T93" s="506" t="e">
        <f ca="1">+IF(AND(ISNUMBER(OFFSET('Water Data'!$I$6,0,10*ROW('Water Data'!I87))),'Data Summary'!CI93="Yes"),OFFSET('Water Data'!$I$6,0,10*ROW('Water Data'!I87)),NA())</f>
        <v>#N/A</v>
      </c>
      <c r="U93" s="506" t="e">
        <f ca="1">+IF(AND(ISNUMBER(OFFSET('Water Data'!$I$9,0,10*ROW('Water Data'!I87))),'Data Summary'!CJ93="Yes"),OFFSET('Water Data'!$I$9,0,10*ROW('Water Data'!I87)),NA())</f>
        <v>#N/A</v>
      </c>
      <c r="V93" s="507" t="e">
        <f ca="1">+IF(AND(ISNUMBER(OFFSET('Sanitation Data'!$D$4,0,10*ROW('Sanitation Data'!D87))),'Data Summary'!CK93="Yes"),100-OFFSET('Sanitation Data'!$D$4,0,10*ROW('Sanitation Data'!D87)),NA())</f>
        <v>#N/A</v>
      </c>
      <c r="W93" s="507" t="e">
        <f ca="1">+IF(AND(ISNUMBER(OFFSET('Sanitation Data'!$D$6,0,10*ROW('Sanitation Data'!D87))),'Data Summary'!CL93="Yes"),OFFSET('Sanitation Data'!$D$6,0,10*ROW('Sanitation Data'!D87)),NA())</f>
        <v>#N/A</v>
      </c>
      <c r="X93" s="507" t="e">
        <f ca="1">+IF(AND(ISNUMBER(OFFSET('Sanitation Data'!$D$10,0,10*ROW('Sanitation Data'!D87))),'Data Summary'!CM93="Yes"),OFFSET('Sanitation Data'!$D$10,0,10*ROW('Sanitation Data'!D87)),NA())</f>
        <v>#N/A</v>
      </c>
      <c r="Y93" s="507" t="e">
        <f ca="1">+IF(AND(ISNUMBER(OFFSET('Sanitation Data'!$D$11,0,10*ROW('Sanitation Data'!D87))),'Data Summary'!CN93="Yes"),OFFSET('Sanitation Data'!$D$11,0,10*ROW('Sanitation Data'!D87)),NA())</f>
        <v>#N/A</v>
      </c>
      <c r="Z93" s="507" t="e">
        <f ca="1">+IF(AND(ISNUMBER(OFFSET('Sanitation Data'!$D$12,0,10*ROW('Sanitation Data'!D87))),'Data Summary'!CO93="Yes"),OFFSET('Sanitation Data'!$D$12,0,10*ROW('Sanitation Data'!D87)),NA())</f>
        <v>#N/A</v>
      </c>
      <c r="AA93" s="507" t="e">
        <f ca="1">+IF(AND(ISNUMBER(OFFSET('Sanitation Data'!$E$4,0,10*ROW('Sanitation Data'!E87))),'Data Summary'!CP93="Yes"),100-OFFSET('Sanitation Data'!$E$4,0,10*ROW('Sanitation Data'!E87)),NA())</f>
        <v>#N/A</v>
      </c>
      <c r="AB93" s="507" t="e">
        <f ca="1">+IF(AND(ISNUMBER(OFFSET('Sanitation Data'!$E$6,0,10*ROW('Sanitation Data'!E87))),'Data Summary'!CQ93="Yes"),OFFSET('Sanitation Data'!$E$6,0,10*ROW('Sanitation Data'!E87)),NA())</f>
        <v>#N/A</v>
      </c>
      <c r="AC93" s="507" t="e">
        <f ca="1">+IF(AND(ISNUMBER(OFFSET('Sanitation Data'!$E$10,0,10*ROW('Sanitation Data'!E87))),'Data Summary'!CR93="Yes"),OFFSET('Sanitation Data'!$E$10,0,10*ROW('Sanitation Data'!E87)),NA())</f>
        <v>#N/A</v>
      </c>
      <c r="AD93" s="507" t="e">
        <f ca="1">+IF(AND(ISNUMBER(OFFSET('Sanitation Data'!$E$11,0,10*ROW('Sanitation Data'!E87))),'Data Summary'!CS93="Yes"),OFFSET('Sanitation Data'!$E$11,0,10*ROW('Sanitation Data'!E87)),NA())</f>
        <v>#N/A</v>
      </c>
      <c r="AE93" s="507" t="e">
        <f ca="1">+IF(AND(ISNUMBER(OFFSET('Sanitation Data'!$E$12,0,10*ROW('Sanitation Data'!E87))),'Data Summary'!CT93="Yes"),OFFSET('Sanitation Data'!$E$12,0,10*ROW('Sanitation Data'!E87)),NA())</f>
        <v>#N/A</v>
      </c>
      <c r="AF93" s="507" t="e">
        <f ca="1">+IF(AND(ISNUMBER(OFFSET('Sanitation Data'!$F$4,0,10*ROW('Sanitation Data'!F87))),'Data Summary'!CU93="Yes"),100-OFFSET('Sanitation Data'!$F$4,0,10*ROW('Sanitation Data'!F87)),NA())</f>
        <v>#N/A</v>
      </c>
      <c r="AG93" s="507" t="e">
        <f ca="1">+IF(AND(ISNUMBER(OFFSET('Sanitation Data'!$F$6,0,10*ROW('Sanitation Data'!F87))),'Data Summary'!CV93="Yes"),OFFSET('Sanitation Data'!$F$6,0,10*ROW('Sanitation Data'!F87)),NA())</f>
        <v>#N/A</v>
      </c>
      <c r="AH93" s="507" t="e">
        <f ca="1">+IF(AND(ISNUMBER(OFFSET('Sanitation Data'!$F$10,0,10*ROW('Sanitation Data'!F87))),'Data Summary'!CW93="Yes"),OFFSET('Sanitation Data'!$F$10,0,10*ROW('Sanitation Data'!F87)),NA())</f>
        <v>#N/A</v>
      </c>
      <c r="AI93" s="507" t="e">
        <f ca="1">+IF(AND(ISNUMBER(OFFSET('Sanitation Data'!$F$11,0,10*ROW('Sanitation Data'!F87))),'Data Summary'!CX93="Yes"),OFFSET('Sanitation Data'!$F$11,0,10*ROW('Sanitation Data'!F87)),NA())</f>
        <v>#N/A</v>
      </c>
      <c r="AJ93" s="507" t="e">
        <f ca="1">+IF(AND(ISNUMBER(OFFSET('Sanitation Data'!$F$12,0,10*ROW('Sanitation Data'!F87))),'Data Summary'!CY93="Yes"),OFFSET('Sanitation Data'!$F$12,0,10*ROW('Sanitation Data'!F87)),NA())</f>
        <v>#N/A</v>
      </c>
      <c r="AK93" s="507" t="e">
        <f ca="1">+IF(AND(ISNUMBER(OFFSET('Sanitation Data'!$G$4,0,10*ROW('Sanitation Data'!G87))),'Data Summary'!CZ93="Yes"),100-OFFSET('Sanitation Data'!$G$4,0,10*ROW('Sanitation Data'!G87)),NA())</f>
        <v>#N/A</v>
      </c>
      <c r="AL93" s="507" t="e">
        <f ca="1">+IF(AND(ISNUMBER(OFFSET('Sanitation Data'!$G$6,0,10*ROW('Sanitation Data'!G87))),'Data Summary'!DA93="Yes"),OFFSET('Sanitation Data'!$G$6,0,10*ROW('Sanitation Data'!G87)),NA())</f>
        <v>#N/A</v>
      </c>
      <c r="AM93" s="507" t="e">
        <f ca="1">+IF(AND(ISNUMBER(OFFSET('Sanitation Data'!$G$10,0,10*ROW('Sanitation Data'!G87))),'Data Summary'!DB93="Yes"),OFFSET('Sanitation Data'!$G$10,0,10*ROW('Sanitation Data'!G87)),NA())</f>
        <v>#N/A</v>
      </c>
      <c r="AN93" s="507" t="e">
        <f ca="1">+IF(AND(ISNUMBER(OFFSET('Sanitation Data'!$G$11,0,10*ROW('Sanitation Data'!G87))),'Data Summary'!DC93="Yes"),OFFSET('Sanitation Data'!$G$11,0,10*ROW('Sanitation Data'!G87)),NA())</f>
        <v>#N/A</v>
      </c>
      <c r="AO93" s="507" t="e">
        <f ca="1">+IF(AND(ISNUMBER(OFFSET('Sanitation Data'!$G$12,0,10*ROW('Sanitation Data'!G87))),'Data Summary'!DD93="Yes"),OFFSET('Sanitation Data'!$G$12,0,10*ROW('Sanitation Data'!G87)),NA())</f>
        <v>#N/A</v>
      </c>
      <c r="AP93" s="507" t="e">
        <f ca="1">+IF(AND(ISNUMBER(OFFSET('Sanitation Data'!$H$4,0,10*ROW('Sanitation Data'!H87))),'Data Summary'!DE93="Yes"),100-OFFSET('Sanitation Data'!$H$4,0,10*ROW('Sanitation Data'!H87)),NA())</f>
        <v>#N/A</v>
      </c>
      <c r="AQ93" s="507" t="e">
        <f ca="1">+IF(AND(ISNUMBER(OFFSET('Sanitation Data'!$H$6,0,10*ROW('Sanitation Data'!H87))),'Data Summary'!DF93="Yes"),OFFSET('Sanitation Data'!$H$6,0,10*ROW('Sanitation Data'!H87)),NA())</f>
        <v>#N/A</v>
      </c>
      <c r="AR93" s="507" t="e">
        <f ca="1">+IF(AND(ISNUMBER(OFFSET('Sanitation Data'!$H$10,0,10*ROW('Sanitation Data'!H87))),'Data Summary'!DG93="Yes"),OFFSET('Sanitation Data'!$H$10,0,10*ROW('Sanitation Data'!H87)),NA())</f>
        <v>#N/A</v>
      </c>
      <c r="AS93" s="507" t="e">
        <f ca="1">+IF(AND(ISNUMBER(OFFSET('Sanitation Data'!$H$11,0,10*ROW('Sanitation Data'!H87))),'Data Summary'!DH93="Yes"),OFFSET('Sanitation Data'!$H$11,0,10*ROW('Sanitation Data'!H87)),NA())</f>
        <v>#N/A</v>
      </c>
      <c r="AT93" s="507" t="e">
        <f ca="1">+IF(AND(ISNUMBER(OFFSET('Sanitation Data'!$H$12,0,10*ROW('Sanitation Data'!H87))),'Data Summary'!DI93="Yes"),OFFSET('Sanitation Data'!$H$12,0,10*ROW('Sanitation Data'!H87)),NA())</f>
        <v>#N/A</v>
      </c>
      <c r="AU93" s="507" t="e">
        <f ca="1">+IF(AND(ISNUMBER(OFFSET('Sanitation Data'!$I$4,0,10*ROW('Sanitation Data'!I87))),'Data Summary'!DJ93="Yes"),100-OFFSET('Sanitation Data'!$I$4,0,10*ROW('Sanitation Data'!I87)),NA())</f>
        <v>#N/A</v>
      </c>
      <c r="AV93" s="507" t="e">
        <f ca="1">+IF(AND(ISNUMBER(OFFSET('Sanitation Data'!$I$6,0,10*ROW('Sanitation Data'!I87))),'Data Summary'!DK93="Yes"),OFFSET('Sanitation Data'!$I$6,0,10*ROW('Sanitation Data'!I87)),NA())</f>
        <v>#N/A</v>
      </c>
      <c r="AW93" s="507" t="e">
        <f ca="1">+IF(AND(ISNUMBER(OFFSET('Sanitation Data'!$I$10,0,10*ROW('Sanitation Data'!I87))),'Data Summary'!DL93="Yes"),OFFSET('Sanitation Data'!$I$10,0,10*ROW('Sanitation Data'!I87)),NA())</f>
        <v>#N/A</v>
      </c>
      <c r="AX93" s="507" t="e">
        <f ca="1">+IF(AND(ISNUMBER(OFFSET('Sanitation Data'!$I$11,0,10*ROW('Sanitation Data'!I87))),'Data Summary'!DM93="Yes"),OFFSET('Sanitation Data'!$I$11,0,10*ROW('Sanitation Data'!I87)),NA())</f>
        <v>#N/A</v>
      </c>
      <c r="AY93" s="507" t="e">
        <f ca="1">+IF(AND(ISNUMBER(OFFSET('Sanitation Data'!$I$12,0,10*ROW('Sanitation Data'!I87))),'Data Summary'!DN93="Yes"),OFFSET('Sanitation Data'!$I$12,0,10*ROW('Sanitation Data'!I87)),NA())</f>
        <v>#N/A</v>
      </c>
      <c r="AZ93" s="508" t="e">
        <f ca="1">+IF(AND(ISNUMBER(OFFSET('Hygiene Data'!$D$5,0,10*ROW('Hygiene Data'!D87))),'Data Summary'!DO93="Yes"),OFFSET('Hygiene Data'!$D$5,0,10*ROW('Hygiene Data'!D87)),NA())</f>
        <v>#N/A</v>
      </c>
      <c r="BA93" s="508" t="e">
        <f ca="1">+IF(AND(ISNUMBER(OFFSET('Hygiene Data'!$D$7,0,10*ROW('Hygiene Data'!D87))),'Data Summary'!DP93="Yes"),OFFSET('Hygiene Data'!$D$7,0,10*ROW('Hygiene Data'!D87)),NA())</f>
        <v>#N/A</v>
      </c>
      <c r="BB93" s="508" t="e">
        <f ca="1">+IF(AND(ISNUMBER(OFFSET('Hygiene Data'!$D$9,0,10*ROW('Hygiene Data'!D87))),'Data Summary'!DQ93="Yes"),OFFSET('Hygiene Data'!$D$9,0,10*ROW('Hygiene Data'!D87)),NA())</f>
        <v>#N/A</v>
      </c>
      <c r="BC93" s="508" t="e">
        <f ca="1">+IF(AND(ISNUMBER(OFFSET('Hygiene Data'!$E$5,0,10*ROW('Hygiene Data'!E87))),'Data Summary'!DR93="Yes"),OFFSET('Hygiene Data'!$E$5,0,10*ROW('Hygiene Data'!E87)),NA())</f>
        <v>#N/A</v>
      </c>
      <c r="BD93" s="508" t="e">
        <f ca="1">+IF(AND(ISNUMBER(OFFSET('Hygiene Data'!$E$7,0,10*ROW('Hygiene Data'!E87))),'Data Summary'!DS93="Yes"),OFFSET('Hygiene Data'!$E$7,0,10*ROW('Hygiene Data'!E87)),NA())</f>
        <v>#N/A</v>
      </c>
      <c r="BE93" s="508" t="e">
        <f ca="1">+IF(AND(ISNUMBER(OFFSET('Hygiene Data'!$E$9,0,10*ROW('Hygiene Data'!E87))),'Data Summary'!DT93="Yes"),OFFSET('Hygiene Data'!$E$9,0,10*ROW('Hygiene Data'!E87)),NA())</f>
        <v>#N/A</v>
      </c>
      <c r="BF93" s="508" t="e">
        <f ca="1">+IF(AND(ISNUMBER(OFFSET('Hygiene Data'!$F$5,0,10*ROW('Hygiene Data'!F87))),'Data Summary'!DU93="Yes"),OFFSET('Hygiene Data'!$F$5,0,10*ROW('Hygiene Data'!F87)),NA())</f>
        <v>#N/A</v>
      </c>
      <c r="BG93" s="508" t="e">
        <f ca="1">+IF(AND(ISNUMBER(OFFSET('Hygiene Data'!$F$7,0,10*ROW('Hygiene Data'!F87))),'Data Summary'!DV93="Yes"),OFFSET('Hygiene Data'!$F$7,0,10*ROW('Hygiene Data'!F87)),NA())</f>
        <v>#N/A</v>
      </c>
      <c r="BH93" s="508" t="e">
        <f ca="1">+IF(AND(ISNUMBER(OFFSET('Hygiene Data'!$F$9,0,10*ROW('Hygiene Data'!F87))),'Data Summary'!DW93="Yes"),OFFSET('Hygiene Data'!$F$9,0,10*ROW('Hygiene Data'!F87)),NA())</f>
        <v>#N/A</v>
      </c>
      <c r="BI93" s="508" t="e">
        <f ca="1">+IF(AND(ISNUMBER(OFFSET('Hygiene Data'!$G$5,0,10*ROW('Hygiene Data'!G87))),'Data Summary'!DX93="Yes"),OFFSET('Hygiene Data'!$G$5,0,10*ROW('Hygiene Data'!G87)),NA())</f>
        <v>#N/A</v>
      </c>
      <c r="BJ93" s="508" t="e">
        <f ca="1">+IF(AND(ISNUMBER(OFFSET('Hygiene Data'!$G$7,0,10*ROW('Hygiene Data'!G87))),'Data Summary'!DY93="Yes"),OFFSET('Hygiene Data'!$G$7,0,10*ROW('Hygiene Data'!G87)),NA())</f>
        <v>#N/A</v>
      </c>
      <c r="BK93" s="508" t="e">
        <f ca="1">+IF(AND(ISNUMBER(OFFSET('Hygiene Data'!$G$9,0,10*ROW('Hygiene Data'!G87))),'Data Summary'!DZ93="Yes"),OFFSET('Hygiene Data'!$G$9,0,10*ROW('Hygiene Data'!G87)),NA())</f>
        <v>#N/A</v>
      </c>
      <c r="BL93" s="508" t="e">
        <f ca="1">+IF(AND(ISNUMBER(OFFSET('Hygiene Data'!$H$5,0,10*ROW('Hygiene Data'!H87))),'Data Summary'!EA93="Yes"),OFFSET('Hygiene Data'!$H$5,0,10*ROW('Hygiene Data'!H87)),NA())</f>
        <v>#N/A</v>
      </c>
      <c r="BM93" s="508" t="e">
        <f ca="1">+IF(AND(ISNUMBER(OFFSET('Hygiene Data'!$H$7,0,10*ROW('Hygiene Data'!H87))),'Data Summary'!EB93="Yes"),OFFSET('Hygiene Data'!$H$7,0,10*ROW('Hygiene Data'!H87)),NA())</f>
        <v>#N/A</v>
      </c>
      <c r="BN93" s="508" t="e">
        <f ca="1">+IF(AND(ISNUMBER(OFFSET('Hygiene Data'!$H$9,0,10*ROW('Hygiene Data'!H87))),'Data Summary'!EC93="Yes"),OFFSET('Hygiene Data'!$H$9,0,10*ROW('Hygiene Data'!H87)),NA())</f>
        <v>#N/A</v>
      </c>
      <c r="BO93" s="508" t="e">
        <f ca="1">+IF(AND(ISNUMBER(OFFSET('Hygiene Data'!$I$5,0,10*ROW('Hygiene Data'!I87))),'Data Summary'!ED93="Yes"),OFFSET('Hygiene Data'!$I$5,0,10*ROW('Hygiene Data'!I87)),NA())</f>
        <v>#N/A</v>
      </c>
      <c r="BP93" s="508" t="e">
        <f ca="1">+IF(AND(ISNUMBER(OFFSET('Hygiene Data'!$I$7,0,10*ROW('Hygiene Data'!I87))),'Data Summary'!EE93="Yes"),OFFSET('Hygiene Data'!$I$7,0,10*ROW('Hygiene Data'!I87)),NA())</f>
        <v>#N/A</v>
      </c>
      <c r="BQ93" s="508" t="e">
        <f ca="1">+IF(AND(ISNUMBER(OFFSET('Hygiene Data'!$I$9,0,10*ROW('Hygiene Data'!I87))),'Data Summary'!EF93="Yes"),OFFSET('Hygiene Data'!$I$9,0,10*ROW('Hygiene Data'!I87)),NA())</f>
        <v>#N/A</v>
      </c>
    </row>
    <row r="94" spans="1:69" x14ac:dyDescent="0.25">
      <c r="A94" s="504" t="e">
        <f ca="1">+RIGHT('Data Summary'!A94,LEN('Data Summary'!A94)-9)</f>
        <v>#VALUE!</v>
      </c>
      <c r="B94" s="478" t="str">
        <f ca="1">+IF(ISTEXT('Data Summary'!B94),'Data Summary'!B94,"")</f>
        <v/>
      </c>
      <c r="C94" s="505" t="e">
        <f ca="1">+VALUE('Data Summary'!C94)</f>
        <v>#VALUE!</v>
      </c>
      <c r="D94" s="506" t="e">
        <f ca="1">+IF(AND(ISNUMBER(OFFSET('Water Data'!$D$4,0,10*ROW('Water Data'!D88))),'Data Summary'!BS94="Yes"),100-OFFSET('Water Data'!$D$4,0,10*ROW('Water Data'!D88)),NA())</f>
        <v>#N/A</v>
      </c>
      <c r="E94" s="506" t="e">
        <f ca="1">+IF(AND(ISNUMBER(OFFSET('Water Data'!$D$6,0,10*ROW('Water Data'!D88))),'Data Summary'!BT94="Yes"),OFFSET('Water Data'!$D$6,0,10*ROW('Water Data'!D88)),NA())</f>
        <v>#N/A</v>
      </c>
      <c r="F94" s="506" t="e">
        <f ca="1">+IF(AND(ISNUMBER(OFFSET('Water Data'!$D$9,0,10*ROW('Water Data'!D88))),'Data Summary'!BU94="Yes"),OFFSET('Water Data'!$D$9,0,10*ROW('Water Data'!D88)),NA())</f>
        <v>#N/A</v>
      </c>
      <c r="G94" s="506" t="e">
        <f ca="1">+IF(AND(ISNUMBER(OFFSET('Water Data'!$E$4,0,10*ROW('Water Data'!E88))),'Data Summary'!BV94="Yes"),100-OFFSET('Water Data'!$E$4,0,10*ROW('Water Data'!E88)),NA())</f>
        <v>#N/A</v>
      </c>
      <c r="H94" s="506" t="e">
        <f ca="1">+IF(AND(ISNUMBER(OFFSET('Water Data'!$E$6,0,10*ROW('Water Data'!E88))),'Data Summary'!BW94="Yes"),OFFSET('Water Data'!$E$6,0,10*ROW('Water Data'!E88)),NA())</f>
        <v>#N/A</v>
      </c>
      <c r="I94" s="506" t="e">
        <f ca="1">+IF(AND(ISNUMBER(OFFSET('Water Data'!$E$9,0,10*ROW('Water Data'!E88))),'Data Summary'!BX94="Yes"),OFFSET('Water Data'!$E$9,0,10*ROW('Water Data'!E88)),NA())</f>
        <v>#N/A</v>
      </c>
      <c r="J94" s="506" t="e">
        <f ca="1">+IF(AND(ISNUMBER(OFFSET('Water Data'!$F$4,0,10*ROW('Water Data'!F88))),'Data Summary'!BY94="Yes"),100-OFFSET('Water Data'!$F$4,0,10*ROW('Water Data'!F88)),NA())</f>
        <v>#N/A</v>
      </c>
      <c r="K94" s="506" t="e">
        <f ca="1">+IF(AND(ISNUMBER(OFFSET('Water Data'!$F$6,0,10*ROW('Water Data'!F88))),'Data Summary'!BZ94="Yes"),OFFSET('Water Data'!$F$6,0,10*ROW('Water Data'!F88)),NA())</f>
        <v>#N/A</v>
      </c>
      <c r="L94" s="506" t="e">
        <f ca="1">+IF(AND(ISNUMBER(OFFSET('Water Data'!$F$9,0,10*ROW('Water Data'!F88))),'Data Summary'!CA94="Yes"),OFFSET('Water Data'!$F$9,0,10*ROW('Water Data'!F88)),NA())</f>
        <v>#N/A</v>
      </c>
      <c r="M94" s="506" t="e">
        <f ca="1">+IF(AND(ISNUMBER(OFFSET('Water Data'!$G$4,0,10*ROW('Water Data'!G88))),'Data Summary'!CB94="Yes"),100-OFFSET('Water Data'!$G$4,0,10*ROW('Water Data'!G88)),NA())</f>
        <v>#N/A</v>
      </c>
      <c r="N94" s="506" t="e">
        <f ca="1">+IF(AND(ISNUMBER(OFFSET('Water Data'!$G$6,0,10*ROW('Water Data'!G88))),'Data Summary'!CC94="Yes"),OFFSET('Water Data'!$G$6,0,10*ROW('Water Data'!G88)),NA())</f>
        <v>#N/A</v>
      </c>
      <c r="O94" s="506" t="e">
        <f ca="1">+IF(AND(ISNUMBER(OFFSET('Water Data'!$G$9,0,10*ROW('Water Data'!G88))),'Data Summary'!CD94="Yes"),OFFSET('Water Data'!$G$9,0,10*ROW('Water Data'!G88)),NA())</f>
        <v>#N/A</v>
      </c>
      <c r="P94" s="506" t="e">
        <f ca="1">+IF(AND(ISNUMBER(OFFSET('Water Data'!$H$4,0,10*ROW('Water Data'!H88))),'Data Summary'!CE94="Yes"),100-OFFSET('Water Data'!$H$4,0,10*ROW('Water Data'!H88)),NA())</f>
        <v>#N/A</v>
      </c>
      <c r="Q94" s="506" t="e">
        <f ca="1">+IF(AND(ISNUMBER(OFFSET('Water Data'!$H$6,0,10*ROW('Water Data'!H88))),'Data Summary'!CF94="Yes"),OFFSET('Water Data'!$H$6,0,10*ROW('Water Data'!H88)),NA())</f>
        <v>#N/A</v>
      </c>
      <c r="R94" s="506" t="e">
        <f ca="1">+IF(AND(ISNUMBER(OFFSET('Water Data'!$H$9,0,10*ROW('Water Data'!H88))),'Data Summary'!CG94="Yes"),OFFSET('Water Data'!$H$9,0,10*ROW('Water Data'!H88)),NA())</f>
        <v>#N/A</v>
      </c>
      <c r="S94" s="506" t="e">
        <f ca="1">+IF(AND(ISNUMBER(OFFSET('Water Data'!$I$4,0,10*ROW('Water Data'!I88))),'Data Summary'!CH94="Yes"),100-OFFSET('Water Data'!$I$4,0,10*ROW('Water Data'!I88)),NA())</f>
        <v>#N/A</v>
      </c>
      <c r="T94" s="506" t="e">
        <f ca="1">+IF(AND(ISNUMBER(OFFSET('Water Data'!$I$6,0,10*ROW('Water Data'!I88))),'Data Summary'!CI94="Yes"),OFFSET('Water Data'!$I$6,0,10*ROW('Water Data'!I88)),NA())</f>
        <v>#N/A</v>
      </c>
      <c r="U94" s="506" t="e">
        <f ca="1">+IF(AND(ISNUMBER(OFFSET('Water Data'!$I$9,0,10*ROW('Water Data'!I88))),'Data Summary'!CJ94="Yes"),OFFSET('Water Data'!$I$9,0,10*ROW('Water Data'!I88)),NA())</f>
        <v>#N/A</v>
      </c>
      <c r="V94" s="507" t="e">
        <f ca="1">+IF(AND(ISNUMBER(OFFSET('Sanitation Data'!$D$4,0,10*ROW('Sanitation Data'!D88))),'Data Summary'!CK94="Yes"),100-OFFSET('Sanitation Data'!$D$4,0,10*ROW('Sanitation Data'!D88)),NA())</f>
        <v>#N/A</v>
      </c>
      <c r="W94" s="507" t="e">
        <f ca="1">+IF(AND(ISNUMBER(OFFSET('Sanitation Data'!$D$6,0,10*ROW('Sanitation Data'!D88))),'Data Summary'!CL94="Yes"),OFFSET('Sanitation Data'!$D$6,0,10*ROW('Sanitation Data'!D88)),NA())</f>
        <v>#N/A</v>
      </c>
      <c r="X94" s="507" t="e">
        <f ca="1">+IF(AND(ISNUMBER(OFFSET('Sanitation Data'!$D$10,0,10*ROW('Sanitation Data'!D88))),'Data Summary'!CM94="Yes"),OFFSET('Sanitation Data'!$D$10,0,10*ROW('Sanitation Data'!D88)),NA())</f>
        <v>#N/A</v>
      </c>
      <c r="Y94" s="507" t="e">
        <f ca="1">+IF(AND(ISNUMBER(OFFSET('Sanitation Data'!$D$11,0,10*ROW('Sanitation Data'!D88))),'Data Summary'!CN94="Yes"),OFFSET('Sanitation Data'!$D$11,0,10*ROW('Sanitation Data'!D88)),NA())</f>
        <v>#N/A</v>
      </c>
      <c r="Z94" s="507" t="e">
        <f ca="1">+IF(AND(ISNUMBER(OFFSET('Sanitation Data'!$D$12,0,10*ROW('Sanitation Data'!D88))),'Data Summary'!CO94="Yes"),OFFSET('Sanitation Data'!$D$12,0,10*ROW('Sanitation Data'!D88)),NA())</f>
        <v>#N/A</v>
      </c>
      <c r="AA94" s="507" t="e">
        <f ca="1">+IF(AND(ISNUMBER(OFFSET('Sanitation Data'!$E$4,0,10*ROW('Sanitation Data'!E88))),'Data Summary'!CP94="Yes"),100-OFFSET('Sanitation Data'!$E$4,0,10*ROW('Sanitation Data'!E88)),NA())</f>
        <v>#N/A</v>
      </c>
      <c r="AB94" s="507" t="e">
        <f ca="1">+IF(AND(ISNUMBER(OFFSET('Sanitation Data'!$E$6,0,10*ROW('Sanitation Data'!E88))),'Data Summary'!CQ94="Yes"),OFFSET('Sanitation Data'!$E$6,0,10*ROW('Sanitation Data'!E88)),NA())</f>
        <v>#N/A</v>
      </c>
      <c r="AC94" s="507" t="e">
        <f ca="1">+IF(AND(ISNUMBER(OFFSET('Sanitation Data'!$E$10,0,10*ROW('Sanitation Data'!E88))),'Data Summary'!CR94="Yes"),OFFSET('Sanitation Data'!$E$10,0,10*ROW('Sanitation Data'!E88)),NA())</f>
        <v>#N/A</v>
      </c>
      <c r="AD94" s="507" t="e">
        <f ca="1">+IF(AND(ISNUMBER(OFFSET('Sanitation Data'!$E$11,0,10*ROW('Sanitation Data'!E88))),'Data Summary'!CS94="Yes"),OFFSET('Sanitation Data'!$E$11,0,10*ROW('Sanitation Data'!E88)),NA())</f>
        <v>#N/A</v>
      </c>
      <c r="AE94" s="507" t="e">
        <f ca="1">+IF(AND(ISNUMBER(OFFSET('Sanitation Data'!$E$12,0,10*ROW('Sanitation Data'!E88))),'Data Summary'!CT94="Yes"),OFFSET('Sanitation Data'!$E$12,0,10*ROW('Sanitation Data'!E88)),NA())</f>
        <v>#N/A</v>
      </c>
      <c r="AF94" s="507" t="e">
        <f ca="1">+IF(AND(ISNUMBER(OFFSET('Sanitation Data'!$F$4,0,10*ROW('Sanitation Data'!F88))),'Data Summary'!CU94="Yes"),100-OFFSET('Sanitation Data'!$F$4,0,10*ROW('Sanitation Data'!F88)),NA())</f>
        <v>#N/A</v>
      </c>
      <c r="AG94" s="507" t="e">
        <f ca="1">+IF(AND(ISNUMBER(OFFSET('Sanitation Data'!$F$6,0,10*ROW('Sanitation Data'!F88))),'Data Summary'!CV94="Yes"),OFFSET('Sanitation Data'!$F$6,0,10*ROW('Sanitation Data'!F88)),NA())</f>
        <v>#N/A</v>
      </c>
      <c r="AH94" s="507" t="e">
        <f ca="1">+IF(AND(ISNUMBER(OFFSET('Sanitation Data'!$F$10,0,10*ROW('Sanitation Data'!F88))),'Data Summary'!CW94="Yes"),OFFSET('Sanitation Data'!$F$10,0,10*ROW('Sanitation Data'!F88)),NA())</f>
        <v>#N/A</v>
      </c>
      <c r="AI94" s="507" t="e">
        <f ca="1">+IF(AND(ISNUMBER(OFFSET('Sanitation Data'!$F$11,0,10*ROW('Sanitation Data'!F88))),'Data Summary'!CX94="Yes"),OFFSET('Sanitation Data'!$F$11,0,10*ROW('Sanitation Data'!F88)),NA())</f>
        <v>#N/A</v>
      </c>
      <c r="AJ94" s="507" t="e">
        <f ca="1">+IF(AND(ISNUMBER(OFFSET('Sanitation Data'!$F$12,0,10*ROW('Sanitation Data'!F88))),'Data Summary'!CY94="Yes"),OFFSET('Sanitation Data'!$F$12,0,10*ROW('Sanitation Data'!F88)),NA())</f>
        <v>#N/A</v>
      </c>
      <c r="AK94" s="507" t="e">
        <f ca="1">+IF(AND(ISNUMBER(OFFSET('Sanitation Data'!$G$4,0,10*ROW('Sanitation Data'!G88))),'Data Summary'!CZ94="Yes"),100-OFFSET('Sanitation Data'!$G$4,0,10*ROW('Sanitation Data'!G88)),NA())</f>
        <v>#N/A</v>
      </c>
      <c r="AL94" s="507" t="e">
        <f ca="1">+IF(AND(ISNUMBER(OFFSET('Sanitation Data'!$G$6,0,10*ROW('Sanitation Data'!G88))),'Data Summary'!DA94="Yes"),OFFSET('Sanitation Data'!$G$6,0,10*ROW('Sanitation Data'!G88)),NA())</f>
        <v>#N/A</v>
      </c>
      <c r="AM94" s="507" t="e">
        <f ca="1">+IF(AND(ISNUMBER(OFFSET('Sanitation Data'!$G$10,0,10*ROW('Sanitation Data'!G88))),'Data Summary'!DB94="Yes"),OFFSET('Sanitation Data'!$G$10,0,10*ROW('Sanitation Data'!G88)),NA())</f>
        <v>#N/A</v>
      </c>
      <c r="AN94" s="507" t="e">
        <f ca="1">+IF(AND(ISNUMBER(OFFSET('Sanitation Data'!$G$11,0,10*ROW('Sanitation Data'!G88))),'Data Summary'!DC94="Yes"),OFFSET('Sanitation Data'!$G$11,0,10*ROW('Sanitation Data'!G88)),NA())</f>
        <v>#N/A</v>
      </c>
      <c r="AO94" s="507" t="e">
        <f ca="1">+IF(AND(ISNUMBER(OFFSET('Sanitation Data'!$G$12,0,10*ROW('Sanitation Data'!G88))),'Data Summary'!DD94="Yes"),OFFSET('Sanitation Data'!$G$12,0,10*ROW('Sanitation Data'!G88)),NA())</f>
        <v>#N/A</v>
      </c>
      <c r="AP94" s="507" t="e">
        <f ca="1">+IF(AND(ISNUMBER(OFFSET('Sanitation Data'!$H$4,0,10*ROW('Sanitation Data'!H88))),'Data Summary'!DE94="Yes"),100-OFFSET('Sanitation Data'!$H$4,0,10*ROW('Sanitation Data'!H88)),NA())</f>
        <v>#N/A</v>
      </c>
      <c r="AQ94" s="507" t="e">
        <f ca="1">+IF(AND(ISNUMBER(OFFSET('Sanitation Data'!$H$6,0,10*ROW('Sanitation Data'!H88))),'Data Summary'!DF94="Yes"),OFFSET('Sanitation Data'!$H$6,0,10*ROW('Sanitation Data'!H88)),NA())</f>
        <v>#N/A</v>
      </c>
      <c r="AR94" s="507" t="e">
        <f ca="1">+IF(AND(ISNUMBER(OFFSET('Sanitation Data'!$H$10,0,10*ROW('Sanitation Data'!H88))),'Data Summary'!DG94="Yes"),OFFSET('Sanitation Data'!$H$10,0,10*ROW('Sanitation Data'!H88)),NA())</f>
        <v>#N/A</v>
      </c>
      <c r="AS94" s="507" t="e">
        <f ca="1">+IF(AND(ISNUMBER(OFFSET('Sanitation Data'!$H$11,0,10*ROW('Sanitation Data'!H88))),'Data Summary'!DH94="Yes"),OFFSET('Sanitation Data'!$H$11,0,10*ROW('Sanitation Data'!H88)),NA())</f>
        <v>#N/A</v>
      </c>
      <c r="AT94" s="507" t="e">
        <f ca="1">+IF(AND(ISNUMBER(OFFSET('Sanitation Data'!$H$12,0,10*ROW('Sanitation Data'!H88))),'Data Summary'!DI94="Yes"),OFFSET('Sanitation Data'!$H$12,0,10*ROW('Sanitation Data'!H88)),NA())</f>
        <v>#N/A</v>
      </c>
      <c r="AU94" s="507" t="e">
        <f ca="1">+IF(AND(ISNUMBER(OFFSET('Sanitation Data'!$I$4,0,10*ROW('Sanitation Data'!I88))),'Data Summary'!DJ94="Yes"),100-OFFSET('Sanitation Data'!$I$4,0,10*ROW('Sanitation Data'!I88)),NA())</f>
        <v>#N/A</v>
      </c>
      <c r="AV94" s="507" t="e">
        <f ca="1">+IF(AND(ISNUMBER(OFFSET('Sanitation Data'!$I$6,0,10*ROW('Sanitation Data'!I88))),'Data Summary'!DK94="Yes"),OFFSET('Sanitation Data'!$I$6,0,10*ROW('Sanitation Data'!I88)),NA())</f>
        <v>#N/A</v>
      </c>
      <c r="AW94" s="507" t="e">
        <f ca="1">+IF(AND(ISNUMBER(OFFSET('Sanitation Data'!$I$10,0,10*ROW('Sanitation Data'!I88))),'Data Summary'!DL94="Yes"),OFFSET('Sanitation Data'!$I$10,0,10*ROW('Sanitation Data'!I88)),NA())</f>
        <v>#N/A</v>
      </c>
      <c r="AX94" s="507" t="e">
        <f ca="1">+IF(AND(ISNUMBER(OFFSET('Sanitation Data'!$I$11,0,10*ROW('Sanitation Data'!I88))),'Data Summary'!DM94="Yes"),OFFSET('Sanitation Data'!$I$11,0,10*ROW('Sanitation Data'!I88)),NA())</f>
        <v>#N/A</v>
      </c>
      <c r="AY94" s="507" t="e">
        <f ca="1">+IF(AND(ISNUMBER(OFFSET('Sanitation Data'!$I$12,0,10*ROW('Sanitation Data'!I88))),'Data Summary'!DN94="Yes"),OFFSET('Sanitation Data'!$I$12,0,10*ROW('Sanitation Data'!I88)),NA())</f>
        <v>#N/A</v>
      </c>
      <c r="AZ94" s="508" t="e">
        <f ca="1">+IF(AND(ISNUMBER(OFFSET('Hygiene Data'!$D$5,0,10*ROW('Hygiene Data'!D88))),'Data Summary'!DO94="Yes"),OFFSET('Hygiene Data'!$D$5,0,10*ROW('Hygiene Data'!D88)),NA())</f>
        <v>#N/A</v>
      </c>
      <c r="BA94" s="508" t="e">
        <f ca="1">+IF(AND(ISNUMBER(OFFSET('Hygiene Data'!$D$7,0,10*ROW('Hygiene Data'!D88))),'Data Summary'!DP94="Yes"),OFFSET('Hygiene Data'!$D$7,0,10*ROW('Hygiene Data'!D88)),NA())</f>
        <v>#N/A</v>
      </c>
      <c r="BB94" s="508" t="e">
        <f ca="1">+IF(AND(ISNUMBER(OFFSET('Hygiene Data'!$D$9,0,10*ROW('Hygiene Data'!D88))),'Data Summary'!DQ94="Yes"),OFFSET('Hygiene Data'!$D$9,0,10*ROW('Hygiene Data'!D88)),NA())</f>
        <v>#N/A</v>
      </c>
      <c r="BC94" s="508" t="e">
        <f ca="1">+IF(AND(ISNUMBER(OFFSET('Hygiene Data'!$E$5,0,10*ROW('Hygiene Data'!E88))),'Data Summary'!DR94="Yes"),OFFSET('Hygiene Data'!$E$5,0,10*ROW('Hygiene Data'!E88)),NA())</f>
        <v>#N/A</v>
      </c>
      <c r="BD94" s="508" t="e">
        <f ca="1">+IF(AND(ISNUMBER(OFFSET('Hygiene Data'!$E$7,0,10*ROW('Hygiene Data'!E88))),'Data Summary'!DS94="Yes"),OFFSET('Hygiene Data'!$E$7,0,10*ROW('Hygiene Data'!E88)),NA())</f>
        <v>#N/A</v>
      </c>
      <c r="BE94" s="508" t="e">
        <f ca="1">+IF(AND(ISNUMBER(OFFSET('Hygiene Data'!$E$9,0,10*ROW('Hygiene Data'!E88))),'Data Summary'!DT94="Yes"),OFFSET('Hygiene Data'!$E$9,0,10*ROW('Hygiene Data'!E88)),NA())</f>
        <v>#N/A</v>
      </c>
      <c r="BF94" s="508" t="e">
        <f ca="1">+IF(AND(ISNUMBER(OFFSET('Hygiene Data'!$F$5,0,10*ROW('Hygiene Data'!F88))),'Data Summary'!DU94="Yes"),OFFSET('Hygiene Data'!$F$5,0,10*ROW('Hygiene Data'!F88)),NA())</f>
        <v>#N/A</v>
      </c>
      <c r="BG94" s="508" t="e">
        <f ca="1">+IF(AND(ISNUMBER(OFFSET('Hygiene Data'!$F$7,0,10*ROW('Hygiene Data'!F88))),'Data Summary'!DV94="Yes"),OFFSET('Hygiene Data'!$F$7,0,10*ROW('Hygiene Data'!F88)),NA())</f>
        <v>#N/A</v>
      </c>
      <c r="BH94" s="508" t="e">
        <f ca="1">+IF(AND(ISNUMBER(OFFSET('Hygiene Data'!$F$9,0,10*ROW('Hygiene Data'!F88))),'Data Summary'!DW94="Yes"),OFFSET('Hygiene Data'!$F$9,0,10*ROW('Hygiene Data'!F88)),NA())</f>
        <v>#N/A</v>
      </c>
      <c r="BI94" s="508" t="e">
        <f ca="1">+IF(AND(ISNUMBER(OFFSET('Hygiene Data'!$G$5,0,10*ROW('Hygiene Data'!G88))),'Data Summary'!DX94="Yes"),OFFSET('Hygiene Data'!$G$5,0,10*ROW('Hygiene Data'!G88)),NA())</f>
        <v>#N/A</v>
      </c>
      <c r="BJ94" s="508" t="e">
        <f ca="1">+IF(AND(ISNUMBER(OFFSET('Hygiene Data'!$G$7,0,10*ROW('Hygiene Data'!G88))),'Data Summary'!DY94="Yes"),OFFSET('Hygiene Data'!$G$7,0,10*ROW('Hygiene Data'!G88)),NA())</f>
        <v>#N/A</v>
      </c>
      <c r="BK94" s="508" t="e">
        <f ca="1">+IF(AND(ISNUMBER(OFFSET('Hygiene Data'!$G$9,0,10*ROW('Hygiene Data'!G88))),'Data Summary'!DZ94="Yes"),OFFSET('Hygiene Data'!$G$9,0,10*ROW('Hygiene Data'!G88)),NA())</f>
        <v>#N/A</v>
      </c>
      <c r="BL94" s="508" t="e">
        <f ca="1">+IF(AND(ISNUMBER(OFFSET('Hygiene Data'!$H$5,0,10*ROW('Hygiene Data'!H88))),'Data Summary'!EA94="Yes"),OFFSET('Hygiene Data'!$H$5,0,10*ROW('Hygiene Data'!H88)),NA())</f>
        <v>#N/A</v>
      </c>
      <c r="BM94" s="508" t="e">
        <f ca="1">+IF(AND(ISNUMBER(OFFSET('Hygiene Data'!$H$7,0,10*ROW('Hygiene Data'!H88))),'Data Summary'!EB94="Yes"),OFFSET('Hygiene Data'!$H$7,0,10*ROW('Hygiene Data'!H88)),NA())</f>
        <v>#N/A</v>
      </c>
      <c r="BN94" s="508" t="e">
        <f ca="1">+IF(AND(ISNUMBER(OFFSET('Hygiene Data'!$H$9,0,10*ROW('Hygiene Data'!H88))),'Data Summary'!EC94="Yes"),OFFSET('Hygiene Data'!$H$9,0,10*ROW('Hygiene Data'!H88)),NA())</f>
        <v>#N/A</v>
      </c>
      <c r="BO94" s="508" t="e">
        <f ca="1">+IF(AND(ISNUMBER(OFFSET('Hygiene Data'!$I$5,0,10*ROW('Hygiene Data'!I88))),'Data Summary'!ED94="Yes"),OFFSET('Hygiene Data'!$I$5,0,10*ROW('Hygiene Data'!I88)),NA())</f>
        <v>#N/A</v>
      </c>
      <c r="BP94" s="508" t="e">
        <f ca="1">+IF(AND(ISNUMBER(OFFSET('Hygiene Data'!$I$7,0,10*ROW('Hygiene Data'!I88))),'Data Summary'!EE94="Yes"),OFFSET('Hygiene Data'!$I$7,0,10*ROW('Hygiene Data'!I88)),NA())</f>
        <v>#N/A</v>
      </c>
      <c r="BQ94" s="508" t="e">
        <f ca="1">+IF(AND(ISNUMBER(OFFSET('Hygiene Data'!$I$9,0,10*ROW('Hygiene Data'!I88))),'Data Summary'!EF94="Yes"),OFFSET('Hygiene Data'!$I$9,0,10*ROW('Hygiene Data'!I88)),NA())</f>
        <v>#N/A</v>
      </c>
    </row>
    <row r="95" spans="1:69" x14ac:dyDescent="0.25">
      <c r="A95" s="504" t="e">
        <f ca="1">+RIGHT('Data Summary'!A95,LEN('Data Summary'!A95)-9)</f>
        <v>#VALUE!</v>
      </c>
      <c r="B95" s="478" t="str">
        <f ca="1">+IF(ISTEXT('Data Summary'!B95),'Data Summary'!B95,"")</f>
        <v/>
      </c>
      <c r="C95" s="505" t="e">
        <f ca="1">+VALUE('Data Summary'!C95)</f>
        <v>#VALUE!</v>
      </c>
      <c r="D95" s="506" t="e">
        <f ca="1">+IF(AND(ISNUMBER(OFFSET('Water Data'!$D$4,0,10*ROW('Water Data'!D89))),'Data Summary'!BS95="Yes"),100-OFFSET('Water Data'!$D$4,0,10*ROW('Water Data'!D89)),NA())</f>
        <v>#N/A</v>
      </c>
      <c r="E95" s="506" t="e">
        <f ca="1">+IF(AND(ISNUMBER(OFFSET('Water Data'!$D$6,0,10*ROW('Water Data'!D89))),'Data Summary'!BT95="Yes"),OFFSET('Water Data'!$D$6,0,10*ROW('Water Data'!D89)),NA())</f>
        <v>#N/A</v>
      </c>
      <c r="F95" s="506" t="e">
        <f ca="1">+IF(AND(ISNUMBER(OFFSET('Water Data'!$D$9,0,10*ROW('Water Data'!D89))),'Data Summary'!BU95="Yes"),OFFSET('Water Data'!$D$9,0,10*ROW('Water Data'!D89)),NA())</f>
        <v>#N/A</v>
      </c>
      <c r="G95" s="506" t="e">
        <f ca="1">+IF(AND(ISNUMBER(OFFSET('Water Data'!$E$4,0,10*ROW('Water Data'!E89))),'Data Summary'!BV95="Yes"),100-OFFSET('Water Data'!$E$4,0,10*ROW('Water Data'!E89)),NA())</f>
        <v>#N/A</v>
      </c>
      <c r="H95" s="506" t="e">
        <f ca="1">+IF(AND(ISNUMBER(OFFSET('Water Data'!$E$6,0,10*ROW('Water Data'!E89))),'Data Summary'!BW95="Yes"),OFFSET('Water Data'!$E$6,0,10*ROW('Water Data'!E89)),NA())</f>
        <v>#N/A</v>
      </c>
      <c r="I95" s="506" t="e">
        <f ca="1">+IF(AND(ISNUMBER(OFFSET('Water Data'!$E$9,0,10*ROW('Water Data'!E89))),'Data Summary'!BX95="Yes"),OFFSET('Water Data'!$E$9,0,10*ROW('Water Data'!E89)),NA())</f>
        <v>#N/A</v>
      </c>
      <c r="J95" s="506" t="e">
        <f ca="1">+IF(AND(ISNUMBER(OFFSET('Water Data'!$F$4,0,10*ROW('Water Data'!F89))),'Data Summary'!BY95="Yes"),100-OFFSET('Water Data'!$F$4,0,10*ROW('Water Data'!F89)),NA())</f>
        <v>#N/A</v>
      </c>
      <c r="K95" s="506" t="e">
        <f ca="1">+IF(AND(ISNUMBER(OFFSET('Water Data'!$F$6,0,10*ROW('Water Data'!F89))),'Data Summary'!BZ95="Yes"),OFFSET('Water Data'!$F$6,0,10*ROW('Water Data'!F89)),NA())</f>
        <v>#N/A</v>
      </c>
      <c r="L95" s="506" t="e">
        <f ca="1">+IF(AND(ISNUMBER(OFFSET('Water Data'!$F$9,0,10*ROW('Water Data'!F89))),'Data Summary'!CA95="Yes"),OFFSET('Water Data'!$F$9,0,10*ROW('Water Data'!F89)),NA())</f>
        <v>#N/A</v>
      </c>
      <c r="M95" s="506" t="e">
        <f ca="1">+IF(AND(ISNUMBER(OFFSET('Water Data'!$G$4,0,10*ROW('Water Data'!G89))),'Data Summary'!CB95="Yes"),100-OFFSET('Water Data'!$G$4,0,10*ROW('Water Data'!G89)),NA())</f>
        <v>#N/A</v>
      </c>
      <c r="N95" s="506" t="e">
        <f ca="1">+IF(AND(ISNUMBER(OFFSET('Water Data'!$G$6,0,10*ROW('Water Data'!G89))),'Data Summary'!CC95="Yes"),OFFSET('Water Data'!$G$6,0,10*ROW('Water Data'!G89)),NA())</f>
        <v>#N/A</v>
      </c>
      <c r="O95" s="506" t="e">
        <f ca="1">+IF(AND(ISNUMBER(OFFSET('Water Data'!$G$9,0,10*ROW('Water Data'!G89))),'Data Summary'!CD95="Yes"),OFFSET('Water Data'!$G$9,0,10*ROW('Water Data'!G89)),NA())</f>
        <v>#N/A</v>
      </c>
      <c r="P95" s="506" t="e">
        <f ca="1">+IF(AND(ISNUMBER(OFFSET('Water Data'!$H$4,0,10*ROW('Water Data'!H89))),'Data Summary'!CE95="Yes"),100-OFFSET('Water Data'!$H$4,0,10*ROW('Water Data'!H89)),NA())</f>
        <v>#N/A</v>
      </c>
      <c r="Q95" s="506" t="e">
        <f ca="1">+IF(AND(ISNUMBER(OFFSET('Water Data'!$H$6,0,10*ROW('Water Data'!H89))),'Data Summary'!CF95="Yes"),OFFSET('Water Data'!$H$6,0,10*ROW('Water Data'!H89)),NA())</f>
        <v>#N/A</v>
      </c>
      <c r="R95" s="506" t="e">
        <f ca="1">+IF(AND(ISNUMBER(OFFSET('Water Data'!$H$9,0,10*ROW('Water Data'!H89))),'Data Summary'!CG95="Yes"),OFFSET('Water Data'!$H$9,0,10*ROW('Water Data'!H89)),NA())</f>
        <v>#N/A</v>
      </c>
      <c r="S95" s="506" t="e">
        <f ca="1">+IF(AND(ISNUMBER(OFFSET('Water Data'!$I$4,0,10*ROW('Water Data'!I89))),'Data Summary'!CH95="Yes"),100-OFFSET('Water Data'!$I$4,0,10*ROW('Water Data'!I89)),NA())</f>
        <v>#N/A</v>
      </c>
      <c r="T95" s="506" t="e">
        <f ca="1">+IF(AND(ISNUMBER(OFFSET('Water Data'!$I$6,0,10*ROW('Water Data'!I89))),'Data Summary'!CI95="Yes"),OFFSET('Water Data'!$I$6,0,10*ROW('Water Data'!I89)),NA())</f>
        <v>#N/A</v>
      </c>
      <c r="U95" s="506" t="e">
        <f ca="1">+IF(AND(ISNUMBER(OFFSET('Water Data'!$I$9,0,10*ROW('Water Data'!I89))),'Data Summary'!CJ95="Yes"),OFFSET('Water Data'!$I$9,0,10*ROW('Water Data'!I89)),NA())</f>
        <v>#N/A</v>
      </c>
      <c r="V95" s="507" t="e">
        <f ca="1">+IF(AND(ISNUMBER(OFFSET('Sanitation Data'!$D$4,0,10*ROW('Sanitation Data'!D89))),'Data Summary'!CK95="Yes"),100-OFFSET('Sanitation Data'!$D$4,0,10*ROW('Sanitation Data'!D89)),NA())</f>
        <v>#N/A</v>
      </c>
      <c r="W95" s="507" t="e">
        <f ca="1">+IF(AND(ISNUMBER(OFFSET('Sanitation Data'!$D$6,0,10*ROW('Sanitation Data'!D89))),'Data Summary'!CL95="Yes"),OFFSET('Sanitation Data'!$D$6,0,10*ROW('Sanitation Data'!D89)),NA())</f>
        <v>#N/A</v>
      </c>
      <c r="X95" s="507" t="e">
        <f ca="1">+IF(AND(ISNUMBER(OFFSET('Sanitation Data'!$D$10,0,10*ROW('Sanitation Data'!D89))),'Data Summary'!CM95="Yes"),OFFSET('Sanitation Data'!$D$10,0,10*ROW('Sanitation Data'!D89)),NA())</f>
        <v>#N/A</v>
      </c>
      <c r="Y95" s="507" t="e">
        <f ca="1">+IF(AND(ISNUMBER(OFFSET('Sanitation Data'!$D$11,0,10*ROW('Sanitation Data'!D89))),'Data Summary'!CN95="Yes"),OFFSET('Sanitation Data'!$D$11,0,10*ROW('Sanitation Data'!D89)),NA())</f>
        <v>#N/A</v>
      </c>
      <c r="Z95" s="507" t="e">
        <f ca="1">+IF(AND(ISNUMBER(OFFSET('Sanitation Data'!$D$12,0,10*ROW('Sanitation Data'!D89))),'Data Summary'!CO95="Yes"),OFFSET('Sanitation Data'!$D$12,0,10*ROW('Sanitation Data'!D89)),NA())</f>
        <v>#N/A</v>
      </c>
      <c r="AA95" s="507" t="e">
        <f ca="1">+IF(AND(ISNUMBER(OFFSET('Sanitation Data'!$E$4,0,10*ROW('Sanitation Data'!E89))),'Data Summary'!CP95="Yes"),100-OFFSET('Sanitation Data'!$E$4,0,10*ROW('Sanitation Data'!E89)),NA())</f>
        <v>#N/A</v>
      </c>
      <c r="AB95" s="507" t="e">
        <f ca="1">+IF(AND(ISNUMBER(OFFSET('Sanitation Data'!$E$6,0,10*ROW('Sanitation Data'!E89))),'Data Summary'!CQ95="Yes"),OFFSET('Sanitation Data'!$E$6,0,10*ROW('Sanitation Data'!E89)),NA())</f>
        <v>#N/A</v>
      </c>
      <c r="AC95" s="507" t="e">
        <f ca="1">+IF(AND(ISNUMBER(OFFSET('Sanitation Data'!$E$10,0,10*ROW('Sanitation Data'!E89))),'Data Summary'!CR95="Yes"),OFFSET('Sanitation Data'!$E$10,0,10*ROW('Sanitation Data'!E89)),NA())</f>
        <v>#N/A</v>
      </c>
      <c r="AD95" s="507" t="e">
        <f ca="1">+IF(AND(ISNUMBER(OFFSET('Sanitation Data'!$E$11,0,10*ROW('Sanitation Data'!E89))),'Data Summary'!CS95="Yes"),OFFSET('Sanitation Data'!$E$11,0,10*ROW('Sanitation Data'!E89)),NA())</f>
        <v>#N/A</v>
      </c>
      <c r="AE95" s="507" t="e">
        <f ca="1">+IF(AND(ISNUMBER(OFFSET('Sanitation Data'!$E$12,0,10*ROW('Sanitation Data'!E89))),'Data Summary'!CT95="Yes"),OFFSET('Sanitation Data'!$E$12,0,10*ROW('Sanitation Data'!E89)),NA())</f>
        <v>#N/A</v>
      </c>
      <c r="AF95" s="507" t="e">
        <f ca="1">+IF(AND(ISNUMBER(OFFSET('Sanitation Data'!$F$4,0,10*ROW('Sanitation Data'!F89))),'Data Summary'!CU95="Yes"),100-OFFSET('Sanitation Data'!$F$4,0,10*ROW('Sanitation Data'!F89)),NA())</f>
        <v>#N/A</v>
      </c>
      <c r="AG95" s="507" t="e">
        <f ca="1">+IF(AND(ISNUMBER(OFFSET('Sanitation Data'!$F$6,0,10*ROW('Sanitation Data'!F89))),'Data Summary'!CV95="Yes"),OFFSET('Sanitation Data'!$F$6,0,10*ROW('Sanitation Data'!F89)),NA())</f>
        <v>#N/A</v>
      </c>
      <c r="AH95" s="507" t="e">
        <f ca="1">+IF(AND(ISNUMBER(OFFSET('Sanitation Data'!$F$10,0,10*ROW('Sanitation Data'!F89))),'Data Summary'!CW95="Yes"),OFFSET('Sanitation Data'!$F$10,0,10*ROW('Sanitation Data'!F89)),NA())</f>
        <v>#N/A</v>
      </c>
      <c r="AI95" s="507" t="e">
        <f ca="1">+IF(AND(ISNUMBER(OFFSET('Sanitation Data'!$F$11,0,10*ROW('Sanitation Data'!F89))),'Data Summary'!CX95="Yes"),OFFSET('Sanitation Data'!$F$11,0,10*ROW('Sanitation Data'!F89)),NA())</f>
        <v>#N/A</v>
      </c>
      <c r="AJ95" s="507" t="e">
        <f ca="1">+IF(AND(ISNUMBER(OFFSET('Sanitation Data'!$F$12,0,10*ROW('Sanitation Data'!F89))),'Data Summary'!CY95="Yes"),OFFSET('Sanitation Data'!$F$12,0,10*ROW('Sanitation Data'!F89)),NA())</f>
        <v>#N/A</v>
      </c>
      <c r="AK95" s="507" t="e">
        <f ca="1">+IF(AND(ISNUMBER(OFFSET('Sanitation Data'!$G$4,0,10*ROW('Sanitation Data'!G89))),'Data Summary'!CZ95="Yes"),100-OFFSET('Sanitation Data'!$G$4,0,10*ROW('Sanitation Data'!G89)),NA())</f>
        <v>#N/A</v>
      </c>
      <c r="AL95" s="507" t="e">
        <f ca="1">+IF(AND(ISNUMBER(OFFSET('Sanitation Data'!$G$6,0,10*ROW('Sanitation Data'!G89))),'Data Summary'!DA95="Yes"),OFFSET('Sanitation Data'!$G$6,0,10*ROW('Sanitation Data'!G89)),NA())</f>
        <v>#N/A</v>
      </c>
      <c r="AM95" s="507" t="e">
        <f ca="1">+IF(AND(ISNUMBER(OFFSET('Sanitation Data'!$G$10,0,10*ROW('Sanitation Data'!G89))),'Data Summary'!DB95="Yes"),OFFSET('Sanitation Data'!$G$10,0,10*ROW('Sanitation Data'!G89)),NA())</f>
        <v>#N/A</v>
      </c>
      <c r="AN95" s="507" t="e">
        <f ca="1">+IF(AND(ISNUMBER(OFFSET('Sanitation Data'!$G$11,0,10*ROW('Sanitation Data'!G89))),'Data Summary'!DC95="Yes"),OFFSET('Sanitation Data'!$G$11,0,10*ROW('Sanitation Data'!G89)),NA())</f>
        <v>#N/A</v>
      </c>
      <c r="AO95" s="507" t="e">
        <f ca="1">+IF(AND(ISNUMBER(OFFSET('Sanitation Data'!$G$12,0,10*ROW('Sanitation Data'!G89))),'Data Summary'!DD95="Yes"),OFFSET('Sanitation Data'!$G$12,0,10*ROW('Sanitation Data'!G89)),NA())</f>
        <v>#N/A</v>
      </c>
      <c r="AP95" s="507" t="e">
        <f ca="1">+IF(AND(ISNUMBER(OFFSET('Sanitation Data'!$H$4,0,10*ROW('Sanitation Data'!H89))),'Data Summary'!DE95="Yes"),100-OFFSET('Sanitation Data'!$H$4,0,10*ROW('Sanitation Data'!H89)),NA())</f>
        <v>#N/A</v>
      </c>
      <c r="AQ95" s="507" t="e">
        <f ca="1">+IF(AND(ISNUMBER(OFFSET('Sanitation Data'!$H$6,0,10*ROW('Sanitation Data'!H89))),'Data Summary'!DF95="Yes"),OFFSET('Sanitation Data'!$H$6,0,10*ROW('Sanitation Data'!H89)),NA())</f>
        <v>#N/A</v>
      </c>
      <c r="AR95" s="507" t="e">
        <f ca="1">+IF(AND(ISNUMBER(OFFSET('Sanitation Data'!$H$10,0,10*ROW('Sanitation Data'!H89))),'Data Summary'!DG95="Yes"),OFFSET('Sanitation Data'!$H$10,0,10*ROW('Sanitation Data'!H89)),NA())</f>
        <v>#N/A</v>
      </c>
      <c r="AS95" s="507" t="e">
        <f ca="1">+IF(AND(ISNUMBER(OFFSET('Sanitation Data'!$H$11,0,10*ROW('Sanitation Data'!H89))),'Data Summary'!DH95="Yes"),OFFSET('Sanitation Data'!$H$11,0,10*ROW('Sanitation Data'!H89)),NA())</f>
        <v>#N/A</v>
      </c>
      <c r="AT95" s="507" t="e">
        <f ca="1">+IF(AND(ISNUMBER(OFFSET('Sanitation Data'!$H$12,0,10*ROW('Sanitation Data'!H89))),'Data Summary'!DI95="Yes"),OFFSET('Sanitation Data'!$H$12,0,10*ROW('Sanitation Data'!H89)),NA())</f>
        <v>#N/A</v>
      </c>
      <c r="AU95" s="507" t="e">
        <f ca="1">+IF(AND(ISNUMBER(OFFSET('Sanitation Data'!$I$4,0,10*ROW('Sanitation Data'!I89))),'Data Summary'!DJ95="Yes"),100-OFFSET('Sanitation Data'!$I$4,0,10*ROW('Sanitation Data'!I89)),NA())</f>
        <v>#N/A</v>
      </c>
      <c r="AV95" s="507" t="e">
        <f ca="1">+IF(AND(ISNUMBER(OFFSET('Sanitation Data'!$I$6,0,10*ROW('Sanitation Data'!I89))),'Data Summary'!DK95="Yes"),OFFSET('Sanitation Data'!$I$6,0,10*ROW('Sanitation Data'!I89)),NA())</f>
        <v>#N/A</v>
      </c>
      <c r="AW95" s="507" t="e">
        <f ca="1">+IF(AND(ISNUMBER(OFFSET('Sanitation Data'!$I$10,0,10*ROW('Sanitation Data'!I89))),'Data Summary'!DL95="Yes"),OFFSET('Sanitation Data'!$I$10,0,10*ROW('Sanitation Data'!I89)),NA())</f>
        <v>#N/A</v>
      </c>
      <c r="AX95" s="507" t="e">
        <f ca="1">+IF(AND(ISNUMBER(OFFSET('Sanitation Data'!$I$11,0,10*ROW('Sanitation Data'!I89))),'Data Summary'!DM95="Yes"),OFFSET('Sanitation Data'!$I$11,0,10*ROW('Sanitation Data'!I89)),NA())</f>
        <v>#N/A</v>
      </c>
      <c r="AY95" s="507" t="e">
        <f ca="1">+IF(AND(ISNUMBER(OFFSET('Sanitation Data'!$I$12,0,10*ROW('Sanitation Data'!I89))),'Data Summary'!DN95="Yes"),OFFSET('Sanitation Data'!$I$12,0,10*ROW('Sanitation Data'!I89)),NA())</f>
        <v>#N/A</v>
      </c>
      <c r="AZ95" s="508" t="e">
        <f ca="1">+IF(AND(ISNUMBER(OFFSET('Hygiene Data'!$D$5,0,10*ROW('Hygiene Data'!D89))),'Data Summary'!DO95="Yes"),OFFSET('Hygiene Data'!$D$5,0,10*ROW('Hygiene Data'!D89)),NA())</f>
        <v>#N/A</v>
      </c>
      <c r="BA95" s="508" t="e">
        <f ca="1">+IF(AND(ISNUMBER(OFFSET('Hygiene Data'!$D$7,0,10*ROW('Hygiene Data'!D89))),'Data Summary'!DP95="Yes"),OFFSET('Hygiene Data'!$D$7,0,10*ROW('Hygiene Data'!D89)),NA())</f>
        <v>#N/A</v>
      </c>
      <c r="BB95" s="508" t="e">
        <f ca="1">+IF(AND(ISNUMBER(OFFSET('Hygiene Data'!$D$9,0,10*ROW('Hygiene Data'!D89))),'Data Summary'!DQ95="Yes"),OFFSET('Hygiene Data'!$D$9,0,10*ROW('Hygiene Data'!D89)),NA())</f>
        <v>#N/A</v>
      </c>
      <c r="BC95" s="508" t="e">
        <f ca="1">+IF(AND(ISNUMBER(OFFSET('Hygiene Data'!$E$5,0,10*ROW('Hygiene Data'!E89))),'Data Summary'!DR95="Yes"),OFFSET('Hygiene Data'!$E$5,0,10*ROW('Hygiene Data'!E89)),NA())</f>
        <v>#N/A</v>
      </c>
      <c r="BD95" s="508" t="e">
        <f ca="1">+IF(AND(ISNUMBER(OFFSET('Hygiene Data'!$E$7,0,10*ROW('Hygiene Data'!E89))),'Data Summary'!DS95="Yes"),OFFSET('Hygiene Data'!$E$7,0,10*ROW('Hygiene Data'!E89)),NA())</f>
        <v>#N/A</v>
      </c>
      <c r="BE95" s="508" t="e">
        <f ca="1">+IF(AND(ISNUMBER(OFFSET('Hygiene Data'!$E$9,0,10*ROW('Hygiene Data'!E89))),'Data Summary'!DT95="Yes"),OFFSET('Hygiene Data'!$E$9,0,10*ROW('Hygiene Data'!E89)),NA())</f>
        <v>#N/A</v>
      </c>
      <c r="BF95" s="508" t="e">
        <f ca="1">+IF(AND(ISNUMBER(OFFSET('Hygiene Data'!$F$5,0,10*ROW('Hygiene Data'!F89))),'Data Summary'!DU95="Yes"),OFFSET('Hygiene Data'!$F$5,0,10*ROW('Hygiene Data'!F89)),NA())</f>
        <v>#N/A</v>
      </c>
      <c r="BG95" s="508" t="e">
        <f ca="1">+IF(AND(ISNUMBER(OFFSET('Hygiene Data'!$F$7,0,10*ROW('Hygiene Data'!F89))),'Data Summary'!DV95="Yes"),OFFSET('Hygiene Data'!$F$7,0,10*ROW('Hygiene Data'!F89)),NA())</f>
        <v>#N/A</v>
      </c>
      <c r="BH95" s="508" t="e">
        <f ca="1">+IF(AND(ISNUMBER(OFFSET('Hygiene Data'!$F$9,0,10*ROW('Hygiene Data'!F89))),'Data Summary'!DW95="Yes"),OFFSET('Hygiene Data'!$F$9,0,10*ROW('Hygiene Data'!F89)),NA())</f>
        <v>#N/A</v>
      </c>
      <c r="BI95" s="508" t="e">
        <f ca="1">+IF(AND(ISNUMBER(OFFSET('Hygiene Data'!$G$5,0,10*ROW('Hygiene Data'!G89))),'Data Summary'!DX95="Yes"),OFFSET('Hygiene Data'!$G$5,0,10*ROW('Hygiene Data'!G89)),NA())</f>
        <v>#N/A</v>
      </c>
      <c r="BJ95" s="508" t="e">
        <f ca="1">+IF(AND(ISNUMBER(OFFSET('Hygiene Data'!$G$7,0,10*ROW('Hygiene Data'!G89))),'Data Summary'!DY95="Yes"),OFFSET('Hygiene Data'!$G$7,0,10*ROW('Hygiene Data'!G89)),NA())</f>
        <v>#N/A</v>
      </c>
      <c r="BK95" s="508" t="e">
        <f ca="1">+IF(AND(ISNUMBER(OFFSET('Hygiene Data'!$G$9,0,10*ROW('Hygiene Data'!G89))),'Data Summary'!DZ95="Yes"),OFFSET('Hygiene Data'!$G$9,0,10*ROW('Hygiene Data'!G89)),NA())</f>
        <v>#N/A</v>
      </c>
      <c r="BL95" s="508" t="e">
        <f ca="1">+IF(AND(ISNUMBER(OFFSET('Hygiene Data'!$H$5,0,10*ROW('Hygiene Data'!H89))),'Data Summary'!EA95="Yes"),OFFSET('Hygiene Data'!$H$5,0,10*ROW('Hygiene Data'!H89)),NA())</f>
        <v>#N/A</v>
      </c>
      <c r="BM95" s="508" t="e">
        <f ca="1">+IF(AND(ISNUMBER(OFFSET('Hygiene Data'!$H$7,0,10*ROW('Hygiene Data'!H89))),'Data Summary'!EB95="Yes"),OFFSET('Hygiene Data'!$H$7,0,10*ROW('Hygiene Data'!H89)),NA())</f>
        <v>#N/A</v>
      </c>
      <c r="BN95" s="508" t="e">
        <f ca="1">+IF(AND(ISNUMBER(OFFSET('Hygiene Data'!$H$9,0,10*ROW('Hygiene Data'!H89))),'Data Summary'!EC95="Yes"),OFFSET('Hygiene Data'!$H$9,0,10*ROW('Hygiene Data'!H89)),NA())</f>
        <v>#N/A</v>
      </c>
      <c r="BO95" s="508" t="e">
        <f ca="1">+IF(AND(ISNUMBER(OFFSET('Hygiene Data'!$I$5,0,10*ROW('Hygiene Data'!I89))),'Data Summary'!ED95="Yes"),OFFSET('Hygiene Data'!$I$5,0,10*ROW('Hygiene Data'!I89)),NA())</f>
        <v>#N/A</v>
      </c>
      <c r="BP95" s="508" t="e">
        <f ca="1">+IF(AND(ISNUMBER(OFFSET('Hygiene Data'!$I$7,0,10*ROW('Hygiene Data'!I89))),'Data Summary'!EE95="Yes"),OFFSET('Hygiene Data'!$I$7,0,10*ROW('Hygiene Data'!I89)),NA())</f>
        <v>#N/A</v>
      </c>
      <c r="BQ95" s="508" t="e">
        <f ca="1">+IF(AND(ISNUMBER(OFFSET('Hygiene Data'!$I$9,0,10*ROW('Hygiene Data'!I89))),'Data Summary'!EF95="Yes"),OFFSET('Hygiene Data'!$I$9,0,10*ROW('Hygiene Data'!I89)),NA())</f>
        <v>#N/A</v>
      </c>
    </row>
    <row r="96" spans="1:69" x14ac:dyDescent="0.25">
      <c r="A96" s="504" t="e">
        <f ca="1">+RIGHT('Data Summary'!A96,LEN('Data Summary'!A96)-9)</f>
        <v>#VALUE!</v>
      </c>
      <c r="B96" s="478" t="str">
        <f ca="1">+IF(ISTEXT('Data Summary'!B96),'Data Summary'!B96,"")</f>
        <v/>
      </c>
      <c r="C96" s="505" t="e">
        <f ca="1">+VALUE('Data Summary'!C96)</f>
        <v>#VALUE!</v>
      </c>
      <c r="D96" s="506" t="e">
        <f ca="1">+IF(AND(ISNUMBER(OFFSET('Water Data'!$D$4,0,10*ROW('Water Data'!D90))),'Data Summary'!BS96="Yes"),100-OFFSET('Water Data'!$D$4,0,10*ROW('Water Data'!D90)),NA())</f>
        <v>#N/A</v>
      </c>
      <c r="E96" s="506" t="e">
        <f ca="1">+IF(AND(ISNUMBER(OFFSET('Water Data'!$D$6,0,10*ROW('Water Data'!D90))),'Data Summary'!BT96="Yes"),OFFSET('Water Data'!$D$6,0,10*ROW('Water Data'!D90)),NA())</f>
        <v>#N/A</v>
      </c>
      <c r="F96" s="506" t="e">
        <f ca="1">+IF(AND(ISNUMBER(OFFSET('Water Data'!$D$9,0,10*ROW('Water Data'!D90))),'Data Summary'!BU96="Yes"),OFFSET('Water Data'!$D$9,0,10*ROW('Water Data'!D90)),NA())</f>
        <v>#N/A</v>
      </c>
      <c r="G96" s="506" t="e">
        <f ca="1">+IF(AND(ISNUMBER(OFFSET('Water Data'!$E$4,0,10*ROW('Water Data'!E90))),'Data Summary'!BV96="Yes"),100-OFFSET('Water Data'!$E$4,0,10*ROW('Water Data'!E90)),NA())</f>
        <v>#N/A</v>
      </c>
      <c r="H96" s="506" t="e">
        <f ca="1">+IF(AND(ISNUMBER(OFFSET('Water Data'!$E$6,0,10*ROW('Water Data'!E90))),'Data Summary'!BW96="Yes"),OFFSET('Water Data'!$E$6,0,10*ROW('Water Data'!E90)),NA())</f>
        <v>#N/A</v>
      </c>
      <c r="I96" s="506" t="e">
        <f ca="1">+IF(AND(ISNUMBER(OFFSET('Water Data'!$E$9,0,10*ROW('Water Data'!E90))),'Data Summary'!BX96="Yes"),OFFSET('Water Data'!$E$9,0,10*ROW('Water Data'!E90)),NA())</f>
        <v>#N/A</v>
      </c>
      <c r="J96" s="506" t="e">
        <f ca="1">+IF(AND(ISNUMBER(OFFSET('Water Data'!$F$4,0,10*ROW('Water Data'!F90))),'Data Summary'!BY96="Yes"),100-OFFSET('Water Data'!$F$4,0,10*ROW('Water Data'!F90)),NA())</f>
        <v>#N/A</v>
      </c>
      <c r="K96" s="506" t="e">
        <f ca="1">+IF(AND(ISNUMBER(OFFSET('Water Data'!$F$6,0,10*ROW('Water Data'!F90))),'Data Summary'!BZ96="Yes"),OFFSET('Water Data'!$F$6,0,10*ROW('Water Data'!F90)),NA())</f>
        <v>#N/A</v>
      </c>
      <c r="L96" s="506" t="e">
        <f ca="1">+IF(AND(ISNUMBER(OFFSET('Water Data'!$F$9,0,10*ROW('Water Data'!F90))),'Data Summary'!CA96="Yes"),OFFSET('Water Data'!$F$9,0,10*ROW('Water Data'!F90)),NA())</f>
        <v>#N/A</v>
      </c>
      <c r="M96" s="506" t="e">
        <f ca="1">+IF(AND(ISNUMBER(OFFSET('Water Data'!$G$4,0,10*ROW('Water Data'!G90))),'Data Summary'!CB96="Yes"),100-OFFSET('Water Data'!$G$4,0,10*ROW('Water Data'!G90)),NA())</f>
        <v>#N/A</v>
      </c>
      <c r="N96" s="506" t="e">
        <f ca="1">+IF(AND(ISNUMBER(OFFSET('Water Data'!$G$6,0,10*ROW('Water Data'!G90))),'Data Summary'!CC96="Yes"),OFFSET('Water Data'!$G$6,0,10*ROW('Water Data'!G90)),NA())</f>
        <v>#N/A</v>
      </c>
      <c r="O96" s="506" t="e">
        <f ca="1">+IF(AND(ISNUMBER(OFFSET('Water Data'!$G$9,0,10*ROW('Water Data'!G90))),'Data Summary'!CD96="Yes"),OFFSET('Water Data'!$G$9,0,10*ROW('Water Data'!G90)),NA())</f>
        <v>#N/A</v>
      </c>
      <c r="P96" s="506" t="e">
        <f ca="1">+IF(AND(ISNUMBER(OFFSET('Water Data'!$H$4,0,10*ROW('Water Data'!H90))),'Data Summary'!CE96="Yes"),100-OFFSET('Water Data'!$H$4,0,10*ROW('Water Data'!H90)),NA())</f>
        <v>#N/A</v>
      </c>
      <c r="Q96" s="506" t="e">
        <f ca="1">+IF(AND(ISNUMBER(OFFSET('Water Data'!$H$6,0,10*ROW('Water Data'!H90))),'Data Summary'!CF96="Yes"),OFFSET('Water Data'!$H$6,0,10*ROW('Water Data'!H90)),NA())</f>
        <v>#N/A</v>
      </c>
      <c r="R96" s="506" t="e">
        <f ca="1">+IF(AND(ISNUMBER(OFFSET('Water Data'!$H$9,0,10*ROW('Water Data'!H90))),'Data Summary'!CG96="Yes"),OFFSET('Water Data'!$H$9,0,10*ROW('Water Data'!H90)),NA())</f>
        <v>#N/A</v>
      </c>
      <c r="S96" s="506" t="e">
        <f ca="1">+IF(AND(ISNUMBER(OFFSET('Water Data'!$I$4,0,10*ROW('Water Data'!I90))),'Data Summary'!CH96="Yes"),100-OFFSET('Water Data'!$I$4,0,10*ROW('Water Data'!I90)),NA())</f>
        <v>#N/A</v>
      </c>
      <c r="T96" s="506" t="e">
        <f ca="1">+IF(AND(ISNUMBER(OFFSET('Water Data'!$I$6,0,10*ROW('Water Data'!I90))),'Data Summary'!CI96="Yes"),OFFSET('Water Data'!$I$6,0,10*ROW('Water Data'!I90)),NA())</f>
        <v>#N/A</v>
      </c>
      <c r="U96" s="506" t="e">
        <f ca="1">+IF(AND(ISNUMBER(OFFSET('Water Data'!$I$9,0,10*ROW('Water Data'!I90))),'Data Summary'!CJ96="Yes"),OFFSET('Water Data'!$I$9,0,10*ROW('Water Data'!I90)),NA())</f>
        <v>#N/A</v>
      </c>
      <c r="V96" s="507" t="e">
        <f ca="1">+IF(AND(ISNUMBER(OFFSET('Sanitation Data'!$D$4,0,10*ROW('Sanitation Data'!D90))),'Data Summary'!CK96="Yes"),100-OFFSET('Sanitation Data'!$D$4,0,10*ROW('Sanitation Data'!D90)),NA())</f>
        <v>#N/A</v>
      </c>
      <c r="W96" s="507" t="e">
        <f ca="1">+IF(AND(ISNUMBER(OFFSET('Sanitation Data'!$D$6,0,10*ROW('Sanitation Data'!D90))),'Data Summary'!CL96="Yes"),OFFSET('Sanitation Data'!$D$6,0,10*ROW('Sanitation Data'!D90)),NA())</f>
        <v>#N/A</v>
      </c>
      <c r="X96" s="507" t="e">
        <f ca="1">+IF(AND(ISNUMBER(OFFSET('Sanitation Data'!$D$10,0,10*ROW('Sanitation Data'!D90))),'Data Summary'!CM96="Yes"),OFFSET('Sanitation Data'!$D$10,0,10*ROW('Sanitation Data'!D90)),NA())</f>
        <v>#N/A</v>
      </c>
      <c r="Y96" s="507" t="e">
        <f ca="1">+IF(AND(ISNUMBER(OFFSET('Sanitation Data'!$D$11,0,10*ROW('Sanitation Data'!D90))),'Data Summary'!CN96="Yes"),OFFSET('Sanitation Data'!$D$11,0,10*ROW('Sanitation Data'!D90)),NA())</f>
        <v>#N/A</v>
      </c>
      <c r="Z96" s="507" t="e">
        <f ca="1">+IF(AND(ISNUMBER(OFFSET('Sanitation Data'!$D$12,0,10*ROW('Sanitation Data'!D90))),'Data Summary'!CO96="Yes"),OFFSET('Sanitation Data'!$D$12,0,10*ROW('Sanitation Data'!D90)),NA())</f>
        <v>#N/A</v>
      </c>
      <c r="AA96" s="507" t="e">
        <f ca="1">+IF(AND(ISNUMBER(OFFSET('Sanitation Data'!$E$4,0,10*ROW('Sanitation Data'!E90))),'Data Summary'!CP96="Yes"),100-OFFSET('Sanitation Data'!$E$4,0,10*ROW('Sanitation Data'!E90)),NA())</f>
        <v>#N/A</v>
      </c>
      <c r="AB96" s="507" t="e">
        <f ca="1">+IF(AND(ISNUMBER(OFFSET('Sanitation Data'!$E$6,0,10*ROW('Sanitation Data'!E90))),'Data Summary'!CQ96="Yes"),OFFSET('Sanitation Data'!$E$6,0,10*ROW('Sanitation Data'!E90)),NA())</f>
        <v>#N/A</v>
      </c>
      <c r="AC96" s="507" t="e">
        <f ca="1">+IF(AND(ISNUMBER(OFFSET('Sanitation Data'!$E$10,0,10*ROW('Sanitation Data'!E90))),'Data Summary'!CR96="Yes"),OFFSET('Sanitation Data'!$E$10,0,10*ROW('Sanitation Data'!E90)),NA())</f>
        <v>#N/A</v>
      </c>
      <c r="AD96" s="507" t="e">
        <f ca="1">+IF(AND(ISNUMBER(OFFSET('Sanitation Data'!$E$11,0,10*ROW('Sanitation Data'!E90))),'Data Summary'!CS96="Yes"),OFFSET('Sanitation Data'!$E$11,0,10*ROW('Sanitation Data'!E90)),NA())</f>
        <v>#N/A</v>
      </c>
      <c r="AE96" s="507" t="e">
        <f ca="1">+IF(AND(ISNUMBER(OFFSET('Sanitation Data'!$E$12,0,10*ROW('Sanitation Data'!E90))),'Data Summary'!CT96="Yes"),OFFSET('Sanitation Data'!$E$12,0,10*ROW('Sanitation Data'!E90)),NA())</f>
        <v>#N/A</v>
      </c>
      <c r="AF96" s="507" t="e">
        <f ca="1">+IF(AND(ISNUMBER(OFFSET('Sanitation Data'!$F$4,0,10*ROW('Sanitation Data'!F90))),'Data Summary'!CU96="Yes"),100-OFFSET('Sanitation Data'!$F$4,0,10*ROW('Sanitation Data'!F90)),NA())</f>
        <v>#N/A</v>
      </c>
      <c r="AG96" s="507" t="e">
        <f ca="1">+IF(AND(ISNUMBER(OFFSET('Sanitation Data'!$F$6,0,10*ROW('Sanitation Data'!F90))),'Data Summary'!CV96="Yes"),OFFSET('Sanitation Data'!$F$6,0,10*ROW('Sanitation Data'!F90)),NA())</f>
        <v>#N/A</v>
      </c>
      <c r="AH96" s="507" t="e">
        <f ca="1">+IF(AND(ISNUMBER(OFFSET('Sanitation Data'!$F$10,0,10*ROW('Sanitation Data'!F90))),'Data Summary'!CW96="Yes"),OFFSET('Sanitation Data'!$F$10,0,10*ROW('Sanitation Data'!F90)),NA())</f>
        <v>#N/A</v>
      </c>
      <c r="AI96" s="507" t="e">
        <f ca="1">+IF(AND(ISNUMBER(OFFSET('Sanitation Data'!$F$11,0,10*ROW('Sanitation Data'!F90))),'Data Summary'!CX96="Yes"),OFFSET('Sanitation Data'!$F$11,0,10*ROW('Sanitation Data'!F90)),NA())</f>
        <v>#N/A</v>
      </c>
      <c r="AJ96" s="507" t="e">
        <f ca="1">+IF(AND(ISNUMBER(OFFSET('Sanitation Data'!$F$12,0,10*ROW('Sanitation Data'!F90))),'Data Summary'!CY96="Yes"),OFFSET('Sanitation Data'!$F$12,0,10*ROW('Sanitation Data'!F90)),NA())</f>
        <v>#N/A</v>
      </c>
      <c r="AK96" s="507" t="e">
        <f ca="1">+IF(AND(ISNUMBER(OFFSET('Sanitation Data'!$G$4,0,10*ROW('Sanitation Data'!G90))),'Data Summary'!CZ96="Yes"),100-OFFSET('Sanitation Data'!$G$4,0,10*ROW('Sanitation Data'!G90)),NA())</f>
        <v>#N/A</v>
      </c>
      <c r="AL96" s="507" t="e">
        <f ca="1">+IF(AND(ISNUMBER(OFFSET('Sanitation Data'!$G$6,0,10*ROW('Sanitation Data'!G90))),'Data Summary'!DA96="Yes"),OFFSET('Sanitation Data'!$G$6,0,10*ROW('Sanitation Data'!G90)),NA())</f>
        <v>#N/A</v>
      </c>
      <c r="AM96" s="507" t="e">
        <f ca="1">+IF(AND(ISNUMBER(OFFSET('Sanitation Data'!$G$10,0,10*ROW('Sanitation Data'!G90))),'Data Summary'!DB96="Yes"),OFFSET('Sanitation Data'!$G$10,0,10*ROW('Sanitation Data'!G90)),NA())</f>
        <v>#N/A</v>
      </c>
      <c r="AN96" s="507" t="e">
        <f ca="1">+IF(AND(ISNUMBER(OFFSET('Sanitation Data'!$G$11,0,10*ROW('Sanitation Data'!G90))),'Data Summary'!DC96="Yes"),OFFSET('Sanitation Data'!$G$11,0,10*ROW('Sanitation Data'!G90)),NA())</f>
        <v>#N/A</v>
      </c>
      <c r="AO96" s="507" t="e">
        <f ca="1">+IF(AND(ISNUMBER(OFFSET('Sanitation Data'!$G$12,0,10*ROW('Sanitation Data'!G90))),'Data Summary'!DD96="Yes"),OFFSET('Sanitation Data'!$G$12,0,10*ROW('Sanitation Data'!G90)),NA())</f>
        <v>#N/A</v>
      </c>
      <c r="AP96" s="507" t="e">
        <f ca="1">+IF(AND(ISNUMBER(OFFSET('Sanitation Data'!$H$4,0,10*ROW('Sanitation Data'!H90))),'Data Summary'!DE96="Yes"),100-OFFSET('Sanitation Data'!$H$4,0,10*ROW('Sanitation Data'!H90)),NA())</f>
        <v>#N/A</v>
      </c>
      <c r="AQ96" s="507" t="e">
        <f ca="1">+IF(AND(ISNUMBER(OFFSET('Sanitation Data'!$H$6,0,10*ROW('Sanitation Data'!H90))),'Data Summary'!DF96="Yes"),OFFSET('Sanitation Data'!$H$6,0,10*ROW('Sanitation Data'!H90)),NA())</f>
        <v>#N/A</v>
      </c>
      <c r="AR96" s="507" t="e">
        <f ca="1">+IF(AND(ISNUMBER(OFFSET('Sanitation Data'!$H$10,0,10*ROW('Sanitation Data'!H90))),'Data Summary'!DG96="Yes"),OFFSET('Sanitation Data'!$H$10,0,10*ROW('Sanitation Data'!H90)),NA())</f>
        <v>#N/A</v>
      </c>
      <c r="AS96" s="507" t="e">
        <f ca="1">+IF(AND(ISNUMBER(OFFSET('Sanitation Data'!$H$11,0,10*ROW('Sanitation Data'!H90))),'Data Summary'!DH96="Yes"),OFFSET('Sanitation Data'!$H$11,0,10*ROW('Sanitation Data'!H90)),NA())</f>
        <v>#N/A</v>
      </c>
      <c r="AT96" s="507" t="e">
        <f ca="1">+IF(AND(ISNUMBER(OFFSET('Sanitation Data'!$H$12,0,10*ROW('Sanitation Data'!H90))),'Data Summary'!DI96="Yes"),OFFSET('Sanitation Data'!$H$12,0,10*ROW('Sanitation Data'!H90)),NA())</f>
        <v>#N/A</v>
      </c>
      <c r="AU96" s="507" t="e">
        <f ca="1">+IF(AND(ISNUMBER(OFFSET('Sanitation Data'!$I$4,0,10*ROW('Sanitation Data'!I90))),'Data Summary'!DJ96="Yes"),100-OFFSET('Sanitation Data'!$I$4,0,10*ROW('Sanitation Data'!I90)),NA())</f>
        <v>#N/A</v>
      </c>
      <c r="AV96" s="507" t="e">
        <f ca="1">+IF(AND(ISNUMBER(OFFSET('Sanitation Data'!$I$6,0,10*ROW('Sanitation Data'!I90))),'Data Summary'!DK96="Yes"),OFFSET('Sanitation Data'!$I$6,0,10*ROW('Sanitation Data'!I90)),NA())</f>
        <v>#N/A</v>
      </c>
      <c r="AW96" s="507" t="e">
        <f ca="1">+IF(AND(ISNUMBER(OFFSET('Sanitation Data'!$I$10,0,10*ROW('Sanitation Data'!I90))),'Data Summary'!DL96="Yes"),OFFSET('Sanitation Data'!$I$10,0,10*ROW('Sanitation Data'!I90)),NA())</f>
        <v>#N/A</v>
      </c>
      <c r="AX96" s="507" t="e">
        <f ca="1">+IF(AND(ISNUMBER(OFFSET('Sanitation Data'!$I$11,0,10*ROW('Sanitation Data'!I90))),'Data Summary'!DM96="Yes"),OFFSET('Sanitation Data'!$I$11,0,10*ROW('Sanitation Data'!I90)),NA())</f>
        <v>#N/A</v>
      </c>
      <c r="AY96" s="507" t="e">
        <f ca="1">+IF(AND(ISNUMBER(OFFSET('Sanitation Data'!$I$12,0,10*ROW('Sanitation Data'!I90))),'Data Summary'!DN96="Yes"),OFFSET('Sanitation Data'!$I$12,0,10*ROW('Sanitation Data'!I90)),NA())</f>
        <v>#N/A</v>
      </c>
      <c r="AZ96" s="508" t="e">
        <f ca="1">+IF(AND(ISNUMBER(OFFSET('Hygiene Data'!$D$5,0,10*ROW('Hygiene Data'!D90))),'Data Summary'!DO96="Yes"),OFFSET('Hygiene Data'!$D$5,0,10*ROW('Hygiene Data'!D90)),NA())</f>
        <v>#N/A</v>
      </c>
      <c r="BA96" s="508" t="e">
        <f ca="1">+IF(AND(ISNUMBER(OFFSET('Hygiene Data'!$D$7,0,10*ROW('Hygiene Data'!D90))),'Data Summary'!DP96="Yes"),OFFSET('Hygiene Data'!$D$7,0,10*ROW('Hygiene Data'!D90)),NA())</f>
        <v>#N/A</v>
      </c>
      <c r="BB96" s="508" t="e">
        <f ca="1">+IF(AND(ISNUMBER(OFFSET('Hygiene Data'!$D$9,0,10*ROW('Hygiene Data'!D90))),'Data Summary'!DQ96="Yes"),OFFSET('Hygiene Data'!$D$9,0,10*ROW('Hygiene Data'!D90)),NA())</f>
        <v>#N/A</v>
      </c>
      <c r="BC96" s="508" t="e">
        <f ca="1">+IF(AND(ISNUMBER(OFFSET('Hygiene Data'!$E$5,0,10*ROW('Hygiene Data'!E90))),'Data Summary'!DR96="Yes"),OFFSET('Hygiene Data'!$E$5,0,10*ROW('Hygiene Data'!E90)),NA())</f>
        <v>#N/A</v>
      </c>
      <c r="BD96" s="508" t="e">
        <f ca="1">+IF(AND(ISNUMBER(OFFSET('Hygiene Data'!$E$7,0,10*ROW('Hygiene Data'!E90))),'Data Summary'!DS96="Yes"),OFFSET('Hygiene Data'!$E$7,0,10*ROW('Hygiene Data'!E90)),NA())</f>
        <v>#N/A</v>
      </c>
      <c r="BE96" s="508" t="e">
        <f ca="1">+IF(AND(ISNUMBER(OFFSET('Hygiene Data'!$E$9,0,10*ROW('Hygiene Data'!E90))),'Data Summary'!DT96="Yes"),OFFSET('Hygiene Data'!$E$9,0,10*ROW('Hygiene Data'!E90)),NA())</f>
        <v>#N/A</v>
      </c>
      <c r="BF96" s="508" t="e">
        <f ca="1">+IF(AND(ISNUMBER(OFFSET('Hygiene Data'!$F$5,0,10*ROW('Hygiene Data'!F90))),'Data Summary'!DU96="Yes"),OFFSET('Hygiene Data'!$F$5,0,10*ROW('Hygiene Data'!F90)),NA())</f>
        <v>#N/A</v>
      </c>
      <c r="BG96" s="508" t="e">
        <f ca="1">+IF(AND(ISNUMBER(OFFSET('Hygiene Data'!$F$7,0,10*ROW('Hygiene Data'!F90))),'Data Summary'!DV96="Yes"),OFFSET('Hygiene Data'!$F$7,0,10*ROW('Hygiene Data'!F90)),NA())</f>
        <v>#N/A</v>
      </c>
      <c r="BH96" s="508" t="e">
        <f ca="1">+IF(AND(ISNUMBER(OFFSET('Hygiene Data'!$F$9,0,10*ROW('Hygiene Data'!F90))),'Data Summary'!DW96="Yes"),OFFSET('Hygiene Data'!$F$9,0,10*ROW('Hygiene Data'!F90)),NA())</f>
        <v>#N/A</v>
      </c>
      <c r="BI96" s="508" t="e">
        <f ca="1">+IF(AND(ISNUMBER(OFFSET('Hygiene Data'!$G$5,0,10*ROW('Hygiene Data'!G90))),'Data Summary'!DX96="Yes"),OFFSET('Hygiene Data'!$G$5,0,10*ROW('Hygiene Data'!G90)),NA())</f>
        <v>#N/A</v>
      </c>
      <c r="BJ96" s="508" t="e">
        <f ca="1">+IF(AND(ISNUMBER(OFFSET('Hygiene Data'!$G$7,0,10*ROW('Hygiene Data'!G90))),'Data Summary'!DY96="Yes"),OFFSET('Hygiene Data'!$G$7,0,10*ROW('Hygiene Data'!G90)),NA())</f>
        <v>#N/A</v>
      </c>
      <c r="BK96" s="508" t="e">
        <f ca="1">+IF(AND(ISNUMBER(OFFSET('Hygiene Data'!$G$9,0,10*ROW('Hygiene Data'!G90))),'Data Summary'!DZ96="Yes"),OFFSET('Hygiene Data'!$G$9,0,10*ROW('Hygiene Data'!G90)),NA())</f>
        <v>#N/A</v>
      </c>
      <c r="BL96" s="508" t="e">
        <f ca="1">+IF(AND(ISNUMBER(OFFSET('Hygiene Data'!$H$5,0,10*ROW('Hygiene Data'!H90))),'Data Summary'!EA96="Yes"),OFFSET('Hygiene Data'!$H$5,0,10*ROW('Hygiene Data'!H90)),NA())</f>
        <v>#N/A</v>
      </c>
      <c r="BM96" s="508" t="e">
        <f ca="1">+IF(AND(ISNUMBER(OFFSET('Hygiene Data'!$H$7,0,10*ROW('Hygiene Data'!H90))),'Data Summary'!EB96="Yes"),OFFSET('Hygiene Data'!$H$7,0,10*ROW('Hygiene Data'!H90)),NA())</f>
        <v>#N/A</v>
      </c>
      <c r="BN96" s="508" t="e">
        <f ca="1">+IF(AND(ISNUMBER(OFFSET('Hygiene Data'!$H$9,0,10*ROW('Hygiene Data'!H90))),'Data Summary'!EC96="Yes"),OFFSET('Hygiene Data'!$H$9,0,10*ROW('Hygiene Data'!H90)),NA())</f>
        <v>#N/A</v>
      </c>
      <c r="BO96" s="508" t="e">
        <f ca="1">+IF(AND(ISNUMBER(OFFSET('Hygiene Data'!$I$5,0,10*ROW('Hygiene Data'!I90))),'Data Summary'!ED96="Yes"),OFFSET('Hygiene Data'!$I$5,0,10*ROW('Hygiene Data'!I90)),NA())</f>
        <v>#N/A</v>
      </c>
      <c r="BP96" s="508" t="e">
        <f ca="1">+IF(AND(ISNUMBER(OFFSET('Hygiene Data'!$I$7,0,10*ROW('Hygiene Data'!I90))),'Data Summary'!EE96="Yes"),OFFSET('Hygiene Data'!$I$7,0,10*ROW('Hygiene Data'!I90)),NA())</f>
        <v>#N/A</v>
      </c>
      <c r="BQ96" s="508" t="e">
        <f ca="1">+IF(AND(ISNUMBER(OFFSET('Hygiene Data'!$I$9,0,10*ROW('Hygiene Data'!I90))),'Data Summary'!EF96="Yes"),OFFSET('Hygiene Data'!$I$9,0,10*ROW('Hygiene Data'!I90)),NA())</f>
        <v>#N/A</v>
      </c>
    </row>
    <row r="97" spans="1:69" x14ac:dyDescent="0.25">
      <c r="A97" s="504" t="e">
        <f ca="1">+RIGHT('Data Summary'!A97,LEN('Data Summary'!A97)-9)</f>
        <v>#VALUE!</v>
      </c>
      <c r="B97" s="478" t="str">
        <f ca="1">+IF(ISTEXT('Data Summary'!B97),'Data Summary'!B97,"")</f>
        <v/>
      </c>
      <c r="C97" s="505" t="e">
        <f ca="1">+VALUE('Data Summary'!C97)</f>
        <v>#VALUE!</v>
      </c>
      <c r="D97" s="506" t="e">
        <f ca="1">+IF(AND(ISNUMBER(OFFSET('Water Data'!$D$4,0,10*ROW('Water Data'!D91))),'Data Summary'!BS97="Yes"),100-OFFSET('Water Data'!$D$4,0,10*ROW('Water Data'!D91)),NA())</f>
        <v>#N/A</v>
      </c>
      <c r="E97" s="506" t="e">
        <f ca="1">+IF(AND(ISNUMBER(OFFSET('Water Data'!$D$6,0,10*ROW('Water Data'!D91))),'Data Summary'!BT97="Yes"),OFFSET('Water Data'!$D$6,0,10*ROW('Water Data'!D91)),NA())</f>
        <v>#N/A</v>
      </c>
      <c r="F97" s="506" t="e">
        <f ca="1">+IF(AND(ISNUMBER(OFFSET('Water Data'!$D$9,0,10*ROW('Water Data'!D91))),'Data Summary'!BU97="Yes"),OFFSET('Water Data'!$D$9,0,10*ROW('Water Data'!D91)),NA())</f>
        <v>#N/A</v>
      </c>
      <c r="G97" s="506" t="e">
        <f ca="1">+IF(AND(ISNUMBER(OFFSET('Water Data'!$E$4,0,10*ROW('Water Data'!E91))),'Data Summary'!BV97="Yes"),100-OFFSET('Water Data'!$E$4,0,10*ROW('Water Data'!E91)),NA())</f>
        <v>#N/A</v>
      </c>
      <c r="H97" s="506" t="e">
        <f ca="1">+IF(AND(ISNUMBER(OFFSET('Water Data'!$E$6,0,10*ROW('Water Data'!E91))),'Data Summary'!BW97="Yes"),OFFSET('Water Data'!$E$6,0,10*ROW('Water Data'!E91)),NA())</f>
        <v>#N/A</v>
      </c>
      <c r="I97" s="506" t="e">
        <f ca="1">+IF(AND(ISNUMBER(OFFSET('Water Data'!$E$9,0,10*ROW('Water Data'!E91))),'Data Summary'!BX97="Yes"),OFFSET('Water Data'!$E$9,0,10*ROW('Water Data'!E91)),NA())</f>
        <v>#N/A</v>
      </c>
      <c r="J97" s="506" t="e">
        <f ca="1">+IF(AND(ISNUMBER(OFFSET('Water Data'!$F$4,0,10*ROW('Water Data'!F91))),'Data Summary'!BY97="Yes"),100-OFFSET('Water Data'!$F$4,0,10*ROW('Water Data'!F91)),NA())</f>
        <v>#N/A</v>
      </c>
      <c r="K97" s="506" t="e">
        <f ca="1">+IF(AND(ISNUMBER(OFFSET('Water Data'!$F$6,0,10*ROW('Water Data'!F91))),'Data Summary'!BZ97="Yes"),OFFSET('Water Data'!$F$6,0,10*ROW('Water Data'!F91)),NA())</f>
        <v>#N/A</v>
      </c>
      <c r="L97" s="506" t="e">
        <f ca="1">+IF(AND(ISNUMBER(OFFSET('Water Data'!$F$9,0,10*ROW('Water Data'!F91))),'Data Summary'!CA97="Yes"),OFFSET('Water Data'!$F$9,0,10*ROW('Water Data'!F91)),NA())</f>
        <v>#N/A</v>
      </c>
      <c r="M97" s="506" t="e">
        <f ca="1">+IF(AND(ISNUMBER(OFFSET('Water Data'!$G$4,0,10*ROW('Water Data'!G91))),'Data Summary'!CB97="Yes"),100-OFFSET('Water Data'!$G$4,0,10*ROW('Water Data'!G91)),NA())</f>
        <v>#N/A</v>
      </c>
      <c r="N97" s="506" t="e">
        <f ca="1">+IF(AND(ISNUMBER(OFFSET('Water Data'!$G$6,0,10*ROW('Water Data'!G91))),'Data Summary'!CC97="Yes"),OFFSET('Water Data'!$G$6,0,10*ROW('Water Data'!G91)),NA())</f>
        <v>#N/A</v>
      </c>
      <c r="O97" s="506" t="e">
        <f ca="1">+IF(AND(ISNUMBER(OFFSET('Water Data'!$G$9,0,10*ROW('Water Data'!G91))),'Data Summary'!CD97="Yes"),OFFSET('Water Data'!$G$9,0,10*ROW('Water Data'!G91)),NA())</f>
        <v>#N/A</v>
      </c>
      <c r="P97" s="506" t="e">
        <f ca="1">+IF(AND(ISNUMBER(OFFSET('Water Data'!$H$4,0,10*ROW('Water Data'!H91))),'Data Summary'!CE97="Yes"),100-OFFSET('Water Data'!$H$4,0,10*ROW('Water Data'!H91)),NA())</f>
        <v>#N/A</v>
      </c>
      <c r="Q97" s="506" t="e">
        <f ca="1">+IF(AND(ISNUMBER(OFFSET('Water Data'!$H$6,0,10*ROW('Water Data'!H91))),'Data Summary'!CF97="Yes"),OFFSET('Water Data'!$H$6,0,10*ROW('Water Data'!H91)),NA())</f>
        <v>#N/A</v>
      </c>
      <c r="R97" s="506" t="e">
        <f ca="1">+IF(AND(ISNUMBER(OFFSET('Water Data'!$H$9,0,10*ROW('Water Data'!H91))),'Data Summary'!CG97="Yes"),OFFSET('Water Data'!$H$9,0,10*ROW('Water Data'!H91)),NA())</f>
        <v>#N/A</v>
      </c>
      <c r="S97" s="506" t="e">
        <f ca="1">+IF(AND(ISNUMBER(OFFSET('Water Data'!$I$4,0,10*ROW('Water Data'!I91))),'Data Summary'!CH97="Yes"),100-OFFSET('Water Data'!$I$4,0,10*ROW('Water Data'!I91)),NA())</f>
        <v>#N/A</v>
      </c>
      <c r="T97" s="506" t="e">
        <f ca="1">+IF(AND(ISNUMBER(OFFSET('Water Data'!$I$6,0,10*ROW('Water Data'!I91))),'Data Summary'!CI97="Yes"),OFFSET('Water Data'!$I$6,0,10*ROW('Water Data'!I91)),NA())</f>
        <v>#N/A</v>
      </c>
      <c r="U97" s="506" t="e">
        <f ca="1">+IF(AND(ISNUMBER(OFFSET('Water Data'!$I$9,0,10*ROW('Water Data'!I91))),'Data Summary'!CJ97="Yes"),OFFSET('Water Data'!$I$9,0,10*ROW('Water Data'!I91)),NA())</f>
        <v>#N/A</v>
      </c>
      <c r="V97" s="507" t="e">
        <f ca="1">+IF(AND(ISNUMBER(OFFSET('Sanitation Data'!$D$4,0,10*ROW('Sanitation Data'!D91))),'Data Summary'!CK97="Yes"),100-OFFSET('Sanitation Data'!$D$4,0,10*ROW('Sanitation Data'!D91)),NA())</f>
        <v>#N/A</v>
      </c>
      <c r="W97" s="507" t="e">
        <f ca="1">+IF(AND(ISNUMBER(OFFSET('Sanitation Data'!$D$6,0,10*ROW('Sanitation Data'!D91))),'Data Summary'!CL97="Yes"),OFFSET('Sanitation Data'!$D$6,0,10*ROW('Sanitation Data'!D91)),NA())</f>
        <v>#N/A</v>
      </c>
      <c r="X97" s="507" t="e">
        <f ca="1">+IF(AND(ISNUMBER(OFFSET('Sanitation Data'!$D$10,0,10*ROW('Sanitation Data'!D91))),'Data Summary'!CM97="Yes"),OFFSET('Sanitation Data'!$D$10,0,10*ROW('Sanitation Data'!D91)),NA())</f>
        <v>#N/A</v>
      </c>
      <c r="Y97" s="507" t="e">
        <f ca="1">+IF(AND(ISNUMBER(OFFSET('Sanitation Data'!$D$11,0,10*ROW('Sanitation Data'!D91))),'Data Summary'!CN97="Yes"),OFFSET('Sanitation Data'!$D$11,0,10*ROW('Sanitation Data'!D91)),NA())</f>
        <v>#N/A</v>
      </c>
      <c r="Z97" s="507" t="e">
        <f ca="1">+IF(AND(ISNUMBER(OFFSET('Sanitation Data'!$D$12,0,10*ROW('Sanitation Data'!D91))),'Data Summary'!CO97="Yes"),OFFSET('Sanitation Data'!$D$12,0,10*ROW('Sanitation Data'!D91)),NA())</f>
        <v>#N/A</v>
      </c>
      <c r="AA97" s="507" t="e">
        <f ca="1">+IF(AND(ISNUMBER(OFFSET('Sanitation Data'!$E$4,0,10*ROW('Sanitation Data'!E91))),'Data Summary'!CP97="Yes"),100-OFFSET('Sanitation Data'!$E$4,0,10*ROW('Sanitation Data'!E91)),NA())</f>
        <v>#N/A</v>
      </c>
      <c r="AB97" s="507" t="e">
        <f ca="1">+IF(AND(ISNUMBER(OFFSET('Sanitation Data'!$E$6,0,10*ROW('Sanitation Data'!E91))),'Data Summary'!CQ97="Yes"),OFFSET('Sanitation Data'!$E$6,0,10*ROW('Sanitation Data'!E91)),NA())</f>
        <v>#N/A</v>
      </c>
      <c r="AC97" s="507" t="e">
        <f ca="1">+IF(AND(ISNUMBER(OFFSET('Sanitation Data'!$E$10,0,10*ROW('Sanitation Data'!E91))),'Data Summary'!CR97="Yes"),OFFSET('Sanitation Data'!$E$10,0,10*ROW('Sanitation Data'!E91)),NA())</f>
        <v>#N/A</v>
      </c>
      <c r="AD97" s="507" t="e">
        <f ca="1">+IF(AND(ISNUMBER(OFFSET('Sanitation Data'!$E$11,0,10*ROW('Sanitation Data'!E91))),'Data Summary'!CS97="Yes"),OFFSET('Sanitation Data'!$E$11,0,10*ROW('Sanitation Data'!E91)),NA())</f>
        <v>#N/A</v>
      </c>
      <c r="AE97" s="507" t="e">
        <f ca="1">+IF(AND(ISNUMBER(OFFSET('Sanitation Data'!$E$12,0,10*ROW('Sanitation Data'!E91))),'Data Summary'!CT97="Yes"),OFFSET('Sanitation Data'!$E$12,0,10*ROW('Sanitation Data'!E91)),NA())</f>
        <v>#N/A</v>
      </c>
      <c r="AF97" s="507" t="e">
        <f ca="1">+IF(AND(ISNUMBER(OFFSET('Sanitation Data'!$F$4,0,10*ROW('Sanitation Data'!F91))),'Data Summary'!CU97="Yes"),100-OFFSET('Sanitation Data'!$F$4,0,10*ROW('Sanitation Data'!F91)),NA())</f>
        <v>#N/A</v>
      </c>
      <c r="AG97" s="507" t="e">
        <f ca="1">+IF(AND(ISNUMBER(OFFSET('Sanitation Data'!$F$6,0,10*ROW('Sanitation Data'!F91))),'Data Summary'!CV97="Yes"),OFFSET('Sanitation Data'!$F$6,0,10*ROW('Sanitation Data'!F91)),NA())</f>
        <v>#N/A</v>
      </c>
      <c r="AH97" s="507" t="e">
        <f ca="1">+IF(AND(ISNUMBER(OFFSET('Sanitation Data'!$F$10,0,10*ROW('Sanitation Data'!F91))),'Data Summary'!CW97="Yes"),OFFSET('Sanitation Data'!$F$10,0,10*ROW('Sanitation Data'!F91)),NA())</f>
        <v>#N/A</v>
      </c>
      <c r="AI97" s="507" t="e">
        <f ca="1">+IF(AND(ISNUMBER(OFFSET('Sanitation Data'!$F$11,0,10*ROW('Sanitation Data'!F91))),'Data Summary'!CX97="Yes"),OFFSET('Sanitation Data'!$F$11,0,10*ROW('Sanitation Data'!F91)),NA())</f>
        <v>#N/A</v>
      </c>
      <c r="AJ97" s="507" t="e">
        <f ca="1">+IF(AND(ISNUMBER(OFFSET('Sanitation Data'!$F$12,0,10*ROW('Sanitation Data'!F91))),'Data Summary'!CY97="Yes"),OFFSET('Sanitation Data'!$F$12,0,10*ROW('Sanitation Data'!F91)),NA())</f>
        <v>#N/A</v>
      </c>
      <c r="AK97" s="507" t="e">
        <f ca="1">+IF(AND(ISNUMBER(OFFSET('Sanitation Data'!$G$4,0,10*ROW('Sanitation Data'!G91))),'Data Summary'!CZ97="Yes"),100-OFFSET('Sanitation Data'!$G$4,0,10*ROW('Sanitation Data'!G91)),NA())</f>
        <v>#N/A</v>
      </c>
      <c r="AL97" s="507" t="e">
        <f ca="1">+IF(AND(ISNUMBER(OFFSET('Sanitation Data'!$G$6,0,10*ROW('Sanitation Data'!G91))),'Data Summary'!DA97="Yes"),OFFSET('Sanitation Data'!$G$6,0,10*ROW('Sanitation Data'!G91)),NA())</f>
        <v>#N/A</v>
      </c>
      <c r="AM97" s="507" t="e">
        <f ca="1">+IF(AND(ISNUMBER(OFFSET('Sanitation Data'!$G$10,0,10*ROW('Sanitation Data'!G91))),'Data Summary'!DB97="Yes"),OFFSET('Sanitation Data'!$G$10,0,10*ROW('Sanitation Data'!G91)),NA())</f>
        <v>#N/A</v>
      </c>
      <c r="AN97" s="507" t="e">
        <f ca="1">+IF(AND(ISNUMBER(OFFSET('Sanitation Data'!$G$11,0,10*ROW('Sanitation Data'!G91))),'Data Summary'!DC97="Yes"),OFFSET('Sanitation Data'!$G$11,0,10*ROW('Sanitation Data'!G91)),NA())</f>
        <v>#N/A</v>
      </c>
      <c r="AO97" s="507" t="e">
        <f ca="1">+IF(AND(ISNUMBER(OFFSET('Sanitation Data'!$G$12,0,10*ROW('Sanitation Data'!G91))),'Data Summary'!DD97="Yes"),OFFSET('Sanitation Data'!$G$12,0,10*ROW('Sanitation Data'!G91)),NA())</f>
        <v>#N/A</v>
      </c>
      <c r="AP97" s="507" t="e">
        <f ca="1">+IF(AND(ISNUMBER(OFFSET('Sanitation Data'!$H$4,0,10*ROW('Sanitation Data'!H91))),'Data Summary'!DE97="Yes"),100-OFFSET('Sanitation Data'!$H$4,0,10*ROW('Sanitation Data'!H91)),NA())</f>
        <v>#N/A</v>
      </c>
      <c r="AQ97" s="507" t="e">
        <f ca="1">+IF(AND(ISNUMBER(OFFSET('Sanitation Data'!$H$6,0,10*ROW('Sanitation Data'!H91))),'Data Summary'!DF97="Yes"),OFFSET('Sanitation Data'!$H$6,0,10*ROW('Sanitation Data'!H91)),NA())</f>
        <v>#N/A</v>
      </c>
      <c r="AR97" s="507" t="e">
        <f ca="1">+IF(AND(ISNUMBER(OFFSET('Sanitation Data'!$H$10,0,10*ROW('Sanitation Data'!H91))),'Data Summary'!DG97="Yes"),OFFSET('Sanitation Data'!$H$10,0,10*ROW('Sanitation Data'!H91)),NA())</f>
        <v>#N/A</v>
      </c>
      <c r="AS97" s="507" t="e">
        <f ca="1">+IF(AND(ISNUMBER(OFFSET('Sanitation Data'!$H$11,0,10*ROW('Sanitation Data'!H91))),'Data Summary'!DH97="Yes"),OFFSET('Sanitation Data'!$H$11,0,10*ROW('Sanitation Data'!H91)),NA())</f>
        <v>#N/A</v>
      </c>
      <c r="AT97" s="507" t="e">
        <f ca="1">+IF(AND(ISNUMBER(OFFSET('Sanitation Data'!$H$12,0,10*ROW('Sanitation Data'!H91))),'Data Summary'!DI97="Yes"),OFFSET('Sanitation Data'!$H$12,0,10*ROW('Sanitation Data'!H91)),NA())</f>
        <v>#N/A</v>
      </c>
      <c r="AU97" s="507" t="e">
        <f ca="1">+IF(AND(ISNUMBER(OFFSET('Sanitation Data'!$I$4,0,10*ROW('Sanitation Data'!I91))),'Data Summary'!DJ97="Yes"),100-OFFSET('Sanitation Data'!$I$4,0,10*ROW('Sanitation Data'!I91)),NA())</f>
        <v>#N/A</v>
      </c>
      <c r="AV97" s="507" t="e">
        <f ca="1">+IF(AND(ISNUMBER(OFFSET('Sanitation Data'!$I$6,0,10*ROW('Sanitation Data'!I91))),'Data Summary'!DK97="Yes"),OFFSET('Sanitation Data'!$I$6,0,10*ROW('Sanitation Data'!I91)),NA())</f>
        <v>#N/A</v>
      </c>
      <c r="AW97" s="507" t="e">
        <f ca="1">+IF(AND(ISNUMBER(OFFSET('Sanitation Data'!$I$10,0,10*ROW('Sanitation Data'!I91))),'Data Summary'!DL97="Yes"),OFFSET('Sanitation Data'!$I$10,0,10*ROW('Sanitation Data'!I91)),NA())</f>
        <v>#N/A</v>
      </c>
      <c r="AX97" s="507" t="e">
        <f ca="1">+IF(AND(ISNUMBER(OFFSET('Sanitation Data'!$I$11,0,10*ROW('Sanitation Data'!I91))),'Data Summary'!DM97="Yes"),OFFSET('Sanitation Data'!$I$11,0,10*ROW('Sanitation Data'!I91)),NA())</f>
        <v>#N/A</v>
      </c>
      <c r="AY97" s="507" t="e">
        <f ca="1">+IF(AND(ISNUMBER(OFFSET('Sanitation Data'!$I$12,0,10*ROW('Sanitation Data'!I91))),'Data Summary'!DN97="Yes"),OFFSET('Sanitation Data'!$I$12,0,10*ROW('Sanitation Data'!I91)),NA())</f>
        <v>#N/A</v>
      </c>
      <c r="AZ97" s="508" t="e">
        <f ca="1">+IF(AND(ISNUMBER(OFFSET('Hygiene Data'!$D$5,0,10*ROW('Hygiene Data'!D91))),'Data Summary'!DO97="Yes"),OFFSET('Hygiene Data'!$D$5,0,10*ROW('Hygiene Data'!D91)),NA())</f>
        <v>#N/A</v>
      </c>
      <c r="BA97" s="508" t="e">
        <f ca="1">+IF(AND(ISNUMBER(OFFSET('Hygiene Data'!$D$7,0,10*ROW('Hygiene Data'!D91))),'Data Summary'!DP97="Yes"),OFFSET('Hygiene Data'!$D$7,0,10*ROW('Hygiene Data'!D91)),NA())</f>
        <v>#N/A</v>
      </c>
      <c r="BB97" s="508" t="e">
        <f ca="1">+IF(AND(ISNUMBER(OFFSET('Hygiene Data'!$D$9,0,10*ROW('Hygiene Data'!D91))),'Data Summary'!DQ97="Yes"),OFFSET('Hygiene Data'!$D$9,0,10*ROW('Hygiene Data'!D91)),NA())</f>
        <v>#N/A</v>
      </c>
      <c r="BC97" s="508" t="e">
        <f ca="1">+IF(AND(ISNUMBER(OFFSET('Hygiene Data'!$E$5,0,10*ROW('Hygiene Data'!E91))),'Data Summary'!DR97="Yes"),OFFSET('Hygiene Data'!$E$5,0,10*ROW('Hygiene Data'!E91)),NA())</f>
        <v>#N/A</v>
      </c>
      <c r="BD97" s="508" t="e">
        <f ca="1">+IF(AND(ISNUMBER(OFFSET('Hygiene Data'!$E$7,0,10*ROW('Hygiene Data'!E91))),'Data Summary'!DS97="Yes"),OFFSET('Hygiene Data'!$E$7,0,10*ROW('Hygiene Data'!E91)),NA())</f>
        <v>#N/A</v>
      </c>
      <c r="BE97" s="508" t="e">
        <f ca="1">+IF(AND(ISNUMBER(OFFSET('Hygiene Data'!$E$9,0,10*ROW('Hygiene Data'!E91))),'Data Summary'!DT97="Yes"),OFFSET('Hygiene Data'!$E$9,0,10*ROW('Hygiene Data'!E91)),NA())</f>
        <v>#N/A</v>
      </c>
      <c r="BF97" s="508" t="e">
        <f ca="1">+IF(AND(ISNUMBER(OFFSET('Hygiene Data'!$F$5,0,10*ROW('Hygiene Data'!F91))),'Data Summary'!DU97="Yes"),OFFSET('Hygiene Data'!$F$5,0,10*ROW('Hygiene Data'!F91)),NA())</f>
        <v>#N/A</v>
      </c>
      <c r="BG97" s="508" t="e">
        <f ca="1">+IF(AND(ISNUMBER(OFFSET('Hygiene Data'!$F$7,0,10*ROW('Hygiene Data'!F91))),'Data Summary'!DV97="Yes"),OFFSET('Hygiene Data'!$F$7,0,10*ROW('Hygiene Data'!F91)),NA())</f>
        <v>#N/A</v>
      </c>
      <c r="BH97" s="508" t="e">
        <f ca="1">+IF(AND(ISNUMBER(OFFSET('Hygiene Data'!$F$9,0,10*ROW('Hygiene Data'!F91))),'Data Summary'!DW97="Yes"),OFFSET('Hygiene Data'!$F$9,0,10*ROW('Hygiene Data'!F91)),NA())</f>
        <v>#N/A</v>
      </c>
      <c r="BI97" s="508" t="e">
        <f ca="1">+IF(AND(ISNUMBER(OFFSET('Hygiene Data'!$G$5,0,10*ROW('Hygiene Data'!G91))),'Data Summary'!DX97="Yes"),OFFSET('Hygiene Data'!$G$5,0,10*ROW('Hygiene Data'!G91)),NA())</f>
        <v>#N/A</v>
      </c>
      <c r="BJ97" s="508" t="e">
        <f ca="1">+IF(AND(ISNUMBER(OFFSET('Hygiene Data'!$G$7,0,10*ROW('Hygiene Data'!G91))),'Data Summary'!DY97="Yes"),OFFSET('Hygiene Data'!$G$7,0,10*ROW('Hygiene Data'!G91)),NA())</f>
        <v>#N/A</v>
      </c>
      <c r="BK97" s="508" t="e">
        <f ca="1">+IF(AND(ISNUMBER(OFFSET('Hygiene Data'!$G$9,0,10*ROW('Hygiene Data'!G91))),'Data Summary'!DZ97="Yes"),OFFSET('Hygiene Data'!$G$9,0,10*ROW('Hygiene Data'!G91)),NA())</f>
        <v>#N/A</v>
      </c>
      <c r="BL97" s="508" t="e">
        <f ca="1">+IF(AND(ISNUMBER(OFFSET('Hygiene Data'!$H$5,0,10*ROW('Hygiene Data'!H91))),'Data Summary'!EA97="Yes"),OFFSET('Hygiene Data'!$H$5,0,10*ROW('Hygiene Data'!H91)),NA())</f>
        <v>#N/A</v>
      </c>
      <c r="BM97" s="508" t="e">
        <f ca="1">+IF(AND(ISNUMBER(OFFSET('Hygiene Data'!$H$7,0,10*ROW('Hygiene Data'!H91))),'Data Summary'!EB97="Yes"),OFFSET('Hygiene Data'!$H$7,0,10*ROW('Hygiene Data'!H91)),NA())</f>
        <v>#N/A</v>
      </c>
      <c r="BN97" s="508" t="e">
        <f ca="1">+IF(AND(ISNUMBER(OFFSET('Hygiene Data'!$H$9,0,10*ROW('Hygiene Data'!H91))),'Data Summary'!EC97="Yes"),OFFSET('Hygiene Data'!$H$9,0,10*ROW('Hygiene Data'!H91)),NA())</f>
        <v>#N/A</v>
      </c>
      <c r="BO97" s="508" t="e">
        <f ca="1">+IF(AND(ISNUMBER(OFFSET('Hygiene Data'!$I$5,0,10*ROW('Hygiene Data'!I91))),'Data Summary'!ED97="Yes"),OFFSET('Hygiene Data'!$I$5,0,10*ROW('Hygiene Data'!I91)),NA())</f>
        <v>#N/A</v>
      </c>
      <c r="BP97" s="508" t="e">
        <f ca="1">+IF(AND(ISNUMBER(OFFSET('Hygiene Data'!$I$7,0,10*ROW('Hygiene Data'!I91))),'Data Summary'!EE97="Yes"),OFFSET('Hygiene Data'!$I$7,0,10*ROW('Hygiene Data'!I91)),NA())</f>
        <v>#N/A</v>
      </c>
      <c r="BQ97" s="508" t="e">
        <f ca="1">+IF(AND(ISNUMBER(OFFSET('Hygiene Data'!$I$9,0,10*ROW('Hygiene Data'!I91))),'Data Summary'!EF97="Yes"),OFFSET('Hygiene Data'!$I$9,0,10*ROW('Hygiene Data'!I91)),NA())</f>
        <v>#N/A</v>
      </c>
    </row>
    <row r="98" spans="1:69" x14ac:dyDescent="0.25">
      <c r="A98" s="504" t="e">
        <f ca="1">+RIGHT('Data Summary'!A98,LEN('Data Summary'!A98)-9)</f>
        <v>#VALUE!</v>
      </c>
      <c r="B98" s="478" t="str">
        <f ca="1">+IF(ISTEXT('Data Summary'!B98),'Data Summary'!B98,"")</f>
        <v/>
      </c>
      <c r="C98" s="505" t="e">
        <f ca="1">+VALUE('Data Summary'!C98)</f>
        <v>#VALUE!</v>
      </c>
      <c r="D98" s="506" t="e">
        <f ca="1">+IF(AND(ISNUMBER(OFFSET('Water Data'!$D$4,0,10*ROW('Water Data'!D92))),'Data Summary'!BS98="Yes"),100-OFFSET('Water Data'!$D$4,0,10*ROW('Water Data'!D92)),NA())</f>
        <v>#N/A</v>
      </c>
      <c r="E98" s="506" t="e">
        <f ca="1">+IF(AND(ISNUMBER(OFFSET('Water Data'!$D$6,0,10*ROW('Water Data'!D92))),'Data Summary'!BT98="Yes"),OFFSET('Water Data'!$D$6,0,10*ROW('Water Data'!D92)),NA())</f>
        <v>#N/A</v>
      </c>
      <c r="F98" s="506" t="e">
        <f ca="1">+IF(AND(ISNUMBER(OFFSET('Water Data'!$D$9,0,10*ROW('Water Data'!D92))),'Data Summary'!BU98="Yes"),OFFSET('Water Data'!$D$9,0,10*ROW('Water Data'!D92)),NA())</f>
        <v>#N/A</v>
      </c>
      <c r="G98" s="506" t="e">
        <f ca="1">+IF(AND(ISNUMBER(OFFSET('Water Data'!$E$4,0,10*ROW('Water Data'!E92))),'Data Summary'!BV98="Yes"),100-OFFSET('Water Data'!$E$4,0,10*ROW('Water Data'!E92)),NA())</f>
        <v>#N/A</v>
      </c>
      <c r="H98" s="506" t="e">
        <f ca="1">+IF(AND(ISNUMBER(OFFSET('Water Data'!$E$6,0,10*ROW('Water Data'!E92))),'Data Summary'!BW98="Yes"),OFFSET('Water Data'!$E$6,0,10*ROW('Water Data'!E92)),NA())</f>
        <v>#N/A</v>
      </c>
      <c r="I98" s="506" t="e">
        <f ca="1">+IF(AND(ISNUMBER(OFFSET('Water Data'!$E$9,0,10*ROW('Water Data'!E92))),'Data Summary'!BX98="Yes"),OFFSET('Water Data'!$E$9,0,10*ROW('Water Data'!E92)),NA())</f>
        <v>#N/A</v>
      </c>
      <c r="J98" s="506" t="e">
        <f ca="1">+IF(AND(ISNUMBER(OFFSET('Water Data'!$F$4,0,10*ROW('Water Data'!F92))),'Data Summary'!BY98="Yes"),100-OFFSET('Water Data'!$F$4,0,10*ROW('Water Data'!F92)),NA())</f>
        <v>#N/A</v>
      </c>
      <c r="K98" s="506" t="e">
        <f ca="1">+IF(AND(ISNUMBER(OFFSET('Water Data'!$F$6,0,10*ROW('Water Data'!F92))),'Data Summary'!BZ98="Yes"),OFFSET('Water Data'!$F$6,0,10*ROW('Water Data'!F92)),NA())</f>
        <v>#N/A</v>
      </c>
      <c r="L98" s="506" t="e">
        <f ca="1">+IF(AND(ISNUMBER(OFFSET('Water Data'!$F$9,0,10*ROW('Water Data'!F92))),'Data Summary'!CA98="Yes"),OFFSET('Water Data'!$F$9,0,10*ROW('Water Data'!F92)),NA())</f>
        <v>#N/A</v>
      </c>
      <c r="M98" s="506" t="e">
        <f ca="1">+IF(AND(ISNUMBER(OFFSET('Water Data'!$G$4,0,10*ROW('Water Data'!G92))),'Data Summary'!CB98="Yes"),100-OFFSET('Water Data'!$G$4,0,10*ROW('Water Data'!G92)),NA())</f>
        <v>#N/A</v>
      </c>
      <c r="N98" s="506" t="e">
        <f ca="1">+IF(AND(ISNUMBER(OFFSET('Water Data'!$G$6,0,10*ROW('Water Data'!G92))),'Data Summary'!CC98="Yes"),OFFSET('Water Data'!$G$6,0,10*ROW('Water Data'!G92)),NA())</f>
        <v>#N/A</v>
      </c>
      <c r="O98" s="506" t="e">
        <f ca="1">+IF(AND(ISNUMBER(OFFSET('Water Data'!$G$9,0,10*ROW('Water Data'!G92))),'Data Summary'!CD98="Yes"),OFFSET('Water Data'!$G$9,0,10*ROW('Water Data'!G92)),NA())</f>
        <v>#N/A</v>
      </c>
      <c r="P98" s="506" t="e">
        <f ca="1">+IF(AND(ISNUMBER(OFFSET('Water Data'!$H$4,0,10*ROW('Water Data'!H92))),'Data Summary'!CE98="Yes"),100-OFFSET('Water Data'!$H$4,0,10*ROW('Water Data'!H92)),NA())</f>
        <v>#N/A</v>
      </c>
      <c r="Q98" s="506" t="e">
        <f ca="1">+IF(AND(ISNUMBER(OFFSET('Water Data'!$H$6,0,10*ROW('Water Data'!H92))),'Data Summary'!CF98="Yes"),OFFSET('Water Data'!$H$6,0,10*ROW('Water Data'!H92)),NA())</f>
        <v>#N/A</v>
      </c>
      <c r="R98" s="506" t="e">
        <f ca="1">+IF(AND(ISNUMBER(OFFSET('Water Data'!$H$9,0,10*ROW('Water Data'!H92))),'Data Summary'!CG98="Yes"),OFFSET('Water Data'!$H$9,0,10*ROW('Water Data'!H92)),NA())</f>
        <v>#N/A</v>
      </c>
      <c r="S98" s="506" t="e">
        <f ca="1">+IF(AND(ISNUMBER(OFFSET('Water Data'!$I$4,0,10*ROW('Water Data'!I92))),'Data Summary'!CH98="Yes"),100-OFFSET('Water Data'!$I$4,0,10*ROW('Water Data'!I92)),NA())</f>
        <v>#N/A</v>
      </c>
      <c r="T98" s="506" t="e">
        <f ca="1">+IF(AND(ISNUMBER(OFFSET('Water Data'!$I$6,0,10*ROW('Water Data'!I92))),'Data Summary'!CI98="Yes"),OFFSET('Water Data'!$I$6,0,10*ROW('Water Data'!I92)),NA())</f>
        <v>#N/A</v>
      </c>
      <c r="U98" s="506" t="e">
        <f ca="1">+IF(AND(ISNUMBER(OFFSET('Water Data'!$I$9,0,10*ROW('Water Data'!I92))),'Data Summary'!CJ98="Yes"),OFFSET('Water Data'!$I$9,0,10*ROW('Water Data'!I92)),NA())</f>
        <v>#N/A</v>
      </c>
      <c r="V98" s="507" t="e">
        <f ca="1">+IF(AND(ISNUMBER(OFFSET('Sanitation Data'!$D$4,0,10*ROW('Sanitation Data'!D92))),'Data Summary'!CK98="Yes"),100-OFFSET('Sanitation Data'!$D$4,0,10*ROW('Sanitation Data'!D92)),NA())</f>
        <v>#N/A</v>
      </c>
      <c r="W98" s="507" t="e">
        <f ca="1">+IF(AND(ISNUMBER(OFFSET('Sanitation Data'!$D$6,0,10*ROW('Sanitation Data'!D92))),'Data Summary'!CL98="Yes"),OFFSET('Sanitation Data'!$D$6,0,10*ROW('Sanitation Data'!D92)),NA())</f>
        <v>#N/A</v>
      </c>
      <c r="X98" s="507" t="e">
        <f ca="1">+IF(AND(ISNUMBER(OFFSET('Sanitation Data'!$D$10,0,10*ROW('Sanitation Data'!D92))),'Data Summary'!CM98="Yes"),OFFSET('Sanitation Data'!$D$10,0,10*ROW('Sanitation Data'!D92)),NA())</f>
        <v>#N/A</v>
      </c>
      <c r="Y98" s="507" t="e">
        <f ca="1">+IF(AND(ISNUMBER(OFFSET('Sanitation Data'!$D$11,0,10*ROW('Sanitation Data'!D92))),'Data Summary'!CN98="Yes"),OFFSET('Sanitation Data'!$D$11,0,10*ROW('Sanitation Data'!D92)),NA())</f>
        <v>#N/A</v>
      </c>
      <c r="Z98" s="507" t="e">
        <f ca="1">+IF(AND(ISNUMBER(OFFSET('Sanitation Data'!$D$12,0,10*ROW('Sanitation Data'!D92))),'Data Summary'!CO98="Yes"),OFFSET('Sanitation Data'!$D$12,0,10*ROW('Sanitation Data'!D92)),NA())</f>
        <v>#N/A</v>
      </c>
      <c r="AA98" s="507" t="e">
        <f ca="1">+IF(AND(ISNUMBER(OFFSET('Sanitation Data'!$E$4,0,10*ROW('Sanitation Data'!E92))),'Data Summary'!CP98="Yes"),100-OFFSET('Sanitation Data'!$E$4,0,10*ROW('Sanitation Data'!E92)),NA())</f>
        <v>#N/A</v>
      </c>
      <c r="AB98" s="507" t="e">
        <f ca="1">+IF(AND(ISNUMBER(OFFSET('Sanitation Data'!$E$6,0,10*ROW('Sanitation Data'!E92))),'Data Summary'!CQ98="Yes"),OFFSET('Sanitation Data'!$E$6,0,10*ROW('Sanitation Data'!E92)),NA())</f>
        <v>#N/A</v>
      </c>
      <c r="AC98" s="507" t="e">
        <f ca="1">+IF(AND(ISNUMBER(OFFSET('Sanitation Data'!$E$10,0,10*ROW('Sanitation Data'!E92))),'Data Summary'!CR98="Yes"),OFFSET('Sanitation Data'!$E$10,0,10*ROW('Sanitation Data'!E92)),NA())</f>
        <v>#N/A</v>
      </c>
      <c r="AD98" s="507" t="e">
        <f ca="1">+IF(AND(ISNUMBER(OFFSET('Sanitation Data'!$E$11,0,10*ROW('Sanitation Data'!E92))),'Data Summary'!CS98="Yes"),OFFSET('Sanitation Data'!$E$11,0,10*ROW('Sanitation Data'!E92)),NA())</f>
        <v>#N/A</v>
      </c>
      <c r="AE98" s="507" t="e">
        <f ca="1">+IF(AND(ISNUMBER(OFFSET('Sanitation Data'!$E$12,0,10*ROW('Sanitation Data'!E92))),'Data Summary'!CT98="Yes"),OFFSET('Sanitation Data'!$E$12,0,10*ROW('Sanitation Data'!E92)),NA())</f>
        <v>#N/A</v>
      </c>
      <c r="AF98" s="507" t="e">
        <f ca="1">+IF(AND(ISNUMBER(OFFSET('Sanitation Data'!$F$4,0,10*ROW('Sanitation Data'!F92))),'Data Summary'!CU98="Yes"),100-OFFSET('Sanitation Data'!$F$4,0,10*ROW('Sanitation Data'!F92)),NA())</f>
        <v>#N/A</v>
      </c>
      <c r="AG98" s="507" t="e">
        <f ca="1">+IF(AND(ISNUMBER(OFFSET('Sanitation Data'!$F$6,0,10*ROW('Sanitation Data'!F92))),'Data Summary'!CV98="Yes"),OFFSET('Sanitation Data'!$F$6,0,10*ROW('Sanitation Data'!F92)),NA())</f>
        <v>#N/A</v>
      </c>
      <c r="AH98" s="507" t="e">
        <f ca="1">+IF(AND(ISNUMBER(OFFSET('Sanitation Data'!$F$10,0,10*ROW('Sanitation Data'!F92))),'Data Summary'!CW98="Yes"),OFFSET('Sanitation Data'!$F$10,0,10*ROW('Sanitation Data'!F92)),NA())</f>
        <v>#N/A</v>
      </c>
      <c r="AI98" s="507" t="e">
        <f ca="1">+IF(AND(ISNUMBER(OFFSET('Sanitation Data'!$F$11,0,10*ROW('Sanitation Data'!F92))),'Data Summary'!CX98="Yes"),OFFSET('Sanitation Data'!$F$11,0,10*ROW('Sanitation Data'!F92)),NA())</f>
        <v>#N/A</v>
      </c>
      <c r="AJ98" s="507" t="e">
        <f ca="1">+IF(AND(ISNUMBER(OFFSET('Sanitation Data'!$F$12,0,10*ROW('Sanitation Data'!F92))),'Data Summary'!CY98="Yes"),OFFSET('Sanitation Data'!$F$12,0,10*ROW('Sanitation Data'!F92)),NA())</f>
        <v>#N/A</v>
      </c>
      <c r="AK98" s="507" t="e">
        <f ca="1">+IF(AND(ISNUMBER(OFFSET('Sanitation Data'!$G$4,0,10*ROW('Sanitation Data'!G92))),'Data Summary'!CZ98="Yes"),100-OFFSET('Sanitation Data'!$G$4,0,10*ROW('Sanitation Data'!G92)),NA())</f>
        <v>#N/A</v>
      </c>
      <c r="AL98" s="507" t="e">
        <f ca="1">+IF(AND(ISNUMBER(OFFSET('Sanitation Data'!$G$6,0,10*ROW('Sanitation Data'!G92))),'Data Summary'!DA98="Yes"),OFFSET('Sanitation Data'!$G$6,0,10*ROW('Sanitation Data'!G92)),NA())</f>
        <v>#N/A</v>
      </c>
      <c r="AM98" s="507" t="e">
        <f ca="1">+IF(AND(ISNUMBER(OFFSET('Sanitation Data'!$G$10,0,10*ROW('Sanitation Data'!G92))),'Data Summary'!DB98="Yes"),OFFSET('Sanitation Data'!$G$10,0,10*ROW('Sanitation Data'!G92)),NA())</f>
        <v>#N/A</v>
      </c>
      <c r="AN98" s="507" t="e">
        <f ca="1">+IF(AND(ISNUMBER(OFFSET('Sanitation Data'!$G$11,0,10*ROW('Sanitation Data'!G92))),'Data Summary'!DC98="Yes"),OFFSET('Sanitation Data'!$G$11,0,10*ROW('Sanitation Data'!G92)),NA())</f>
        <v>#N/A</v>
      </c>
      <c r="AO98" s="507" t="e">
        <f ca="1">+IF(AND(ISNUMBER(OFFSET('Sanitation Data'!$G$12,0,10*ROW('Sanitation Data'!G92))),'Data Summary'!DD98="Yes"),OFFSET('Sanitation Data'!$G$12,0,10*ROW('Sanitation Data'!G92)),NA())</f>
        <v>#N/A</v>
      </c>
      <c r="AP98" s="507" t="e">
        <f ca="1">+IF(AND(ISNUMBER(OFFSET('Sanitation Data'!$H$4,0,10*ROW('Sanitation Data'!H92))),'Data Summary'!DE98="Yes"),100-OFFSET('Sanitation Data'!$H$4,0,10*ROW('Sanitation Data'!H92)),NA())</f>
        <v>#N/A</v>
      </c>
      <c r="AQ98" s="507" t="e">
        <f ca="1">+IF(AND(ISNUMBER(OFFSET('Sanitation Data'!$H$6,0,10*ROW('Sanitation Data'!H92))),'Data Summary'!DF98="Yes"),OFFSET('Sanitation Data'!$H$6,0,10*ROW('Sanitation Data'!H92)),NA())</f>
        <v>#N/A</v>
      </c>
      <c r="AR98" s="507" t="e">
        <f ca="1">+IF(AND(ISNUMBER(OFFSET('Sanitation Data'!$H$10,0,10*ROW('Sanitation Data'!H92))),'Data Summary'!DG98="Yes"),OFFSET('Sanitation Data'!$H$10,0,10*ROW('Sanitation Data'!H92)),NA())</f>
        <v>#N/A</v>
      </c>
      <c r="AS98" s="507" t="e">
        <f ca="1">+IF(AND(ISNUMBER(OFFSET('Sanitation Data'!$H$11,0,10*ROW('Sanitation Data'!H92))),'Data Summary'!DH98="Yes"),OFFSET('Sanitation Data'!$H$11,0,10*ROW('Sanitation Data'!H92)),NA())</f>
        <v>#N/A</v>
      </c>
      <c r="AT98" s="507" t="e">
        <f ca="1">+IF(AND(ISNUMBER(OFFSET('Sanitation Data'!$H$12,0,10*ROW('Sanitation Data'!H92))),'Data Summary'!DI98="Yes"),OFFSET('Sanitation Data'!$H$12,0,10*ROW('Sanitation Data'!H92)),NA())</f>
        <v>#N/A</v>
      </c>
      <c r="AU98" s="507" t="e">
        <f ca="1">+IF(AND(ISNUMBER(OFFSET('Sanitation Data'!$I$4,0,10*ROW('Sanitation Data'!I92))),'Data Summary'!DJ98="Yes"),100-OFFSET('Sanitation Data'!$I$4,0,10*ROW('Sanitation Data'!I92)),NA())</f>
        <v>#N/A</v>
      </c>
      <c r="AV98" s="507" t="e">
        <f ca="1">+IF(AND(ISNUMBER(OFFSET('Sanitation Data'!$I$6,0,10*ROW('Sanitation Data'!I92))),'Data Summary'!DK98="Yes"),OFFSET('Sanitation Data'!$I$6,0,10*ROW('Sanitation Data'!I92)),NA())</f>
        <v>#N/A</v>
      </c>
      <c r="AW98" s="507" t="e">
        <f ca="1">+IF(AND(ISNUMBER(OFFSET('Sanitation Data'!$I$10,0,10*ROW('Sanitation Data'!I92))),'Data Summary'!DL98="Yes"),OFFSET('Sanitation Data'!$I$10,0,10*ROW('Sanitation Data'!I92)),NA())</f>
        <v>#N/A</v>
      </c>
      <c r="AX98" s="507" t="e">
        <f ca="1">+IF(AND(ISNUMBER(OFFSET('Sanitation Data'!$I$11,0,10*ROW('Sanitation Data'!I92))),'Data Summary'!DM98="Yes"),OFFSET('Sanitation Data'!$I$11,0,10*ROW('Sanitation Data'!I92)),NA())</f>
        <v>#N/A</v>
      </c>
      <c r="AY98" s="507" t="e">
        <f ca="1">+IF(AND(ISNUMBER(OFFSET('Sanitation Data'!$I$12,0,10*ROW('Sanitation Data'!I92))),'Data Summary'!DN98="Yes"),OFFSET('Sanitation Data'!$I$12,0,10*ROW('Sanitation Data'!I92)),NA())</f>
        <v>#N/A</v>
      </c>
      <c r="AZ98" s="508" t="e">
        <f ca="1">+IF(AND(ISNUMBER(OFFSET('Hygiene Data'!$D$5,0,10*ROW('Hygiene Data'!D92))),'Data Summary'!DO98="Yes"),OFFSET('Hygiene Data'!$D$5,0,10*ROW('Hygiene Data'!D92)),NA())</f>
        <v>#N/A</v>
      </c>
      <c r="BA98" s="508" t="e">
        <f ca="1">+IF(AND(ISNUMBER(OFFSET('Hygiene Data'!$D$7,0,10*ROW('Hygiene Data'!D92))),'Data Summary'!DP98="Yes"),OFFSET('Hygiene Data'!$D$7,0,10*ROW('Hygiene Data'!D92)),NA())</f>
        <v>#N/A</v>
      </c>
      <c r="BB98" s="508" t="e">
        <f ca="1">+IF(AND(ISNUMBER(OFFSET('Hygiene Data'!$D$9,0,10*ROW('Hygiene Data'!D92))),'Data Summary'!DQ98="Yes"),OFFSET('Hygiene Data'!$D$9,0,10*ROW('Hygiene Data'!D92)),NA())</f>
        <v>#N/A</v>
      </c>
      <c r="BC98" s="508" t="e">
        <f ca="1">+IF(AND(ISNUMBER(OFFSET('Hygiene Data'!$E$5,0,10*ROW('Hygiene Data'!E92))),'Data Summary'!DR98="Yes"),OFFSET('Hygiene Data'!$E$5,0,10*ROW('Hygiene Data'!E92)),NA())</f>
        <v>#N/A</v>
      </c>
      <c r="BD98" s="508" t="e">
        <f ca="1">+IF(AND(ISNUMBER(OFFSET('Hygiene Data'!$E$7,0,10*ROW('Hygiene Data'!E92))),'Data Summary'!DS98="Yes"),OFFSET('Hygiene Data'!$E$7,0,10*ROW('Hygiene Data'!E92)),NA())</f>
        <v>#N/A</v>
      </c>
      <c r="BE98" s="508" t="e">
        <f ca="1">+IF(AND(ISNUMBER(OFFSET('Hygiene Data'!$E$9,0,10*ROW('Hygiene Data'!E92))),'Data Summary'!DT98="Yes"),OFFSET('Hygiene Data'!$E$9,0,10*ROW('Hygiene Data'!E92)),NA())</f>
        <v>#N/A</v>
      </c>
      <c r="BF98" s="508" t="e">
        <f ca="1">+IF(AND(ISNUMBER(OFFSET('Hygiene Data'!$F$5,0,10*ROW('Hygiene Data'!F92))),'Data Summary'!DU98="Yes"),OFFSET('Hygiene Data'!$F$5,0,10*ROW('Hygiene Data'!F92)),NA())</f>
        <v>#N/A</v>
      </c>
      <c r="BG98" s="508" t="e">
        <f ca="1">+IF(AND(ISNUMBER(OFFSET('Hygiene Data'!$F$7,0,10*ROW('Hygiene Data'!F92))),'Data Summary'!DV98="Yes"),OFFSET('Hygiene Data'!$F$7,0,10*ROW('Hygiene Data'!F92)),NA())</f>
        <v>#N/A</v>
      </c>
      <c r="BH98" s="508" t="e">
        <f ca="1">+IF(AND(ISNUMBER(OFFSET('Hygiene Data'!$F$9,0,10*ROW('Hygiene Data'!F92))),'Data Summary'!DW98="Yes"),OFFSET('Hygiene Data'!$F$9,0,10*ROW('Hygiene Data'!F92)),NA())</f>
        <v>#N/A</v>
      </c>
      <c r="BI98" s="508" t="e">
        <f ca="1">+IF(AND(ISNUMBER(OFFSET('Hygiene Data'!$G$5,0,10*ROW('Hygiene Data'!G92))),'Data Summary'!DX98="Yes"),OFFSET('Hygiene Data'!$G$5,0,10*ROW('Hygiene Data'!G92)),NA())</f>
        <v>#N/A</v>
      </c>
      <c r="BJ98" s="508" t="e">
        <f ca="1">+IF(AND(ISNUMBER(OFFSET('Hygiene Data'!$G$7,0,10*ROW('Hygiene Data'!G92))),'Data Summary'!DY98="Yes"),OFFSET('Hygiene Data'!$G$7,0,10*ROW('Hygiene Data'!G92)),NA())</f>
        <v>#N/A</v>
      </c>
      <c r="BK98" s="508" t="e">
        <f ca="1">+IF(AND(ISNUMBER(OFFSET('Hygiene Data'!$G$9,0,10*ROW('Hygiene Data'!G92))),'Data Summary'!DZ98="Yes"),OFFSET('Hygiene Data'!$G$9,0,10*ROW('Hygiene Data'!G92)),NA())</f>
        <v>#N/A</v>
      </c>
      <c r="BL98" s="508" t="e">
        <f ca="1">+IF(AND(ISNUMBER(OFFSET('Hygiene Data'!$H$5,0,10*ROW('Hygiene Data'!H92))),'Data Summary'!EA98="Yes"),OFFSET('Hygiene Data'!$H$5,0,10*ROW('Hygiene Data'!H92)),NA())</f>
        <v>#N/A</v>
      </c>
      <c r="BM98" s="508" t="e">
        <f ca="1">+IF(AND(ISNUMBER(OFFSET('Hygiene Data'!$H$7,0,10*ROW('Hygiene Data'!H92))),'Data Summary'!EB98="Yes"),OFFSET('Hygiene Data'!$H$7,0,10*ROW('Hygiene Data'!H92)),NA())</f>
        <v>#N/A</v>
      </c>
      <c r="BN98" s="508" t="e">
        <f ca="1">+IF(AND(ISNUMBER(OFFSET('Hygiene Data'!$H$9,0,10*ROW('Hygiene Data'!H92))),'Data Summary'!EC98="Yes"),OFFSET('Hygiene Data'!$H$9,0,10*ROW('Hygiene Data'!H92)),NA())</f>
        <v>#N/A</v>
      </c>
      <c r="BO98" s="508" t="e">
        <f ca="1">+IF(AND(ISNUMBER(OFFSET('Hygiene Data'!$I$5,0,10*ROW('Hygiene Data'!I92))),'Data Summary'!ED98="Yes"),OFFSET('Hygiene Data'!$I$5,0,10*ROW('Hygiene Data'!I92)),NA())</f>
        <v>#N/A</v>
      </c>
      <c r="BP98" s="508" t="e">
        <f ca="1">+IF(AND(ISNUMBER(OFFSET('Hygiene Data'!$I$7,0,10*ROW('Hygiene Data'!I92))),'Data Summary'!EE98="Yes"),OFFSET('Hygiene Data'!$I$7,0,10*ROW('Hygiene Data'!I92)),NA())</f>
        <v>#N/A</v>
      </c>
      <c r="BQ98" s="508" t="e">
        <f ca="1">+IF(AND(ISNUMBER(OFFSET('Hygiene Data'!$I$9,0,10*ROW('Hygiene Data'!I92))),'Data Summary'!EF98="Yes"),OFFSET('Hygiene Data'!$I$9,0,10*ROW('Hygiene Data'!I92)),NA())</f>
        <v>#N/A</v>
      </c>
    </row>
    <row r="99" spans="1:69" x14ac:dyDescent="0.25">
      <c r="A99" s="504" t="e">
        <f ca="1">+RIGHT('Data Summary'!A99,LEN('Data Summary'!A99)-9)</f>
        <v>#VALUE!</v>
      </c>
      <c r="B99" s="478" t="str">
        <f ca="1">+IF(ISTEXT('Data Summary'!B99),'Data Summary'!B99,"")</f>
        <v/>
      </c>
      <c r="C99" s="505" t="e">
        <f ca="1">+VALUE('Data Summary'!C99)</f>
        <v>#VALUE!</v>
      </c>
      <c r="D99" s="506" t="e">
        <f ca="1">+IF(AND(ISNUMBER(OFFSET('Water Data'!$D$4,0,10*ROW('Water Data'!D93))),'Data Summary'!BS99="Yes"),100-OFFSET('Water Data'!$D$4,0,10*ROW('Water Data'!D93)),NA())</f>
        <v>#N/A</v>
      </c>
      <c r="E99" s="506" t="e">
        <f ca="1">+IF(AND(ISNUMBER(OFFSET('Water Data'!$D$6,0,10*ROW('Water Data'!D93))),'Data Summary'!BT99="Yes"),OFFSET('Water Data'!$D$6,0,10*ROW('Water Data'!D93)),NA())</f>
        <v>#N/A</v>
      </c>
      <c r="F99" s="506" t="e">
        <f ca="1">+IF(AND(ISNUMBER(OFFSET('Water Data'!$D$9,0,10*ROW('Water Data'!D93))),'Data Summary'!BU99="Yes"),OFFSET('Water Data'!$D$9,0,10*ROW('Water Data'!D93)),NA())</f>
        <v>#N/A</v>
      </c>
      <c r="G99" s="506" t="e">
        <f ca="1">+IF(AND(ISNUMBER(OFFSET('Water Data'!$E$4,0,10*ROW('Water Data'!E93))),'Data Summary'!BV99="Yes"),100-OFFSET('Water Data'!$E$4,0,10*ROW('Water Data'!E93)),NA())</f>
        <v>#N/A</v>
      </c>
      <c r="H99" s="506" t="e">
        <f ca="1">+IF(AND(ISNUMBER(OFFSET('Water Data'!$E$6,0,10*ROW('Water Data'!E93))),'Data Summary'!BW99="Yes"),OFFSET('Water Data'!$E$6,0,10*ROW('Water Data'!E93)),NA())</f>
        <v>#N/A</v>
      </c>
      <c r="I99" s="506" t="e">
        <f ca="1">+IF(AND(ISNUMBER(OFFSET('Water Data'!$E$9,0,10*ROW('Water Data'!E93))),'Data Summary'!BX99="Yes"),OFFSET('Water Data'!$E$9,0,10*ROW('Water Data'!E93)),NA())</f>
        <v>#N/A</v>
      </c>
      <c r="J99" s="506" t="e">
        <f ca="1">+IF(AND(ISNUMBER(OFFSET('Water Data'!$F$4,0,10*ROW('Water Data'!F93))),'Data Summary'!BY99="Yes"),100-OFFSET('Water Data'!$F$4,0,10*ROW('Water Data'!F93)),NA())</f>
        <v>#N/A</v>
      </c>
      <c r="K99" s="506" t="e">
        <f ca="1">+IF(AND(ISNUMBER(OFFSET('Water Data'!$F$6,0,10*ROW('Water Data'!F93))),'Data Summary'!BZ99="Yes"),OFFSET('Water Data'!$F$6,0,10*ROW('Water Data'!F93)),NA())</f>
        <v>#N/A</v>
      </c>
      <c r="L99" s="506" t="e">
        <f ca="1">+IF(AND(ISNUMBER(OFFSET('Water Data'!$F$9,0,10*ROW('Water Data'!F93))),'Data Summary'!CA99="Yes"),OFFSET('Water Data'!$F$9,0,10*ROW('Water Data'!F93)),NA())</f>
        <v>#N/A</v>
      </c>
      <c r="M99" s="506" t="e">
        <f ca="1">+IF(AND(ISNUMBER(OFFSET('Water Data'!$G$4,0,10*ROW('Water Data'!G93))),'Data Summary'!CB99="Yes"),100-OFFSET('Water Data'!$G$4,0,10*ROW('Water Data'!G93)),NA())</f>
        <v>#N/A</v>
      </c>
      <c r="N99" s="506" t="e">
        <f ca="1">+IF(AND(ISNUMBER(OFFSET('Water Data'!$G$6,0,10*ROW('Water Data'!G93))),'Data Summary'!CC99="Yes"),OFFSET('Water Data'!$G$6,0,10*ROW('Water Data'!G93)),NA())</f>
        <v>#N/A</v>
      </c>
      <c r="O99" s="506" t="e">
        <f ca="1">+IF(AND(ISNUMBER(OFFSET('Water Data'!$G$9,0,10*ROW('Water Data'!G93))),'Data Summary'!CD99="Yes"),OFFSET('Water Data'!$G$9,0,10*ROW('Water Data'!G93)),NA())</f>
        <v>#N/A</v>
      </c>
      <c r="P99" s="506" t="e">
        <f ca="1">+IF(AND(ISNUMBER(OFFSET('Water Data'!$H$4,0,10*ROW('Water Data'!H93))),'Data Summary'!CE99="Yes"),100-OFFSET('Water Data'!$H$4,0,10*ROW('Water Data'!H93)),NA())</f>
        <v>#N/A</v>
      </c>
      <c r="Q99" s="506" t="e">
        <f ca="1">+IF(AND(ISNUMBER(OFFSET('Water Data'!$H$6,0,10*ROW('Water Data'!H93))),'Data Summary'!CF99="Yes"),OFFSET('Water Data'!$H$6,0,10*ROW('Water Data'!H93)),NA())</f>
        <v>#N/A</v>
      </c>
      <c r="R99" s="506" t="e">
        <f ca="1">+IF(AND(ISNUMBER(OFFSET('Water Data'!$H$9,0,10*ROW('Water Data'!H93))),'Data Summary'!CG99="Yes"),OFFSET('Water Data'!$H$9,0,10*ROW('Water Data'!H93)),NA())</f>
        <v>#N/A</v>
      </c>
      <c r="S99" s="506" t="e">
        <f ca="1">+IF(AND(ISNUMBER(OFFSET('Water Data'!$I$4,0,10*ROW('Water Data'!I93))),'Data Summary'!CH99="Yes"),100-OFFSET('Water Data'!$I$4,0,10*ROW('Water Data'!I93)),NA())</f>
        <v>#N/A</v>
      </c>
      <c r="T99" s="506" t="e">
        <f ca="1">+IF(AND(ISNUMBER(OFFSET('Water Data'!$I$6,0,10*ROW('Water Data'!I93))),'Data Summary'!CI99="Yes"),OFFSET('Water Data'!$I$6,0,10*ROW('Water Data'!I93)),NA())</f>
        <v>#N/A</v>
      </c>
      <c r="U99" s="506" t="e">
        <f ca="1">+IF(AND(ISNUMBER(OFFSET('Water Data'!$I$9,0,10*ROW('Water Data'!I93))),'Data Summary'!CJ99="Yes"),OFFSET('Water Data'!$I$9,0,10*ROW('Water Data'!I93)),NA())</f>
        <v>#N/A</v>
      </c>
      <c r="V99" s="507" t="e">
        <f ca="1">+IF(AND(ISNUMBER(OFFSET('Sanitation Data'!$D$4,0,10*ROW('Sanitation Data'!D93))),'Data Summary'!CK99="Yes"),100-OFFSET('Sanitation Data'!$D$4,0,10*ROW('Sanitation Data'!D93)),NA())</f>
        <v>#N/A</v>
      </c>
      <c r="W99" s="507" t="e">
        <f ca="1">+IF(AND(ISNUMBER(OFFSET('Sanitation Data'!$D$6,0,10*ROW('Sanitation Data'!D93))),'Data Summary'!CL99="Yes"),OFFSET('Sanitation Data'!$D$6,0,10*ROW('Sanitation Data'!D93)),NA())</f>
        <v>#N/A</v>
      </c>
      <c r="X99" s="507" t="e">
        <f ca="1">+IF(AND(ISNUMBER(OFFSET('Sanitation Data'!$D$10,0,10*ROW('Sanitation Data'!D93))),'Data Summary'!CM99="Yes"),OFFSET('Sanitation Data'!$D$10,0,10*ROW('Sanitation Data'!D93)),NA())</f>
        <v>#N/A</v>
      </c>
      <c r="Y99" s="507" t="e">
        <f ca="1">+IF(AND(ISNUMBER(OFFSET('Sanitation Data'!$D$11,0,10*ROW('Sanitation Data'!D93))),'Data Summary'!CN99="Yes"),OFFSET('Sanitation Data'!$D$11,0,10*ROW('Sanitation Data'!D93)),NA())</f>
        <v>#N/A</v>
      </c>
      <c r="Z99" s="507" t="e">
        <f ca="1">+IF(AND(ISNUMBER(OFFSET('Sanitation Data'!$D$12,0,10*ROW('Sanitation Data'!D93))),'Data Summary'!CO99="Yes"),OFFSET('Sanitation Data'!$D$12,0,10*ROW('Sanitation Data'!D93)),NA())</f>
        <v>#N/A</v>
      </c>
      <c r="AA99" s="507" t="e">
        <f ca="1">+IF(AND(ISNUMBER(OFFSET('Sanitation Data'!$E$4,0,10*ROW('Sanitation Data'!E93))),'Data Summary'!CP99="Yes"),100-OFFSET('Sanitation Data'!$E$4,0,10*ROW('Sanitation Data'!E93)),NA())</f>
        <v>#N/A</v>
      </c>
      <c r="AB99" s="507" t="e">
        <f ca="1">+IF(AND(ISNUMBER(OFFSET('Sanitation Data'!$E$6,0,10*ROW('Sanitation Data'!E93))),'Data Summary'!CQ99="Yes"),OFFSET('Sanitation Data'!$E$6,0,10*ROW('Sanitation Data'!E93)),NA())</f>
        <v>#N/A</v>
      </c>
      <c r="AC99" s="507" t="e">
        <f ca="1">+IF(AND(ISNUMBER(OFFSET('Sanitation Data'!$E$10,0,10*ROW('Sanitation Data'!E93))),'Data Summary'!CR99="Yes"),OFFSET('Sanitation Data'!$E$10,0,10*ROW('Sanitation Data'!E93)),NA())</f>
        <v>#N/A</v>
      </c>
      <c r="AD99" s="507" t="e">
        <f ca="1">+IF(AND(ISNUMBER(OFFSET('Sanitation Data'!$E$11,0,10*ROW('Sanitation Data'!E93))),'Data Summary'!CS99="Yes"),OFFSET('Sanitation Data'!$E$11,0,10*ROW('Sanitation Data'!E93)),NA())</f>
        <v>#N/A</v>
      </c>
      <c r="AE99" s="507" t="e">
        <f ca="1">+IF(AND(ISNUMBER(OFFSET('Sanitation Data'!$E$12,0,10*ROW('Sanitation Data'!E93))),'Data Summary'!CT99="Yes"),OFFSET('Sanitation Data'!$E$12,0,10*ROW('Sanitation Data'!E93)),NA())</f>
        <v>#N/A</v>
      </c>
      <c r="AF99" s="507" t="e">
        <f ca="1">+IF(AND(ISNUMBER(OFFSET('Sanitation Data'!$F$4,0,10*ROW('Sanitation Data'!F93))),'Data Summary'!CU99="Yes"),100-OFFSET('Sanitation Data'!$F$4,0,10*ROW('Sanitation Data'!F93)),NA())</f>
        <v>#N/A</v>
      </c>
      <c r="AG99" s="507" t="e">
        <f ca="1">+IF(AND(ISNUMBER(OFFSET('Sanitation Data'!$F$6,0,10*ROW('Sanitation Data'!F93))),'Data Summary'!CV99="Yes"),OFFSET('Sanitation Data'!$F$6,0,10*ROW('Sanitation Data'!F93)),NA())</f>
        <v>#N/A</v>
      </c>
      <c r="AH99" s="507" t="e">
        <f ca="1">+IF(AND(ISNUMBER(OFFSET('Sanitation Data'!$F$10,0,10*ROW('Sanitation Data'!F93))),'Data Summary'!CW99="Yes"),OFFSET('Sanitation Data'!$F$10,0,10*ROW('Sanitation Data'!F93)),NA())</f>
        <v>#N/A</v>
      </c>
      <c r="AI99" s="507" t="e">
        <f ca="1">+IF(AND(ISNUMBER(OFFSET('Sanitation Data'!$F$11,0,10*ROW('Sanitation Data'!F93))),'Data Summary'!CX99="Yes"),OFFSET('Sanitation Data'!$F$11,0,10*ROW('Sanitation Data'!F93)),NA())</f>
        <v>#N/A</v>
      </c>
      <c r="AJ99" s="507" t="e">
        <f ca="1">+IF(AND(ISNUMBER(OFFSET('Sanitation Data'!$F$12,0,10*ROW('Sanitation Data'!F93))),'Data Summary'!CY99="Yes"),OFFSET('Sanitation Data'!$F$12,0,10*ROW('Sanitation Data'!F93)),NA())</f>
        <v>#N/A</v>
      </c>
      <c r="AK99" s="507" t="e">
        <f ca="1">+IF(AND(ISNUMBER(OFFSET('Sanitation Data'!$G$4,0,10*ROW('Sanitation Data'!G93))),'Data Summary'!CZ99="Yes"),100-OFFSET('Sanitation Data'!$G$4,0,10*ROW('Sanitation Data'!G93)),NA())</f>
        <v>#N/A</v>
      </c>
      <c r="AL99" s="507" t="e">
        <f ca="1">+IF(AND(ISNUMBER(OFFSET('Sanitation Data'!$G$6,0,10*ROW('Sanitation Data'!G93))),'Data Summary'!DA99="Yes"),OFFSET('Sanitation Data'!$G$6,0,10*ROW('Sanitation Data'!G93)),NA())</f>
        <v>#N/A</v>
      </c>
      <c r="AM99" s="507" t="e">
        <f ca="1">+IF(AND(ISNUMBER(OFFSET('Sanitation Data'!$G$10,0,10*ROW('Sanitation Data'!G93))),'Data Summary'!DB99="Yes"),OFFSET('Sanitation Data'!$G$10,0,10*ROW('Sanitation Data'!G93)),NA())</f>
        <v>#N/A</v>
      </c>
      <c r="AN99" s="507" t="e">
        <f ca="1">+IF(AND(ISNUMBER(OFFSET('Sanitation Data'!$G$11,0,10*ROW('Sanitation Data'!G93))),'Data Summary'!DC99="Yes"),OFFSET('Sanitation Data'!$G$11,0,10*ROW('Sanitation Data'!G93)),NA())</f>
        <v>#N/A</v>
      </c>
      <c r="AO99" s="507" t="e">
        <f ca="1">+IF(AND(ISNUMBER(OFFSET('Sanitation Data'!$G$12,0,10*ROW('Sanitation Data'!G93))),'Data Summary'!DD99="Yes"),OFFSET('Sanitation Data'!$G$12,0,10*ROW('Sanitation Data'!G93)),NA())</f>
        <v>#N/A</v>
      </c>
      <c r="AP99" s="507" t="e">
        <f ca="1">+IF(AND(ISNUMBER(OFFSET('Sanitation Data'!$H$4,0,10*ROW('Sanitation Data'!H93))),'Data Summary'!DE99="Yes"),100-OFFSET('Sanitation Data'!$H$4,0,10*ROW('Sanitation Data'!H93)),NA())</f>
        <v>#N/A</v>
      </c>
      <c r="AQ99" s="507" t="e">
        <f ca="1">+IF(AND(ISNUMBER(OFFSET('Sanitation Data'!$H$6,0,10*ROW('Sanitation Data'!H93))),'Data Summary'!DF99="Yes"),OFFSET('Sanitation Data'!$H$6,0,10*ROW('Sanitation Data'!H93)),NA())</f>
        <v>#N/A</v>
      </c>
      <c r="AR99" s="507" t="e">
        <f ca="1">+IF(AND(ISNUMBER(OFFSET('Sanitation Data'!$H$10,0,10*ROW('Sanitation Data'!H93))),'Data Summary'!DG99="Yes"),OFFSET('Sanitation Data'!$H$10,0,10*ROW('Sanitation Data'!H93)),NA())</f>
        <v>#N/A</v>
      </c>
      <c r="AS99" s="507" t="e">
        <f ca="1">+IF(AND(ISNUMBER(OFFSET('Sanitation Data'!$H$11,0,10*ROW('Sanitation Data'!H93))),'Data Summary'!DH99="Yes"),OFFSET('Sanitation Data'!$H$11,0,10*ROW('Sanitation Data'!H93)),NA())</f>
        <v>#N/A</v>
      </c>
      <c r="AT99" s="507" t="e">
        <f ca="1">+IF(AND(ISNUMBER(OFFSET('Sanitation Data'!$H$12,0,10*ROW('Sanitation Data'!H93))),'Data Summary'!DI99="Yes"),OFFSET('Sanitation Data'!$H$12,0,10*ROW('Sanitation Data'!H93)),NA())</f>
        <v>#N/A</v>
      </c>
      <c r="AU99" s="507" t="e">
        <f ca="1">+IF(AND(ISNUMBER(OFFSET('Sanitation Data'!$I$4,0,10*ROW('Sanitation Data'!I93))),'Data Summary'!DJ99="Yes"),100-OFFSET('Sanitation Data'!$I$4,0,10*ROW('Sanitation Data'!I93)),NA())</f>
        <v>#N/A</v>
      </c>
      <c r="AV99" s="507" t="e">
        <f ca="1">+IF(AND(ISNUMBER(OFFSET('Sanitation Data'!$I$6,0,10*ROW('Sanitation Data'!I93))),'Data Summary'!DK99="Yes"),OFFSET('Sanitation Data'!$I$6,0,10*ROW('Sanitation Data'!I93)),NA())</f>
        <v>#N/A</v>
      </c>
      <c r="AW99" s="507" t="e">
        <f ca="1">+IF(AND(ISNUMBER(OFFSET('Sanitation Data'!$I$10,0,10*ROW('Sanitation Data'!I93))),'Data Summary'!DL99="Yes"),OFFSET('Sanitation Data'!$I$10,0,10*ROW('Sanitation Data'!I93)),NA())</f>
        <v>#N/A</v>
      </c>
      <c r="AX99" s="507" t="e">
        <f ca="1">+IF(AND(ISNUMBER(OFFSET('Sanitation Data'!$I$11,0,10*ROW('Sanitation Data'!I93))),'Data Summary'!DM99="Yes"),OFFSET('Sanitation Data'!$I$11,0,10*ROW('Sanitation Data'!I93)),NA())</f>
        <v>#N/A</v>
      </c>
      <c r="AY99" s="507" t="e">
        <f ca="1">+IF(AND(ISNUMBER(OFFSET('Sanitation Data'!$I$12,0,10*ROW('Sanitation Data'!I93))),'Data Summary'!DN99="Yes"),OFFSET('Sanitation Data'!$I$12,0,10*ROW('Sanitation Data'!I93)),NA())</f>
        <v>#N/A</v>
      </c>
      <c r="AZ99" s="508" t="e">
        <f ca="1">+IF(AND(ISNUMBER(OFFSET('Hygiene Data'!$D$5,0,10*ROW('Hygiene Data'!D93))),'Data Summary'!DO99="Yes"),OFFSET('Hygiene Data'!$D$5,0,10*ROW('Hygiene Data'!D93)),NA())</f>
        <v>#N/A</v>
      </c>
      <c r="BA99" s="508" t="e">
        <f ca="1">+IF(AND(ISNUMBER(OFFSET('Hygiene Data'!$D$7,0,10*ROW('Hygiene Data'!D93))),'Data Summary'!DP99="Yes"),OFFSET('Hygiene Data'!$D$7,0,10*ROW('Hygiene Data'!D93)),NA())</f>
        <v>#N/A</v>
      </c>
      <c r="BB99" s="508" t="e">
        <f ca="1">+IF(AND(ISNUMBER(OFFSET('Hygiene Data'!$D$9,0,10*ROW('Hygiene Data'!D93))),'Data Summary'!DQ99="Yes"),OFFSET('Hygiene Data'!$D$9,0,10*ROW('Hygiene Data'!D93)),NA())</f>
        <v>#N/A</v>
      </c>
      <c r="BC99" s="508" t="e">
        <f ca="1">+IF(AND(ISNUMBER(OFFSET('Hygiene Data'!$E$5,0,10*ROW('Hygiene Data'!E93))),'Data Summary'!DR99="Yes"),OFFSET('Hygiene Data'!$E$5,0,10*ROW('Hygiene Data'!E93)),NA())</f>
        <v>#N/A</v>
      </c>
      <c r="BD99" s="508" t="e">
        <f ca="1">+IF(AND(ISNUMBER(OFFSET('Hygiene Data'!$E$7,0,10*ROW('Hygiene Data'!E93))),'Data Summary'!DS99="Yes"),OFFSET('Hygiene Data'!$E$7,0,10*ROW('Hygiene Data'!E93)),NA())</f>
        <v>#N/A</v>
      </c>
      <c r="BE99" s="508" t="e">
        <f ca="1">+IF(AND(ISNUMBER(OFFSET('Hygiene Data'!$E$9,0,10*ROW('Hygiene Data'!E93))),'Data Summary'!DT99="Yes"),OFFSET('Hygiene Data'!$E$9,0,10*ROW('Hygiene Data'!E93)),NA())</f>
        <v>#N/A</v>
      </c>
      <c r="BF99" s="508" t="e">
        <f ca="1">+IF(AND(ISNUMBER(OFFSET('Hygiene Data'!$F$5,0,10*ROW('Hygiene Data'!F93))),'Data Summary'!DU99="Yes"),OFFSET('Hygiene Data'!$F$5,0,10*ROW('Hygiene Data'!F93)),NA())</f>
        <v>#N/A</v>
      </c>
      <c r="BG99" s="508" t="e">
        <f ca="1">+IF(AND(ISNUMBER(OFFSET('Hygiene Data'!$F$7,0,10*ROW('Hygiene Data'!F93))),'Data Summary'!DV99="Yes"),OFFSET('Hygiene Data'!$F$7,0,10*ROW('Hygiene Data'!F93)),NA())</f>
        <v>#N/A</v>
      </c>
      <c r="BH99" s="508" t="e">
        <f ca="1">+IF(AND(ISNUMBER(OFFSET('Hygiene Data'!$F$9,0,10*ROW('Hygiene Data'!F93))),'Data Summary'!DW99="Yes"),OFFSET('Hygiene Data'!$F$9,0,10*ROW('Hygiene Data'!F93)),NA())</f>
        <v>#N/A</v>
      </c>
      <c r="BI99" s="508" t="e">
        <f ca="1">+IF(AND(ISNUMBER(OFFSET('Hygiene Data'!$G$5,0,10*ROW('Hygiene Data'!G93))),'Data Summary'!DX99="Yes"),OFFSET('Hygiene Data'!$G$5,0,10*ROW('Hygiene Data'!G93)),NA())</f>
        <v>#N/A</v>
      </c>
      <c r="BJ99" s="508" t="e">
        <f ca="1">+IF(AND(ISNUMBER(OFFSET('Hygiene Data'!$G$7,0,10*ROW('Hygiene Data'!G93))),'Data Summary'!DY99="Yes"),OFFSET('Hygiene Data'!$G$7,0,10*ROW('Hygiene Data'!G93)),NA())</f>
        <v>#N/A</v>
      </c>
      <c r="BK99" s="508" t="e">
        <f ca="1">+IF(AND(ISNUMBER(OFFSET('Hygiene Data'!$G$9,0,10*ROW('Hygiene Data'!G93))),'Data Summary'!DZ99="Yes"),OFFSET('Hygiene Data'!$G$9,0,10*ROW('Hygiene Data'!G93)),NA())</f>
        <v>#N/A</v>
      </c>
      <c r="BL99" s="508" t="e">
        <f ca="1">+IF(AND(ISNUMBER(OFFSET('Hygiene Data'!$H$5,0,10*ROW('Hygiene Data'!H93))),'Data Summary'!EA99="Yes"),OFFSET('Hygiene Data'!$H$5,0,10*ROW('Hygiene Data'!H93)),NA())</f>
        <v>#N/A</v>
      </c>
      <c r="BM99" s="508" t="e">
        <f ca="1">+IF(AND(ISNUMBER(OFFSET('Hygiene Data'!$H$7,0,10*ROW('Hygiene Data'!H93))),'Data Summary'!EB99="Yes"),OFFSET('Hygiene Data'!$H$7,0,10*ROW('Hygiene Data'!H93)),NA())</f>
        <v>#N/A</v>
      </c>
      <c r="BN99" s="508" t="e">
        <f ca="1">+IF(AND(ISNUMBER(OFFSET('Hygiene Data'!$H$9,0,10*ROW('Hygiene Data'!H93))),'Data Summary'!EC99="Yes"),OFFSET('Hygiene Data'!$H$9,0,10*ROW('Hygiene Data'!H93)),NA())</f>
        <v>#N/A</v>
      </c>
      <c r="BO99" s="508" t="e">
        <f ca="1">+IF(AND(ISNUMBER(OFFSET('Hygiene Data'!$I$5,0,10*ROW('Hygiene Data'!I93))),'Data Summary'!ED99="Yes"),OFFSET('Hygiene Data'!$I$5,0,10*ROW('Hygiene Data'!I93)),NA())</f>
        <v>#N/A</v>
      </c>
      <c r="BP99" s="508" t="e">
        <f ca="1">+IF(AND(ISNUMBER(OFFSET('Hygiene Data'!$I$7,0,10*ROW('Hygiene Data'!I93))),'Data Summary'!EE99="Yes"),OFFSET('Hygiene Data'!$I$7,0,10*ROW('Hygiene Data'!I93)),NA())</f>
        <v>#N/A</v>
      </c>
      <c r="BQ99" s="508" t="e">
        <f ca="1">+IF(AND(ISNUMBER(OFFSET('Hygiene Data'!$I$9,0,10*ROW('Hygiene Data'!I93))),'Data Summary'!EF99="Yes"),OFFSET('Hygiene Data'!$I$9,0,10*ROW('Hygiene Data'!I93)),NA())</f>
        <v>#N/A</v>
      </c>
    </row>
    <row r="100" spans="1:69" x14ac:dyDescent="0.25">
      <c r="A100" s="504" t="e">
        <f ca="1">+RIGHT('Data Summary'!A100,LEN('Data Summary'!A100)-9)</f>
        <v>#VALUE!</v>
      </c>
      <c r="B100" s="478" t="str">
        <f ca="1">+IF(ISTEXT('Data Summary'!B100),'Data Summary'!B100,"")</f>
        <v/>
      </c>
      <c r="C100" s="505" t="e">
        <f ca="1">+VALUE('Data Summary'!C100)</f>
        <v>#VALUE!</v>
      </c>
      <c r="D100" s="506" t="e">
        <f ca="1">+IF(AND(ISNUMBER(OFFSET('Water Data'!$D$4,0,10*ROW('Water Data'!D94))),'Data Summary'!BS100="Yes"),100-OFFSET('Water Data'!$D$4,0,10*ROW('Water Data'!D94)),NA())</f>
        <v>#N/A</v>
      </c>
      <c r="E100" s="506" t="e">
        <f ca="1">+IF(AND(ISNUMBER(OFFSET('Water Data'!$D$6,0,10*ROW('Water Data'!D94))),'Data Summary'!BT100="Yes"),OFFSET('Water Data'!$D$6,0,10*ROW('Water Data'!D94)),NA())</f>
        <v>#N/A</v>
      </c>
      <c r="F100" s="506" t="e">
        <f ca="1">+IF(AND(ISNUMBER(OFFSET('Water Data'!$D$9,0,10*ROW('Water Data'!D94))),'Data Summary'!BU100="Yes"),OFFSET('Water Data'!$D$9,0,10*ROW('Water Data'!D94)),NA())</f>
        <v>#N/A</v>
      </c>
      <c r="G100" s="506" t="e">
        <f ca="1">+IF(AND(ISNUMBER(OFFSET('Water Data'!$E$4,0,10*ROW('Water Data'!E94))),'Data Summary'!BV100="Yes"),100-OFFSET('Water Data'!$E$4,0,10*ROW('Water Data'!E94)),NA())</f>
        <v>#N/A</v>
      </c>
      <c r="H100" s="506" t="e">
        <f ca="1">+IF(AND(ISNUMBER(OFFSET('Water Data'!$E$6,0,10*ROW('Water Data'!E94))),'Data Summary'!BW100="Yes"),OFFSET('Water Data'!$E$6,0,10*ROW('Water Data'!E94)),NA())</f>
        <v>#N/A</v>
      </c>
      <c r="I100" s="506" t="e">
        <f ca="1">+IF(AND(ISNUMBER(OFFSET('Water Data'!$E$9,0,10*ROW('Water Data'!E94))),'Data Summary'!BX100="Yes"),OFFSET('Water Data'!$E$9,0,10*ROW('Water Data'!E94)),NA())</f>
        <v>#N/A</v>
      </c>
      <c r="J100" s="506" t="e">
        <f ca="1">+IF(AND(ISNUMBER(OFFSET('Water Data'!$F$4,0,10*ROW('Water Data'!F94))),'Data Summary'!BY100="Yes"),100-OFFSET('Water Data'!$F$4,0,10*ROW('Water Data'!F94)),NA())</f>
        <v>#N/A</v>
      </c>
      <c r="K100" s="506" t="e">
        <f ca="1">+IF(AND(ISNUMBER(OFFSET('Water Data'!$F$6,0,10*ROW('Water Data'!F94))),'Data Summary'!BZ100="Yes"),OFFSET('Water Data'!$F$6,0,10*ROW('Water Data'!F94)),NA())</f>
        <v>#N/A</v>
      </c>
      <c r="L100" s="506" t="e">
        <f ca="1">+IF(AND(ISNUMBER(OFFSET('Water Data'!$F$9,0,10*ROW('Water Data'!F94))),'Data Summary'!CA100="Yes"),OFFSET('Water Data'!$F$9,0,10*ROW('Water Data'!F94)),NA())</f>
        <v>#N/A</v>
      </c>
      <c r="M100" s="506" t="e">
        <f ca="1">+IF(AND(ISNUMBER(OFFSET('Water Data'!$G$4,0,10*ROW('Water Data'!G94))),'Data Summary'!CB100="Yes"),100-OFFSET('Water Data'!$G$4,0,10*ROW('Water Data'!G94)),NA())</f>
        <v>#N/A</v>
      </c>
      <c r="N100" s="506" t="e">
        <f ca="1">+IF(AND(ISNUMBER(OFFSET('Water Data'!$G$6,0,10*ROW('Water Data'!G94))),'Data Summary'!CC100="Yes"),OFFSET('Water Data'!$G$6,0,10*ROW('Water Data'!G94)),NA())</f>
        <v>#N/A</v>
      </c>
      <c r="O100" s="506" t="e">
        <f ca="1">+IF(AND(ISNUMBER(OFFSET('Water Data'!$G$9,0,10*ROW('Water Data'!G94))),'Data Summary'!CD100="Yes"),OFFSET('Water Data'!$G$9,0,10*ROW('Water Data'!G94)),NA())</f>
        <v>#N/A</v>
      </c>
      <c r="P100" s="506" t="e">
        <f ca="1">+IF(AND(ISNUMBER(OFFSET('Water Data'!$H$4,0,10*ROW('Water Data'!H94))),'Data Summary'!CE100="Yes"),100-OFFSET('Water Data'!$H$4,0,10*ROW('Water Data'!H94)),NA())</f>
        <v>#N/A</v>
      </c>
      <c r="Q100" s="506" t="e">
        <f ca="1">+IF(AND(ISNUMBER(OFFSET('Water Data'!$H$6,0,10*ROW('Water Data'!H94))),'Data Summary'!CF100="Yes"),OFFSET('Water Data'!$H$6,0,10*ROW('Water Data'!H94)),NA())</f>
        <v>#N/A</v>
      </c>
      <c r="R100" s="506" t="e">
        <f ca="1">+IF(AND(ISNUMBER(OFFSET('Water Data'!$H$9,0,10*ROW('Water Data'!H94))),'Data Summary'!CG100="Yes"),OFFSET('Water Data'!$H$9,0,10*ROW('Water Data'!H94)),NA())</f>
        <v>#N/A</v>
      </c>
      <c r="S100" s="506" t="e">
        <f ca="1">+IF(AND(ISNUMBER(OFFSET('Water Data'!$I$4,0,10*ROW('Water Data'!I94))),'Data Summary'!CH100="Yes"),100-OFFSET('Water Data'!$I$4,0,10*ROW('Water Data'!I94)),NA())</f>
        <v>#N/A</v>
      </c>
      <c r="T100" s="506" t="e">
        <f ca="1">+IF(AND(ISNUMBER(OFFSET('Water Data'!$I$6,0,10*ROW('Water Data'!I94))),'Data Summary'!CI100="Yes"),OFFSET('Water Data'!$I$6,0,10*ROW('Water Data'!I94)),NA())</f>
        <v>#N/A</v>
      </c>
      <c r="U100" s="506" t="e">
        <f ca="1">+IF(AND(ISNUMBER(OFFSET('Water Data'!$I$9,0,10*ROW('Water Data'!I94))),'Data Summary'!CJ100="Yes"),OFFSET('Water Data'!$I$9,0,10*ROW('Water Data'!I94)),NA())</f>
        <v>#N/A</v>
      </c>
      <c r="V100" s="507" t="e">
        <f ca="1">+IF(AND(ISNUMBER(OFFSET('Sanitation Data'!$D$4,0,10*ROW('Sanitation Data'!D94))),'Data Summary'!CK100="Yes"),100-OFFSET('Sanitation Data'!$D$4,0,10*ROW('Sanitation Data'!D94)),NA())</f>
        <v>#N/A</v>
      </c>
      <c r="W100" s="507" t="e">
        <f ca="1">+IF(AND(ISNUMBER(OFFSET('Sanitation Data'!$D$6,0,10*ROW('Sanitation Data'!D94))),'Data Summary'!CL100="Yes"),OFFSET('Sanitation Data'!$D$6,0,10*ROW('Sanitation Data'!D94)),NA())</f>
        <v>#N/A</v>
      </c>
      <c r="X100" s="507" t="e">
        <f ca="1">+IF(AND(ISNUMBER(OFFSET('Sanitation Data'!$D$10,0,10*ROW('Sanitation Data'!D94))),'Data Summary'!CM100="Yes"),OFFSET('Sanitation Data'!$D$10,0,10*ROW('Sanitation Data'!D94)),NA())</f>
        <v>#N/A</v>
      </c>
      <c r="Y100" s="507" t="e">
        <f ca="1">+IF(AND(ISNUMBER(OFFSET('Sanitation Data'!$D$11,0,10*ROW('Sanitation Data'!D94))),'Data Summary'!CN100="Yes"),OFFSET('Sanitation Data'!$D$11,0,10*ROW('Sanitation Data'!D94)),NA())</f>
        <v>#N/A</v>
      </c>
      <c r="Z100" s="507" t="e">
        <f ca="1">+IF(AND(ISNUMBER(OFFSET('Sanitation Data'!$D$12,0,10*ROW('Sanitation Data'!D94))),'Data Summary'!CO100="Yes"),OFFSET('Sanitation Data'!$D$12,0,10*ROW('Sanitation Data'!D94)),NA())</f>
        <v>#N/A</v>
      </c>
      <c r="AA100" s="507" t="e">
        <f ca="1">+IF(AND(ISNUMBER(OFFSET('Sanitation Data'!$E$4,0,10*ROW('Sanitation Data'!E94))),'Data Summary'!CP100="Yes"),100-OFFSET('Sanitation Data'!$E$4,0,10*ROW('Sanitation Data'!E94)),NA())</f>
        <v>#N/A</v>
      </c>
      <c r="AB100" s="507" t="e">
        <f ca="1">+IF(AND(ISNUMBER(OFFSET('Sanitation Data'!$E$6,0,10*ROW('Sanitation Data'!E94))),'Data Summary'!CQ100="Yes"),OFFSET('Sanitation Data'!$E$6,0,10*ROW('Sanitation Data'!E94)),NA())</f>
        <v>#N/A</v>
      </c>
      <c r="AC100" s="507" t="e">
        <f ca="1">+IF(AND(ISNUMBER(OFFSET('Sanitation Data'!$E$10,0,10*ROW('Sanitation Data'!E94))),'Data Summary'!CR100="Yes"),OFFSET('Sanitation Data'!$E$10,0,10*ROW('Sanitation Data'!E94)),NA())</f>
        <v>#N/A</v>
      </c>
      <c r="AD100" s="507" t="e">
        <f ca="1">+IF(AND(ISNUMBER(OFFSET('Sanitation Data'!$E$11,0,10*ROW('Sanitation Data'!E94))),'Data Summary'!CS100="Yes"),OFFSET('Sanitation Data'!$E$11,0,10*ROW('Sanitation Data'!E94)),NA())</f>
        <v>#N/A</v>
      </c>
      <c r="AE100" s="507" t="e">
        <f ca="1">+IF(AND(ISNUMBER(OFFSET('Sanitation Data'!$E$12,0,10*ROW('Sanitation Data'!E94))),'Data Summary'!CT100="Yes"),OFFSET('Sanitation Data'!$E$12,0,10*ROW('Sanitation Data'!E94)),NA())</f>
        <v>#N/A</v>
      </c>
      <c r="AF100" s="507" t="e">
        <f ca="1">+IF(AND(ISNUMBER(OFFSET('Sanitation Data'!$F$4,0,10*ROW('Sanitation Data'!F94))),'Data Summary'!CU100="Yes"),100-OFFSET('Sanitation Data'!$F$4,0,10*ROW('Sanitation Data'!F94)),NA())</f>
        <v>#N/A</v>
      </c>
      <c r="AG100" s="507" t="e">
        <f ca="1">+IF(AND(ISNUMBER(OFFSET('Sanitation Data'!$F$6,0,10*ROW('Sanitation Data'!F94))),'Data Summary'!CV100="Yes"),OFFSET('Sanitation Data'!$F$6,0,10*ROW('Sanitation Data'!F94)),NA())</f>
        <v>#N/A</v>
      </c>
      <c r="AH100" s="507" t="e">
        <f ca="1">+IF(AND(ISNUMBER(OFFSET('Sanitation Data'!$F$10,0,10*ROW('Sanitation Data'!F94))),'Data Summary'!CW100="Yes"),OFFSET('Sanitation Data'!$F$10,0,10*ROW('Sanitation Data'!F94)),NA())</f>
        <v>#N/A</v>
      </c>
      <c r="AI100" s="507" t="e">
        <f ca="1">+IF(AND(ISNUMBER(OFFSET('Sanitation Data'!$F$11,0,10*ROW('Sanitation Data'!F94))),'Data Summary'!CX100="Yes"),OFFSET('Sanitation Data'!$F$11,0,10*ROW('Sanitation Data'!F94)),NA())</f>
        <v>#N/A</v>
      </c>
      <c r="AJ100" s="507" t="e">
        <f ca="1">+IF(AND(ISNUMBER(OFFSET('Sanitation Data'!$F$12,0,10*ROW('Sanitation Data'!F94))),'Data Summary'!CY100="Yes"),OFFSET('Sanitation Data'!$F$12,0,10*ROW('Sanitation Data'!F94)),NA())</f>
        <v>#N/A</v>
      </c>
      <c r="AK100" s="507" t="e">
        <f ca="1">+IF(AND(ISNUMBER(OFFSET('Sanitation Data'!$G$4,0,10*ROW('Sanitation Data'!G94))),'Data Summary'!CZ100="Yes"),100-OFFSET('Sanitation Data'!$G$4,0,10*ROW('Sanitation Data'!G94)),NA())</f>
        <v>#N/A</v>
      </c>
      <c r="AL100" s="507" t="e">
        <f ca="1">+IF(AND(ISNUMBER(OFFSET('Sanitation Data'!$G$6,0,10*ROW('Sanitation Data'!G94))),'Data Summary'!DA100="Yes"),OFFSET('Sanitation Data'!$G$6,0,10*ROW('Sanitation Data'!G94)),NA())</f>
        <v>#N/A</v>
      </c>
      <c r="AM100" s="507" t="e">
        <f ca="1">+IF(AND(ISNUMBER(OFFSET('Sanitation Data'!$G$10,0,10*ROW('Sanitation Data'!G94))),'Data Summary'!DB100="Yes"),OFFSET('Sanitation Data'!$G$10,0,10*ROW('Sanitation Data'!G94)),NA())</f>
        <v>#N/A</v>
      </c>
      <c r="AN100" s="507" t="e">
        <f ca="1">+IF(AND(ISNUMBER(OFFSET('Sanitation Data'!$G$11,0,10*ROW('Sanitation Data'!G94))),'Data Summary'!DC100="Yes"),OFFSET('Sanitation Data'!$G$11,0,10*ROW('Sanitation Data'!G94)),NA())</f>
        <v>#N/A</v>
      </c>
      <c r="AO100" s="507" t="e">
        <f ca="1">+IF(AND(ISNUMBER(OFFSET('Sanitation Data'!$G$12,0,10*ROW('Sanitation Data'!G94))),'Data Summary'!DD100="Yes"),OFFSET('Sanitation Data'!$G$12,0,10*ROW('Sanitation Data'!G94)),NA())</f>
        <v>#N/A</v>
      </c>
      <c r="AP100" s="507" t="e">
        <f ca="1">+IF(AND(ISNUMBER(OFFSET('Sanitation Data'!$H$4,0,10*ROW('Sanitation Data'!H94))),'Data Summary'!DE100="Yes"),100-OFFSET('Sanitation Data'!$H$4,0,10*ROW('Sanitation Data'!H94)),NA())</f>
        <v>#N/A</v>
      </c>
      <c r="AQ100" s="507" t="e">
        <f ca="1">+IF(AND(ISNUMBER(OFFSET('Sanitation Data'!$H$6,0,10*ROW('Sanitation Data'!H94))),'Data Summary'!DF100="Yes"),OFFSET('Sanitation Data'!$H$6,0,10*ROW('Sanitation Data'!H94)),NA())</f>
        <v>#N/A</v>
      </c>
      <c r="AR100" s="507" t="e">
        <f ca="1">+IF(AND(ISNUMBER(OFFSET('Sanitation Data'!$H$10,0,10*ROW('Sanitation Data'!H94))),'Data Summary'!DG100="Yes"),OFFSET('Sanitation Data'!$H$10,0,10*ROW('Sanitation Data'!H94)),NA())</f>
        <v>#N/A</v>
      </c>
      <c r="AS100" s="507" t="e">
        <f ca="1">+IF(AND(ISNUMBER(OFFSET('Sanitation Data'!$H$11,0,10*ROW('Sanitation Data'!H94))),'Data Summary'!DH100="Yes"),OFFSET('Sanitation Data'!$H$11,0,10*ROW('Sanitation Data'!H94)),NA())</f>
        <v>#N/A</v>
      </c>
      <c r="AT100" s="507" t="e">
        <f ca="1">+IF(AND(ISNUMBER(OFFSET('Sanitation Data'!$H$12,0,10*ROW('Sanitation Data'!H94))),'Data Summary'!DI100="Yes"),OFFSET('Sanitation Data'!$H$12,0,10*ROW('Sanitation Data'!H94)),NA())</f>
        <v>#N/A</v>
      </c>
      <c r="AU100" s="507" t="e">
        <f ca="1">+IF(AND(ISNUMBER(OFFSET('Sanitation Data'!$I$4,0,10*ROW('Sanitation Data'!I94))),'Data Summary'!DJ100="Yes"),100-OFFSET('Sanitation Data'!$I$4,0,10*ROW('Sanitation Data'!I94)),NA())</f>
        <v>#N/A</v>
      </c>
      <c r="AV100" s="507" t="e">
        <f ca="1">+IF(AND(ISNUMBER(OFFSET('Sanitation Data'!$I$6,0,10*ROW('Sanitation Data'!I94))),'Data Summary'!DK100="Yes"),OFFSET('Sanitation Data'!$I$6,0,10*ROW('Sanitation Data'!I94)),NA())</f>
        <v>#N/A</v>
      </c>
      <c r="AW100" s="507" t="e">
        <f ca="1">+IF(AND(ISNUMBER(OFFSET('Sanitation Data'!$I$10,0,10*ROW('Sanitation Data'!I94))),'Data Summary'!DL100="Yes"),OFFSET('Sanitation Data'!$I$10,0,10*ROW('Sanitation Data'!I94)),NA())</f>
        <v>#N/A</v>
      </c>
      <c r="AX100" s="507" t="e">
        <f ca="1">+IF(AND(ISNUMBER(OFFSET('Sanitation Data'!$I$11,0,10*ROW('Sanitation Data'!I94))),'Data Summary'!DM100="Yes"),OFFSET('Sanitation Data'!$I$11,0,10*ROW('Sanitation Data'!I94)),NA())</f>
        <v>#N/A</v>
      </c>
      <c r="AY100" s="507" t="e">
        <f ca="1">+IF(AND(ISNUMBER(OFFSET('Sanitation Data'!$I$12,0,10*ROW('Sanitation Data'!I94))),'Data Summary'!DN100="Yes"),OFFSET('Sanitation Data'!$I$12,0,10*ROW('Sanitation Data'!I94)),NA())</f>
        <v>#N/A</v>
      </c>
      <c r="AZ100" s="508" t="e">
        <f ca="1">+IF(AND(ISNUMBER(OFFSET('Hygiene Data'!$D$5,0,10*ROW('Hygiene Data'!D94))),'Data Summary'!DO100="Yes"),OFFSET('Hygiene Data'!$D$5,0,10*ROW('Hygiene Data'!D94)),NA())</f>
        <v>#N/A</v>
      </c>
      <c r="BA100" s="508" t="e">
        <f ca="1">+IF(AND(ISNUMBER(OFFSET('Hygiene Data'!$D$7,0,10*ROW('Hygiene Data'!D94))),'Data Summary'!DP100="Yes"),OFFSET('Hygiene Data'!$D$7,0,10*ROW('Hygiene Data'!D94)),NA())</f>
        <v>#N/A</v>
      </c>
      <c r="BB100" s="508" t="e">
        <f ca="1">+IF(AND(ISNUMBER(OFFSET('Hygiene Data'!$D$9,0,10*ROW('Hygiene Data'!D94))),'Data Summary'!DQ100="Yes"),OFFSET('Hygiene Data'!$D$9,0,10*ROW('Hygiene Data'!D94)),NA())</f>
        <v>#N/A</v>
      </c>
      <c r="BC100" s="508" t="e">
        <f ca="1">+IF(AND(ISNUMBER(OFFSET('Hygiene Data'!$E$5,0,10*ROW('Hygiene Data'!E94))),'Data Summary'!DR100="Yes"),OFFSET('Hygiene Data'!$E$5,0,10*ROW('Hygiene Data'!E94)),NA())</f>
        <v>#N/A</v>
      </c>
      <c r="BD100" s="508" t="e">
        <f ca="1">+IF(AND(ISNUMBER(OFFSET('Hygiene Data'!$E$7,0,10*ROW('Hygiene Data'!E94))),'Data Summary'!DS100="Yes"),OFFSET('Hygiene Data'!$E$7,0,10*ROW('Hygiene Data'!E94)),NA())</f>
        <v>#N/A</v>
      </c>
      <c r="BE100" s="508" t="e">
        <f ca="1">+IF(AND(ISNUMBER(OFFSET('Hygiene Data'!$E$9,0,10*ROW('Hygiene Data'!E94))),'Data Summary'!DT100="Yes"),OFFSET('Hygiene Data'!$E$9,0,10*ROW('Hygiene Data'!E94)),NA())</f>
        <v>#N/A</v>
      </c>
      <c r="BF100" s="508" t="e">
        <f ca="1">+IF(AND(ISNUMBER(OFFSET('Hygiene Data'!$F$5,0,10*ROW('Hygiene Data'!F94))),'Data Summary'!DU100="Yes"),OFFSET('Hygiene Data'!$F$5,0,10*ROW('Hygiene Data'!F94)),NA())</f>
        <v>#N/A</v>
      </c>
      <c r="BG100" s="508" t="e">
        <f ca="1">+IF(AND(ISNUMBER(OFFSET('Hygiene Data'!$F$7,0,10*ROW('Hygiene Data'!F94))),'Data Summary'!DV100="Yes"),OFFSET('Hygiene Data'!$F$7,0,10*ROW('Hygiene Data'!F94)),NA())</f>
        <v>#N/A</v>
      </c>
      <c r="BH100" s="508" t="e">
        <f ca="1">+IF(AND(ISNUMBER(OFFSET('Hygiene Data'!$F$9,0,10*ROW('Hygiene Data'!F94))),'Data Summary'!DW100="Yes"),OFFSET('Hygiene Data'!$F$9,0,10*ROW('Hygiene Data'!F94)),NA())</f>
        <v>#N/A</v>
      </c>
      <c r="BI100" s="508" t="e">
        <f ca="1">+IF(AND(ISNUMBER(OFFSET('Hygiene Data'!$G$5,0,10*ROW('Hygiene Data'!G94))),'Data Summary'!DX100="Yes"),OFFSET('Hygiene Data'!$G$5,0,10*ROW('Hygiene Data'!G94)),NA())</f>
        <v>#N/A</v>
      </c>
      <c r="BJ100" s="508" t="e">
        <f ca="1">+IF(AND(ISNUMBER(OFFSET('Hygiene Data'!$G$7,0,10*ROW('Hygiene Data'!G94))),'Data Summary'!DY100="Yes"),OFFSET('Hygiene Data'!$G$7,0,10*ROW('Hygiene Data'!G94)),NA())</f>
        <v>#N/A</v>
      </c>
      <c r="BK100" s="508" t="e">
        <f ca="1">+IF(AND(ISNUMBER(OFFSET('Hygiene Data'!$G$9,0,10*ROW('Hygiene Data'!G94))),'Data Summary'!DZ100="Yes"),OFFSET('Hygiene Data'!$G$9,0,10*ROW('Hygiene Data'!G94)),NA())</f>
        <v>#N/A</v>
      </c>
      <c r="BL100" s="508" t="e">
        <f ca="1">+IF(AND(ISNUMBER(OFFSET('Hygiene Data'!$H$5,0,10*ROW('Hygiene Data'!H94))),'Data Summary'!EA100="Yes"),OFFSET('Hygiene Data'!$H$5,0,10*ROW('Hygiene Data'!H94)),NA())</f>
        <v>#N/A</v>
      </c>
      <c r="BM100" s="508" t="e">
        <f ca="1">+IF(AND(ISNUMBER(OFFSET('Hygiene Data'!$H$7,0,10*ROW('Hygiene Data'!H94))),'Data Summary'!EB100="Yes"),OFFSET('Hygiene Data'!$H$7,0,10*ROW('Hygiene Data'!H94)),NA())</f>
        <v>#N/A</v>
      </c>
      <c r="BN100" s="508" t="e">
        <f ca="1">+IF(AND(ISNUMBER(OFFSET('Hygiene Data'!$H$9,0,10*ROW('Hygiene Data'!H94))),'Data Summary'!EC100="Yes"),OFFSET('Hygiene Data'!$H$9,0,10*ROW('Hygiene Data'!H94)),NA())</f>
        <v>#N/A</v>
      </c>
      <c r="BO100" s="508" t="e">
        <f ca="1">+IF(AND(ISNUMBER(OFFSET('Hygiene Data'!$I$5,0,10*ROW('Hygiene Data'!I94))),'Data Summary'!ED100="Yes"),OFFSET('Hygiene Data'!$I$5,0,10*ROW('Hygiene Data'!I94)),NA())</f>
        <v>#N/A</v>
      </c>
      <c r="BP100" s="508" t="e">
        <f ca="1">+IF(AND(ISNUMBER(OFFSET('Hygiene Data'!$I$7,0,10*ROW('Hygiene Data'!I94))),'Data Summary'!EE100="Yes"),OFFSET('Hygiene Data'!$I$7,0,10*ROW('Hygiene Data'!I94)),NA())</f>
        <v>#N/A</v>
      </c>
      <c r="BQ100" s="508" t="e">
        <f ca="1">+IF(AND(ISNUMBER(OFFSET('Hygiene Data'!$I$9,0,10*ROW('Hygiene Data'!I94))),'Data Summary'!EF100="Yes"),OFFSET('Hygiene Data'!$I$9,0,10*ROW('Hygiene Data'!I94)),NA())</f>
        <v>#N/A</v>
      </c>
    </row>
    <row r="101" spans="1:69" x14ac:dyDescent="0.25">
      <c r="A101" s="504" t="e">
        <f ca="1">+RIGHT('Data Summary'!A101,LEN('Data Summary'!A101)-9)</f>
        <v>#VALUE!</v>
      </c>
      <c r="B101" s="478" t="str">
        <f ca="1">+IF(ISTEXT('Data Summary'!B101),'Data Summary'!B101,"")</f>
        <v/>
      </c>
      <c r="C101" s="505" t="e">
        <f ca="1">+VALUE('Data Summary'!C101)</f>
        <v>#VALUE!</v>
      </c>
      <c r="D101" s="506" t="e">
        <f ca="1">+IF(AND(ISNUMBER(OFFSET('Water Data'!$D$4,0,10*ROW('Water Data'!D95))),'Data Summary'!BS101="Yes"),100-OFFSET('Water Data'!$D$4,0,10*ROW('Water Data'!D95)),NA())</f>
        <v>#N/A</v>
      </c>
      <c r="E101" s="506" t="e">
        <f ca="1">+IF(AND(ISNUMBER(OFFSET('Water Data'!$D$6,0,10*ROW('Water Data'!D95))),'Data Summary'!BT101="Yes"),OFFSET('Water Data'!$D$6,0,10*ROW('Water Data'!D95)),NA())</f>
        <v>#N/A</v>
      </c>
      <c r="F101" s="506" t="e">
        <f ca="1">+IF(AND(ISNUMBER(OFFSET('Water Data'!$D$9,0,10*ROW('Water Data'!D95))),'Data Summary'!BU101="Yes"),OFFSET('Water Data'!$D$9,0,10*ROW('Water Data'!D95)),NA())</f>
        <v>#N/A</v>
      </c>
      <c r="G101" s="506" t="e">
        <f ca="1">+IF(AND(ISNUMBER(OFFSET('Water Data'!$E$4,0,10*ROW('Water Data'!E95))),'Data Summary'!BV101="Yes"),100-OFFSET('Water Data'!$E$4,0,10*ROW('Water Data'!E95)),NA())</f>
        <v>#N/A</v>
      </c>
      <c r="H101" s="506" t="e">
        <f ca="1">+IF(AND(ISNUMBER(OFFSET('Water Data'!$E$6,0,10*ROW('Water Data'!E95))),'Data Summary'!BW101="Yes"),OFFSET('Water Data'!$E$6,0,10*ROW('Water Data'!E95)),NA())</f>
        <v>#N/A</v>
      </c>
      <c r="I101" s="506" t="e">
        <f ca="1">+IF(AND(ISNUMBER(OFFSET('Water Data'!$E$9,0,10*ROW('Water Data'!E95))),'Data Summary'!BX101="Yes"),OFFSET('Water Data'!$E$9,0,10*ROW('Water Data'!E95)),NA())</f>
        <v>#N/A</v>
      </c>
      <c r="J101" s="506" t="e">
        <f ca="1">+IF(AND(ISNUMBER(OFFSET('Water Data'!$F$4,0,10*ROW('Water Data'!F95))),'Data Summary'!BY101="Yes"),100-OFFSET('Water Data'!$F$4,0,10*ROW('Water Data'!F95)),NA())</f>
        <v>#N/A</v>
      </c>
      <c r="K101" s="506" t="e">
        <f ca="1">+IF(AND(ISNUMBER(OFFSET('Water Data'!$F$6,0,10*ROW('Water Data'!F95))),'Data Summary'!BZ101="Yes"),OFFSET('Water Data'!$F$6,0,10*ROW('Water Data'!F95)),NA())</f>
        <v>#N/A</v>
      </c>
      <c r="L101" s="506" t="e">
        <f ca="1">+IF(AND(ISNUMBER(OFFSET('Water Data'!$F$9,0,10*ROW('Water Data'!F95))),'Data Summary'!CA101="Yes"),OFFSET('Water Data'!$F$9,0,10*ROW('Water Data'!F95)),NA())</f>
        <v>#N/A</v>
      </c>
      <c r="M101" s="506" t="e">
        <f ca="1">+IF(AND(ISNUMBER(OFFSET('Water Data'!$G$4,0,10*ROW('Water Data'!G95))),'Data Summary'!CB101="Yes"),100-OFFSET('Water Data'!$G$4,0,10*ROW('Water Data'!G95)),NA())</f>
        <v>#N/A</v>
      </c>
      <c r="N101" s="506" t="e">
        <f ca="1">+IF(AND(ISNUMBER(OFFSET('Water Data'!$G$6,0,10*ROW('Water Data'!G95))),'Data Summary'!CC101="Yes"),OFFSET('Water Data'!$G$6,0,10*ROW('Water Data'!G95)),NA())</f>
        <v>#N/A</v>
      </c>
      <c r="O101" s="506" t="e">
        <f ca="1">+IF(AND(ISNUMBER(OFFSET('Water Data'!$G$9,0,10*ROW('Water Data'!G95))),'Data Summary'!CD101="Yes"),OFFSET('Water Data'!$G$9,0,10*ROW('Water Data'!G95)),NA())</f>
        <v>#N/A</v>
      </c>
      <c r="P101" s="506" t="e">
        <f ca="1">+IF(AND(ISNUMBER(OFFSET('Water Data'!$H$4,0,10*ROW('Water Data'!H95))),'Data Summary'!CE101="Yes"),100-OFFSET('Water Data'!$H$4,0,10*ROW('Water Data'!H95)),NA())</f>
        <v>#N/A</v>
      </c>
      <c r="Q101" s="506" t="e">
        <f ca="1">+IF(AND(ISNUMBER(OFFSET('Water Data'!$H$6,0,10*ROW('Water Data'!H95))),'Data Summary'!CF101="Yes"),OFFSET('Water Data'!$H$6,0,10*ROW('Water Data'!H95)),NA())</f>
        <v>#N/A</v>
      </c>
      <c r="R101" s="506" t="e">
        <f ca="1">+IF(AND(ISNUMBER(OFFSET('Water Data'!$H$9,0,10*ROW('Water Data'!H95))),'Data Summary'!CG101="Yes"),OFFSET('Water Data'!$H$9,0,10*ROW('Water Data'!H95)),NA())</f>
        <v>#N/A</v>
      </c>
      <c r="S101" s="506" t="e">
        <f ca="1">+IF(AND(ISNUMBER(OFFSET('Water Data'!$I$4,0,10*ROW('Water Data'!I95))),'Data Summary'!CH101="Yes"),100-OFFSET('Water Data'!$I$4,0,10*ROW('Water Data'!I95)),NA())</f>
        <v>#N/A</v>
      </c>
      <c r="T101" s="506" t="e">
        <f ca="1">+IF(AND(ISNUMBER(OFFSET('Water Data'!$I$6,0,10*ROW('Water Data'!I95))),'Data Summary'!CI101="Yes"),OFFSET('Water Data'!$I$6,0,10*ROW('Water Data'!I95)),NA())</f>
        <v>#N/A</v>
      </c>
      <c r="U101" s="506" t="e">
        <f ca="1">+IF(AND(ISNUMBER(OFFSET('Water Data'!$I$9,0,10*ROW('Water Data'!I95))),'Data Summary'!CJ101="Yes"),OFFSET('Water Data'!$I$9,0,10*ROW('Water Data'!I95)),NA())</f>
        <v>#N/A</v>
      </c>
      <c r="V101" s="507" t="e">
        <f ca="1">+IF(AND(ISNUMBER(OFFSET('Sanitation Data'!$D$4,0,10*ROW('Sanitation Data'!D95))),'Data Summary'!CK101="Yes"),100-OFFSET('Sanitation Data'!$D$4,0,10*ROW('Sanitation Data'!D95)),NA())</f>
        <v>#N/A</v>
      </c>
      <c r="W101" s="507" t="e">
        <f ca="1">+IF(AND(ISNUMBER(OFFSET('Sanitation Data'!$D$6,0,10*ROW('Sanitation Data'!D95))),'Data Summary'!CL101="Yes"),OFFSET('Sanitation Data'!$D$6,0,10*ROW('Sanitation Data'!D95)),NA())</f>
        <v>#N/A</v>
      </c>
      <c r="X101" s="507" t="e">
        <f ca="1">+IF(AND(ISNUMBER(OFFSET('Sanitation Data'!$D$10,0,10*ROW('Sanitation Data'!D95))),'Data Summary'!CM101="Yes"),OFFSET('Sanitation Data'!$D$10,0,10*ROW('Sanitation Data'!D95)),NA())</f>
        <v>#N/A</v>
      </c>
      <c r="Y101" s="507" t="e">
        <f ca="1">+IF(AND(ISNUMBER(OFFSET('Sanitation Data'!$D$11,0,10*ROW('Sanitation Data'!D95))),'Data Summary'!CN101="Yes"),OFFSET('Sanitation Data'!$D$11,0,10*ROW('Sanitation Data'!D95)),NA())</f>
        <v>#N/A</v>
      </c>
      <c r="Z101" s="507" t="e">
        <f ca="1">+IF(AND(ISNUMBER(OFFSET('Sanitation Data'!$D$12,0,10*ROW('Sanitation Data'!D95))),'Data Summary'!CO101="Yes"),OFFSET('Sanitation Data'!$D$12,0,10*ROW('Sanitation Data'!D95)),NA())</f>
        <v>#N/A</v>
      </c>
      <c r="AA101" s="507" t="e">
        <f ca="1">+IF(AND(ISNUMBER(OFFSET('Sanitation Data'!$E$4,0,10*ROW('Sanitation Data'!E95))),'Data Summary'!CP101="Yes"),100-OFFSET('Sanitation Data'!$E$4,0,10*ROW('Sanitation Data'!E95)),NA())</f>
        <v>#N/A</v>
      </c>
      <c r="AB101" s="507" t="e">
        <f ca="1">+IF(AND(ISNUMBER(OFFSET('Sanitation Data'!$E$6,0,10*ROW('Sanitation Data'!E95))),'Data Summary'!CQ101="Yes"),OFFSET('Sanitation Data'!$E$6,0,10*ROW('Sanitation Data'!E95)),NA())</f>
        <v>#N/A</v>
      </c>
      <c r="AC101" s="507" t="e">
        <f ca="1">+IF(AND(ISNUMBER(OFFSET('Sanitation Data'!$E$10,0,10*ROW('Sanitation Data'!E95))),'Data Summary'!CR101="Yes"),OFFSET('Sanitation Data'!$E$10,0,10*ROW('Sanitation Data'!E95)),NA())</f>
        <v>#N/A</v>
      </c>
      <c r="AD101" s="507" t="e">
        <f ca="1">+IF(AND(ISNUMBER(OFFSET('Sanitation Data'!$E$11,0,10*ROW('Sanitation Data'!E95))),'Data Summary'!CS101="Yes"),OFFSET('Sanitation Data'!$E$11,0,10*ROW('Sanitation Data'!E95)),NA())</f>
        <v>#N/A</v>
      </c>
      <c r="AE101" s="507" t="e">
        <f ca="1">+IF(AND(ISNUMBER(OFFSET('Sanitation Data'!$E$12,0,10*ROW('Sanitation Data'!E95))),'Data Summary'!CT101="Yes"),OFFSET('Sanitation Data'!$E$12,0,10*ROW('Sanitation Data'!E95)),NA())</f>
        <v>#N/A</v>
      </c>
      <c r="AF101" s="507" t="e">
        <f ca="1">+IF(AND(ISNUMBER(OFFSET('Sanitation Data'!$F$4,0,10*ROW('Sanitation Data'!F95))),'Data Summary'!CU101="Yes"),100-OFFSET('Sanitation Data'!$F$4,0,10*ROW('Sanitation Data'!F95)),NA())</f>
        <v>#N/A</v>
      </c>
      <c r="AG101" s="507" t="e">
        <f ca="1">+IF(AND(ISNUMBER(OFFSET('Sanitation Data'!$F$6,0,10*ROW('Sanitation Data'!F95))),'Data Summary'!CV101="Yes"),OFFSET('Sanitation Data'!$F$6,0,10*ROW('Sanitation Data'!F95)),NA())</f>
        <v>#N/A</v>
      </c>
      <c r="AH101" s="507" t="e">
        <f ca="1">+IF(AND(ISNUMBER(OFFSET('Sanitation Data'!$F$10,0,10*ROW('Sanitation Data'!F95))),'Data Summary'!CW101="Yes"),OFFSET('Sanitation Data'!$F$10,0,10*ROW('Sanitation Data'!F95)),NA())</f>
        <v>#N/A</v>
      </c>
      <c r="AI101" s="507" t="e">
        <f ca="1">+IF(AND(ISNUMBER(OFFSET('Sanitation Data'!$F$11,0,10*ROW('Sanitation Data'!F95))),'Data Summary'!CX101="Yes"),OFFSET('Sanitation Data'!$F$11,0,10*ROW('Sanitation Data'!F95)),NA())</f>
        <v>#N/A</v>
      </c>
      <c r="AJ101" s="507" t="e">
        <f ca="1">+IF(AND(ISNUMBER(OFFSET('Sanitation Data'!$F$12,0,10*ROW('Sanitation Data'!F95))),'Data Summary'!CY101="Yes"),OFFSET('Sanitation Data'!$F$12,0,10*ROW('Sanitation Data'!F95)),NA())</f>
        <v>#N/A</v>
      </c>
      <c r="AK101" s="507" t="e">
        <f ca="1">+IF(AND(ISNUMBER(OFFSET('Sanitation Data'!$G$4,0,10*ROW('Sanitation Data'!G95))),'Data Summary'!CZ101="Yes"),100-OFFSET('Sanitation Data'!$G$4,0,10*ROW('Sanitation Data'!G95)),NA())</f>
        <v>#N/A</v>
      </c>
      <c r="AL101" s="507" t="e">
        <f ca="1">+IF(AND(ISNUMBER(OFFSET('Sanitation Data'!$G$6,0,10*ROW('Sanitation Data'!G95))),'Data Summary'!DA101="Yes"),OFFSET('Sanitation Data'!$G$6,0,10*ROW('Sanitation Data'!G95)),NA())</f>
        <v>#N/A</v>
      </c>
      <c r="AM101" s="507" t="e">
        <f ca="1">+IF(AND(ISNUMBER(OFFSET('Sanitation Data'!$G$10,0,10*ROW('Sanitation Data'!G95))),'Data Summary'!DB101="Yes"),OFFSET('Sanitation Data'!$G$10,0,10*ROW('Sanitation Data'!G95)),NA())</f>
        <v>#N/A</v>
      </c>
      <c r="AN101" s="507" t="e">
        <f ca="1">+IF(AND(ISNUMBER(OFFSET('Sanitation Data'!$G$11,0,10*ROW('Sanitation Data'!G95))),'Data Summary'!DC101="Yes"),OFFSET('Sanitation Data'!$G$11,0,10*ROW('Sanitation Data'!G95)),NA())</f>
        <v>#N/A</v>
      </c>
      <c r="AO101" s="507" t="e">
        <f ca="1">+IF(AND(ISNUMBER(OFFSET('Sanitation Data'!$G$12,0,10*ROW('Sanitation Data'!G95))),'Data Summary'!DD101="Yes"),OFFSET('Sanitation Data'!$G$12,0,10*ROW('Sanitation Data'!G95)),NA())</f>
        <v>#N/A</v>
      </c>
      <c r="AP101" s="507" t="e">
        <f ca="1">+IF(AND(ISNUMBER(OFFSET('Sanitation Data'!$H$4,0,10*ROW('Sanitation Data'!H95))),'Data Summary'!DE101="Yes"),100-OFFSET('Sanitation Data'!$H$4,0,10*ROW('Sanitation Data'!H95)),NA())</f>
        <v>#N/A</v>
      </c>
      <c r="AQ101" s="507" t="e">
        <f ca="1">+IF(AND(ISNUMBER(OFFSET('Sanitation Data'!$H$6,0,10*ROW('Sanitation Data'!H95))),'Data Summary'!DF101="Yes"),OFFSET('Sanitation Data'!$H$6,0,10*ROW('Sanitation Data'!H95)),NA())</f>
        <v>#N/A</v>
      </c>
      <c r="AR101" s="507" t="e">
        <f ca="1">+IF(AND(ISNUMBER(OFFSET('Sanitation Data'!$H$10,0,10*ROW('Sanitation Data'!H95))),'Data Summary'!DG101="Yes"),OFFSET('Sanitation Data'!$H$10,0,10*ROW('Sanitation Data'!H95)),NA())</f>
        <v>#N/A</v>
      </c>
      <c r="AS101" s="507" t="e">
        <f ca="1">+IF(AND(ISNUMBER(OFFSET('Sanitation Data'!$H$11,0,10*ROW('Sanitation Data'!H95))),'Data Summary'!DH101="Yes"),OFFSET('Sanitation Data'!$H$11,0,10*ROW('Sanitation Data'!H95)),NA())</f>
        <v>#N/A</v>
      </c>
      <c r="AT101" s="507" t="e">
        <f ca="1">+IF(AND(ISNUMBER(OFFSET('Sanitation Data'!$H$12,0,10*ROW('Sanitation Data'!H95))),'Data Summary'!DI101="Yes"),OFFSET('Sanitation Data'!$H$12,0,10*ROW('Sanitation Data'!H95)),NA())</f>
        <v>#N/A</v>
      </c>
      <c r="AU101" s="507" t="e">
        <f ca="1">+IF(AND(ISNUMBER(OFFSET('Sanitation Data'!$I$4,0,10*ROW('Sanitation Data'!I95))),'Data Summary'!DJ101="Yes"),100-OFFSET('Sanitation Data'!$I$4,0,10*ROW('Sanitation Data'!I95)),NA())</f>
        <v>#N/A</v>
      </c>
      <c r="AV101" s="507" t="e">
        <f ca="1">+IF(AND(ISNUMBER(OFFSET('Sanitation Data'!$I$6,0,10*ROW('Sanitation Data'!I95))),'Data Summary'!DK101="Yes"),OFFSET('Sanitation Data'!$I$6,0,10*ROW('Sanitation Data'!I95)),NA())</f>
        <v>#N/A</v>
      </c>
      <c r="AW101" s="507" t="e">
        <f ca="1">+IF(AND(ISNUMBER(OFFSET('Sanitation Data'!$I$10,0,10*ROW('Sanitation Data'!I95))),'Data Summary'!DL101="Yes"),OFFSET('Sanitation Data'!$I$10,0,10*ROW('Sanitation Data'!I95)),NA())</f>
        <v>#N/A</v>
      </c>
      <c r="AX101" s="507" t="e">
        <f ca="1">+IF(AND(ISNUMBER(OFFSET('Sanitation Data'!$I$11,0,10*ROW('Sanitation Data'!I95))),'Data Summary'!DM101="Yes"),OFFSET('Sanitation Data'!$I$11,0,10*ROW('Sanitation Data'!I95)),NA())</f>
        <v>#N/A</v>
      </c>
      <c r="AY101" s="507" t="e">
        <f ca="1">+IF(AND(ISNUMBER(OFFSET('Sanitation Data'!$I$12,0,10*ROW('Sanitation Data'!I95))),'Data Summary'!DN101="Yes"),OFFSET('Sanitation Data'!$I$12,0,10*ROW('Sanitation Data'!I95)),NA())</f>
        <v>#N/A</v>
      </c>
      <c r="AZ101" s="508" t="e">
        <f ca="1">+IF(AND(ISNUMBER(OFFSET('Hygiene Data'!$D$5,0,10*ROW('Hygiene Data'!D95))),'Data Summary'!DO101="Yes"),OFFSET('Hygiene Data'!$D$5,0,10*ROW('Hygiene Data'!D95)),NA())</f>
        <v>#N/A</v>
      </c>
      <c r="BA101" s="508" t="e">
        <f ca="1">+IF(AND(ISNUMBER(OFFSET('Hygiene Data'!$D$7,0,10*ROW('Hygiene Data'!D95))),'Data Summary'!DP101="Yes"),OFFSET('Hygiene Data'!$D$7,0,10*ROW('Hygiene Data'!D95)),NA())</f>
        <v>#N/A</v>
      </c>
      <c r="BB101" s="508" t="e">
        <f ca="1">+IF(AND(ISNUMBER(OFFSET('Hygiene Data'!$D$9,0,10*ROW('Hygiene Data'!D95))),'Data Summary'!DQ101="Yes"),OFFSET('Hygiene Data'!$D$9,0,10*ROW('Hygiene Data'!D95)),NA())</f>
        <v>#N/A</v>
      </c>
      <c r="BC101" s="508" t="e">
        <f ca="1">+IF(AND(ISNUMBER(OFFSET('Hygiene Data'!$E$5,0,10*ROW('Hygiene Data'!E95))),'Data Summary'!DR101="Yes"),OFFSET('Hygiene Data'!$E$5,0,10*ROW('Hygiene Data'!E95)),NA())</f>
        <v>#N/A</v>
      </c>
      <c r="BD101" s="508" t="e">
        <f ca="1">+IF(AND(ISNUMBER(OFFSET('Hygiene Data'!$E$7,0,10*ROW('Hygiene Data'!E95))),'Data Summary'!DS101="Yes"),OFFSET('Hygiene Data'!$E$7,0,10*ROW('Hygiene Data'!E95)),NA())</f>
        <v>#N/A</v>
      </c>
      <c r="BE101" s="508" t="e">
        <f ca="1">+IF(AND(ISNUMBER(OFFSET('Hygiene Data'!$E$9,0,10*ROW('Hygiene Data'!E95))),'Data Summary'!DT101="Yes"),OFFSET('Hygiene Data'!$E$9,0,10*ROW('Hygiene Data'!E95)),NA())</f>
        <v>#N/A</v>
      </c>
      <c r="BF101" s="508" t="e">
        <f ca="1">+IF(AND(ISNUMBER(OFFSET('Hygiene Data'!$F$5,0,10*ROW('Hygiene Data'!F95))),'Data Summary'!DU101="Yes"),OFFSET('Hygiene Data'!$F$5,0,10*ROW('Hygiene Data'!F95)),NA())</f>
        <v>#N/A</v>
      </c>
      <c r="BG101" s="508" t="e">
        <f ca="1">+IF(AND(ISNUMBER(OFFSET('Hygiene Data'!$F$7,0,10*ROW('Hygiene Data'!F95))),'Data Summary'!DV101="Yes"),OFFSET('Hygiene Data'!$F$7,0,10*ROW('Hygiene Data'!F95)),NA())</f>
        <v>#N/A</v>
      </c>
      <c r="BH101" s="508" t="e">
        <f ca="1">+IF(AND(ISNUMBER(OFFSET('Hygiene Data'!$F$9,0,10*ROW('Hygiene Data'!F95))),'Data Summary'!DW101="Yes"),OFFSET('Hygiene Data'!$F$9,0,10*ROW('Hygiene Data'!F95)),NA())</f>
        <v>#N/A</v>
      </c>
      <c r="BI101" s="508" t="e">
        <f ca="1">+IF(AND(ISNUMBER(OFFSET('Hygiene Data'!$G$5,0,10*ROW('Hygiene Data'!G95))),'Data Summary'!DX101="Yes"),OFFSET('Hygiene Data'!$G$5,0,10*ROW('Hygiene Data'!G95)),NA())</f>
        <v>#N/A</v>
      </c>
      <c r="BJ101" s="508" t="e">
        <f ca="1">+IF(AND(ISNUMBER(OFFSET('Hygiene Data'!$G$7,0,10*ROW('Hygiene Data'!G95))),'Data Summary'!DY101="Yes"),OFFSET('Hygiene Data'!$G$7,0,10*ROW('Hygiene Data'!G95)),NA())</f>
        <v>#N/A</v>
      </c>
      <c r="BK101" s="508" t="e">
        <f ca="1">+IF(AND(ISNUMBER(OFFSET('Hygiene Data'!$G$9,0,10*ROW('Hygiene Data'!G95))),'Data Summary'!DZ101="Yes"),OFFSET('Hygiene Data'!$G$9,0,10*ROW('Hygiene Data'!G95)),NA())</f>
        <v>#N/A</v>
      </c>
      <c r="BL101" s="508" t="e">
        <f ca="1">+IF(AND(ISNUMBER(OFFSET('Hygiene Data'!$H$5,0,10*ROW('Hygiene Data'!H95))),'Data Summary'!EA101="Yes"),OFFSET('Hygiene Data'!$H$5,0,10*ROW('Hygiene Data'!H95)),NA())</f>
        <v>#N/A</v>
      </c>
      <c r="BM101" s="508" t="e">
        <f ca="1">+IF(AND(ISNUMBER(OFFSET('Hygiene Data'!$H$7,0,10*ROW('Hygiene Data'!H95))),'Data Summary'!EB101="Yes"),OFFSET('Hygiene Data'!$H$7,0,10*ROW('Hygiene Data'!H95)),NA())</f>
        <v>#N/A</v>
      </c>
      <c r="BN101" s="508" t="e">
        <f ca="1">+IF(AND(ISNUMBER(OFFSET('Hygiene Data'!$H$9,0,10*ROW('Hygiene Data'!H95))),'Data Summary'!EC101="Yes"),OFFSET('Hygiene Data'!$H$9,0,10*ROW('Hygiene Data'!H95)),NA())</f>
        <v>#N/A</v>
      </c>
      <c r="BO101" s="508" t="e">
        <f ca="1">+IF(AND(ISNUMBER(OFFSET('Hygiene Data'!$I$5,0,10*ROW('Hygiene Data'!I95))),'Data Summary'!ED101="Yes"),OFFSET('Hygiene Data'!$I$5,0,10*ROW('Hygiene Data'!I95)),NA())</f>
        <v>#N/A</v>
      </c>
      <c r="BP101" s="508" t="e">
        <f ca="1">+IF(AND(ISNUMBER(OFFSET('Hygiene Data'!$I$7,0,10*ROW('Hygiene Data'!I95))),'Data Summary'!EE101="Yes"),OFFSET('Hygiene Data'!$I$7,0,10*ROW('Hygiene Data'!I95)),NA())</f>
        <v>#N/A</v>
      </c>
      <c r="BQ101" s="508" t="e">
        <f ca="1">+IF(AND(ISNUMBER(OFFSET('Hygiene Data'!$I$9,0,10*ROW('Hygiene Data'!I95))),'Data Summary'!EF101="Yes"),OFFSET('Hygiene Data'!$I$9,0,10*ROW('Hygiene Data'!I95)),NA())</f>
        <v>#N/A</v>
      </c>
    </row>
    <row r="102" spans="1:69" x14ac:dyDescent="0.25">
      <c r="A102" s="504" t="e">
        <f ca="1">+RIGHT('Data Summary'!A102,LEN('Data Summary'!A102)-9)</f>
        <v>#VALUE!</v>
      </c>
      <c r="B102" s="478" t="str">
        <f ca="1">+IF(ISTEXT('Data Summary'!B102),'Data Summary'!B102,"")</f>
        <v/>
      </c>
      <c r="C102" s="505" t="e">
        <f ca="1">+VALUE('Data Summary'!C102)</f>
        <v>#VALUE!</v>
      </c>
      <c r="D102" s="506" t="e">
        <f ca="1">+IF(AND(ISNUMBER(OFFSET('Water Data'!$D$4,0,10*ROW('Water Data'!D96))),'Data Summary'!BS102="Yes"),100-OFFSET('Water Data'!$D$4,0,10*ROW('Water Data'!D96)),NA())</f>
        <v>#N/A</v>
      </c>
      <c r="E102" s="506" t="e">
        <f ca="1">+IF(AND(ISNUMBER(OFFSET('Water Data'!$D$6,0,10*ROW('Water Data'!D96))),'Data Summary'!BT102="Yes"),OFFSET('Water Data'!$D$6,0,10*ROW('Water Data'!D96)),NA())</f>
        <v>#N/A</v>
      </c>
      <c r="F102" s="506" t="e">
        <f ca="1">+IF(AND(ISNUMBER(OFFSET('Water Data'!$D$9,0,10*ROW('Water Data'!D96))),'Data Summary'!BU102="Yes"),OFFSET('Water Data'!$D$9,0,10*ROW('Water Data'!D96)),NA())</f>
        <v>#N/A</v>
      </c>
      <c r="G102" s="506" t="e">
        <f ca="1">+IF(AND(ISNUMBER(OFFSET('Water Data'!$E$4,0,10*ROW('Water Data'!E96))),'Data Summary'!BV102="Yes"),100-OFFSET('Water Data'!$E$4,0,10*ROW('Water Data'!E96)),NA())</f>
        <v>#N/A</v>
      </c>
      <c r="H102" s="506" t="e">
        <f ca="1">+IF(AND(ISNUMBER(OFFSET('Water Data'!$E$6,0,10*ROW('Water Data'!E96))),'Data Summary'!BW102="Yes"),OFFSET('Water Data'!$E$6,0,10*ROW('Water Data'!E96)),NA())</f>
        <v>#N/A</v>
      </c>
      <c r="I102" s="506" t="e">
        <f ca="1">+IF(AND(ISNUMBER(OFFSET('Water Data'!$E$9,0,10*ROW('Water Data'!E96))),'Data Summary'!BX102="Yes"),OFFSET('Water Data'!$E$9,0,10*ROW('Water Data'!E96)),NA())</f>
        <v>#N/A</v>
      </c>
      <c r="J102" s="506" t="e">
        <f ca="1">+IF(AND(ISNUMBER(OFFSET('Water Data'!$F$4,0,10*ROW('Water Data'!F96))),'Data Summary'!BY102="Yes"),100-OFFSET('Water Data'!$F$4,0,10*ROW('Water Data'!F96)),NA())</f>
        <v>#N/A</v>
      </c>
      <c r="K102" s="506" t="e">
        <f ca="1">+IF(AND(ISNUMBER(OFFSET('Water Data'!$F$6,0,10*ROW('Water Data'!F96))),'Data Summary'!BZ102="Yes"),OFFSET('Water Data'!$F$6,0,10*ROW('Water Data'!F96)),NA())</f>
        <v>#N/A</v>
      </c>
      <c r="L102" s="506" t="e">
        <f ca="1">+IF(AND(ISNUMBER(OFFSET('Water Data'!$F$9,0,10*ROW('Water Data'!F96))),'Data Summary'!CA102="Yes"),OFFSET('Water Data'!$F$9,0,10*ROW('Water Data'!F96)),NA())</f>
        <v>#N/A</v>
      </c>
      <c r="M102" s="506" t="e">
        <f ca="1">+IF(AND(ISNUMBER(OFFSET('Water Data'!$G$4,0,10*ROW('Water Data'!G96))),'Data Summary'!CB102="Yes"),100-OFFSET('Water Data'!$G$4,0,10*ROW('Water Data'!G96)),NA())</f>
        <v>#N/A</v>
      </c>
      <c r="N102" s="506" t="e">
        <f ca="1">+IF(AND(ISNUMBER(OFFSET('Water Data'!$G$6,0,10*ROW('Water Data'!G96))),'Data Summary'!CC102="Yes"),OFFSET('Water Data'!$G$6,0,10*ROW('Water Data'!G96)),NA())</f>
        <v>#N/A</v>
      </c>
      <c r="O102" s="506" t="e">
        <f ca="1">+IF(AND(ISNUMBER(OFFSET('Water Data'!$G$9,0,10*ROW('Water Data'!G96))),'Data Summary'!CD102="Yes"),OFFSET('Water Data'!$G$9,0,10*ROW('Water Data'!G96)),NA())</f>
        <v>#N/A</v>
      </c>
      <c r="P102" s="506" t="e">
        <f ca="1">+IF(AND(ISNUMBER(OFFSET('Water Data'!$H$4,0,10*ROW('Water Data'!H96))),'Data Summary'!CE102="Yes"),100-OFFSET('Water Data'!$H$4,0,10*ROW('Water Data'!H96)),NA())</f>
        <v>#N/A</v>
      </c>
      <c r="Q102" s="506" t="e">
        <f ca="1">+IF(AND(ISNUMBER(OFFSET('Water Data'!$H$6,0,10*ROW('Water Data'!H96))),'Data Summary'!CF102="Yes"),OFFSET('Water Data'!$H$6,0,10*ROW('Water Data'!H96)),NA())</f>
        <v>#N/A</v>
      </c>
      <c r="R102" s="506" t="e">
        <f ca="1">+IF(AND(ISNUMBER(OFFSET('Water Data'!$H$9,0,10*ROW('Water Data'!H96))),'Data Summary'!CG102="Yes"),OFFSET('Water Data'!$H$9,0,10*ROW('Water Data'!H96)),NA())</f>
        <v>#N/A</v>
      </c>
      <c r="S102" s="506" t="e">
        <f ca="1">+IF(AND(ISNUMBER(OFFSET('Water Data'!$I$4,0,10*ROW('Water Data'!I96))),'Data Summary'!CH102="Yes"),100-OFFSET('Water Data'!$I$4,0,10*ROW('Water Data'!I96)),NA())</f>
        <v>#N/A</v>
      </c>
      <c r="T102" s="506" t="e">
        <f ca="1">+IF(AND(ISNUMBER(OFFSET('Water Data'!$I$6,0,10*ROW('Water Data'!I96))),'Data Summary'!CI102="Yes"),OFFSET('Water Data'!$I$6,0,10*ROW('Water Data'!I96)),NA())</f>
        <v>#N/A</v>
      </c>
      <c r="U102" s="506" t="e">
        <f ca="1">+IF(AND(ISNUMBER(OFFSET('Water Data'!$I$9,0,10*ROW('Water Data'!I96))),'Data Summary'!CJ102="Yes"),OFFSET('Water Data'!$I$9,0,10*ROW('Water Data'!I96)),NA())</f>
        <v>#N/A</v>
      </c>
      <c r="V102" s="507" t="e">
        <f ca="1">+IF(AND(ISNUMBER(OFFSET('Sanitation Data'!$D$4,0,10*ROW('Sanitation Data'!D96))),'Data Summary'!CK102="Yes"),100-OFFSET('Sanitation Data'!$D$4,0,10*ROW('Sanitation Data'!D96)),NA())</f>
        <v>#N/A</v>
      </c>
      <c r="W102" s="507" t="e">
        <f ca="1">+IF(AND(ISNUMBER(OFFSET('Sanitation Data'!$D$6,0,10*ROW('Sanitation Data'!D96))),'Data Summary'!CL102="Yes"),OFFSET('Sanitation Data'!$D$6,0,10*ROW('Sanitation Data'!D96)),NA())</f>
        <v>#N/A</v>
      </c>
      <c r="X102" s="507" t="e">
        <f ca="1">+IF(AND(ISNUMBER(OFFSET('Sanitation Data'!$D$10,0,10*ROW('Sanitation Data'!D96))),'Data Summary'!CM102="Yes"),OFFSET('Sanitation Data'!$D$10,0,10*ROW('Sanitation Data'!D96)),NA())</f>
        <v>#N/A</v>
      </c>
      <c r="Y102" s="507" t="e">
        <f ca="1">+IF(AND(ISNUMBER(OFFSET('Sanitation Data'!$D$11,0,10*ROW('Sanitation Data'!D96))),'Data Summary'!CN102="Yes"),OFFSET('Sanitation Data'!$D$11,0,10*ROW('Sanitation Data'!D96)),NA())</f>
        <v>#N/A</v>
      </c>
      <c r="Z102" s="507" t="e">
        <f ca="1">+IF(AND(ISNUMBER(OFFSET('Sanitation Data'!$D$12,0,10*ROW('Sanitation Data'!D96))),'Data Summary'!CO102="Yes"),OFFSET('Sanitation Data'!$D$12,0,10*ROW('Sanitation Data'!D96)),NA())</f>
        <v>#N/A</v>
      </c>
      <c r="AA102" s="507" t="e">
        <f ca="1">+IF(AND(ISNUMBER(OFFSET('Sanitation Data'!$E$4,0,10*ROW('Sanitation Data'!E96))),'Data Summary'!CP102="Yes"),100-OFFSET('Sanitation Data'!$E$4,0,10*ROW('Sanitation Data'!E96)),NA())</f>
        <v>#N/A</v>
      </c>
      <c r="AB102" s="507" t="e">
        <f ca="1">+IF(AND(ISNUMBER(OFFSET('Sanitation Data'!$E$6,0,10*ROW('Sanitation Data'!E96))),'Data Summary'!CQ102="Yes"),OFFSET('Sanitation Data'!$E$6,0,10*ROW('Sanitation Data'!E96)),NA())</f>
        <v>#N/A</v>
      </c>
      <c r="AC102" s="507" t="e">
        <f ca="1">+IF(AND(ISNUMBER(OFFSET('Sanitation Data'!$E$10,0,10*ROW('Sanitation Data'!E96))),'Data Summary'!CR102="Yes"),OFFSET('Sanitation Data'!$E$10,0,10*ROW('Sanitation Data'!E96)),NA())</f>
        <v>#N/A</v>
      </c>
      <c r="AD102" s="507" t="e">
        <f ca="1">+IF(AND(ISNUMBER(OFFSET('Sanitation Data'!$E$11,0,10*ROW('Sanitation Data'!E96))),'Data Summary'!CS102="Yes"),OFFSET('Sanitation Data'!$E$11,0,10*ROW('Sanitation Data'!E96)),NA())</f>
        <v>#N/A</v>
      </c>
      <c r="AE102" s="507" t="e">
        <f ca="1">+IF(AND(ISNUMBER(OFFSET('Sanitation Data'!$E$12,0,10*ROW('Sanitation Data'!E96))),'Data Summary'!CT102="Yes"),OFFSET('Sanitation Data'!$E$12,0,10*ROW('Sanitation Data'!E96)),NA())</f>
        <v>#N/A</v>
      </c>
      <c r="AF102" s="507" t="e">
        <f ca="1">+IF(AND(ISNUMBER(OFFSET('Sanitation Data'!$F$4,0,10*ROW('Sanitation Data'!F96))),'Data Summary'!CU102="Yes"),100-OFFSET('Sanitation Data'!$F$4,0,10*ROW('Sanitation Data'!F96)),NA())</f>
        <v>#N/A</v>
      </c>
      <c r="AG102" s="507" t="e">
        <f ca="1">+IF(AND(ISNUMBER(OFFSET('Sanitation Data'!$F$6,0,10*ROW('Sanitation Data'!F96))),'Data Summary'!CV102="Yes"),OFFSET('Sanitation Data'!$F$6,0,10*ROW('Sanitation Data'!F96)),NA())</f>
        <v>#N/A</v>
      </c>
      <c r="AH102" s="507" t="e">
        <f ca="1">+IF(AND(ISNUMBER(OFFSET('Sanitation Data'!$F$10,0,10*ROW('Sanitation Data'!F96))),'Data Summary'!CW102="Yes"),OFFSET('Sanitation Data'!$F$10,0,10*ROW('Sanitation Data'!F96)),NA())</f>
        <v>#N/A</v>
      </c>
      <c r="AI102" s="507" t="e">
        <f ca="1">+IF(AND(ISNUMBER(OFFSET('Sanitation Data'!$F$11,0,10*ROW('Sanitation Data'!F96))),'Data Summary'!CX102="Yes"),OFFSET('Sanitation Data'!$F$11,0,10*ROW('Sanitation Data'!F96)),NA())</f>
        <v>#N/A</v>
      </c>
      <c r="AJ102" s="507" t="e">
        <f ca="1">+IF(AND(ISNUMBER(OFFSET('Sanitation Data'!$F$12,0,10*ROW('Sanitation Data'!F96))),'Data Summary'!CY102="Yes"),OFFSET('Sanitation Data'!$F$12,0,10*ROW('Sanitation Data'!F96)),NA())</f>
        <v>#N/A</v>
      </c>
      <c r="AK102" s="507" t="e">
        <f ca="1">+IF(AND(ISNUMBER(OFFSET('Sanitation Data'!$G$4,0,10*ROW('Sanitation Data'!G96))),'Data Summary'!CZ102="Yes"),100-OFFSET('Sanitation Data'!$G$4,0,10*ROW('Sanitation Data'!G96)),NA())</f>
        <v>#N/A</v>
      </c>
      <c r="AL102" s="507" t="e">
        <f ca="1">+IF(AND(ISNUMBER(OFFSET('Sanitation Data'!$G$6,0,10*ROW('Sanitation Data'!G96))),'Data Summary'!DA102="Yes"),OFFSET('Sanitation Data'!$G$6,0,10*ROW('Sanitation Data'!G96)),NA())</f>
        <v>#N/A</v>
      </c>
      <c r="AM102" s="507" t="e">
        <f ca="1">+IF(AND(ISNUMBER(OFFSET('Sanitation Data'!$G$10,0,10*ROW('Sanitation Data'!G96))),'Data Summary'!DB102="Yes"),OFFSET('Sanitation Data'!$G$10,0,10*ROW('Sanitation Data'!G96)),NA())</f>
        <v>#N/A</v>
      </c>
      <c r="AN102" s="507" t="e">
        <f ca="1">+IF(AND(ISNUMBER(OFFSET('Sanitation Data'!$G$11,0,10*ROW('Sanitation Data'!G96))),'Data Summary'!DC102="Yes"),OFFSET('Sanitation Data'!$G$11,0,10*ROW('Sanitation Data'!G96)),NA())</f>
        <v>#N/A</v>
      </c>
      <c r="AO102" s="507" t="e">
        <f ca="1">+IF(AND(ISNUMBER(OFFSET('Sanitation Data'!$G$12,0,10*ROW('Sanitation Data'!G96))),'Data Summary'!DD102="Yes"),OFFSET('Sanitation Data'!$G$12,0,10*ROW('Sanitation Data'!G96)),NA())</f>
        <v>#N/A</v>
      </c>
      <c r="AP102" s="507" t="e">
        <f ca="1">+IF(AND(ISNUMBER(OFFSET('Sanitation Data'!$H$4,0,10*ROW('Sanitation Data'!H96))),'Data Summary'!DE102="Yes"),100-OFFSET('Sanitation Data'!$H$4,0,10*ROW('Sanitation Data'!H96)),NA())</f>
        <v>#N/A</v>
      </c>
      <c r="AQ102" s="507" t="e">
        <f ca="1">+IF(AND(ISNUMBER(OFFSET('Sanitation Data'!$H$6,0,10*ROW('Sanitation Data'!H96))),'Data Summary'!DF102="Yes"),OFFSET('Sanitation Data'!$H$6,0,10*ROW('Sanitation Data'!H96)),NA())</f>
        <v>#N/A</v>
      </c>
      <c r="AR102" s="507" t="e">
        <f ca="1">+IF(AND(ISNUMBER(OFFSET('Sanitation Data'!$H$10,0,10*ROW('Sanitation Data'!H96))),'Data Summary'!DG102="Yes"),OFFSET('Sanitation Data'!$H$10,0,10*ROW('Sanitation Data'!H96)),NA())</f>
        <v>#N/A</v>
      </c>
      <c r="AS102" s="507" t="e">
        <f ca="1">+IF(AND(ISNUMBER(OFFSET('Sanitation Data'!$H$11,0,10*ROW('Sanitation Data'!H96))),'Data Summary'!DH102="Yes"),OFFSET('Sanitation Data'!$H$11,0,10*ROW('Sanitation Data'!H96)),NA())</f>
        <v>#N/A</v>
      </c>
      <c r="AT102" s="507" t="e">
        <f ca="1">+IF(AND(ISNUMBER(OFFSET('Sanitation Data'!$H$12,0,10*ROW('Sanitation Data'!H96))),'Data Summary'!DI102="Yes"),OFFSET('Sanitation Data'!$H$12,0,10*ROW('Sanitation Data'!H96)),NA())</f>
        <v>#N/A</v>
      </c>
      <c r="AU102" s="507" t="e">
        <f ca="1">+IF(AND(ISNUMBER(OFFSET('Sanitation Data'!$I$4,0,10*ROW('Sanitation Data'!I96))),'Data Summary'!DJ102="Yes"),100-OFFSET('Sanitation Data'!$I$4,0,10*ROW('Sanitation Data'!I96)),NA())</f>
        <v>#N/A</v>
      </c>
      <c r="AV102" s="507" t="e">
        <f ca="1">+IF(AND(ISNUMBER(OFFSET('Sanitation Data'!$I$6,0,10*ROW('Sanitation Data'!I96))),'Data Summary'!DK102="Yes"),OFFSET('Sanitation Data'!$I$6,0,10*ROW('Sanitation Data'!I96)),NA())</f>
        <v>#N/A</v>
      </c>
      <c r="AW102" s="507" t="e">
        <f ca="1">+IF(AND(ISNUMBER(OFFSET('Sanitation Data'!$I$10,0,10*ROW('Sanitation Data'!I96))),'Data Summary'!DL102="Yes"),OFFSET('Sanitation Data'!$I$10,0,10*ROW('Sanitation Data'!I96)),NA())</f>
        <v>#N/A</v>
      </c>
      <c r="AX102" s="507" t="e">
        <f ca="1">+IF(AND(ISNUMBER(OFFSET('Sanitation Data'!$I$11,0,10*ROW('Sanitation Data'!I96))),'Data Summary'!DM102="Yes"),OFFSET('Sanitation Data'!$I$11,0,10*ROW('Sanitation Data'!I96)),NA())</f>
        <v>#N/A</v>
      </c>
      <c r="AY102" s="507" t="e">
        <f ca="1">+IF(AND(ISNUMBER(OFFSET('Sanitation Data'!$I$12,0,10*ROW('Sanitation Data'!I96))),'Data Summary'!DN102="Yes"),OFFSET('Sanitation Data'!$I$12,0,10*ROW('Sanitation Data'!I96)),NA())</f>
        <v>#N/A</v>
      </c>
      <c r="AZ102" s="508" t="e">
        <f ca="1">+IF(AND(ISNUMBER(OFFSET('Hygiene Data'!$D$5,0,10*ROW('Hygiene Data'!D96))),'Data Summary'!DO102="Yes"),OFFSET('Hygiene Data'!$D$5,0,10*ROW('Hygiene Data'!D96)),NA())</f>
        <v>#N/A</v>
      </c>
      <c r="BA102" s="508" t="e">
        <f ca="1">+IF(AND(ISNUMBER(OFFSET('Hygiene Data'!$D$7,0,10*ROW('Hygiene Data'!D96))),'Data Summary'!DP102="Yes"),OFFSET('Hygiene Data'!$D$7,0,10*ROW('Hygiene Data'!D96)),NA())</f>
        <v>#N/A</v>
      </c>
      <c r="BB102" s="508" t="e">
        <f ca="1">+IF(AND(ISNUMBER(OFFSET('Hygiene Data'!$D$9,0,10*ROW('Hygiene Data'!D96))),'Data Summary'!DQ102="Yes"),OFFSET('Hygiene Data'!$D$9,0,10*ROW('Hygiene Data'!D96)),NA())</f>
        <v>#N/A</v>
      </c>
      <c r="BC102" s="508" t="e">
        <f ca="1">+IF(AND(ISNUMBER(OFFSET('Hygiene Data'!$E$5,0,10*ROW('Hygiene Data'!E96))),'Data Summary'!DR102="Yes"),OFFSET('Hygiene Data'!$E$5,0,10*ROW('Hygiene Data'!E96)),NA())</f>
        <v>#N/A</v>
      </c>
      <c r="BD102" s="508" t="e">
        <f ca="1">+IF(AND(ISNUMBER(OFFSET('Hygiene Data'!$E$7,0,10*ROW('Hygiene Data'!E96))),'Data Summary'!DS102="Yes"),OFFSET('Hygiene Data'!$E$7,0,10*ROW('Hygiene Data'!E96)),NA())</f>
        <v>#N/A</v>
      </c>
      <c r="BE102" s="508" t="e">
        <f ca="1">+IF(AND(ISNUMBER(OFFSET('Hygiene Data'!$E$9,0,10*ROW('Hygiene Data'!E96))),'Data Summary'!DT102="Yes"),OFFSET('Hygiene Data'!$E$9,0,10*ROW('Hygiene Data'!E96)),NA())</f>
        <v>#N/A</v>
      </c>
      <c r="BF102" s="508" t="e">
        <f ca="1">+IF(AND(ISNUMBER(OFFSET('Hygiene Data'!$F$5,0,10*ROW('Hygiene Data'!F96))),'Data Summary'!DU102="Yes"),OFFSET('Hygiene Data'!$F$5,0,10*ROW('Hygiene Data'!F96)),NA())</f>
        <v>#N/A</v>
      </c>
      <c r="BG102" s="508" t="e">
        <f ca="1">+IF(AND(ISNUMBER(OFFSET('Hygiene Data'!$F$7,0,10*ROW('Hygiene Data'!F96))),'Data Summary'!DV102="Yes"),OFFSET('Hygiene Data'!$F$7,0,10*ROW('Hygiene Data'!F96)),NA())</f>
        <v>#N/A</v>
      </c>
      <c r="BH102" s="508" t="e">
        <f ca="1">+IF(AND(ISNUMBER(OFFSET('Hygiene Data'!$F$9,0,10*ROW('Hygiene Data'!F96))),'Data Summary'!DW102="Yes"),OFFSET('Hygiene Data'!$F$9,0,10*ROW('Hygiene Data'!F96)),NA())</f>
        <v>#N/A</v>
      </c>
      <c r="BI102" s="508" t="e">
        <f ca="1">+IF(AND(ISNUMBER(OFFSET('Hygiene Data'!$G$5,0,10*ROW('Hygiene Data'!G96))),'Data Summary'!DX102="Yes"),OFFSET('Hygiene Data'!$G$5,0,10*ROW('Hygiene Data'!G96)),NA())</f>
        <v>#N/A</v>
      </c>
      <c r="BJ102" s="508" t="e">
        <f ca="1">+IF(AND(ISNUMBER(OFFSET('Hygiene Data'!$G$7,0,10*ROW('Hygiene Data'!G96))),'Data Summary'!DY102="Yes"),OFFSET('Hygiene Data'!$G$7,0,10*ROW('Hygiene Data'!G96)),NA())</f>
        <v>#N/A</v>
      </c>
      <c r="BK102" s="508" t="e">
        <f ca="1">+IF(AND(ISNUMBER(OFFSET('Hygiene Data'!$G$9,0,10*ROW('Hygiene Data'!G96))),'Data Summary'!DZ102="Yes"),OFFSET('Hygiene Data'!$G$9,0,10*ROW('Hygiene Data'!G96)),NA())</f>
        <v>#N/A</v>
      </c>
      <c r="BL102" s="508" t="e">
        <f ca="1">+IF(AND(ISNUMBER(OFFSET('Hygiene Data'!$H$5,0,10*ROW('Hygiene Data'!H96))),'Data Summary'!EA102="Yes"),OFFSET('Hygiene Data'!$H$5,0,10*ROW('Hygiene Data'!H96)),NA())</f>
        <v>#N/A</v>
      </c>
      <c r="BM102" s="508" t="e">
        <f ca="1">+IF(AND(ISNUMBER(OFFSET('Hygiene Data'!$H$7,0,10*ROW('Hygiene Data'!H96))),'Data Summary'!EB102="Yes"),OFFSET('Hygiene Data'!$H$7,0,10*ROW('Hygiene Data'!H96)),NA())</f>
        <v>#N/A</v>
      </c>
      <c r="BN102" s="508" t="e">
        <f ca="1">+IF(AND(ISNUMBER(OFFSET('Hygiene Data'!$H$9,0,10*ROW('Hygiene Data'!H96))),'Data Summary'!EC102="Yes"),OFFSET('Hygiene Data'!$H$9,0,10*ROW('Hygiene Data'!H96)),NA())</f>
        <v>#N/A</v>
      </c>
      <c r="BO102" s="508" t="e">
        <f ca="1">+IF(AND(ISNUMBER(OFFSET('Hygiene Data'!$I$5,0,10*ROW('Hygiene Data'!I96))),'Data Summary'!ED102="Yes"),OFFSET('Hygiene Data'!$I$5,0,10*ROW('Hygiene Data'!I96)),NA())</f>
        <v>#N/A</v>
      </c>
      <c r="BP102" s="508" t="e">
        <f ca="1">+IF(AND(ISNUMBER(OFFSET('Hygiene Data'!$I$7,0,10*ROW('Hygiene Data'!I96))),'Data Summary'!EE102="Yes"),OFFSET('Hygiene Data'!$I$7,0,10*ROW('Hygiene Data'!I96)),NA())</f>
        <v>#N/A</v>
      </c>
      <c r="BQ102" s="508" t="e">
        <f ca="1">+IF(AND(ISNUMBER(OFFSET('Hygiene Data'!$I$9,0,10*ROW('Hygiene Data'!I96))),'Data Summary'!EF102="Yes"),OFFSET('Hygiene Data'!$I$9,0,10*ROW('Hygiene Data'!I96)),NA())</f>
        <v>#N/A</v>
      </c>
    </row>
    <row r="103" spans="1:69" x14ac:dyDescent="0.25">
      <c r="A103" s="504" t="e">
        <f ca="1">+RIGHT('Data Summary'!A103,LEN('Data Summary'!A103)-9)</f>
        <v>#VALUE!</v>
      </c>
      <c r="B103" s="478" t="str">
        <f ca="1">+IF(ISTEXT('Data Summary'!B103),'Data Summary'!B103,"")</f>
        <v/>
      </c>
      <c r="C103" s="505" t="e">
        <f ca="1">+VALUE('Data Summary'!C103)</f>
        <v>#VALUE!</v>
      </c>
      <c r="D103" s="506" t="e">
        <f ca="1">+IF(AND(ISNUMBER(OFFSET('Water Data'!$D$4,0,10*ROW('Water Data'!D97))),'Data Summary'!BS103="Yes"),100-OFFSET('Water Data'!$D$4,0,10*ROW('Water Data'!D97)),NA())</f>
        <v>#N/A</v>
      </c>
      <c r="E103" s="506" t="e">
        <f ca="1">+IF(AND(ISNUMBER(OFFSET('Water Data'!$D$6,0,10*ROW('Water Data'!D97))),'Data Summary'!BT103="Yes"),OFFSET('Water Data'!$D$6,0,10*ROW('Water Data'!D97)),NA())</f>
        <v>#N/A</v>
      </c>
      <c r="F103" s="506" t="e">
        <f ca="1">+IF(AND(ISNUMBER(OFFSET('Water Data'!$D$9,0,10*ROW('Water Data'!D97))),'Data Summary'!BU103="Yes"),OFFSET('Water Data'!$D$9,0,10*ROW('Water Data'!D97)),NA())</f>
        <v>#N/A</v>
      </c>
      <c r="G103" s="506" t="e">
        <f ca="1">+IF(AND(ISNUMBER(OFFSET('Water Data'!$E$4,0,10*ROW('Water Data'!E97))),'Data Summary'!BV103="Yes"),100-OFFSET('Water Data'!$E$4,0,10*ROW('Water Data'!E97)),NA())</f>
        <v>#N/A</v>
      </c>
      <c r="H103" s="506" t="e">
        <f ca="1">+IF(AND(ISNUMBER(OFFSET('Water Data'!$E$6,0,10*ROW('Water Data'!E97))),'Data Summary'!BW103="Yes"),OFFSET('Water Data'!$E$6,0,10*ROW('Water Data'!E97)),NA())</f>
        <v>#N/A</v>
      </c>
      <c r="I103" s="506" t="e">
        <f ca="1">+IF(AND(ISNUMBER(OFFSET('Water Data'!$E$9,0,10*ROW('Water Data'!E97))),'Data Summary'!BX103="Yes"),OFFSET('Water Data'!$E$9,0,10*ROW('Water Data'!E97)),NA())</f>
        <v>#N/A</v>
      </c>
      <c r="J103" s="506" t="e">
        <f ca="1">+IF(AND(ISNUMBER(OFFSET('Water Data'!$F$4,0,10*ROW('Water Data'!F97))),'Data Summary'!BY103="Yes"),100-OFFSET('Water Data'!$F$4,0,10*ROW('Water Data'!F97)),NA())</f>
        <v>#N/A</v>
      </c>
      <c r="K103" s="506" t="e">
        <f ca="1">+IF(AND(ISNUMBER(OFFSET('Water Data'!$F$6,0,10*ROW('Water Data'!F97))),'Data Summary'!BZ103="Yes"),OFFSET('Water Data'!$F$6,0,10*ROW('Water Data'!F97)),NA())</f>
        <v>#N/A</v>
      </c>
      <c r="L103" s="506" t="e">
        <f ca="1">+IF(AND(ISNUMBER(OFFSET('Water Data'!$F$9,0,10*ROW('Water Data'!F97))),'Data Summary'!CA103="Yes"),OFFSET('Water Data'!$F$9,0,10*ROW('Water Data'!F97)),NA())</f>
        <v>#N/A</v>
      </c>
      <c r="M103" s="506" t="e">
        <f ca="1">+IF(AND(ISNUMBER(OFFSET('Water Data'!$G$4,0,10*ROW('Water Data'!G97))),'Data Summary'!CB103="Yes"),100-OFFSET('Water Data'!$G$4,0,10*ROW('Water Data'!G97)),NA())</f>
        <v>#N/A</v>
      </c>
      <c r="N103" s="506" t="e">
        <f ca="1">+IF(AND(ISNUMBER(OFFSET('Water Data'!$G$6,0,10*ROW('Water Data'!G97))),'Data Summary'!CC103="Yes"),OFFSET('Water Data'!$G$6,0,10*ROW('Water Data'!G97)),NA())</f>
        <v>#N/A</v>
      </c>
      <c r="O103" s="506" t="e">
        <f ca="1">+IF(AND(ISNUMBER(OFFSET('Water Data'!$G$9,0,10*ROW('Water Data'!G97))),'Data Summary'!CD103="Yes"),OFFSET('Water Data'!$G$9,0,10*ROW('Water Data'!G97)),NA())</f>
        <v>#N/A</v>
      </c>
      <c r="P103" s="506" t="e">
        <f ca="1">+IF(AND(ISNUMBER(OFFSET('Water Data'!$H$4,0,10*ROW('Water Data'!H97))),'Data Summary'!CE103="Yes"),100-OFFSET('Water Data'!$H$4,0,10*ROW('Water Data'!H97)),NA())</f>
        <v>#N/A</v>
      </c>
      <c r="Q103" s="506" t="e">
        <f ca="1">+IF(AND(ISNUMBER(OFFSET('Water Data'!$H$6,0,10*ROW('Water Data'!H97))),'Data Summary'!CF103="Yes"),OFFSET('Water Data'!$H$6,0,10*ROW('Water Data'!H97)),NA())</f>
        <v>#N/A</v>
      </c>
      <c r="R103" s="506" t="e">
        <f ca="1">+IF(AND(ISNUMBER(OFFSET('Water Data'!$H$9,0,10*ROW('Water Data'!H97))),'Data Summary'!CG103="Yes"),OFFSET('Water Data'!$H$9,0,10*ROW('Water Data'!H97)),NA())</f>
        <v>#N/A</v>
      </c>
      <c r="S103" s="506" t="e">
        <f ca="1">+IF(AND(ISNUMBER(OFFSET('Water Data'!$I$4,0,10*ROW('Water Data'!I97))),'Data Summary'!CH103="Yes"),100-OFFSET('Water Data'!$I$4,0,10*ROW('Water Data'!I97)),NA())</f>
        <v>#N/A</v>
      </c>
      <c r="T103" s="506" t="e">
        <f ca="1">+IF(AND(ISNUMBER(OFFSET('Water Data'!$I$6,0,10*ROW('Water Data'!I97))),'Data Summary'!CI103="Yes"),OFFSET('Water Data'!$I$6,0,10*ROW('Water Data'!I97)),NA())</f>
        <v>#N/A</v>
      </c>
      <c r="U103" s="506" t="e">
        <f ca="1">+IF(AND(ISNUMBER(OFFSET('Water Data'!$I$9,0,10*ROW('Water Data'!I97))),'Data Summary'!CJ103="Yes"),OFFSET('Water Data'!$I$9,0,10*ROW('Water Data'!I97)),NA())</f>
        <v>#N/A</v>
      </c>
      <c r="V103" s="507" t="e">
        <f ca="1">+IF(AND(ISNUMBER(OFFSET('Sanitation Data'!$D$4,0,10*ROW('Sanitation Data'!D97))),'Data Summary'!CK103="Yes"),100-OFFSET('Sanitation Data'!$D$4,0,10*ROW('Sanitation Data'!D97)),NA())</f>
        <v>#N/A</v>
      </c>
      <c r="W103" s="507" t="e">
        <f ca="1">+IF(AND(ISNUMBER(OFFSET('Sanitation Data'!$D$6,0,10*ROW('Sanitation Data'!D97))),'Data Summary'!CL103="Yes"),OFFSET('Sanitation Data'!$D$6,0,10*ROW('Sanitation Data'!D97)),NA())</f>
        <v>#N/A</v>
      </c>
      <c r="X103" s="507" t="e">
        <f ca="1">+IF(AND(ISNUMBER(OFFSET('Sanitation Data'!$D$10,0,10*ROW('Sanitation Data'!D97))),'Data Summary'!CM103="Yes"),OFFSET('Sanitation Data'!$D$10,0,10*ROW('Sanitation Data'!D97)),NA())</f>
        <v>#N/A</v>
      </c>
      <c r="Y103" s="507" t="e">
        <f ca="1">+IF(AND(ISNUMBER(OFFSET('Sanitation Data'!$D$11,0,10*ROW('Sanitation Data'!D97))),'Data Summary'!CN103="Yes"),OFFSET('Sanitation Data'!$D$11,0,10*ROW('Sanitation Data'!D97)),NA())</f>
        <v>#N/A</v>
      </c>
      <c r="Z103" s="507" t="e">
        <f ca="1">+IF(AND(ISNUMBER(OFFSET('Sanitation Data'!$D$12,0,10*ROW('Sanitation Data'!D97))),'Data Summary'!CO103="Yes"),OFFSET('Sanitation Data'!$D$12,0,10*ROW('Sanitation Data'!D97)),NA())</f>
        <v>#N/A</v>
      </c>
      <c r="AA103" s="507" t="e">
        <f ca="1">+IF(AND(ISNUMBER(OFFSET('Sanitation Data'!$E$4,0,10*ROW('Sanitation Data'!E97))),'Data Summary'!CP103="Yes"),100-OFFSET('Sanitation Data'!$E$4,0,10*ROW('Sanitation Data'!E97)),NA())</f>
        <v>#N/A</v>
      </c>
      <c r="AB103" s="507" t="e">
        <f ca="1">+IF(AND(ISNUMBER(OFFSET('Sanitation Data'!$E$6,0,10*ROW('Sanitation Data'!E97))),'Data Summary'!CQ103="Yes"),OFFSET('Sanitation Data'!$E$6,0,10*ROW('Sanitation Data'!E97)),NA())</f>
        <v>#N/A</v>
      </c>
      <c r="AC103" s="507" t="e">
        <f ca="1">+IF(AND(ISNUMBER(OFFSET('Sanitation Data'!$E$10,0,10*ROW('Sanitation Data'!E97))),'Data Summary'!CR103="Yes"),OFFSET('Sanitation Data'!$E$10,0,10*ROW('Sanitation Data'!E97)),NA())</f>
        <v>#N/A</v>
      </c>
      <c r="AD103" s="507" t="e">
        <f ca="1">+IF(AND(ISNUMBER(OFFSET('Sanitation Data'!$E$11,0,10*ROW('Sanitation Data'!E97))),'Data Summary'!CS103="Yes"),OFFSET('Sanitation Data'!$E$11,0,10*ROW('Sanitation Data'!E97)),NA())</f>
        <v>#N/A</v>
      </c>
      <c r="AE103" s="507" t="e">
        <f ca="1">+IF(AND(ISNUMBER(OFFSET('Sanitation Data'!$E$12,0,10*ROW('Sanitation Data'!E97))),'Data Summary'!CT103="Yes"),OFFSET('Sanitation Data'!$E$12,0,10*ROW('Sanitation Data'!E97)),NA())</f>
        <v>#N/A</v>
      </c>
      <c r="AF103" s="507" t="e">
        <f ca="1">+IF(AND(ISNUMBER(OFFSET('Sanitation Data'!$F$4,0,10*ROW('Sanitation Data'!F97))),'Data Summary'!CU103="Yes"),100-OFFSET('Sanitation Data'!$F$4,0,10*ROW('Sanitation Data'!F97)),NA())</f>
        <v>#N/A</v>
      </c>
      <c r="AG103" s="507" t="e">
        <f ca="1">+IF(AND(ISNUMBER(OFFSET('Sanitation Data'!$F$6,0,10*ROW('Sanitation Data'!F97))),'Data Summary'!CV103="Yes"),OFFSET('Sanitation Data'!$F$6,0,10*ROW('Sanitation Data'!F97)),NA())</f>
        <v>#N/A</v>
      </c>
      <c r="AH103" s="507" t="e">
        <f ca="1">+IF(AND(ISNUMBER(OFFSET('Sanitation Data'!$F$10,0,10*ROW('Sanitation Data'!F97))),'Data Summary'!CW103="Yes"),OFFSET('Sanitation Data'!$F$10,0,10*ROW('Sanitation Data'!F97)),NA())</f>
        <v>#N/A</v>
      </c>
      <c r="AI103" s="507" t="e">
        <f ca="1">+IF(AND(ISNUMBER(OFFSET('Sanitation Data'!$F$11,0,10*ROW('Sanitation Data'!F97))),'Data Summary'!CX103="Yes"),OFFSET('Sanitation Data'!$F$11,0,10*ROW('Sanitation Data'!F97)),NA())</f>
        <v>#N/A</v>
      </c>
      <c r="AJ103" s="507" t="e">
        <f ca="1">+IF(AND(ISNUMBER(OFFSET('Sanitation Data'!$F$12,0,10*ROW('Sanitation Data'!F97))),'Data Summary'!CY103="Yes"),OFFSET('Sanitation Data'!$F$12,0,10*ROW('Sanitation Data'!F97)),NA())</f>
        <v>#N/A</v>
      </c>
      <c r="AK103" s="507" t="e">
        <f ca="1">+IF(AND(ISNUMBER(OFFSET('Sanitation Data'!$G$4,0,10*ROW('Sanitation Data'!G97))),'Data Summary'!CZ103="Yes"),100-OFFSET('Sanitation Data'!$G$4,0,10*ROW('Sanitation Data'!G97)),NA())</f>
        <v>#N/A</v>
      </c>
      <c r="AL103" s="507" t="e">
        <f ca="1">+IF(AND(ISNUMBER(OFFSET('Sanitation Data'!$G$6,0,10*ROW('Sanitation Data'!G97))),'Data Summary'!DA103="Yes"),OFFSET('Sanitation Data'!$G$6,0,10*ROW('Sanitation Data'!G97)),NA())</f>
        <v>#N/A</v>
      </c>
      <c r="AM103" s="507" t="e">
        <f ca="1">+IF(AND(ISNUMBER(OFFSET('Sanitation Data'!$G$10,0,10*ROW('Sanitation Data'!G97))),'Data Summary'!DB103="Yes"),OFFSET('Sanitation Data'!$G$10,0,10*ROW('Sanitation Data'!G97)),NA())</f>
        <v>#N/A</v>
      </c>
      <c r="AN103" s="507" t="e">
        <f ca="1">+IF(AND(ISNUMBER(OFFSET('Sanitation Data'!$G$11,0,10*ROW('Sanitation Data'!G97))),'Data Summary'!DC103="Yes"),OFFSET('Sanitation Data'!$G$11,0,10*ROW('Sanitation Data'!G97)),NA())</f>
        <v>#N/A</v>
      </c>
      <c r="AO103" s="507" t="e">
        <f ca="1">+IF(AND(ISNUMBER(OFFSET('Sanitation Data'!$G$12,0,10*ROW('Sanitation Data'!G97))),'Data Summary'!DD103="Yes"),OFFSET('Sanitation Data'!$G$12,0,10*ROW('Sanitation Data'!G97)),NA())</f>
        <v>#N/A</v>
      </c>
      <c r="AP103" s="507" t="e">
        <f ca="1">+IF(AND(ISNUMBER(OFFSET('Sanitation Data'!$H$4,0,10*ROW('Sanitation Data'!H97))),'Data Summary'!DE103="Yes"),100-OFFSET('Sanitation Data'!$H$4,0,10*ROW('Sanitation Data'!H97)),NA())</f>
        <v>#N/A</v>
      </c>
      <c r="AQ103" s="507" t="e">
        <f ca="1">+IF(AND(ISNUMBER(OFFSET('Sanitation Data'!$H$6,0,10*ROW('Sanitation Data'!H97))),'Data Summary'!DF103="Yes"),OFFSET('Sanitation Data'!$H$6,0,10*ROW('Sanitation Data'!H97)),NA())</f>
        <v>#N/A</v>
      </c>
      <c r="AR103" s="507" t="e">
        <f ca="1">+IF(AND(ISNUMBER(OFFSET('Sanitation Data'!$H$10,0,10*ROW('Sanitation Data'!H97))),'Data Summary'!DG103="Yes"),OFFSET('Sanitation Data'!$H$10,0,10*ROW('Sanitation Data'!H97)),NA())</f>
        <v>#N/A</v>
      </c>
      <c r="AS103" s="507" t="e">
        <f ca="1">+IF(AND(ISNUMBER(OFFSET('Sanitation Data'!$H$11,0,10*ROW('Sanitation Data'!H97))),'Data Summary'!DH103="Yes"),OFFSET('Sanitation Data'!$H$11,0,10*ROW('Sanitation Data'!H97)),NA())</f>
        <v>#N/A</v>
      </c>
      <c r="AT103" s="507" t="e">
        <f ca="1">+IF(AND(ISNUMBER(OFFSET('Sanitation Data'!$H$12,0,10*ROW('Sanitation Data'!H97))),'Data Summary'!DI103="Yes"),OFFSET('Sanitation Data'!$H$12,0,10*ROW('Sanitation Data'!H97)),NA())</f>
        <v>#N/A</v>
      </c>
      <c r="AU103" s="507" t="e">
        <f ca="1">+IF(AND(ISNUMBER(OFFSET('Sanitation Data'!$I$4,0,10*ROW('Sanitation Data'!I97))),'Data Summary'!DJ103="Yes"),100-OFFSET('Sanitation Data'!$I$4,0,10*ROW('Sanitation Data'!I97)),NA())</f>
        <v>#N/A</v>
      </c>
      <c r="AV103" s="507" t="e">
        <f ca="1">+IF(AND(ISNUMBER(OFFSET('Sanitation Data'!$I$6,0,10*ROW('Sanitation Data'!I97))),'Data Summary'!DK103="Yes"),OFFSET('Sanitation Data'!$I$6,0,10*ROW('Sanitation Data'!I97)),NA())</f>
        <v>#N/A</v>
      </c>
      <c r="AW103" s="507" t="e">
        <f ca="1">+IF(AND(ISNUMBER(OFFSET('Sanitation Data'!$I$10,0,10*ROW('Sanitation Data'!I97))),'Data Summary'!DL103="Yes"),OFFSET('Sanitation Data'!$I$10,0,10*ROW('Sanitation Data'!I97)),NA())</f>
        <v>#N/A</v>
      </c>
      <c r="AX103" s="507" t="e">
        <f ca="1">+IF(AND(ISNUMBER(OFFSET('Sanitation Data'!$I$11,0,10*ROW('Sanitation Data'!I97))),'Data Summary'!DM103="Yes"),OFFSET('Sanitation Data'!$I$11,0,10*ROW('Sanitation Data'!I97)),NA())</f>
        <v>#N/A</v>
      </c>
      <c r="AY103" s="507" t="e">
        <f ca="1">+IF(AND(ISNUMBER(OFFSET('Sanitation Data'!$I$12,0,10*ROW('Sanitation Data'!I97))),'Data Summary'!DN103="Yes"),OFFSET('Sanitation Data'!$I$12,0,10*ROW('Sanitation Data'!I97)),NA())</f>
        <v>#N/A</v>
      </c>
      <c r="AZ103" s="508" t="e">
        <f ca="1">+IF(AND(ISNUMBER(OFFSET('Hygiene Data'!$D$5,0,10*ROW('Hygiene Data'!D97))),'Data Summary'!DO103="Yes"),OFFSET('Hygiene Data'!$D$5,0,10*ROW('Hygiene Data'!D97)),NA())</f>
        <v>#N/A</v>
      </c>
      <c r="BA103" s="508" t="e">
        <f ca="1">+IF(AND(ISNUMBER(OFFSET('Hygiene Data'!$D$7,0,10*ROW('Hygiene Data'!D97))),'Data Summary'!DP103="Yes"),OFFSET('Hygiene Data'!$D$7,0,10*ROW('Hygiene Data'!D97)),NA())</f>
        <v>#N/A</v>
      </c>
      <c r="BB103" s="508" t="e">
        <f ca="1">+IF(AND(ISNUMBER(OFFSET('Hygiene Data'!$D$9,0,10*ROW('Hygiene Data'!D97))),'Data Summary'!DQ103="Yes"),OFFSET('Hygiene Data'!$D$9,0,10*ROW('Hygiene Data'!D97)),NA())</f>
        <v>#N/A</v>
      </c>
      <c r="BC103" s="508" t="e">
        <f ca="1">+IF(AND(ISNUMBER(OFFSET('Hygiene Data'!$E$5,0,10*ROW('Hygiene Data'!E97))),'Data Summary'!DR103="Yes"),OFFSET('Hygiene Data'!$E$5,0,10*ROW('Hygiene Data'!E97)),NA())</f>
        <v>#N/A</v>
      </c>
      <c r="BD103" s="508" t="e">
        <f ca="1">+IF(AND(ISNUMBER(OFFSET('Hygiene Data'!$E$7,0,10*ROW('Hygiene Data'!E97))),'Data Summary'!DS103="Yes"),OFFSET('Hygiene Data'!$E$7,0,10*ROW('Hygiene Data'!E97)),NA())</f>
        <v>#N/A</v>
      </c>
      <c r="BE103" s="508" t="e">
        <f ca="1">+IF(AND(ISNUMBER(OFFSET('Hygiene Data'!$E$9,0,10*ROW('Hygiene Data'!E97))),'Data Summary'!DT103="Yes"),OFFSET('Hygiene Data'!$E$9,0,10*ROW('Hygiene Data'!E97)),NA())</f>
        <v>#N/A</v>
      </c>
      <c r="BF103" s="508" t="e">
        <f ca="1">+IF(AND(ISNUMBER(OFFSET('Hygiene Data'!$F$5,0,10*ROW('Hygiene Data'!F97))),'Data Summary'!DU103="Yes"),OFFSET('Hygiene Data'!$F$5,0,10*ROW('Hygiene Data'!F97)),NA())</f>
        <v>#N/A</v>
      </c>
      <c r="BG103" s="508" t="e">
        <f ca="1">+IF(AND(ISNUMBER(OFFSET('Hygiene Data'!$F$7,0,10*ROW('Hygiene Data'!F97))),'Data Summary'!DV103="Yes"),OFFSET('Hygiene Data'!$F$7,0,10*ROW('Hygiene Data'!F97)),NA())</f>
        <v>#N/A</v>
      </c>
      <c r="BH103" s="508" t="e">
        <f ca="1">+IF(AND(ISNUMBER(OFFSET('Hygiene Data'!$F$9,0,10*ROW('Hygiene Data'!F97))),'Data Summary'!DW103="Yes"),OFFSET('Hygiene Data'!$F$9,0,10*ROW('Hygiene Data'!F97)),NA())</f>
        <v>#N/A</v>
      </c>
      <c r="BI103" s="508" t="e">
        <f ca="1">+IF(AND(ISNUMBER(OFFSET('Hygiene Data'!$G$5,0,10*ROW('Hygiene Data'!G97))),'Data Summary'!DX103="Yes"),OFFSET('Hygiene Data'!$G$5,0,10*ROW('Hygiene Data'!G97)),NA())</f>
        <v>#N/A</v>
      </c>
      <c r="BJ103" s="508" t="e">
        <f ca="1">+IF(AND(ISNUMBER(OFFSET('Hygiene Data'!$G$7,0,10*ROW('Hygiene Data'!G97))),'Data Summary'!DY103="Yes"),OFFSET('Hygiene Data'!$G$7,0,10*ROW('Hygiene Data'!G97)),NA())</f>
        <v>#N/A</v>
      </c>
      <c r="BK103" s="508" t="e">
        <f ca="1">+IF(AND(ISNUMBER(OFFSET('Hygiene Data'!$G$9,0,10*ROW('Hygiene Data'!G97))),'Data Summary'!DZ103="Yes"),OFFSET('Hygiene Data'!$G$9,0,10*ROW('Hygiene Data'!G97)),NA())</f>
        <v>#N/A</v>
      </c>
      <c r="BL103" s="508" t="e">
        <f ca="1">+IF(AND(ISNUMBER(OFFSET('Hygiene Data'!$H$5,0,10*ROW('Hygiene Data'!H97))),'Data Summary'!EA103="Yes"),OFFSET('Hygiene Data'!$H$5,0,10*ROW('Hygiene Data'!H97)),NA())</f>
        <v>#N/A</v>
      </c>
      <c r="BM103" s="508" t="e">
        <f ca="1">+IF(AND(ISNUMBER(OFFSET('Hygiene Data'!$H$7,0,10*ROW('Hygiene Data'!H97))),'Data Summary'!EB103="Yes"),OFFSET('Hygiene Data'!$H$7,0,10*ROW('Hygiene Data'!H97)),NA())</f>
        <v>#N/A</v>
      </c>
      <c r="BN103" s="508" t="e">
        <f ca="1">+IF(AND(ISNUMBER(OFFSET('Hygiene Data'!$H$9,0,10*ROW('Hygiene Data'!H97))),'Data Summary'!EC103="Yes"),OFFSET('Hygiene Data'!$H$9,0,10*ROW('Hygiene Data'!H97)),NA())</f>
        <v>#N/A</v>
      </c>
      <c r="BO103" s="508" t="e">
        <f ca="1">+IF(AND(ISNUMBER(OFFSET('Hygiene Data'!$I$5,0,10*ROW('Hygiene Data'!I97))),'Data Summary'!ED103="Yes"),OFFSET('Hygiene Data'!$I$5,0,10*ROW('Hygiene Data'!I97)),NA())</f>
        <v>#N/A</v>
      </c>
      <c r="BP103" s="508" t="e">
        <f ca="1">+IF(AND(ISNUMBER(OFFSET('Hygiene Data'!$I$7,0,10*ROW('Hygiene Data'!I97))),'Data Summary'!EE103="Yes"),OFFSET('Hygiene Data'!$I$7,0,10*ROW('Hygiene Data'!I97)),NA())</f>
        <v>#N/A</v>
      </c>
      <c r="BQ103" s="508" t="e">
        <f ca="1">+IF(AND(ISNUMBER(OFFSET('Hygiene Data'!$I$9,0,10*ROW('Hygiene Data'!I97))),'Data Summary'!EF103="Yes"),OFFSET('Hygiene Data'!$I$9,0,10*ROW('Hygiene Data'!I97)),NA())</f>
        <v>#N/A</v>
      </c>
    </row>
    <row r="104" spans="1:69" x14ac:dyDescent="0.25">
      <c r="A104" s="504" t="e">
        <f ca="1">+RIGHT('Data Summary'!A104,LEN('Data Summary'!A104)-9)</f>
        <v>#VALUE!</v>
      </c>
      <c r="B104" s="478" t="str">
        <f ca="1">+IF(ISTEXT('Data Summary'!B104),'Data Summary'!B104,"")</f>
        <v/>
      </c>
      <c r="C104" s="505" t="e">
        <f ca="1">+VALUE('Data Summary'!C104)</f>
        <v>#VALUE!</v>
      </c>
      <c r="D104" s="506" t="e">
        <f ca="1">+IF(AND(ISNUMBER(OFFSET('Water Data'!$D$4,0,10*ROW('Water Data'!D98))),'Data Summary'!BS104="Yes"),100-OFFSET('Water Data'!$D$4,0,10*ROW('Water Data'!D98)),NA())</f>
        <v>#N/A</v>
      </c>
      <c r="E104" s="506" t="e">
        <f ca="1">+IF(AND(ISNUMBER(OFFSET('Water Data'!$D$6,0,10*ROW('Water Data'!D98))),'Data Summary'!BT104="Yes"),OFFSET('Water Data'!$D$6,0,10*ROW('Water Data'!D98)),NA())</f>
        <v>#N/A</v>
      </c>
      <c r="F104" s="506" t="e">
        <f ca="1">+IF(AND(ISNUMBER(OFFSET('Water Data'!$D$9,0,10*ROW('Water Data'!D98))),'Data Summary'!BU104="Yes"),OFFSET('Water Data'!$D$9,0,10*ROW('Water Data'!D98)),NA())</f>
        <v>#N/A</v>
      </c>
      <c r="G104" s="506" t="e">
        <f ca="1">+IF(AND(ISNUMBER(OFFSET('Water Data'!$E$4,0,10*ROW('Water Data'!E98))),'Data Summary'!BV104="Yes"),100-OFFSET('Water Data'!$E$4,0,10*ROW('Water Data'!E98)),NA())</f>
        <v>#N/A</v>
      </c>
      <c r="H104" s="506" t="e">
        <f ca="1">+IF(AND(ISNUMBER(OFFSET('Water Data'!$E$6,0,10*ROW('Water Data'!E98))),'Data Summary'!BW104="Yes"),OFFSET('Water Data'!$E$6,0,10*ROW('Water Data'!E98)),NA())</f>
        <v>#N/A</v>
      </c>
      <c r="I104" s="506" t="e">
        <f ca="1">+IF(AND(ISNUMBER(OFFSET('Water Data'!$E$9,0,10*ROW('Water Data'!E98))),'Data Summary'!BX104="Yes"),OFFSET('Water Data'!$E$9,0,10*ROW('Water Data'!E98)),NA())</f>
        <v>#N/A</v>
      </c>
      <c r="J104" s="506" t="e">
        <f ca="1">+IF(AND(ISNUMBER(OFFSET('Water Data'!$F$4,0,10*ROW('Water Data'!F98))),'Data Summary'!BY104="Yes"),100-OFFSET('Water Data'!$F$4,0,10*ROW('Water Data'!F98)),NA())</f>
        <v>#N/A</v>
      </c>
      <c r="K104" s="506" t="e">
        <f ca="1">+IF(AND(ISNUMBER(OFFSET('Water Data'!$F$6,0,10*ROW('Water Data'!F98))),'Data Summary'!BZ104="Yes"),OFFSET('Water Data'!$F$6,0,10*ROW('Water Data'!F98)),NA())</f>
        <v>#N/A</v>
      </c>
      <c r="L104" s="506" t="e">
        <f ca="1">+IF(AND(ISNUMBER(OFFSET('Water Data'!$F$9,0,10*ROW('Water Data'!F98))),'Data Summary'!CA104="Yes"),OFFSET('Water Data'!$F$9,0,10*ROW('Water Data'!F98)),NA())</f>
        <v>#N/A</v>
      </c>
      <c r="M104" s="506" t="e">
        <f ca="1">+IF(AND(ISNUMBER(OFFSET('Water Data'!$G$4,0,10*ROW('Water Data'!G98))),'Data Summary'!CB104="Yes"),100-OFFSET('Water Data'!$G$4,0,10*ROW('Water Data'!G98)),NA())</f>
        <v>#N/A</v>
      </c>
      <c r="N104" s="506" t="e">
        <f ca="1">+IF(AND(ISNUMBER(OFFSET('Water Data'!$G$6,0,10*ROW('Water Data'!G98))),'Data Summary'!CC104="Yes"),OFFSET('Water Data'!$G$6,0,10*ROW('Water Data'!G98)),NA())</f>
        <v>#N/A</v>
      </c>
      <c r="O104" s="506" t="e">
        <f ca="1">+IF(AND(ISNUMBER(OFFSET('Water Data'!$G$9,0,10*ROW('Water Data'!G98))),'Data Summary'!CD104="Yes"),OFFSET('Water Data'!$G$9,0,10*ROW('Water Data'!G98)),NA())</f>
        <v>#N/A</v>
      </c>
      <c r="P104" s="506" t="e">
        <f ca="1">+IF(AND(ISNUMBER(OFFSET('Water Data'!$H$4,0,10*ROW('Water Data'!H98))),'Data Summary'!CE104="Yes"),100-OFFSET('Water Data'!$H$4,0,10*ROW('Water Data'!H98)),NA())</f>
        <v>#N/A</v>
      </c>
      <c r="Q104" s="506" t="e">
        <f ca="1">+IF(AND(ISNUMBER(OFFSET('Water Data'!$H$6,0,10*ROW('Water Data'!H98))),'Data Summary'!CF104="Yes"),OFFSET('Water Data'!$H$6,0,10*ROW('Water Data'!H98)),NA())</f>
        <v>#N/A</v>
      </c>
      <c r="R104" s="506" t="e">
        <f ca="1">+IF(AND(ISNUMBER(OFFSET('Water Data'!$H$9,0,10*ROW('Water Data'!H98))),'Data Summary'!CG104="Yes"),OFFSET('Water Data'!$H$9,0,10*ROW('Water Data'!H98)),NA())</f>
        <v>#N/A</v>
      </c>
      <c r="S104" s="506" t="e">
        <f ca="1">+IF(AND(ISNUMBER(OFFSET('Water Data'!$I$4,0,10*ROW('Water Data'!I98))),'Data Summary'!CH104="Yes"),100-OFFSET('Water Data'!$I$4,0,10*ROW('Water Data'!I98)),NA())</f>
        <v>#N/A</v>
      </c>
      <c r="T104" s="506" t="e">
        <f ca="1">+IF(AND(ISNUMBER(OFFSET('Water Data'!$I$6,0,10*ROW('Water Data'!I98))),'Data Summary'!CI104="Yes"),OFFSET('Water Data'!$I$6,0,10*ROW('Water Data'!I98)),NA())</f>
        <v>#N/A</v>
      </c>
      <c r="U104" s="506" t="e">
        <f ca="1">+IF(AND(ISNUMBER(OFFSET('Water Data'!$I$9,0,10*ROW('Water Data'!I98))),'Data Summary'!CJ104="Yes"),OFFSET('Water Data'!$I$9,0,10*ROW('Water Data'!I98)),NA())</f>
        <v>#N/A</v>
      </c>
      <c r="V104" s="507" t="e">
        <f ca="1">+IF(AND(ISNUMBER(OFFSET('Sanitation Data'!$D$4,0,10*ROW('Sanitation Data'!D98))),'Data Summary'!CK104="Yes"),100-OFFSET('Sanitation Data'!$D$4,0,10*ROW('Sanitation Data'!D98)),NA())</f>
        <v>#N/A</v>
      </c>
      <c r="W104" s="507" t="e">
        <f ca="1">+IF(AND(ISNUMBER(OFFSET('Sanitation Data'!$D$6,0,10*ROW('Sanitation Data'!D98))),'Data Summary'!CL104="Yes"),OFFSET('Sanitation Data'!$D$6,0,10*ROW('Sanitation Data'!D98)),NA())</f>
        <v>#N/A</v>
      </c>
      <c r="X104" s="507" t="e">
        <f ca="1">+IF(AND(ISNUMBER(OFFSET('Sanitation Data'!$D$10,0,10*ROW('Sanitation Data'!D98))),'Data Summary'!CM104="Yes"),OFFSET('Sanitation Data'!$D$10,0,10*ROW('Sanitation Data'!D98)),NA())</f>
        <v>#N/A</v>
      </c>
      <c r="Y104" s="507" t="e">
        <f ca="1">+IF(AND(ISNUMBER(OFFSET('Sanitation Data'!$D$11,0,10*ROW('Sanitation Data'!D98))),'Data Summary'!CN104="Yes"),OFFSET('Sanitation Data'!$D$11,0,10*ROW('Sanitation Data'!D98)),NA())</f>
        <v>#N/A</v>
      </c>
      <c r="Z104" s="507" t="e">
        <f ca="1">+IF(AND(ISNUMBER(OFFSET('Sanitation Data'!$D$12,0,10*ROW('Sanitation Data'!D98))),'Data Summary'!CO104="Yes"),OFFSET('Sanitation Data'!$D$12,0,10*ROW('Sanitation Data'!D98)),NA())</f>
        <v>#N/A</v>
      </c>
      <c r="AA104" s="507" t="e">
        <f ca="1">+IF(AND(ISNUMBER(OFFSET('Sanitation Data'!$E$4,0,10*ROW('Sanitation Data'!E98))),'Data Summary'!CP104="Yes"),100-OFFSET('Sanitation Data'!$E$4,0,10*ROW('Sanitation Data'!E98)),NA())</f>
        <v>#N/A</v>
      </c>
      <c r="AB104" s="507" t="e">
        <f ca="1">+IF(AND(ISNUMBER(OFFSET('Sanitation Data'!$E$6,0,10*ROW('Sanitation Data'!E98))),'Data Summary'!CQ104="Yes"),OFFSET('Sanitation Data'!$E$6,0,10*ROW('Sanitation Data'!E98)),NA())</f>
        <v>#N/A</v>
      </c>
      <c r="AC104" s="507" t="e">
        <f ca="1">+IF(AND(ISNUMBER(OFFSET('Sanitation Data'!$E$10,0,10*ROW('Sanitation Data'!E98))),'Data Summary'!CR104="Yes"),OFFSET('Sanitation Data'!$E$10,0,10*ROW('Sanitation Data'!E98)),NA())</f>
        <v>#N/A</v>
      </c>
      <c r="AD104" s="507" t="e">
        <f ca="1">+IF(AND(ISNUMBER(OFFSET('Sanitation Data'!$E$11,0,10*ROW('Sanitation Data'!E98))),'Data Summary'!CS104="Yes"),OFFSET('Sanitation Data'!$E$11,0,10*ROW('Sanitation Data'!E98)),NA())</f>
        <v>#N/A</v>
      </c>
      <c r="AE104" s="507" t="e">
        <f ca="1">+IF(AND(ISNUMBER(OFFSET('Sanitation Data'!$E$12,0,10*ROW('Sanitation Data'!E98))),'Data Summary'!CT104="Yes"),OFFSET('Sanitation Data'!$E$12,0,10*ROW('Sanitation Data'!E98)),NA())</f>
        <v>#N/A</v>
      </c>
      <c r="AF104" s="507" t="e">
        <f ca="1">+IF(AND(ISNUMBER(OFFSET('Sanitation Data'!$F$4,0,10*ROW('Sanitation Data'!F98))),'Data Summary'!CU104="Yes"),100-OFFSET('Sanitation Data'!$F$4,0,10*ROW('Sanitation Data'!F98)),NA())</f>
        <v>#N/A</v>
      </c>
      <c r="AG104" s="507" t="e">
        <f ca="1">+IF(AND(ISNUMBER(OFFSET('Sanitation Data'!$F$6,0,10*ROW('Sanitation Data'!F98))),'Data Summary'!CV104="Yes"),OFFSET('Sanitation Data'!$F$6,0,10*ROW('Sanitation Data'!F98)),NA())</f>
        <v>#N/A</v>
      </c>
      <c r="AH104" s="507" t="e">
        <f ca="1">+IF(AND(ISNUMBER(OFFSET('Sanitation Data'!$F$10,0,10*ROW('Sanitation Data'!F98))),'Data Summary'!CW104="Yes"),OFFSET('Sanitation Data'!$F$10,0,10*ROW('Sanitation Data'!F98)),NA())</f>
        <v>#N/A</v>
      </c>
      <c r="AI104" s="507" t="e">
        <f ca="1">+IF(AND(ISNUMBER(OFFSET('Sanitation Data'!$F$11,0,10*ROW('Sanitation Data'!F98))),'Data Summary'!CX104="Yes"),OFFSET('Sanitation Data'!$F$11,0,10*ROW('Sanitation Data'!F98)),NA())</f>
        <v>#N/A</v>
      </c>
      <c r="AJ104" s="507" t="e">
        <f ca="1">+IF(AND(ISNUMBER(OFFSET('Sanitation Data'!$F$12,0,10*ROW('Sanitation Data'!F98))),'Data Summary'!CY104="Yes"),OFFSET('Sanitation Data'!$F$12,0,10*ROW('Sanitation Data'!F98)),NA())</f>
        <v>#N/A</v>
      </c>
      <c r="AK104" s="507" t="e">
        <f ca="1">+IF(AND(ISNUMBER(OFFSET('Sanitation Data'!$G$4,0,10*ROW('Sanitation Data'!G98))),'Data Summary'!CZ104="Yes"),100-OFFSET('Sanitation Data'!$G$4,0,10*ROW('Sanitation Data'!G98)),NA())</f>
        <v>#N/A</v>
      </c>
      <c r="AL104" s="507" t="e">
        <f ca="1">+IF(AND(ISNUMBER(OFFSET('Sanitation Data'!$G$6,0,10*ROW('Sanitation Data'!G98))),'Data Summary'!DA104="Yes"),OFFSET('Sanitation Data'!$G$6,0,10*ROW('Sanitation Data'!G98)),NA())</f>
        <v>#N/A</v>
      </c>
      <c r="AM104" s="507" t="e">
        <f ca="1">+IF(AND(ISNUMBER(OFFSET('Sanitation Data'!$G$10,0,10*ROW('Sanitation Data'!G98))),'Data Summary'!DB104="Yes"),OFFSET('Sanitation Data'!$G$10,0,10*ROW('Sanitation Data'!G98)),NA())</f>
        <v>#N/A</v>
      </c>
      <c r="AN104" s="507" t="e">
        <f ca="1">+IF(AND(ISNUMBER(OFFSET('Sanitation Data'!$G$11,0,10*ROW('Sanitation Data'!G98))),'Data Summary'!DC104="Yes"),OFFSET('Sanitation Data'!$G$11,0,10*ROW('Sanitation Data'!G98)),NA())</f>
        <v>#N/A</v>
      </c>
      <c r="AO104" s="507" t="e">
        <f ca="1">+IF(AND(ISNUMBER(OFFSET('Sanitation Data'!$G$12,0,10*ROW('Sanitation Data'!G98))),'Data Summary'!DD104="Yes"),OFFSET('Sanitation Data'!$G$12,0,10*ROW('Sanitation Data'!G98)),NA())</f>
        <v>#N/A</v>
      </c>
      <c r="AP104" s="507" t="e">
        <f ca="1">+IF(AND(ISNUMBER(OFFSET('Sanitation Data'!$H$4,0,10*ROW('Sanitation Data'!H98))),'Data Summary'!DE104="Yes"),100-OFFSET('Sanitation Data'!$H$4,0,10*ROW('Sanitation Data'!H98)),NA())</f>
        <v>#N/A</v>
      </c>
      <c r="AQ104" s="507" t="e">
        <f ca="1">+IF(AND(ISNUMBER(OFFSET('Sanitation Data'!$H$6,0,10*ROW('Sanitation Data'!H98))),'Data Summary'!DF104="Yes"),OFFSET('Sanitation Data'!$H$6,0,10*ROW('Sanitation Data'!H98)),NA())</f>
        <v>#N/A</v>
      </c>
      <c r="AR104" s="507" t="e">
        <f ca="1">+IF(AND(ISNUMBER(OFFSET('Sanitation Data'!$H$10,0,10*ROW('Sanitation Data'!H98))),'Data Summary'!DG104="Yes"),OFFSET('Sanitation Data'!$H$10,0,10*ROW('Sanitation Data'!H98)),NA())</f>
        <v>#N/A</v>
      </c>
      <c r="AS104" s="507" t="e">
        <f ca="1">+IF(AND(ISNUMBER(OFFSET('Sanitation Data'!$H$11,0,10*ROW('Sanitation Data'!H98))),'Data Summary'!DH104="Yes"),OFFSET('Sanitation Data'!$H$11,0,10*ROW('Sanitation Data'!H98)),NA())</f>
        <v>#N/A</v>
      </c>
      <c r="AT104" s="507" t="e">
        <f ca="1">+IF(AND(ISNUMBER(OFFSET('Sanitation Data'!$H$12,0,10*ROW('Sanitation Data'!H98))),'Data Summary'!DI104="Yes"),OFFSET('Sanitation Data'!$H$12,0,10*ROW('Sanitation Data'!H98)),NA())</f>
        <v>#N/A</v>
      </c>
      <c r="AU104" s="507" t="e">
        <f ca="1">+IF(AND(ISNUMBER(OFFSET('Sanitation Data'!$I$4,0,10*ROW('Sanitation Data'!I98))),'Data Summary'!DJ104="Yes"),100-OFFSET('Sanitation Data'!$I$4,0,10*ROW('Sanitation Data'!I98)),NA())</f>
        <v>#N/A</v>
      </c>
      <c r="AV104" s="507" t="e">
        <f ca="1">+IF(AND(ISNUMBER(OFFSET('Sanitation Data'!$I$6,0,10*ROW('Sanitation Data'!I98))),'Data Summary'!DK104="Yes"),OFFSET('Sanitation Data'!$I$6,0,10*ROW('Sanitation Data'!I98)),NA())</f>
        <v>#N/A</v>
      </c>
      <c r="AW104" s="507" t="e">
        <f ca="1">+IF(AND(ISNUMBER(OFFSET('Sanitation Data'!$I$10,0,10*ROW('Sanitation Data'!I98))),'Data Summary'!DL104="Yes"),OFFSET('Sanitation Data'!$I$10,0,10*ROW('Sanitation Data'!I98)),NA())</f>
        <v>#N/A</v>
      </c>
      <c r="AX104" s="507" t="e">
        <f ca="1">+IF(AND(ISNUMBER(OFFSET('Sanitation Data'!$I$11,0,10*ROW('Sanitation Data'!I98))),'Data Summary'!DM104="Yes"),OFFSET('Sanitation Data'!$I$11,0,10*ROW('Sanitation Data'!I98)),NA())</f>
        <v>#N/A</v>
      </c>
      <c r="AY104" s="507" t="e">
        <f ca="1">+IF(AND(ISNUMBER(OFFSET('Sanitation Data'!$I$12,0,10*ROW('Sanitation Data'!I98))),'Data Summary'!DN104="Yes"),OFFSET('Sanitation Data'!$I$12,0,10*ROW('Sanitation Data'!I98)),NA())</f>
        <v>#N/A</v>
      </c>
      <c r="AZ104" s="508" t="e">
        <f ca="1">+IF(AND(ISNUMBER(OFFSET('Hygiene Data'!$D$5,0,10*ROW('Hygiene Data'!D98))),'Data Summary'!DO104="Yes"),OFFSET('Hygiene Data'!$D$5,0,10*ROW('Hygiene Data'!D98)),NA())</f>
        <v>#N/A</v>
      </c>
      <c r="BA104" s="508" t="e">
        <f ca="1">+IF(AND(ISNUMBER(OFFSET('Hygiene Data'!$D$7,0,10*ROW('Hygiene Data'!D98))),'Data Summary'!DP104="Yes"),OFFSET('Hygiene Data'!$D$7,0,10*ROW('Hygiene Data'!D98)),NA())</f>
        <v>#N/A</v>
      </c>
      <c r="BB104" s="508" t="e">
        <f ca="1">+IF(AND(ISNUMBER(OFFSET('Hygiene Data'!$D$9,0,10*ROW('Hygiene Data'!D98))),'Data Summary'!DQ104="Yes"),OFFSET('Hygiene Data'!$D$9,0,10*ROW('Hygiene Data'!D98)),NA())</f>
        <v>#N/A</v>
      </c>
      <c r="BC104" s="508" t="e">
        <f ca="1">+IF(AND(ISNUMBER(OFFSET('Hygiene Data'!$E$5,0,10*ROW('Hygiene Data'!E98))),'Data Summary'!DR104="Yes"),OFFSET('Hygiene Data'!$E$5,0,10*ROW('Hygiene Data'!E98)),NA())</f>
        <v>#N/A</v>
      </c>
      <c r="BD104" s="508" t="e">
        <f ca="1">+IF(AND(ISNUMBER(OFFSET('Hygiene Data'!$E$7,0,10*ROW('Hygiene Data'!E98))),'Data Summary'!DS104="Yes"),OFFSET('Hygiene Data'!$E$7,0,10*ROW('Hygiene Data'!E98)),NA())</f>
        <v>#N/A</v>
      </c>
      <c r="BE104" s="508" t="e">
        <f ca="1">+IF(AND(ISNUMBER(OFFSET('Hygiene Data'!$E$9,0,10*ROW('Hygiene Data'!E98))),'Data Summary'!DT104="Yes"),OFFSET('Hygiene Data'!$E$9,0,10*ROW('Hygiene Data'!E98)),NA())</f>
        <v>#N/A</v>
      </c>
      <c r="BF104" s="508" t="e">
        <f ca="1">+IF(AND(ISNUMBER(OFFSET('Hygiene Data'!$F$5,0,10*ROW('Hygiene Data'!F98))),'Data Summary'!DU104="Yes"),OFFSET('Hygiene Data'!$F$5,0,10*ROW('Hygiene Data'!F98)),NA())</f>
        <v>#N/A</v>
      </c>
      <c r="BG104" s="508" t="e">
        <f ca="1">+IF(AND(ISNUMBER(OFFSET('Hygiene Data'!$F$7,0,10*ROW('Hygiene Data'!F98))),'Data Summary'!DV104="Yes"),OFFSET('Hygiene Data'!$F$7,0,10*ROW('Hygiene Data'!F98)),NA())</f>
        <v>#N/A</v>
      </c>
      <c r="BH104" s="508" t="e">
        <f ca="1">+IF(AND(ISNUMBER(OFFSET('Hygiene Data'!$F$9,0,10*ROW('Hygiene Data'!F98))),'Data Summary'!DW104="Yes"),OFFSET('Hygiene Data'!$F$9,0,10*ROW('Hygiene Data'!F98)),NA())</f>
        <v>#N/A</v>
      </c>
      <c r="BI104" s="508" t="e">
        <f ca="1">+IF(AND(ISNUMBER(OFFSET('Hygiene Data'!$G$5,0,10*ROW('Hygiene Data'!G98))),'Data Summary'!DX104="Yes"),OFFSET('Hygiene Data'!$G$5,0,10*ROW('Hygiene Data'!G98)),NA())</f>
        <v>#N/A</v>
      </c>
      <c r="BJ104" s="508" t="e">
        <f ca="1">+IF(AND(ISNUMBER(OFFSET('Hygiene Data'!$G$7,0,10*ROW('Hygiene Data'!G98))),'Data Summary'!DY104="Yes"),OFFSET('Hygiene Data'!$G$7,0,10*ROW('Hygiene Data'!G98)),NA())</f>
        <v>#N/A</v>
      </c>
      <c r="BK104" s="508" t="e">
        <f ca="1">+IF(AND(ISNUMBER(OFFSET('Hygiene Data'!$G$9,0,10*ROW('Hygiene Data'!G98))),'Data Summary'!DZ104="Yes"),OFFSET('Hygiene Data'!$G$9,0,10*ROW('Hygiene Data'!G98)),NA())</f>
        <v>#N/A</v>
      </c>
      <c r="BL104" s="508" t="e">
        <f ca="1">+IF(AND(ISNUMBER(OFFSET('Hygiene Data'!$H$5,0,10*ROW('Hygiene Data'!H98))),'Data Summary'!EA104="Yes"),OFFSET('Hygiene Data'!$H$5,0,10*ROW('Hygiene Data'!H98)),NA())</f>
        <v>#N/A</v>
      </c>
      <c r="BM104" s="508" t="e">
        <f ca="1">+IF(AND(ISNUMBER(OFFSET('Hygiene Data'!$H$7,0,10*ROW('Hygiene Data'!H98))),'Data Summary'!EB104="Yes"),OFFSET('Hygiene Data'!$H$7,0,10*ROW('Hygiene Data'!H98)),NA())</f>
        <v>#N/A</v>
      </c>
      <c r="BN104" s="508" t="e">
        <f ca="1">+IF(AND(ISNUMBER(OFFSET('Hygiene Data'!$H$9,0,10*ROW('Hygiene Data'!H98))),'Data Summary'!EC104="Yes"),OFFSET('Hygiene Data'!$H$9,0,10*ROW('Hygiene Data'!H98)),NA())</f>
        <v>#N/A</v>
      </c>
      <c r="BO104" s="508" t="e">
        <f ca="1">+IF(AND(ISNUMBER(OFFSET('Hygiene Data'!$I$5,0,10*ROW('Hygiene Data'!I98))),'Data Summary'!ED104="Yes"),OFFSET('Hygiene Data'!$I$5,0,10*ROW('Hygiene Data'!I98)),NA())</f>
        <v>#N/A</v>
      </c>
      <c r="BP104" s="508" t="e">
        <f ca="1">+IF(AND(ISNUMBER(OFFSET('Hygiene Data'!$I$7,0,10*ROW('Hygiene Data'!I98))),'Data Summary'!EE104="Yes"),OFFSET('Hygiene Data'!$I$7,0,10*ROW('Hygiene Data'!I98)),NA())</f>
        <v>#N/A</v>
      </c>
      <c r="BQ104" s="508" t="e">
        <f ca="1">+IF(AND(ISNUMBER(OFFSET('Hygiene Data'!$I$9,0,10*ROW('Hygiene Data'!I98))),'Data Summary'!EF104="Yes"),OFFSET('Hygiene Data'!$I$9,0,10*ROW('Hygiene Data'!I98)),NA())</f>
        <v>#N/A</v>
      </c>
    </row>
    <row r="105" spans="1:69" x14ac:dyDescent="0.25">
      <c r="A105" s="504" t="e">
        <f ca="1">+RIGHT('Data Summary'!A105,LEN('Data Summary'!A105)-9)</f>
        <v>#VALUE!</v>
      </c>
      <c r="B105" s="478" t="str">
        <f ca="1">+IF(ISTEXT('Data Summary'!B105),'Data Summary'!B105,"")</f>
        <v/>
      </c>
      <c r="C105" s="505" t="e">
        <f ca="1">+VALUE('Data Summary'!C105)</f>
        <v>#VALUE!</v>
      </c>
      <c r="D105" s="506" t="e">
        <f ca="1">+IF(AND(ISNUMBER(OFFSET('Water Data'!$D$4,0,10*ROW('Water Data'!D99))),'Data Summary'!BS105="Yes"),100-OFFSET('Water Data'!$D$4,0,10*ROW('Water Data'!D99)),NA())</f>
        <v>#N/A</v>
      </c>
      <c r="E105" s="506" t="e">
        <f ca="1">+IF(AND(ISNUMBER(OFFSET('Water Data'!$D$6,0,10*ROW('Water Data'!D99))),'Data Summary'!BT105="Yes"),OFFSET('Water Data'!$D$6,0,10*ROW('Water Data'!D99)),NA())</f>
        <v>#N/A</v>
      </c>
      <c r="F105" s="506" t="e">
        <f ca="1">+IF(AND(ISNUMBER(OFFSET('Water Data'!$D$9,0,10*ROW('Water Data'!D99))),'Data Summary'!BU105="Yes"),OFFSET('Water Data'!$D$9,0,10*ROW('Water Data'!D99)),NA())</f>
        <v>#N/A</v>
      </c>
      <c r="G105" s="506" t="e">
        <f ca="1">+IF(AND(ISNUMBER(OFFSET('Water Data'!$E$4,0,10*ROW('Water Data'!E99))),'Data Summary'!BV105="Yes"),100-OFFSET('Water Data'!$E$4,0,10*ROW('Water Data'!E99)),NA())</f>
        <v>#N/A</v>
      </c>
      <c r="H105" s="506" t="e">
        <f ca="1">+IF(AND(ISNUMBER(OFFSET('Water Data'!$E$6,0,10*ROW('Water Data'!E99))),'Data Summary'!BW105="Yes"),OFFSET('Water Data'!$E$6,0,10*ROW('Water Data'!E99)),NA())</f>
        <v>#N/A</v>
      </c>
      <c r="I105" s="506" t="e">
        <f ca="1">+IF(AND(ISNUMBER(OFFSET('Water Data'!$E$9,0,10*ROW('Water Data'!E99))),'Data Summary'!BX105="Yes"),OFFSET('Water Data'!$E$9,0,10*ROW('Water Data'!E99)),NA())</f>
        <v>#N/A</v>
      </c>
      <c r="J105" s="506" t="e">
        <f ca="1">+IF(AND(ISNUMBER(OFFSET('Water Data'!$F$4,0,10*ROW('Water Data'!F99))),'Data Summary'!BY105="Yes"),100-OFFSET('Water Data'!$F$4,0,10*ROW('Water Data'!F99)),NA())</f>
        <v>#N/A</v>
      </c>
      <c r="K105" s="506" t="e">
        <f ca="1">+IF(AND(ISNUMBER(OFFSET('Water Data'!$F$6,0,10*ROW('Water Data'!F99))),'Data Summary'!BZ105="Yes"),OFFSET('Water Data'!$F$6,0,10*ROW('Water Data'!F99)),NA())</f>
        <v>#N/A</v>
      </c>
      <c r="L105" s="506" t="e">
        <f ca="1">+IF(AND(ISNUMBER(OFFSET('Water Data'!$F$9,0,10*ROW('Water Data'!F99))),'Data Summary'!CA105="Yes"),OFFSET('Water Data'!$F$9,0,10*ROW('Water Data'!F99)),NA())</f>
        <v>#N/A</v>
      </c>
      <c r="M105" s="506" t="e">
        <f ca="1">+IF(AND(ISNUMBER(OFFSET('Water Data'!$G$4,0,10*ROW('Water Data'!G99))),'Data Summary'!CB105="Yes"),100-OFFSET('Water Data'!$G$4,0,10*ROW('Water Data'!G99)),NA())</f>
        <v>#N/A</v>
      </c>
      <c r="N105" s="506" t="e">
        <f ca="1">+IF(AND(ISNUMBER(OFFSET('Water Data'!$G$6,0,10*ROW('Water Data'!G99))),'Data Summary'!CC105="Yes"),OFFSET('Water Data'!$G$6,0,10*ROW('Water Data'!G99)),NA())</f>
        <v>#N/A</v>
      </c>
      <c r="O105" s="506" t="e">
        <f ca="1">+IF(AND(ISNUMBER(OFFSET('Water Data'!$G$9,0,10*ROW('Water Data'!G99))),'Data Summary'!CD105="Yes"),OFFSET('Water Data'!$G$9,0,10*ROW('Water Data'!G99)),NA())</f>
        <v>#N/A</v>
      </c>
      <c r="P105" s="506" t="e">
        <f ca="1">+IF(AND(ISNUMBER(OFFSET('Water Data'!$H$4,0,10*ROW('Water Data'!H99))),'Data Summary'!CE105="Yes"),100-OFFSET('Water Data'!$H$4,0,10*ROW('Water Data'!H99)),NA())</f>
        <v>#N/A</v>
      </c>
      <c r="Q105" s="506" t="e">
        <f ca="1">+IF(AND(ISNUMBER(OFFSET('Water Data'!$H$6,0,10*ROW('Water Data'!H99))),'Data Summary'!CF105="Yes"),OFFSET('Water Data'!$H$6,0,10*ROW('Water Data'!H99)),NA())</f>
        <v>#N/A</v>
      </c>
      <c r="R105" s="506" t="e">
        <f ca="1">+IF(AND(ISNUMBER(OFFSET('Water Data'!$H$9,0,10*ROW('Water Data'!H99))),'Data Summary'!CG105="Yes"),OFFSET('Water Data'!$H$9,0,10*ROW('Water Data'!H99)),NA())</f>
        <v>#N/A</v>
      </c>
      <c r="S105" s="506" t="e">
        <f ca="1">+IF(AND(ISNUMBER(OFFSET('Water Data'!$I$4,0,10*ROW('Water Data'!I99))),'Data Summary'!CH105="Yes"),100-OFFSET('Water Data'!$I$4,0,10*ROW('Water Data'!I99)),NA())</f>
        <v>#N/A</v>
      </c>
      <c r="T105" s="506" t="e">
        <f ca="1">+IF(AND(ISNUMBER(OFFSET('Water Data'!$I$6,0,10*ROW('Water Data'!I99))),'Data Summary'!CI105="Yes"),OFFSET('Water Data'!$I$6,0,10*ROW('Water Data'!I99)),NA())</f>
        <v>#N/A</v>
      </c>
      <c r="U105" s="506" t="e">
        <f ca="1">+IF(AND(ISNUMBER(OFFSET('Water Data'!$I$9,0,10*ROW('Water Data'!I99))),'Data Summary'!CJ105="Yes"),OFFSET('Water Data'!$I$9,0,10*ROW('Water Data'!I99)),NA())</f>
        <v>#N/A</v>
      </c>
      <c r="V105" s="507" t="e">
        <f ca="1">+IF(AND(ISNUMBER(OFFSET('Sanitation Data'!$D$4,0,10*ROW('Sanitation Data'!D99))),'Data Summary'!CK105="Yes"),100-OFFSET('Sanitation Data'!$D$4,0,10*ROW('Sanitation Data'!D99)),NA())</f>
        <v>#N/A</v>
      </c>
      <c r="W105" s="507" t="e">
        <f ca="1">+IF(AND(ISNUMBER(OFFSET('Sanitation Data'!$D$6,0,10*ROW('Sanitation Data'!D99))),'Data Summary'!CL105="Yes"),OFFSET('Sanitation Data'!$D$6,0,10*ROW('Sanitation Data'!D99)),NA())</f>
        <v>#N/A</v>
      </c>
      <c r="X105" s="507" t="e">
        <f ca="1">+IF(AND(ISNUMBER(OFFSET('Sanitation Data'!$D$10,0,10*ROW('Sanitation Data'!D99))),'Data Summary'!CM105="Yes"),OFFSET('Sanitation Data'!$D$10,0,10*ROW('Sanitation Data'!D99)),NA())</f>
        <v>#N/A</v>
      </c>
      <c r="Y105" s="507" t="e">
        <f ca="1">+IF(AND(ISNUMBER(OFFSET('Sanitation Data'!$D$11,0,10*ROW('Sanitation Data'!D99))),'Data Summary'!CN105="Yes"),OFFSET('Sanitation Data'!$D$11,0,10*ROW('Sanitation Data'!D99)),NA())</f>
        <v>#N/A</v>
      </c>
      <c r="Z105" s="507" t="e">
        <f ca="1">+IF(AND(ISNUMBER(OFFSET('Sanitation Data'!$D$12,0,10*ROW('Sanitation Data'!D99))),'Data Summary'!CO105="Yes"),OFFSET('Sanitation Data'!$D$12,0,10*ROW('Sanitation Data'!D99)),NA())</f>
        <v>#N/A</v>
      </c>
      <c r="AA105" s="507" t="e">
        <f ca="1">+IF(AND(ISNUMBER(OFFSET('Sanitation Data'!$E$4,0,10*ROW('Sanitation Data'!E99))),'Data Summary'!CP105="Yes"),100-OFFSET('Sanitation Data'!$E$4,0,10*ROW('Sanitation Data'!E99)),NA())</f>
        <v>#N/A</v>
      </c>
      <c r="AB105" s="507" t="e">
        <f ca="1">+IF(AND(ISNUMBER(OFFSET('Sanitation Data'!$E$6,0,10*ROW('Sanitation Data'!E99))),'Data Summary'!CQ105="Yes"),OFFSET('Sanitation Data'!$E$6,0,10*ROW('Sanitation Data'!E99)),NA())</f>
        <v>#N/A</v>
      </c>
      <c r="AC105" s="507" t="e">
        <f ca="1">+IF(AND(ISNUMBER(OFFSET('Sanitation Data'!$E$10,0,10*ROW('Sanitation Data'!E99))),'Data Summary'!CR105="Yes"),OFFSET('Sanitation Data'!$E$10,0,10*ROW('Sanitation Data'!E99)),NA())</f>
        <v>#N/A</v>
      </c>
      <c r="AD105" s="507" t="e">
        <f ca="1">+IF(AND(ISNUMBER(OFFSET('Sanitation Data'!$E$11,0,10*ROW('Sanitation Data'!E99))),'Data Summary'!CS105="Yes"),OFFSET('Sanitation Data'!$E$11,0,10*ROW('Sanitation Data'!E99)),NA())</f>
        <v>#N/A</v>
      </c>
      <c r="AE105" s="507" t="e">
        <f ca="1">+IF(AND(ISNUMBER(OFFSET('Sanitation Data'!$E$12,0,10*ROW('Sanitation Data'!E99))),'Data Summary'!CT105="Yes"),OFFSET('Sanitation Data'!$E$12,0,10*ROW('Sanitation Data'!E99)),NA())</f>
        <v>#N/A</v>
      </c>
      <c r="AF105" s="507" t="e">
        <f ca="1">+IF(AND(ISNUMBER(OFFSET('Sanitation Data'!$F$4,0,10*ROW('Sanitation Data'!F99))),'Data Summary'!CU105="Yes"),100-OFFSET('Sanitation Data'!$F$4,0,10*ROW('Sanitation Data'!F99)),NA())</f>
        <v>#N/A</v>
      </c>
      <c r="AG105" s="507" t="e">
        <f ca="1">+IF(AND(ISNUMBER(OFFSET('Sanitation Data'!$F$6,0,10*ROW('Sanitation Data'!F99))),'Data Summary'!CV105="Yes"),OFFSET('Sanitation Data'!$F$6,0,10*ROW('Sanitation Data'!F99)),NA())</f>
        <v>#N/A</v>
      </c>
      <c r="AH105" s="507" t="e">
        <f ca="1">+IF(AND(ISNUMBER(OFFSET('Sanitation Data'!$F$10,0,10*ROW('Sanitation Data'!F99))),'Data Summary'!CW105="Yes"),OFFSET('Sanitation Data'!$F$10,0,10*ROW('Sanitation Data'!F99)),NA())</f>
        <v>#N/A</v>
      </c>
      <c r="AI105" s="507" t="e">
        <f ca="1">+IF(AND(ISNUMBER(OFFSET('Sanitation Data'!$F$11,0,10*ROW('Sanitation Data'!F99))),'Data Summary'!CX105="Yes"),OFFSET('Sanitation Data'!$F$11,0,10*ROW('Sanitation Data'!F99)),NA())</f>
        <v>#N/A</v>
      </c>
      <c r="AJ105" s="507" t="e">
        <f ca="1">+IF(AND(ISNUMBER(OFFSET('Sanitation Data'!$F$12,0,10*ROW('Sanitation Data'!F99))),'Data Summary'!CY105="Yes"),OFFSET('Sanitation Data'!$F$12,0,10*ROW('Sanitation Data'!F99)),NA())</f>
        <v>#N/A</v>
      </c>
      <c r="AK105" s="507" t="e">
        <f ca="1">+IF(AND(ISNUMBER(OFFSET('Sanitation Data'!$G$4,0,10*ROW('Sanitation Data'!G99))),'Data Summary'!CZ105="Yes"),100-OFFSET('Sanitation Data'!$G$4,0,10*ROW('Sanitation Data'!G99)),NA())</f>
        <v>#N/A</v>
      </c>
      <c r="AL105" s="507" t="e">
        <f ca="1">+IF(AND(ISNUMBER(OFFSET('Sanitation Data'!$G$6,0,10*ROW('Sanitation Data'!G99))),'Data Summary'!DA105="Yes"),OFFSET('Sanitation Data'!$G$6,0,10*ROW('Sanitation Data'!G99)),NA())</f>
        <v>#N/A</v>
      </c>
      <c r="AM105" s="507" t="e">
        <f ca="1">+IF(AND(ISNUMBER(OFFSET('Sanitation Data'!$G$10,0,10*ROW('Sanitation Data'!G99))),'Data Summary'!DB105="Yes"),OFFSET('Sanitation Data'!$G$10,0,10*ROW('Sanitation Data'!G99)),NA())</f>
        <v>#N/A</v>
      </c>
      <c r="AN105" s="507" t="e">
        <f ca="1">+IF(AND(ISNUMBER(OFFSET('Sanitation Data'!$G$11,0,10*ROW('Sanitation Data'!G99))),'Data Summary'!DC105="Yes"),OFFSET('Sanitation Data'!$G$11,0,10*ROW('Sanitation Data'!G99)),NA())</f>
        <v>#N/A</v>
      </c>
      <c r="AO105" s="507" t="e">
        <f ca="1">+IF(AND(ISNUMBER(OFFSET('Sanitation Data'!$G$12,0,10*ROW('Sanitation Data'!G99))),'Data Summary'!DD105="Yes"),OFFSET('Sanitation Data'!$G$12,0,10*ROW('Sanitation Data'!G99)),NA())</f>
        <v>#N/A</v>
      </c>
      <c r="AP105" s="507" t="e">
        <f ca="1">+IF(AND(ISNUMBER(OFFSET('Sanitation Data'!$H$4,0,10*ROW('Sanitation Data'!H99))),'Data Summary'!DE105="Yes"),100-OFFSET('Sanitation Data'!$H$4,0,10*ROW('Sanitation Data'!H99)),NA())</f>
        <v>#N/A</v>
      </c>
      <c r="AQ105" s="507" t="e">
        <f ca="1">+IF(AND(ISNUMBER(OFFSET('Sanitation Data'!$H$6,0,10*ROW('Sanitation Data'!H99))),'Data Summary'!DF105="Yes"),OFFSET('Sanitation Data'!$H$6,0,10*ROW('Sanitation Data'!H99)),NA())</f>
        <v>#N/A</v>
      </c>
      <c r="AR105" s="507" t="e">
        <f ca="1">+IF(AND(ISNUMBER(OFFSET('Sanitation Data'!$H$10,0,10*ROW('Sanitation Data'!H99))),'Data Summary'!DG105="Yes"),OFFSET('Sanitation Data'!$H$10,0,10*ROW('Sanitation Data'!H99)),NA())</f>
        <v>#N/A</v>
      </c>
      <c r="AS105" s="507" t="e">
        <f ca="1">+IF(AND(ISNUMBER(OFFSET('Sanitation Data'!$H$11,0,10*ROW('Sanitation Data'!H99))),'Data Summary'!DH105="Yes"),OFFSET('Sanitation Data'!$H$11,0,10*ROW('Sanitation Data'!H99)),NA())</f>
        <v>#N/A</v>
      </c>
      <c r="AT105" s="507" t="e">
        <f ca="1">+IF(AND(ISNUMBER(OFFSET('Sanitation Data'!$H$12,0,10*ROW('Sanitation Data'!H99))),'Data Summary'!DI105="Yes"),OFFSET('Sanitation Data'!$H$12,0,10*ROW('Sanitation Data'!H99)),NA())</f>
        <v>#N/A</v>
      </c>
      <c r="AU105" s="507" t="e">
        <f ca="1">+IF(AND(ISNUMBER(OFFSET('Sanitation Data'!$I$4,0,10*ROW('Sanitation Data'!I99))),'Data Summary'!DJ105="Yes"),100-OFFSET('Sanitation Data'!$I$4,0,10*ROW('Sanitation Data'!I99)),NA())</f>
        <v>#N/A</v>
      </c>
      <c r="AV105" s="507" t="e">
        <f ca="1">+IF(AND(ISNUMBER(OFFSET('Sanitation Data'!$I$6,0,10*ROW('Sanitation Data'!I99))),'Data Summary'!DK105="Yes"),OFFSET('Sanitation Data'!$I$6,0,10*ROW('Sanitation Data'!I99)),NA())</f>
        <v>#N/A</v>
      </c>
      <c r="AW105" s="507" t="e">
        <f ca="1">+IF(AND(ISNUMBER(OFFSET('Sanitation Data'!$I$10,0,10*ROW('Sanitation Data'!I99))),'Data Summary'!DL105="Yes"),OFFSET('Sanitation Data'!$I$10,0,10*ROW('Sanitation Data'!I99)),NA())</f>
        <v>#N/A</v>
      </c>
      <c r="AX105" s="507" t="e">
        <f ca="1">+IF(AND(ISNUMBER(OFFSET('Sanitation Data'!$I$11,0,10*ROW('Sanitation Data'!I99))),'Data Summary'!DM105="Yes"),OFFSET('Sanitation Data'!$I$11,0,10*ROW('Sanitation Data'!I99)),NA())</f>
        <v>#N/A</v>
      </c>
      <c r="AY105" s="507" t="e">
        <f ca="1">+IF(AND(ISNUMBER(OFFSET('Sanitation Data'!$I$12,0,10*ROW('Sanitation Data'!I99))),'Data Summary'!DN105="Yes"),OFFSET('Sanitation Data'!$I$12,0,10*ROW('Sanitation Data'!I99)),NA())</f>
        <v>#N/A</v>
      </c>
      <c r="AZ105" s="508" t="e">
        <f ca="1">+IF(AND(ISNUMBER(OFFSET('Hygiene Data'!$D$5,0,10*ROW('Hygiene Data'!D99))),'Data Summary'!DO105="Yes"),OFFSET('Hygiene Data'!$D$5,0,10*ROW('Hygiene Data'!D99)),NA())</f>
        <v>#N/A</v>
      </c>
      <c r="BA105" s="508" t="e">
        <f ca="1">+IF(AND(ISNUMBER(OFFSET('Hygiene Data'!$D$7,0,10*ROW('Hygiene Data'!D99))),'Data Summary'!DP105="Yes"),OFFSET('Hygiene Data'!$D$7,0,10*ROW('Hygiene Data'!D99)),NA())</f>
        <v>#N/A</v>
      </c>
      <c r="BB105" s="508" t="e">
        <f ca="1">+IF(AND(ISNUMBER(OFFSET('Hygiene Data'!$D$9,0,10*ROW('Hygiene Data'!D99))),'Data Summary'!DQ105="Yes"),OFFSET('Hygiene Data'!$D$9,0,10*ROW('Hygiene Data'!D99)),NA())</f>
        <v>#N/A</v>
      </c>
      <c r="BC105" s="508" t="e">
        <f ca="1">+IF(AND(ISNUMBER(OFFSET('Hygiene Data'!$E$5,0,10*ROW('Hygiene Data'!E99))),'Data Summary'!DR105="Yes"),OFFSET('Hygiene Data'!$E$5,0,10*ROW('Hygiene Data'!E99)),NA())</f>
        <v>#N/A</v>
      </c>
      <c r="BD105" s="508" t="e">
        <f ca="1">+IF(AND(ISNUMBER(OFFSET('Hygiene Data'!$E$7,0,10*ROW('Hygiene Data'!E99))),'Data Summary'!DS105="Yes"),OFFSET('Hygiene Data'!$E$7,0,10*ROW('Hygiene Data'!E99)),NA())</f>
        <v>#N/A</v>
      </c>
      <c r="BE105" s="508" t="e">
        <f ca="1">+IF(AND(ISNUMBER(OFFSET('Hygiene Data'!$E$9,0,10*ROW('Hygiene Data'!E99))),'Data Summary'!DT105="Yes"),OFFSET('Hygiene Data'!$E$9,0,10*ROW('Hygiene Data'!E99)),NA())</f>
        <v>#N/A</v>
      </c>
      <c r="BF105" s="508" t="e">
        <f ca="1">+IF(AND(ISNUMBER(OFFSET('Hygiene Data'!$F$5,0,10*ROW('Hygiene Data'!F99))),'Data Summary'!DU105="Yes"),OFFSET('Hygiene Data'!$F$5,0,10*ROW('Hygiene Data'!F99)),NA())</f>
        <v>#N/A</v>
      </c>
      <c r="BG105" s="508" t="e">
        <f ca="1">+IF(AND(ISNUMBER(OFFSET('Hygiene Data'!$F$7,0,10*ROW('Hygiene Data'!F99))),'Data Summary'!DV105="Yes"),OFFSET('Hygiene Data'!$F$7,0,10*ROW('Hygiene Data'!F99)),NA())</f>
        <v>#N/A</v>
      </c>
      <c r="BH105" s="508" t="e">
        <f ca="1">+IF(AND(ISNUMBER(OFFSET('Hygiene Data'!$F$9,0,10*ROW('Hygiene Data'!F99))),'Data Summary'!DW105="Yes"),OFFSET('Hygiene Data'!$F$9,0,10*ROW('Hygiene Data'!F99)),NA())</f>
        <v>#N/A</v>
      </c>
      <c r="BI105" s="508" t="e">
        <f ca="1">+IF(AND(ISNUMBER(OFFSET('Hygiene Data'!$G$5,0,10*ROW('Hygiene Data'!G99))),'Data Summary'!DX105="Yes"),OFFSET('Hygiene Data'!$G$5,0,10*ROW('Hygiene Data'!G99)),NA())</f>
        <v>#N/A</v>
      </c>
      <c r="BJ105" s="508" t="e">
        <f ca="1">+IF(AND(ISNUMBER(OFFSET('Hygiene Data'!$G$7,0,10*ROW('Hygiene Data'!G99))),'Data Summary'!DY105="Yes"),OFFSET('Hygiene Data'!$G$7,0,10*ROW('Hygiene Data'!G99)),NA())</f>
        <v>#N/A</v>
      </c>
      <c r="BK105" s="508" t="e">
        <f ca="1">+IF(AND(ISNUMBER(OFFSET('Hygiene Data'!$G$9,0,10*ROW('Hygiene Data'!G99))),'Data Summary'!DZ105="Yes"),OFFSET('Hygiene Data'!$G$9,0,10*ROW('Hygiene Data'!G99)),NA())</f>
        <v>#N/A</v>
      </c>
      <c r="BL105" s="508" t="e">
        <f ca="1">+IF(AND(ISNUMBER(OFFSET('Hygiene Data'!$H$5,0,10*ROW('Hygiene Data'!H99))),'Data Summary'!EA105="Yes"),OFFSET('Hygiene Data'!$H$5,0,10*ROW('Hygiene Data'!H99)),NA())</f>
        <v>#N/A</v>
      </c>
      <c r="BM105" s="508" t="e">
        <f ca="1">+IF(AND(ISNUMBER(OFFSET('Hygiene Data'!$H$7,0,10*ROW('Hygiene Data'!H99))),'Data Summary'!EB105="Yes"),OFFSET('Hygiene Data'!$H$7,0,10*ROW('Hygiene Data'!H99)),NA())</f>
        <v>#N/A</v>
      </c>
      <c r="BN105" s="508" t="e">
        <f ca="1">+IF(AND(ISNUMBER(OFFSET('Hygiene Data'!$H$9,0,10*ROW('Hygiene Data'!H99))),'Data Summary'!EC105="Yes"),OFFSET('Hygiene Data'!$H$9,0,10*ROW('Hygiene Data'!H99)),NA())</f>
        <v>#N/A</v>
      </c>
      <c r="BO105" s="508" t="e">
        <f ca="1">+IF(AND(ISNUMBER(OFFSET('Hygiene Data'!$I$5,0,10*ROW('Hygiene Data'!I99))),'Data Summary'!ED105="Yes"),OFFSET('Hygiene Data'!$I$5,0,10*ROW('Hygiene Data'!I99)),NA())</f>
        <v>#N/A</v>
      </c>
      <c r="BP105" s="508" t="e">
        <f ca="1">+IF(AND(ISNUMBER(OFFSET('Hygiene Data'!$I$7,0,10*ROW('Hygiene Data'!I99))),'Data Summary'!EE105="Yes"),OFFSET('Hygiene Data'!$I$7,0,10*ROW('Hygiene Data'!I99)),NA())</f>
        <v>#N/A</v>
      </c>
      <c r="BQ105" s="508" t="e">
        <f ca="1">+IF(AND(ISNUMBER(OFFSET('Hygiene Data'!$I$9,0,10*ROW('Hygiene Data'!I99))),'Data Summary'!EF105="Yes"),OFFSET('Hygiene Data'!$I$9,0,10*ROW('Hygiene Data'!I99)),NA())</f>
        <v>#N/A</v>
      </c>
    </row>
    <row r="106" spans="1:69" x14ac:dyDescent="0.25">
      <c r="A106" s="504" t="e">
        <f ca="1">+RIGHT('Data Summary'!A106,LEN('Data Summary'!A106)-9)</f>
        <v>#VALUE!</v>
      </c>
      <c r="B106" s="478" t="str">
        <f ca="1">+IF(ISTEXT('Data Summary'!B106),'Data Summary'!B106,"")</f>
        <v/>
      </c>
      <c r="C106" s="505" t="e">
        <f ca="1">+VALUE('Data Summary'!C106)</f>
        <v>#VALUE!</v>
      </c>
      <c r="D106" s="506" t="e">
        <f ca="1">+IF(AND(ISNUMBER(OFFSET('Water Data'!$D$4,0,10*ROW('Water Data'!D100))),'Data Summary'!BS106="Yes"),100-OFFSET('Water Data'!$D$4,0,10*ROW('Water Data'!D100)),NA())</f>
        <v>#N/A</v>
      </c>
      <c r="E106" s="506" t="e">
        <f ca="1">+IF(AND(ISNUMBER(OFFSET('Water Data'!$D$6,0,10*ROW('Water Data'!D100))),'Data Summary'!BT106="Yes"),OFFSET('Water Data'!$D$6,0,10*ROW('Water Data'!D100)),NA())</f>
        <v>#N/A</v>
      </c>
      <c r="F106" s="506" t="e">
        <f ca="1">+IF(AND(ISNUMBER(OFFSET('Water Data'!$D$9,0,10*ROW('Water Data'!D100))),'Data Summary'!BU106="Yes"),OFFSET('Water Data'!$D$9,0,10*ROW('Water Data'!D100)),NA())</f>
        <v>#N/A</v>
      </c>
      <c r="G106" s="506" t="e">
        <f ca="1">+IF(AND(ISNUMBER(OFFSET('Water Data'!$E$4,0,10*ROW('Water Data'!E100))),'Data Summary'!BV106="Yes"),100-OFFSET('Water Data'!$E$4,0,10*ROW('Water Data'!E100)),NA())</f>
        <v>#N/A</v>
      </c>
      <c r="H106" s="506" t="e">
        <f ca="1">+IF(AND(ISNUMBER(OFFSET('Water Data'!$E$6,0,10*ROW('Water Data'!E100))),'Data Summary'!BW106="Yes"),OFFSET('Water Data'!$E$6,0,10*ROW('Water Data'!E100)),NA())</f>
        <v>#N/A</v>
      </c>
      <c r="I106" s="506" t="e">
        <f ca="1">+IF(AND(ISNUMBER(OFFSET('Water Data'!$E$9,0,10*ROW('Water Data'!E100))),'Data Summary'!BX106="Yes"),OFFSET('Water Data'!$E$9,0,10*ROW('Water Data'!E100)),NA())</f>
        <v>#N/A</v>
      </c>
      <c r="J106" s="506" t="e">
        <f ca="1">+IF(AND(ISNUMBER(OFFSET('Water Data'!$F$4,0,10*ROW('Water Data'!F100))),'Data Summary'!BY106="Yes"),100-OFFSET('Water Data'!$F$4,0,10*ROW('Water Data'!F100)),NA())</f>
        <v>#N/A</v>
      </c>
      <c r="K106" s="506" t="e">
        <f ca="1">+IF(AND(ISNUMBER(OFFSET('Water Data'!$F$6,0,10*ROW('Water Data'!F100))),'Data Summary'!BZ106="Yes"),OFFSET('Water Data'!$F$6,0,10*ROW('Water Data'!F100)),NA())</f>
        <v>#N/A</v>
      </c>
      <c r="L106" s="506" t="e">
        <f ca="1">+IF(AND(ISNUMBER(OFFSET('Water Data'!$F$9,0,10*ROW('Water Data'!F100))),'Data Summary'!CA106="Yes"),OFFSET('Water Data'!$F$9,0,10*ROW('Water Data'!F100)),NA())</f>
        <v>#N/A</v>
      </c>
      <c r="M106" s="506" t="e">
        <f ca="1">+IF(AND(ISNUMBER(OFFSET('Water Data'!$G$4,0,10*ROW('Water Data'!G100))),'Data Summary'!CB106="Yes"),100-OFFSET('Water Data'!$G$4,0,10*ROW('Water Data'!G100)),NA())</f>
        <v>#N/A</v>
      </c>
      <c r="N106" s="506" t="e">
        <f ca="1">+IF(AND(ISNUMBER(OFFSET('Water Data'!$G$6,0,10*ROW('Water Data'!G100))),'Data Summary'!CC106="Yes"),OFFSET('Water Data'!$G$6,0,10*ROW('Water Data'!G100)),NA())</f>
        <v>#N/A</v>
      </c>
      <c r="O106" s="506" t="e">
        <f ca="1">+IF(AND(ISNUMBER(OFFSET('Water Data'!$G$9,0,10*ROW('Water Data'!G100))),'Data Summary'!CD106="Yes"),OFFSET('Water Data'!$G$9,0,10*ROW('Water Data'!G100)),NA())</f>
        <v>#N/A</v>
      </c>
      <c r="P106" s="506" t="e">
        <f ca="1">+IF(AND(ISNUMBER(OFFSET('Water Data'!$H$4,0,10*ROW('Water Data'!H100))),'Data Summary'!CE106="Yes"),100-OFFSET('Water Data'!$H$4,0,10*ROW('Water Data'!H100)),NA())</f>
        <v>#N/A</v>
      </c>
      <c r="Q106" s="506" t="e">
        <f ca="1">+IF(AND(ISNUMBER(OFFSET('Water Data'!$H$6,0,10*ROW('Water Data'!H100))),'Data Summary'!CF106="Yes"),OFFSET('Water Data'!$H$6,0,10*ROW('Water Data'!H100)),NA())</f>
        <v>#N/A</v>
      </c>
      <c r="R106" s="506" t="e">
        <f ca="1">+IF(AND(ISNUMBER(OFFSET('Water Data'!$H$9,0,10*ROW('Water Data'!H100))),'Data Summary'!CG106="Yes"),OFFSET('Water Data'!$H$9,0,10*ROW('Water Data'!H100)),NA())</f>
        <v>#N/A</v>
      </c>
      <c r="S106" s="506" t="e">
        <f ca="1">+IF(AND(ISNUMBER(OFFSET('Water Data'!$I$4,0,10*ROW('Water Data'!I100))),'Data Summary'!CH106="Yes"),100-OFFSET('Water Data'!$I$4,0,10*ROW('Water Data'!I100)),NA())</f>
        <v>#N/A</v>
      </c>
      <c r="T106" s="506" t="e">
        <f ca="1">+IF(AND(ISNUMBER(OFFSET('Water Data'!$I$6,0,10*ROW('Water Data'!I100))),'Data Summary'!CI106="Yes"),OFFSET('Water Data'!$I$6,0,10*ROW('Water Data'!I100)),NA())</f>
        <v>#N/A</v>
      </c>
      <c r="U106" s="506" t="e">
        <f ca="1">+IF(AND(ISNUMBER(OFFSET('Water Data'!$I$9,0,10*ROW('Water Data'!I100))),'Data Summary'!CJ106="Yes"),OFFSET('Water Data'!$I$9,0,10*ROW('Water Data'!I100)),NA())</f>
        <v>#N/A</v>
      </c>
      <c r="V106" s="507" t="e">
        <f ca="1">+IF(AND(ISNUMBER(OFFSET('Sanitation Data'!$D$4,0,10*ROW('Sanitation Data'!D100))),'Data Summary'!CK106="Yes"),100-OFFSET('Sanitation Data'!$D$4,0,10*ROW('Sanitation Data'!D100)),NA())</f>
        <v>#N/A</v>
      </c>
      <c r="W106" s="507" t="e">
        <f ca="1">+IF(AND(ISNUMBER(OFFSET('Sanitation Data'!$D$6,0,10*ROW('Sanitation Data'!D100))),'Data Summary'!CL106="Yes"),OFFSET('Sanitation Data'!$D$6,0,10*ROW('Sanitation Data'!D100)),NA())</f>
        <v>#N/A</v>
      </c>
      <c r="X106" s="507" t="e">
        <f ca="1">+IF(AND(ISNUMBER(OFFSET('Sanitation Data'!$D$10,0,10*ROW('Sanitation Data'!D100))),'Data Summary'!CM106="Yes"),OFFSET('Sanitation Data'!$D$10,0,10*ROW('Sanitation Data'!D100)),NA())</f>
        <v>#N/A</v>
      </c>
      <c r="Y106" s="507" t="e">
        <f ca="1">+IF(AND(ISNUMBER(OFFSET('Sanitation Data'!$D$11,0,10*ROW('Sanitation Data'!D100))),'Data Summary'!CN106="Yes"),OFFSET('Sanitation Data'!$D$11,0,10*ROW('Sanitation Data'!D100)),NA())</f>
        <v>#N/A</v>
      </c>
      <c r="Z106" s="507" t="e">
        <f ca="1">+IF(AND(ISNUMBER(OFFSET('Sanitation Data'!$D$12,0,10*ROW('Sanitation Data'!D100))),'Data Summary'!CO106="Yes"),OFFSET('Sanitation Data'!$D$12,0,10*ROW('Sanitation Data'!D100)),NA())</f>
        <v>#N/A</v>
      </c>
      <c r="AA106" s="507" t="e">
        <f ca="1">+IF(AND(ISNUMBER(OFFSET('Sanitation Data'!$E$4,0,10*ROW('Sanitation Data'!E100))),'Data Summary'!CP106="Yes"),100-OFFSET('Sanitation Data'!$E$4,0,10*ROW('Sanitation Data'!E100)),NA())</f>
        <v>#N/A</v>
      </c>
      <c r="AB106" s="507" t="e">
        <f ca="1">+IF(AND(ISNUMBER(OFFSET('Sanitation Data'!$E$6,0,10*ROW('Sanitation Data'!E100))),'Data Summary'!CQ106="Yes"),OFFSET('Sanitation Data'!$E$6,0,10*ROW('Sanitation Data'!E100)),NA())</f>
        <v>#N/A</v>
      </c>
      <c r="AC106" s="507" t="e">
        <f ca="1">+IF(AND(ISNUMBER(OFFSET('Sanitation Data'!$E$10,0,10*ROW('Sanitation Data'!E100))),'Data Summary'!CR106="Yes"),OFFSET('Sanitation Data'!$E$10,0,10*ROW('Sanitation Data'!E100)),NA())</f>
        <v>#N/A</v>
      </c>
      <c r="AD106" s="507" t="e">
        <f ca="1">+IF(AND(ISNUMBER(OFFSET('Sanitation Data'!$E$11,0,10*ROW('Sanitation Data'!E100))),'Data Summary'!CS106="Yes"),OFFSET('Sanitation Data'!$E$11,0,10*ROW('Sanitation Data'!E100)),NA())</f>
        <v>#N/A</v>
      </c>
      <c r="AE106" s="507" t="e">
        <f ca="1">+IF(AND(ISNUMBER(OFFSET('Sanitation Data'!$E$12,0,10*ROW('Sanitation Data'!E100))),'Data Summary'!CT106="Yes"),OFFSET('Sanitation Data'!$E$12,0,10*ROW('Sanitation Data'!E100)),NA())</f>
        <v>#N/A</v>
      </c>
      <c r="AF106" s="507" t="e">
        <f ca="1">+IF(AND(ISNUMBER(OFFSET('Sanitation Data'!$F$4,0,10*ROW('Sanitation Data'!F100))),'Data Summary'!CU106="Yes"),100-OFFSET('Sanitation Data'!$F$4,0,10*ROW('Sanitation Data'!F100)),NA())</f>
        <v>#N/A</v>
      </c>
      <c r="AG106" s="507" t="e">
        <f ca="1">+IF(AND(ISNUMBER(OFFSET('Sanitation Data'!$F$6,0,10*ROW('Sanitation Data'!F100))),'Data Summary'!CV106="Yes"),OFFSET('Sanitation Data'!$F$6,0,10*ROW('Sanitation Data'!F100)),NA())</f>
        <v>#N/A</v>
      </c>
      <c r="AH106" s="507" t="e">
        <f ca="1">+IF(AND(ISNUMBER(OFFSET('Sanitation Data'!$F$10,0,10*ROW('Sanitation Data'!F100))),'Data Summary'!CW106="Yes"),OFFSET('Sanitation Data'!$F$10,0,10*ROW('Sanitation Data'!F100)),NA())</f>
        <v>#N/A</v>
      </c>
      <c r="AI106" s="507" t="e">
        <f ca="1">+IF(AND(ISNUMBER(OFFSET('Sanitation Data'!$F$11,0,10*ROW('Sanitation Data'!F100))),'Data Summary'!CX106="Yes"),OFFSET('Sanitation Data'!$F$11,0,10*ROW('Sanitation Data'!F100)),NA())</f>
        <v>#N/A</v>
      </c>
      <c r="AJ106" s="507" t="e">
        <f ca="1">+IF(AND(ISNUMBER(OFFSET('Sanitation Data'!$F$12,0,10*ROW('Sanitation Data'!F100))),'Data Summary'!CY106="Yes"),OFFSET('Sanitation Data'!$F$12,0,10*ROW('Sanitation Data'!F100)),NA())</f>
        <v>#N/A</v>
      </c>
      <c r="AK106" s="507" t="e">
        <f ca="1">+IF(AND(ISNUMBER(OFFSET('Sanitation Data'!$G$4,0,10*ROW('Sanitation Data'!G100))),'Data Summary'!CZ106="Yes"),100-OFFSET('Sanitation Data'!$G$4,0,10*ROW('Sanitation Data'!G100)),NA())</f>
        <v>#N/A</v>
      </c>
      <c r="AL106" s="507" t="e">
        <f ca="1">+IF(AND(ISNUMBER(OFFSET('Sanitation Data'!$G$6,0,10*ROW('Sanitation Data'!G100))),'Data Summary'!DA106="Yes"),OFFSET('Sanitation Data'!$G$6,0,10*ROW('Sanitation Data'!G100)),NA())</f>
        <v>#N/A</v>
      </c>
      <c r="AM106" s="507" t="e">
        <f ca="1">+IF(AND(ISNUMBER(OFFSET('Sanitation Data'!$G$10,0,10*ROW('Sanitation Data'!G100))),'Data Summary'!DB106="Yes"),OFFSET('Sanitation Data'!$G$10,0,10*ROW('Sanitation Data'!G100)),NA())</f>
        <v>#N/A</v>
      </c>
      <c r="AN106" s="507" t="e">
        <f ca="1">+IF(AND(ISNUMBER(OFFSET('Sanitation Data'!$G$11,0,10*ROW('Sanitation Data'!G100))),'Data Summary'!DC106="Yes"),OFFSET('Sanitation Data'!$G$11,0,10*ROW('Sanitation Data'!G100)),NA())</f>
        <v>#N/A</v>
      </c>
      <c r="AO106" s="507" t="e">
        <f ca="1">+IF(AND(ISNUMBER(OFFSET('Sanitation Data'!$G$12,0,10*ROW('Sanitation Data'!G100))),'Data Summary'!DD106="Yes"),OFFSET('Sanitation Data'!$G$12,0,10*ROW('Sanitation Data'!G100)),NA())</f>
        <v>#N/A</v>
      </c>
      <c r="AP106" s="507" t="e">
        <f ca="1">+IF(AND(ISNUMBER(OFFSET('Sanitation Data'!$H$4,0,10*ROW('Sanitation Data'!H100))),'Data Summary'!DE106="Yes"),100-OFFSET('Sanitation Data'!$H$4,0,10*ROW('Sanitation Data'!H100)),NA())</f>
        <v>#N/A</v>
      </c>
      <c r="AQ106" s="507" t="e">
        <f ca="1">+IF(AND(ISNUMBER(OFFSET('Sanitation Data'!$H$6,0,10*ROW('Sanitation Data'!H100))),'Data Summary'!DF106="Yes"),OFFSET('Sanitation Data'!$H$6,0,10*ROW('Sanitation Data'!H100)),NA())</f>
        <v>#N/A</v>
      </c>
      <c r="AR106" s="507" t="e">
        <f ca="1">+IF(AND(ISNUMBER(OFFSET('Sanitation Data'!$H$10,0,10*ROW('Sanitation Data'!H100))),'Data Summary'!DG106="Yes"),OFFSET('Sanitation Data'!$H$10,0,10*ROW('Sanitation Data'!H100)),NA())</f>
        <v>#N/A</v>
      </c>
      <c r="AS106" s="507" t="e">
        <f ca="1">+IF(AND(ISNUMBER(OFFSET('Sanitation Data'!$H$11,0,10*ROW('Sanitation Data'!H100))),'Data Summary'!DH106="Yes"),OFFSET('Sanitation Data'!$H$11,0,10*ROW('Sanitation Data'!H100)),NA())</f>
        <v>#N/A</v>
      </c>
      <c r="AT106" s="507" t="e">
        <f ca="1">+IF(AND(ISNUMBER(OFFSET('Sanitation Data'!$H$12,0,10*ROW('Sanitation Data'!H100))),'Data Summary'!DI106="Yes"),OFFSET('Sanitation Data'!$H$12,0,10*ROW('Sanitation Data'!H100)),NA())</f>
        <v>#N/A</v>
      </c>
      <c r="AU106" s="507" t="e">
        <f ca="1">+IF(AND(ISNUMBER(OFFSET('Sanitation Data'!$I$4,0,10*ROW('Sanitation Data'!I100))),'Data Summary'!DJ106="Yes"),100-OFFSET('Sanitation Data'!$I$4,0,10*ROW('Sanitation Data'!I100)),NA())</f>
        <v>#N/A</v>
      </c>
      <c r="AV106" s="507" t="e">
        <f ca="1">+IF(AND(ISNUMBER(OFFSET('Sanitation Data'!$I$6,0,10*ROW('Sanitation Data'!I100))),'Data Summary'!DK106="Yes"),OFFSET('Sanitation Data'!$I$6,0,10*ROW('Sanitation Data'!I100)),NA())</f>
        <v>#N/A</v>
      </c>
      <c r="AW106" s="507" t="e">
        <f ca="1">+IF(AND(ISNUMBER(OFFSET('Sanitation Data'!$I$10,0,10*ROW('Sanitation Data'!I100))),'Data Summary'!DL106="Yes"),OFFSET('Sanitation Data'!$I$10,0,10*ROW('Sanitation Data'!I100)),NA())</f>
        <v>#N/A</v>
      </c>
      <c r="AX106" s="507" t="e">
        <f ca="1">+IF(AND(ISNUMBER(OFFSET('Sanitation Data'!$I$11,0,10*ROW('Sanitation Data'!I100))),'Data Summary'!DM106="Yes"),OFFSET('Sanitation Data'!$I$11,0,10*ROW('Sanitation Data'!I100)),NA())</f>
        <v>#N/A</v>
      </c>
      <c r="AY106" s="507" t="e">
        <f ca="1">+IF(AND(ISNUMBER(OFFSET('Sanitation Data'!$I$12,0,10*ROW('Sanitation Data'!I100))),'Data Summary'!DN106="Yes"),OFFSET('Sanitation Data'!$I$12,0,10*ROW('Sanitation Data'!I100)),NA())</f>
        <v>#N/A</v>
      </c>
      <c r="AZ106" s="508" t="e">
        <f ca="1">+IF(AND(ISNUMBER(OFFSET('Hygiene Data'!$D$5,0,10*ROW('Hygiene Data'!D100))),'Data Summary'!DO106="Yes"),OFFSET('Hygiene Data'!$D$5,0,10*ROW('Hygiene Data'!D100)),NA())</f>
        <v>#N/A</v>
      </c>
      <c r="BA106" s="508" t="e">
        <f ca="1">+IF(AND(ISNUMBER(OFFSET('Hygiene Data'!$D$7,0,10*ROW('Hygiene Data'!D100))),'Data Summary'!DP106="Yes"),OFFSET('Hygiene Data'!$D$7,0,10*ROW('Hygiene Data'!D100)),NA())</f>
        <v>#N/A</v>
      </c>
      <c r="BB106" s="508" t="e">
        <f ca="1">+IF(AND(ISNUMBER(OFFSET('Hygiene Data'!$D$9,0,10*ROW('Hygiene Data'!D100))),'Data Summary'!DQ106="Yes"),OFFSET('Hygiene Data'!$D$9,0,10*ROW('Hygiene Data'!D100)),NA())</f>
        <v>#N/A</v>
      </c>
      <c r="BC106" s="508" t="e">
        <f ca="1">+IF(AND(ISNUMBER(OFFSET('Hygiene Data'!$E$5,0,10*ROW('Hygiene Data'!E100))),'Data Summary'!DR106="Yes"),OFFSET('Hygiene Data'!$E$5,0,10*ROW('Hygiene Data'!E100)),NA())</f>
        <v>#N/A</v>
      </c>
      <c r="BD106" s="508" t="e">
        <f ca="1">+IF(AND(ISNUMBER(OFFSET('Hygiene Data'!$E$7,0,10*ROW('Hygiene Data'!E100))),'Data Summary'!DS106="Yes"),OFFSET('Hygiene Data'!$E$7,0,10*ROW('Hygiene Data'!E100)),NA())</f>
        <v>#N/A</v>
      </c>
      <c r="BE106" s="508" t="e">
        <f ca="1">+IF(AND(ISNUMBER(OFFSET('Hygiene Data'!$E$9,0,10*ROW('Hygiene Data'!E100))),'Data Summary'!DT106="Yes"),OFFSET('Hygiene Data'!$E$9,0,10*ROW('Hygiene Data'!E100)),NA())</f>
        <v>#N/A</v>
      </c>
      <c r="BF106" s="508" t="e">
        <f ca="1">+IF(AND(ISNUMBER(OFFSET('Hygiene Data'!$F$5,0,10*ROW('Hygiene Data'!F100))),'Data Summary'!DU106="Yes"),OFFSET('Hygiene Data'!$F$5,0,10*ROW('Hygiene Data'!F100)),NA())</f>
        <v>#N/A</v>
      </c>
      <c r="BG106" s="508" t="e">
        <f ca="1">+IF(AND(ISNUMBER(OFFSET('Hygiene Data'!$F$7,0,10*ROW('Hygiene Data'!F100))),'Data Summary'!DV106="Yes"),OFFSET('Hygiene Data'!$F$7,0,10*ROW('Hygiene Data'!F100)),NA())</f>
        <v>#N/A</v>
      </c>
      <c r="BH106" s="508" t="e">
        <f ca="1">+IF(AND(ISNUMBER(OFFSET('Hygiene Data'!$F$9,0,10*ROW('Hygiene Data'!F100))),'Data Summary'!DW106="Yes"),OFFSET('Hygiene Data'!$F$9,0,10*ROW('Hygiene Data'!F100)),NA())</f>
        <v>#N/A</v>
      </c>
      <c r="BI106" s="508" t="e">
        <f ca="1">+IF(AND(ISNUMBER(OFFSET('Hygiene Data'!$G$5,0,10*ROW('Hygiene Data'!G100))),'Data Summary'!DX106="Yes"),OFFSET('Hygiene Data'!$G$5,0,10*ROW('Hygiene Data'!G100)),NA())</f>
        <v>#N/A</v>
      </c>
      <c r="BJ106" s="508" t="e">
        <f ca="1">+IF(AND(ISNUMBER(OFFSET('Hygiene Data'!$G$7,0,10*ROW('Hygiene Data'!G100))),'Data Summary'!DY106="Yes"),OFFSET('Hygiene Data'!$G$7,0,10*ROW('Hygiene Data'!G100)),NA())</f>
        <v>#N/A</v>
      </c>
      <c r="BK106" s="508" t="e">
        <f ca="1">+IF(AND(ISNUMBER(OFFSET('Hygiene Data'!$G$9,0,10*ROW('Hygiene Data'!G100))),'Data Summary'!DZ106="Yes"),OFFSET('Hygiene Data'!$G$9,0,10*ROW('Hygiene Data'!G100)),NA())</f>
        <v>#N/A</v>
      </c>
      <c r="BL106" s="508" t="e">
        <f ca="1">+IF(AND(ISNUMBER(OFFSET('Hygiene Data'!$H$5,0,10*ROW('Hygiene Data'!H100))),'Data Summary'!EA106="Yes"),OFFSET('Hygiene Data'!$H$5,0,10*ROW('Hygiene Data'!H100)),NA())</f>
        <v>#N/A</v>
      </c>
      <c r="BM106" s="508" t="e">
        <f ca="1">+IF(AND(ISNUMBER(OFFSET('Hygiene Data'!$H$7,0,10*ROW('Hygiene Data'!H100))),'Data Summary'!EB106="Yes"),OFFSET('Hygiene Data'!$H$7,0,10*ROW('Hygiene Data'!H100)),NA())</f>
        <v>#N/A</v>
      </c>
      <c r="BN106" s="508" t="e">
        <f ca="1">+IF(AND(ISNUMBER(OFFSET('Hygiene Data'!$H$9,0,10*ROW('Hygiene Data'!H100))),'Data Summary'!EC106="Yes"),OFFSET('Hygiene Data'!$H$9,0,10*ROW('Hygiene Data'!H100)),NA())</f>
        <v>#N/A</v>
      </c>
      <c r="BO106" s="508" t="e">
        <f ca="1">+IF(AND(ISNUMBER(OFFSET('Hygiene Data'!$I$5,0,10*ROW('Hygiene Data'!I100))),'Data Summary'!ED106="Yes"),OFFSET('Hygiene Data'!$I$5,0,10*ROW('Hygiene Data'!I100)),NA())</f>
        <v>#N/A</v>
      </c>
      <c r="BP106" s="508" t="e">
        <f ca="1">+IF(AND(ISNUMBER(OFFSET('Hygiene Data'!$I$7,0,10*ROW('Hygiene Data'!I100))),'Data Summary'!EE106="Yes"),OFFSET('Hygiene Data'!$I$7,0,10*ROW('Hygiene Data'!I100)),NA())</f>
        <v>#N/A</v>
      </c>
      <c r="BQ106" s="508" t="e">
        <f ca="1">+IF(AND(ISNUMBER(OFFSET('Hygiene Data'!$I$9,0,10*ROW('Hygiene Data'!I100))),'Data Summary'!EF106="Yes"),OFFSET('Hygiene Data'!$I$9,0,10*ROW('Hygiene Data'!I100)),NA())</f>
        <v>#N/A</v>
      </c>
    </row>
    <row r="107" spans="1:69" x14ac:dyDescent="0.25">
      <c r="A107" s="504" t="e">
        <f ca="1">+RIGHT('Data Summary'!A107,LEN('Data Summary'!A107)-9)</f>
        <v>#VALUE!</v>
      </c>
      <c r="B107" s="478" t="str">
        <f ca="1">+IF(ISTEXT('Data Summary'!B107),'Data Summary'!B107,"")</f>
        <v/>
      </c>
      <c r="C107" s="505" t="e">
        <f ca="1">+VALUE('Data Summary'!C107)</f>
        <v>#VALUE!</v>
      </c>
      <c r="D107" s="506" t="e">
        <f ca="1">+IF(AND(ISNUMBER(OFFSET('Water Data'!$D$4,0,10*ROW('Water Data'!D101))),'Data Summary'!BS107="Yes"),100-OFFSET('Water Data'!$D$4,0,10*ROW('Water Data'!D101)),NA())</f>
        <v>#N/A</v>
      </c>
      <c r="E107" s="506" t="e">
        <f ca="1">+IF(AND(ISNUMBER(OFFSET('Water Data'!$D$6,0,10*ROW('Water Data'!D101))),'Data Summary'!BT107="Yes"),OFFSET('Water Data'!$D$6,0,10*ROW('Water Data'!D101)),NA())</f>
        <v>#N/A</v>
      </c>
      <c r="F107" s="506" t="e">
        <f ca="1">+IF(AND(ISNUMBER(OFFSET('Water Data'!$D$9,0,10*ROW('Water Data'!D101))),'Data Summary'!BU107="Yes"),OFFSET('Water Data'!$D$9,0,10*ROW('Water Data'!D101)),NA())</f>
        <v>#N/A</v>
      </c>
      <c r="G107" s="506" t="e">
        <f ca="1">+IF(AND(ISNUMBER(OFFSET('Water Data'!$E$4,0,10*ROW('Water Data'!E101))),'Data Summary'!BV107="Yes"),100-OFFSET('Water Data'!$E$4,0,10*ROW('Water Data'!E101)),NA())</f>
        <v>#N/A</v>
      </c>
      <c r="H107" s="506" t="e">
        <f ca="1">+IF(AND(ISNUMBER(OFFSET('Water Data'!$E$6,0,10*ROW('Water Data'!E101))),'Data Summary'!BW107="Yes"),OFFSET('Water Data'!$E$6,0,10*ROW('Water Data'!E101)),NA())</f>
        <v>#N/A</v>
      </c>
      <c r="I107" s="506" t="e">
        <f ca="1">+IF(AND(ISNUMBER(OFFSET('Water Data'!$E$9,0,10*ROW('Water Data'!E101))),'Data Summary'!BX107="Yes"),OFFSET('Water Data'!$E$9,0,10*ROW('Water Data'!E101)),NA())</f>
        <v>#N/A</v>
      </c>
      <c r="J107" s="506" t="e">
        <f ca="1">+IF(AND(ISNUMBER(OFFSET('Water Data'!$F$4,0,10*ROW('Water Data'!F101))),'Data Summary'!BY107="Yes"),100-OFFSET('Water Data'!$F$4,0,10*ROW('Water Data'!F101)),NA())</f>
        <v>#N/A</v>
      </c>
      <c r="K107" s="506" t="e">
        <f ca="1">+IF(AND(ISNUMBER(OFFSET('Water Data'!$F$6,0,10*ROW('Water Data'!F101))),'Data Summary'!BZ107="Yes"),OFFSET('Water Data'!$F$6,0,10*ROW('Water Data'!F101)),NA())</f>
        <v>#N/A</v>
      </c>
      <c r="L107" s="506" t="e">
        <f ca="1">+IF(AND(ISNUMBER(OFFSET('Water Data'!$F$9,0,10*ROW('Water Data'!F101))),'Data Summary'!CA107="Yes"),OFFSET('Water Data'!$F$9,0,10*ROW('Water Data'!F101)),NA())</f>
        <v>#N/A</v>
      </c>
      <c r="M107" s="506" t="e">
        <f ca="1">+IF(AND(ISNUMBER(OFFSET('Water Data'!$G$4,0,10*ROW('Water Data'!G101))),'Data Summary'!CB107="Yes"),100-OFFSET('Water Data'!$G$4,0,10*ROW('Water Data'!G101)),NA())</f>
        <v>#N/A</v>
      </c>
      <c r="N107" s="506" t="e">
        <f ca="1">+IF(AND(ISNUMBER(OFFSET('Water Data'!$G$6,0,10*ROW('Water Data'!G101))),'Data Summary'!CC107="Yes"),OFFSET('Water Data'!$G$6,0,10*ROW('Water Data'!G101)),NA())</f>
        <v>#N/A</v>
      </c>
      <c r="O107" s="506" t="e">
        <f ca="1">+IF(AND(ISNUMBER(OFFSET('Water Data'!$G$9,0,10*ROW('Water Data'!G101))),'Data Summary'!CD107="Yes"),OFFSET('Water Data'!$G$9,0,10*ROW('Water Data'!G101)),NA())</f>
        <v>#N/A</v>
      </c>
      <c r="P107" s="506" t="e">
        <f ca="1">+IF(AND(ISNUMBER(OFFSET('Water Data'!$H$4,0,10*ROW('Water Data'!H101))),'Data Summary'!CE107="Yes"),100-OFFSET('Water Data'!$H$4,0,10*ROW('Water Data'!H101)),NA())</f>
        <v>#N/A</v>
      </c>
      <c r="Q107" s="506" t="e">
        <f ca="1">+IF(AND(ISNUMBER(OFFSET('Water Data'!$H$6,0,10*ROW('Water Data'!H101))),'Data Summary'!CF107="Yes"),OFFSET('Water Data'!$H$6,0,10*ROW('Water Data'!H101)),NA())</f>
        <v>#N/A</v>
      </c>
      <c r="R107" s="506" t="e">
        <f ca="1">+IF(AND(ISNUMBER(OFFSET('Water Data'!$H$9,0,10*ROW('Water Data'!H101))),'Data Summary'!CG107="Yes"),OFFSET('Water Data'!$H$9,0,10*ROW('Water Data'!H101)),NA())</f>
        <v>#N/A</v>
      </c>
      <c r="S107" s="506" t="e">
        <f ca="1">+IF(AND(ISNUMBER(OFFSET('Water Data'!$I$4,0,10*ROW('Water Data'!I101))),'Data Summary'!CH107="Yes"),100-OFFSET('Water Data'!$I$4,0,10*ROW('Water Data'!I101)),NA())</f>
        <v>#N/A</v>
      </c>
      <c r="T107" s="506" t="e">
        <f ca="1">+IF(AND(ISNUMBER(OFFSET('Water Data'!$I$6,0,10*ROW('Water Data'!I101))),'Data Summary'!CI107="Yes"),OFFSET('Water Data'!$I$6,0,10*ROW('Water Data'!I101)),NA())</f>
        <v>#N/A</v>
      </c>
      <c r="U107" s="506" t="e">
        <f ca="1">+IF(AND(ISNUMBER(OFFSET('Water Data'!$I$9,0,10*ROW('Water Data'!I101))),'Data Summary'!CJ107="Yes"),OFFSET('Water Data'!$I$9,0,10*ROW('Water Data'!I101)),NA())</f>
        <v>#N/A</v>
      </c>
      <c r="V107" s="507" t="e">
        <f ca="1">+IF(AND(ISNUMBER(OFFSET('Sanitation Data'!$D$4,0,10*ROW('Sanitation Data'!D101))),'Data Summary'!CK107="Yes"),100-OFFSET('Sanitation Data'!$D$4,0,10*ROW('Sanitation Data'!D101)),NA())</f>
        <v>#N/A</v>
      </c>
      <c r="W107" s="507" t="e">
        <f ca="1">+IF(AND(ISNUMBER(OFFSET('Sanitation Data'!$D$6,0,10*ROW('Sanitation Data'!D101))),'Data Summary'!CL107="Yes"),OFFSET('Sanitation Data'!$D$6,0,10*ROW('Sanitation Data'!D101)),NA())</f>
        <v>#N/A</v>
      </c>
      <c r="X107" s="507" t="e">
        <f ca="1">+IF(AND(ISNUMBER(OFFSET('Sanitation Data'!$D$10,0,10*ROW('Sanitation Data'!D101))),'Data Summary'!CM107="Yes"),OFFSET('Sanitation Data'!$D$10,0,10*ROW('Sanitation Data'!D101)),NA())</f>
        <v>#N/A</v>
      </c>
      <c r="Y107" s="507" t="e">
        <f ca="1">+IF(AND(ISNUMBER(OFFSET('Sanitation Data'!$D$11,0,10*ROW('Sanitation Data'!D101))),'Data Summary'!CN107="Yes"),OFFSET('Sanitation Data'!$D$11,0,10*ROW('Sanitation Data'!D101)),NA())</f>
        <v>#N/A</v>
      </c>
      <c r="Z107" s="507" t="e">
        <f ca="1">+IF(AND(ISNUMBER(OFFSET('Sanitation Data'!$D$12,0,10*ROW('Sanitation Data'!D101))),'Data Summary'!CO107="Yes"),OFFSET('Sanitation Data'!$D$12,0,10*ROW('Sanitation Data'!D101)),NA())</f>
        <v>#N/A</v>
      </c>
      <c r="AA107" s="507" t="e">
        <f ca="1">+IF(AND(ISNUMBER(OFFSET('Sanitation Data'!$E$4,0,10*ROW('Sanitation Data'!E101))),'Data Summary'!CP107="Yes"),100-OFFSET('Sanitation Data'!$E$4,0,10*ROW('Sanitation Data'!E101)),NA())</f>
        <v>#N/A</v>
      </c>
      <c r="AB107" s="507" t="e">
        <f ca="1">+IF(AND(ISNUMBER(OFFSET('Sanitation Data'!$E$6,0,10*ROW('Sanitation Data'!E101))),'Data Summary'!CQ107="Yes"),OFFSET('Sanitation Data'!$E$6,0,10*ROW('Sanitation Data'!E101)),NA())</f>
        <v>#N/A</v>
      </c>
      <c r="AC107" s="507" t="e">
        <f ca="1">+IF(AND(ISNUMBER(OFFSET('Sanitation Data'!$E$10,0,10*ROW('Sanitation Data'!E101))),'Data Summary'!CR107="Yes"),OFFSET('Sanitation Data'!$E$10,0,10*ROW('Sanitation Data'!E101)),NA())</f>
        <v>#N/A</v>
      </c>
      <c r="AD107" s="507" t="e">
        <f ca="1">+IF(AND(ISNUMBER(OFFSET('Sanitation Data'!$E$11,0,10*ROW('Sanitation Data'!E101))),'Data Summary'!CS107="Yes"),OFFSET('Sanitation Data'!$E$11,0,10*ROW('Sanitation Data'!E101)),NA())</f>
        <v>#N/A</v>
      </c>
      <c r="AE107" s="507" t="e">
        <f ca="1">+IF(AND(ISNUMBER(OFFSET('Sanitation Data'!$E$12,0,10*ROW('Sanitation Data'!E101))),'Data Summary'!CT107="Yes"),OFFSET('Sanitation Data'!$E$12,0,10*ROW('Sanitation Data'!E101)),NA())</f>
        <v>#N/A</v>
      </c>
      <c r="AF107" s="507" t="e">
        <f ca="1">+IF(AND(ISNUMBER(OFFSET('Sanitation Data'!$F$4,0,10*ROW('Sanitation Data'!F101))),'Data Summary'!CU107="Yes"),100-OFFSET('Sanitation Data'!$F$4,0,10*ROW('Sanitation Data'!F101)),NA())</f>
        <v>#N/A</v>
      </c>
      <c r="AG107" s="507" t="e">
        <f ca="1">+IF(AND(ISNUMBER(OFFSET('Sanitation Data'!$F$6,0,10*ROW('Sanitation Data'!F101))),'Data Summary'!CV107="Yes"),OFFSET('Sanitation Data'!$F$6,0,10*ROW('Sanitation Data'!F101)),NA())</f>
        <v>#N/A</v>
      </c>
      <c r="AH107" s="507" t="e">
        <f ca="1">+IF(AND(ISNUMBER(OFFSET('Sanitation Data'!$F$10,0,10*ROW('Sanitation Data'!F101))),'Data Summary'!CW107="Yes"),OFFSET('Sanitation Data'!$F$10,0,10*ROW('Sanitation Data'!F101)),NA())</f>
        <v>#N/A</v>
      </c>
      <c r="AI107" s="507" t="e">
        <f ca="1">+IF(AND(ISNUMBER(OFFSET('Sanitation Data'!$F$11,0,10*ROW('Sanitation Data'!F101))),'Data Summary'!CX107="Yes"),OFFSET('Sanitation Data'!$F$11,0,10*ROW('Sanitation Data'!F101)),NA())</f>
        <v>#N/A</v>
      </c>
      <c r="AJ107" s="507" t="e">
        <f ca="1">+IF(AND(ISNUMBER(OFFSET('Sanitation Data'!$F$12,0,10*ROW('Sanitation Data'!F101))),'Data Summary'!CY107="Yes"),OFFSET('Sanitation Data'!$F$12,0,10*ROW('Sanitation Data'!F101)),NA())</f>
        <v>#N/A</v>
      </c>
      <c r="AK107" s="507" t="e">
        <f ca="1">+IF(AND(ISNUMBER(OFFSET('Sanitation Data'!$G$4,0,10*ROW('Sanitation Data'!G101))),'Data Summary'!CZ107="Yes"),100-OFFSET('Sanitation Data'!$G$4,0,10*ROW('Sanitation Data'!G101)),NA())</f>
        <v>#N/A</v>
      </c>
      <c r="AL107" s="507" t="e">
        <f ca="1">+IF(AND(ISNUMBER(OFFSET('Sanitation Data'!$G$6,0,10*ROW('Sanitation Data'!G101))),'Data Summary'!DA107="Yes"),OFFSET('Sanitation Data'!$G$6,0,10*ROW('Sanitation Data'!G101)),NA())</f>
        <v>#N/A</v>
      </c>
      <c r="AM107" s="507" t="e">
        <f ca="1">+IF(AND(ISNUMBER(OFFSET('Sanitation Data'!$G$10,0,10*ROW('Sanitation Data'!G101))),'Data Summary'!DB107="Yes"),OFFSET('Sanitation Data'!$G$10,0,10*ROW('Sanitation Data'!G101)),NA())</f>
        <v>#N/A</v>
      </c>
      <c r="AN107" s="507" t="e">
        <f ca="1">+IF(AND(ISNUMBER(OFFSET('Sanitation Data'!$G$11,0,10*ROW('Sanitation Data'!G101))),'Data Summary'!DC107="Yes"),OFFSET('Sanitation Data'!$G$11,0,10*ROW('Sanitation Data'!G101)),NA())</f>
        <v>#N/A</v>
      </c>
      <c r="AO107" s="507" t="e">
        <f ca="1">+IF(AND(ISNUMBER(OFFSET('Sanitation Data'!$G$12,0,10*ROW('Sanitation Data'!G101))),'Data Summary'!DD107="Yes"),OFFSET('Sanitation Data'!$G$12,0,10*ROW('Sanitation Data'!G101)),NA())</f>
        <v>#N/A</v>
      </c>
      <c r="AP107" s="507" t="e">
        <f ca="1">+IF(AND(ISNUMBER(OFFSET('Sanitation Data'!$H$4,0,10*ROW('Sanitation Data'!H101))),'Data Summary'!DE107="Yes"),100-OFFSET('Sanitation Data'!$H$4,0,10*ROW('Sanitation Data'!H101)),NA())</f>
        <v>#N/A</v>
      </c>
      <c r="AQ107" s="507" t="e">
        <f ca="1">+IF(AND(ISNUMBER(OFFSET('Sanitation Data'!$H$6,0,10*ROW('Sanitation Data'!H101))),'Data Summary'!DF107="Yes"),OFFSET('Sanitation Data'!$H$6,0,10*ROW('Sanitation Data'!H101)),NA())</f>
        <v>#N/A</v>
      </c>
      <c r="AR107" s="507" t="e">
        <f ca="1">+IF(AND(ISNUMBER(OFFSET('Sanitation Data'!$H$10,0,10*ROW('Sanitation Data'!H101))),'Data Summary'!DG107="Yes"),OFFSET('Sanitation Data'!$H$10,0,10*ROW('Sanitation Data'!H101)),NA())</f>
        <v>#N/A</v>
      </c>
      <c r="AS107" s="507" t="e">
        <f ca="1">+IF(AND(ISNUMBER(OFFSET('Sanitation Data'!$H$11,0,10*ROW('Sanitation Data'!H101))),'Data Summary'!DH107="Yes"),OFFSET('Sanitation Data'!$H$11,0,10*ROW('Sanitation Data'!H101)),NA())</f>
        <v>#N/A</v>
      </c>
      <c r="AT107" s="507" t="e">
        <f ca="1">+IF(AND(ISNUMBER(OFFSET('Sanitation Data'!$H$12,0,10*ROW('Sanitation Data'!H101))),'Data Summary'!DI107="Yes"),OFFSET('Sanitation Data'!$H$12,0,10*ROW('Sanitation Data'!H101)),NA())</f>
        <v>#N/A</v>
      </c>
      <c r="AU107" s="507" t="e">
        <f ca="1">+IF(AND(ISNUMBER(OFFSET('Sanitation Data'!$I$4,0,10*ROW('Sanitation Data'!I101))),'Data Summary'!DJ107="Yes"),100-OFFSET('Sanitation Data'!$I$4,0,10*ROW('Sanitation Data'!I101)),NA())</f>
        <v>#N/A</v>
      </c>
      <c r="AV107" s="507" t="e">
        <f ca="1">+IF(AND(ISNUMBER(OFFSET('Sanitation Data'!$I$6,0,10*ROW('Sanitation Data'!I101))),'Data Summary'!DK107="Yes"),OFFSET('Sanitation Data'!$I$6,0,10*ROW('Sanitation Data'!I101)),NA())</f>
        <v>#N/A</v>
      </c>
      <c r="AW107" s="507" t="e">
        <f ca="1">+IF(AND(ISNUMBER(OFFSET('Sanitation Data'!$I$10,0,10*ROW('Sanitation Data'!I101))),'Data Summary'!DL107="Yes"),OFFSET('Sanitation Data'!$I$10,0,10*ROW('Sanitation Data'!I101)),NA())</f>
        <v>#N/A</v>
      </c>
      <c r="AX107" s="507" t="e">
        <f ca="1">+IF(AND(ISNUMBER(OFFSET('Sanitation Data'!$I$11,0,10*ROW('Sanitation Data'!I101))),'Data Summary'!DM107="Yes"),OFFSET('Sanitation Data'!$I$11,0,10*ROW('Sanitation Data'!I101)),NA())</f>
        <v>#N/A</v>
      </c>
      <c r="AY107" s="507" t="e">
        <f ca="1">+IF(AND(ISNUMBER(OFFSET('Sanitation Data'!$I$12,0,10*ROW('Sanitation Data'!I101))),'Data Summary'!DN107="Yes"),OFFSET('Sanitation Data'!$I$12,0,10*ROW('Sanitation Data'!I101)),NA())</f>
        <v>#N/A</v>
      </c>
      <c r="AZ107" s="508" t="e">
        <f ca="1">+IF(AND(ISNUMBER(OFFSET('Hygiene Data'!$D$5,0,10*ROW('Hygiene Data'!D101))),'Data Summary'!DO107="Yes"),OFFSET('Hygiene Data'!$D$5,0,10*ROW('Hygiene Data'!D101)),NA())</f>
        <v>#N/A</v>
      </c>
      <c r="BA107" s="508" t="e">
        <f ca="1">+IF(AND(ISNUMBER(OFFSET('Hygiene Data'!$D$7,0,10*ROW('Hygiene Data'!D101))),'Data Summary'!DP107="Yes"),OFFSET('Hygiene Data'!$D$7,0,10*ROW('Hygiene Data'!D101)),NA())</f>
        <v>#N/A</v>
      </c>
      <c r="BB107" s="508" t="e">
        <f ca="1">+IF(AND(ISNUMBER(OFFSET('Hygiene Data'!$D$9,0,10*ROW('Hygiene Data'!D101))),'Data Summary'!DQ107="Yes"),OFFSET('Hygiene Data'!$D$9,0,10*ROW('Hygiene Data'!D101)),NA())</f>
        <v>#N/A</v>
      </c>
      <c r="BC107" s="508" t="e">
        <f ca="1">+IF(AND(ISNUMBER(OFFSET('Hygiene Data'!$E$5,0,10*ROW('Hygiene Data'!E101))),'Data Summary'!DR107="Yes"),OFFSET('Hygiene Data'!$E$5,0,10*ROW('Hygiene Data'!E101)),NA())</f>
        <v>#N/A</v>
      </c>
      <c r="BD107" s="508" t="e">
        <f ca="1">+IF(AND(ISNUMBER(OFFSET('Hygiene Data'!$E$7,0,10*ROW('Hygiene Data'!E101))),'Data Summary'!DS107="Yes"),OFFSET('Hygiene Data'!$E$7,0,10*ROW('Hygiene Data'!E101)),NA())</f>
        <v>#N/A</v>
      </c>
      <c r="BE107" s="508" t="e">
        <f ca="1">+IF(AND(ISNUMBER(OFFSET('Hygiene Data'!$E$9,0,10*ROW('Hygiene Data'!E101))),'Data Summary'!DT107="Yes"),OFFSET('Hygiene Data'!$E$9,0,10*ROW('Hygiene Data'!E101)),NA())</f>
        <v>#N/A</v>
      </c>
      <c r="BF107" s="508" t="e">
        <f ca="1">+IF(AND(ISNUMBER(OFFSET('Hygiene Data'!$F$5,0,10*ROW('Hygiene Data'!F101))),'Data Summary'!DU107="Yes"),OFFSET('Hygiene Data'!$F$5,0,10*ROW('Hygiene Data'!F101)),NA())</f>
        <v>#N/A</v>
      </c>
      <c r="BG107" s="508" t="e">
        <f ca="1">+IF(AND(ISNUMBER(OFFSET('Hygiene Data'!$F$7,0,10*ROW('Hygiene Data'!F101))),'Data Summary'!DV107="Yes"),OFFSET('Hygiene Data'!$F$7,0,10*ROW('Hygiene Data'!F101)),NA())</f>
        <v>#N/A</v>
      </c>
      <c r="BH107" s="508" t="e">
        <f ca="1">+IF(AND(ISNUMBER(OFFSET('Hygiene Data'!$F$9,0,10*ROW('Hygiene Data'!F101))),'Data Summary'!DW107="Yes"),OFFSET('Hygiene Data'!$F$9,0,10*ROW('Hygiene Data'!F101)),NA())</f>
        <v>#N/A</v>
      </c>
      <c r="BI107" s="508" t="e">
        <f ca="1">+IF(AND(ISNUMBER(OFFSET('Hygiene Data'!$G$5,0,10*ROW('Hygiene Data'!G101))),'Data Summary'!DX107="Yes"),OFFSET('Hygiene Data'!$G$5,0,10*ROW('Hygiene Data'!G101)),NA())</f>
        <v>#N/A</v>
      </c>
      <c r="BJ107" s="508" t="e">
        <f ca="1">+IF(AND(ISNUMBER(OFFSET('Hygiene Data'!$G$7,0,10*ROW('Hygiene Data'!G101))),'Data Summary'!DY107="Yes"),OFFSET('Hygiene Data'!$G$7,0,10*ROW('Hygiene Data'!G101)),NA())</f>
        <v>#N/A</v>
      </c>
      <c r="BK107" s="508" t="e">
        <f ca="1">+IF(AND(ISNUMBER(OFFSET('Hygiene Data'!$G$9,0,10*ROW('Hygiene Data'!G101))),'Data Summary'!DZ107="Yes"),OFFSET('Hygiene Data'!$G$9,0,10*ROW('Hygiene Data'!G101)),NA())</f>
        <v>#N/A</v>
      </c>
      <c r="BL107" s="508" t="e">
        <f ca="1">+IF(AND(ISNUMBER(OFFSET('Hygiene Data'!$H$5,0,10*ROW('Hygiene Data'!H101))),'Data Summary'!EA107="Yes"),OFFSET('Hygiene Data'!$H$5,0,10*ROW('Hygiene Data'!H101)),NA())</f>
        <v>#N/A</v>
      </c>
      <c r="BM107" s="508" t="e">
        <f ca="1">+IF(AND(ISNUMBER(OFFSET('Hygiene Data'!$H$7,0,10*ROW('Hygiene Data'!H101))),'Data Summary'!EB107="Yes"),OFFSET('Hygiene Data'!$H$7,0,10*ROW('Hygiene Data'!H101)),NA())</f>
        <v>#N/A</v>
      </c>
      <c r="BN107" s="508" t="e">
        <f ca="1">+IF(AND(ISNUMBER(OFFSET('Hygiene Data'!$H$9,0,10*ROW('Hygiene Data'!H101))),'Data Summary'!EC107="Yes"),OFFSET('Hygiene Data'!$H$9,0,10*ROW('Hygiene Data'!H101)),NA())</f>
        <v>#N/A</v>
      </c>
      <c r="BO107" s="508" t="e">
        <f ca="1">+IF(AND(ISNUMBER(OFFSET('Hygiene Data'!$I$5,0,10*ROW('Hygiene Data'!I101))),'Data Summary'!ED107="Yes"),OFFSET('Hygiene Data'!$I$5,0,10*ROW('Hygiene Data'!I101)),NA())</f>
        <v>#N/A</v>
      </c>
      <c r="BP107" s="508" t="e">
        <f ca="1">+IF(AND(ISNUMBER(OFFSET('Hygiene Data'!$I$7,0,10*ROW('Hygiene Data'!I101))),'Data Summary'!EE107="Yes"),OFFSET('Hygiene Data'!$I$7,0,10*ROW('Hygiene Data'!I101)),NA())</f>
        <v>#N/A</v>
      </c>
      <c r="BQ107" s="508" t="e">
        <f ca="1">+IF(AND(ISNUMBER(OFFSET('Hygiene Data'!$I$9,0,10*ROW('Hygiene Data'!I101))),'Data Summary'!EF107="Yes"),OFFSET('Hygiene Data'!$I$9,0,10*ROW('Hygiene Data'!I101)),NA())</f>
        <v>#N/A</v>
      </c>
    </row>
    <row r="108" spans="1:69" x14ac:dyDescent="0.25">
      <c r="A108" s="504" t="e">
        <f ca="1">+RIGHT('Data Summary'!A108,LEN('Data Summary'!A108)-9)</f>
        <v>#VALUE!</v>
      </c>
      <c r="B108" s="478" t="str">
        <f ca="1">+IF(ISTEXT('Data Summary'!B108),'Data Summary'!B108,"")</f>
        <v/>
      </c>
      <c r="C108" s="505" t="e">
        <f ca="1">+VALUE('Data Summary'!C108)</f>
        <v>#VALUE!</v>
      </c>
      <c r="D108" s="506" t="e">
        <f ca="1">+IF(AND(ISNUMBER(OFFSET('Water Data'!$D$4,0,10*ROW('Water Data'!D102))),'Data Summary'!BS108="Yes"),100-OFFSET('Water Data'!$D$4,0,10*ROW('Water Data'!D102)),NA())</f>
        <v>#N/A</v>
      </c>
      <c r="E108" s="506" t="e">
        <f ca="1">+IF(AND(ISNUMBER(OFFSET('Water Data'!$D$6,0,10*ROW('Water Data'!D102))),'Data Summary'!BT108="Yes"),OFFSET('Water Data'!$D$6,0,10*ROW('Water Data'!D102)),NA())</f>
        <v>#N/A</v>
      </c>
      <c r="F108" s="506" t="e">
        <f ca="1">+IF(AND(ISNUMBER(OFFSET('Water Data'!$D$9,0,10*ROW('Water Data'!D102))),'Data Summary'!BU108="Yes"),OFFSET('Water Data'!$D$9,0,10*ROW('Water Data'!D102)),NA())</f>
        <v>#N/A</v>
      </c>
      <c r="G108" s="506" t="e">
        <f ca="1">+IF(AND(ISNUMBER(OFFSET('Water Data'!$E$4,0,10*ROW('Water Data'!E102))),'Data Summary'!BV108="Yes"),100-OFFSET('Water Data'!$E$4,0,10*ROW('Water Data'!E102)),NA())</f>
        <v>#N/A</v>
      </c>
      <c r="H108" s="506" t="e">
        <f ca="1">+IF(AND(ISNUMBER(OFFSET('Water Data'!$E$6,0,10*ROW('Water Data'!E102))),'Data Summary'!BW108="Yes"),OFFSET('Water Data'!$E$6,0,10*ROW('Water Data'!E102)),NA())</f>
        <v>#N/A</v>
      </c>
      <c r="I108" s="506" t="e">
        <f ca="1">+IF(AND(ISNUMBER(OFFSET('Water Data'!$E$9,0,10*ROW('Water Data'!E102))),'Data Summary'!BX108="Yes"),OFFSET('Water Data'!$E$9,0,10*ROW('Water Data'!E102)),NA())</f>
        <v>#N/A</v>
      </c>
      <c r="J108" s="506" t="e">
        <f ca="1">+IF(AND(ISNUMBER(OFFSET('Water Data'!$F$4,0,10*ROW('Water Data'!F102))),'Data Summary'!BY108="Yes"),100-OFFSET('Water Data'!$F$4,0,10*ROW('Water Data'!F102)),NA())</f>
        <v>#N/A</v>
      </c>
      <c r="K108" s="506" t="e">
        <f ca="1">+IF(AND(ISNUMBER(OFFSET('Water Data'!$F$6,0,10*ROW('Water Data'!F102))),'Data Summary'!BZ108="Yes"),OFFSET('Water Data'!$F$6,0,10*ROW('Water Data'!F102)),NA())</f>
        <v>#N/A</v>
      </c>
      <c r="L108" s="506" t="e">
        <f ca="1">+IF(AND(ISNUMBER(OFFSET('Water Data'!$F$9,0,10*ROW('Water Data'!F102))),'Data Summary'!CA108="Yes"),OFFSET('Water Data'!$F$9,0,10*ROW('Water Data'!F102)),NA())</f>
        <v>#N/A</v>
      </c>
      <c r="M108" s="506" t="e">
        <f ca="1">+IF(AND(ISNUMBER(OFFSET('Water Data'!$G$4,0,10*ROW('Water Data'!G102))),'Data Summary'!CB108="Yes"),100-OFFSET('Water Data'!$G$4,0,10*ROW('Water Data'!G102)),NA())</f>
        <v>#N/A</v>
      </c>
      <c r="N108" s="506" t="e">
        <f ca="1">+IF(AND(ISNUMBER(OFFSET('Water Data'!$G$6,0,10*ROW('Water Data'!G102))),'Data Summary'!CC108="Yes"),OFFSET('Water Data'!$G$6,0,10*ROW('Water Data'!G102)),NA())</f>
        <v>#N/A</v>
      </c>
      <c r="O108" s="506" t="e">
        <f ca="1">+IF(AND(ISNUMBER(OFFSET('Water Data'!$G$9,0,10*ROW('Water Data'!G102))),'Data Summary'!CD108="Yes"),OFFSET('Water Data'!$G$9,0,10*ROW('Water Data'!G102)),NA())</f>
        <v>#N/A</v>
      </c>
      <c r="P108" s="506" t="e">
        <f ca="1">+IF(AND(ISNUMBER(OFFSET('Water Data'!$H$4,0,10*ROW('Water Data'!H102))),'Data Summary'!CE108="Yes"),100-OFFSET('Water Data'!$H$4,0,10*ROW('Water Data'!H102)),NA())</f>
        <v>#N/A</v>
      </c>
      <c r="Q108" s="506" t="e">
        <f ca="1">+IF(AND(ISNUMBER(OFFSET('Water Data'!$H$6,0,10*ROW('Water Data'!H102))),'Data Summary'!CF108="Yes"),OFFSET('Water Data'!$H$6,0,10*ROW('Water Data'!H102)),NA())</f>
        <v>#N/A</v>
      </c>
      <c r="R108" s="506" t="e">
        <f ca="1">+IF(AND(ISNUMBER(OFFSET('Water Data'!$H$9,0,10*ROW('Water Data'!H102))),'Data Summary'!CG108="Yes"),OFFSET('Water Data'!$H$9,0,10*ROW('Water Data'!H102)),NA())</f>
        <v>#N/A</v>
      </c>
      <c r="S108" s="506" t="e">
        <f ca="1">+IF(AND(ISNUMBER(OFFSET('Water Data'!$I$4,0,10*ROW('Water Data'!I102))),'Data Summary'!CH108="Yes"),100-OFFSET('Water Data'!$I$4,0,10*ROW('Water Data'!I102)),NA())</f>
        <v>#N/A</v>
      </c>
      <c r="T108" s="506" t="e">
        <f ca="1">+IF(AND(ISNUMBER(OFFSET('Water Data'!$I$6,0,10*ROW('Water Data'!I102))),'Data Summary'!CI108="Yes"),OFFSET('Water Data'!$I$6,0,10*ROW('Water Data'!I102)),NA())</f>
        <v>#N/A</v>
      </c>
      <c r="U108" s="506" t="e">
        <f ca="1">+IF(AND(ISNUMBER(OFFSET('Water Data'!$I$9,0,10*ROW('Water Data'!I102))),'Data Summary'!CJ108="Yes"),OFFSET('Water Data'!$I$9,0,10*ROW('Water Data'!I102)),NA())</f>
        <v>#N/A</v>
      </c>
      <c r="V108" s="507" t="e">
        <f ca="1">+IF(AND(ISNUMBER(OFFSET('Sanitation Data'!$D$4,0,10*ROW('Sanitation Data'!D102))),'Data Summary'!CK108="Yes"),100-OFFSET('Sanitation Data'!$D$4,0,10*ROW('Sanitation Data'!D102)),NA())</f>
        <v>#N/A</v>
      </c>
      <c r="W108" s="507" t="e">
        <f ca="1">+IF(AND(ISNUMBER(OFFSET('Sanitation Data'!$D$6,0,10*ROW('Sanitation Data'!D102))),'Data Summary'!CL108="Yes"),OFFSET('Sanitation Data'!$D$6,0,10*ROW('Sanitation Data'!D102)),NA())</f>
        <v>#N/A</v>
      </c>
      <c r="X108" s="507" t="e">
        <f ca="1">+IF(AND(ISNUMBER(OFFSET('Sanitation Data'!$D$10,0,10*ROW('Sanitation Data'!D102))),'Data Summary'!CM108="Yes"),OFFSET('Sanitation Data'!$D$10,0,10*ROW('Sanitation Data'!D102)),NA())</f>
        <v>#N/A</v>
      </c>
      <c r="Y108" s="507" t="e">
        <f ca="1">+IF(AND(ISNUMBER(OFFSET('Sanitation Data'!$D$11,0,10*ROW('Sanitation Data'!D102))),'Data Summary'!CN108="Yes"),OFFSET('Sanitation Data'!$D$11,0,10*ROW('Sanitation Data'!D102)),NA())</f>
        <v>#N/A</v>
      </c>
      <c r="Z108" s="507" t="e">
        <f ca="1">+IF(AND(ISNUMBER(OFFSET('Sanitation Data'!$D$12,0,10*ROW('Sanitation Data'!D102))),'Data Summary'!CO108="Yes"),OFFSET('Sanitation Data'!$D$12,0,10*ROW('Sanitation Data'!D102)),NA())</f>
        <v>#N/A</v>
      </c>
      <c r="AA108" s="507" t="e">
        <f ca="1">+IF(AND(ISNUMBER(OFFSET('Sanitation Data'!$E$4,0,10*ROW('Sanitation Data'!E102))),'Data Summary'!CP108="Yes"),100-OFFSET('Sanitation Data'!$E$4,0,10*ROW('Sanitation Data'!E102)),NA())</f>
        <v>#N/A</v>
      </c>
      <c r="AB108" s="507" t="e">
        <f ca="1">+IF(AND(ISNUMBER(OFFSET('Sanitation Data'!$E$6,0,10*ROW('Sanitation Data'!E102))),'Data Summary'!CQ108="Yes"),OFFSET('Sanitation Data'!$E$6,0,10*ROW('Sanitation Data'!E102)),NA())</f>
        <v>#N/A</v>
      </c>
      <c r="AC108" s="507" t="e">
        <f ca="1">+IF(AND(ISNUMBER(OFFSET('Sanitation Data'!$E$10,0,10*ROW('Sanitation Data'!E102))),'Data Summary'!CR108="Yes"),OFFSET('Sanitation Data'!$E$10,0,10*ROW('Sanitation Data'!E102)),NA())</f>
        <v>#N/A</v>
      </c>
      <c r="AD108" s="507" t="e">
        <f ca="1">+IF(AND(ISNUMBER(OFFSET('Sanitation Data'!$E$11,0,10*ROW('Sanitation Data'!E102))),'Data Summary'!CS108="Yes"),OFFSET('Sanitation Data'!$E$11,0,10*ROW('Sanitation Data'!E102)),NA())</f>
        <v>#N/A</v>
      </c>
      <c r="AE108" s="507" t="e">
        <f ca="1">+IF(AND(ISNUMBER(OFFSET('Sanitation Data'!$E$12,0,10*ROW('Sanitation Data'!E102))),'Data Summary'!CT108="Yes"),OFFSET('Sanitation Data'!$E$12,0,10*ROW('Sanitation Data'!E102)),NA())</f>
        <v>#N/A</v>
      </c>
      <c r="AF108" s="507" t="e">
        <f ca="1">+IF(AND(ISNUMBER(OFFSET('Sanitation Data'!$F$4,0,10*ROW('Sanitation Data'!F102))),'Data Summary'!CU108="Yes"),100-OFFSET('Sanitation Data'!$F$4,0,10*ROW('Sanitation Data'!F102)),NA())</f>
        <v>#N/A</v>
      </c>
      <c r="AG108" s="507" t="e">
        <f ca="1">+IF(AND(ISNUMBER(OFFSET('Sanitation Data'!$F$6,0,10*ROW('Sanitation Data'!F102))),'Data Summary'!CV108="Yes"),OFFSET('Sanitation Data'!$F$6,0,10*ROW('Sanitation Data'!F102)),NA())</f>
        <v>#N/A</v>
      </c>
      <c r="AH108" s="507" t="e">
        <f ca="1">+IF(AND(ISNUMBER(OFFSET('Sanitation Data'!$F$10,0,10*ROW('Sanitation Data'!F102))),'Data Summary'!CW108="Yes"),OFFSET('Sanitation Data'!$F$10,0,10*ROW('Sanitation Data'!F102)),NA())</f>
        <v>#N/A</v>
      </c>
      <c r="AI108" s="507" t="e">
        <f ca="1">+IF(AND(ISNUMBER(OFFSET('Sanitation Data'!$F$11,0,10*ROW('Sanitation Data'!F102))),'Data Summary'!CX108="Yes"),OFFSET('Sanitation Data'!$F$11,0,10*ROW('Sanitation Data'!F102)),NA())</f>
        <v>#N/A</v>
      </c>
      <c r="AJ108" s="507" t="e">
        <f ca="1">+IF(AND(ISNUMBER(OFFSET('Sanitation Data'!$F$12,0,10*ROW('Sanitation Data'!F102))),'Data Summary'!CY108="Yes"),OFFSET('Sanitation Data'!$F$12,0,10*ROW('Sanitation Data'!F102)),NA())</f>
        <v>#N/A</v>
      </c>
      <c r="AK108" s="507" t="e">
        <f ca="1">+IF(AND(ISNUMBER(OFFSET('Sanitation Data'!$G$4,0,10*ROW('Sanitation Data'!G102))),'Data Summary'!CZ108="Yes"),100-OFFSET('Sanitation Data'!$G$4,0,10*ROW('Sanitation Data'!G102)),NA())</f>
        <v>#N/A</v>
      </c>
      <c r="AL108" s="507" t="e">
        <f ca="1">+IF(AND(ISNUMBER(OFFSET('Sanitation Data'!$G$6,0,10*ROW('Sanitation Data'!G102))),'Data Summary'!DA108="Yes"),OFFSET('Sanitation Data'!$G$6,0,10*ROW('Sanitation Data'!G102)),NA())</f>
        <v>#N/A</v>
      </c>
      <c r="AM108" s="507" t="e">
        <f ca="1">+IF(AND(ISNUMBER(OFFSET('Sanitation Data'!$G$10,0,10*ROW('Sanitation Data'!G102))),'Data Summary'!DB108="Yes"),OFFSET('Sanitation Data'!$G$10,0,10*ROW('Sanitation Data'!G102)),NA())</f>
        <v>#N/A</v>
      </c>
      <c r="AN108" s="507" t="e">
        <f ca="1">+IF(AND(ISNUMBER(OFFSET('Sanitation Data'!$G$11,0,10*ROW('Sanitation Data'!G102))),'Data Summary'!DC108="Yes"),OFFSET('Sanitation Data'!$G$11,0,10*ROW('Sanitation Data'!G102)),NA())</f>
        <v>#N/A</v>
      </c>
      <c r="AO108" s="507" t="e">
        <f ca="1">+IF(AND(ISNUMBER(OFFSET('Sanitation Data'!$G$12,0,10*ROW('Sanitation Data'!G102))),'Data Summary'!DD108="Yes"),OFFSET('Sanitation Data'!$G$12,0,10*ROW('Sanitation Data'!G102)),NA())</f>
        <v>#N/A</v>
      </c>
      <c r="AP108" s="507" t="e">
        <f ca="1">+IF(AND(ISNUMBER(OFFSET('Sanitation Data'!$H$4,0,10*ROW('Sanitation Data'!H102))),'Data Summary'!DE108="Yes"),100-OFFSET('Sanitation Data'!$H$4,0,10*ROW('Sanitation Data'!H102)),NA())</f>
        <v>#N/A</v>
      </c>
      <c r="AQ108" s="507" t="e">
        <f ca="1">+IF(AND(ISNUMBER(OFFSET('Sanitation Data'!$H$6,0,10*ROW('Sanitation Data'!H102))),'Data Summary'!DF108="Yes"),OFFSET('Sanitation Data'!$H$6,0,10*ROW('Sanitation Data'!H102)),NA())</f>
        <v>#N/A</v>
      </c>
      <c r="AR108" s="507" t="e">
        <f ca="1">+IF(AND(ISNUMBER(OFFSET('Sanitation Data'!$H$10,0,10*ROW('Sanitation Data'!H102))),'Data Summary'!DG108="Yes"),OFFSET('Sanitation Data'!$H$10,0,10*ROW('Sanitation Data'!H102)),NA())</f>
        <v>#N/A</v>
      </c>
      <c r="AS108" s="507" t="e">
        <f ca="1">+IF(AND(ISNUMBER(OFFSET('Sanitation Data'!$H$11,0,10*ROW('Sanitation Data'!H102))),'Data Summary'!DH108="Yes"),OFFSET('Sanitation Data'!$H$11,0,10*ROW('Sanitation Data'!H102)),NA())</f>
        <v>#N/A</v>
      </c>
      <c r="AT108" s="507" t="e">
        <f ca="1">+IF(AND(ISNUMBER(OFFSET('Sanitation Data'!$H$12,0,10*ROW('Sanitation Data'!H102))),'Data Summary'!DI108="Yes"),OFFSET('Sanitation Data'!$H$12,0,10*ROW('Sanitation Data'!H102)),NA())</f>
        <v>#N/A</v>
      </c>
      <c r="AU108" s="507" t="e">
        <f ca="1">+IF(AND(ISNUMBER(OFFSET('Sanitation Data'!$I$4,0,10*ROW('Sanitation Data'!I102))),'Data Summary'!DJ108="Yes"),100-OFFSET('Sanitation Data'!$I$4,0,10*ROW('Sanitation Data'!I102)),NA())</f>
        <v>#N/A</v>
      </c>
      <c r="AV108" s="507" t="e">
        <f ca="1">+IF(AND(ISNUMBER(OFFSET('Sanitation Data'!$I$6,0,10*ROW('Sanitation Data'!I102))),'Data Summary'!DK108="Yes"),OFFSET('Sanitation Data'!$I$6,0,10*ROW('Sanitation Data'!I102)),NA())</f>
        <v>#N/A</v>
      </c>
      <c r="AW108" s="507" t="e">
        <f ca="1">+IF(AND(ISNUMBER(OFFSET('Sanitation Data'!$I$10,0,10*ROW('Sanitation Data'!I102))),'Data Summary'!DL108="Yes"),OFFSET('Sanitation Data'!$I$10,0,10*ROW('Sanitation Data'!I102)),NA())</f>
        <v>#N/A</v>
      </c>
      <c r="AX108" s="507" t="e">
        <f ca="1">+IF(AND(ISNUMBER(OFFSET('Sanitation Data'!$I$11,0,10*ROW('Sanitation Data'!I102))),'Data Summary'!DM108="Yes"),OFFSET('Sanitation Data'!$I$11,0,10*ROW('Sanitation Data'!I102)),NA())</f>
        <v>#N/A</v>
      </c>
      <c r="AY108" s="507" t="e">
        <f ca="1">+IF(AND(ISNUMBER(OFFSET('Sanitation Data'!$I$12,0,10*ROW('Sanitation Data'!I102))),'Data Summary'!DN108="Yes"),OFFSET('Sanitation Data'!$I$12,0,10*ROW('Sanitation Data'!I102)),NA())</f>
        <v>#N/A</v>
      </c>
      <c r="AZ108" s="508" t="e">
        <f ca="1">+IF(AND(ISNUMBER(OFFSET('Hygiene Data'!$D$5,0,10*ROW('Hygiene Data'!D102))),'Data Summary'!DO108="Yes"),OFFSET('Hygiene Data'!$D$5,0,10*ROW('Hygiene Data'!D102)),NA())</f>
        <v>#N/A</v>
      </c>
      <c r="BA108" s="508" t="e">
        <f ca="1">+IF(AND(ISNUMBER(OFFSET('Hygiene Data'!$D$7,0,10*ROW('Hygiene Data'!D102))),'Data Summary'!DP108="Yes"),OFFSET('Hygiene Data'!$D$7,0,10*ROW('Hygiene Data'!D102)),NA())</f>
        <v>#N/A</v>
      </c>
      <c r="BB108" s="508" t="e">
        <f ca="1">+IF(AND(ISNUMBER(OFFSET('Hygiene Data'!$D$9,0,10*ROW('Hygiene Data'!D102))),'Data Summary'!DQ108="Yes"),OFFSET('Hygiene Data'!$D$9,0,10*ROW('Hygiene Data'!D102)),NA())</f>
        <v>#N/A</v>
      </c>
      <c r="BC108" s="508" t="e">
        <f ca="1">+IF(AND(ISNUMBER(OFFSET('Hygiene Data'!$E$5,0,10*ROW('Hygiene Data'!E102))),'Data Summary'!DR108="Yes"),OFFSET('Hygiene Data'!$E$5,0,10*ROW('Hygiene Data'!E102)),NA())</f>
        <v>#N/A</v>
      </c>
      <c r="BD108" s="508" t="e">
        <f ca="1">+IF(AND(ISNUMBER(OFFSET('Hygiene Data'!$E$7,0,10*ROW('Hygiene Data'!E102))),'Data Summary'!DS108="Yes"),OFFSET('Hygiene Data'!$E$7,0,10*ROW('Hygiene Data'!E102)),NA())</f>
        <v>#N/A</v>
      </c>
      <c r="BE108" s="508" t="e">
        <f ca="1">+IF(AND(ISNUMBER(OFFSET('Hygiene Data'!$E$9,0,10*ROW('Hygiene Data'!E102))),'Data Summary'!DT108="Yes"),OFFSET('Hygiene Data'!$E$9,0,10*ROW('Hygiene Data'!E102)),NA())</f>
        <v>#N/A</v>
      </c>
      <c r="BF108" s="508" t="e">
        <f ca="1">+IF(AND(ISNUMBER(OFFSET('Hygiene Data'!$F$5,0,10*ROW('Hygiene Data'!F102))),'Data Summary'!DU108="Yes"),OFFSET('Hygiene Data'!$F$5,0,10*ROW('Hygiene Data'!F102)),NA())</f>
        <v>#N/A</v>
      </c>
      <c r="BG108" s="508" t="e">
        <f ca="1">+IF(AND(ISNUMBER(OFFSET('Hygiene Data'!$F$7,0,10*ROW('Hygiene Data'!F102))),'Data Summary'!DV108="Yes"),OFFSET('Hygiene Data'!$F$7,0,10*ROW('Hygiene Data'!F102)),NA())</f>
        <v>#N/A</v>
      </c>
      <c r="BH108" s="508" t="e">
        <f ca="1">+IF(AND(ISNUMBER(OFFSET('Hygiene Data'!$F$9,0,10*ROW('Hygiene Data'!F102))),'Data Summary'!DW108="Yes"),OFFSET('Hygiene Data'!$F$9,0,10*ROW('Hygiene Data'!F102)),NA())</f>
        <v>#N/A</v>
      </c>
      <c r="BI108" s="508" t="e">
        <f ca="1">+IF(AND(ISNUMBER(OFFSET('Hygiene Data'!$G$5,0,10*ROW('Hygiene Data'!G102))),'Data Summary'!DX108="Yes"),OFFSET('Hygiene Data'!$G$5,0,10*ROW('Hygiene Data'!G102)),NA())</f>
        <v>#N/A</v>
      </c>
      <c r="BJ108" s="508" t="e">
        <f ca="1">+IF(AND(ISNUMBER(OFFSET('Hygiene Data'!$G$7,0,10*ROW('Hygiene Data'!G102))),'Data Summary'!DY108="Yes"),OFFSET('Hygiene Data'!$G$7,0,10*ROW('Hygiene Data'!G102)),NA())</f>
        <v>#N/A</v>
      </c>
      <c r="BK108" s="508" t="e">
        <f ca="1">+IF(AND(ISNUMBER(OFFSET('Hygiene Data'!$G$9,0,10*ROW('Hygiene Data'!G102))),'Data Summary'!DZ108="Yes"),OFFSET('Hygiene Data'!$G$9,0,10*ROW('Hygiene Data'!G102)),NA())</f>
        <v>#N/A</v>
      </c>
      <c r="BL108" s="508" t="e">
        <f ca="1">+IF(AND(ISNUMBER(OFFSET('Hygiene Data'!$H$5,0,10*ROW('Hygiene Data'!H102))),'Data Summary'!EA108="Yes"),OFFSET('Hygiene Data'!$H$5,0,10*ROW('Hygiene Data'!H102)),NA())</f>
        <v>#N/A</v>
      </c>
      <c r="BM108" s="508" t="e">
        <f ca="1">+IF(AND(ISNUMBER(OFFSET('Hygiene Data'!$H$7,0,10*ROW('Hygiene Data'!H102))),'Data Summary'!EB108="Yes"),OFFSET('Hygiene Data'!$H$7,0,10*ROW('Hygiene Data'!H102)),NA())</f>
        <v>#N/A</v>
      </c>
      <c r="BN108" s="508" t="e">
        <f ca="1">+IF(AND(ISNUMBER(OFFSET('Hygiene Data'!$H$9,0,10*ROW('Hygiene Data'!H102))),'Data Summary'!EC108="Yes"),OFFSET('Hygiene Data'!$H$9,0,10*ROW('Hygiene Data'!H102)),NA())</f>
        <v>#N/A</v>
      </c>
      <c r="BO108" s="508" t="e">
        <f ca="1">+IF(AND(ISNUMBER(OFFSET('Hygiene Data'!$I$5,0,10*ROW('Hygiene Data'!I102))),'Data Summary'!ED108="Yes"),OFFSET('Hygiene Data'!$I$5,0,10*ROW('Hygiene Data'!I102)),NA())</f>
        <v>#N/A</v>
      </c>
      <c r="BP108" s="508" t="e">
        <f ca="1">+IF(AND(ISNUMBER(OFFSET('Hygiene Data'!$I$7,0,10*ROW('Hygiene Data'!I102))),'Data Summary'!EE108="Yes"),OFFSET('Hygiene Data'!$I$7,0,10*ROW('Hygiene Data'!I102)),NA())</f>
        <v>#N/A</v>
      </c>
      <c r="BQ108" s="508" t="e">
        <f ca="1">+IF(AND(ISNUMBER(OFFSET('Hygiene Data'!$I$9,0,10*ROW('Hygiene Data'!I102))),'Data Summary'!EF108="Yes"),OFFSET('Hygiene Data'!$I$9,0,10*ROW('Hygiene Data'!I102)),NA())</f>
        <v>#N/A</v>
      </c>
    </row>
    <row r="109" spans="1:69" x14ac:dyDescent="0.25">
      <c r="A109" s="504" t="e">
        <f ca="1">+RIGHT('Data Summary'!A109,LEN('Data Summary'!A109)-9)</f>
        <v>#VALUE!</v>
      </c>
      <c r="B109" s="478" t="str">
        <f ca="1">+IF(ISTEXT('Data Summary'!B109),'Data Summary'!B109,"")</f>
        <v/>
      </c>
      <c r="C109" s="505" t="e">
        <f ca="1">+VALUE('Data Summary'!C109)</f>
        <v>#VALUE!</v>
      </c>
      <c r="D109" s="506" t="e">
        <f ca="1">+IF(AND(ISNUMBER(OFFSET('Water Data'!$D$4,0,10*ROW('Water Data'!D103))),'Data Summary'!BS109="Yes"),100-OFFSET('Water Data'!$D$4,0,10*ROW('Water Data'!D103)),NA())</f>
        <v>#N/A</v>
      </c>
      <c r="E109" s="506" t="e">
        <f ca="1">+IF(AND(ISNUMBER(OFFSET('Water Data'!$D$6,0,10*ROW('Water Data'!D103))),'Data Summary'!BT109="Yes"),OFFSET('Water Data'!$D$6,0,10*ROW('Water Data'!D103)),NA())</f>
        <v>#N/A</v>
      </c>
      <c r="F109" s="506" t="e">
        <f ca="1">+IF(AND(ISNUMBER(OFFSET('Water Data'!$D$9,0,10*ROW('Water Data'!D103))),'Data Summary'!BU109="Yes"),OFFSET('Water Data'!$D$9,0,10*ROW('Water Data'!D103)),NA())</f>
        <v>#N/A</v>
      </c>
      <c r="G109" s="506" t="e">
        <f ca="1">+IF(AND(ISNUMBER(OFFSET('Water Data'!$E$4,0,10*ROW('Water Data'!E103))),'Data Summary'!BV109="Yes"),100-OFFSET('Water Data'!$E$4,0,10*ROW('Water Data'!E103)),NA())</f>
        <v>#N/A</v>
      </c>
      <c r="H109" s="506" t="e">
        <f ca="1">+IF(AND(ISNUMBER(OFFSET('Water Data'!$E$6,0,10*ROW('Water Data'!E103))),'Data Summary'!BW109="Yes"),OFFSET('Water Data'!$E$6,0,10*ROW('Water Data'!E103)),NA())</f>
        <v>#N/A</v>
      </c>
      <c r="I109" s="506" t="e">
        <f ca="1">+IF(AND(ISNUMBER(OFFSET('Water Data'!$E$9,0,10*ROW('Water Data'!E103))),'Data Summary'!BX109="Yes"),OFFSET('Water Data'!$E$9,0,10*ROW('Water Data'!E103)),NA())</f>
        <v>#N/A</v>
      </c>
      <c r="J109" s="506" t="e">
        <f ca="1">+IF(AND(ISNUMBER(OFFSET('Water Data'!$F$4,0,10*ROW('Water Data'!F103))),'Data Summary'!BY109="Yes"),100-OFFSET('Water Data'!$F$4,0,10*ROW('Water Data'!F103)),NA())</f>
        <v>#N/A</v>
      </c>
      <c r="K109" s="506" t="e">
        <f ca="1">+IF(AND(ISNUMBER(OFFSET('Water Data'!$F$6,0,10*ROW('Water Data'!F103))),'Data Summary'!BZ109="Yes"),OFFSET('Water Data'!$F$6,0,10*ROW('Water Data'!F103)),NA())</f>
        <v>#N/A</v>
      </c>
      <c r="L109" s="506" t="e">
        <f ca="1">+IF(AND(ISNUMBER(OFFSET('Water Data'!$F$9,0,10*ROW('Water Data'!F103))),'Data Summary'!CA109="Yes"),OFFSET('Water Data'!$F$9,0,10*ROW('Water Data'!F103)),NA())</f>
        <v>#N/A</v>
      </c>
      <c r="M109" s="506" t="e">
        <f ca="1">+IF(AND(ISNUMBER(OFFSET('Water Data'!$G$4,0,10*ROW('Water Data'!G103))),'Data Summary'!CB109="Yes"),100-OFFSET('Water Data'!$G$4,0,10*ROW('Water Data'!G103)),NA())</f>
        <v>#N/A</v>
      </c>
      <c r="N109" s="506" t="e">
        <f ca="1">+IF(AND(ISNUMBER(OFFSET('Water Data'!$G$6,0,10*ROW('Water Data'!G103))),'Data Summary'!CC109="Yes"),OFFSET('Water Data'!$G$6,0,10*ROW('Water Data'!G103)),NA())</f>
        <v>#N/A</v>
      </c>
      <c r="O109" s="506" t="e">
        <f ca="1">+IF(AND(ISNUMBER(OFFSET('Water Data'!$G$9,0,10*ROW('Water Data'!G103))),'Data Summary'!CD109="Yes"),OFFSET('Water Data'!$G$9,0,10*ROW('Water Data'!G103)),NA())</f>
        <v>#N/A</v>
      </c>
      <c r="P109" s="506" t="e">
        <f ca="1">+IF(AND(ISNUMBER(OFFSET('Water Data'!$H$4,0,10*ROW('Water Data'!H103))),'Data Summary'!CE109="Yes"),100-OFFSET('Water Data'!$H$4,0,10*ROW('Water Data'!H103)),NA())</f>
        <v>#N/A</v>
      </c>
      <c r="Q109" s="506" t="e">
        <f ca="1">+IF(AND(ISNUMBER(OFFSET('Water Data'!$H$6,0,10*ROW('Water Data'!H103))),'Data Summary'!CF109="Yes"),OFFSET('Water Data'!$H$6,0,10*ROW('Water Data'!H103)),NA())</f>
        <v>#N/A</v>
      </c>
      <c r="R109" s="506" t="e">
        <f ca="1">+IF(AND(ISNUMBER(OFFSET('Water Data'!$H$9,0,10*ROW('Water Data'!H103))),'Data Summary'!CG109="Yes"),OFFSET('Water Data'!$H$9,0,10*ROW('Water Data'!H103)),NA())</f>
        <v>#N/A</v>
      </c>
      <c r="S109" s="506" t="e">
        <f ca="1">+IF(AND(ISNUMBER(OFFSET('Water Data'!$I$4,0,10*ROW('Water Data'!I103))),'Data Summary'!CH109="Yes"),100-OFFSET('Water Data'!$I$4,0,10*ROW('Water Data'!I103)),NA())</f>
        <v>#N/A</v>
      </c>
      <c r="T109" s="506" t="e">
        <f ca="1">+IF(AND(ISNUMBER(OFFSET('Water Data'!$I$6,0,10*ROW('Water Data'!I103))),'Data Summary'!CI109="Yes"),OFFSET('Water Data'!$I$6,0,10*ROW('Water Data'!I103)),NA())</f>
        <v>#N/A</v>
      </c>
      <c r="U109" s="506" t="e">
        <f ca="1">+IF(AND(ISNUMBER(OFFSET('Water Data'!$I$9,0,10*ROW('Water Data'!I103))),'Data Summary'!CJ109="Yes"),OFFSET('Water Data'!$I$9,0,10*ROW('Water Data'!I103)),NA())</f>
        <v>#N/A</v>
      </c>
      <c r="V109" s="507" t="e">
        <f ca="1">+IF(AND(ISNUMBER(OFFSET('Sanitation Data'!$D$4,0,10*ROW('Sanitation Data'!D103))),'Data Summary'!CK109="Yes"),100-OFFSET('Sanitation Data'!$D$4,0,10*ROW('Sanitation Data'!D103)),NA())</f>
        <v>#N/A</v>
      </c>
      <c r="W109" s="507" t="e">
        <f ca="1">+IF(AND(ISNUMBER(OFFSET('Sanitation Data'!$D$6,0,10*ROW('Sanitation Data'!D103))),'Data Summary'!CL109="Yes"),OFFSET('Sanitation Data'!$D$6,0,10*ROW('Sanitation Data'!D103)),NA())</f>
        <v>#N/A</v>
      </c>
      <c r="X109" s="507" t="e">
        <f ca="1">+IF(AND(ISNUMBER(OFFSET('Sanitation Data'!$D$10,0,10*ROW('Sanitation Data'!D103))),'Data Summary'!CM109="Yes"),OFFSET('Sanitation Data'!$D$10,0,10*ROW('Sanitation Data'!D103)),NA())</f>
        <v>#N/A</v>
      </c>
      <c r="Y109" s="507" t="e">
        <f ca="1">+IF(AND(ISNUMBER(OFFSET('Sanitation Data'!$D$11,0,10*ROW('Sanitation Data'!D103))),'Data Summary'!CN109="Yes"),OFFSET('Sanitation Data'!$D$11,0,10*ROW('Sanitation Data'!D103)),NA())</f>
        <v>#N/A</v>
      </c>
      <c r="Z109" s="507" t="e">
        <f ca="1">+IF(AND(ISNUMBER(OFFSET('Sanitation Data'!$D$12,0,10*ROW('Sanitation Data'!D103))),'Data Summary'!CO109="Yes"),OFFSET('Sanitation Data'!$D$12,0,10*ROW('Sanitation Data'!D103)),NA())</f>
        <v>#N/A</v>
      </c>
      <c r="AA109" s="507" t="e">
        <f ca="1">+IF(AND(ISNUMBER(OFFSET('Sanitation Data'!$E$4,0,10*ROW('Sanitation Data'!E103))),'Data Summary'!CP109="Yes"),100-OFFSET('Sanitation Data'!$E$4,0,10*ROW('Sanitation Data'!E103)),NA())</f>
        <v>#N/A</v>
      </c>
      <c r="AB109" s="507" t="e">
        <f ca="1">+IF(AND(ISNUMBER(OFFSET('Sanitation Data'!$E$6,0,10*ROW('Sanitation Data'!E103))),'Data Summary'!CQ109="Yes"),OFFSET('Sanitation Data'!$E$6,0,10*ROW('Sanitation Data'!E103)),NA())</f>
        <v>#N/A</v>
      </c>
      <c r="AC109" s="507" t="e">
        <f ca="1">+IF(AND(ISNUMBER(OFFSET('Sanitation Data'!$E$10,0,10*ROW('Sanitation Data'!E103))),'Data Summary'!CR109="Yes"),OFFSET('Sanitation Data'!$E$10,0,10*ROW('Sanitation Data'!E103)),NA())</f>
        <v>#N/A</v>
      </c>
      <c r="AD109" s="507" t="e">
        <f ca="1">+IF(AND(ISNUMBER(OFFSET('Sanitation Data'!$E$11,0,10*ROW('Sanitation Data'!E103))),'Data Summary'!CS109="Yes"),OFFSET('Sanitation Data'!$E$11,0,10*ROW('Sanitation Data'!E103)),NA())</f>
        <v>#N/A</v>
      </c>
      <c r="AE109" s="507" t="e">
        <f ca="1">+IF(AND(ISNUMBER(OFFSET('Sanitation Data'!$E$12,0,10*ROW('Sanitation Data'!E103))),'Data Summary'!CT109="Yes"),OFFSET('Sanitation Data'!$E$12,0,10*ROW('Sanitation Data'!E103)),NA())</f>
        <v>#N/A</v>
      </c>
      <c r="AF109" s="507" t="e">
        <f ca="1">+IF(AND(ISNUMBER(OFFSET('Sanitation Data'!$F$4,0,10*ROW('Sanitation Data'!F103))),'Data Summary'!CU109="Yes"),100-OFFSET('Sanitation Data'!$F$4,0,10*ROW('Sanitation Data'!F103)),NA())</f>
        <v>#N/A</v>
      </c>
      <c r="AG109" s="507" t="e">
        <f ca="1">+IF(AND(ISNUMBER(OFFSET('Sanitation Data'!$F$6,0,10*ROW('Sanitation Data'!F103))),'Data Summary'!CV109="Yes"),OFFSET('Sanitation Data'!$F$6,0,10*ROW('Sanitation Data'!F103)),NA())</f>
        <v>#N/A</v>
      </c>
      <c r="AH109" s="507" t="e">
        <f ca="1">+IF(AND(ISNUMBER(OFFSET('Sanitation Data'!$F$10,0,10*ROW('Sanitation Data'!F103))),'Data Summary'!CW109="Yes"),OFFSET('Sanitation Data'!$F$10,0,10*ROW('Sanitation Data'!F103)),NA())</f>
        <v>#N/A</v>
      </c>
      <c r="AI109" s="507" t="e">
        <f ca="1">+IF(AND(ISNUMBER(OFFSET('Sanitation Data'!$F$11,0,10*ROW('Sanitation Data'!F103))),'Data Summary'!CX109="Yes"),OFFSET('Sanitation Data'!$F$11,0,10*ROW('Sanitation Data'!F103)),NA())</f>
        <v>#N/A</v>
      </c>
      <c r="AJ109" s="507" t="e">
        <f ca="1">+IF(AND(ISNUMBER(OFFSET('Sanitation Data'!$F$12,0,10*ROW('Sanitation Data'!F103))),'Data Summary'!CY109="Yes"),OFFSET('Sanitation Data'!$F$12,0,10*ROW('Sanitation Data'!F103)),NA())</f>
        <v>#N/A</v>
      </c>
      <c r="AK109" s="507" t="e">
        <f ca="1">+IF(AND(ISNUMBER(OFFSET('Sanitation Data'!$G$4,0,10*ROW('Sanitation Data'!G103))),'Data Summary'!CZ109="Yes"),100-OFFSET('Sanitation Data'!$G$4,0,10*ROW('Sanitation Data'!G103)),NA())</f>
        <v>#N/A</v>
      </c>
      <c r="AL109" s="507" t="e">
        <f ca="1">+IF(AND(ISNUMBER(OFFSET('Sanitation Data'!$G$6,0,10*ROW('Sanitation Data'!G103))),'Data Summary'!DA109="Yes"),OFFSET('Sanitation Data'!$G$6,0,10*ROW('Sanitation Data'!G103)),NA())</f>
        <v>#N/A</v>
      </c>
      <c r="AM109" s="507" t="e">
        <f ca="1">+IF(AND(ISNUMBER(OFFSET('Sanitation Data'!$G$10,0,10*ROW('Sanitation Data'!G103))),'Data Summary'!DB109="Yes"),OFFSET('Sanitation Data'!$G$10,0,10*ROW('Sanitation Data'!G103)),NA())</f>
        <v>#N/A</v>
      </c>
      <c r="AN109" s="507" t="e">
        <f ca="1">+IF(AND(ISNUMBER(OFFSET('Sanitation Data'!$G$11,0,10*ROW('Sanitation Data'!G103))),'Data Summary'!DC109="Yes"),OFFSET('Sanitation Data'!$G$11,0,10*ROW('Sanitation Data'!G103)),NA())</f>
        <v>#N/A</v>
      </c>
      <c r="AO109" s="507" t="e">
        <f ca="1">+IF(AND(ISNUMBER(OFFSET('Sanitation Data'!$G$12,0,10*ROW('Sanitation Data'!G103))),'Data Summary'!DD109="Yes"),OFFSET('Sanitation Data'!$G$12,0,10*ROW('Sanitation Data'!G103)),NA())</f>
        <v>#N/A</v>
      </c>
      <c r="AP109" s="507" t="e">
        <f ca="1">+IF(AND(ISNUMBER(OFFSET('Sanitation Data'!$H$4,0,10*ROW('Sanitation Data'!H103))),'Data Summary'!DE109="Yes"),100-OFFSET('Sanitation Data'!$H$4,0,10*ROW('Sanitation Data'!H103)),NA())</f>
        <v>#N/A</v>
      </c>
      <c r="AQ109" s="507" t="e">
        <f ca="1">+IF(AND(ISNUMBER(OFFSET('Sanitation Data'!$H$6,0,10*ROW('Sanitation Data'!H103))),'Data Summary'!DF109="Yes"),OFFSET('Sanitation Data'!$H$6,0,10*ROW('Sanitation Data'!H103)),NA())</f>
        <v>#N/A</v>
      </c>
      <c r="AR109" s="507" t="e">
        <f ca="1">+IF(AND(ISNUMBER(OFFSET('Sanitation Data'!$H$10,0,10*ROW('Sanitation Data'!H103))),'Data Summary'!DG109="Yes"),OFFSET('Sanitation Data'!$H$10,0,10*ROW('Sanitation Data'!H103)),NA())</f>
        <v>#N/A</v>
      </c>
      <c r="AS109" s="507" t="e">
        <f ca="1">+IF(AND(ISNUMBER(OFFSET('Sanitation Data'!$H$11,0,10*ROW('Sanitation Data'!H103))),'Data Summary'!DH109="Yes"),OFFSET('Sanitation Data'!$H$11,0,10*ROW('Sanitation Data'!H103)),NA())</f>
        <v>#N/A</v>
      </c>
      <c r="AT109" s="507" t="e">
        <f ca="1">+IF(AND(ISNUMBER(OFFSET('Sanitation Data'!$H$12,0,10*ROW('Sanitation Data'!H103))),'Data Summary'!DI109="Yes"),OFFSET('Sanitation Data'!$H$12,0,10*ROW('Sanitation Data'!H103)),NA())</f>
        <v>#N/A</v>
      </c>
      <c r="AU109" s="507" t="e">
        <f ca="1">+IF(AND(ISNUMBER(OFFSET('Sanitation Data'!$I$4,0,10*ROW('Sanitation Data'!I103))),'Data Summary'!DJ109="Yes"),100-OFFSET('Sanitation Data'!$I$4,0,10*ROW('Sanitation Data'!I103)),NA())</f>
        <v>#N/A</v>
      </c>
      <c r="AV109" s="507" t="e">
        <f ca="1">+IF(AND(ISNUMBER(OFFSET('Sanitation Data'!$I$6,0,10*ROW('Sanitation Data'!I103))),'Data Summary'!DK109="Yes"),OFFSET('Sanitation Data'!$I$6,0,10*ROW('Sanitation Data'!I103)),NA())</f>
        <v>#N/A</v>
      </c>
      <c r="AW109" s="507" t="e">
        <f ca="1">+IF(AND(ISNUMBER(OFFSET('Sanitation Data'!$I$10,0,10*ROW('Sanitation Data'!I103))),'Data Summary'!DL109="Yes"),OFFSET('Sanitation Data'!$I$10,0,10*ROW('Sanitation Data'!I103)),NA())</f>
        <v>#N/A</v>
      </c>
      <c r="AX109" s="507" t="e">
        <f ca="1">+IF(AND(ISNUMBER(OFFSET('Sanitation Data'!$I$11,0,10*ROW('Sanitation Data'!I103))),'Data Summary'!DM109="Yes"),OFFSET('Sanitation Data'!$I$11,0,10*ROW('Sanitation Data'!I103)),NA())</f>
        <v>#N/A</v>
      </c>
      <c r="AY109" s="507" t="e">
        <f ca="1">+IF(AND(ISNUMBER(OFFSET('Sanitation Data'!$I$12,0,10*ROW('Sanitation Data'!I103))),'Data Summary'!DN109="Yes"),OFFSET('Sanitation Data'!$I$12,0,10*ROW('Sanitation Data'!I103)),NA())</f>
        <v>#N/A</v>
      </c>
      <c r="AZ109" s="508" t="e">
        <f ca="1">+IF(AND(ISNUMBER(OFFSET('Hygiene Data'!$D$5,0,10*ROW('Hygiene Data'!D103))),'Data Summary'!DO109="Yes"),OFFSET('Hygiene Data'!$D$5,0,10*ROW('Hygiene Data'!D103)),NA())</f>
        <v>#N/A</v>
      </c>
      <c r="BA109" s="508" t="e">
        <f ca="1">+IF(AND(ISNUMBER(OFFSET('Hygiene Data'!$D$7,0,10*ROW('Hygiene Data'!D103))),'Data Summary'!DP109="Yes"),OFFSET('Hygiene Data'!$D$7,0,10*ROW('Hygiene Data'!D103)),NA())</f>
        <v>#N/A</v>
      </c>
      <c r="BB109" s="508" t="e">
        <f ca="1">+IF(AND(ISNUMBER(OFFSET('Hygiene Data'!$D$9,0,10*ROW('Hygiene Data'!D103))),'Data Summary'!DQ109="Yes"),OFFSET('Hygiene Data'!$D$9,0,10*ROW('Hygiene Data'!D103)),NA())</f>
        <v>#N/A</v>
      </c>
      <c r="BC109" s="508" t="e">
        <f ca="1">+IF(AND(ISNUMBER(OFFSET('Hygiene Data'!$E$5,0,10*ROW('Hygiene Data'!E103))),'Data Summary'!DR109="Yes"),OFFSET('Hygiene Data'!$E$5,0,10*ROW('Hygiene Data'!E103)),NA())</f>
        <v>#N/A</v>
      </c>
      <c r="BD109" s="508" t="e">
        <f ca="1">+IF(AND(ISNUMBER(OFFSET('Hygiene Data'!$E$7,0,10*ROW('Hygiene Data'!E103))),'Data Summary'!DS109="Yes"),OFFSET('Hygiene Data'!$E$7,0,10*ROW('Hygiene Data'!E103)),NA())</f>
        <v>#N/A</v>
      </c>
      <c r="BE109" s="508" t="e">
        <f ca="1">+IF(AND(ISNUMBER(OFFSET('Hygiene Data'!$E$9,0,10*ROW('Hygiene Data'!E103))),'Data Summary'!DT109="Yes"),OFFSET('Hygiene Data'!$E$9,0,10*ROW('Hygiene Data'!E103)),NA())</f>
        <v>#N/A</v>
      </c>
      <c r="BF109" s="508" t="e">
        <f ca="1">+IF(AND(ISNUMBER(OFFSET('Hygiene Data'!$F$5,0,10*ROW('Hygiene Data'!F103))),'Data Summary'!DU109="Yes"),OFFSET('Hygiene Data'!$F$5,0,10*ROW('Hygiene Data'!F103)),NA())</f>
        <v>#N/A</v>
      </c>
      <c r="BG109" s="508" t="e">
        <f ca="1">+IF(AND(ISNUMBER(OFFSET('Hygiene Data'!$F$7,0,10*ROW('Hygiene Data'!F103))),'Data Summary'!DV109="Yes"),OFFSET('Hygiene Data'!$F$7,0,10*ROW('Hygiene Data'!F103)),NA())</f>
        <v>#N/A</v>
      </c>
      <c r="BH109" s="508" t="e">
        <f ca="1">+IF(AND(ISNUMBER(OFFSET('Hygiene Data'!$F$9,0,10*ROW('Hygiene Data'!F103))),'Data Summary'!DW109="Yes"),OFFSET('Hygiene Data'!$F$9,0,10*ROW('Hygiene Data'!F103)),NA())</f>
        <v>#N/A</v>
      </c>
      <c r="BI109" s="508" t="e">
        <f ca="1">+IF(AND(ISNUMBER(OFFSET('Hygiene Data'!$G$5,0,10*ROW('Hygiene Data'!G103))),'Data Summary'!DX109="Yes"),OFFSET('Hygiene Data'!$G$5,0,10*ROW('Hygiene Data'!G103)),NA())</f>
        <v>#N/A</v>
      </c>
      <c r="BJ109" s="508" t="e">
        <f ca="1">+IF(AND(ISNUMBER(OFFSET('Hygiene Data'!$G$7,0,10*ROW('Hygiene Data'!G103))),'Data Summary'!DY109="Yes"),OFFSET('Hygiene Data'!$G$7,0,10*ROW('Hygiene Data'!G103)),NA())</f>
        <v>#N/A</v>
      </c>
      <c r="BK109" s="508" t="e">
        <f ca="1">+IF(AND(ISNUMBER(OFFSET('Hygiene Data'!$G$9,0,10*ROW('Hygiene Data'!G103))),'Data Summary'!DZ109="Yes"),OFFSET('Hygiene Data'!$G$9,0,10*ROW('Hygiene Data'!G103)),NA())</f>
        <v>#N/A</v>
      </c>
      <c r="BL109" s="508" t="e">
        <f ca="1">+IF(AND(ISNUMBER(OFFSET('Hygiene Data'!$H$5,0,10*ROW('Hygiene Data'!H103))),'Data Summary'!EA109="Yes"),OFFSET('Hygiene Data'!$H$5,0,10*ROW('Hygiene Data'!H103)),NA())</f>
        <v>#N/A</v>
      </c>
      <c r="BM109" s="508" t="e">
        <f ca="1">+IF(AND(ISNUMBER(OFFSET('Hygiene Data'!$H$7,0,10*ROW('Hygiene Data'!H103))),'Data Summary'!EB109="Yes"),OFFSET('Hygiene Data'!$H$7,0,10*ROW('Hygiene Data'!H103)),NA())</f>
        <v>#N/A</v>
      </c>
      <c r="BN109" s="508" t="e">
        <f ca="1">+IF(AND(ISNUMBER(OFFSET('Hygiene Data'!$H$9,0,10*ROW('Hygiene Data'!H103))),'Data Summary'!EC109="Yes"),OFFSET('Hygiene Data'!$H$9,0,10*ROW('Hygiene Data'!H103)),NA())</f>
        <v>#N/A</v>
      </c>
      <c r="BO109" s="508" t="e">
        <f ca="1">+IF(AND(ISNUMBER(OFFSET('Hygiene Data'!$I$5,0,10*ROW('Hygiene Data'!I103))),'Data Summary'!ED109="Yes"),OFFSET('Hygiene Data'!$I$5,0,10*ROW('Hygiene Data'!I103)),NA())</f>
        <v>#N/A</v>
      </c>
      <c r="BP109" s="508" t="e">
        <f ca="1">+IF(AND(ISNUMBER(OFFSET('Hygiene Data'!$I$7,0,10*ROW('Hygiene Data'!I103))),'Data Summary'!EE109="Yes"),OFFSET('Hygiene Data'!$I$7,0,10*ROW('Hygiene Data'!I103)),NA())</f>
        <v>#N/A</v>
      </c>
      <c r="BQ109" s="508" t="e">
        <f ca="1">+IF(AND(ISNUMBER(OFFSET('Hygiene Data'!$I$9,0,10*ROW('Hygiene Data'!I103))),'Data Summary'!EF109="Yes"),OFFSET('Hygiene Data'!$I$9,0,10*ROW('Hygiene Data'!I103)),NA())</f>
        <v>#N/A</v>
      </c>
    </row>
    <row r="110" spans="1:69" x14ac:dyDescent="0.25">
      <c r="A110" s="504" t="e">
        <f ca="1">+RIGHT('Data Summary'!A110,LEN('Data Summary'!A110)-9)</f>
        <v>#VALUE!</v>
      </c>
      <c r="B110" s="478" t="str">
        <f ca="1">+IF(ISTEXT('Data Summary'!B110),'Data Summary'!B110,"")</f>
        <v/>
      </c>
      <c r="C110" s="505" t="e">
        <f ca="1">+VALUE('Data Summary'!C110)</f>
        <v>#VALUE!</v>
      </c>
      <c r="D110" s="506" t="e">
        <f ca="1">+IF(AND(ISNUMBER(OFFSET('Water Data'!$D$4,0,10*ROW('Water Data'!D104))),'Data Summary'!BS110="Yes"),100-OFFSET('Water Data'!$D$4,0,10*ROW('Water Data'!D104)),NA())</f>
        <v>#N/A</v>
      </c>
      <c r="E110" s="506" t="e">
        <f ca="1">+IF(AND(ISNUMBER(OFFSET('Water Data'!$D$6,0,10*ROW('Water Data'!D104))),'Data Summary'!BT110="Yes"),OFFSET('Water Data'!$D$6,0,10*ROW('Water Data'!D104)),NA())</f>
        <v>#N/A</v>
      </c>
      <c r="F110" s="506" t="e">
        <f ca="1">+IF(AND(ISNUMBER(OFFSET('Water Data'!$D$9,0,10*ROW('Water Data'!D104))),'Data Summary'!BU110="Yes"),OFFSET('Water Data'!$D$9,0,10*ROW('Water Data'!D104)),NA())</f>
        <v>#N/A</v>
      </c>
      <c r="G110" s="506" t="e">
        <f ca="1">+IF(AND(ISNUMBER(OFFSET('Water Data'!$E$4,0,10*ROW('Water Data'!E104))),'Data Summary'!BV110="Yes"),100-OFFSET('Water Data'!$E$4,0,10*ROW('Water Data'!E104)),NA())</f>
        <v>#N/A</v>
      </c>
      <c r="H110" s="506" t="e">
        <f ca="1">+IF(AND(ISNUMBER(OFFSET('Water Data'!$E$6,0,10*ROW('Water Data'!E104))),'Data Summary'!BW110="Yes"),OFFSET('Water Data'!$E$6,0,10*ROW('Water Data'!E104)),NA())</f>
        <v>#N/A</v>
      </c>
      <c r="I110" s="506" t="e">
        <f ca="1">+IF(AND(ISNUMBER(OFFSET('Water Data'!$E$9,0,10*ROW('Water Data'!E104))),'Data Summary'!BX110="Yes"),OFFSET('Water Data'!$E$9,0,10*ROW('Water Data'!E104)),NA())</f>
        <v>#N/A</v>
      </c>
      <c r="J110" s="506" t="e">
        <f ca="1">+IF(AND(ISNUMBER(OFFSET('Water Data'!$F$4,0,10*ROW('Water Data'!F104))),'Data Summary'!BY110="Yes"),100-OFFSET('Water Data'!$F$4,0,10*ROW('Water Data'!F104)),NA())</f>
        <v>#N/A</v>
      </c>
      <c r="K110" s="506" t="e">
        <f ca="1">+IF(AND(ISNUMBER(OFFSET('Water Data'!$F$6,0,10*ROW('Water Data'!F104))),'Data Summary'!BZ110="Yes"),OFFSET('Water Data'!$F$6,0,10*ROW('Water Data'!F104)),NA())</f>
        <v>#N/A</v>
      </c>
      <c r="L110" s="506" t="e">
        <f ca="1">+IF(AND(ISNUMBER(OFFSET('Water Data'!$F$9,0,10*ROW('Water Data'!F104))),'Data Summary'!CA110="Yes"),OFFSET('Water Data'!$F$9,0,10*ROW('Water Data'!F104)),NA())</f>
        <v>#N/A</v>
      </c>
      <c r="M110" s="506" t="e">
        <f ca="1">+IF(AND(ISNUMBER(OFFSET('Water Data'!$G$4,0,10*ROW('Water Data'!G104))),'Data Summary'!CB110="Yes"),100-OFFSET('Water Data'!$G$4,0,10*ROW('Water Data'!G104)),NA())</f>
        <v>#N/A</v>
      </c>
      <c r="N110" s="506" t="e">
        <f ca="1">+IF(AND(ISNUMBER(OFFSET('Water Data'!$G$6,0,10*ROW('Water Data'!G104))),'Data Summary'!CC110="Yes"),OFFSET('Water Data'!$G$6,0,10*ROW('Water Data'!G104)),NA())</f>
        <v>#N/A</v>
      </c>
      <c r="O110" s="506" t="e">
        <f ca="1">+IF(AND(ISNUMBER(OFFSET('Water Data'!$G$9,0,10*ROW('Water Data'!G104))),'Data Summary'!CD110="Yes"),OFFSET('Water Data'!$G$9,0,10*ROW('Water Data'!G104)),NA())</f>
        <v>#N/A</v>
      </c>
      <c r="P110" s="506" t="e">
        <f ca="1">+IF(AND(ISNUMBER(OFFSET('Water Data'!$H$4,0,10*ROW('Water Data'!H104))),'Data Summary'!CE110="Yes"),100-OFFSET('Water Data'!$H$4,0,10*ROW('Water Data'!H104)),NA())</f>
        <v>#N/A</v>
      </c>
      <c r="Q110" s="506" t="e">
        <f ca="1">+IF(AND(ISNUMBER(OFFSET('Water Data'!$H$6,0,10*ROW('Water Data'!H104))),'Data Summary'!CF110="Yes"),OFFSET('Water Data'!$H$6,0,10*ROW('Water Data'!H104)),NA())</f>
        <v>#N/A</v>
      </c>
      <c r="R110" s="506" t="e">
        <f ca="1">+IF(AND(ISNUMBER(OFFSET('Water Data'!$H$9,0,10*ROW('Water Data'!H104))),'Data Summary'!CG110="Yes"),OFFSET('Water Data'!$H$9,0,10*ROW('Water Data'!H104)),NA())</f>
        <v>#N/A</v>
      </c>
      <c r="S110" s="506" t="e">
        <f ca="1">+IF(AND(ISNUMBER(OFFSET('Water Data'!$I$4,0,10*ROW('Water Data'!I104))),'Data Summary'!CH110="Yes"),100-OFFSET('Water Data'!$I$4,0,10*ROW('Water Data'!I104)),NA())</f>
        <v>#N/A</v>
      </c>
      <c r="T110" s="506" t="e">
        <f ca="1">+IF(AND(ISNUMBER(OFFSET('Water Data'!$I$6,0,10*ROW('Water Data'!I104))),'Data Summary'!CI110="Yes"),OFFSET('Water Data'!$I$6,0,10*ROW('Water Data'!I104)),NA())</f>
        <v>#N/A</v>
      </c>
      <c r="U110" s="506" t="e">
        <f ca="1">+IF(AND(ISNUMBER(OFFSET('Water Data'!$I$9,0,10*ROW('Water Data'!I104))),'Data Summary'!CJ110="Yes"),OFFSET('Water Data'!$I$9,0,10*ROW('Water Data'!I104)),NA())</f>
        <v>#N/A</v>
      </c>
      <c r="V110" s="507" t="e">
        <f ca="1">+IF(AND(ISNUMBER(OFFSET('Sanitation Data'!$D$4,0,10*ROW('Sanitation Data'!D104))),'Data Summary'!CK110="Yes"),100-OFFSET('Sanitation Data'!$D$4,0,10*ROW('Sanitation Data'!D104)),NA())</f>
        <v>#N/A</v>
      </c>
      <c r="W110" s="507" t="e">
        <f ca="1">+IF(AND(ISNUMBER(OFFSET('Sanitation Data'!$D$6,0,10*ROW('Sanitation Data'!D104))),'Data Summary'!CL110="Yes"),OFFSET('Sanitation Data'!$D$6,0,10*ROW('Sanitation Data'!D104)),NA())</f>
        <v>#N/A</v>
      </c>
      <c r="X110" s="507" t="e">
        <f ca="1">+IF(AND(ISNUMBER(OFFSET('Sanitation Data'!$D$10,0,10*ROW('Sanitation Data'!D104))),'Data Summary'!CM110="Yes"),OFFSET('Sanitation Data'!$D$10,0,10*ROW('Sanitation Data'!D104)),NA())</f>
        <v>#N/A</v>
      </c>
      <c r="Y110" s="507" t="e">
        <f ca="1">+IF(AND(ISNUMBER(OFFSET('Sanitation Data'!$D$11,0,10*ROW('Sanitation Data'!D104))),'Data Summary'!CN110="Yes"),OFFSET('Sanitation Data'!$D$11,0,10*ROW('Sanitation Data'!D104)),NA())</f>
        <v>#N/A</v>
      </c>
      <c r="Z110" s="507" t="e">
        <f ca="1">+IF(AND(ISNUMBER(OFFSET('Sanitation Data'!$D$12,0,10*ROW('Sanitation Data'!D104))),'Data Summary'!CO110="Yes"),OFFSET('Sanitation Data'!$D$12,0,10*ROW('Sanitation Data'!D104)),NA())</f>
        <v>#N/A</v>
      </c>
      <c r="AA110" s="507" t="e">
        <f ca="1">+IF(AND(ISNUMBER(OFFSET('Sanitation Data'!$E$4,0,10*ROW('Sanitation Data'!E104))),'Data Summary'!CP110="Yes"),100-OFFSET('Sanitation Data'!$E$4,0,10*ROW('Sanitation Data'!E104)),NA())</f>
        <v>#N/A</v>
      </c>
      <c r="AB110" s="507" t="e">
        <f ca="1">+IF(AND(ISNUMBER(OFFSET('Sanitation Data'!$E$6,0,10*ROW('Sanitation Data'!E104))),'Data Summary'!CQ110="Yes"),OFFSET('Sanitation Data'!$E$6,0,10*ROW('Sanitation Data'!E104)),NA())</f>
        <v>#N/A</v>
      </c>
      <c r="AC110" s="507" t="e">
        <f ca="1">+IF(AND(ISNUMBER(OFFSET('Sanitation Data'!$E$10,0,10*ROW('Sanitation Data'!E104))),'Data Summary'!CR110="Yes"),OFFSET('Sanitation Data'!$E$10,0,10*ROW('Sanitation Data'!E104)),NA())</f>
        <v>#N/A</v>
      </c>
      <c r="AD110" s="507" t="e">
        <f ca="1">+IF(AND(ISNUMBER(OFFSET('Sanitation Data'!$E$11,0,10*ROW('Sanitation Data'!E104))),'Data Summary'!CS110="Yes"),OFFSET('Sanitation Data'!$E$11,0,10*ROW('Sanitation Data'!E104)),NA())</f>
        <v>#N/A</v>
      </c>
      <c r="AE110" s="507" t="e">
        <f ca="1">+IF(AND(ISNUMBER(OFFSET('Sanitation Data'!$E$12,0,10*ROW('Sanitation Data'!E104))),'Data Summary'!CT110="Yes"),OFFSET('Sanitation Data'!$E$12,0,10*ROW('Sanitation Data'!E104)),NA())</f>
        <v>#N/A</v>
      </c>
      <c r="AF110" s="507" t="e">
        <f ca="1">+IF(AND(ISNUMBER(OFFSET('Sanitation Data'!$F$4,0,10*ROW('Sanitation Data'!F104))),'Data Summary'!CU110="Yes"),100-OFFSET('Sanitation Data'!$F$4,0,10*ROW('Sanitation Data'!F104)),NA())</f>
        <v>#N/A</v>
      </c>
      <c r="AG110" s="507" t="e">
        <f ca="1">+IF(AND(ISNUMBER(OFFSET('Sanitation Data'!$F$6,0,10*ROW('Sanitation Data'!F104))),'Data Summary'!CV110="Yes"),OFFSET('Sanitation Data'!$F$6,0,10*ROW('Sanitation Data'!F104)),NA())</f>
        <v>#N/A</v>
      </c>
      <c r="AH110" s="507" t="e">
        <f ca="1">+IF(AND(ISNUMBER(OFFSET('Sanitation Data'!$F$10,0,10*ROW('Sanitation Data'!F104))),'Data Summary'!CW110="Yes"),OFFSET('Sanitation Data'!$F$10,0,10*ROW('Sanitation Data'!F104)),NA())</f>
        <v>#N/A</v>
      </c>
      <c r="AI110" s="507" t="e">
        <f ca="1">+IF(AND(ISNUMBER(OFFSET('Sanitation Data'!$F$11,0,10*ROW('Sanitation Data'!F104))),'Data Summary'!CX110="Yes"),OFFSET('Sanitation Data'!$F$11,0,10*ROW('Sanitation Data'!F104)),NA())</f>
        <v>#N/A</v>
      </c>
      <c r="AJ110" s="507" t="e">
        <f ca="1">+IF(AND(ISNUMBER(OFFSET('Sanitation Data'!$F$12,0,10*ROW('Sanitation Data'!F104))),'Data Summary'!CY110="Yes"),OFFSET('Sanitation Data'!$F$12,0,10*ROW('Sanitation Data'!F104)),NA())</f>
        <v>#N/A</v>
      </c>
      <c r="AK110" s="507" t="e">
        <f ca="1">+IF(AND(ISNUMBER(OFFSET('Sanitation Data'!$G$4,0,10*ROW('Sanitation Data'!G104))),'Data Summary'!CZ110="Yes"),100-OFFSET('Sanitation Data'!$G$4,0,10*ROW('Sanitation Data'!G104)),NA())</f>
        <v>#N/A</v>
      </c>
      <c r="AL110" s="507" t="e">
        <f ca="1">+IF(AND(ISNUMBER(OFFSET('Sanitation Data'!$G$6,0,10*ROW('Sanitation Data'!G104))),'Data Summary'!DA110="Yes"),OFFSET('Sanitation Data'!$G$6,0,10*ROW('Sanitation Data'!G104)),NA())</f>
        <v>#N/A</v>
      </c>
      <c r="AM110" s="507" t="e">
        <f ca="1">+IF(AND(ISNUMBER(OFFSET('Sanitation Data'!$G$10,0,10*ROW('Sanitation Data'!G104))),'Data Summary'!DB110="Yes"),OFFSET('Sanitation Data'!$G$10,0,10*ROW('Sanitation Data'!G104)),NA())</f>
        <v>#N/A</v>
      </c>
      <c r="AN110" s="507" t="e">
        <f ca="1">+IF(AND(ISNUMBER(OFFSET('Sanitation Data'!$G$11,0,10*ROW('Sanitation Data'!G104))),'Data Summary'!DC110="Yes"),OFFSET('Sanitation Data'!$G$11,0,10*ROW('Sanitation Data'!G104)),NA())</f>
        <v>#N/A</v>
      </c>
      <c r="AO110" s="507" t="e">
        <f ca="1">+IF(AND(ISNUMBER(OFFSET('Sanitation Data'!$G$12,0,10*ROW('Sanitation Data'!G104))),'Data Summary'!DD110="Yes"),OFFSET('Sanitation Data'!$G$12,0,10*ROW('Sanitation Data'!G104)),NA())</f>
        <v>#N/A</v>
      </c>
      <c r="AP110" s="507" t="e">
        <f ca="1">+IF(AND(ISNUMBER(OFFSET('Sanitation Data'!$H$4,0,10*ROW('Sanitation Data'!H104))),'Data Summary'!DE110="Yes"),100-OFFSET('Sanitation Data'!$H$4,0,10*ROW('Sanitation Data'!H104)),NA())</f>
        <v>#N/A</v>
      </c>
      <c r="AQ110" s="507" t="e">
        <f ca="1">+IF(AND(ISNUMBER(OFFSET('Sanitation Data'!$H$6,0,10*ROW('Sanitation Data'!H104))),'Data Summary'!DF110="Yes"),OFFSET('Sanitation Data'!$H$6,0,10*ROW('Sanitation Data'!H104)),NA())</f>
        <v>#N/A</v>
      </c>
      <c r="AR110" s="507" t="e">
        <f ca="1">+IF(AND(ISNUMBER(OFFSET('Sanitation Data'!$H$10,0,10*ROW('Sanitation Data'!H104))),'Data Summary'!DG110="Yes"),OFFSET('Sanitation Data'!$H$10,0,10*ROW('Sanitation Data'!H104)),NA())</f>
        <v>#N/A</v>
      </c>
      <c r="AS110" s="507" t="e">
        <f ca="1">+IF(AND(ISNUMBER(OFFSET('Sanitation Data'!$H$11,0,10*ROW('Sanitation Data'!H104))),'Data Summary'!DH110="Yes"),OFFSET('Sanitation Data'!$H$11,0,10*ROW('Sanitation Data'!H104)),NA())</f>
        <v>#N/A</v>
      </c>
      <c r="AT110" s="507" t="e">
        <f ca="1">+IF(AND(ISNUMBER(OFFSET('Sanitation Data'!$H$12,0,10*ROW('Sanitation Data'!H104))),'Data Summary'!DI110="Yes"),OFFSET('Sanitation Data'!$H$12,0,10*ROW('Sanitation Data'!H104)),NA())</f>
        <v>#N/A</v>
      </c>
      <c r="AU110" s="507" t="e">
        <f ca="1">+IF(AND(ISNUMBER(OFFSET('Sanitation Data'!$I$4,0,10*ROW('Sanitation Data'!I104))),'Data Summary'!DJ110="Yes"),100-OFFSET('Sanitation Data'!$I$4,0,10*ROW('Sanitation Data'!I104)),NA())</f>
        <v>#N/A</v>
      </c>
      <c r="AV110" s="507" t="e">
        <f ca="1">+IF(AND(ISNUMBER(OFFSET('Sanitation Data'!$I$6,0,10*ROW('Sanitation Data'!I104))),'Data Summary'!DK110="Yes"),OFFSET('Sanitation Data'!$I$6,0,10*ROW('Sanitation Data'!I104)),NA())</f>
        <v>#N/A</v>
      </c>
      <c r="AW110" s="507" t="e">
        <f ca="1">+IF(AND(ISNUMBER(OFFSET('Sanitation Data'!$I$10,0,10*ROW('Sanitation Data'!I104))),'Data Summary'!DL110="Yes"),OFFSET('Sanitation Data'!$I$10,0,10*ROW('Sanitation Data'!I104)),NA())</f>
        <v>#N/A</v>
      </c>
      <c r="AX110" s="507" t="e">
        <f ca="1">+IF(AND(ISNUMBER(OFFSET('Sanitation Data'!$I$11,0,10*ROW('Sanitation Data'!I104))),'Data Summary'!DM110="Yes"),OFFSET('Sanitation Data'!$I$11,0,10*ROW('Sanitation Data'!I104)),NA())</f>
        <v>#N/A</v>
      </c>
      <c r="AY110" s="507" t="e">
        <f ca="1">+IF(AND(ISNUMBER(OFFSET('Sanitation Data'!$I$12,0,10*ROW('Sanitation Data'!I104))),'Data Summary'!DN110="Yes"),OFFSET('Sanitation Data'!$I$12,0,10*ROW('Sanitation Data'!I104)),NA())</f>
        <v>#N/A</v>
      </c>
      <c r="AZ110" s="508" t="e">
        <f ca="1">+IF(AND(ISNUMBER(OFFSET('Hygiene Data'!$D$5,0,10*ROW('Hygiene Data'!D104))),'Data Summary'!DO110="Yes"),OFFSET('Hygiene Data'!$D$5,0,10*ROW('Hygiene Data'!D104)),NA())</f>
        <v>#N/A</v>
      </c>
      <c r="BA110" s="508" t="e">
        <f ca="1">+IF(AND(ISNUMBER(OFFSET('Hygiene Data'!$D$7,0,10*ROW('Hygiene Data'!D104))),'Data Summary'!DP110="Yes"),OFFSET('Hygiene Data'!$D$7,0,10*ROW('Hygiene Data'!D104)),NA())</f>
        <v>#N/A</v>
      </c>
      <c r="BB110" s="508" t="e">
        <f ca="1">+IF(AND(ISNUMBER(OFFSET('Hygiene Data'!$D$9,0,10*ROW('Hygiene Data'!D104))),'Data Summary'!DQ110="Yes"),OFFSET('Hygiene Data'!$D$9,0,10*ROW('Hygiene Data'!D104)),NA())</f>
        <v>#N/A</v>
      </c>
      <c r="BC110" s="508" t="e">
        <f ca="1">+IF(AND(ISNUMBER(OFFSET('Hygiene Data'!$E$5,0,10*ROW('Hygiene Data'!E104))),'Data Summary'!DR110="Yes"),OFFSET('Hygiene Data'!$E$5,0,10*ROW('Hygiene Data'!E104)),NA())</f>
        <v>#N/A</v>
      </c>
      <c r="BD110" s="508" t="e">
        <f ca="1">+IF(AND(ISNUMBER(OFFSET('Hygiene Data'!$E$7,0,10*ROW('Hygiene Data'!E104))),'Data Summary'!DS110="Yes"),OFFSET('Hygiene Data'!$E$7,0,10*ROW('Hygiene Data'!E104)),NA())</f>
        <v>#N/A</v>
      </c>
      <c r="BE110" s="508" t="e">
        <f ca="1">+IF(AND(ISNUMBER(OFFSET('Hygiene Data'!$E$9,0,10*ROW('Hygiene Data'!E104))),'Data Summary'!DT110="Yes"),OFFSET('Hygiene Data'!$E$9,0,10*ROW('Hygiene Data'!E104)),NA())</f>
        <v>#N/A</v>
      </c>
      <c r="BF110" s="508" t="e">
        <f ca="1">+IF(AND(ISNUMBER(OFFSET('Hygiene Data'!$F$5,0,10*ROW('Hygiene Data'!F104))),'Data Summary'!DU110="Yes"),OFFSET('Hygiene Data'!$F$5,0,10*ROW('Hygiene Data'!F104)),NA())</f>
        <v>#N/A</v>
      </c>
      <c r="BG110" s="508" t="e">
        <f ca="1">+IF(AND(ISNUMBER(OFFSET('Hygiene Data'!$F$7,0,10*ROW('Hygiene Data'!F104))),'Data Summary'!DV110="Yes"),OFFSET('Hygiene Data'!$F$7,0,10*ROW('Hygiene Data'!F104)),NA())</f>
        <v>#N/A</v>
      </c>
      <c r="BH110" s="508" t="e">
        <f ca="1">+IF(AND(ISNUMBER(OFFSET('Hygiene Data'!$F$9,0,10*ROW('Hygiene Data'!F104))),'Data Summary'!DW110="Yes"),OFFSET('Hygiene Data'!$F$9,0,10*ROW('Hygiene Data'!F104)),NA())</f>
        <v>#N/A</v>
      </c>
      <c r="BI110" s="508" t="e">
        <f ca="1">+IF(AND(ISNUMBER(OFFSET('Hygiene Data'!$G$5,0,10*ROW('Hygiene Data'!G104))),'Data Summary'!DX110="Yes"),OFFSET('Hygiene Data'!$G$5,0,10*ROW('Hygiene Data'!G104)),NA())</f>
        <v>#N/A</v>
      </c>
      <c r="BJ110" s="508" t="e">
        <f ca="1">+IF(AND(ISNUMBER(OFFSET('Hygiene Data'!$G$7,0,10*ROW('Hygiene Data'!G104))),'Data Summary'!DY110="Yes"),OFFSET('Hygiene Data'!$G$7,0,10*ROW('Hygiene Data'!G104)),NA())</f>
        <v>#N/A</v>
      </c>
      <c r="BK110" s="508" t="e">
        <f ca="1">+IF(AND(ISNUMBER(OFFSET('Hygiene Data'!$G$9,0,10*ROW('Hygiene Data'!G104))),'Data Summary'!DZ110="Yes"),OFFSET('Hygiene Data'!$G$9,0,10*ROW('Hygiene Data'!G104)),NA())</f>
        <v>#N/A</v>
      </c>
      <c r="BL110" s="508" t="e">
        <f ca="1">+IF(AND(ISNUMBER(OFFSET('Hygiene Data'!$H$5,0,10*ROW('Hygiene Data'!H104))),'Data Summary'!EA110="Yes"),OFFSET('Hygiene Data'!$H$5,0,10*ROW('Hygiene Data'!H104)),NA())</f>
        <v>#N/A</v>
      </c>
      <c r="BM110" s="508" t="e">
        <f ca="1">+IF(AND(ISNUMBER(OFFSET('Hygiene Data'!$H$7,0,10*ROW('Hygiene Data'!H104))),'Data Summary'!EB110="Yes"),OFFSET('Hygiene Data'!$H$7,0,10*ROW('Hygiene Data'!H104)),NA())</f>
        <v>#N/A</v>
      </c>
      <c r="BN110" s="508" t="e">
        <f ca="1">+IF(AND(ISNUMBER(OFFSET('Hygiene Data'!$H$9,0,10*ROW('Hygiene Data'!H104))),'Data Summary'!EC110="Yes"),OFFSET('Hygiene Data'!$H$9,0,10*ROW('Hygiene Data'!H104)),NA())</f>
        <v>#N/A</v>
      </c>
      <c r="BO110" s="508" t="e">
        <f ca="1">+IF(AND(ISNUMBER(OFFSET('Hygiene Data'!$I$5,0,10*ROW('Hygiene Data'!I104))),'Data Summary'!ED110="Yes"),OFFSET('Hygiene Data'!$I$5,0,10*ROW('Hygiene Data'!I104)),NA())</f>
        <v>#N/A</v>
      </c>
      <c r="BP110" s="508" t="e">
        <f ca="1">+IF(AND(ISNUMBER(OFFSET('Hygiene Data'!$I$7,0,10*ROW('Hygiene Data'!I104))),'Data Summary'!EE110="Yes"),OFFSET('Hygiene Data'!$I$7,0,10*ROW('Hygiene Data'!I104)),NA())</f>
        <v>#N/A</v>
      </c>
      <c r="BQ110" s="508" t="e">
        <f ca="1">+IF(AND(ISNUMBER(OFFSET('Hygiene Data'!$I$9,0,10*ROW('Hygiene Data'!I104))),'Data Summary'!EF110="Yes"),OFFSET('Hygiene Data'!$I$9,0,10*ROW('Hygiene Data'!I104)),NA())</f>
        <v>#N/A</v>
      </c>
    </row>
    <row r="111" spans="1:69" x14ac:dyDescent="0.25">
      <c r="A111" s="504" t="e">
        <f ca="1">+RIGHT('Data Summary'!A111,LEN('Data Summary'!A111)-9)</f>
        <v>#VALUE!</v>
      </c>
      <c r="B111" s="478" t="str">
        <f ca="1">+IF(ISTEXT('Data Summary'!B111),'Data Summary'!B111,"")</f>
        <v/>
      </c>
      <c r="C111" s="505" t="e">
        <f ca="1">+VALUE('Data Summary'!C111)</f>
        <v>#VALUE!</v>
      </c>
      <c r="D111" s="506" t="e">
        <f ca="1">+IF(AND(ISNUMBER(OFFSET('Water Data'!$D$4,0,10*ROW('Water Data'!D105))),'Data Summary'!BS111="Yes"),100-OFFSET('Water Data'!$D$4,0,10*ROW('Water Data'!D105)),NA())</f>
        <v>#N/A</v>
      </c>
      <c r="E111" s="506" t="e">
        <f ca="1">+IF(AND(ISNUMBER(OFFSET('Water Data'!$D$6,0,10*ROW('Water Data'!D105))),'Data Summary'!BT111="Yes"),OFFSET('Water Data'!$D$6,0,10*ROW('Water Data'!D105)),NA())</f>
        <v>#N/A</v>
      </c>
      <c r="F111" s="506" t="e">
        <f ca="1">+IF(AND(ISNUMBER(OFFSET('Water Data'!$D$9,0,10*ROW('Water Data'!D105))),'Data Summary'!BU111="Yes"),OFFSET('Water Data'!$D$9,0,10*ROW('Water Data'!D105)),NA())</f>
        <v>#N/A</v>
      </c>
      <c r="G111" s="506" t="e">
        <f ca="1">+IF(AND(ISNUMBER(OFFSET('Water Data'!$E$4,0,10*ROW('Water Data'!E105))),'Data Summary'!BV111="Yes"),100-OFFSET('Water Data'!$E$4,0,10*ROW('Water Data'!E105)),NA())</f>
        <v>#N/A</v>
      </c>
      <c r="H111" s="506" t="e">
        <f ca="1">+IF(AND(ISNUMBER(OFFSET('Water Data'!$E$6,0,10*ROW('Water Data'!E105))),'Data Summary'!BW111="Yes"),OFFSET('Water Data'!$E$6,0,10*ROW('Water Data'!E105)),NA())</f>
        <v>#N/A</v>
      </c>
      <c r="I111" s="506" t="e">
        <f ca="1">+IF(AND(ISNUMBER(OFFSET('Water Data'!$E$9,0,10*ROW('Water Data'!E105))),'Data Summary'!BX111="Yes"),OFFSET('Water Data'!$E$9,0,10*ROW('Water Data'!E105)),NA())</f>
        <v>#N/A</v>
      </c>
      <c r="J111" s="506" t="e">
        <f ca="1">+IF(AND(ISNUMBER(OFFSET('Water Data'!$F$4,0,10*ROW('Water Data'!F105))),'Data Summary'!BY111="Yes"),100-OFFSET('Water Data'!$F$4,0,10*ROW('Water Data'!F105)),NA())</f>
        <v>#N/A</v>
      </c>
      <c r="K111" s="506" t="e">
        <f ca="1">+IF(AND(ISNUMBER(OFFSET('Water Data'!$F$6,0,10*ROW('Water Data'!F105))),'Data Summary'!BZ111="Yes"),OFFSET('Water Data'!$F$6,0,10*ROW('Water Data'!F105)),NA())</f>
        <v>#N/A</v>
      </c>
      <c r="L111" s="506" t="e">
        <f ca="1">+IF(AND(ISNUMBER(OFFSET('Water Data'!$F$9,0,10*ROW('Water Data'!F105))),'Data Summary'!CA111="Yes"),OFFSET('Water Data'!$F$9,0,10*ROW('Water Data'!F105)),NA())</f>
        <v>#N/A</v>
      </c>
      <c r="M111" s="506" t="e">
        <f ca="1">+IF(AND(ISNUMBER(OFFSET('Water Data'!$G$4,0,10*ROW('Water Data'!G105))),'Data Summary'!CB111="Yes"),100-OFFSET('Water Data'!$G$4,0,10*ROW('Water Data'!G105)),NA())</f>
        <v>#N/A</v>
      </c>
      <c r="N111" s="506" t="e">
        <f ca="1">+IF(AND(ISNUMBER(OFFSET('Water Data'!$G$6,0,10*ROW('Water Data'!G105))),'Data Summary'!CC111="Yes"),OFFSET('Water Data'!$G$6,0,10*ROW('Water Data'!G105)),NA())</f>
        <v>#N/A</v>
      </c>
      <c r="O111" s="506" t="e">
        <f ca="1">+IF(AND(ISNUMBER(OFFSET('Water Data'!$G$9,0,10*ROW('Water Data'!G105))),'Data Summary'!CD111="Yes"),OFFSET('Water Data'!$G$9,0,10*ROW('Water Data'!G105)),NA())</f>
        <v>#N/A</v>
      </c>
      <c r="P111" s="506" t="e">
        <f ca="1">+IF(AND(ISNUMBER(OFFSET('Water Data'!$H$4,0,10*ROW('Water Data'!H105))),'Data Summary'!CE111="Yes"),100-OFFSET('Water Data'!$H$4,0,10*ROW('Water Data'!H105)),NA())</f>
        <v>#N/A</v>
      </c>
      <c r="Q111" s="506" t="e">
        <f ca="1">+IF(AND(ISNUMBER(OFFSET('Water Data'!$H$6,0,10*ROW('Water Data'!H105))),'Data Summary'!CF111="Yes"),OFFSET('Water Data'!$H$6,0,10*ROW('Water Data'!H105)),NA())</f>
        <v>#N/A</v>
      </c>
      <c r="R111" s="506" t="e">
        <f ca="1">+IF(AND(ISNUMBER(OFFSET('Water Data'!$H$9,0,10*ROW('Water Data'!H105))),'Data Summary'!CG111="Yes"),OFFSET('Water Data'!$H$9,0,10*ROW('Water Data'!H105)),NA())</f>
        <v>#N/A</v>
      </c>
      <c r="S111" s="506" t="e">
        <f ca="1">+IF(AND(ISNUMBER(OFFSET('Water Data'!$I$4,0,10*ROW('Water Data'!I105))),'Data Summary'!CH111="Yes"),100-OFFSET('Water Data'!$I$4,0,10*ROW('Water Data'!I105)),NA())</f>
        <v>#N/A</v>
      </c>
      <c r="T111" s="506" t="e">
        <f ca="1">+IF(AND(ISNUMBER(OFFSET('Water Data'!$I$6,0,10*ROW('Water Data'!I105))),'Data Summary'!CI111="Yes"),OFFSET('Water Data'!$I$6,0,10*ROW('Water Data'!I105)),NA())</f>
        <v>#N/A</v>
      </c>
      <c r="U111" s="506" t="e">
        <f ca="1">+IF(AND(ISNUMBER(OFFSET('Water Data'!$I$9,0,10*ROW('Water Data'!I105))),'Data Summary'!CJ111="Yes"),OFFSET('Water Data'!$I$9,0,10*ROW('Water Data'!I105)),NA())</f>
        <v>#N/A</v>
      </c>
      <c r="V111" s="507" t="e">
        <f ca="1">+IF(AND(ISNUMBER(OFFSET('Sanitation Data'!$D$4,0,10*ROW('Sanitation Data'!D105))),'Data Summary'!CK111="Yes"),100-OFFSET('Sanitation Data'!$D$4,0,10*ROW('Sanitation Data'!D105)),NA())</f>
        <v>#N/A</v>
      </c>
      <c r="W111" s="507" t="e">
        <f ca="1">+IF(AND(ISNUMBER(OFFSET('Sanitation Data'!$D$6,0,10*ROW('Sanitation Data'!D105))),'Data Summary'!CL111="Yes"),OFFSET('Sanitation Data'!$D$6,0,10*ROW('Sanitation Data'!D105)),NA())</f>
        <v>#N/A</v>
      </c>
      <c r="X111" s="507" t="e">
        <f ca="1">+IF(AND(ISNUMBER(OFFSET('Sanitation Data'!$D$10,0,10*ROW('Sanitation Data'!D105))),'Data Summary'!CM111="Yes"),OFFSET('Sanitation Data'!$D$10,0,10*ROW('Sanitation Data'!D105)),NA())</f>
        <v>#N/A</v>
      </c>
      <c r="Y111" s="507" t="e">
        <f ca="1">+IF(AND(ISNUMBER(OFFSET('Sanitation Data'!$D$11,0,10*ROW('Sanitation Data'!D105))),'Data Summary'!CN111="Yes"),OFFSET('Sanitation Data'!$D$11,0,10*ROW('Sanitation Data'!D105)),NA())</f>
        <v>#N/A</v>
      </c>
      <c r="Z111" s="507" t="e">
        <f ca="1">+IF(AND(ISNUMBER(OFFSET('Sanitation Data'!$D$12,0,10*ROW('Sanitation Data'!D105))),'Data Summary'!CO111="Yes"),OFFSET('Sanitation Data'!$D$12,0,10*ROW('Sanitation Data'!D105)),NA())</f>
        <v>#N/A</v>
      </c>
      <c r="AA111" s="507" t="e">
        <f ca="1">+IF(AND(ISNUMBER(OFFSET('Sanitation Data'!$E$4,0,10*ROW('Sanitation Data'!E105))),'Data Summary'!CP111="Yes"),100-OFFSET('Sanitation Data'!$E$4,0,10*ROW('Sanitation Data'!E105)),NA())</f>
        <v>#N/A</v>
      </c>
      <c r="AB111" s="507" t="e">
        <f ca="1">+IF(AND(ISNUMBER(OFFSET('Sanitation Data'!$E$6,0,10*ROW('Sanitation Data'!E105))),'Data Summary'!CQ111="Yes"),OFFSET('Sanitation Data'!$E$6,0,10*ROW('Sanitation Data'!E105)),NA())</f>
        <v>#N/A</v>
      </c>
      <c r="AC111" s="507" t="e">
        <f ca="1">+IF(AND(ISNUMBER(OFFSET('Sanitation Data'!$E$10,0,10*ROW('Sanitation Data'!E105))),'Data Summary'!CR111="Yes"),OFFSET('Sanitation Data'!$E$10,0,10*ROW('Sanitation Data'!E105)),NA())</f>
        <v>#N/A</v>
      </c>
      <c r="AD111" s="507" t="e">
        <f ca="1">+IF(AND(ISNUMBER(OFFSET('Sanitation Data'!$E$11,0,10*ROW('Sanitation Data'!E105))),'Data Summary'!CS111="Yes"),OFFSET('Sanitation Data'!$E$11,0,10*ROW('Sanitation Data'!E105)),NA())</f>
        <v>#N/A</v>
      </c>
      <c r="AE111" s="507" t="e">
        <f ca="1">+IF(AND(ISNUMBER(OFFSET('Sanitation Data'!$E$12,0,10*ROW('Sanitation Data'!E105))),'Data Summary'!CT111="Yes"),OFFSET('Sanitation Data'!$E$12,0,10*ROW('Sanitation Data'!E105)),NA())</f>
        <v>#N/A</v>
      </c>
      <c r="AF111" s="507" t="e">
        <f ca="1">+IF(AND(ISNUMBER(OFFSET('Sanitation Data'!$F$4,0,10*ROW('Sanitation Data'!F105))),'Data Summary'!CU111="Yes"),100-OFFSET('Sanitation Data'!$F$4,0,10*ROW('Sanitation Data'!F105)),NA())</f>
        <v>#N/A</v>
      </c>
      <c r="AG111" s="507" t="e">
        <f ca="1">+IF(AND(ISNUMBER(OFFSET('Sanitation Data'!$F$6,0,10*ROW('Sanitation Data'!F105))),'Data Summary'!CV111="Yes"),OFFSET('Sanitation Data'!$F$6,0,10*ROW('Sanitation Data'!F105)),NA())</f>
        <v>#N/A</v>
      </c>
      <c r="AH111" s="507" t="e">
        <f ca="1">+IF(AND(ISNUMBER(OFFSET('Sanitation Data'!$F$10,0,10*ROW('Sanitation Data'!F105))),'Data Summary'!CW111="Yes"),OFFSET('Sanitation Data'!$F$10,0,10*ROW('Sanitation Data'!F105)),NA())</f>
        <v>#N/A</v>
      </c>
      <c r="AI111" s="507" t="e">
        <f ca="1">+IF(AND(ISNUMBER(OFFSET('Sanitation Data'!$F$11,0,10*ROW('Sanitation Data'!F105))),'Data Summary'!CX111="Yes"),OFFSET('Sanitation Data'!$F$11,0,10*ROW('Sanitation Data'!F105)),NA())</f>
        <v>#N/A</v>
      </c>
      <c r="AJ111" s="507" t="e">
        <f ca="1">+IF(AND(ISNUMBER(OFFSET('Sanitation Data'!$F$12,0,10*ROW('Sanitation Data'!F105))),'Data Summary'!CY111="Yes"),OFFSET('Sanitation Data'!$F$12,0,10*ROW('Sanitation Data'!F105)),NA())</f>
        <v>#N/A</v>
      </c>
      <c r="AK111" s="507" t="e">
        <f ca="1">+IF(AND(ISNUMBER(OFFSET('Sanitation Data'!$G$4,0,10*ROW('Sanitation Data'!G105))),'Data Summary'!CZ111="Yes"),100-OFFSET('Sanitation Data'!$G$4,0,10*ROW('Sanitation Data'!G105)),NA())</f>
        <v>#N/A</v>
      </c>
      <c r="AL111" s="507" t="e">
        <f ca="1">+IF(AND(ISNUMBER(OFFSET('Sanitation Data'!$G$6,0,10*ROW('Sanitation Data'!G105))),'Data Summary'!DA111="Yes"),OFFSET('Sanitation Data'!$G$6,0,10*ROW('Sanitation Data'!G105)),NA())</f>
        <v>#N/A</v>
      </c>
      <c r="AM111" s="507" t="e">
        <f ca="1">+IF(AND(ISNUMBER(OFFSET('Sanitation Data'!$G$10,0,10*ROW('Sanitation Data'!G105))),'Data Summary'!DB111="Yes"),OFFSET('Sanitation Data'!$G$10,0,10*ROW('Sanitation Data'!G105)),NA())</f>
        <v>#N/A</v>
      </c>
      <c r="AN111" s="507" t="e">
        <f ca="1">+IF(AND(ISNUMBER(OFFSET('Sanitation Data'!$G$11,0,10*ROW('Sanitation Data'!G105))),'Data Summary'!DC111="Yes"),OFFSET('Sanitation Data'!$G$11,0,10*ROW('Sanitation Data'!G105)),NA())</f>
        <v>#N/A</v>
      </c>
      <c r="AO111" s="507" t="e">
        <f ca="1">+IF(AND(ISNUMBER(OFFSET('Sanitation Data'!$G$12,0,10*ROW('Sanitation Data'!G105))),'Data Summary'!DD111="Yes"),OFFSET('Sanitation Data'!$G$12,0,10*ROW('Sanitation Data'!G105)),NA())</f>
        <v>#N/A</v>
      </c>
      <c r="AP111" s="507" t="e">
        <f ca="1">+IF(AND(ISNUMBER(OFFSET('Sanitation Data'!$H$4,0,10*ROW('Sanitation Data'!H105))),'Data Summary'!DE111="Yes"),100-OFFSET('Sanitation Data'!$H$4,0,10*ROW('Sanitation Data'!H105)),NA())</f>
        <v>#N/A</v>
      </c>
      <c r="AQ111" s="507" t="e">
        <f ca="1">+IF(AND(ISNUMBER(OFFSET('Sanitation Data'!$H$6,0,10*ROW('Sanitation Data'!H105))),'Data Summary'!DF111="Yes"),OFFSET('Sanitation Data'!$H$6,0,10*ROW('Sanitation Data'!H105)),NA())</f>
        <v>#N/A</v>
      </c>
      <c r="AR111" s="507" t="e">
        <f ca="1">+IF(AND(ISNUMBER(OFFSET('Sanitation Data'!$H$10,0,10*ROW('Sanitation Data'!H105))),'Data Summary'!DG111="Yes"),OFFSET('Sanitation Data'!$H$10,0,10*ROW('Sanitation Data'!H105)),NA())</f>
        <v>#N/A</v>
      </c>
      <c r="AS111" s="507" t="e">
        <f ca="1">+IF(AND(ISNUMBER(OFFSET('Sanitation Data'!$H$11,0,10*ROW('Sanitation Data'!H105))),'Data Summary'!DH111="Yes"),OFFSET('Sanitation Data'!$H$11,0,10*ROW('Sanitation Data'!H105)),NA())</f>
        <v>#N/A</v>
      </c>
      <c r="AT111" s="507" t="e">
        <f ca="1">+IF(AND(ISNUMBER(OFFSET('Sanitation Data'!$H$12,0,10*ROW('Sanitation Data'!H105))),'Data Summary'!DI111="Yes"),OFFSET('Sanitation Data'!$H$12,0,10*ROW('Sanitation Data'!H105)),NA())</f>
        <v>#N/A</v>
      </c>
      <c r="AU111" s="507" t="e">
        <f ca="1">+IF(AND(ISNUMBER(OFFSET('Sanitation Data'!$I$4,0,10*ROW('Sanitation Data'!I105))),'Data Summary'!DJ111="Yes"),100-OFFSET('Sanitation Data'!$I$4,0,10*ROW('Sanitation Data'!I105)),NA())</f>
        <v>#N/A</v>
      </c>
      <c r="AV111" s="507" t="e">
        <f ca="1">+IF(AND(ISNUMBER(OFFSET('Sanitation Data'!$I$6,0,10*ROW('Sanitation Data'!I105))),'Data Summary'!DK111="Yes"),OFFSET('Sanitation Data'!$I$6,0,10*ROW('Sanitation Data'!I105)),NA())</f>
        <v>#N/A</v>
      </c>
      <c r="AW111" s="507" t="e">
        <f ca="1">+IF(AND(ISNUMBER(OFFSET('Sanitation Data'!$I$10,0,10*ROW('Sanitation Data'!I105))),'Data Summary'!DL111="Yes"),OFFSET('Sanitation Data'!$I$10,0,10*ROW('Sanitation Data'!I105)),NA())</f>
        <v>#N/A</v>
      </c>
      <c r="AX111" s="507" t="e">
        <f ca="1">+IF(AND(ISNUMBER(OFFSET('Sanitation Data'!$I$11,0,10*ROW('Sanitation Data'!I105))),'Data Summary'!DM111="Yes"),OFFSET('Sanitation Data'!$I$11,0,10*ROW('Sanitation Data'!I105)),NA())</f>
        <v>#N/A</v>
      </c>
      <c r="AY111" s="507" t="e">
        <f ca="1">+IF(AND(ISNUMBER(OFFSET('Sanitation Data'!$I$12,0,10*ROW('Sanitation Data'!I105))),'Data Summary'!DN111="Yes"),OFFSET('Sanitation Data'!$I$12,0,10*ROW('Sanitation Data'!I105)),NA())</f>
        <v>#N/A</v>
      </c>
      <c r="AZ111" s="508" t="e">
        <f ca="1">+IF(AND(ISNUMBER(OFFSET('Hygiene Data'!$D$5,0,10*ROW('Hygiene Data'!D105))),'Data Summary'!DO111="Yes"),OFFSET('Hygiene Data'!$D$5,0,10*ROW('Hygiene Data'!D105)),NA())</f>
        <v>#N/A</v>
      </c>
      <c r="BA111" s="508" t="e">
        <f ca="1">+IF(AND(ISNUMBER(OFFSET('Hygiene Data'!$D$7,0,10*ROW('Hygiene Data'!D105))),'Data Summary'!DP111="Yes"),OFFSET('Hygiene Data'!$D$7,0,10*ROW('Hygiene Data'!D105)),NA())</f>
        <v>#N/A</v>
      </c>
      <c r="BB111" s="508" t="e">
        <f ca="1">+IF(AND(ISNUMBER(OFFSET('Hygiene Data'!$D$9,0,10*ROW('Hygiene Data'!D105))),'Data Summary'!DQ111="Yes"),OFFSET('Hygiene Data'!$D$9,0,10*ROW('Hygiene Data'!D105)),NA())</f>
        <v>#N/A</v>
      </c>
      <c r="BC111" s="508" t="e">
        <f ca="1">+IF(AND(ISNUMBER(OFFSET('Hygiene Data'!$E$5,0,10*ROW('Hygiene Data'!E105))),'Data Summary'!DR111="Yes"),OFFSET('Hygiene Data'!$E$5,0,10*ROW('Hygiene Data'!E105)),NA())</f>
        <v>#N/A</v>
      </c>
      <c r="BD111" s="508" t="e">
        <f ca="1">+IF(AND(ISNUMBER(OFFSET('Hygiene Data'!$E$7,0,10*ROW('Hygiene Data'!E105))),'Data Summary'!DS111="Yes"),OFFSET('Hygiene Data'!$E$7,0,10*ROW('Hygiene Data'!E105)),NA())</f>
        <v>#N/A</v>
      </c>
      <c r="BE111" s="508" t="e">
        <f ca="1">+IF(AND(ISNUMBER(OFFSET('Hygiene Data'!$E$9,0,10*ROW('Hygiene Data'!E105))),'Data Summary'!DT111="Yes"),OFFSET('Hygiene Data'!$E$9,0,10*ROW('Hygiene Data'!E105)),NA())</f>
        <v>#N/A</v>
      </c>
      <c r="BF111" s="508" t="e">
        <f ca="1">+IF(AND(ISNUMBER(OFFSET('Hygiene Data'!$F$5,0,10*ROW('Hygiene Data'!F105))),'Data Summary'!DU111="Yes"),OFFSET('Hygiene Data'!$F$5,0,10*ROW('Hygiene Data'!F105)),NA())</f>
        <v>#N/A</v>
      </c>
      <c r="BG111" s="508" t="e">
        <f ca="1">+IF(AND(ISNUMBER(OFFSET('Hygiene Data'!$F$7,0,10*ROW('Hygiene Data'!F105))),'Data Summary'!DV111="Yes"),OFFSET('Hygiene Data'!$F$7,0,10*ROW('Hygiene Data'!F105)),NA())</f>
        <v>#N/A</v>
      </c>
      <c r="BH111" s="508" t="e">
        <f ca="1">+IF(AND(ISNUMBER(OFFSET('Hygiene Data'!$F$9,0,10*ROW('Hygiene Data'!F105))),'Data Summary'!DW111="Yes"),OFFSET('Hygiene Data'!$F$9,0,10*ROW('Hygiene Data'!F105)),NA())</f>
        <v>#N/A</v>
      </c>
      <c r="BI111" s="508" t="e">
        <f ca="1">+IF(AND(ISNUMBER(OFFSET('Hygiene Data'!$G$5,0,10*ROW('Hygiene Data'!G105))),'Data Summary'!DX111="Yes"),OFFSET('Hygiene Data'!$G$5,0,10*ROW('Hygiene Data'!G105)),NA())</f>
        <v>#N/A</v>
      </c>
      <c r="BJ111" s="508" t="e">
        <f ca="1">+IF(AND(ISNUMBER(OFFSET('Hygiene Data'!$G$7,0,10*ROW('Hygiene Data'!G105))),'Data Summary'!DY111="Yes"),OFFSET('Hygiene Data'!$G$7,0,10*ROW('Hygiene Data'!G105)),NA())</f>
        <v>#N/A</v>
      </c>
      <c r="BK111" s="508" t="e">
        <f ca="1">+IF(AND(ISNUMBER(OFFSET('Hygiene Data'!$G$9,0,10*ROW('Hygiene Data'!G105))),'Data Summary'!DZ111="Yes"),OFFSET('Hygiene Data'!$G$9,0,10*ROW('Hygiene Data'!G105)),NA())</f>
        <v>#N/A</v>
      </c>
      <c r="BL111" s="508" t="e">
        <f ca="1">+IF(AND(ISNUMBER(OFFSET('Hygiene Data'!$H$5,0,10*ROW('Hygiene Data'!H105))),'Data Summary'!EA111="Yes"),OFFSET('Hygiene Data'!$H$5,0,10*ROW('Hygiene Data'!H105)),NA())</f>
        <v>#N/A</v>
      </c>
      <c r="BM111" s="508" t="e">
        <f ca="1">+IF(AND(ISNUMBER(OFFSET('Hygiene Data'!$H$7,0,10*ROW('Hygiene Data'!H105))),'Data Summary'!EB111="Yes"),OFFSET('Hygiene Data'!$H$7,0,10*ROW('Hygiene Data'!H105)),NA())</f>
        <v>#N/A</v>
      </c>
      <c r="BN111" s="508" t="e">
        <f ca="1">+IF(AND(ISNUMBER(OFFSET('Hygiene Data'!$H$9,0,10*ROW('Hygiene Data'!H105))),'Data Summary'!EC111="Yes"),OFFSET('Hygiene Data'!$H$9,0,10*ROW('Hygiene Data'!H105)),NA())</f>
        <v>#N/A</v>
      </c>
      <c r="BO111" s="508" t="e">
        <f ca="1">+IF(AND(ISNUMBER(OFFSET('Hygiene Data'!$I$5,0,10*ROW('Hygiene Data'!I105))),'Data Summary'!ED111="Yes"),OFFSET('Hygiene Data'!$I$5,0,10*ROW('Hygiene Data'!I105)),NA())</f>
        <v>#N/A</v>
      </c>
      <c r="BP111" s="508" t="e">
        <f ca="1">+IF(AND(ISNUMBER(OFFSET('Hygiene Data'!$I$7,0,10*ROW('Hygiene Data'!I105))),'Data Summary'!EE111="Yes"),OFFSET('Hygiene Data'!$I$7,0,10*ROW('Hygiene Data'!I105)),NA())</f>
        <v>#N/A</v>
      </c>
      <c r="BQ111" s="508" t="e">
        <f ca="1">+IF(AND(ISNUMBER(OFFSET('Hygiene Data'!$I$9,0,10*ROW('Hygiene Data'!I105))),'Data Summary'!EF111="Yes"),OFFSET('Hygiene Data'!$I$9,0,10*ROW('Hygiene Data'!I105)),NA())</f>
        <v>#N/A</v>
      </c>
    </row>
    <row r="112" spans="1:69" x14ac:dyDescent="0.25">
      <c r="A112" s="504" t="e">
        <f ca="1">+RIGHT('Data Summary'!A112,LEN('Data Summary'!A112)-9)</f>
        <v>#VALUE!</v>
      </c>
      <c r="B112" s="478" t="str">
        <f ca="1">+IF(ISTEXT('Data Summary'!B112),'Data Summary'!B112,"")</f>
        <v/>
      </c>
      <c r="C112" s="505" t="e">
        <f ca="1">+VALUE('Data Summary'!C112)</f>
        <v>#VALUE!</v>
      </c>
      <c r="D112" s="506" t="e">
        <f ca="1">+IF(AND(ISNUMBER(OFFSET('Water Data'!$D$4,0,10*ROW('Water Data'!D106))),'Data Summary'!BS112="Yes"),100-OFFSET('Water Data'!$D$4,0,10*ROW('Water Data'!D106)),NA())</f>
        <v>#N/A</v>
      </c>
      <c r="E112" s="506" t="e">
        <f ca="1">+IF(AND(ISNUMBER(OFFSET('Water Data'!$D$6,0,10*ROW('Water Data'!D106))),'Data Summary'!BT112="Yes"),OFFSET('Water Data'!$D$6,0,10*ROW('Water Data'!D106)),NA())</f>
        <v>#N/A</v>
      </c>
      <c r="F112" s="506" t="e">
        <f ca="1">+IF(AND(ISNUMBER(OFFSET('Water Data'!$D$9,0,10*ROW('Water Data'!D106))),'Data Summary'!BU112="Yes"),OFFSET('Water Data'!$D$9,0,10*ROW('Water Data'!D106)),NA())</f>
        <v>#N/A</v>
      </c>
      <c r="G112" s="506" t="e">
        <f ca="1">+IF(AND(ISNUMBER(OFFSET('Water Data'!$E$4,0,10*ROW('Water Data'!E106))),'Data Summary'!BV112="Yes"),100-OFFSET('Water Data'!$E$4,0,10*ROW('Water Data'!E106)),NA())</f>
        <v>#N/A</v>
      </c>
      <c r="H112" s="506" t="e">
        <f ca="1">+IF(AND(ISNUMBER(OFFSET('Water Data'!$E$6,0,10*ROW('Water Data'!E106))),'Data Summary'!BW112="Yes"),OFFSET('Water Data'!$E$6,0,10*ROW('Water Data'!E106)),NA())</f>
        <v>#N/A</v>
      </c>
      <c r="I112" s="506" t="e">
        <f ca="1">+IF(AND(ISNUMBER(OFFSET('Water Data'!$E$9,0,10*ROW('Water Data'!E106))),'Data Summary'!BX112="Yes"),OFFSET('Water Data'!$E$9,0,10*ROW('Water Data'!E106)),NA())</f>
        <v>#N/A</v>
      </c>
      <c r="J112" s="506" t="e">
        <f ca="1">+IF(AND(ISNUMBER(OFFSET('Water Data'!$F$4,0,10*ROW('Water Data'!F106))),'Data Summary'!BY112="Yes"),100-OFFSET('Water Data'!$F$4,0,10*ROW('Water Data'!F106)),NA())</f>
        <v>#N/A</v>
      </c>
      <c r="K112" s="506" t="e">
        <f ca="1">+IF(AND(ISNUMBER(OFFSET('Water Data'!$F$6,0,10*ROW('Water Data'!F106))),'Data Summary'!BZ112="Yes"),OFFSET('Water Data'!$F$6,0,10*ROW('Water Data'!F106)),NA())</f>
        <v>#N/A</v>
      </c>
      <c r="L112" s="506" t="e">
        <f ca="1">+IF(AND(ISNUMBER(OFFSET('Water Data'!$F$9,0,10*ROW('Water Data'!F106))),'Data Summary'!CA112="Yes"),OFFSET('Water Data'!$F$9,0,10*ROW('Water Data'!F106)),NA())</f>
        <v>#N/A</v>
      </c>
      <c r="M112" s="506" t="e">
        <f ca="1">+IF(AND(ISNUMBER(OFFSET('Water Data'!$G$4,0,10*ROW('Water Data'!G106))),'Data Summary'!CB112="Yes"),100-OFFSET('Water Data'!$G$4,0,10*ROW('Water Data'!G106)),NA())</f>
        <v>#N/A</v>
      </c>
      <c r="N112" s="506" t="e">
        <f ca="1">+IF(AND(ISNUMBER(OFFSET('Water Data'!$G$6,0,10*ROW('Water Data'!G106))),'Data Summary'!CC112="Yes"),OFFSET('Water Data'!$G$6,0,10*ROW('Water Data'!G106)),NA())</f>
        <v>#N/A</v>
      </c>
      <c r="O112" s="506" t="e">
        <f ca="1">+IF(AND(ISNUMBER(OFFSET('Water Data'!$G$9,0,10*ROW('Water Data'!G106))),'Data Summary'!CD112="Yes"),OFFSET('Water Data'!$G$9,0,10*ROW('Water Data'!G106)),NA())</f>
        <v>#N/A</v>
      </c>
      <c r="P112" s="506" t="e">
        <f ca="1">+IF(AND(ISNUMBER(OFFSET('Water Data'!$H$4,0,10*ROW('Water Data'!H106))),'Data Summary'!CE112="Yes"),100-OFFSET('Water Data'!$H$4,0,10*ROW('Water Data'!H106)),NA())</f>
        <v>#N/A</v>
      </c>
      <c r="Q112" s="506" t="e">
        <f ca="1">+IF(AND(ISNUMBER(OFFSET('Water Data'!$H$6,0,10*ROW('Water Data'!H106))),'Data Summary'!CF112="Yes"),OFFSET('Water Data'!$H$6,0,10*ROW('Water Data'!H106)),NA())</f>
        <v>#N/A</v>
      </c>
      <c r="R112" s="506" t="e">
        <f ca="1">+IF(AND(ISNUMBER(OFFSET('Water Data'!$H$9,0,10*ROW('Water Data'!H106))),'Data Summary'!CG112="Yes"),OFFSET('Water Data'!$H$9,0,10*ROW('Water Data'!H106)),NA())</f>
        <v>#N/A</v>
      </c>
      <c r="S112" s="506" t="e">
        <f ca="1">+IF(AND(ISNUMBER(OFFSET('Water Data'!$I$4,0,10*ROW('Water Data'!I106))),'Data Summary'!CH112="Yes"),100-OFFSET('Water Data'!$I$4,0,10*ROW('Water Data'!I106)),NA())</f>
        <v>#N/A</v>
      </c>
      <c r="T112" s="506" t="e">
        <f ca="1">+IF(AND(ISNUMBER(OFFSET('Water Data'!$I$6,0,10*ROW('Water Data'!I106))),'Data Summary'!CI112="Yes"),OFFSET('Water Data'!$I$6,0,10*ROW('Water Data'!I106)),NA())</f>
        <v>#N/A</v>
      </c>
      <c r="U112" s="506" t="e">
        <f ca="1">+IF(AND(ISNUMBER(OFFSET('Water Data'!$I$9,0,10*ROW('Water Data'!I106))),'Data Summary'!CJ112="Yes"),OFFSET('Water Data'!$I$9,0,10*ROW('Water Data'!I106)),NA())</f>
        <v>#N/A</v>
      </c>
      <c r="V112" s="507" t="e">
        <f ca="1">+IF(AND(ISNUMBER(OFFSET('Sanitation Data'!$D$4,0,10*ROW('Sanitation Data'!D106))),'Data Summary'!CK112="Yes"),100-OFFSET('Sanitation Data'!$D$4,0,10*ROW('Sanitation Data'!D106)),NA())</f>
        <v>#N/A</v>
      </c>
      <c r="W112" s="507" t="e">
        <f ca="1">+IF(AND(ISNUMBER(OFFSET('Sanitation Data'!$D$6,0,10*ROW('Sanitation Data'!D106))),'Data Summary'!CL112="Yes"),OFFSET('Sanitation Data'!$D$6,0,10*ROW('Sanitation Data'!D106)),NA())</f>
        <v>#N/A</v>
      </c>
      <c r="X112" s="507" t="e">
        <f ca="1">+IF(AND(ISNUMBER(OFFSET('Sanitation Data'!$D$10,0,10*ROW('Sanitation Data'!D106))),'Data Summary'!CM112="Yes"),OFFSET('Sanitation Data'!$D$10,0,10*ROW('Sanitation Data'!D106)),NA())</f>
        <v>#N/A</v>
      </c>
      <c r="Y112" s="507" t="e">
        <f ca="1">+IF(AND(ISNUMBER(OFFSET('Sanitation Data'!$D$11,0,10*ROW('Sanitation Data'!D106))),'Data Summary'!CN112="Yes"),OFFSET('Sanitation Data'!$D$11,0,10*ROW('Sanitation Data'!D106)),NA())</f>
        <v>#N/A</v>
      </c>
      <c r="Z112" s="507" t="e">
        <f ca="1">+IF(AND(ISNUMBER(OFFSET('Sanitation Data'!$D$12,0,10*ROW('Sanitation Data'!D106))),'Data Summary'!CO112="Yes"),OFFSET('Sanitation Data'!$D$12,0,10*ROW('Sanitation Data'!D106)),NA())</f>
        <v>#N/A</v>
      </c>
      <c r="AA112" s="507" t="e">
        <f ca="1">+IF(AND(ISNUMBER(OFFSET('Sanitation Data'!$E$4,0,10*ROW('Sanitation Data'!E106))),'Data Summary'!CP112="Yes"),100-OFFSET('Sanitation Data'!$E$4,0,10*ROW('Sanitation Data'!E106)),NA())</f>
        <v>#N/A</v>
      </c>
      <c r="AB112" s="507" t="e">
        <f ca="1">+IF(AND(ISNUMBER(OFFSET('Sanitation Data'!$E$6,0,10*ROW('Sanitation Data'!E106))),'Data Summary'!CQ112="Yes"),OFFSET('Sanitation Data'!$E$6,0,10*ROW('Sanitation Data'!E106)),NA())</f>
        <v>#N/A</v>
      </c>
      <c r="AC112" s="507" t="e">
        <f ca="1">+IF(AND(ISNUMBER(OFFSET('Sanitation Data'!$E$10,0,10*ROW('Sanitation Data'!E106))),'Data Summary'!CR112="Yes"),OFFSET('Sanitation Data'!$E$10,0,10*ROW('Sanitation Data'!E106)),NA())</f>
        <v>#N/A</v>
      </c>
      <c r="AD112" s="507" t="e">
        <f ca="1">+IF(AND(ISNUMBER(OFFSET('Sanitation Data'!$E$11,0,10*ROW('Sanitation Data'!E106))),'Data Summary'!CS112="Yes"),OFFSET('Sanitation Data'!$E$11,0,10*ROW('Sanitation Data'!E106)),NA())</f>
        <v>#N/A</v>
      </c>
      <c r="AE112" s="507" t="e">
        <f ca="1">+IF(AND(ISNUMBER(OFFSET('Sanitation Data'!$E$12,0,10*ROW('Sanitation Data'!E106))),'Data Summary'!CT112="Yes"),OFFSET('Sanitation Data'!$E$12,0,10*ROW('Sanitation Data'!E106)),NA())</f>
        <v>#N/A</v>
      </c>
      <c r="AF112" s="507" t="e">
        <f ca="1">+IF(AND(ISNUMBER(OFFSET('Sanitation Data'!$F$4,0,10*ROW('Sanitation Data'!F106))),'Data Summary'!CU112="Yes"),100-OFFSET('Sanitation Data'!$F$4,0,10*ROW('Sanitation Data'!F106)),NA())</f>
        <v>#N/A</v>
      </c>
      <c r="AG112" s="507" t="e">
        <f ca="1">+IF(AND(ISNUMBER(OFFSET('Sanitation Data'!$F$6,0,10*ROW('Sanitation Data'!F106))),'Data Summary'!CV112="Yes"),OFFSET('Sanitation Data'!$F$6,0,10*ROW('Sanitation Data'!F106)),NA())</f>
        <v>#N/A</v>
      </c>
      <c r="AH112" s="507" t="e">
        <f ca="1">+IF(AND(ISNUMBER(OFFSET('Sanitation Data'!$F$10,0,10*ROW('Sanitation Data'!F106))),'Data Summary'!CW112="Yes"),OFFSET('Sanitation Data'!$F$10,0,10*ROW('Sanitation Data'!F106)),NA())</f>
        <v>#N/A</v>
      </c>
      <c r="AI112" s="507" t="e">
        <f ca="1">+IF(AND(ISNUMBER(OFFSET('Sanitation Data'!$F$11,0,10*ROW('Sanitation Data'!F106))),'Data Summary'!CX112="Yes"),OFFSET('Sanitation Data'!$F$11,0,10*ROW('Sanitation Data'!F106)),NA())</f>
        <v>#N/A</v>
      </c>
      <c r="AJ112" s="507" t="e">
        <f ca="1">+IF(AND(ISNUMBER(OFFSET('Sanitation Data'!$F$12,0,10*ROW('Sanitation Data'!F106))),'Data Summary'!CY112="Yes"),OFFSET('Sanitation Data'!$F$12,0,10*ROW('Sanitation Data'!F106)),NA())</f>
        <v>#N/A</v>
      </c>
      <c r="AK112" s="507" t="e">
        <f ca="1">+IF(AND(ISNUMBER(OFFSET('Sanitation Data'!$G$4,0,10*ROW('Sanitation Data'!G106))),'Data Summary'!CZ112="Yes"),100-OFFSET('Sanitation Data'!$G$4,0,10*ROW('Sanitation Data'!G106)),NA())</f>
        <v>#N/A</v>
      </c>
      <c r="AL112" s="507" t="e">
        <f ca="1">+IF(AND(ISNUMBER(OFFSET('Sanitation Data'!$G$6,0,10*ROW('Sanitation Data'!G106))),'Data Summary'!DA112="Yes"),OFFSET('Sanitation Data'!$G$6,0,10*ROW('Sanitation Data'!G106)),NA())</f>
        <v>#N/A</v>
      </c>
      <c r="AM112" s="507" t="e">
        <f ca="1">+IF(AND(ISNUMBER(OFFSET('Sanitation Data'!$G$10,0,10*ROW('Sanitation Data'!G106))),'Data Summary'!DB112="Yes"),OFFSET('Sanitation Data'!$G$10,0,10*ROW('Sanitation Data'!G106)),NA())</f>
        <v>#N/A</v>
      </c>
      <c r="AN112" s="507" t="e">
        <f ca="1">+IF(AND(ISNUMBER(OFFSET('Sanitation Data'!$G$11,0,10*ROW('Sanitation Data'!G106))),'Data Summary'!DC112="Yes"),OFFSET('Sanitation Data'!$G$11,0,10*ROW('Sanitation Data'!G106)),NA())</f>
        <v>#N/A</v>
      </c>
      <c r="AO112" s="507" t="e">
        <f ca="1">+IF(AND(ISNUMBER(OFFSET('Sanitation Data'!$G$12,0,10*ROW('Sanitation Data'!G106))),'Data Summary'!DD112="Yes"),OFFSET('Sanitation Data'!$G$12,0,10*ROW('Sanitation Data'!G106)),NA())</f>
        <v>#N/A</v>
      </c>
      <c r="AP112" s="507" t="e">
        <f ca="1">+IF(AND(ISNUMBER(OFFSET('Sanitation Data'!$H$4,0,10*ROW('Sanitation Data'!H106))),'Data Summary'!DE112="Yes"),100-OFFSET('Sanitation Data'!$H$4,0,10*ROW('Sanitation Data'!H106)),NA())</f>
        <v>#N/A</v>
      </c>
      <c r="AQ112" s="507" t="e">
        <f ca="1">+IF(AND(ISNUMBER(OFFSET('Sanitation Data'!$H$6,0,10*ROW('Sanitation Data'!H106))),'Data Summary'!DF112="Yes"),OFFSET('Sanitation Data'!$H$6,0,10*ROW('Sanitation Data'!H106)),NA())</f>
        <v>#N/A</v>
      </c>
      <c r="AR112" s="507" t="e">
        <f ca="1">+IF(AND(ISNUMBER(OFFSET('Sanitation Data'!$H$10,0,10*ROW('Sanitation Data'!H106))),'Data Summary'!DG112="Yes"),OFFSET('Sanitation Data'!$H$10,0,10*ROW('Sanitation Data'!H106)),NA())</f>
        <v>#N/A</v>
      </c>
      <c r="AS112" s="507" t="e">
        <f ca="1">+IF(AND(ISNUMBER(OFFSET('Sanitation Data'!$H$11,0,10*ROW('Sanitation Data'!H106))),'Data Summary'!DH112="Yes"),OFFSET('Sanitation Data'!$H$11,0,10*ROW('Sanitation Data'!H106)),NA())</f>
        <v>#N/A</v>
      </c>
      <c r="AT112" s="507" t="e">
        <f ca="1">+IF(AND(ISNUMBER(OFFSET('Sanitation Data'!$H$12,0,10*ROW('Sanitation Data'!H106))),'Data Summary'!DI112="Yes"),OFFSET('Sanitation Data'!$H$12,0,10*ROW('Sanitation Data'!H106)),NA())</f>
        <v>#N/A</v>
      </c>
      <c r="AU112" s="507" t="e">
        <f ca="1">+IF(AND(ISNUMBER(OFFSET('Sanitation Data'!$I$4,0,10*ROW('Sanitation Data'!I106))),'Data Summary'!DJ112="Yes"),100-OFFSET('Sanitation Data'!$I$4,0,10*ROW('Sanitation Data'!I106)),NA())</f>
        <v>#N/A</v>
      </c>
      <c r="AV112" s="507" t="e">
        <f ca="1">+IF(AND(ISNUMBER(OFFSET('Sanitation Data'!$I$6,0,10*ROW('Sanitation Data'!I106))),'Data Summary'!DK112="Yes"),OFFSET('Sanitation Data'!$I$6,0,10*ROW('Sanitation Data'!I106)),NA())</f>
        <v>#N/A</v>
      </c>
      <c r="AW112" s="507" t="e">
        <f ca="1">+IF(AND(ISNUMBER(OFFSET('Sanitation Data'!$I$10,0,10*ROW('Sanitation Data'!I106))),'Data Summary'!DL112="Yes"),OFFSET('Sanitation Data'!$I$10,0,10*ROW('Sanitation Data'!I106)),NA())</f>
        <v>#N/A</v>
      </c>
      <c r="AX112" s="507" t="e">
        <f ca="1">+IF(AND(ISNUMBER(OFFSET('Sanitation Data'!$I$11,0,10*ROW('Sanitation Data'!I106))),'Data Summary'!DM112="Yes"),OFFSET('Sanitation Data'!$I$11,0,10*ROW('Sanitation Data'!I106)),NA())</f>
        <v>#N/A</v>
      </c>
      <c r="AY112" s="507" t="e">
        <f ca="1">+IF(AND(ISNUMBER(OFFSET('Sanitation Data'!$I$12,0,10*ROW('Sanitation Data'!I106))),'Data Summary'!DN112="Yes"),OFFSET('Sanitation Data'!$I$12,0,10*ROW('Sanitation Data'!I106)),NA())</f>
        <v>#N/A</v>
      </c>
      <c r="AZ112" s="508" t="e">
        <f ca="1">+IF(AND(ISNUMBER(OFFSET('Hygiene Data'!$D$5,0,10*ROW('Hygiene Data'!D106))),'Data Summary'!DO112="Yes"),OFFSET('Hygiene Data'!$D$5,0,10*ROW('Hygiene Data'!D106)),NA())</f>
        <v>#N/A</v>
      </c>
      <c r="BA112" s="508" t="e">
        <f ca="1">+IF(AND(ISNUMBER(OFFSET('Hygiene Data'!$D$7,0,10*ROW('Hygiene Data'!D106))),'Data Summary'!DP112="Yes"),OFFSET('Hygiene Data'!$D$7,0,10*ROW('Hygiene Data'!D106)),NA())</f>
        <v>#N/A</v>
      </c>
      <c r="BB112" s="508" t="e">
        <f ca="1">+IF(AND(ISNUMBER(OFFSET('Hygiene Data'!$D$9,0,10*ROW('Hygiene Data'!D106))),'Data Summary'!DQ112="Yes"),OFFSET('Hygiene Data'!$D$9,0,10*ROW('Hygiene Data'!D106)),NA())</f>
        <v>#N/A</v>
      </c>
      <c r="BC112" s="508" t="e">
        <f ca="1">+IF(AND(ISNUMBER(OFFSET('Hygiene Data'!$E$5,0,10*ROW('Hygiene Data'!E106))),'Data Summary'!DR112="Yes"),OFFSET('Hygiene Data'!$E$5,0,10*ROW('Hygiene Data'!E106)),NA())</f>
        <v>#N/A</v>
      </c>
      <c r="BD112" s="508" t="e">
        <f ca="1">+IF(AND(ISNUMBER(OFFSET('Hygiene Data'!$E$7,0,10*ROW('Hygiene Data'!E106))),'Data Summary'!DS112="Yes"),OFFSET('Hygiene Data'!$E$7,0,10*ROW('Hygiene Data'!E106)),NA())</f>
        <v>#N/A</v>
      </c>
      <c r="BE112" s="508" t="e">
        <f ca="1">+IF(AND(ISNUMBER(OFFSET('Hygiene Data'!$E$9,0,10*ROW('Hygiene Data'!E106))),'Data Summary'!DT112="Yes"),OFFSET('Hygiene Data'!$E$9,0,10*ROW('Hygiene Data'!E106)),NA())</f>
        <v>#N/A</v>
      </c>
      <c r="BF112" s="508" t="e">
        <f ca="1">+IF(AND(ISNUMBER(OFFSET('Hygiene Data'!$F$5,0,10*ROW('Hygiene Data'!F106))),'Data Summary'!DU112="Yes"),OFFSET('Hygiene Data'!$F$5,0,10*ROW('Hygiene Data'!F106)),NA())</f>
        <v>#N/A</v>
      </c>
      <c r="BG112" s="508" t="e">
        <f ca="1">+IF(AND(ISNUMBER(OFFSET('Hygiene Data'!$F$7,0,10*ROW('Hygiene Data'!F106))),'Data Summary'!DV112="Yes"),OFFSET('Hygiene Data'!$F$7,0,10*ROW('Hygiene Data'!F106)),NA())</f>
        <v>#N/A</v>
      </c>
      <c r="BH112" s="508" t="e">
        <f ca="1">+IF(AND(ISNUMBER(OFFSET('Hygiene Data'!$F$9,0,10*ROW('Hygiene Data'!F106))),'Data Summary'!DW112="Yes"),OFFSET('Hygiene Data'!$F$9,0,10*ROW('Hygiene Data'!F106)),NA())</f>
        <v>#N/A</v>
      </c>
      <c r="BI112" s="508" t="e">
        <f ca="1">+IF(AND(ISNUMBER(OFFSET('Hygiene Data'!$G$5,0,10*ROW('Hygiene Data'!G106))),'Data Summary'!DX112="Yes"),OFFSET('Hygiene Data'!$G$5,0,10*ROW('Hygiene Data'!G106)),NA())</f>
        <v>#N/A</v>
      </c>
      <c r="BJ112" s="508" t="e">
        <f ca="1">+IF(AND(ISNUMBER(OFFSET('Hygiene Data'!$G$7,0,10*ROW('Hygiene Data'!G106))),'Data Summary'!DY112="Yes"),OFFSET('Hygiene Data'!$G$7,0,10*ROW('Hygiene Data'!G106)),NA())</f>
        <v>#N/A</v>
      </c>
      <c r="BK112" s="508" t="e">
        <f ca="1">+IF(AND(ISNUMBER(OFFSET('Hygiene Data'!$G$9,0,10*ROW('Hygiene Data'!G106))),'Data Summary'!DZ112="Yes"),OFFSET('Hygiene Data'!$G$9,0,10*ROW('Hygiene Data'!G106)),NA())</f>
        <v>#N/A</v>
      </c>
      <c r="BL112" s="508" t="e">
        <f ca="1">+IF(AND(ISNUMBER(OFFSET('Hygiene Data'!$H$5,0,10*ROW('Hygiene Data'!H106))),'Data Summary'!EA112="Yes"),OFFSET('Hygiene Data'!$H$5,0,10*ROW('Hygiene Data'!H106)),NA())</f>
        <v>#N/A</v>
      </c>
      <c r="BM112" s="508" t="e">
        <f ca="1">+IF(AND(ISNUMBER(OFFSET('Hygiene Data'!$H$7,0,10*ROW('Hygiene Data'!H106))),'Data Summary'!EB112="Yes"),OFFSET('Hygiene Data'!$H$7,0,10*ROW('Hygiene Data'!H106)),NA())</f>
        <v>#N/A</v>
      </c>
      <c r="BN112" s="508" t="e">
        <f ca="1">+IF(AND(ISNUMBER(OFFSET('Hygiene Data'!$H$9,0,10*ROW('Hygiene Data'!H106))),'Data Summary'!EC112="Yes"),OFFSET('Hygiene Data'!$H$9,0,10*ROW('Hygiene Data'!H106)),NA())</f>
        <v>#N/A</v>
      </c>
      <c r="BO112" s="508" t="e">
        <f ca="1">+IF(AND(ISNUMBER(OFFSET('Hygiene Data'!$I$5,0,10*ROW('Hygiene Data'!I106))),'Data Summary'!ED112="Yes"),OFFSET('Hygiene Data'!$I$5,0,10*ROW('Hygiene Data'!I106)),NA())</f>
        <v>#N/A</v>
      </c>
      <c r="BP112" s="508" t="e">
        <f ca="1">+IF(AND(ISNUMBER(OFFSET('Hygiene Data'!$I$7,0,10*ROW('Hygiene Data'!I106))),'Data Summary'!EE112="Yes"),OFFSET('Hygiene Data'!$I$7,0,10*ROW('Hygiene Data'!I106)),NA())</f>
        <v>#N/A</v>
      </c>
      <c r="BQ112" s="508" t="e">
        <f ca="1">+IF(AND(ISNUMBER(OFFSET('Hygiene Data'!$I$9,0,10*ROW('Hygiene Data'!I106))),'Data Summary'!EF112="Yes"),OFFSET('Hygiene Data'!$I$9,0,10*ROW('Hygiene Data'!I106)),NA())</f>
        <v>#N/A</v>
      </c>
    </row>
    <row r="113" spans="1:69" x14ac:dyDescent="0.25">
      <c r="A113" s="504" t="e">
        <f ca="1">+RIGHT('Data Summary'!A113,LEN('Data Summary'!A113)-9)</f>
        <v>#VALUE!</v>
      </c>
      <c r="B113" s="478" t="str">
        <f ca="1">+IF(ISTEXT('Data Summary'!B113),'Data Summary'!B113,"")</f>
        <v/>
      </c>
      <c r="C113" s="505" t="e">
        <f ca="1">+VALUE('Data Summary'!C113)</f>
        <v>#VALUE!</v>
      </c>
      <c r="D113" s="506" t="e">
        <f ca="1">+IF(AND(ISNUMBER(OFFSET('Water Data'!$D$4,0,10*ROW('Water Data'!D107))),'Data Summary'!BS113="Yes"),100-OFFSET('Water Data'!$D$4,0,10*ROW('Water Data'!D107)),NA())</f>
        <v>#N/A</v>
      </c>
      <c r="E113" s="506" t="e">
        <f ca="1">+IF(AND(ISNUMBER(OFFSET('Water Data'!$D$6,0,10*ROW('Water Data'!D107))),'Data Summary'!BT113="Yes"),OFFSET('Water Data'!$D$6,0,10*ROW('Water Data'!D107)),NA())</f>
        <v>#N/A</v>
      </c>
      <c r="F113" s="506" t="e">
        <f ca="1">+IF(AND(ISNUMBER(OFFSET('Water Data'!$D$9,0,10*ROW('Water Data'!D107))),'Data Summary'!BU113="Yes"),OFFSET('Water Data'!$D$9,0,10*ROW('Water Data'!D107)),NA())</f>
        <v>#N/A</v>
      </c>
      <c r="G113" s="506" t="e">
        <f ca="1">+IF(AND(ISNUMBER(OFFSET('Water Data'!$E$4,0,10*ROW('Water Data'!E107))),'Data Summary'!BV113="Yes"),100-OFFSET('Water Data'!$E$4,0,10*ROW('Water Data'!E107)),NA())</f>
        <v>#N/A</v>
      </c>
      <c r="H113" s="506" t="e">
        <f ca="1">+IF(AND(ISNUMBER(OFFSET('Water Data'!$E$6,0,10*ROW('Water Data'!E107))),'Data Summary'!BW113="Yes"),OFFSET('Water Data'!$E$6,0,10*ROW('Water Data'!E107)),NA())</f>
        <v>#N/A</v>
      </c>
      <c r="I113" s="506" t="e">
        <f ca="1">+IF(AND(ISNUMBER(OFFSET('Water Data'!$E$9,0,10*ROW('Water Data'!E107))),'Data Summary'!BX113="Yes"),OFFSET('Water Data'!$E$9,0,10*ROW('Water Data'!E107)),NA())</f>
        <v>#N/A</v>
      </c>
      <c r="J113" s="506" t="e">
        <f ca="1">+IF(AND(ISNUMBER(OFFSET('Water Data'!$F$4,0,10*ROW('Water Data'!F107))),'Data Summary'!BY113="Yes"),100-OFFSET('Water Data'!$F$4,0,10*ROW('Water Data'!F107)),NA())</f>
        <v>#N/A</v>
      </c>
      <c r="K113" s="506" t="e">
        <f ca="1">+IF(AND(ISNUMBER(OFFSET('Water Data'!$F$6,0,10*ROW('Water Data'!F107))),'Data Summary'!BZ113="Yes"),OFFSET('Water Data'!$F$6,0,10*ROW('Water Data'!F107)),NA())</f>
        <v>#N/A</v>
      </c>
      <c r="L113" s="506" t="e">
        <f ca="1">+IF(AND(ISNUMBER(OFFSET('Water Data'!$F$9,0,10*ROW('Water Data'!F107))),'Data Summary'!CA113="Yes"),OFFSET('Water Data'!$F$9,0,10*ROW('Water Data'!F107)),NA())</f>
        <v>#N/A</v>
      </c>
      <c r="M113" s="506" t="e">
        <f ca="1">+IF(AND(ISNUMBER(OFFSET('Water Data'!$G$4,0,10*ROW('Water Data'!G107))),'Data Summary'!CB113="Yes"),100-OFFSET('Water Data'!$G$4,0,10*ROW('Water Data'!G107)),NA())</f>
        <v>#N/A</v>
      </c>
      <c r="N113" s="506" t="e">
        <f ca="1">+IF(AND(ISNUMBER(OFFSET('Water Data'!$G$6,0,10*ROW('Water Data'!G107))),'Data Summary'!CC113="Yes"),OFFSET('Water Data'!$G$6,0,10*ROW('Water Data'!G107)),NA())</f>
        <v>#N/A</v>
      </c>
      <c r="O113" s="506" t="e">
        <f ca="1">+IF(AND(ISNUMBER(OFFSET('Water Data'!$G$9,0,10*ROW('Water Data'!G107))),'Data Summary'!CD113="Yes"),OFFSET('Water Data'!$G$9,0,10*ROW('Water Data'!G107)),NA())</f>
        <v>#N/A</v>
      </c>
      <c r="P113" s="506" t="e">
        <f ca="1">+IF(AND(ISNUMBER(OFFSET('Water Data'!$H$4,0,10*ROW('Water Data'!H107))),'Data Summary'!CE113="Yes"),100-OFFSET('Water Data'!$H$4,0,10*ROW('Water Data'!H107)),NA())</f>
        <v>#N/A</v>
      </c>
      <c r="Q113" s="506" t="e">
        <f ca="1">+IF(AND(ISNUMBER(OFFSET('Water Data'!$H$6,0,10*ROW('Water Data'!H107))),'Data Summary'!CF113="Yes"),OFFSET('Water Data'!$H$6,0,10*ROW('Water Data'!H107)),NA())</f>
        <v>#N/A</v>
      </c>
      <c r="R113" s="506" t="e">
        <f ca="1">+IF(AND(ISNUMBER(OFFSET('Water Data'!$H$9,0,10*ROW('Water Data'!H107))),'Data Summary'!CG113="Yes"),OFFSET('Water Data'!$H$9,0,10*ROW('Water Data'!H107)),NA())</f>
        <v>#N/A</v>
      </c>
      <c r="S113" s="506" t="e">
        <f ca="1">+IF(AND(ISNUMBER(OFFSET('Water Data'!$I$4,0,10*ROW('Water Data'!I107))),'Data Summary'!CH113="Yes"),100-OFFSET('Water Data'!$I$4,0,10*ROW('Water Data'!I107)),NA())</f>
        <v>#N/A</v>
      </c>
      <c r="T113" s="506" t="e">
        <f ca="1">+IF(AND(ISNUMBER(OFFSET('Water Data'!$I$6,0,10*ROW('Water Data'!I107))),'Data Summary'!CI113="Yes"),OFFSET('Water Data'!$I$6,0,10*ROW('Water Data'!I107)),NA())</f>
        <v>#N/A</v>
      </c>
      <c r="U113" s="506" t="e">
        <f ca="1">+IF(AND(ISNUMBER(OFFSET('Water Data'!$I$9,0,10*ROW('Water Data'!I107))),'Data Summary'!CJ113="Yes"),OFFSET('Water Data'!$I$9,0,10*ROW('Water Data'!I107)),NA())</f>
        <v>#N/A</v>
      </c>
      <c r="V113" s="507" t="e">
        <f ca="1">+IF(AND(ISNUMBER(OFFSET('Sanitation Data'!$D$4,0,10*ROW('Sanitation Data'!D107))),'Data Summary'!CK113="Yes"),100-OFFSET('Sanitation Data'!$D$4,0,10*ROW('Sanitation Data'!D107)),NA())</f>
        <v>#N/A</v>
      </c>
      <c r="W113" s="507" t="e">
        <f ca="1">+IF(AND(ISNUMBER(OFFSET('Sanitation Data'!$D$6,0,10*ROW('Sanitation Data'!D107))),'Data Summary'!CL113="Yes"),OFFSET('Sanitation Data'!$D$6,0,10*ROW('Sanitation Data'!D107)),NA())</f>
        <v>#N/A</v>
      </c>
      <c r="X113" s="507" t="e">
        <f ca="1">+IF(AND(ISNUMBER(OFFSET('Sanitation Data'!$D$10,0,10*ROW('Sanitation Data'!D107))),'Data Summary'!CM113="Yes"),OFFSET('Sanitation Data'!$D$10,0,10*ROW('Sanitation Data'!D107)),NA())</f>
        <v>#N/A</v>
      </c>
      <c r="Y113" s="507" t="e">
        <f ca="1">+IF(AND(ISNUMBER(OFFSET('Sanitation Data'!$D$11,0,10*ROW('Sanitation Data'!D107))),'Data Summary'!CN113="Yes"),OFFSET('Sanitation Data'!$D$11,0,10*ROW('Sanitation Data'!D107)),NA())</f>
        <v>#N/A</v>
      </c>
      <c r="Z113" s="507" t="e">
        <f ca="1">+IF(AND(ISNUMBER(OFFSET('Sanitation Data'!$D$12,0,10*ROW('Sanitation Data'!D107))),'Data Summary'!CO113="Yes"),OFFSET('Sanitation Data'!$D$12,0,10*ROW('Sanitation Data'!D107)),NA())</f>
        <v>#N/A</v>
      </c>
      <c r="AA113" s="507" t="e">
        <f ca="1">+IF(AND(ISNUMBER(OFFSET('Sanitation Data'!$E$4,0,10*ROW('Sanitation Data'!E107))),'Data Summary'!CP113="Yes"),100-OFFSET('Sanitation Data'!$E$4,0,10*ROW('Sanitation Data'!E107)),NA())</f>
        <v>#N/A</v>
      </c>
      <c r="AB113" s="507" t="e">
        <f ca="1">+IF(AND(ISNUMBER(OFFSET('Sanitation Data'!$E$6,0,10*ROW('Sanitation Data'!E107))),'Data Summary'!CQ113="Yes"),OFFSET('Sanitation Data'!$E$6,0,10*ROW('Sanitation Data'!E107)),NA())</f>
        <v>#N/A</v>
      </c>
      <c r="AC113" s="507" t="e">
        <f ca="1">+IF(AND(ISNUMBER(OFFSET('Sanitation Data'!$E$10,0,10*ROW('Sanitation Data'!E107))),'Data Summary'!CR113="Yes"),OFFSET('Sanitation Data'!$E$10,0,10*ROW('Sanitation Data'!E107)),NA())</f>
        <v>#N/A</v>
      </c>
      <c r="AD113" s="507" t="e">
        <f ca="1">+IF(AND(ISNUMBER(OFFSET('Sanitation Data'!$E$11,0,10*ROW('Sanitation Data'!E107))),'Data Summary'!CS113="Yes"),OFFSET('Sanitation Data'!$E$11,0,10*ROW('Sanitation Data'!E107)),NA())</f>
        <v>#N/A</v>
      </c>
      <c r="AE113" s="507" t="e">
        <f ca="1">+IF(AND(ISNUMBER(OFFSET('Sanitation Data'!$E$12,0,10*ROW('Sanitation Data'!E107))),'Data Summary'!CT113="Yes"),OFFSET('Sanitation Data'!$E$12,0,10*ROW('Sanitation Data'!E107)),NA())</f>
        <v>#N/A</v>
      </c>
      <c r="AF113" s="507" t="e">
        <f ca="1">+IF(AND(ISNUMBER(OFFSET('Sanitation Data'!$F$4,0,10*ROW('Sanitation Data'!F107))),'Data Summary'!CU113="Yes"),100-OFFSET('Sanitation Data'!$F$4,0,10*ROW('Sanitation Data'!F107)),NA())</f>
        <v>#N/A</v>
      </c>
      <c r="AG113" s="507" t="e">
        <f ca="1">+IF(AND(ISNUMBER(OFFSET('Sanitation Data'!$F$6,0,10*ROW('Sanitation Data'!F107))),'Data Summary'!CV113="Yes"),OFFSET('Sanitation Data'!$F$6,0,10*ROW('Sanitation Data'!F107)),NA())</f>
        <v>#N/A</v>
      </c>
      <c r="AH113" s="507" t="e">
        <f ca="1">+IF(AND(ISNUMBER(OFFSET('Sanitation Data'!$F$10,0,10*ROW('Sanitation Data'!F107))),'Data Summary'!CW113="Yes"),OFFSET('Sanitation Data'!$F$10,0,10*ROW('Sanitation Data'!F107)),NA())</f>
        <v>#N/A</v>
      </c>
      <c r="AI113" s="507" t="e">
        <f ca="1">+IF(AND(ISNUMBER(OFFSET('Sanitation Data'!$F$11,0,10*ROW('Sanitation Data'!F107))),'Data Summary'!CX113="Yes"),OFFSET('Sanitation Data'!$F$11,0,10*ROW('Sanitation Data'!F107)),NA())</f>
        <v>#N/A</v>
      </c>
      <c r="AJ113" s="507" t="e">
        <f ca="1">+IF(AND(ISNUMBER(OFFSET('Sanitation Data'!$F$12,0,10*ROW('Sanitation Data'!F107))),'Data Summary'!CY113="Yes"),OFFSET('Sanitation Data'!$F$12,0,10*ROW('Sanitation Data'!F107)),NA())</f>
        <v>#N/A</v>
      </c>
      <c r="AK113" s="507" t="e">
        <f ca="1">+IF(AND(ISNUMBER(OFFSET('Sanitation Data'!$G$4,0,10*ROW('Sanitation Data'!G107))),'Data Summary'!CZ113="Yes"),100-OFFSET('Sanitation Data'!$G$4,0,10*ROW('Sanitation Data'!G107)),NA())</f>
        <v>#N/A</v>
      </c>
      <c r="AL113" s="507" t="e">
        <f ca="1">+IF(AND(ISNUMBER(OFFSET('Sanitation Data'!$G$6,0,10*ROW('Sanitation Data'!G107))),'Data Summary'!DA113="Yes"),OFFSET('Sanitation Data'!$G$6,0,10*ROW('Sanitation Data'!G107)),NA())</f>
        <v>#N/A</v>
      </c>
      <c r="AM113" s="507" t="e">
        <f ca="1">+IF(AND(ISNUMBER(OFFSET('Sanitation Data'!$G$10,0,10*ROW('Sanitation Data'!G107))),'Data Summary'!DB113="Yes"),OFFSET('Sanitation Data'!$G$10,0,10*ROW('Sanitation Data'!G107)),NA())</f>
        <v>#N/A</v>
      </c>
      <c r="AN113" s="507" t="e">
        <f ca="1">+IF(AND(ISNUMBER(OFFSET('Sanitation Data'!$G$11,0,10*ROW('Sanitation Data'!G107))),'Data Summary'!DC113="Yes"),OFFSET('Sanitation Data'!$G$11,0,10*ROW('Sanitation Data'!G107)),NA())</f>
        <v>#N/A</v>
      </c>
      <c r="AO113" s="507" t="e">
        <f ca="1">+IF(AND(ISNUMBER(OFFSET('Sanitation Data'!$G$12,0,10*ROW('Sanitation Data'!G107))),'Data Summary'!DD113="Yes"),OFFSET('Sanitation Data'!$G$12,0,10*ROW('Sanitation Data'!G107)),NA())</f>
        <v>#N/A</v>
      </c>
      <c r="AP113" s="507" t="e">
        <f ca="1">+IF(AND(ISNUMBER(OFFSET('Sanitation Data'!$H$4,0,10*ROW('Sanitation Data'!H107))),'Data Summary'!DE113="Yes"),100-OFFSET('Sanitation Data'!$H$4,0,10*ROW('Sanitation Data'!H107)),NA())</f>
        <v>#N/A</v>
      </c>
      <c r="AQ113" s="507" t="e">
        <f ca="1">+IF(AND(ISNUMBER(OFFSET('Sanitation Data'!$H$6,0,10*ROW('Sanitation Data'!H107))),'Data Summary'!DF113="Yes"),OFFSET('Sanitation Data'!$H$6,0,10*ROW('Sanitation Data'!H107)),NA())</f>
        <v>#N/A</v>
      </c>
      <c r="AR113" s="507" t="e">
        <f ca="1">+IF(AND(ISNUMBER(OFFSET('Sanitation Data'!$H$10,0,10*ROW('Sanitation Data'!H107))),'Data Summary'!DG113="Yes"),OFFSET('Sanitation Data'!$H$10,0,10*ROW('Sanitation Data'!H107)),NA())</f>
        <v>#N/A</v>
      </c>
      <c r="AS113" s="507" t="e">
        <f ca="1">+IF(AND(ISNUMBER(OFFSET('Sanitation Data'!$H$11,0,10*ROW('Sanitation Data'!H107))),'Data Summary'!DH113="Yes"),OFFSET('Sanitation Data'!$H$11,0,10*ROW('Sanitation Data'!H107)),NA())</f>
        <v>#N/A</v>
      </c>
      <c r="AT113" s="507" t="e">
        <f ca="1">+IF(AND(ISNUMBER(OFFSET('Sanitation Data'!$H$12,0,10*ROW('Sanitation Data'!H107))),'Data Summary'!DI113="Yes"),OFFSET('Sanitation Data'!$H$12,0,10*ROW('Sanitation Data'!H107)),NA())</f>
        <v>#N/A</v>
      </c>
      <c r="AU113" s="507" t="e">
        <f ca="1">+IF(AND(ISNUMBER(OFFSET('Sanitation Data'!$I$4,0,10*ROW('Sanitation Data'!I107))),'Data Summary'!DJ113="Yes"),100-OFFSET('Sanitation Data'!$I$4,0,10*ROW('Sanitation Data'!I107)),NA())</f>
        <v>#N/A</v>
      </c>
      <c r="AV113" s="507" t="e">
        <f ca="1">+IF(AND(ISNUMBER(OFFSET('Sanitation Data'!$I$6,0,10*ROW('Sanitation Data'!I107))),'Data Summary'!DK113="Yes"),OFFSET('Sanitation Data'!$I$6,0,10*ROW('Sanitation Data'!I107)),NA())</f>
        <v>#N/A</v>
      </c>
      <c r="AW113" s="507" t="e">
        <f ca="1">+IF(AND(ISNUMBER(OFFSET('Sanitation Data'!$I$10,0,10*ROW('Sanitation Data'!I107))),'Data Summary'!DL113="Yes"),OFFSET('Sanitation Data'!$I$10,0,10*ROW('Sanitation Data'!I107)),NA())</f>
        <v>#N/A</v>
      </c>
      <c r="AX113" s="507" t="e">
        <f ca="1">+IF(AND(ISNUMBER(OFFSET('Sanitation Data'!$I$11,0,10*ROW('Sanitation Data'!I107))),'Data Summary'!DM113="Yes"),OFFSET('Sanitation Data'!$I$11,0,10*ROW('Sanitation Data'!I107)),NA())</f>
        <v>#N/A</v>
      </c>
      <c r="AY113" s="507" t="e">
        <f ca="1">+IF(AND(ISNUMBER(OFFSET('Sanitation Data'!$I$12,0,10*ROW('Sanitation Data'!I107))),'Data Summary'!DN113="Yes"),OFFSET('Sanitation Data'!$I$12,0,10*ROW('Sanitation Data'!I107)),NA())</f>
        <v>#N/A</v>
      </c>
      <c r="AZ113" s="508" t="e">
        <f ca="1">+IF(AND(ISNUMBER(OFFSET('Hygiene Data'!$D$5,0,10*ROW('Hygiene Data'!D107))),'Data Summary'!DO113="Yes"),OFFSET('Hygiene Data'!$D$5,0,10*ROW('Hygiene Data'!D107)),NA())</f>
        <v>#N/A</v>
      </c>
      <c r="BA113" s="508" t="e">
        <f ca="1">+IF(AND(ISNUMBER(OFFSET('Hygiene Data'!$D$7,0,10*ROW('Hygiene Data'!D107))),'Data Summary'!DP113="Yes"),OFFSET('Hygiene Data'!$D$7,0,10*ROW('Hygiene Data'!D107)),NA())</f>
        <v>#N/A</v>
      </c>
      <c r="BB113" s="508" t="e">
        <f ca="1">+IF(AND(ISNUMBER(OFFSET('Hygiene Data'!$D$9,0,10*ROW('Hygiene Data'!D107))),'Data Summary'!DQ113="Yes"),OFFSET('Hygiene Data'!$D$9,0,10*ROW('Hygiene Data'!D107)),NA())</f>
        <v>#N/A</v>
      </c>
      <c r="BC113" s="508" t="e">
        <f ca="1">+IF(AND(ISNUMBER(OFFSET('Hygiene Data'!$E$5,0,10*ROW('Hygiene Data'!E107))),'Data Summary'!DR113="Yes"),OFFSET('Hygiene Data'!$E$5,0,10*ROW('Hygiene Data'!E107)),NA())</f>
        <v>#N/A</v>
      </c>
      <c r="BD113" s="508" t="e">
        <f ca="1">+IF(AND(ISNUMBER(OFFSET('Hygiene Data'!$E$7,0,10*ROW('Hygiene Data'!E107))),'Data Summary'!DS113="Yes"),OFFSET('Hygiene Data'!$E$7,0,10*ROW('Hygiene Data'!E107)),NA())</f>
        <v>#N/A</v>
      </c>
      <c r="BE113" s="508" t="e">
        <f ca="1">+IF(AND(ISNUMBER(OFFSET('Hygiene Data'!$E$9,0,10*ROW('Hygiene Data'!E107))),'Data Summary'!DT113="Yes"),OFFSET('Hygiene Data'!$E$9,0,10*ROW('Hygiene Data'!E107)),NA())</f>
        <v>#N/A</v>
      </c>
      <c r="BF113" s="508" t="e">
        <f ca="1">+IF(AND(ISNUMBER(OFFSET('Hygiene Data'!$F$5,0,10*ROW('Hygiene Data'!F107))),'Data Summary'!DU113="Yes"),OFFSET('Hygiene Data'!$F$5,0,10*ROW('Hygiene Data'!F107)),NA())</f>
        <v>#N/A</v>
      </c>
      <c r="BG113" s="508" t="e">
        <f ca="1">+IF(AND(ISNUMBER(OFFSET('Hygiene Data'!$F$7,0,10*ROW('Hygiene Data'!F107))),'Data Summary'!DV113="Yes"),OFFSET('Hygiene Data'!$F$7,0,10*ROW('Hygiene Data'!F107)),NA())</f>
        <v>#N/A</v>
      </c>
      <c r="BH113" s="508" t="e">
        <f ca="1">+IF(AND(ISNUMBER(OFFSET('Hygiene Data'!$F$9,0,10*ROW('Hygiene Data'!F107))),'Data Summary'!DW113="Yes"),OFFSET('Hygiene Data'!$F$9,0,10*ROW('Hygiene Data'!F107)),NA())</f>
        <v>#N/A</v>
      </c>
      <c r="BI113" s="508" t="e">
        <f ca="1">+IF(AND(ISNUMBER(OFFSET('Hygiene Data'!$G$5,0,10*ROW('Hygiene Data'!G107))),'Data Summary'!DX113="Yes"),OFFSET('Hygiene Data'!$G$5,0,10*ROW('Hygiene Data'!G107)),NA())</f>
        <v>#N/A</v>
      </c>
      <c r="BJ113" s="508" t="e">
        <f ca="1">+IF(AND(ISNUMBER(OFFSET('Hygiene Data'!$G$7,0,10*ROW('Hygiene Data'!G107))),'Data Summary'!DY113="Yes"),OFFSET('Hygiene Data'!$G$7,0,10*ROW('Hygiene Data'!G107)),NA())</f>
        <v>#N/A</v>
      </c>
      <c r="BK113" s="508" t="e">
        <f ca="1">+IF(AND(ISNUMBER(OFFSET('Hygiene Data'!$G$9,0,10*ROW('Hygiene Data'!G107))),'Data Summary'!DZ113="Yes"),OFFSET('Hygiene Data'!$G$9,0,10*ROW('Hygiene Data'!G107)),NA())</f>
        <v>#N/A</v>
      </c>
      <c r="BL113" s="508" t="e">
        <f ca="1">+IF(AND(ISNUMBER(OFFSET('Hygiene Data'!$H$5,0,10*ROW('Hygiene Data'!H107))),'Data Summary'!EA113="Yes"),OFFSET('Hygiene Data'!$H$5,0,10*ROW('Hygiene Data'!H107)),NA())</f>
        <v>#N/A</v>
      </c>
      <c r="BM113" s="508" t="e">
        <f ca="1">+IF(AND(ISNUMBER(OFFSET('Hygiene Data'!$H$7,0,10*ROW('Hygiene Data'!H107))),'Data Summary'!EB113="Yes"),OFFSET('Hygiene Data'!$H$7,0,10*ROW('Hygiene Data'!H107)),NA())</f>
        <v>#N/A</v>
      </c>
      <c r="BN113" s="508" t="e">
        <f ca="1">+IF(AND(ISNUMBER(OFFSET('Hygiene Data'!$H$9,0,10*ROW('Hygiene Data'!H107))),'Data Summary'!EC113="Yes"),OFFSET('Hygiene Data'!$H$9,0,10*ROW('Hygiene Data'!H107)),NA())</f>
        <v>#N/A</v>
      </c>
      <c r="BO113" s="508" t="e">
        <f ca="1">+IF(AND(ISNUMBER(OFFSET('Hygiene Data'!$I$5,0,10*ROW('Hygiene Data'!I107))),'Data Summary'!ED113="Yes"),OFFSET('Hygiene Data'!$I$5,0,10*ROW('Hygiene Data'!I107)),NA())</f>
        <v>#N/A</v>
      </c>
      <c r="BP113" s="508" t="e">
        <f ca="1">+IF(AND(ISNUMBER(OFFSET('Hygiene Data'!$I$7,0,10*ROW('Hygiene Data'!I107))),'Data Summary'!EE113="Yes"),OFFSET('Hygiene Data'!$I$7,0,10*ROW('Hygiene Data'!I107)),NA())</f>
        <v>#N/A</v>
      </c>
      <c r="BQ113" s="508" t="e">
        <f ca="1">+IF(AND(ISNUMBER(OFFSET('Hygiene Data'!$I$9,0,10*ROW('Hygiene Data'!I107))),'Data Summary'!EF113="Yes"),OFFSET('Hygiene Data'!$I$9,0,10*ROW('Hygiene Data'!I107)),NA())</f>
        <v>#N/A</v>
      </c>
    </row>
    <row r="114" spans="1:69" x14ac:dyDescent="0.25">
      <c r="A114" s="504" t="e">
        <f ca="1">+RIGHT('Data Summary'!A114,LEN('Data Summary'!A114)-9)</f>
        <v>#VALUE!</v>
      </c>
      <c r="B114" s="478" t="str">
        <f ca="1">+IF(ISTEXT('Data Summary'!B114),'Data Summary'!B114,"")</f>
        <v/>
      </c>
      <c r="C114" s="505" t="e">
        <f ca="1">+VALUE('Data Summary'!C114)</f>
        <v>#VALUE!</v>
      </c>
      <c r="D114" s="506" t="e">
        <f ca="1">+IF(AND(ISNUMBER(OFFSET('Water Data'!$D$4,0,10*ROW('Water Data'!D108))),'Data Summary'!BS114="Yes"),100-OFFSET('Water Data'!$D$4,0,10*ROW('Water Data'!D108)),NA())</f>
        <v>#N/A</v>
      </c>
      <c r="E114" s="506" t="e">
        <f ca="1">+IF(AND(ISNUMBER(OFFSET('Water Data'!$D$6,0,10*ROW('Water Data'!D108))),'Data Summary'!BT114="Yes"),OFFSET('Water Data'!$D$6,0,10*ROW('Water Data'!D108)),NA())</f>
        <v>#N/A</v>
      </c>
      <c r="F114" s="506" t="e">
        <f ca="1">+IF(AND(ISNUMBER(OFFSET('Water Data'!$D$9,0,10*ROW('Water Data'!D108))),'Data Summary'!BU114="Yes"),OFFSET('Water Data'!$D$9,0,10*ROW('Water Data'!D108)),NA())</f>
        <v>#N/A</v>
      </c>
      <c r="G114" s="506" t="e">
        <f ca="1">+IF(AND(ISNUMBER(OFFSET('Water Data'!$E$4,0,10*ROW('Water Data'!E108))),'Data Summary'!BV114="Yes"),100-OFFSET('Water Data'!$E$4,0,10*ROW('Water Data'!E108)),NA())</f>
        <v>#N/A</v>
      </c>
      <c r="H114" s="506" t="e">
        <f ca="1">+IF(AND(ISNUMBER(OFFSET('Water Data'!$E$6,0,10*ROW('Water Data'!E108))),'Data Summary'!BW114="Yes"),OFFSET('Water Data'!$E$6,0,10*ROW('Water Data'!E108)),NA())</f>
        <v>#N/A</v>
      </c>
      <c r="I114" s="506" t="e">
        <f ca="1">+IF(AND(ISNUMBER(OFFSET('Water Data'!$E$9,0,10*ROW('Water Data'!E108))),'Data Summary'!BX114="Yes"),OFFSET('Water Data'!$E$9,0,10*ROW('Water Data'!E108)),NA())</f>
        <v>#N/A</v>
      </c>
      <c r="J114" s="506" t="e">
        <f ca="1">+IF(AND(ISNUMBER(OFFSET('Water Data'!$F$4,0,10*ROW('Water Data'!F108))),'Data Summary'!BY114="Yes"),100-OFFSET('Water Data'!$F$4,0,10*ROW('Water Data'!F108)),NA())</f>
        <v>#N/A</v>
      </c>
      <c r="K114" s="506" t="e">
        <f ca="1">+IF(AND(ISNUMBER(OFFSET('Water Data'!$F$6,0,10*ROW('Water Data'!F108))),'Data Summary'!BZ114="Yes"),OFFSET('Water Data'!$F$6,0,10*ROW('Water Data'!F108)),NA())</f>
        <v>#N/A</v>
      </c>
      <c r="L114" s="506" t="e">
        <f ca="1">+IF(AND(ISNUMBER(OFFSET('Water Data'!$F$9,0,10*ROW('Water Data'!F108))),'Data Summary'!CA114="Yes"),OFFSET('Water Data'!$F$9,0,10*ROW('Water Data'!F108)),NA())</f>
        <v>#N/A</v>
      </c>
      <c r="M114" s="506" t="e">
        <f ca="1">+IF(AND(ISNUMBER(OFFSET('Water Data'!$G$4,0,10*ROW('Water Data'!G108))),'Data Summary'!CB114="Yes"),100-OFFSET('Water Data'!$G$4,0,10*ROW('Water Data'!G108)),NA())</f>
        <v>#N/A</v>
      </c>
      <c r="N114" s="506" t="e">
        <f ca="1">+IF(AND(ISNUMBER(OFFSET('Water Data'!$G$6,0,10*ROW('Water Data'!G108))),'Data Summary'!CC114="Yes"),OFFSET('Water Data'!$G$6,0,10*ROW('Water Data'!G108)),NA())</f>
        <v>#N/A</v>
      </c>
      <c r="O114" s="506" t="e">
        <f ca="1">+IF(AND(ISNUMBER(OFFSET('Water Data'!$G$9,0,10*ROW('Water Data'!G108))),'Data Summary'!CD114="Yes"),OFFSET('Water Data'!$G$9,0,10*ROW('Water Data'!G108)),NA())</f>
        <v>#N/A</v>
      </c>
      <c r="P114" s="506" t="e">
        <f ca="1">+IF(AND(ISNUMBER(OFFSET('Water Data'!$H$4,0,10*ROW('Water Data'!H108))),'Data Summary'!CE114="Yes"),100-OFFSET('Water Data'!$H$4,0,10*ROW('Water Data'!H108)),NA())</f>
        <v>#N/A</v>
      </c>
      <c r="Q114" s="506" t="e">
        <f ca="1">+IF(AND(ISNUMBER(OFFSET('Water Data'!$H$6,0,10*ROW('Water Data'!H108))),'Data Summary'!CF114="Yes"),OFFSET('Water Data'!$H$6,0,10*ROW('Water Data'!H108)),NA())</f>
        <v>#N/A</v>
      </c>
      <c r="R114" s="506" t="e">
        <f ca="1">+IF(AND(ISNUMBER(OFFSET('Water Data'!$H$9,0,10*ROW('Water Data'!H108))),'Data Summary'!CG114="Yes"),OFFSET('Water Data'!$H$9,0,10*ROW('Water Data'!H108)),NA())</f>
        <v>#N/A</v>
      </c>
      <c r="S114" s="506" t="e">
        <f ca="1">+IF(AND(ISNUMBER(OFFSET('Water Data'!$I$4,0,10*ROW('Water Data'!I108))),'Data Summary'!CH114="Yes"),100-OFFSET('Water Data'!$I$4,0,10*ROW('Water Data'!I108)),NA())</f>
        <v>#N/A</v>
      </c>
      <c r="T114" s="506" t="e">
        <f ca="1">+IF(AND(ISNUMBER(OFFSET('Water Data'!$I$6,0,10*ROW('Water Data'!I108))),'Data Summary'!CI114="Yes"),OFFSET('Water Data'!$I$6,0,10*ROW('Water Data'!I108)),NA())</f>
        <v>#N/A</v>
      </c>
      <c r="U114" s="506" t="e">
        <f ca="1">+IF(AND(ISNUMBER(OFFSET('Water Data'!$I$9,0,10*ROW('Water Data'!I108))),'Data Summary'!CJ114="Yes"),OFFSET('Water Data'!$I$9,0,10*ROW('Water Data'!I108)),NA())</f>
        <v>#N/A</v>
      </c>
      <c r="V114" s="507" t="e">
        <f ca="1">+IF(AND(ISNUMBER(OFFSET('Sanitation Data'!$D$4,0,10*ROW('Sanitation Data'!D108))),'Data Summary'!CK114="Yes"),100-OFFSET('Sanitation Data'!$D$4,0,10*ROW('Sanitation Data'!D108)),NA())</f>
        <v>#N/A</v>
      </c>
      <c r="W114" s="507" t="e">
        <f ca="1">+IF(AND(ISNUMBER(OFFSET('Sanitation Data'!$D$6,0,10*ROW('Sanitation Data'!D108))),'Data Summary'!CL114="Yes"),OFFSET('Sanitation Data'!$D$6,0,10*ROW('Sanitation Data'!D108)),NA())</f>
        <v>#N/A</v>
      </c>
      <c r="X114" s="507" t="e">
        <f ca="1">+IF(AND(ISNUMBER(OFFSET('Sanitation Data'!$D$10,0,10*ROW('Sanitation Data'!D108))),'Data Summary'!CM114="Yes"),OFFSET('Sanitation Data'!$D$10,0,10*ROW('Sanitation Data'!D108)),NA())</f>
        <v>#N/A</v>
      </c>
      <c r="Y114" s="507" t="e">
        <f ca="1">+IF(AND(ISNUMBER(OFFSET('Sanitation Data'!$D$11,0,10*ROW('Sanitation Data'!D108))),'Data Summary'!CN114="Yes"),OFFSET('Sanitation Data'!$D$11,0,10*ROW('Sanitation Data'!D108)),NA())</f>
        <v>#N/A</v>
      </c>
      <c r="Z114" s="507" t="e">
        <f ca="1">+IF(AND(ISNUMBER(OFFSET('Sanitation Data'!$D$12,0,10*ROW('Sanitation Data'!D108))),'Data Summary'!CO114="Yes"),OFFSET('Sanitation Data'!$D$12,0,10*ROW('Sanitation Data'!D108)),NA())</f>
        <v>#N/A</v>
      </c>
      <c r="AA114" s="507" t="e">
        <f ca="1">+IF(AND(ISNUMBER(OFFSET('Sanitation Data'!$E$4,0,10*ROW('Sanitation Data'!E108))),'Data Summary'!CP114="Yes"),100-OFFSET('Sanitation Data'!$E$4,0,10*ROW('Sanitation Data'!E108)),NA())</f>
        <v>#N/A</v>
      </c>
      <c r="AB114" s="507" t="e">
        <f ca="1">+IF(AND(ISNUMBER(OFFSET('Sanitation Data'!$E$6,0,10*ROW('Sanitation Data'!E108))),'Data Summary'!CQ114="Yes"),OFFSET('Sanitation Data'!$E$6,0,10*ROW('Sanitation Data'!E108)),NA())</f>
        <v>#N/A</v>
      </c>
      <c r="AC114" s="507" t="e">
        <f ca="1">+IF(AND(ISNUMBER(OFFSET('Sanitation Data'!$E$10,0,10*ROW('Sanitation Data'!E108))),'Data Summary'!CR114="Yes"),OFFSET('Sanitation Data'!$E$10,0,10*ROW('Sanitation Data'!E108)),NA())</f>
        <v>#N/A</v>
      </c>
      <c r="AD114" s="507" t="e">
        <f ca="1">+IF(AND(ISNUMBER(OFFSET('Sanitation Data'!$E$11,0,10*ROW('Sanitation Data'!E108))),'Data Summary'!CS114="Yes"),OFFSET('Sanitation Data'!$E$11,0,10*ROW('Sanitation Data'!E108)),NA())</f>
        <v>#N/A</v>
      </c>
      <c r="AE114" s="507" t="e">
        <f ca="1">+IF(AND(ISNUMBER(OFFSET('Sanitation Data'!$E$12,0,10*ROW('Sanitation Data'!E108))),'Data Summary'!CT114="Yes"),OFFSET('Sanitation Data'!$E$12,0,10*ROW('Sanitation Data'!E108)),NA())</f>
        <v>#N/A</v>
      </c>
      <c r="AF114" s="507" t="e">
        <f ca="1">+IF(AND(ISNUMBER(OFFSET('Sanitation Data'!$F$4,0,10*ROW('Sanitation Data'!F108))),'Data Summary'!CU114="Yes"),100-OFFSET('Sanitation Data'!$F$4,0,10*ROW('Sanitation Data'!F108)),NA())</f>
        <v>#N/A</v>
      </c>
      <c r="AG114" s="507" t="e">
        <f ca="1">+IF(AND(ISNUMBER(OFFSET('Sanitation Data'!$F$6,0,10*ROW('Sanitation Data'!F108))),'Data Summary'!CV114="Yes"),OFFSET('Sanitation Data'!$F$6,0,10*ROW('Sanitation Data'!F108)),NA())</f>
        <v>#N/A</v>
      </c>
      <c r="AH114" s="507" t="e">
        <f ca="1">+IF(AND(ISNUMBER(OFFSET('Sanitation Data'!$F$10,0,10*ROW('Sanitation Data'!F108))),'Data Summary'!CW114="Yes"),OFFSET('Sanitation Data'!$F$10,0,10*ROW('Sanitation Data'!F108)),NA())</f>
        <v>#N/A</v>
      </c>
      <c r="AI114" s="507" t="e">
        <f ca="1">+IF(AND(ISNUMBER(OFFSET('Sanitation Data'!$F$11,0,10*ROW('Sanitation Data'!F108))),'Data Summary'!CX114="Yes"),OFFSET('Sanitation Data'!$F$11,0,10*ROW('Sanitation Data'!F108)),NA())</f>
        <v>#N/A</v>
      </c>
      <c r="AJ114" s="507" t="e">
        <f ca="1">+IF(AND(ISNUMBER(OFFSET('Sanitation Data'!$F$12,0,10*ROW('Sanitation Data'!F108))),'Data Summary'!CY114="Yes"),OFFSET('Sanitation Data'!$F$12,0,10*ROW('Sanitation Data'!F108)),NA())</f>
        <v>#N/A</v>
      </c>
      <c r="AK114" s="507" t="e">
        <f ca="1">+IF(AND(ISNUMBER(OFFSET('Sanitation Data'!$G$4,0,10*ROW('Sanitation Data'!G108))),'Data Summary'!CZ114="Yes"),100-OFFSET('Sanitation Data'!$G$4,0,10*ROW('Sanitation Data'!G108)),NA())</f>
        <v>#N/A</v>
      </c>
      <c r="AL114" s="507" t="e">
        <f ca="1">+IF(AND(ISNUMBER(OFFSET('Sanitation Data'!$G$6,0,10*ROW('Sanitation Data'!G108))),'Data Summary'!DA114="Yes"),OFFSET('Sanitation Data'!$G$6,0,10*ROW('Sanitation Data'!G108)),NA())</f>
        <v>#N/A</v>
      </c>
      <c r="AM114" s="507" t="e">
        <f ca="1">+IF(AND(ISNUMBER(OFFSET('Sanitation Data'!$G$10,0,10*ROW('Sanitation Data'!G108))),'Data Summary'!DB114="Yes"),OFFSET('Sanitation Data'!$G$10,0,10*ROW('Sanitation Data'!G108)),NA())</f>
        <v>#N/A</v>
      </c>
      <c r="AN114" s="507" t="e">
        <f ca="1">+IF(AND(ISNUMBER(OFFSET('Sanitation Data'!$G$11,0,10*ROW('Sanitation Data'!G108))),'Data Summary'!DC114="Yes"),OFFSET('Sanitation Data'!$G$11,0,10*ROW('Sanitation Data'!G108)),NA())</f>
        <v>#N/A</v>
      </c>
      <c r="AO114" s="507" t="e">
        <f ca="1">+IF(AND(ISNUMBER(OFFSET('Sanitation Data'!$G$12,0,10*ROW('Sanitation Data'!G108))),'Data Summary'!DD114="Yes"),OFFSET('Sanitation Data'!$G$12,0,10*ROW('Sanitation Data'!G108)),NA())</f>
        <v>#N/A</v>
      </c>
      <c r="AP114" s="507" t="e">
        <f ca="1">+IF(AND(ISNUMBER(OFFSET('Sanitation Data'!$H$4,0,10*ROW('Sanitation Data'!H108))),'Data Summary'!DE114="Yes"),100-OFFSET('Sanitation Data'!$H$4,0,10*ROW('Sanitation Data'!H108)),NA())</f>
        <v>#N/A</v>
      </c>
      <c r="AQ114" s="507" t="e">
        <f ca="1">+IF(AND(ISNUMBER(OFFSET('Sanitation Data'!$H$6,0,10*ROW('Sanitation Data'!H108))),'Data Summary'!DF114="Yes"),OFFSET('Sanitation Data'!$H$6,0,10*ROW('Sanitation Data'!H108)),NA())</f>
        <v>#N/A</v>
      </c>
      <c r="AR114" s="507" t="e">
        <f ca="1">+IF(AND(ISNUMBER(OFFSET('Sanitation Data'!$H$10,0,10*ROW('Sanitation Data'!H108))),'Data Summary'!DG114="Yes"),OFFSET('Sanitation Data'!$H$10,0,10*ROW('Sanitation Data'!H108)),NA())</f>
        <v>#N/A</v>
      </c>
      <c r="AS114" s="507" t="e">
        <f ca="1">+IF(AND(ISNUMBER(OFFSET('Sanitation Data'!$H$11,0,10*ROW('Sanitation Data'!H108))),'Data Summary'!DH114="Yes"),OFFSET('Sanitation Data'!$H$11,0,10*ROW('Sanitation Data'!H108)),NA())</f>
        <v>#N/A</v>
      </c>
      <c r="AT114" s="507" t="e">
        <f ca="1">+IF(AND(ISNUMBER(OFFSET('Sanitation Data'!$H$12,0,10*ROW('Sanitation Data'!H108))),'Data Summary'!DI114="Yes"),OFFSET('Sanitation Data'!$H$12,0,10*ROW('Sanitation Data'!H108)),NA())</f>
        <v>#N/A</v>
      </c>
      <c r="AU114" s="507" t="e">
        <f ca="1">+IF(AND(ISNUMBER(OFFSET('Sanitation Data'!$I$4,0,10*ROW('Sanitation Data'!I108))),'Data Summary'!DJ114="Yes"),100-OFFSET('Sanitation Data'!$I$4,0,10*ROW('Sanitation Data'!I108)),NA())</f>
        <v>#N/A</v>
      </c>
      <c r="AV114" s="507" t="e">
        <f ca="1">+IF(AND(ISNUMBER(OFFSET('Sanitation Data'!$I$6,0,10*ROW('Sanitation Data'!I108))),'Data Summary'!DK114="Yes"),OFFSET('Sanitation Data'!$I$6,0,10*ROW('Sanitation Data'!I108)),NA())</f>
        <v>#N/A</v>
      </c>
      <c r="AW114" s="507" t="e">
        <f ca="1">+IF(AND(ISNUMBER(OFFSET('Sanitation Data'!$I$10,0,10*ROW('Sanitation Data'!I108))),'Data Summary'!DL114="Yes"),OFFSET('Sanitation Data'!$I$10,0,10*ROW('Sanitation Data'!I108)),NA())</f>
        <v>#N/A</v>
      </c>
      <c r="AX114" s="507" t="e">
        <f ca="1">+IF(AND(ISNUMBER(OFFSET('Sanitation Data'!$I$11,0,10*ROW('Sanitation Data'!I108))),'Data Summary'!DM114="Yes"),OFFSET('Sanitation Data'!$I$11,0,10*ROW('Sanitation Data'!I108)),NA())</f>
        <v>#N/A</v>
      </c>
      <c r="AY114" s="507" t="e">
        <f ca="1">+IF(AND(ISNUMBER(OFFSET('Sanitation Data'!$I$12,0,10*ROW('Sanitation Data'!I108))),'Data Summary'!DN114="Yes"),OFFSET('Sanitation Data'!$I$12,0,10*ROW('Sanitation Data'!I108)),NA())</f>
        <v>#N/A</v>
      </c>
      <c r="AZ114" s="508" t="e">
        <f ca="1">+IF(AND(ISNUMBER(OFFSET('Hygiene Data'!$D$5,0,10*ROW('Hygiene Data'!D108))),'Data Summary'!DO114="Yes"),OFFSET('Hygiene Data'!$D$5,0,10*ROW('Hygiene Data'!D108)),NA())</f>
        <v>#N/A</v>
      </c>
      <c r="BA114" s="508" t="e">
        <f ca="1">+IF(AND(ISNUMBER(OFFSET('Hygiene Data'!$D$7,0,10*ROW('Hygiene Data'!D108))),'Data Summary'!DP114="Yes"),OFFSET('Hygiene Data'!$D$7,0,10*ROW('Hygiene Data'!D108)),NA())</f>
        <v>#N/A</v>
      </c>
      <c r="BB114" s="508" t="e">
        <f ca="1">+IF(AND(ISNUMBER(OFFSET('Hygiene Data'!$D$9,0,10*ROW('Hygiene Data'!D108))),'Data Summary'!DQ114="Yes"),OFFSET('Hygiene Data'!$D$9,0,10*ROW('Hygiene Data'!D108)),NA())</f>
        <v>#N/A</v>
      </c>
      <c r="BC114" s="508" t="e">
        <f ca="1">+IF(AND(ISNUMBER(OFFSET('Hygiene Data'!$E$5,0,10*ROW('Hygiene Data'!E108))),'Data Summary'!DR114="Yes"),OFFSET('Hygiene Data'!$E$5,0,10*ROW('Hygiene Data'!E108)),NA())</f>
        <v>#N/A</v>
      </c>
      <c r="BD114" s="508" t="e">
        <f ca="1">+IF(AND(ISNUMBER(OFFSET('Hygiene Data'!$E$7,0,10*ROW('Hygiene Data'!E108))),'Data Summary'!DS114="Yes"),OFFSET('Hygiene Data'!$E$7,0,10*ROW('Hygiene Data'!E108)),NA())</f>
        <v>#N/A</v>
      </c>
      <c r="BE114" s="508" t="e">
        <f ca="1">+IF(AND(ISNUMBER(OFFSET('Hygiene Data'!$E$9,0,10*ROW('Hygiene Data'!E108))),'Data Summary'!DT114="Yes"),OFFSET('Hygiene Data'!$E$9,0,10*ROW('Hygiene Data'!E108)),NA())</f>
        <v>#N/A</v>
      </c>
      <c r="BF114" s="508" t="e">
        <f ca="1">+IF(AND(ISNUMBER(OFFSET('Hygiene Data'!$F$5,0,10*ROW('Hygiene Data'!F108))),'Data Summary'!DU114="Yes"),OFFSET('Hygiene Data'!$F$5,0,10*ROW('Hygiene Data'!F108)),NA())</f>
        <v>#N/A</v>
      </c>
      <c r="BG114" s="508" t="e">
        <f ca="1">+IF(AND(ISNUMBER(OFFSET('Hygiene Data'!$F$7,0,10*ROW('Hygiene Data'!F108))),'Data Summary'!DV114="Yes"),OFFSET('Hygiene Data'!$F$7,0,10*ROW('Hygiene Data'!F108)),NA())</f>
        <v>#N/A</v>
      </c>
      <c r="BH114" s="508" t="e">
        <f ca="1">+IF(AND(ISNUMBER(OFFSET('Hygiene Data'!$F$9,0,10*ROW('Hygiene Data'!F108))),'Data Summary'!DW114="Yes"),OFFSET('Hygiene Data'!$F$9,0,10*ROW('Hygiene Data'!F108)),NA())</f>
        <v>#N/A</v>
      </c>
      <c r="BI114" s="508" t="e">
        <f ca="1">+IF(AND(ISNUMBER(OFFSET('Hygiene Data'!$G$5,0,10*ROW('Hygiene Data'!G108))),'Data Summary'!DX114="Yes"),OFFSET('Hygiene Data'!$G$5,0,10*ROW('Hygiene Data'!G108)),NA())</f>
        <v>#N/A</v>
      </c>
      <c r="BJ114" s="508" t="e">
        <f ca="1">+IF(AND(ISNUMBER(OFFSET('Hygiene Data'!$G$7,0,10*ROW('Hygiene Data'!G108))),'Data Summary'!DY114="Yes"),OFFSET('Hygiene Data'!$G$7,0,10*ROW('Hygiene Data'!G108)),NA())</f>
        <v>#N/A</v>
      </c>
      <c r="BK114" s="508" t="e">
        <f ca="1">+IF(AND(ISNUMBER(OFFSET('Hygiene Data'!$G$9,0,10*ROW('Hygiene Data'!G108))),'Data Summary'!DZ114="Yes"),OFFSET('Hygiene Data'!$G$9,0,10*ROW('Hygiene Data'!G108)),NA())</f>
        <v>#N/A</v>
      </c>
      <c r="BL114" s="508" t="e">
        <f ca="1">+IF(AND(ISNUMBER(OFFSET('Hygiene Data'!$H$5,0,10*ROW('Hygiene Data'!H108))),'Data Summary'!EA114="Yes"),OFFSET('Hygiene Data'!$H$5,0,10*ROW('Hygiene Data'!H108)),NA())</f>
        <v>#N/A</v>
      </c>
      <c r="BM114" s="508" t="e">
        <f ca="1">+IF(AND(ISNUMBER(OFFSET('Hygiene Data'!$H$7,0,10*ROW('Hygiene Data'!H108))),'Data Summary'!EB114="Yes"),OFFSET('Hygiene Data'!$H$7,0,10*ROW('Hygiene Data'!H108)),NA())</f>
        <v>#N/A</v>
      </c>
      <c r="BN114" s="508" t="e">
        <f ca="1">+IF(AND(ISNUMBER(OFFSET('Hygiene Data'!$H$9,0,10*ROW('Hygiene Data'!H108))),'Data Summary'!EC114="Yes"),OFFSET('Hygiene Data'!$H$9,0,10*ROW('Hygiene Data'!H108)),NA())</f>
        <v>#N/A</v>
      </c>
      <c r="BO114" s="508" t="e">
        <f ca="1">+IF(AND(ISNUMBER(OFFSET('Hygiene Data'!$I$5,0,10*ROW('Hygiene Data'!I108))),'Data Summary'!ED114="Yes"),OFFSET('Hygiene Data'!$I$5,0,10*ROW('Hygiene Data'!I108)),NA())</f>
        <v>#N/A</v>
      </c>
      <c r="BP114" s="508" t="e">
        <f ca="1">+IF(AND(ISNUMBER(OFFSET('Hygiene Data'!$I$7,0,10*ROW('Hygiene Data'!I108))),'Data Summary'!EE114="Yes"),OFFSET('Hygiene Data'!$I$7,0,10*ROW('Hygiene Data'!I108)),NA())</f>
        <v>#N/A</v>
      </c>
      <c r="BQ114" s="508" t="e">
        <f ca="1">+IF(AND(ISNUMBER(OFFSET('Hygiene Data'!$I$9,0,10*ROW('Hygiene Data'!I108))),'Data Summary'!EF114="Yes"),OFFSET('Hygiene Data'!$I$9,0,10*ROW('Hygiene Data'!I108)),NA())</f>
        <v>#N/A</v>
      </c>
    </row>
    <row r="115" spans="1:69" x14ac:dyDescent="0.25">
      <c r="A115" s="504" t="e">
        <f ca="1">+RIGHT('Data Summary'!A115,LEN('Data Summary'!A115)-9)</f>
        <v>#VALUE!</v>
      </c>
      <c r="B115" s="478" t="str">
        <f ca="1">+IF(ISTEXT('Data Summary'!B115),'Data Summary'!B115,"")</f>
        <v/>
      </c>
      <c r="C115" s="505" t="e">
        <f ca="1">+VALUE('Data Summary'!C115)</f>
        <v>#VALUE!</v>
      </c>
      <c r="D115" s="506" t="e">
        <f ca="1">+IF(AND(ISNUMBER(OFFSET('Water Data'!$D$4,0,10*ROW('Water Data'!D109))),'Data Summary'!BS115="Yes"),100-OFFSET('Water Data'!$D$4,0,10*ROW('Water Data'!D109)),NA())</f>
        <v>#N/A</v>
      </c>
      <c r="E115" s="506" t="e">
        <f ca="1">+IF(AND(ISNUMBER(OFFSET('Water Data'!$D$6,0,10*ROW('Water Data'!D109))),'Data Summary'!BT115="Yes"),OFFSET('Water Data'!$D$6,0,10*ROW('Water Data'!D109)),NA())</f>
        <v>#N/A</v>
      </c>
      <c r="F115" s="506" t="e">
        <f ca="1">+IF(AND(ISNUMBER(OFFSET('Water Data'!$D$9,0,10*ROW('Water Data'!D109))),'Data Summary'!BU115="Yes"),OFFSET('Water Data'!$D$9,0,10*ROW('Water Data'!D109)),NA())</f>
        <v>#N/A</v>
      </c>
      <c r="G115" s="506" t="e">
        <f ca="1">+IF(AND(ISNUMBER(OFFSET('Water Data'!$E$4,0,10*ROW('Water Data'!E109))),'Data Summary'!BV115="Yes"),100-OFFSET('Water Data'!$E$4,0,10*ROW('Water Data'!E109)),NA())</f>
        <v>#N/A</v>
      </c>
      <c r="H115" s="506" t="e">
        <f ca="1">+IF(AND(ISNUMBER(OFFSET('Water Data'!$E$6,0,10*ROW('Water Data'!E109))),'Data Summary'!BW115="Yes"),OFFSET('Water Data'!$E$6,0,10*ROW('Water Data'!E109)),NA())</f>
        <v>#N/A</v>
      </c>
      <c r="I115" s="506" t="e">
        <f ca="1">+IF(AND(ISNUMBER(OFFSET('Water Data'!$E$9,0,10*ROW('Water Data'!E109))),'Data Summary'!BX115="Yes"),OFFSET('Water Data'!$E$9,0,10*ROW('Water Data'!E109)),NA())</f>
        <v>#N/A</v>
      </c>
      <c r="J115" s="506" t="e">
        <f ca="1">+IF(AND(ISNUMBER(OFFSET('Water Data'!$F$4,0,10*ROW('Water Data'!F109))),'Data Summary'!BY115="Yes"),100-OFFSET('Water Data'!$F$4,0,10*ROW('Water Data'!F109)),NA())</f>
        <v>#N/A</v>
      </c>
      <c r="K115" s="506" t="e">
        <f ca="1">+IF(AND(ISNUMBER(OFFSET('Water Data'!$F$6,0,10*ROW('Water Data'!F109))),'Data Summary'!BZ115="Yes"),OFFSET('Water Data'!$F$6,0,10*ROW('Water Data'!F109)),NA())</f>
        <v>#N/A</v>
      </c>
      <c r="L115" s="506" t="e">
        <f ca="1">+IF(AND(ISNUMBER(OFFSET('Water Data'!$F$9,0,10*ROW('Water Data'!F109))),'Data Summary'!CA115="Yes"),OFFSET('Water Data'!$F$9,0,10*ROW('Water Data'!F109)),NA())</f>
        <v>#N/A</v>
      </c>
      <c r="M115" s="506" t="e">
        <f ca="1">+IF(AND(ISNUMBER(OFFSET('Water Data'!$G$4,0,10*ROW('Water Data'!G109))),'Data Summary'!CB115="Yes"),100-OFFSET('Water Data'!$G$4,0,10*ROW('Water Data'!G109)),NA())</f>
        <v>#N/A</v>
      </c>
      <c r="N115" s="506" t="e">
        <f ca="1">+IF(AND(ISNUMBER(OFFSET('Water Data'!$G$6,0,10*ROW('Water Data'!G109))),'Data Summary'!CC115="Yes"),OFFSET('Water Data'!$G$6,0,10*ROW('Water Data'!G109)),NA())</f>
        <v>#N/A</v>
      </c>
      <c r="O115" s="506" t="e">
        <f ca="1">+IF(AND(ISNUMBER(OFFSET('Water Data'!$G$9,0,10*ROW('Water Data'!G109))),'Data Summary'!CD115="Yes"),OFFSET('Water Data'!$G$9,0,10*ROW('Water Data'!G109)),NA())</f>
        <v>#N/A</v>
      </c>
      <c r="P115" s="506" t="e">
        <f ca="1">+IF(AND(ISNUMBER(OFFSET('Water Data'!$H$4,0,10*ROW('Water Data'!H109))),'Data Summary'!CE115="Yes"),100-OFFSET('Water Data'!$H$4,0,10*ROW('Water Data'!H109)),NA())</f>
        <v>#N/A</v>
      </c>
      <c r="Q115" s="506" t="e">
        <f ca="1">+IF(AND(ISNUMBER(OFFSET('Water Data'!$H$6,0,10*ROW('Water Data'!H109))),'Data Summary'!CF115="Yes"),OFFSET('Water Data'!$H$6,0,10*ROW('Water Data'!H109)),NA())</f>
        <v>#N/A</v>
      </c>
      <c r="R115" s="506" t="e">
        <f ca="1">+IF(AND(ISNUMBER(OFFSET('Water Data'!$H$9,0,10*ROW('Water Data'!H109))),'Data Summary'!CG115="Yes"),OFFSET('Water Data'!$H$9,0,10*ROW('Water Data'!H109)),NA())</f>
        <v>#N/A</v>
      </c>
      <c r="S115" s="506" t="e">
        <f ca="1">+IF(AND(ISNUMBER(OFFSET('Water Data'!$I$4,0,10*ROW('Water Data'!I109))),'Data Summary'!CH115="Yes"),100-OFFSET('Water Data'!$I$4,0,10*ROW('Water Data'!I109)),NA())</f>
        <v>#N/A</v>
      </c>
      <c r="T115" s="506" t="e">
        <f ca="1">+IF(AND(ISNUMBER(OFFSET('Water Data'!$I$6,0,10*ROW('Water Data'!I109))),'Data Summary'!CI115="Yes"),OFFSET('Water Data'!$I$6,0,10*ROW('Water Data'!I109)),NA())</f>
        <v>#N/A</v>
      </c>
      <c r="U115" s="506" t="e">
        <f ca="1">+IF(AND(ISNUMBER(OFFSET('Water Data'!$I$9,0,10*ROW('Water Data'!I109))),'Data Summary'!CJ115="Yes"),OFFSET('Water Data'!$I$9,0,10*ROW('Water Data'!I109)),NA())</f>
        <v>#N/A</v>
      </c>
      <c r="V115" s="507" t="e">
        <f ca="1">+IF(AND(ISNUMBER(OFFSET('Sanitation Data'!$D$4,0,10*ROW('Sanitation Data'!D109))),'Data Summary'!CK115="Yes"),100-OFFSET('Sanitation Data'!$D$4,0,10*ROW('Sanitation Data'!D109)),NA())</f>
        <v>#N/A</v>
      </c>
      <c r="W115" s="507" t="e">
        <f ca="1">+IF(AND(ISNUMBER(OFFSET('Sanitation Data'!$D$6,0,10*ROW('Sanitation Data'!D109))),'Data Summary'!CL115="Yes"),OFFSET('Sanitation Data'!$D$6,0,10*ROW('Sanitation Data'!D109)),NA())</f>
        <v>#N/A</v>
      </c>
      <c r="X115" s="507" t="e">
        <f ca="1">+IF(AND(ISNUMBER(OFFSET('Sanitation Data'!$D$10,0,10*ROW('Sanitation Data'!D109))),'Data Summary'!CM115="Yes"),OFFSET('Sanitation Data'!$D$10,0,10*ROW('Sanitation Data'!D109)),NA())</f>
        <v>#N/A</v>
      </c>
      <c r="Y115" s="507" t="e">
        <f ca="1">+IF(AND(ISNUMBER(OFFSET('Sanitation Data'!$D$11,0,10*ROW('Sanitation Data'!D109))),'Data Summary'!CN115="Yes"),OFFSET('Sanitation Data'!$D$11,0,10*ROW('Sanitation Data'!D109)),NA())</f>
        <v>#N/A</v>
      </c>
      <c r="Z115" s="507" t="e">
        <f ca="1">+IF(AND(ISNUMBER(OFFSET('Sanitation Data'!$D$12,0,10*ROW('Sanitation Data'!D109))),'Data Summary'!CO115="Yes"),OFFSET('Sanitation Data'!$D$12,0,10*ROW('Sanitation Data'!D109)),NA())</f>
        <v>#N/A</v>
      </c>
      <c r="AA115" s="507" t="e">
        <f ca="1">+IF(AND(ISNUMBER(OFFSET('Sanitation Data'!$E$4,0,10*ROW('Sanitation Data'!E109))),'Data Summary'!CP115="Yes"),100-OFFSET('Sanitation Data'!$E$4,0,10*ROW('Sanitation Data'!E109)),NA())</f>
        <v>#N/A</v>
      </c>
      <c r="AB115" s="507" t="e">
        <f ca="1">+IF(AND(ISNUMBER(OFFSET('Sanitation Data'!$E$6,0,10*ROW('Sanitation Data'!E109))),'Data Summary'!CQ115="Yes"),OFFSET('Sanitation Data'!$E$6,0,10*ROW('Sanitation Data'!E109)),NA())</f>
        <v>#N/A</v>
      </c>
      <c r="AC115" s="507" t="e">
        <f ca="1">+IF(AND(ISNUMBER(OFFSET('Sanitation Data'!$E$10,0,10*ROW('Sanitation Data'!E109))),'Data Summary'!CR115="Yes"),OFFSET('Sanitation Data'!$E$10,0,10*ROW('Sanitation Data'!E109)),NA())</f>
        <v>#N/A</v>
      </c>
      <c r="AD115" s="507" t="e">
        <f ca="1">+IF(AND(ISNUMBER(OFFSET('Sanitation Data'!$E$11,0,10*ROW('Sanitation Data'!E109))),'Data Summary'!CS115="Yes"),OFFSET('Sanitation Data'!$E$11,0,10*ROW('Sanitation Data'!E109)),NA())</f>
        <v>#N/A</v>
      </c>
      <c r="AE115" s="507" t="e">
        <f ca="1">+IF(AND(ISNUMBER(OFFSET('Sanitation Data'!$E$12,0,10*ROW('Sanitation Data'!E109))),'Data Summary'!CT115="Yes"),OFFSET('Sanitation Data'!$E$12,0,10*ROW('Sanitation Data'!E109)),NA())</f>
        <v>#N/A</v>
      </c>
      <c r="AF115" s="507" t="e">
        <f ca="1">+IF(AND(ISNUMBER(OFFSET('Sanitation Data'!$F$4,0,10*ROW('Sanitation Data'!F109))),'Data Summary'!CU115="Yes"),100-OFFSET('Sanitation Data'!$F$4,0,10*ROW('Sanitation Data'!F109)),NA())</f>
        <v>#N/A</v>
      </c>
      <c r="AG115" s="507" t="e">
        <f ca="1">+IF(AND(ISNUMBER(OFFSET('Sanitation Data'!$F$6,0,10*ROW('Sanitation Data'!F109))),'Data Summary'!CV115="Yes"),OFFSET('Sanitation Data'!$F$6,0,10*ROW('Sanitation Data'!F109)),NA())</f>
        <v>#N/A</v>
      </c>
      <c r="AH115" s="507" t="e">
        <f ca="1">+IF(AND(ISNUMBER(OFFSET('Sanitation Data'!$F$10,0,10*ROW('Sanitation Data'!F109))),'Data Summary'!CW115="Yes"),OFFSET('Sanitation Data'!$F$10,0,10*ROW('Sanitation Data'!F109)),NA())</f>
        <v>#N/A</v>
      </c>
      <c r="AI115" s="507" t="e">
        <f ca="1">+IF(AND(ISNUMBER(OFFSET('Sanitation Data'!$F$11,0,10*ROW('Sanitation Data'!F109))),'Data Summary'!CX115="Yes"),OFFSET('Sanitation Data'!$F$11,0,10*ROW('Sanitation Data'!F109)),NA())</f>
        <v>#N/A</v>
      </c>
      <c r="AJ115" s="507" t="e">
        <f ca="1">+IF(AND(ISNUMBER(OFFSET('Sanitation Data'!$F$12,0,10*ROW('Sanitation Data'!F109))),'Data Summary'!CY115="Yes"),OFFSET('Sanitation Data'!$F$12,0,10*ROW('Sanitation Data'!F109)),NA())</f>
        <v>#N/A</v>
      </c>
      <c r="AK115" s="507" t="e">
        <f ca="1">+IF(AND(ISNUMBER(OFFSET('Sanitation Data'!$G$4,0,10*ROW('Sanitation Data'!G109))),'Data Summary'!CZ115="Yes"),100-OFFSET('Sanitation Data'!$G$4,0,10*ROW('Sanitation Data'!G109)),NA())</f>
        <v>#N/A</v>
      </c>
      <c r="AL115" s="507" t="e">
        <f ca="1">+IF(AND(ISNUMBER(OFFSET('Sanitation Data'!$G$6,0,10*ROW('Sanitation Data'!G109))),'Data Summary'!DA115="Yes"),OFFSET('Sanitation Data'!$G$6,0,10*ROW('Sanitation Data'!G109)),NA())</f>
        <v>#N/A</v>
      </c>
      <c r="AM115" s="507" t="e">
        <f ca="1">+IF(AND(ISNUMBER(OFFSET('Sanitation Data'!$G$10,0,10*ROW('Sanitation Data'!G109))),'Data Summary'!DB115="Yes"),OFFSET('Sanitation Data'!$G$10,0,10*ROW('Sanitation Data'!G109)),NA())</f>
        <v>#N/A</v>
      </c>
      <c r="AN115" s="507" t="e">
        <f ca="1">+IF(AND(ISNUMBER(OFFSET('Sanitation Data'!$G$11,0,10*ROW('Sanitation Data'!G109))),'Data Summary'!DC115="Yes"),OFFSET('Sanitation Data'!$G$11,0,10*ROW('Sanitation Data'!G109)),NA())</f>
        <v>#N/A</v>
      </c>
      <c r="AO115" s="507" t="e">
        <f ca="1">+IF(AND(ISNUMBER(OFFSET('Sanitation Data'!$G$12,0,10*ROW('Sanitation Data'!G109))),'Data Summary'!DD115="Yes"),OFFSET('Sanitation Data'!$G$12,0,10*ROW('Sanitation Data'!G109)),NA())</f>
        <v>#N/A</v>
      </c>
      <c r="AP115" s="507" t="e">
        <f ca="1">+IF(AND(ISNUMBER(OFFSET('Sanitation Data'!$H$4,0,10*ROW('Sanitation Data'!H109))),'Data Summary'!DE115="Yes"),100-OFFSET('Sanitation Data'!$H$4,0,10*ROW('Sanitation Data'!H109)),NA())</f>
        <v>#N/A</v>
      </c>
      <c r="AQ115" s="507" t="e">
        <f ca="1">+IF(AND(ISNUMBER(OFFSET('Sanitation Data'!$H$6,0,10*ROW('Sanitation Data'!H109))),'Data Summary'!DF115="Yes"),OFFSET('Sanitation Data'!$H$6,0,10*ROW('Sanitation Data'!H109)),NA())</f>
        <v>#N/A</v>
      </c>
      <c r="AR115" s="507" t="e">
        <f ca="1">+IF(AND(ISNUMBER(OFFSET('Sanitation Data'!$H$10,0,10*ROW('Sanitation Data'!H109))),'Data Summary'!DG115="Yes"),OFFSET('Sanitation Data'!$H$10,0,10*ROW('Sanitation Data'!H109)),NA())</f>
        <v>#N/A</v>
      </c>
      <c r="AS115" s="507" t="e">
        <f ca="1">+IF(AND(ISNUMBER(OFFSET('Sanitation Data'!$H$11,0,10*ROW('Sanitation Data'!H109))),'Data Summary'!DH115="Yes"),OFFSET('Sanitation Data'!$H$11,0,10*ROW('Sanitation Data'!H109)),NA())</f>
        <v>#N/A</v>
      </c>
      <c r="AT115" s="507" t="e">
        <f ca="1">+IF(AND(ISNUMBER(OFFSET('Sanitation Data'!$H$12,0,10*ROW('Sanitation Data'!H109))),'Data Summary'!DI115="Yes"),OFFSET('Sanitation Data'!$H$12,0,10*ROW('Sanitation Data'!H109)),NA())</f>
        <v>#N/A</v>
      </c>
      <c r="AU115" s="507" t="e">
        <f ca="1">+IF(AND(ISNUMBER(OFFSET('Sanitation Data'!$I$4,0,10*ROW('Sanitation Data'!I109))),'Data Summary'!DJ115="Yes"),100-OFFSET('Sanitation Data'!$I$4,0,10*ROW('Sanitation Data'!I109)),NA())</f>
        <v>#N/A</v>
      </c>
      <c r="AV115" s="507" t="e">
        <f ca="1">+IF(AND(ISNUMBER(OFFSET('Sanitation Data'!$I$6,0,10*ROW('Sanitation Data'!I109))),'Data Summary'!DK115="Yes"),OFFSET('Sanitation Data'!$I$6,0,10*ROW('Sanitation Data'!I109)),NA())</f>
        <v>#N/A</v>
      </c>
      <c r="AW115" s="507" t="e">
        <f ca="1">+IF(AND(ISNUMBER(OFFSET('Sanitation Data'!$I$10,0,10*ROW('Sanitation Data'!I109))),'Data Summary'!DL115="Yes"),OFFSET('Sanitation Data'!$I$10,0,10*ROW('Sanitation Data'!I109)),NA())</f>
        <v>#N/A</v>
      </c>
      <c r="AX115" s="507" t="e">
        <f ca="1">+IF(AND(ISNUMBER(OFFSET('Sanitation Data'!$I$11,0,10*ROW('Sanitation Data'!I109))),'Data Summary'!DM115="Yes"),OFFSET('Sanitation Data'!$I$11,0,10*ROW('Sanitation Data'!I109)),NA())</f>
        <v>#N/A</v>
      </c>
      <c r="AY115" s="507" t="e">
        <f ca="1">+IF(AND(ISNUMBER(OFFSET('Sanitation Data'!$I$12,0,10*ROW('Sanitation Data'!I109))),'Data Summary'!DN115="Yes"),OFFSET('Sanitation Data'!$I$12,0,10*ROW('Sanitation Data'!I109)),NA())</f>
        <v>#N/A</v>
      </c>
      <c r="AZ115" s="508" t="e">
        <f ca="1">+IF(AND(ISNUMBER(OFFSET('Hygiene Data'!$D$5,0,10*ROW('Hygiene Data'!D109))),'Data Summary'!DO115="Yes"),OFFSET('Hygiene Data'!$D$5,0,10*ROW('Hygiene Data'!D109)),NA())</f>
        <v>#N/A</v>
      </c>
      <c r="BA115" s="508" t="e">
        <f ca="1">+IF(AND(ISNUMBER(OFFSET('Hygiene Data'!$D$7,0,10*ROW('Hygiene Data'!D109))),'Data Summary'!DP115="Yes"),OFFSET('Hygiene Data'!$D$7,0,10*ROW('Hygiene Data'!D109)),NA())</f>
        <v>#N/A</v>
      </c>
      <c r="BB115" s="508" t="e">
        <f ca="1">+IF(AND(ISNUMBER(OFFSET('Hygiene Data'!$D$9,0,10*ROW('Hygiene Data'!D109))),'Data Summary'!DQ115="Yes"),OFFSET('Hygiene Data'!$D$9,0,10*ROW('Hygiene Data'!D109)),NA())</f>
        <v>#N/A</v>
      </c>
      <c r="BC115" s="508" t="e">
        <f ca="1">+IF(AND(ISNUMBER(OFFSET('Hygiene Data'!$E$5,0,10*ROW('Hygiene Data'!E109))),'Data Summary'!DR115="Yes"),OFFSET('Hygiene Data'!$E$5,0,10*ROW('Hygiene Data'!E109)),NA())</f>
        <v>#N/A</v>
      </c>
      <c r="BD115" s="508" t="e">
        <f ca="1">+IF(AND(ISNUMBER(OFFSET('Hygiene Data'!$E$7,0,10*ROW('Hygiene Data'!E109))),'Data Summary'!DS115="Yes"),OFFSET('Hygiene Data'!$E$7,0,10*ROW('Hygiene Data'!E109)),NA())</f>
        <v>#N/A</v>
      </c>
      <c r="BE115" s="508" t="e">
        <f ca="1">+IF(AND(ISNUMBER(OFFSET('Hygiene Data'!$E$9,0,10*ROW('Hygiene Data'!E109))),'Data Summary'!DT115="Yes"),OFFSET('Hygiene Data'!$E$9,0,10*ROW('Hygiene Data'!E109)),NA())</f>
        <v>#N/A</v>
      </c>
      <c r="BF115" s="508" t="e">
        <f ca="1">+IF(AND(ISNUMBER(OFFSET('Hygiene Data'!$F$5,0,10*ROW('Hygiene Data'!F109))),'Data Summary'!DU115="Yes"),OFFSET('Hygiene Data'!$F$5,0,10*ROW('Hygiene Data'!F109)),NA())</f>
        <v>#N/A</v>
      </c>
      <c r="BG115" s="508" t="e">
        <f ca="1">+IF(AND(ISNUMBER(OFFSET('Hygiene Data'!$F$7,0,10*ROW('Hygiene Data'!F109))),'Data Summary'!DV115="Yes"),OFFSET('Hygiene Data'!$F$7,0,10*ROW('Hygiene Data'!F109)),NA())</f>
        <v>#N/A</v>
      </c>
      <c r="BH115" s="508" t="e">
        <f ca="1">+IF(AND(ISNUMBER(OFFSET('Hygiene Data'!$F$9,0,10*ROW('Hygiene Data'!F109))),'Data Summary'!DW115="Yes"),OFFSET('Hygiene Data'!$F$9,0,10*ROW('Hygiene Data'!F109)),NA())</f>
        <v>#N/A</v>
      </c>
      <c r="BI115" s="508" t="e">
        <f ca="1">+IF(AND(ISNUMBER(OFFSET('Hygiene Data'!$G$5,0,10*ROW('Hygiene Data'!G109))),'Data Summary'!DX115="Yes"),OFFSET('Hygiene Data'!$G$5,0,10*ROW('Hygiene Data'!G109)),NA())</f>
        <v>#N/A</v>
      </c>
      <c r="BJ115" s="508" t="e">
        <f ca="1">+IF(AND(ISNUMBER(OFFSET('Hygiene Data'!$G$7,0,10*ROW('Hygiene Data'!G109))),'Data Summary'!DY115="Yes"),OFFSET('Hygiene Data'!$G$7,0,10*ROW('Hygiene Data'!G109)),NA())</f>
        <v>#N/A</v>
      </c>
      <c r="BK115" s="508" t="e">
        <f ca="1">+IF(AND(ISNUMBER(OFFSET('Hygiene Data'!$G$9,0,10*ROW('Hygiene Data'!G109))),'Data Summary'!DZ115="Yes"),OFFSET('Hygiene Data'!$G$9,0,10*ROW('Hygiene Data'!G109)),NA())</f>
        <v>#N/A</v>
      </c>
      <c r="BL115" s="508" t="e">
        <f ca="1">+IF(AND(ISNUMBER(OFFSET('Hygiene Data'!$H$5,0,10*ROW('Hygiene Data'!H109))),'Data Summary'!EA115="Yes"),OFFSET('Hygiene Data'!$H$5,0,10*ROW('Hygiene Data'!H109)),NA())</f>
        <v>#N/A</v>
      </c>
      <c r="BM115" s="508" t="e">
        <f ca="1">+IF(AND(ISNUMBER(OFFSET('Hygiene Data'!$H$7,0,10*ROW('Hygiene Data'!H109))),'Data Summary'!EB115="Yes"),OFFSET('Hygiene Data'!$H$7,0,10*ROW('Hygiene Data'!H109)),NA())</f>
        <v>#N/A</v>
      </c>
      <c r="BN115" s="508" t="e">
        <f ca="1">+IF(AND(ISNUMBER(OFFSET('Hygiene Data'!$H$9,0,10*ROW('Hygiene Data'!H109))),'Data Summary'!EC115="Yes"),OFFSET('Hygiene Data'!$H$9,0,10*ROW('Hygiene Data'!H109)),NA())</f>
        <v>#N/A</v>
      </c>
      <c r="BO115" s="508" t="e">
        <f ca="1">+IF(AND(ISNUMBER(OFFSET('Hygiene Data'!$I$5,0,10*ROW('Hygiene Data'!I109))),'Data Summary'!ED115="Yes"),OFFSET('Hygiene Data'!$I$5,0,10*ROW('Hygiene Data'!I109)),NA())</f>
        <v>#N/A</v>
      </c>
      <c r="BP115" s="508" t="e">
        <f ca="1">+IF(AND(ISNUMBER(OFFSET('Hygiene Data'!$I$7,0,10*ROW('Hygiene Data'!I109))),'Data Summary'!EE115="Yes"),OFFSET('Hygiene Data'!$I$7,0,10*ROW('Hygiene Data'!I109)),NA())</f>
        <v>#N/A</v>
      </c>
      <c r="BQ115" s="508" t="e">
        <f ca="1">+IF(AND(ISNUMBER(OFFSET('Hygiene Data'!$I$9,0,10*ROW('Hygiene Data'!I109))),'Data Summary'!EF115="Yes"),OFFSET('Hygiene Data'!$I$9,0,10*ROW('Hygiene Data'!I109)),NA())</f>
        <v>#N/A</v>
      </c>
    </row>
    <row r="116" spans="1:69" x14ac:dyDescent="0.25">
      <c r="A116" s="504" t="e">
        <f ca="1">+RIGHT('Data Summary'!A116,LEN('Data Summary'!A116)-9)</f>
        <v>#VALUE!</v>
      </c>
      <c r="B116" s="478" t="str">
        <f ca="1">+IF(ISTEXT('Data Summary'!B116),'Data Summary'!B116,"")</f>
        <v/>
      </c>
      <c r="C116" s="505" t="e">
        <f ca="1">+VALUE('Data Summary'!C116)</f>
        <v>#VALUE!</v>
      </c>
      <c r="D116" s="506" t="e">
        <f ca="1">+IF(AND(ISNUMBER(OFFSET('Water Data'!$D$4,0,10*ROW('Water Data'!D110))),'Data Summary'!BS116="Yes"),100-OFFSET('Water Data'!$D$4,0,10*ROW('Water Data'!D110)),NA())</f>
        <v>#N/A</v>
      </c>
      <c r="E116" s="506" t="e">
        <f ca="1">+IF(AND(ISNUMBER(OFFSET('Water Data'!$D$6,0,10*ROW('Water Data'!D110))),'Data Summary'!BT116="Yes"),OFFSET('Water Data'!$D$6,0,10*ROW('Water Data'!D110)),NA())</f>
        <v>#N/A</v>
      </c>
      <c r="F116" s="506" t="e">
        <f ca="1">+IF(AND(ISNUMBER(OFFSET('Water Data'!$D$9,0,10*ROW('Water Data'!D110))),'Data Summary'!BU116="Yes"),OFFSET('Water Data'!$D$9,0,10*ROW('Water Data'!D110)),NA())</f>
        <v>#N/A</v>
      </c>
      <c r="G116" s="506" t="e">
        <f ca="1">+IF(AND(ISNUMBER(OFFSET('Water Data'!$E$4,0,10*ROW('Water Data'!E110))),'Data Summary'!BV116="Yes"),100-OFFSET('Water Data'!$E$4,0,10*ROW('Water Data'!E110)),NA())</f>
        <v>#N/A</v>
      </c>
      <c r="H116" s="506" t="e">
        <f ca="1">+IF(AND(ISNUMBER(OFFSET('Water Data'!$E$6,0,10*ROW('Water Data'!E110))),'Data Summary'!BW116="Yes"),OFFSET('Water Data'!$E$6,0,10*ROW('Water Data'!E110)),NA())</f>
        <v>#N/A</v>
      </c>
      <c r="I116" s="506" t="e">
        <f ca="1">+IF(AND(ISNUMBER(OFFSET('Water Data'!$E$9,0,10*ROW('Water Data'!E110))),'Data Summary'!BX116="Yes"),OFFSET('Water Data'!$E$9,0,10*ROW('Water Data'!E110)),NA())</f>
        <v>#N/A</v>
      </c>
      <c r="J116" s="506" t="e">
        <f ca="1">+IF(AND(ISNUMBER(OFFSET('Water Data'!$F$4,0,10*ROW('Water Data'!F110))),'Data Summary'!BY116="Yes"),100-OFFSET('Water Data'!$F$4,0,10*ROW('Water Data'!F110)),NA())</f>
        <v>#N/A</v>
      </c>
      <c r="K116" s="506" t="e">
        <f ca="1">+IF(AND(ISNUMBER(OFFSET('Water Data'!$F$6,0,10*ROW('Water Data'!F110))),'Data Summary'!BZ116="Yes"),OFFSET('Water Data'!$F$6,0,10*ROW('Water Data'!F110)),NA())</f>
        <v>#N/A</v>
      </c>
      <c r="L116" s="506" t="e">
        <f ca="1">+IF(AND(ISNUMBER(OFFSET('Water Data'!$F$9,0,10*ROW('Water Data'!F110))),'Data Summary'!CA116="Yes"),OFFSET('Water Data'!$F$9,0,10*ROW('Water Data'!F110)),NA())</f>
        <v>#N/A</v>
      </c>
      <c r="M116" s="506" t="e">
        <f ca="1">+IF(AND(ISNUMBER(OFFSET('Water Data'!$G$4,0,10*ROW('Water Data'!G110))),'Data Summary'!CB116="Yes"),100-OFFSET('Water Data'!$G$4,0,10*ROW('Water Data'!G110)),NA())</f>
        <v>#N/A</v>
      </c>
      <c r="N116" s="506" t="e">
        <f ca="1">+IF(AND(ISNUMBER(OFFSET('Water Data'!$G$6,0,10*ROW('Water Data'!G110))),'Data Summary'!CC116="Yes"),OFFSET('Water Data'!$G$6,0,10*ROW('Water Data'!G110)),NA())</f>
        <v>#N/A</v>
      </c>
      <c r="O116" s="506" t="e">
        <f ca="1">+IF(AND(ISNUMBER(OFFSET('Water Data'!$G$9,0,10*ROW('Water Data'!G110))),'Data Summary'!CD116="Yes"),OFFSET('Water Data'!$G$9,0,10*ROW('Water Data'!G110)),NA())</f>
        <v>#N/A</v>
      </c>
      <c r="P116" s="506" t="e">
        <f ca="1">+IF(AND(ISNUMBER(OFFSET('Water Data'!$H$4,0,10*ROW('Water Data'!H110))),'Data Summary'!CE116="Yes"),100-OFFSET('Water Data'!$H$4,0,10*ROW('Water Data'!H110)),NA())</f>
        <v>#N/A</v>
      </c>
      <c r="Q116" s="506" t="e">
        <f ca="1">+IF(AND(ISNUMBER(OFFSET('Water Data'!$H$6,0,10*ROW('Water Data'!H110))),'Data Summary'!CF116="Yes"),OFFSET('Water Data'!$H$6,0,10*ROW('Water Data'!H110)),NA())</f>
        <v>#N/A</v>
      </c>
      <c r="R116" s="506" t="e">
        <f ca="1">+IF(AND(ISNUMBER(OFFSET('Water Data'!$H$9,0,10*ROW('Water Data'!H110))),'Data Summary'!CG116="Yes"),OFFSET('Water Data'!$H$9,0,10*ROW('Water Data'!H110)),NA())</f>
        <v>#N/A</v>
      </c>
      <c r="S116" s="506" t="e">
        <f ca="1">+IF(AND(ISNUMBER(OFFSET('Water Data'!$I$4,0,10*ROW('Water Data'!I110))),'Data Summary'!CH116="Yes"),100-OFFSET('Water Data'!$I$4,0,10*ROW('Water Data'!I110)),NA())</f>
        <v>#N/A</v>
      </c>
      <c r="T116" s="506" t="e">
        <f ca="1">+IF(AND(ISNUMBER(OFFSET('Water Data'!$I$6,0,10*ROW('Water Data'!I110))),'Data Summary'!CI116="Yes"),OFFSET('Water Data'!$I$6,0,10*ROW('Water Data'!I110)),NA())</f>
        <v>#N/A</v>
      </c>
      <c r="U116" s="506" t="e">
        <f ca="1">+IF(AND(ISNUMBER(OFFSET('Water Data'!$I$9,0,10*ROW('Water Data'!I110))),'Data Summary'!CJ116="Yes"),OFFSET('Water Data'!$I$9,0,10*ROW('Water Data'!I110)),NA())</f>
        <v>#N/A</v>
      </c>
      <c r="V116" s="507" t="e">
        <f ca="1">+IF(AND(ISNUMBER(OFFSET('Sanitation Data'!$D$4,0,10*ROW('Sanitation Data'!D110))),'Data Summary'!CK116="Yes"),100-OFFSET('Sanitation Data'!$D$4,0,10*ROW('Sanitation Data'!D110)),NA())</f>
        <v>#N/A</v>
      </c>
      <c r="W116" s="507" t="e">
        <f ca="1">+IF(AND(ISNUMBER(OFFSET('Sanitation Data'!$D$6,0,10*ROW('Sanitation Data'!D110))),'Data Summary'!CL116="Yes"),OFFSET('Sanitation Data'!$D$6,0,10*ROW('Sanitation Data'!D110)),NA())</f>
        <v>#N/A</v>
      </c>
      <c r="X116" s="507" t="e">
        <f ca="1">+IF(AND(ISNUMBER(OFFSET('Sanitation Data'!$D$10,0,10*ROW('Sanitation Data'!D110))),'Data Summary'!CM116="Yes"),OFFSET('Sanitation Data'!$D$10,0,10*ROW('Sanitation Data'!D110)),NA())</f>
        <v>#N/A</v>
      </c>
      <c r="Y116" s="507" t="e">
        <f ca="1">+IF(AND(ISNUMBER(OFFSET('Sanitation Data'!$D$11,0,10*ROW('Sanitation Data'!D110))),'Data Summary'!CN116="Yes"),OFFSET('Sanitation Data'!$D$11,0,10*ROW('Sanitation Data'!D110)),NA())</f>
        <v>#N/A</v>
      </c>
      <c r="Z116" s="507" t="e">
        <f ca="1">+IF(AND(ISNUMBER(OFFSET('Sanitation Data'!$D$12,0,10*ROW('Sanitation Data'!D110))),'Data Summary'!CO116="Yes"),OFFSET('Sanitation Data'!$D$12,0,10*ROW('Sanitation Data'!D110)),NA())</f>
        <v>#N/A</v>
      </c>
      <c r="AA116" s="507" t="e">
        <f ca="1">+IF(AND(ISNUMBER(OFFSET('Sanitation Data'!$E$4,0,10*ROW('Sanitation Data'!E110))),'Data Summary'!CP116="Yes"),100-OFFSET('Sanitation Data'!$E$4,0,10*ROW('Sanitation Data'!E110)),NA())</f>
        <v>#N/A</v>
      </c>
      <c r="AB116" s="507" t="e">
        <f ca="1">+IF(AND(ISNUMBER(OFFSET('Sanitation Data'!$E$6,0,10*ROW('Sanitation Data'!E110))),'Data Summary'!CQ116="Yes"),OFFSET('Sanitation Data'!$E$6,0,10*ROW('Sanitation Data'!E110)),NA())</f>
        <v>#N/A</v>
      </c>
      <c r="AC116" s="507" t="e">
        <f ca="1">+IF(AND(ISNUMBER(OFFSET('Sanitation Data'!$E$10,0,10*ROW('Sanitation Data'!E110))),'Data Summary'!CR116="Yes"),OFFSET('Sanitation Data'!$E$10,0,10*ROW('Sanitation Data'!E110)),NA())</f>
        <v>#N/A</v>
      </c>
      <c r="AD116" s="507" t="e">
        <f ca="1">+IF(AND(ISNUMBER(OFFSET('Sanitation Data'!$E$11,0,10*ROW('Sanitation Data'!E110))),'Data Summary'!CS116="Yes"),OFFSET('Sanitation Data'!$E$11,0,10*ROW('Sanitation Data'!E110)),NA())</f>
        <v>#N/A</v>
      </c>
      <c r="AE116" s="507" t="e">
        <f ca="1">+IF(AND(ISNUMBER(OFFSET('Sanitation Data'!$E$12,0,10*ROW('Sanitation Data'!E110))),'Data Summary'!CT116="Yes"),OFFSET('Sanitation Data'!$E$12,0,10*ROW('Sanitation Data'!E110)),NA())</f>
        <v>#N/A</v>
      </c>
      <c r="AF116" s="507" t="e">
        <f ca="1">+IF(AND(ISNUMBER(OFFSET('Sanitation Data'!$F$4,0,10*ROW('Sanitation Data'!F110))),'Data Summary'!CU116="Yes"),100-OFFSET('Sanitation Data'!$F$4,0,10*ROW('Sanitation Data'!F110)),NA())</f>
        <v>#N/A</v>
      </c>
      <c r="AG116" s="507" t="e">
        <f ca="1">+IF(AND(ISNUMBER(OFFSET('Sanitation Data'!$F$6,0,10*ROW('Sanitation Data'!F110))),'Data Summary'!CV116="Yes"),OFFSET('Sanitation Data'!$F$6,0,10*ROW('Sanitation Data'!F110)),NA())</f>
        <v>#N/A</v>
      </c>
      <c r="AH116" s="507" t="e">
        <f ca="1">+IF(AND(ISNUMBER(OFFSET('Sanitation Data'!$F$10,0,10*ROW('Sanitation Data'!F110))),'Data Summary'!CW116="Yes"),OFFSET('Sanitation Data'!$F$10,0,10*ROW('Sanitation Data'!F110)),NA())</f>
        <v>#N/A</v>
      </c>
      <c r="AI116" s="507" t="e">
        <f ca="1">+IF(AND(ISNUMBER(OFFSET('Sanitation Data'!$F$11,0,10*ROW('Sanitation Data'!F110))),'Data Summary'!CX116="Yes"),OFFSET('Sanitation Data'!$F$11,0,10*ROW('Sanitation Data'!F110)),NA())</f>
        <v>#N/A</v>
      </c>
      <c r="AJ116" s="507" t="e">
        <f ca="1">+IF(AND(ISNUMBER(OFFSET('Sanitation Data'!$F$12,0,10*ROW('Sanitation Data'!F110))),'Data Summary'!CY116="Yes"),OFFSET('Sanitation Data'!$F$12,0,10*ROW('Sanitation Data'!F110)),NA())</f>
        <v>#N/A</v>
      </c>
      <c r="AK116" s="507" t="e">
        <f ca="1">+IF(AND(ISNUMBER(OFFSET('Sanitation Data'!$G$4,0,10*ROW('Sanitation Data'!G110))),'Data Summary'!CZ116="Yes"),100-OFFSET('Sanitation Data'!$G$4,0,10*ROW('Sanitation Data'!G110)),NA())</f>
        <v>#N/A</v>
      </c>
      <c r="AL116" s="507" t="e">
        <f ca="1">+IF(AND(ISNUMBER(OFFSET('Sanitation Data'!$G$6,0,10*ROW('Sanitation Data'!G110))),'Data Summary'!DA116="Yes"),OFFSET('Sanitation Data'!$G$6,0,10*ROW('Sanitation Data'!G110)),NA())</f>
        <v>#N/A</v>
      </c>
      <c r="AM116" s="507" t="e">
        <f ca="1">+IF(AND(ISNUMBER(OFFSET('Sanitation Data'!$G$10,0,10*ROW('Sanitation Data'!G110))),'Data Summary'!DB116="Yes"),OFFSET('Sanitation Data'!$G$10,0,10*ROW('Sanitation Data'!G110)),NA())</f>
        <v>#N/A</v>
      </c>
      <c r="AN116" s="507" t="e">
        <f ca="1">+IF(AND(ISNUMBER(OFFSET('Sanitation Data'!$G$11,0,10*ROW('Sanitation Data'!G110))),'Data Summary'!DC116="Yes"),OFFSET('Sanitation Data'!$G$11,0,10*ROW('Sanitation Data'!G110)),NA())</f>
        <v>#N/A</v>
      </c>
      <c r="AO116" s="507" t="e">
        <f ca="1">+IF(AND(ISNUMBER(OFFSET('Sanitation Data'!$G$12,0,10*ROW('Sanitation Data'!G110))),'Data Summary'!DD116="Yes"),OFFSET('Sanitation Data'!$G$12,0,10*ROW('Sanitation Data'!G110)),NA())</f>
        <v>#N/A</v>
      </c>
      <c r="AP116" s="507" t="e">
        <f ca="1">+IF(AND(ISNUMBER(OFFSET('Sanitation Data'!$H$4,0,10*ROW('Sanitation Data'!H110))),'Data Summary'!DE116="Yes"),100-OFFSET('Sanitation Data'!$H$4,0,10*ROW('Sanitation Data'!H110)),NA())</f>
        <v>#N/A</v>
      </c>
      <c r="AQ116" s="507" t="e">
        <f ca="1">+IF(AND(ISNUMBER(OFFSET('Sanitation Data'!$H$6,0,10*ROW('Sanitation Data'!H110))),'Data Summary'!DF116="Yes"),OFFSET('Sanitation Data'!$H$6,0,10*ROW('Sanitation Data'!H110)),NA())</f>
        <v>#N/A</v>
      </c>
      <c r="AR116" s="507" t="e">
        <f ca="1">+IF(AND(ISNUMBER(OFFSET('Sanitation Data'!$H$10,0,10*ROW('Sanitation Data'!H110))),'Data Summary'!DG116="Yes"),OFFSET('Sanitation Data'!$H$10,0,10*ROW('Sanitation Data'!H110)),NA())</f>
        <v>#N/A</v>
      </c>
      <c r="AS116" s="507" t="e">
        <f ca="1">+IF(AND(ISNUMBER(OFFSET('Sanitation Data'!$H$11,0,10*ROW('Sanitation Data'!H110))),'Data Summary'!DH116="Yes"),OFFSET('Sanitation Data'!$H$11,0,10*ROW('Sanitation Data'!H110)),NA())</f>
        <v>#N/A</v>
      </c>
      <c r="AT116" s="507" t="e">
        <f ca="1">+IF(AND(ISNUMBER(OFFSET('Sanitation Data'!$H$12,0,10*ROW('Sanitation Data'!H110))),'Data Summary'!DI116="Yes"),OFFSET('Sanitation Data'!$H$12,0,10*ROW('Sanitation Data'!H110)),NA())</f>
        <v>#N/A</v>
      </c>
      <c r="AU116" s="507" t="e">
        <f ca="1">+IF(AND(ISNUMBER(OFFSET('Sanitation Data'!$I$4,0,10*ROW('Sanitation Data'!I110))),'Data Summary'!DJ116="Yes"),100-OFFSET('Sanitation Data'!$I$4,0,10*ROW('Sanitation Data'!I110)),NA())</f>
        <v>#N/A</v>
      </c>
      <c r="AV116" s="507" t="e">
        <f ca="1">+IF(AND(ISNUMBER(OFFSET('Sanitation Data'!$I$6,0,10*ROW('Sanitation Data'!I110))),'Data Summary'!DK116="Yes"),OFFSET('Sanitation Data'!$I$6,0,10*ROW('Sanitation Data'!I110)),NA())</f>
        <v>#N/A</v>
      </c>
      <c r="AW116" s="507" t="e">
        <f ca="1">+IF(AND(ISNUMBER(OFFSET('Sanitation Data'!$I$10,0,10*ROW('Sanitation Data'!I110))),'Data Summary'!DL116="Yes"),OFFSET('Sanitation Data'!$I$10,0,10*ROW('Sanitation Data'!I110)),NA())</f>
        <v>#N/A</v>
      </c>
      <c r="AX116" s="507" t="e">
        <f ca="1">+IF(AND(ISNUMBER(OFFSET('Sanitation Data'!$I$11,0,10*ROW('Sanitation Data'!I110))),'Data Summary'!DM116="Yes"),OFFSET('Sanitation Data'!$I$11,0,10*ROW('Sanitation Data'!I110)),NA())</f>
        <v>#N/A</v>
      </c>
      <c r="AY116" s="507" t="e">
        <f ca="1">+IF(AND(ISNUMBER(OFFSET('Sanitation Data'!$I$12,0,10*ROW('Sanitation Data'!I110))),'Data Summary'!DN116="Yes"),OFFSET('Sanitation Data'!$I$12,0,10*ROW('Sanitation Data'!I110)),NA())</f>
        <v>#N/A</v>
      </c>
      <c r="AZ116" s="508" t="e">
        <f ca="1">+IF(AND(ISNUMBER(OFFSET('Hygiene Data'!$D$5,0,10*ROW('Hygiene Data'!D110))),'Data Summary'!DO116="Yes"),OFFSET('Hygiene Data'!$D$5,0,10*ROW('Hygiene Data'!D110)),NA())</f>
        <v>#N/A</v>
      </c>
      <c r="BA116" s="508" t="e">
        <f ca="1">+IF(AND(ISNUMBER(OFFSET('Hygiene Data'!$D$7,0,10*ROW('Hygiene Data'!D110))),'Data Summary'!DP116="Yes"),OFFSET('Hygiene Data'!$D$7,0,10*ROW('Hygiene Data'!D110)),NA())</f>
        <v>#N/A</v>
      </c>
      <c r="BB116" s="508" t="e">
        <f ca="1">+IF(AND(ISNUMBER(OFFSET('Hygiene Data'!$D$9,0,10*ROW('Hygiene Data'!D110))),'Data Summary'!DQ116="Yes"),OFFSET('Hygiene Data'!$D$9,0,10*ROW('Hygiene Data'!D110)),NA())</f>
        <v>#N/A</v>
      </c>
      <c r="BC116" s="508" t="e">
        <f ca="1">+IF(AND(ISNUMBER(OFFSET('Hygiene Data'!$E$5,0,10*ROW('Hygiene Data'!E110))),'Data Summary'!DR116="Yes"),OFFSET('Hygiene Data'!$E$5,0,10*ROW('Hygiene Data'!E110)),NA())</f>
        <v>#N/A</v>
      </c>
      <c r="BD116" s="508" t="e">
        <f ca="1">+IF(AND(ISNUMBER(OFFSET('Hygiene Data'!$E$7,0,10*ROW('Hygiene Data'!E110))),'Data Summary'!DS116="Yes"),OFFSET('Hygiene Data'!$E$7,0,10*ROW('Hygiene Data'!E110)),NA())</f>
        <v>#N/A</v>
      </c>
      <c r="BE116" s="508" t="e">
        <f ca="1">+IF(AND(ISNUMBER(OFFSET('Hygiene Data'!$E$9,0,10*ROW('Hygiene Data'!E110))),'Data Summary'!DT116="Yes"),OFFSET('Hygiene Data'!$E$9,0,10*ROW('Hygiene Data'!E110)),NA())</f>
        <v>#N/A</v>
      </c>
      <c r="BF116" s="508" t="e">
        <f ca="1">+IF(AND(ISNUMBER(OFFSET('Hygiene Data'!$F$5,0,10*ROW('Hygiene Data'!F110))),'Data Summary'!DU116="Yes"),OFFSET('Hygiene Data'!$F$5,0,10*ROW('Hygiene Data'!F110)),NA())</f>
        <v>#N/A</v>
      </c>
      <c r="BG116" s="508" t="e">
        <f ca="1">+IF(AND(ISNUMBER(OFFSET('Hygiene Data'!$F$7,0,10*ROW('Hygiene Data'!F110))),'Data Summary'!DV116="Yes"),OFFSET('Hygiene Data'!$F$7,0,10*ROW('Hygiene Data'!F110)),NA())</f>
        <v>#N/A</v>
      </c>
      <c r="BH116" s="508" t="e">
        <f ca="1">+IF(AND(ISNUMBER(OFFSET('Hygiene Data'!$F$9,0,10*ROW('Hygiene Data'!F110))),'Data Summary'!DW116="Yes"),OFFSET('Hygiene Data'!$F$9,0,10*ROW('Hygiene Data'!F110)),NA())</f>
        <v>#N/A</v>
      </c>
      <c r="BI116" s="508" t="e">
        <f ca="1">+IF(AND(ISNUMBER(OFFSET('Hygiene Data'!$G$5,0,10*ROW('Hygiene Data'!G110))),'Data Summary'!DX116="Yes"),OFFSET('Hygiene Data'!$G$5,0,10*ROW('Hygiene Data'!G110)),NA())</f>
        <v>#N/A</v>
      </c>
      <c r="BJ116" s="508" t="e">
        <f ca="1">+IF(AND(ISNUMBER(OFFSET('Hygiene Data'!$G$7,0,10*ROW('Hygiene Data'!G110))),'Data Summary'!DY116="Yes"),OFFSET('Hygiene Data'!$G$7,0,10*ROW('Hygiene Data'!G110)),NA())</f>
        <v>#N/A</v>
      </c>
      <c r="BK116" s="508" t="e">
        <f ca="1">+IF(AND(ISNUMBER(OFFSET('Hygiene Data'!$G$9,0,10*ROW('Hygiene Data'!G110))),'Data Summary'!DZ116="Yes"),OFFSET('Hygiene Data'!$G$9,0,10*ROW('Hygiene Data'!G110)),NA())</f>
        <v>#N/A</v>
      </c>
      <c r="BL116" s="508" t="e">
        <f ca="1">+IF(AND(ISNUMBER(OFFSET('Hygiene Data'!$H$5,0,10*ROW('Hygiene Data'!H110))),'Data Summary'!EA116="Yes"),OFFSET('Hygiene Data'!$H$5,0,10*ROW('Hygiene Data'!H110)),NA())</f>
        <v>#N/A</v>
      </c>
      <c r="BM116" s="508" t="e">
        <f ca="1">+IF(AND(ISNUMBER(OFFSET('Hygiene Data'!$H$7,0,10*ROW('Hygiene Data'!H110))),'Data Summary'!EB116="Yes"),OFFSET('Hygiene Data'!$H$7,0,10*ROW('Hygiene Data'!H110)),NA())</f>
        <v>#N/A</v>
      </c>
      <c r="BN116" s="508" t="e">
        <f ca="1">+IF(AND(ISNUMBER(OFFSET('Hygiene Data'!$H$9,0,10*ROW('Hygiene Data'!H110))),'Data Summary'!EC116="Yes"),OFFSET('Hygiene Data'!$H$9,0,10*ROW('Hygiene Data'!H110)),NA())</f>
        <v>#N/A</v>
      </c>
      <c r="BO116" s="508" t="e">
        <f ca="1">+IF(AND(ISNUMBER(OFFSET('Hygiene Data'!$I$5,0,10*ROW('Hygiene Data'!I110))),'Data Summary'!ED116="Yes"),OFFSET('Hygiene Data'!$I$5,0,10*ROW('Hygiene Data'!I110)),NA())</f>
        <v>#N/A</v>
      </c>
      <c r="BP116" s="508" t="e">
        <f ca="1">+IF(AND(ISNUMBER(OFFSET('Hygiene Data'!$I$7,0,10*ROW('Hygiene Data'!I110))),'Data Summary'!EE116="Yes"),OFFSET('Hygiene Data'!$I$7,0,10*ROW('Hygiene Data'!I110)),NA())</f>
        <v>#N/A</v>
      </c>
      <c r="BQ116" s="508" t="e">
        <f ca="1">+IF(AND(ISNUMBER(OFFSET('Hygiene Data'!$I$9,0,10*ROW('Hygiene Data'!I110))),'Data Summary'!EF116="Yes"),OFFSET('Hygiene Data'!$I$9,0,10*ROW('Hygiene Data'!I110)),NA())</f>
        <v>#N/A</v>
      </c>
    </row>
    <row r="117" spans="1:69" x14ac:dyDescent="0.25">
      <c r="A117" s="504" t="e">
        <f ca="1">+RIGHT('Data Summary'!A117,LEN('Data Summary'!A117)-9)</f>
        <v>#VALUE!</v>
      </c>
      <c r="B117" s="478" t="str">
        <f ca="1">+IF(ISTEXT('Data Summary'!B117),'Data Summary'!B117,"")</f>
        <v/>
      </c>
      <c r="C117" s="505" t="e">
        <f ca="1">+VALUE('Data Summary'!C117)</f>
        <v>#VALUE!</v>
      </c>
      <c r="D117" s="506" t="e">
        <f ca="1">+IF(AND(ISNUMBER(OFFSET('Water Data'!$D$4,0,10*ROW('Water Data'!D111))),'Data Summary'!BS117="Yes"),100-OFFSET('Water Data'!$D$4,0,10*ROW('Water Data'!D111)),NA())</f>
        <v>#N/A</v>
      </c>
      <c r="E117" s="506" t="e">
        <f ca="1">+IF(AND(ISNUMBER(OFFSET('Water Data'!$D$6,0,10*ROW('Water Data'!D111))),'Data Summary'!BT117="Yes"),OFFSET('Water Data'!$D$6,0,10*ROW('Water Data'!D111)),NA())</f>
        <v>#N/A</v>
      </c>
      <c r="F117" s="506" t="e">
        <f ca="1">+IF(AND(ISNUMBER(OFFSET('Water Data'!$D$9,0,10*ROW('Water Data'!D111))),'Data Summary'!BU117="Yes"),OFFSET('Water Data'!$D$9,0,10*ROW('Water Data'!D111)),NA())</f>
        <v>#N/A</v>
      </c>
      <c r="G117" s="506" t="e">
        <f ca="1">+IF(AND(ISNUMBER(OFFSET('Water Data'!$E$4,0,10*ROW('Water Data'!E111))),'Data Summary'!BV117="Yes"),100-OFFSET('Water Data'!$E$4,0,10*ROW('Water Data'!E111)),NA())</f>
        <v>#N/A</v>
      </c>
      <c r="H117" s="506" t="e">
        <f ca="1">+IF(AND(ISNUMBER(OFFSET('Water Data'!$E$6,0,10*ROW('Water Data'!E111))),'Data Summary'!BW117="Yes"),OFFSET('Water Data'!$E$6,0,10*ROW('Water Data'!E111)),NA())</f>
        <v>#N/A</v>
      </c>
      <c r="I117" s="506" t="e">
        <f ca="1">+IF(AND(ISNUMBER(OFFSET('Water Data'!$E$9,0,10*ROW('Water Data'!E111))),'Data Summary'!BX117="Yes"),OFFSET('Water Data'!$E$9,0,10*ROW('Water Data'!E111)),NA())</f>
        <v>#N/A</v>
      </c>
      <c r="J117" s="506" t="e">
        <f ca="1">+IF(AND(ISNUMBER(OFFSET('Water Data'!$F$4,0,10*ROW('Water Data'!F111))),'Data Summary'!BY117="Yes"),100-OFFSET('Water Data'!$F$4,0,10*ROW('Water Data'!F111)),NA())</f>
        <v>#N/A</v>
      </c>
      <c r="K117" s="506" t="e">
        <f ca="1">+IF(AND(ISNUMBER(OFFSET('Water Data'!$F$6,0,10*ROW('Water Data'!F111))),'Data Summary'!BZ117="Yes"),OFFSET('Water Data'!$F$6,0,10*ROW('Water Data'!F111)),NA())</f>
        <v>#N/A</v>
      </c>
      <c r="L117" s="506" t="e">
        <f ca="1">+IF(AND(ISNUMBER(OFFSET('Water Data'!$F$9,0,10*ROW('Water Data'!F111))),'Data Summary'!CA117="Yes"),OFFSET('Water Data'!$F$9,0,10*ROW('Water Data'!F111)),NA())</f>
        <v>#N/A</v>
      </c>
      <c r="M117" s="506" t="e">
        <f ca="1">+IF(AND(ISNUMBER(OFFSET('Water Data'!$G$4,0,10*ROW('Water Data'!G111))),'Data Summary'!CB117="Yes"),100-OFFSET('Water Data'!$G$4,0,10*ROW('Water Data'!G111)),NA())</f>
        <v>#N/A</v>
      </c>
      <c r="N117" s="506" t="e">
        <f ca="1">+IF(AND(ISNUMBER(OFFSET('Water Data'!$G$6,0,10*ROW('Water Data'!G111))),'Data Summary'!CC117="Yes"),OFFSET('Water Data'!$G$6,0,10*ROW('Water Data'!G111)),NA())</f>
        <v>#N/A</v>
      </c>
      <c r="O117" s="506" t="e">
        <f ca="1">+IF(AND(ISNUMBER(OFFSET('Water Data'!$G$9,0,10*ROW('Water Data'!G111))),'Data Summary'!CD117="Yes"),OFFSET('Water Data'!$G$9,0,10*ROW('Water Data'!G111)),NA())</f>
        <v>#N/A</v>
      </c>
      <c r="P117" s="506" t="e">
        <f ca="1">+IF(AND(ISNUMBER(OFFSET('Water Data'!$H$4,0,10*ROW('Water Data'!H111))),'Data Summary'!CE117="Yes"),100-OFFSET('Water Data'!$H$4,0,10*ROW('Water Data'!H111)),NA())</f>
        <v>#N/A</v>
      </c>
      <c r="Q117" s="506" t="e">
        <f ca="1">+IF(AND(ISNUMBER(OFFSET('Water Data'!$H$6,0,10*ROW('Water Data'!H111))),'Data Summary'!CF117="Yes"),OFFSET('Water Data'!$H$6,0,10*ROW('Water Data'!H111)),NA())</f>
        <v>#N/A</v>
      </c>
      <c r="R117" s="506" t="e">
        <f ca="1">+IF(AND(ISNUMBER(OFFSET('Water Data'!$H$9,0,10*ROW('Water Data'!H111))),'Data Summary'!CG117="Yes"),OFFSET('Water Data'!$H$9,0,10*ROW('Water Data'!H111)),NA())</f>
        <v>#N/A</v>
      </c>
      <c r="S117" s="506" t="e">
        <f ca="1">+IF(AND(ISNUMBER(OFFSET('Water Data'!$I$4,0,10*ROW('Water Data'!I111))),'Data Summary'!CH117="Yes"),100-OFFSET('Water Data'!$I$4,0,10*ROW('Water Data'!I111)),NA())</f>
        <v>#N/A</v>
      </c>
      <c r="T117" s="506" t="e">
        <f ca="1">+IF(AND(ISNUMBER(OFFSET('Water Data'!$I$6,0,10*ROW('Water Data'!I111))),'Data Summary'!CI117="Yes"),OFFSET('Water Data'!$I$6,0,10*ROW('Water Data'!I111)),NA())</f>
        <v>#N/A</v>
      </c>
      <c r="U117" s="506" t="e">
        <f ca="1">+IF(AND(ISNUMBER(OFFSET('Water Data'!$I$9,0,10*ROW('Water Data'!I111))),'Data Summary'!CJ117="Yes"),OFFSET('Water Data'!$I$9,0,10*ROW('Water Data'!I111)),NA())</f>
        <v>#N/A</v>
      </c>
      <c r="V117" s="507" t="e">
        <f ca="1">+IF(AND(ISNUMBER(OFFSET('Sanitation Data'!$D$4,0,10*ROW('Sanitation Data'!D111))),'Data Summary'!CK117="Yes"),100-OFFSET('Sanitation Data'!$D$4,0,10*ROW('Sanitation Data'!D111)),NA())</f>
        <v>#N/A</v>
      </c>
      <c r="W117" s="507" t="e">
        <f ca="1">+IF(AND(ISNUMBER(OFFSET('Sanitation Data'!$D$6,0,10*ROW('Sanitation Data'!D111))),'Data Summary'!CL117="Yes"),OFFSET('Sanitation Data'!$D$6,0,10*ROW('Sanitation Data'!D111)),NA())</f>
        <v>#N/A</v>
      </c>
      <c r="X117" s="507" t="e">
        <f ca="1">+IF(AND(ISNUMBER(OFFSET('Sanitation Data'!$D$10,0,10*ROW('Sanitation Data'!D111))),'Data Summary'!CM117="Yes"),OFFSET('Sanitation Data'!$D$10,0,10*ROW('Sanitation Data'!D111)),NA())</f>
        <v>#N/A</v>
      </c>
      <c r="Y117" s="507" t="e">
        <f ca="1">+IF(AND(ISNUMBER(OFFSET('Sanitation Data'!$D$11,0,10*ROW('Sanitation Data'!D111))),'Data Summary'!CN117="Yes"),OFFSET('Sanitation Data'!$D$11,0,10*ROW('Sanitation Data'!D111)),NA())</f>
        <v>#N/A</v>
      </c>
      <c r="Z117" s="507" t="e">
        <f ca="1">+IF(AND(ISNUMBER(OFFSET('Sanitation Data'!$D$12,0,10*ROW('Sanitation Data'!D111))),'Data Summary'!CO117="Yes"),OFFSET('Sanitation Data'!$D$12,0,10*ROW('Sanitation Data'!D111)),NA())</f>
        <v>#N/A</v>
      </c>
      <c r="AA117" s="507" t="e">
        <f ca="1">+IF(AND(ISNUMBER(OFFSET('Sanitation Data'!$E$4,0,10*ROW('Sanitation Data'!E111))),'Data Summary'!CP117="Yes"),100-OFFSET('Sanitation Data'!$E$4,0,10*ROW('Sanitation Data'!E111)),NA())</f>
        <v>#N/A</v>
      </c>
      <c r="AB117" s="507" t="e">
        <f ca="1">+IF(AND(ISNUMBER(OFFSET('Sanitation Data'!$E$6,0,10*ROW('Sanitation Data'!E111))),'Data Summary'!CQ117="Yes"),OFFSET('Sanitation Data'!$E$6,0,10*ROW('Sanitation Data'!E111)),NA())</f>
        <v>#N/A</v>
      </c>
      <c r="AC117" s="507" t="e">
        <f ca="1">+IF(AND(ISNUMBER(OFFSET('Sanitation Data'!$E$10,0,10*ROW('Sanitation Data'!E111))),'Data Summary'!CR117="Yes"),OFFSET('Sanitation Data'!$E$10,0,10*ROW('Sanitation Data'!E111)),NA())</f>
        <v>#N/A</v>
      </c>
      <c r="AD117" s="507" t="e">
        <f ca="1">+IF(AND(ISNUMBER(OFFSET('Sanitation Data'!$E$11,0,10*ROW('Sanitation Data'!E111))),'Data Summary'!CS117="Yes"),OFFSET('Sanitation Data'!$E$11,0,10*ROW('Sanitation Data'!E111)),NA())</f>
        <v>#N/A</v>
      </c>
      <c r="AE117" s="507" t="e">
        <f ca="1">+IF(AND(ISNUMBER(OFFSET('Sanitation Data'!$E$12,0,10*ROW('Sanitation Data'!E111))),'Data Summary'!CT117="Yes"),OFFSET('Sanitation Data'!$E$12,0,10*ROW('Sanitation Data'!E111)),NA())</f>
        <v>#N/A</v>
      </c>
      <c r="AF117" s="507" t="e">
        <f ca="1">+IF(AND(ISNUMBER(OFFSET('Sanitation Data'!$F$4,0,10*ROW('Sanitation Data'!F111))),'Data Summary'!CU117="Yes"),100-OFFSET('Sanitation Data'!$F$4,0,10*ROW('Sanitation Data'!F111)),NA())</f>
        <v>#N/A</v>
      </c>
      <c r="AG117" s="507" t="e">
        <f ca="1">+IF(AND(ISNUMBER(OFFSET('Sanitation Data'!$F$6,0,10*ROW('Sanitation Data'!F111))),'Data Summary'!CV117="Yes"),OFFSET('Sanitation Data'!$F$6,0,10*ROW('Sanitation Data'!F111)),NA())</f>
        <v>#N/A</v>
      </c>
      <c r="AH117" s="507" t="e">
        <f ca="1">+IF(AND(ISNUMBER(OFFSET('Sanitation Data'!$F$10,0,10*ROW('Sanitation Data'!F111))),'Data Summary'!CW117="Yes"),OFFSET('Sanitation Data'!$F$10,0,10*ROW('Sanitation Data'!F111)),NA())</f>
        <v>#N/A</v>
      </c>
      <c r="AI117" s="507" t="e">
        <f ca="1">+IF(AND(ISNUMBER(OFFSET('Sanitation Data'!$F$11,0,10*ROW('Sanitation Data'!F111))),'Data Summary'!CX117="Yes"),OFFSET('Sanitation Data'!$F$11,0,10*ROW('Sanitation Data'!F111)),NA())</f>
        <v>#N/A</v>
      </c>
      <c r="AJ117" s="507" t="e">
        <f ca="1">+IF(AND(ISNUMBER(OFFSET('Sanitation Data'!$F$12,0,10*ROW('Sanitation Data'!F111))),'Data Summary'!CY117="Yes"),OFFSET('Sanitation Data'!$F$12,0,10*ROW('Sanitation Data'!F111)),NA())</f>
        <v>#N/A</v>
      </c>
      <c r="AK117" s="507" t="e">
        <f ca="1">+IF(AND(ISNUMBER(OFFSET('Sanitation Data'!$G$4,0,10*ROW('Sanitation Data'!G111))),'Data Summary'!CZ117="Yes"),100-OFFSET('Sanitation Data'!$G$4,0,10*ROW('Sanitation Data'!G111)),NA())</f>
        <v>#N/A</v>
      </c>
      <c r="AL117" s="507" t="e">
        <f ca="1">+IF(AND(ISNUMBER(OFFSET('Sanitation Data'!$G$6,0,10*ROW('Sanitation Data'!G111))),'Data Summary'!DA117="Yes"),OFFSET('Sanitation Data'!$G$6,0,10*ROW('Sanitation Data'!G111)),NA())</f>
        <v>#N/A</v>
      </c>
      <c r="AM117" s="507" t="e">
        <f ca="1">+IF(AND(ISNUMBER(OFFSET('Sanitation Data'!$G$10,0,10*ROW('Sanitation Data'!G111))),'Data Summary'!DB117="Yes"),OFFSET('Sanitation Data'!$G$10,0,10*ROW('Sanitation Data'!G111)),NA())</f>
        <v>#N/A</v>
      </c>
      <c r="AN117" s="507" t="e">
        <f ca="1">+IF(AND(ISNUMBER(OFFSET('Sanitation Data'!$G$11,0,10*ROW('Sanitation Data'!G111))),'Data Summary'!DC117="Yes"),OFFSET('Sanitation Data'!$G$11,0,10*ROW('Sanitation Data'!G111)),NA())</f>
        <v>#N/A</v>
      </c>
      <c r="AO117" s="507" t="e">
        <f ca="1">+IF(AND(ISNUMBER(OFFSET('Sanitation Data'!$G$12,0,10*ROW('Sanitation Data'!G111))),'Data Summary'!DD117="Yes"),OFFSET('Sanitation Data'!$G$12,0,10*ROW('Sanitation Data'!G111)),NA())</f>
        <v>#N/A</v>
      </c>
      <c r="AP117" s="507" t="e">
        <f ca="1">+IF(AND(ISNUMBER(OFFSET('Sanitation Data'!$H$4,0,10*ROW('Sanitation Data'!H111))),'Data Summary'!DE117="Yes"),100-OFFSET('Sanitation Data'!$H$4,0,10*ROW('Sanitation Data'!H111)),NA())</f>
        <v>#N/A</v>
      </c>
      <c r="AQ117" s="507" t="e">
        <f ca="1">+IF(AND(ISNUMBER(OFFSET('Sanitation Data'!$H$6,0,10*ROW('Sanitation Data'!H111))),'Data Summary'!DF117="Yes"),OFFSET('Sanitation Data'!$H$6,0,10*ROW('Sanitation Data'!H111)),NA())</f>
        <v>#N/A</v>
      </c>
      <c r="AR117" s="507" t="e">
        <f ca="1">+IF(AND(ISNUMBER(OFFSET('Sanitation Data'!$H$10,0,10*ROW('Sanitation Data'!H111))),'Data Summary'!DG117="Yes"),OFFSET('Sanitation Data'!$H$10,0,10*ROW('Sanitation Data'!H111)),NA())</f>
        <v>#N/A</v>
      </c>
      <c r="AS117" s="507" t="e">
        <f ca="1">+IF(AND(ISNUMBER(OFFSET('Sanitation Data'!$H$11,0,10*ROW('Sanitation Data'!H111))),'Data Summary'!DH117="Yes"),OFFSET('Sanitation Data'!$H$11,0,10*ROW('Sanitation Data'!H111)),NA())</f>
        <v>#N/A</v>
      </c>
      <c r="AT117" s="507" t="e">
        <f ca="1">+IF(AND(ISNUMBER(OFFSET('Sanitation Data'!$H$12,0,10*ROW('Sanitation Data'!H111))),'Data Summary'!DI117="Yes"),OFFSET('Sanitation Data'!$H$12,0,10*ROW('Sanitation Data'!H111)),NA())</f>
        <v>#N/A</v>
      </c>
      <c r="AU117" s="507" t="e">
        <f ca="1">+IF(AND(ISNUMBER(OFFSET('Sanitation Data'!$I$4,0,10*ROW('Sanitation Data'!I111))),'Data Summary'!DJ117="Yes"),100-OFFSET('Sanitation Data'!$I$4,0,10*ROW('Sanitation Data'!I111)),NA())</f>
        <v>#N/A</v>
      </c>
      <c r="AV117" s="507" t="e">
        <f ca="1">+IF(AND(ISNUMBER(OFFSET('Sanitation Data'!$I$6,0,10*ROW('Sanitation Data'!I111))),'Data Summary'!DK117="Yes"),OFFSET('Sanitation Data'!$I$6,0,10*ROW('Sanitation Data'!I111)),NA())</f>
        <v>#N/A</v>
      </c>
      <c r="AW117" s="507" t="e">
        <f ca="1">+IF(AND(ISNUMBER(OFFSET('Sanitation Data'!$I$10,0,10*ROW('Sanitation Data'!I111))),'Data Summary'!DL117="Yes"),OFFSET('Sanitation Data'!$I$10,0,10*ROW('Sanitation Data'!I111)),NA())</f>
        <v>#N/A</v>
      </c>
      <c r="AX117" s="507" t="e">
        <f ca="1">+IF(AND(ISNUMBER(OFFSET('Sanitation Data'!$I$11,0,10*ROW('Sanitation Data'!I111))),'Data Summary'!DM117="Yes"),OFFSET('Sanitation Data'!$I$11,0,10*ROW('Sanitation Data'!I111)),NA())</f>
        <v>#N/A</v>
      </c>
      <c r="AY117" s="507" t="e">
        <f ca="1">+IF(AND(ISNUMBER(OFFSET('Sanitation Data'!$I$12,0,10*ROW('Sanitation Data'!I111))),'Data Summary'!DN117="Yes"),OFFSET('Sanitation Data'!$I$12,0,10*ROW('Sanitation Data'!I111)),NA())</f>
        <v>#N/A</v>
      </c>
      <c r="AZ117" s="508" t="e">
        <f ca="1">+IF(AND(ISNUMBER(OFFSET('Hygiene Data'!$D$5,0,10*ROW('Hygiene Data'!D111))),'Data Summary'!DO117="Yes"),OFFSET('Hygiene Data'!$D$5,0,10*ROW('Hygiene Data'!D111)),NA())</f>
        <v>#N/A</v>
      </c>
      <c r="BA117" s="508" t="e">
        <f ca="1">+IF(AND(ISNUMBER(OFFSET('Hygiene Data'!$D$7,0,10*ROW('Hygiene Data'!D111))),'Data Summary'!DP117="Yes"),OFFSET('Hygiene Data'!$D$7,0,10*ROW('Hygiene Data'!D111)),NA())</f>
        <v>#N/A</v>
      </c>
      <c r="BB117" s="508" t="e">
        <f ca="1">+IF(AND(ISNUMBER(OFFSET('Hygiene Data'!$D$9,0,10*ROW('Hygiene Data'!D111))),'Data Summary'!DQ117="Yes"),OFFSET('Hygiene Data'!$D$9,0,10*ROW('Hygiene Data'!D111)),NA())</f>
        <v>#N/A</v>
      </c>
      <c r="BC117" s="508" t="e">
        <f ca="1">+IF(AND(ISNUMBER(OFFSET('Hygiene Data'!$E$5,0,10*ROW('Hygiene Data'!E111))),'Data Summary'!DR117="Yes"),OFFSET('Hygiene Data'!$E$5,0,10*ROW('Hygiene Data'!E111)),NA())</f>
        <v>#N/A</v>
      </c>
      <c r="BD117" s="508" t="e">
        <f ca="1">+IF(AND(ISNUMBER(OFFSET('Hygiene Data'!$E$7,0,10*ROW('Hygiene Data'!E111))),'Data Summary'!DS117="Yes"),OFFSET('Hygiene Data'!$E$7,0,10*ROW('Hygiene Data'!E111)),NA())</f>
        <v>#N/A</v>
      </c>
      <c r="BE117" s="508" t="e">
        <f ca="1">+IF(AND(ISNUMBER(OFFSET('Hygiene Data'!$E$9,0,10*ROW('Hygiene Data'!E111))),'Data Summary'!DT117="Yes"),OFFSET('Hygiene Data'!$E$9,0,10*ROW('Hygiene Data'!E111)),NA())</f>
        <v>#N/A</v>
      </c>
      <c r="BF117" s="508" t="e">
        <f ca="1">+IF(AND(ISNUMBER(OFFSET('Hygiene Data'!$F$5,0,10*ROW('Hygiene Data'!F111))),'Data Summary'!DU117="Yes"),OFFSET('Hygiene Data'!$F$5,0,10*ROW('Hygiene Data'!F111)),NA())</f>
        <v>#N/A</v>
      </c>
      <c r="BG117" s="508" t="e">
        <f ca="1">+IF(AND(ISNUMBER(OFFSET('Hygiene Data'!$F$7,0,10*ROW('Hygiene Data'!F111))),'Data Summary'!DV117="Yes"),OFFSET('Hygiene Data'!$F$7,0,10*ROW('Hygiene Data'!F111)),NA())</f>
        <v>#N/A</v>
      </c>
      <c r="BH117" s="508" t="e">
        <f ca="1">+IF(AND(ISNUMBER(OFFSET('Hygiene Data'!$F$9,0,10*ROW('Hygiene Data'!F111))),'Data Summary'!DW117="Yes"),OFFSET('Hygiene Data'!$F$9,0,10*ROW('Hygiene Data'!F111)),NA())</f>
        <v>#N/A</v>
      </c>
      <c r="BI117" s="508" t="e">
        <f ca="1">+IF(AND(ISNUMBER(OFFSET('Hygiene Data'!$G$5,0,10*ROW('Hygiene Data'!G111))),'Data Summary'!DX117="Yes"),OFFSET('Hygiene Data'!$G$5,0,10*ROW('Hygiene Data'!G111)),NA())</f>
        <v>#N/A</v>
      </c>
      <c r="BJ117" s="508" t="e">
        <f ca="1">+IF(AND(ISNUMBER(OFFSET('Hygiene Data'!$G$7,0,10*ROW('Hygiene Data'!G111))),'Data Summary'!DY117="Yes"),OFFSET('Hygiene Data'!$G$7,0,10*ROW('Hygiene Data'!G111)),NA())</f>
        <v>#N/A</v>
      </c>
      <c r="BK117" s="508" t="e">
        <f ca="1">+IF(AND(ISNUMBER(OFFSET('Hygiene Data'!$G$9,0,10*ROW('Hygiene Data'!G111))),'Data Summary'!DZ117="Yes"),OFFSET('Hygiene Data'!$G$9,0,10*ROW('Hygiene Data'!G111)),NA())</f>
        <v>#N/A</v>
      </c>
      <c r="BL117" s="508" t="e">
        <f ca="1">+IF(AND(ISNUMBER(OFFSET('Hygiene Data'!$H$5,0,10*ROW('Hygiene Data'!H111))),'Data Summary'!EA117="Yes"),OFFSET('Hygiene Data'!$H$5,0,10*ROW('Hygiene Data'!H111)),NA())</f>
        <v>#N/A</v>
      </c>
      <c r="BM117" s="508" t="e">
        <f ca="1">+IF(AND(ISNUMBER(OFFSET('Hygiene Data'!$H$7,0,10*ROW('Hygiene Data'!H111))),'Data Summary'!EB117="Yes"),OFFSET('Hygiene Data'!$H$7,0,10*ROW('Hygiene Data'!H111)),NA())</f>
        <v>#N/A</v>
      </c>
      <c r="BN117" s="508" t="e">
        <f ca="1">+IF(AND(ISNUMBER(OFFSET('Hygiene Data'!$H$9,0,10*ROW('Hygiene Data'!H111))),'Data Summary'!EC117="Yes"),OFFSET('Hygiene Data'!$H$9,0,10*ROW('Hygiene Data'!H111)),NA())</f>
        <v>#N/A</v>
      </c>
      <c r="BO117" s="508" t="e">
        <f ca="1">+IF(AND(ISNUMBER(OFFSET('Hygiene Data'!$I$5,0,10*ROW('Hygiene Data'!I111))),'Data Summary'!ED117="Yes"),OFFSET('Hygiene Data'!$I$5,0,10*ROW('Hygiene Data'!I111)),NA())</f>
        <v>#N/A</v>
      </c>
      <c r="BP117" s="508" t="e">
        <f ca="1">+IF(AND(ISNUMBER(OFFSET('Hygiene Data'!$I$7,0,10*ROW('Hygiene Data'!I111))),'Data Summary'!EE117="Yes"),OFFSET('Hygiene Data'!$I$7,0,10*ROW('Hygiene Data'!I111)),NA())</f>
        <v>#N/A</v>
      </c>
      <c r="BQ117" s="508" t="e">
        <f ca="1">+IF(AND(ISNUMBER(OFFSET('Hygiene Data'!$I$9,0,10*ROW('Hygiene Data'!I111))),'Data Summary'!EF117="Yes"),OFFSET('Hygiene Data'!$I$9,0,10*ROW('Hygiene Data'!I111)),NA())</f>
        <v>#N/A</v>
      </c>
    </row>
    <row r="118" spans="1:69" x14ac:dyDescent="0.25">
      <c r="A118" s="504" t="e">
        <f ca="1">+RIGHT('Data Summary'!A118,LEN('Data Summary'!A118)-9)</f>
        <v>#VALUE!</v>
      </c>
      <c r="B118" s="478" t="str">
        <f ca="1">+IF(ISTEXT('Data Summary'!B118),'Data Summary'!B118,"")</f>
        <v/>
      </c>
      <c r="C118" s="505" t="e">
        <f ca="1">+VALUE('Data Summary'!C118)</f>
        <v>#VALUE!</v>
      </c>
      <c r="D118" s="506" t="e">
        <f ca="1">+IF(AND(ISNUMBER(OFFSET('Water Data'!$D$4,0,10*ROW('Water Data'!D112))),'Data Summary'!BS118="Yes"),100-OFFSET('Water Data'!$D$4,0,10*ROW('Water Data'!D112)),NA())</f>
        <v>#N/A</v>
      </c>
      <c r="E118" s="506" t="e">
        <f ca="1">+IF(AND(ISNUMBER(OFFSET('Water Data'!$D$6,0,10*ROW('Water Data'!D112))),'Data Summary'!BT118="Yes"),OFFSET('Water Data'!$D$6,0,10*ROW('Water Data'!D112)),NA())</f>
        <v>#N/A</v>
      </c>
      <c r="F118" s="506" t="e">
        <f ca="1">+IF(AND(ISNUMBER(OFFSET('Water Data'!$D$9,0,10*ROW('Water Data'!D112))),'Data Summary'!BU118="Yes"),OFFSET('Water Data'!$D$9,0,10*ROW('Water Data'!D112)),NA())</f>
        <v>#N/A</v>
      </c>
      <c r="G118" s="506" t="e">
        <f ca="1">+IF(AND(ISNUMBER(OFFSET('Water Data'!$E$4,0,10*ROW('Water Data'!E112))),'Data Summary'!BV118="Yes"),100-OFFSET('Water Data'!$E$4,0,10*ROW('Water Data'!E112)),NA())</f>
        <v>#N/A</v>
      </c>
      <c r="H118" s="506" t="e">
        <f ca="1">+IF(AND(ISNUMBER(OFFSET('Water Data'!$E$6,0,10*ROW('Water Data'!E112))),'Data Summary'!BW118="Yes"),OFFSET('Water Data'!$E$6,0,10*ROW('Water Data'!E112)),NA())</f>
        <v>#N/A</v>
      </c>
      <c r="I118" s="506" t="e">
        <f ca="1">+IF(AND(ISNUMBER(OFFSET('Water Data'!$E$9,0,10*ROW('Water Data'!E112))),'Data Summary'!BX118="Yes"),OFFSET('Water Data'!$E$9,0,10*ROW('Water Data'!E112)),NA())</f>
        <v>#N/A</v>
      </c>
      <c r="J118" s="506" t="e">
        <f ca="1">+IF(AND(ISNUMBER(OFFSET('Water Data'!$F$4,0,10*ROW('Water Data'!F112))),'Data Summary'!BY118="Yes"),100-OFFSET('Water Data'!$F$4,0,10*ROW('Water Data'!F112)),NA())</f>
        <v>#N/A</v>
      </c>
      <c r="K118" s="506" t="e">
        <f ca="1">+IF(AND(ISNUMBER(OFFSET('Water Data'!$F$6,0,10*ROW('Water Data'!F112))),'Data Summary'!BZ118="Yes"),OFFSET('Water Data'!$F$6,0,10*ROW('Water Data'!F112)),NA())</f>
        <v>#N/A</v>
      </c>
      <c r="L118" s="506" t="e">
        <f ca="1">+IF(AND(ISNUMBER(OFFSET('Water Data'!$F$9,0,10*ROW('Water Data'!F112))),'Data Summary'!CA118="Yes"),OFFSET('Water Data'!$F$9,0,10*ROW('Water Data'!F112)),NA())</f>
        <v>#N/A</v>
      </c>
      <c r="M118" s="506" t="e">
        <f ca="1">+IF(AND(ISNUMBER(OFFSET('Water Data'!$G$4,0,10*ROW('Water Data'!G112))),'Data Summary'!CB118="Yes"),100-OFFSET('Water Data'!$G$4,0,10*ROW('Water Data'!G112)),NA())</f>
        <v>#N/A</v>
      </c>
      <c r="N118" s="506" t="e">
        <f ca="1">+IF(AND(ISNUMBER(OFFSET('Water Data'!$G$6,0,10*ROW('Water Data'!G112))),'Data Summary'!CC118="Yes"),OFFSET('Water Data'!$G$6,0,10*ROW('Water Data'!G112)),NA())</f>
        <v>#N/A</v>
      </c>
      <c r="O118" s="506" t="e">
        <f ca="1">+IF(AND(ISNUMBER(OFFSET('Water Data'!$G$9,0,10*ROW('Water Data'!G112))),'Data Summary'!CD118="Yes"),OFFSET('Water Data'!$G$9,0,10*ROW('Water Data'!G112)),NA())</f>
        <v>#N/A</v>
      </c>
      <c r="P118" s="506" t="e">
        <f ca="1">+IF(AND(ISNUMBER(OFFSET('Water Data'!$H$4,0,10*ROW('Water Data'!H112))),'Data Summary'!CE118="Yes"),100-OFFSET('Water Data'!$H$4,0,10*ROW('Water Data'!H112)),NA())</f>
        <v>#N/A</v>
      </c>
      <c r="Q118" s="506" t="e">
        <f ca="1">+IF(AND(ISNUMBER(OFFSET('Water Data'!$H$6,0,10*ROW('Water Data'!H112))),'Data Summary'!CF118="Yes"),OFFSET('Water Data'!$H$6,0,10*ROW('Water Data'!H112)),NA())</f>
        <v>#N/A</v>
      </c>
      <c r="R118" s="506" t="e">
        <f ca="1">+IF(AND(ISNUMBER(OFFSET('Water Data'!$H$9,0,10*ROW('Water Data'!H112))),'Data Summary'!CG118="Yes"),OFFSET('Water Data'!$H$9,0,10*ROW('Water Data'!H112)),NA())</f>
        <v>#N/A</v>
      </c>
      <c r="S118" s="506" t="e">
        <f ca="1">+IF(AND(ISNUMBER(OFFSET('Water Data'!$I$4,0,10*ROW('Water Data'!I112))),'Data Summary'!CH118="Yes"),100-OFFSET('Water Data'!$I$4,0,10*ROW('Water Data'!I112)),NA())</f>
        <v>#N/A</v>
      </c>
      <c r="T118" s="506" t="e">
        <f ca="1">+IF(AND(ISNUMBER(OFFSET('Water Data'!$I$6,0,10*ROW('Water Data'!I112))),'Data Summary'!CI118="Yes"),OFFSET('Water Data'!$I$6,0,10*ROW('Water Data'!I112)),NA())</f>
        <v>#N/A</v>
      </c>
      <c r="U118" s="506" t="e">
        <f ca="1">+IF(AND(ISNUMBER(OFFSET('Water Data'!$I$9,0,10*ROW('Water Data'!I112))),'Data Summary'!CJ118="Yes"),OFFSET('Water Data'!$I$9,0,10*ROW('Water Data'!I112)),NA())</f>
        <v>#N/A</v>
      </c>
      <c r="V118" s="507" t="e">
        <f ca="1">+IF(AND(ISNUMBER(OFFSET('Sanitation Data'!$D$4,0,10*ROW('Sanitation Data'!D112))),'Data Summary'!CK118="Yes"),100-OFFSET('Sanitation Data'!$D$4,0,10*ROW('Sanitation Data'!D112)),NA())</f>
        <v>#N/A</v>
      </c>
      <c r="W118" s="507" t="e">
        <f ca="1">+IF(AND(ISNUMBER(OFFSET('Sanitation Data'!$D$6,0,10*ROW('Sanitation Data'!D112))),'Data Summary'!CL118="Yes"),OFFSET('Sanitation Data'!$D$6,0,10*ROW('Sanitation Data'!D112)),NA())</f>
        <v>#N/A</v>
      </c>
      <c r="X118" s="507" t="e">
        <f ca="1">+IF(AND(ISNUMBER(OFFSET('Sanitation Data'!$D$10,0,10*ROW('Sanitation Data'!D112))),'Data Summary'!CM118="Yes"),OFFSET('Sanitation Data'!$D$10,0,10*ROW('Sanitation Data'!D112)),NA())</f>
        <v>#N/A</v>
      </c>
      <c r="Y118" s="507" t="e">
        <f ca="1">+IF(AND(ISNUMBER(OFFSET('Sanitation Data'!$D$11,0,10*ROW('Sanitation Data'!D112))),'Data Summary'!CN118="Yes"),OFFSET('Sanitation Data'!$D$11,0,10*ROW('Sanitation Data'!D112)),NA())</f>
        <v>#N/A</v>
      </c>
      <c r="Z118" s="507" t="e">
        <f ca="1">+IF(AND(ISNUMBER(OFFSET('Sanitation Data'!$D$12,0,10*ROW('Sanitation Data'!D112))),'Data Summary'!CO118="Yes"),OFFSET('Sanitation Data'!$D$12,0,10*ROW('Sanitation Data'!D112)),NA())</f>
        <v>#N/A</v>
      </c>
      <c r="AA118" s="507" t="e">
        <f ca="1">+IF(AND(ISNUMBER(OFFSET('Sanitation Data'!$E$4,0,10*ROW('Sanitation Data'!E112))),'Data Summary'!CP118="Yes"),100-OFFSET('Sanitation Data'!$E$4,0,10*ROW('Sanitation Data'!E112)),NA())</f>
        <v>#N/A</v>
      </c>
      <c r="AB118" s="507" t="e">
        <f ca="1">+IF(AND(ISNUMBER(OFFSET('Sanitation Data'!$E$6,0,10*ROW('Sanitation Data'!E112))),'Data Summary'!CQ118="Yes"),OFFSET('Sanitation Data'!$E$6,0,10*ROW('Sanitation Data'!E112)),NA())</f>
        <v>#N/A</v>
      </c>
      <c r="AC118" s="507" t="e">
        <f ca="1">+IF(AND(ISNUMBER(OFFSET('Sanitation Data'!$E$10,0,10*ROW('Sanitation Data'!E112))),'Data Summary'!CR118="Yes"),OFFSET('Sanitation Data'!$E$10,0,10*ROW('Sanitation Data'!E112)),NA())</f>
        <v>#N/A</v>
      </c>
      <c r="AD118" s="507" t="e">
        <f ca="1">+IF(AND(ISNUMBER(OFFSET('Sanitation Data'!$E$11,0,10*ROW('Sanitation Data'!E112))),'Data Summary'!CS118="Yes"),OFFSET('Sanitation Data'!$E$11,0,10*ROW('Sanitation Data'!E112)),NA())</f>
        <v>#N/A</v>
      </c>
      <c r="AE118" s="507" t="e">
        <f ca="1">+IF(AND(ISNUMBER(OFFSET('Sanitation Data'!$E$12,0,10*ROW('Sanitation Data'!E112))),'Data Summary'!CT118="Yes"),OFFSET('Sanitation Data'!$E$12,0,10*ROW('Sanitation Data'!E112)),NA())</f>
        <v>#N/A</v>
      </c>
      <c r="AF118" s="507" t="e">
        <f ca="1">+IF(AND(ISNUMBER(OFFSET('Sanitation Data'!$F$4,0,10*ROW('Sanitation Data'!F112))),'Data Summary'!CU118="Yes"),100-OFFSET('Sanitation Data'!$F$4,0,10*ROW('Sanitation Data'!F112)),NA())</f>
        <v>#N/A</v>
      </c>
      <c r="AG118" s="507" t="e">
        <f ca="1">+IF(AND(ISNUMBER(OFFSET('Sanitation Data'!$F$6,0,10*ROW('Sanitation Data'!F112))),'Data Summary'!CV118="Yes"),OFFSET('Sanitation Data'!$F$6,0,10*ROW('Sanitation Data'!F112)),NA())</f>
        <v>#N/A</v>
      </c>
      <c r="AH118" s="507" t="e">
        <f ca="1">+IF(AND(ISNUMBER(OFFSET('Sanitation Data'!$F$10,0,10*ROW('Sanitation Data'!F112))),'Data Summary'!CW118="Yes"),OFFSET('Sanitation Data'!$F$10,0,10*ROW('Sanitation Data'!F112)),NA())</f>
        <v>#N/A</v>
      </c>
      <c r="AI118" s="507" t="e">
        <f ca="1">+IF(AND(ISNUMBER(OFFSET('Sanitation Data'!$F$11,0,10*ROW('Sanitation Data'!F112))),'Data Summary'!CX118="Yes"),OFFSET('Sanitation Data'!$F$11,0,10*ROW('Sanitation Data'!F112)),NA())</f>
        <v>#N/A</v>
      </c>
      <c r="AJ118" s="507" t="e">
        <f ca="1">+IF(AND(ISNUMBER(OFFSET('Sanitation Data'!$F$12,0,10*ROW('Sanitation Data'!F112))),'Data Summary'!CY118="Yes"),OFFSET('Sanitation Data'!$F$12,0,10*ROW('Sanitation Data'!F112)),NA())</f>
        <v>#N/A</v>
      </c>
      <c r="AK118" s="507" t="e">
        <f ca="1">+IF(AND(ISNUMBER(OFFSET('Sanitation Data'!$G$4,0,10*ROW('Sanitation Data'!G112))),'Data Summary'!CZ118="Yes"),100-OFFSET('Sanitation Data'!$G$4,0,10*ROW('Sanitation Data'!G112)),NA())</f>
        <v>#N/A</v>
      </c>
      <c r="AL118" s="507" t="e">
        <f ca="1">+IF(AND(ISNUMBER(OFFSET('Sanitation Data'!$G$6,0,10*ROW('Sanitation Data'!G112))),'Data Summary'!DA118="Yes"),OFFSET('Sanitation Data'!$G$6,0,10*ROW('Sanitation Data'!G112)),NA())</f>
        <v>#N/A</v>
      </c>
      <c r="AM118" s="507" t="e">
        <f ca="1">+IF(AND(ISNUMBER(OFFSET('Sanitation Data'!$G$10,0,10*ROW('Sanitation Data'!G112))),'Data Summary'!DB118="Yes"),OFFSET('Sanitation Data'!$G$10,0,10*ROW('Sanitation Data'!G112)),NA())</f>
        <v>#N/A</v>
      </c>
      <c r="AN118" s="507" t="e">
        <f ca="1">+IF(AND(ISNUMBER(OFFSET('Sanitation Data'!$G$11,0,10*ROW('Sanitation Data'!G112))),'Data Summary'!DC118="Yes"),OFFSET('Sanitation Data'!$G$11,0,10*ROW('Sanitation Data'!G112)),NA())</f>
        <v>#N/A</v>
      </c>
      <c r="AO118" s="507" t="e">
        <f ca="1">+IF(AND(ISNUMBER(OFFSET('Sanitation Data'!$G$12,0,10*ROW('Sanitation Data'!G112))),'Data Summary'!DD118="Yes"),OFFSET('Sanitation Data'!$G$12,0,10*ROW('Sanitation Data'!G112)),NA())</f>
        <v>#N/A</v>
      </c>
      <c r="AP118" s="507" t="e">
        <f ca="1">+IF(AND(ISNUMBER(OFFSET('Sanitation Data'!$H$4,0,10*ROW('Sanitation Data'!H112))),'Data Summary'!DE118="Yes"),100-OFFSET('Sanitation Data'!$H$4,0,10*ROW('Sanitation Data'!H112)),NA())</f>
        <v>#N/A</v>
      </c>
      <c r="AQ118" s="507" t="e">
        <f ca="1">+IF(AND(ISNUMBER(OFFSET('Sanitation Data'!$H$6,0,10*ROW('Sanitation Data'!H112))),'Data Summary'!DF118="Yes"),OFFSET('Sanitation Data'!$H$6,0,10*ROW('Sanitation Data'!H112)),NA())</f>
        <v>#N/A</v>
      </c>
      <c r="AR118" s="507" t="e">
        <f ca="1">+IF(AND(ISNUMBER(OFFSET('Sanitation Data'!$H$10,0,10*ROW('Sanitation Data'!H112))),'Data Summary'!DG118="Yes"),OFFSET('Sanitation Data'!$H$10,0,10*ROW('Sanitation Data'!H112)),NA())</f>
        <v>#N/A</v>
      </c>
      <c r="AS118" s="507" t="e">
        <f ca="1">+IF(AND(ISNUMBER(OFFSET('Sanitation Data'!$H$11,0,10*ROW('Sanitation Data'!H112))),'Data Summary'!DH118="Yes"),OFFSET('Sanitation Data'!$H$11,0,10*ROW('Sanitation Data'!H112)),NA())</f>
        <v>#N/A</v>
      </c>
      <c r="AT118" s="507" t="e">
        <f ca="1">+IF(AND(ISNUMBER(OFFSET('Sanitation Data'!$H$12,0,10*ROW('Sanitation Data'!H112))),'Data Summary'!DI118="Yes"),OFFSET('Sanitation Data'!$H$12,0,10*ROW('Sanitation Data'!H112)),NA())</f>
        <v>#N/A</v>
      </c>
      <c r="AU118" s="507" t="e">
        <f ca="1">+IF(AND(ISNUMBER(OFFSET('Sanitation Data'!$I$4,0,10*ROW('Sanitation Data'!I112))),'Data Summary'!DJ118="Yes"),100-OFFSET('Sanitation Data'!$I$4,0,10*ROW('Sanitation Data'!I112)),NA())</f>
        <v>#N/A</v>
      </c>
      <c r="AV118" s="507" t="e">
        <f ca="1">+IF(AND(ISNUMBER(OFFSET('Sanitation Data'!$I$6,0,10*ROW('Sanitation Data'!I112))),'Data Summary'!DK118="Yes"),OFFSET('Sanitation Data'!$I$6,0,10*ROW('Sanitation Data'!I112)),NA())</f>
        <v>#N/A</v>
      </c>
      <c r="AW118" s="507" t="e">
        <f ca="1">+IF(AND(ISNUMBER(OFFSET('Sanitation Data'!$I$10,0,10*ROW('Sanitation Data'!I112))),'Data Summary'!DL118="Yes"),OFFSET('Sanitation Data'!$I$10,0,10*ROW('Sanitation Data'!I112)),NA())</f>
        <v>#N/A</v>
      </c>
      <c r="AX118" s="507" t="e">
        <f ca="1">+IF(AND(ISNUMBER(OFFSET('Sanitation Data'!$I$11,0,10*ROW('Sanitation Data'!I112))),'Data Summary'!DM118="Yes"),OFFSET('Sanitation Data'!$I$11,0,10*ROW('Sanitation Data'!I112)),NA())</f>
        <v>#N/A</v>
      </c>
      <c r="AY118" s="507" t="e">
        <f ca="1">+IF(AND(ISNUMBER(OFFSET('Sanitation Data'!$I$12,0,10*ROW('Sanitation Data'!I112))),'Data Summary'!DN118="Yes"),OFFSET('Sanitation Data'!$I$12,0,10*ROW('Sanitation Data'!I112)),NA())</f>
        <v>#N/A</v>
      </c>
      <c r="AZ118" s="508" t="e">
        <f ca="1">+IF(AND(ISNUMBER(OFFSET('Hygiene Data'!$D$5,0,10*ROW('Hygiene Data'!D112))),'Data Summary'!DO118="Yes"),OFFSET('Hygiene Data'!$D$5,0,10*ROW('Hygiene Data'!D112)),NA())</f>
        <v>#N/A</v>
      </c>
      <c r="BA118" s="508" t="e">
        <f ca="1">+IF(AND(ISNUMBER(OFFSET('Hygiene Data'!$D$7,0,10*ROW('Hygiene Data'!D112))),'Data Summary'!DP118="Yes"),OFFSET('Hygiene Data'!$D$7,0,10*ROW('Hygiene Data'!D112)),NA())</f>
        <v>#N/A</v>
      </c>
      <c r="BB118" s="508" t="e">
        <f ca="1">+IF(AND(ISNUMBER(OFFSET('Hygiene Data'!$D$9,0,10*ROW('Hygiene Data'!D112))),'Data Summary'!DQ118="Yes"),OFFSET('Hygiene Data'!$D$9,0,10*ROW('Hygiene Data'!D112)),NA())</f>
        <v>#N/A</v>
      </c>
      <c r="BC118" s="508" t="e">
        <f ca="1">+IF(AND(ISNUMBER(OFFSET('Hygiene Data'!$E$5,0,10*ROW('Hygiene Data'!E112))),'Data Summary'!DR118="Yes"),OFFSET('Hygiene Data'!$E$5,0,10*ROW('Hygiene Data'!E112)),NA())</f>
        <v>#N/A</v>
      </c>
      <c r="BD118" s="508" t="e">
        <f ca="1">+IF(AND(ISNUMBER(OFFSET('Hygiene Data'!$E$7,0,10*ROW('Hygiene Data'!E112))),'Data Summary'!DS118="Yes"),OFFSET('Hygiene Data'!$E$7,0,10*ROW('Hygiene Data'!E112)),NA())</f>
        <v>#N/A</v>
      </c>
      <c r="BE118" s="508" t="e">
        <f ca="1">+IF(AND(ISNUMBER(OFFSET('Hygiene Data'!$E$9,0,10*ROW('Hygiene Data'!E112))),'Data Summary'!DT118="Yes"),OFFSET('Hygiene Data'!$E$9,0,10*ROW('Hygiene Data'!E112)),NA())</f>
        <v>#N/A</v>
      </c>
      <c r="BF118" s="508" t="e">
        <f ca="1">+IF(AND(ISNUMBER(OFFSET('Hygiene Data'!$F$5,0,10*ROW('Hygiene Data'!F112))),'Data Summary'!DU118="Yes"),OFFSET('Hygiene Data'!$F$5,0,10*ROW('Hygiene Data'!F112)),NA())</f>
        <v>#N/A</v>
      </c>
      <c r="BG118" s="508" t="e">
        <f ca="1">+IF(AND(ISNUMBER(OFFSET('Hygiene Data'!$F$7,0,10*ROW('Hygiene Data'!F112))),'Data Summary'!DV118="Yes"),OFFSET('Hygiene Data'!$F$7,0,10*ROW('Hygiene Data'!F112)),NA())</f>
        <v>#N/A</v>
      </c>
      <c r="BH118" s="508" t="e">
        <f ca="1">+IF(AND(ISNUMBER(OFFSET('Hygiene Data'!$F$9,0,10*ROW('Hygiene Data'!F112))),'Data Summary'!DW118="Yes"),OFFSET('Hygiene Data'!$F$9,0,10*ROW('Hygiene Data'!F112)),NA())</f>
        <v>#N/A</v>
      </c>
      <c r="BI118" s="508" t="e">
        <f ca="1">+IF(AND(ISNUMBER(OFFSET('Hygiene Data'!$G$5,0,10*ROW('Hygiene Data'!G112))),'Data Summary'!DX118="Yes"),OFFSET('Hygiene Data'!$G$5,0,10*ROW('Hygiene Data'!G112)),NA())</f>
        <v>#N/A</v>
      </c>
      <c r="BJ118" s="508" t="e">
        <f ca="1">+IF(AND(ISNUMBER(OFFSET('Hygiene Data'!$G$7,0,10*ROW('Hygiene Data'!G112))),'Data Summary'!DY118="Yes"),OFFSET('Hygiene Data'!$G$7,0,10*ROW('Hygiene Data'!G112)),NA())</f>
        <v>#N/A</v>
      </c>
      <c r="BK118" s="508" t="e">
        <f ca="1">+IF(AND(ISNUMBER(OFFSET('Hygiene Data'!$G$9,0,10*ROW('Hygiene Data'!G112))),'Data Summary'!DZ118="Yes"),OFFSET('Hygiene Data'!$G$9,0,10*ROW('Hygiene Data'!G112)),NA())</f>
        <v>#N/A</v>
      </c>
      <c r="BL118" s="508" t="e">
        <f ca="1">+IF(AND(ISNUMBER(OFFSET('Hygiene Data'!$H$5,0,10*ROW('Hygiene Data'!H112))),'Data Summary'!EA118="Yes"),OFFSET('Hygiene Data'!$H$5,0,10*ROW('Hygiene Data'!H112)),NA())</f>
        <v>#N/A</v>
      </c>
      <c r="BM118" s="508" t="e">
        <f ca="1">+IF(AND(ISNUMBER(OFFSET('Hygiene Data'!$H$7,0,10*ROW('Hygiene Data'!H112))),'Data Summary'!EB118="Yes"),OFFSET('Hygiene Data'!$H$7,0,10*ROW('Hygiene Data'!H112)),NA())</f>
        <v>#N/A</v>
      </c>
      <c r="BN118" s="508" t="e">
        <f ca="1">+IF(AND(ISNUMBER(OFFSET('Hygiene Data'!$H$9,0,10*ROW('Hygiene Data'!H112))),'Data Summary'!EC118="Yes"),OFFSET('Hygiene Data'!$H$9,0,10*ROW('Hygiene Data'!H112)),NA())</f>
        <v>#N/A</v>
      </c>
      <c r="BO118" s="508" t="e">
        <f ca="1">+IF(AND(ISNUMBER(OFFSET('Hygiene Data'!$I$5,0,10*ROW('Hygiene Data'!I112))),'Data Summary'!ED118="Yes"),OFFSET('Hygiene Data'!$I$5,0,10*ROW('Hygiene Data'!I112)),NA())</f>
        <v>#N/A</v>
      </c>
      <c r="BP118" s="508" t="e">
        <f ca="1">+IF(AND(ISNUMBER(OFFSET('Hygiene Data'!$I$7,0,10*ROW('Hygiene Data'!I112))),'Data Summary'!EE118="Yes"),OFFSET('Hygiene Data'!$I$7,0,10*ROW('Hygiene Data'!I112)),NA())</f>
        <v>#N/A</v>
      </c>
      <c r="BQ118" s="508" t="e">
        <f ca="1">+IF(AND(ISNUMBER(OFFSET('Hygiene Data'!$I$9,0,10*ROW('Hygiene Data'!I112))),'Data Summary'!EF118="Yes"),OFFSET('Hygiene Data'!$I$9,0,10*ROW('Hygiene Data'!I112)),NA())</f>
        <v>#N/A</v>
      </c>
    </row>
    <row r="119" spans="1:69" x14ac:dyDescent="0.25">
      <c r="A119" s="504" t="e">
        <f ca="1">+RIGHT('Data Summary'!A119,LEN('Data Summary'!A119)-9)</f>
        <v>#VALUE!</v>
      </c>
      <c r="B119" s="478" t="str">
        <f ca="1">+IF(ISTEXT('Data Summary'!B119),'Data Summary'!B119,"")</f>
        <v/>
      </c>
      <c r="C119" s="505" t="e">
        <f ca="1">+VALUE('Data Summary'!C119)</f>
        <v>#VALUE!</v>
      </c>
      <c r="D119" s="506" t="e">
        <f ca="1">+IF(AND(ISNUMBER(OFFSET('Water Data'!$D$4,0,10*ROW('Water Data'!D113))),'Data Summary'!BS119="Yes"),100-OFFSET('Water Data'!$D$4,0,10*ROW('Water Data'!D113)),NA())</f>
        <v>#N/A</v>
      </c>
      <c r="E119" s="506" t="e">
        <f ca="1">+IF(AND(ISNUMBER(OFFSET('Water Data'!$D$6,0,10*ROW('Water Data'!D113))),'Data Summary'!BT119="Yes"),OFFSET('Water Data'!$D$6,0,10*ROW('Water Data'!D113)),NA())</f>
        <v>#N/A</v>
      </c>
      <c r="F119" s="506" t="e">
        <f ca="1">+IF(AND(ISNUMBER(OFFSET('Water Data'!$D$9,0,10*ROW('Water Data'!D113))),'Data Summary'!BU119="Yes"),OFFSET('Water Data'!$D$9,0,10*ROW('Water Data'!D113)),NA())</f>
        <v>#N/A</v>
      </c>
      <c r="G119" s="506" t="e">
        <f ca="1">+IF(AND(ISNUMBER(OFFSET('Water Data'!$E$4,0,10*ROW('Water Data'!E113))),'Data Summary'!BV119="Yes"),100-OFFSET('Water Data'!$E$4,0,10*ROW('Water Data'!E113)),NA())</f>
        <v>#N/A</v>
      </c>
      <c r="H119" s="506" t="e">
        <f ca="1">+IF(AND(ISNUMBER(OFFSET('Water Data'!$E$6,0,10*ROW('Water Data'!E113))),'Data Summary'!BW119="Yes"),OFFSET('Water Data'!$E$6,0,10*ROW('Water Data'!E113)),NA())</f>
        <v>#N/A</v>
      </c>
      <c r="I119" s="506" t="e">
        <f ca="1">+IF(AND(ISNUMBER(OFFSET('Water Data'!$E$9,0,10*ROW('Water Data'!E113))),'Data Summary'!BX119="Yes"),OFFSET('Water Data'!$E$9,0,10*ROW('Water Data'!E113)),NA())</f>
        <v>#N/A</v>
      </c>
      <c r="J119" s="506" t="e">
        <f ca="1">+IF(AND(ISNUMBER(OFFSET('Water Data'!$F$4,0,10*ROW('Water Data'!F113))),'Data Summary'!BY119="Yes"),100-OFFSET('Water Data'!$F$4,0,10*ROW('Water Data'!F113)),NA())</f>
        <v>#N/A</v>
      </c>
      <c r="K119" s="506" t="e">
        <f ca="1">+IF(AND(ISNUMBER(OFFSET('Water Data'!$F$6,0,10*ROW('Water Data'!F113))),'Data Summary'!BZ119="Yes"),OFFSET('Water Data'!$F$6,0,10*ROW('Water Data'!F113)),NA())</f>
        <v>#N/A</v>
      </c>
      <c r="L119" s="506" t="e">
        <f ca="1">+IF(AND(ISNUMBER(OFFSET('Water Data'!$F$9,0,10*ROW('Water Data'!F113))),'Data Summary'!CA119="Yes"),OFFSET('Water Data'!$F$9,0,10*ROW('Water Data'!F113)),NA())</f>
        <v>#N/A</v>
      </c>
      <c r="M119" s="506" t="e">
        <f ca="1">+IF(AND(ISNUMBER(OFFSET('Water Data'!$G$4,0,10*ROW('Water Data'!G113))),'Data Summary'!CB119="Yes"),100-OFFSET('Water Data'!$G$4,0,10*ROW('Water Data'!G113)),NA())</f>
        <v>#N/A</v>
      </c>
      <c r="N119" s="506" t="e">
        <f ca="1">+IF(AND(ISNUMBER(OFFSET('Water Data'!$G$6,0,10*ROW('Water Data'!G113))),'Data Summary'!CC119="Yes"),OFFSET('Water Data'!$G$6,0,10*ROW('Water Data'!G113)),NA())</f>
        <v>#N/A</v>
      </c>
      <c r="O119" s="506" t="e">
        <f ca="1">+IF(AND(ISNUMBER(OFFSET('Water Data'!$G$9,0,10*ROW('Water Data'!G113))),'Data Summary'!CD119="Yes"),OFFSET('Water Data'!$G$9,0,10*ROW('Water Data'!G113)),NA())</f>
        <v>#N/A</v>
      </c>
      <c r="P119" s="506" t="e">
        <f ca="1">+IF(AND(ISNUMBER(OFFSET('Water Data'!$H$4,0,10*ROW('Water Data'!H113))),'Data Summary'!CE119="Yes"),100-OFFSET('Water Data'!$H$4,0,10*ROW('Water Data'!H113)),NA())</f>
        <v>#N/A</v>
      </c>
      <c r="Q119" s="506" t="e">
        <f ca="1">+IF(AND(ISNUMBER(OFFSET('Water Data'!$H$6,0,10*ROW('Water Data'!H113))),'Data Summary'!CF119="Yes"),OFFSET('Water Data'!$H$6,0,10*ROW('Water Data'!H113)),NA())</f>
        <v>#N/A</v>
      </c>
      <c r="R119" s="506" t="e">
        <f ca="1">+IF(AND(ISNUMBER(OFFSET('Water Data'!$H$9,0,10*ROW('Water Data'!H113))),'Data Summary'!CG119="Yes"),OFFSET('Water Data'!$H$9,0,10*ROW('Water Data'!H113)),NA())</f>
        <v>#N/A</v>
      </c>
      <c r="S119" s="506" t="e">
        <f ca="1">+IF(AND(ISNUMBER(OFFSET('Water Data'!$I$4,0,10*ROW('Water Data'!I113))),'Data Summary'!CH119="Yes"),100-OFFSET('Water Data'!$I$4,0,10*ROW('Water Data'!I113)),NA())</f>
        <v>#N/A</v>
      </c>
      <c r="T119" s="506" t="e">
        <f ca="1">+IF(AND(ISNUMBER(OFFSET('Water Data'!$I$6,0,10*ROW('Water Data'!I113))),'Data Summary'!CI119="Yes"),OFFSET('Water Data'!$I$6,0,10*ROW('Water Data'!I113)),NA())</f>
        <v>#N/A</v>
      </c>
      <c r="U119" s="506" t="e">
        <f ca="1">+IF(AND(ISNUMBER(OFFSET('Water Data'!$I$9,0,10*ROW('Water Data'!I113))),'Data Summary'!CJ119="Yes"),OFFSET('Water Data'!$I$9,0,10*ROW('Water Data'!I113)),NA())</f>
        <v>#N/A</v>
      </c>
      <c r="V119" s="507" t="e">
        <f ca="1">+IF(AND(ISNUMBER(OFFSET('Sanitation Data'!$D$4,0,10*ROW('Sanitation Data'!D113))),'Data Summary'!CK119="Yes"),100-OFFSET('Sanitation Data'!$D$4,0,10*ROW('Sanitation Data'!D113)),NA())</f>
        <v>#N/A</v>
      </c>
      <c r="W119" s="507" t="e">
        <f ca="1">+IF(AND(ISNUMBER(OFFSET('Sanitation Data'!$D$6,0,10*ROW('Sanitation Data'!D113))),'Data Summary'!CL119="Yes"),OFFSET('Sanitation Data'!$D$6,0,10*ROW('Sanitation Data'!D113)),NA())</f>
        <v>#N/A</v>
      </c>
      <c r="X119" s="507" t="e">
        <f ca="1">+IF(AND(ISNUMBER(OFFSET('Sanitation Data'!$D$10,0,10*ROW('Sanitation Data'!D113))),'Data Summary'!CM119="Yes"),OFFSET('Sanitation Data'!$D$10,0,10*ROW('Sanitation Data'!D113)),NA())</f>
        <v>#N/A</v>
      </c>
      <c r="Y119" s="507" t="e">
        <f ca="1">+IF(AND(ISNUMBER(OFFSET('Sanitation Data'!$D$11,0,10*ROW('Sanitation Data'!D113))),'Data Summary'!CN119="Yes"),OFFSET('Sanitation Data'!$D$11,0,10*ROW('Sanitation Data'!D113)),NA())</f>
        <v>#N/A</v>
      </c>
      <c r="Z119" s="507" t="e">
        <f ca="1">+IF(AND(ISNUMBER(OFFSET('Sanitation Data'!$D$12,0,10*ROW('Sanitation Data'!D113))),'Data Summary'!CO119="Yes"),OFFSET('Sanitation Data'!$D$12,0,10*ROW('Sanitation Data'!D113)),NA())</f>
        <v>#N/A</v>
      </c>
      <c r="AA119" s="507" t="e">
        <f ca="1">+IF(AND(ISNUMBER(OFFSET('Sanitation Data'!$E$4,0,10*ROW('Sanitation Data'!E113))),'Data Summary'!CP119="Yes"),100-OFFSET('Sanitation Data'!$E$4,0,10*ROW('Sanitation Data'!E113)),NA())</f>
        <v>#N/A</v>
      </c>
      <c r="AB119" s="507" t="e">
        <f ca="1">+IF(AND(ISNUMBER(OFFSET('Sanitation Data'!$E$6,0,10*ROW('Sanitation Data'!E113))),'Data Summary'!CQ119="Yes"),OFFSET('Sanitation Data'!$E$6,0,10*ROW('Sanitation Data'!E113)),NA())</f>
        <v>#N/A</v>
      </c>
      <c r="AC119" s="507" t="e">
        <f ca="1">+IF(AND(ISNUMBER(OFFSET('Sanitation Data'!$E$10,0,10*ROW('Sanitation Data'!E113))),'Data Summary'!CR119="Yes"),OFFSET('Sanitation Data'!$E$10,0,10*ROW('Sanitation Data'!E113)),NA())</f>
        <v>#N/A</v>
      </c>
      <c r="AD119" s="507" t="e">
        <f ca="1">+IF(AND(ISNUMBER(OFFSET('Sanitation Data'!$E$11,0,10*ROW('Sanitation Data'!E113))),'Data Summary'!CS119="Yes"),OFFSET('Sanitation Data'!$E$11,0,10*ROW('Sanitation Data'!E113)),NA())</f>
        <v>#N/A</v>
      </c>
      <c r="AE119" s="507" t="e">
        <f ca="1">+IF(AND(ISNUMBER(OFFSET('Sanitation Data'!$E$12,0,10*ROW('Sanitation Data'!E113))),'Data Summary'!CT119="Yes"),OFFSET('Sanitation Data'!$E$12,0,10*ROW('Sanitation Data'!E113)),NA())</f>
        <v>#N/A</v>
      </c>
      <c r="AF119" s="507" t="e">
        <f ca="1">+IF(AND(ISNUMBER(OFFSET('Sanitation Data'!$F$4,0,10*ROW('Sanitation Data'!F113))),'Data Summary'!CU119="Yes"),100-OFFSET('Sanitation Data'!$F$4,0,10*ROW('Sanitation Data'!F113)),NA())</f>
        <v>#N/A</v>
      </c>
      <c r="AG119" s="507" t="e">
        <f ca="1">+IF(AND(ISNUMBER(OFFSET('Sanitation Data'!$F$6,0,10*ROW('Sanitation Data'!F113))),'Data Summary'!CV119="Yes"),OFFSET('Sanitation Data'!$F$6,0,10*ROW('Sanitation Data'!F113)),NA())</f>
        <v>#N/A</v>
      </c>
      <c r="AH119" s="507" t="e">
        <f ca="1">+IF(AND(ISNUMBER(OFFSET('Sanitation Data'!$F$10,0,10*ROW('Sanitation Data'!F113))),'Data Summary'!CW119="Yes"),OFFSET('Sanitation Data'!$F$10,0,10*ROW('Sanitation Data'!F113)),NA())</f>
        <v>#N/A</v>
      </c>
      <c r="AI119" s="507" t="e">
        <f ca="1">+IF(AND(ISNUMBER(OFFSET('Sanitation Data'!$F$11,0,10*ROW('Sanitation Data'!F113))),'Data Summary'!CX119="Yes"),OFFSET('Sanitation Data'!$F$11,0,10*ROW('Sanitation Data'!F113)),NA())</f>
        <v>#N/A</v>
      </c>
      <c r="AJ119" s="507" t="e">
        <f ca="1">+IF(AND(ISNUMBER(OFFSET('Sanitation Data'!$F$12,0,10*ROW('Sanitation Data'!F113))),'Data Summary'!CY119="Yes"),OFFSET('Sanitation Data'!$F$12,0,10*ROW('Sanitation Data'!F113)),NA())</f>
        <v>#N/A</v>
      </c>
      <c r="AK119" s="507" t="e">
        <f ca="1">+IF(AND(ISNUMBER(OFFSET('Sanitation Data'!$G$4,0,10*ROW('Sanitation Data'!G113))),'Data Summary'!CZ119="Yes"),100-OFFSET('Sanitation Data'!$G$4,0,10*ROW('Sanitation Data'!G113)),NA())</f>
        <v>#N/A</v>
      </c>
      <c r="AL119" s="507" t="e">
        <f ca="1">+IF(AND(ISNUMBER(OFFSET('Sanitation Data'!$G$6,0,10*ROW('Sanitation Data'!G113))),'Data Summary'!DA119="Yes"),OFFSET('Sanitation Data'!$G$6,0,10*ROW('Sanitation Data'!G113)),NA())</f>
        <v>#N/A</v>
      </c>
      <c r="AM119" s="507" t="e">
        <f ca="1">+IF(AND(ISNUMBER(OFFSET('Sanitation Data'!$G$10,0,10*ROW('Sanitation Data'!G113))),'Data Summary'!DB119="Yes"),OFFSET('Sanitation Data'!$G$10,0,10*ROW('Sanitation Data'!G113)),NA())</f>
        <v>#N/A</v>
      </c>
      <c r="AN119" s="507" t="e">
        <f ca="1">+IF(AND(ISNUMBER(OFFSET('Sanitation Data'!$G$11,0,10*ROW('Sanitation Data'!G113))),'Data Summary'!DC119="Yes"),OFFSET('Sanitation Data'!$G$11,0,10*ROW('Sanitation Data'!G113)),NA())</f>
        <v>#N/A</v>
      </c>
      <c r="AO119" s="507" t="e">
        <f ca="1">+IF(AND(ISNUMBER(OFFSET('Sanitation Data'!$G$12,0,10*ROW('Sanitation Data'!G113))),'Data Summary'!DD119="Yes"),OFFSET('Sanitation Data'!$G$12,0,10*ROW('Sanitation Data'!G113)),NA())</f>
        <v>#N/A</v>
      </c>
      <c r="AP119" s="507" t="e">
        <f ca="1">+IF(AND(ISNUMBER(OFFSET('Sanitation Data'!$H$4,0,10*ROW('Sanitation Data'!H113))),'Data Summary'!DE119="Yes"),100-OFFSET('Sanitation Data'!$H$4,0,10*ROW('Sanitation Data'!H113)),NA())</f>
        <v>#N/A</v>
      </c>
      <c r="AQ119" s="507" t="e">
        <f ca="1">+IF(AND(ISNUMBER(OFFSET('Sanitation Data'!$H$6,0,10*ROW('Sanitation Data'!H113))),'Data Summary'!DF119="Yes"),OFFSET('Sanitation Data'!$H$6,0,10*ROW('Sanitation Data'!H113)),NA())</f>
        <v>#N/A</v>
      </c>
      <c r="AR119" s="507" t="e">
        <f ca="1">+IF(AND(ISNUMBER(OFFSET('Sanitation Data'!$H$10,0,10*ROW('Sanitation Data'!H113))),'Data Summary'!DG119="Yes"),OFFSET('Sanitation Data'!$H$10,0,10*ROW('Sanitation Data'!H113)),NA())</f>
        <v>#N/A</v>
      </c>
      <c r="AS119" s="507" t="e">
        <f ca="1">+IF(AND(ISNUMBER(OFFSET('Sanitation Data'!$H$11,0,10*ROW('Sanitation Data'!H113))),'Data Summary'!DH119="Yes"),OFFSET('Sanitation Data'!$H$11,0,10*ROW('Sanitation Data'!H113)),NA())</f>
        <v>#N/A</v>
      </c>
      <c r="AT119" s="507" t="e">
        <f ca="1">+IF(AND(ISNUMBER(OFFSET('Sanitation Data'!$H$12,0,10*ROW('Sanitation Data'!H113))),'Data Summary'!DI119="Yes"),OFFSET('Sanitation Data'!$H$12,0,10*ROW('Sanitation Data'!H113)),NA())</f>
        <v>#N/A</v>
      </c>
      <c r="AU119" s="507" t="e">
        <f ca="1">+IF(AND(ISNUMBER(OFFSET('Sanitation Data'!$I$4,0,10*ROW('Sanitation Data'!I113))),'Data Summary'!DJ119="Yes"),100-OFFSET('Sanitation Data'!$I$4,0,10*ROW('Sanitation Data'!I113)),NA())</f>
        <v>#N/A</v>
      </c>
      <c r="AV119" s="507" t="e">
        <f ca="1">+IF(AND(ISNUMBER(OFFSET('Sanitation Data'!$I$6,0,10*ROW('Sanitation Data'!I113))),'Data Summary'!DK119="Yes"),OFFSET('Sanitation Data'!$I$6,0,10*ROW('Sanitation Data'!I113)),NA())</f>
        <v>#N/A</v>
      </c>
      <c r="AW119" s="507" t="e">
        <f ca="1">+IF(AND(ISNUMBER(OFFSET('Sanitation Data'!$I$10,0,10*ROW('Sanitation Data'!I113))),'Data Summary'!DL119="Yes"),OFFSET('Sanitation Data'!$I$10,0,10*ROW('Sanitation Data'!I113)),NA())</f>
        <v>#N/A</v>
      </c>
      <c r="AX119" s="507" t="e">
        <f ca="1">+IF(AND(ISNUMBER(OFFSET('Sanitation Data'!$I$11,0,10*ROW('Sanitation Data'!I113))),'Data Summary'!DM119="Yes"),OFFSET('Sanitation Data'!$I$11,0,10*ROW('Sanitation Data'!I113)),NA())</f>
        <v>#N/A</v>
      </c>
      <c r="AY119" s="507" t="e">
        <f ca="1">+IF(AND(ISNUMBER(OFFSET('Sanitation Data'!$I$12,0,10*ROW('Sanitation Data'!I113))),'Data Summary'!DN119="Yes"),OFFSET('Sanitation Data'!$I$12,0,10*ROW('Sanitation Data'!I113)),NA())</f>
        <v>#N/A</v>
      </c>
      <c r="AZ119" s="508" t="e">
        <f ca="1">+IF(AND(ISNUMBER(OFFSET('Hygiene Data'!$D$5,0,10*ROW('Hygiene Data'!D113))),'Data Summary'!DO119="Yes"),OFFSET('Hygiene Data'!$D$5,0,10*ROW('Hygiene Data'!D113)),NA())</f>
        <v>#N/A</v>
      </c>
      <c r="BA119" s="508" t="e">
        <f ca="1">+IF(AND(ISNUMBER(OFFSET('Hygiene Data'!$D$7,0,10*ROW('Hygiene Data'!D113))),'Data Summary'!DP119="Yes"),OFFSET('Hygiene Data'!$D$7,0,10*ROW('Hygiene Data'!D113)),NA())</f>
        <v>#N/A</v>
      </c>
      <c r="BB119" s="508" t="e">
        <f ca="1">+IF(AND(ISNUMBER(OFFSET('Hygiene Data'!$D$9,0,10*ROW('Hygiene Data'!D113))),'Data Summary'!DQ119="Yes"),OFFSET('Hygiene Data'!$D$9,0,10*ROW('Hygiene Data'!D113)),NA())</f>
        <v>#N/A</v>
      </c>
      <c r="BC119" s="508" t="e">
        <f ca="1">+IF(AND(ISNUMBER(OFFSET('Hygiene Data'!$E$5,0,10*ROW('Hygiene Data'!E113))),'Data Summary'!DR119="Yes"),OFFSET('Hygiene Data'!$E$5,0,10*ROW('Hygiene Data'!E113)),NA())</f>
        <v>#N/A</v>
      </c>
      <c r="BD119" s="508" t="e">
        <f ca="1">+IF(AND(ISNUMBER(OFFSET('Hygiene Data'!$E$7,0,10*ROW('Hygiene Data'!E113))),'Data Summary'!DS119="Yes"),OFFSET('Hygiene Data'!$E$7,0,10*ROW('Hygiene Data'!E113)),NA())</f>
        <v>#N/A</v>
      </c>
      <c r="BE119" s="508" t="e">
        <f ca="1">+IF(AND(ISNUMBER(OFFSET('Hygiene Data'!$E$9,0,10*ROW('Hygiene Data'!E113))),'Data Summary'!DT119="Yes"),OFFSET('Hygiene Data'!$E$9,0,10*ROW('Hygiene Data'!E113)),NA())</f>
        <v>#N/A</v>
      </c>
      <c r="BF119" s="508" t="e">
        <f ca="1">+IF(AND(ISNUMBER(OFFSET('Hygiene Data'!$F$5,0,10*ROW('Hygiene Data'!F113))),'Data Summary'!DU119="Yes"),OFFSET('Hygiene Data'!$F$5,0,10*ROW('Hygiene Data'!F113)),NA())</f>
        <v>#N/A</v>
      </c>
      <c r="BG119" s="508" t="e">
        <f ca="1">+IF(AND(ISNUMBER(OFFSET('Hygiene Data'!$F$7,0,10*ROW('Hygiene Data'!F113))),'Data Summary'!DV119="Yes"),OFFSET('Hygiene Data'!$F$7,0,10*ROW('Hygiene Data'!F113)),NA())</f>
        <v>#N/A</v>
      </c>
      <c r="BH119" s="508" t="e">
        <f ca="1">+IF(AND(ISNUMBER(OFFSET('Hygiene Data'!$F$9,0,10*ROW('Hygiene Data'!F113))),'Data Summary'!DW119="Yes"),OFFSET('Hygiene Data'!$F$9,0,10*ROW('Hygiene Data'!F113)),NA())</f>
        <v>#N/A</v>
      </c>
      <c r="BI119" s="508" t="e">
        <f ca="1">+IF(AND(ISNUMBER(OFFSET('Hygiene Data'!$G$5,0,10*ROW('Hygiene Data'!G113))),'Data Summary'!DX119="Yes"),OFFSET('Hygiene Data'!$G$5,0,10*ROW('Hygiene Data'!G113)),NA())</f>
        <v>#N/A</v>
      </c>
      <c r="BJ119" s="508" t="e">
        <f ca="1">+IF(AND(ISNUMBER(OFFSET('Hygiene Data'!$G$7,0,10*ROW('Hygiene Data'!G113))),'Data Summary'!DY119="Yes"),OFFSET('Hygiene Data'!$G$7,0,10*ROW('Hygiene Data'!G113)),NA())</f>
        <v>#N/A</v>
      </c>
      <c r="BK119" s="508" t="e">
        <f ca="1">+IF(AND(ISNUMBER(OFFSET('Hygiene Data'!$G$9,0,10*ROW('Hygiene Data'!G113))),'Data Summary'!DZ119="Yes"),OFFSET('Hygiene Data'!$G$9,0,10*ROW('Hygiene Data'!G113)),NA())</f>
        <v>#N/A</v>
      </c>
      <c r="BL119" s="508" t="e">
        <f ca="1">+IF(AND(ISNUMBER(OFFSET('Hygiene Data'!$H$5,0,10*ROW('Hygiene Data'!H113))),'Data Summary'!EA119="Yes"),OFFSET('Hygiene Data'!$H$5,0,10*ROW('Hygiene Data'!H113)),NA())</f>
        <v>#N/A</v>
      </c>
      <c r="BM119" s="508" t="e">
        <f ca="1">+IF(AND(ISNUMBER(OFFSET('Hygiene Data'!$H$7,0,10*ROW('Hygiene Data'!H113))),'Data Summary'!EB119="Yes"),OFFSET('Hygiene Data'!$H$7,0,10*ROW('Hygiene Data'!H113)),NA())</f>
        <v>#N/A</v>
      </c>
      <c r="BN119" s="508" t="e">
        <f ca="1">+IF(AND(ISNUMBER(OFFSET('Hygiene Data'!$H$9,0,10*ROW('Hygiene Data'!H113))),'Data Summary'!EC119="Yes"),OFFSET('Hygiene Data'!$H$9,0,10*ROW('Hygiene Data'!H113)),NA())</f>
        <v>#N/A</v>
      </c>
      <c r="BO119" s="508" t="e">
        <f ca="1">+IF(AND(ISNUMBER(OFFSET('Hygiene Data'!$I$5,0,10*ROW('Hygiene Data'!I113))),'Data Summary'!ED119="Yes"),OFFSET('Hygiene Data'!$I$5,0,10*ROW('Hygiene Data'!I113)),NA())</f>
        <v>#N/A</v>
      </c>
      <c r="BP119" s="508" t="e">
        <f ca="1">+IF(AND(ISNUMBER(OFFSET('Hygiene Data'!$I$7,0,10*ROW('Hygiene Data'!I113))),'Data Summary'!EE119="Yes"),OFFSET('Hygiene Data'!$I$7,0,10*ROW('Hygiene Data'!I113)),NA())</f>
        <v>#N/A</v>
      </c>
      <c r="BQ119" s="508" t="e">
        <f ca="1">+IF(AND(ISNUMBER(OFFSET('Hygiene Data'!$I$9,0,10*ROW('Hygiene Data'!I113))),'Data Summary'!EF119="Yes"),OFFSET('Hygiene Data'!$I$9,0,10*ROW('Hygiene Data'!I113)),NA())</f>
        <v>#N/A</v>
      </c>
    </row>
    <row r="120" spans="1:69" x14ac:dyDescent="0.25">
      <c r="A120" s="504" t="e">
        <f ca="1">+RIGHT('Data Summary'!A120,LEN('Data Summary'!A120)-9)</f>
        <v>#VALUE!</v>
      </c>
      <c r="B120" s="478" t="str">
        <f ca="1">+IF(ISTEXT('Data Summary'!B120),'Data Summary'!B120,"")</f>
        <v/>
      </c>
      <c r="C120" s="505" t="e">
        <f ca="1">+VALUE('Data Summary'!C120)</f>
        <v>#VALUE!</v>
      </c>
      <c r="D120" s="506" t="e">
        <f ca="1">+IF(AND(ISNUMBER(OFFSET('Water Data'!$D$4,0,10*ROW('Water Data'!D114))),'Data Summary'!BS120="Yes"),100-OFFSET('Water Data'!$D$4,0,10*ROW('Water Data'!D114)),NA())</f>
        <v>#N/A</v>
      </c>
      <c r="E120" s="506" t="e">
        <f ca="1">+IF(AND(ISNUMBER(OFFSET('Water Data'!$D$6,0,10*ROW('Water Data'!D114))),'Data Summary'!BT120="Yes"),OFFSET('Water Data'!$D$6,0,10*ROW('Water Data'!D114)),NA())</f>
        <v>#N/A</v>
      </c>
      <c r="F120" s="506" t="e">
        <f ca="1">+IF(AND(ISNUMBER(OFFSET('Water Data'!$D$9,0,10*ROW('Water Data'!D114))),'Data Summary'!BU120="Yes"),OFFSET('Water Data'!$D$9,0,10*ROW('Water Data'!D114)),NA())</f>
        <v>#N/A</v>
      </c>
      <c r="G120" s="506" t="e">
        <f ca="1">+IF(AND(ISNUMBER(OFFSET('Water Data'!$E$4,0,10*ROW('Water Data'!E114))),'Data Summary'!BV120="Yes"),100-OFFSET('Water Data'!$E$4,0,10*ROW('Water Data'!E114)),NA())</f>
        <v>#N/A</v>
      </c>
      <c r="H120" s="506" t="e">
        <f ca="1">+IF(AND(ISNUMBER(OFFSET('Water Data'!$E$6,0,10*ROW('Water Data'!E114))),'Data Summary'!BW120="Yes"),OFFSET('Water Data'!$E$6,0,10*ROW('Water Data'!E114)),NA())</f>
        <v>#N/A</v>
      </c>
      <c r="I120" s="506" t="e">
        <f ca="1">+IF(AND(ISNUMBER(OFFSET('Water Data'!$E$9,0,10*ROW('Water Data'!E114))),'Data Summary'!BX120="Yes"),OFFSET('Water Data'!$E$9,0,10*ROW('Water Data'!E114)),NA())</f>
        <v>#N/A</v>
      </c>
      <c r="J120" s="506" t="e">
        <f ca="1">+IF(AND(ISNUMBER(OFFSET('Water Data'!$F$4,0,10*ROW('Water Data'!F114))),'Data Summary'!BY120="Yes"),100-OFFSET('Water Data'!$F$4,0,10*ROW('Water Data'!F114)),NA())</f>
        <v>#N/A</v>
      </c>
      <c r="K120" s="506" t="e">
        <f ca="1">+IF(AND(ISNUMBER(OFFSET('Water Data'!$F$6,0,10*ROW('Water Data'!F114))),'Data Summary'!BZ120="Yes"),OFFSET('Water Data'!$F$6,0,10*ROW('Water Data'!F114)),NA())</f>
        <v>#N/A</v>
      </c>
      <c r="L120" s="506" t="e">
        <f ca="1">+IF(AND(ISNUMBER(OFFSET('Water Data'!$F$9,0,10*ROW('Water Data'!F114))),'Data Summary'!CA120="Yes"),OFFSET('Water Data'!$F$9,0,10*ROW('Water Data'!F114)),NA())</f>
        <v>#N/A</v>
      </c>
      <c r="M120" s="506" t="e">
        <f ca="1">+IF(AND(ISNUMBER(OFFSET('Water Data'!$G$4,0,10*ROW('Water Data'!G114))),'Data Summary'!CB120="Yes"),100-OFFSET('Water Data'!$G$4,0,10*ROW('Water Data'!G114)),NA())</f>
        <v>#N/A</v>
      </c>
      <c r="N120" s="506" t="e">
        <f ca="1">+IF(AND(ISNUMBER(OFFSET('Water Data'!$G$6,0,10*ROW('Water Data'!G114))),'Data Summary'!CC120="Yes"),OFFSET('Water Data'!$G$6,0,10*ROW('Water Data'!G114)),NA())</f>
        <v>#N/A</v>
      </c>
      <c r="O120" s="506" t="e">
        <f ca="1">+IF(AND(ISNUMBER(OFFSET('Water Data'!$G$9,0,10*ROW('Water Data'!G114))),'Data Summary'!CD120="Yes"),OFFSET('Water Data'!$G$9,0,10*ROW('Water Data'!G114)),NA())</f>
        <v>#N/A</v>
      </c>
      <c r="P120" s="506" t="e">
        <f ca="1">+IF(AND(ISNUMBER(OFFSET('Water Data'!$H$4,0,10*ROW('Water Data'!H114))),'Data Summary'!CE120="Yes"),100-OFFSET('Water Data'!$H$4,0,10*ROW('Water Data'!H114)),NA())</f>
        <v>#N/A</v>
      </c>
      <c r="Q120" s="506" t="e">
        <f ca="1">+IF(AND(ISNUMBER(OFFSET('Water Data'!$H$6,0,10*ROW('Water Data'!H114))),'Data Summary'!CF120="Yes"),OFFSET('Water Data'!$H$6,0,10*ROW('Water Data'!H114)),NA())</f>
        <v>#N/A</v>
      </c>
      <c r="R120" s="506" t="e">
        <f ca="1">+IF(AND(ISNUMBER(OFFSET('Water Data'!$H$9,0,10*ROW('Water Data'!H114))),'Data Summary'!CG120="Yes"),OFFSET('Water Data'!$H$9,0,10*ROW('Water Data'!H114)),NA())</f>
        <v>#N/A</v>
      </c>
      <c r="S120" s="506" t="e">
        <f ca="1">+IF(AND(ISNUMBER(OFFSET('Water Data'!$I$4,0,10*ROW('Water Data'!I114))),'Data Summary'!CH120="Yes"),100-OFFSET('Water Data'!$I$4,0,10*ROW('Water Data'!I114)),NA())</f>
        <v>#N/A</v>
      </c>
      <c r="T120" s="506" t="e">
        <f ca="1">+IF(AND(ISNUMBER(OFFSET('Water Data'!$I$6,0,10*ROW('Water Data'!I114))),'Data Summary'!CI120="Yes"),OFFSET('Water Data'!$I$6,0,10*ROW('Water Data'!I114)),NA())</f>
        <v>#N/A</v>
      </c>
      <c r="U120" s="506" t="e">
        <f ca="1">+IF(AND(ISNUMBER(OFFSET('Water Data'!$I$9,0,10*ROW('Water Data'!I114))),'Data Summary'!CJ120="Yes"),OFFSET('Water Data'!$I$9,0,10*ROW('Water Data'!I114)),NA())</f>
        <v>#N/A</v>
      </c>
      <c r="V120" s="507" t="e">
        <f ca="1">+IF(AND(ISNUMBER(OFFSET('Sanitation Data'!$D$4,0,10*ROW('Sanitation Data'!D114))),'Data Summary'!CK120="Yes"),100-OFFSET('Sanitation Data'!$D$4,0,10*ROW('Sanitation Data'!D114)),NA())</f>
        <v>#N/A</v>
      </c>
      <c r="W120" s="507" t="e">
        <f ca="1">+IF(AND(ISNUMBER(OFFSET('Sanitation Data'!$D$6,0,10*ROW('Sanitation Data'!D114))),'Data Summary'!CL120="Yes"),OFFSET('Sanitation Data'!$D$6,0,10*ROW('Sanitation Data'!D114)),NA())</f>
        <v>#N/A</v>
      </c>
      <c r="X120" s="507" t="e">
        <f ca="1">+IF(AND(ISNUMBER(OFFSET('Sanitation Data'!$D$10,0,10*ROW('Sanitation Data'!D114))),'Data Summary'!CM120="Yes"),OFFSET('Sanitation Data'!$D$10,0,10*ROW('Sanitation Data'!D114)),NA())</f>
        <v>#N/A</v>
      </c>
      <c r="Y120" s="507" t="e">
        <f ca="1">+IF(AND(ISNUMBER(OFFSET('Sanitation Data'!$D$11,0,10*ROW('Sanitation Data'!D114))),'Data Summary'!CN120="Yes"),OFFSET('Sanitation Data'!$D$11,0,10*ROW('Sanitation Data'!D114)),NA())</f>
        <v>#N/A</v>
      </c>
      <c r="Z120" s="507" t="e">
        <f ca="1">+IF(AND(ISNUMBER(OFFSET('Sanitation Data'!$D$12,0,10*ROW('Sanitation Data'!D114))),'Data Summary'!CO120="Yes"),OFFSET('Sanitation Data'!$D$12,0,10*ROW('Sanitation Data'!D114)),NA())</f>
        <v>#N/A</v>
      </c>
      <c r="AA120" s="507" t="e">
        <f ca="1">+IF(AND(ISNUMBER(OFFSET('Sanitation Data'!$E$4,0,10*ROW('Sanitation Data'!E114))),'Data Summary'!CP120="Yes"),100-OFFSET('Sanitation Data'!$E$4,0,10*ROW('Sanitation Data'!E114)),NA())</f>
        <v>#N/A</v>
      </c>
      <c r="AB120" s="507" t="e">
        <f ca="1">+IF(AND(ISNUMBER(OFFSET('Sanitation Data'!$E$6,0,10*ROW('Sanitation Data'!E114))),'Data Summary'!CQ120="Yes"),OFFSET('Sanitation Data'!$E$6,0,10*ROW('Sanitation Data'!E114)),NA())</f>
        <v>#N/A</v>
      </c>
      <c r="AC120" s="507" t="e">
        <f ca="1">+IF(AND(ISNUMBER(OFFSET('Sanitation Data'!$E$10,0,10*ROW('Sanitation Data'!E114))),'Data Summary'!CR120="Yes"),OFFSET('Sanitation Data'!$E$10,0,10*ROW('Sanitation Data'!E114)),NA())</f>
        <v>#N/A</v>
      </c>
      <c r="AD120" s="507" t="e">
        <f ca="1">+IF(AND(ISNUMBER(OFFSET('Sanitation Data'!$E$11,0,10*ROW('Sanitation Data'!E114))),'Data Summary'!CS120="Yes"),OFFSET('Sanitation Data'!$E$11,0,10*ROW('Sanitation Data'!E114)),NA())</f>
        <v>#N/A</v>
      </c>
      <c r="AE120" s="507" t="e">
        <f ca="1">+IF(AND(ISNUMBER(OFFSET('Sanitation Data'!$E$12,0,10*ROW('Sanitation Data'!E114))),'Data Summary'!CT120="Yes"),OFFSET('Sanitation Data'!$E$12,0,10*ROW('Sanitation Data'!E114)),NA())</f>
        <v>#N/A</v>
      </c>
      <c r="AF120" s="507" t="e">
        <f ca="1">+IF(AND(ISNUMBER(OFFSET('Sanitation Data'!$F$4,0,10*ROW('Sanitation Data'!F114))),'Data Summary'!CU120="Yes"),100-OFFSET('Sanitation Data'!$F$4,0,10*ROW('Sanitation Data'!F114)),NA())</f>
        <v>#N/A</v>
      </c>
      <c r="AG120" s="507" t="e">
        <f ca="1">+IF(AND(ISNUMBER(OFFSET('Sanitation Data'!$F$6,0,10*ROW('Sanitation Data'!F114))),'Data Summary'!CV120="Yes"),OFFSET('Sanitation Data'!$F$6,0,10*ROW('Sanitation Data'!F114)),NA())</f>
        <v>#N/A</v>
      </c>
      <c r="AH120" s="507" t="e">
        <f ca="1">+IF(AND(ISNUMBER(OFFSET('Sanitation Data'!$F$10,0,10*ROW('Sanitation Data'!F114))),'Data Summary'!CW120="Yes"),OFFSET('Sanitation Data'!$F$10,0,10*ROW('Sanitation Data'!F114)),NA())</f>
        <v>#N/A</v>
      </c>
      <c r="AI120" s="507" t="e">
        <f ca="1">+IF(AND(ISNUMBER(OFFSET('Sanitation Data'!$F$11,0,10*ROW('Sanitation Data'!F114))),'Data Summary'!CX120="Yes"),OFFSET('Sanitation Data'!$F$11,0,10*ROW('Sanitation Data'!F114)),NA())</f>
        <v>#N/A</v>
      </c>
      <c r="AJ120" s="507" t="e">
        <f ca="1">+IF(AND(ISNUMBER(OFFSET('Sanitation Data'!$F$12,0,10*ROW('Sanitation Data'!F114))),'Data Summary'!CY120="Yes"),OFFSET('Sanitation Data'!$F$12,0,10*ROW('Sanitation Data'!F114)),NA())</f>
        <v>#N/A</v>
      </c>
      <c r="AK120" s="507" t="e">
        <f ca="1">+IF(AND(ISNUMBER(OFFSET('Sanitation Data'!$G$4,0,10*ROW('Sanitation Data'!G114))),'Data Summary'!CZ120="Yes"),100-OFFSET('Sanitation Data'!$G$4,0,10*ROW('Sanitation Data'!G114)),NA())</f>
        <v>#N/A</v>
      </c>
      <c r="AL120" s="507" t="e">
        <f ca="1">+IF(AND(ISNUMBER(OFFSET('Sanitation Data'!$G$6,0,10*ROW('Sanitation Data'!G114))),'Data Summary'!DA120="Yes"),OFFSET('Sanitation Data'!$G$6,0,10*ROW('Sanitation Data'!G114)),NA())</f>
        <v>#N/A</v>
      </c>
      <c r="AM120" s="507" t="e">
        <f ca="1">+IF(AND(ISNUMBER(OFFSET('Sanitation Data'!$G$10,0,10*ROW('Sanitation Data'!G114))),'Data Summary'!DB120="Yes"),OFFSET('Sanitation Data'!$G$10,0,10*ROW('Sanitation Data'!G114)),NA())</f>
        <v>#N/A</v>
      </c>
      <c r="AN120" s="507" t="e">
        <f ca="1">+IF(AND(ISNUMBER(OFFSET('Sanitation Data'!$G$11,0,10*ROW('Sanitation Data'!G114))),'Data Summary'!DC120="Yes"),OFFSET('Sanitation Data'!$G$11,0,10*ROW('Sanitation Data'!G114)),NA())</f>
        <v>#N/A</v>
      </c>
      <c r="AO120" s="507" t="e">
        <f ca="1">+IF(AND(ISNUMBER(OFFSET('Sanitation Data'!$G$12,0,10*ROW('Sanitation Data'!G114))),'Data Summary'!DD120="Yes"),OFFSET('Sanitation Data'!$G$12,0,10*ROW('Sanitation Data'!G114)),NA())</f>
        <v>#N/A</v>
      </c>
      <c r="AP120" s="507" t="e">
        <f ca="1">+IF(AND(ISNUMBER(OFFSET('Sanitation Data'!$H$4,0,10*ROW('Sanitation Data'!H114))),'Data Summary'!DE120="Yes"),100-OFFSET('Sanitation Data'!$H$4,0,10*ROW('Sanitation Data'!H114)),NA())</f>
        <v>#N/A</v>
      </c>
      <c r="AQ120" s="507" t="e">
        <f ca="1">+IF(AND(ISNUMBER(OFFSET('Sanitation Data'!$H$6,0,10*ROW('Sanitation Data'!H114))),'Data Summary'!DF120="Yes"),OFFSET('Sanitation Data'!$H$6,0,10*ROW('Sanitation Data'!H114)),NA())</f>
        <v>#N/A</v>
      </c>
      <c r="AR120" s="507" t="e">
        <f ca="1">+IF(AND(ISNUMBER(OFFSET('Sanitation Data'!$H$10,0,10*ROW('Sanitation Data'!H114))),'Data Summary'!DG120="Yes"),OFFSET('Sanitation Data'!$H$10,0,10*ROW('Sanitation Data'!H114)),NA())</f>
        <v>#N/A</v>
      </c>
      <c r="AS120" s="507" t="e">
        <f ca="1">+IF(AND(ISNUMBER(OFFSET('Sanitation Data'!$H$11,0,10*ROW('Sanitation Data'!H114))),'Data Summary'!DH120="Yes"),OFFSET('Sanitation Data'!$H$11,0,10*ROW('Sanitation Data'!H114)),NA())</f>
        <v>#N/A</v>
      </c>
      <c r="AT120" s="507" t="e">
        <f ca="1">+IF(AND(ISNUMBER(OFFSET('Sanitation Data'!$H$12,0,10*ROW('Sanitation Data'!H114))),'Data Summary'!DI120="Yes"),OFFSET('Sanitation Data'!$H$12,0,10*ROW('Sanitation Data'!H114)),NA())</f>
        <v>#N/A</v>
      </c>
      <c r="AU120" s="507" t="e">
        <f ca="1">+IF(AND(ISNUMBER(OFFSET('Sanitation Data'!$I$4,0,10*ROW('Sanitation Data'!I114))),'Data Summary'!DJ120="Yes"),100-OFFSET('Sanitation Data'!$I$4,0,10*ROW('Sanitation Data'!I114)),NA())</f>
        <v>#N/A</v>
      </c>
      <c r="AV120" s="507" t="e">
        <f ca="1">+IF(AND(ISNUMBER(OFFSET('Sanitation Data'!$I$6,0,10*ROW('Sanitation Data'!I114))),'Data Summary'!DK120="Yes"),OFFSET('Sanitation Data'!$I$6,0,10*ROW('Sanitation Data'!I114)),NA())</f>
        <v>#N/A</v>
      </c>
      <c r="AW120" s="507" t="e">
        <f ca="1">+IF(AND(ISNUMBER(OFFSET('Sanitation Data'!$I$10,0,10*ROW('Sanitation Data'!I114))),'Data Summary'!DL120="Yes"),OFFSET('Sanitation Data'!$I$10,0,10*ROW('Sanitation Data'!I114)),NA())</f>
        <v>#N/A</v>
      </c>
      <c r="AX120" s="507" t="e">
        <f ca="1">+IF(AND(ISNUMBER(OFFSET('Sanitation Data'!$I$11,0,10*ROW('Sanitation Data'!I114))),'Data Summary'!DM120="Yes"),OFFSET('Sanitation Data'!$I$11,0,10*ROW('Sanitation Data'!I114)),NA())</f>
        <v>#N/A</v>
      </c>
      <c r="AY120" s="507" t="e">
        <f ca="1">+IF(AND(ISNUMBER(OFFSET('Sanitation Data'!$I$12,0,10*ROW('Sanitation Data'!I114))),'Data Summary'!DN120="Yes"),OFFSET('Sanitation Data'!$I$12,0,10*ROW('Sanitation Data'!I114)),NA())</f>
        <v>#N/A</v>
      </c>
      <c r="AZ120" s="508" t="e">
        <f ca="1">+IF(AND(ISNUMBER(OFFSET('Hygiene Data'!$D$5,0,10*ROW('Hygiene Data'!D114))),'Data Summary'!DO120="Yes"),OFFSET('Hygiene Data'!$D$5,0,10*ROW('Hygiene Data'!D114)),NA())</f>
        <v>#N/A</v>
      </c>
      <c r="BA120" s="508" t="e">
        <f ca="1">+IF(AND(ISNUMBER(OFFSET('Hygiene Data'!$D$7,0,10*ROW('Hygiene Data'!D114))),'Data Summary'!DP120="Yes"),OFFSET('Hygiene Data'!$D$7,0,10*ROW('Hygiene Data'!D114)),NA())</f>
        <v>#N/A</v>
      </c>
      <c r="BB120" s="508" t="e">
        <f ca="1">+IF(AND(ISNUMBER(OFFSET('Hygiene Data'!$D$9,0,10*ROW('Hygiene Data'!D114))),'Data Summary'!DQ120="Yes"),OFFSET('Hygiene Data'!$D$9,0,10*ROW('Hygiene Data'!D114)),NA())</f>
        <v>#N/A</v>
      </c>
      <c r="BC120" s="508" t="e">
        <f ca="1">+IF(AND(ISNUMBER(OFFSET('Hygiene Data'!$E$5,0,10*ROW('Hygiene Data'!E114))),'Data Summary'!DR120="Yes"),OFFSET('Hygiene Data'!$E$5,0,10*ROW('Hygiene Data'!E114)),NA())</f>
        <v>#N/A</v>
      </c>
      <c r="BD120" s="508" t="e">
        <f ca="1">+IF(AND(ISNUMBER(OFFSET('Hygiene Data'!$E$7,0,10*ROW('Hygiene Data'!E114))),'Data Summary'!DS120="Yes"),OFFSET('Hygiene Data'!$E$7,0,10*ROW('Hygiene Data'!E114)),NA())</f>
        <v>#N/A</v>
      </c>
      <c r="BE120" s="508" t="e">
        <f ca="1">+IF(AND(ISNUMBER(OFFSET('Hygiene Data'!$E$9,0,10*ROW('Hygiene Data'!E114))),'Data Summary'!DT120="Yes"),OFFSET('Hygiene Data'!$E$9,0,10*ROW('Hygiene Data'!E114)),NA())</f>
        <v>#N/A</v>
      </c>
      <c r="BF120" s="508" t="e">
        <f ca="1">+IF(AND(ISNUMBER(OFFSET('Hygiene Data'!$F$5,0,10*ROW('Hygiene Data'!F114))),'Data Summary'!DU120="Yes"),OFFSET('Hygiene Data'!$F$5,0,10*ROW('Hygiene Data'!F114)),NA())</f>
        <v>#N/A</v>
      </c>
      <c r="BG120" s="508" t="e">
        <f ca="1">+IF(AND(ISNUMBER(OFFSET('Hygiene Data'!$F$7,0,10*ROW('Hygiene Data'!F114))),'Data Summary'!DV120="Yes"),OFFSET('Hygiene Data'!$F$7,0,10*ROW('Hygiene Data'!F114)),NA())</f>
        <v>#N/A</v>
      </c>
      <c r="BH120" s="508" t="e">
        <f ca="1">+IF(AND(ISNUMBER(OFFSET('Hygiene Data'!$F$9,0,10*ROW('Hygiene Data'!F114))),'Data Summary'!DW120="Yes"),OFFSET('Hygiene Data'!$F$9,0,10*ROW('Hygiene Data'!F114)),NA())</f>
        <v>#N/A</v>
      </c>
      <c r="BI120" s="508" t="e">
        <f ca="1">+IF(AND(ISNUMBER(OFFSET('Hygiene Data'!$G$5,0,10*ROW('Hygiene Data'!G114))),'Data Summary'!DX120="Yes"),OFFSET('Hygiene Data'!$G$5,0,10*ROW('Hygiene Data'!G114)),NA())</f>
        <v>#N/A</v>
      </c>
      <c r="BJ120" s="508" t="e">
        <f ca="1">+IF(AND(ISNUMBER(OFFSET('Hygiene Data'!$G$7,0,10*ROW('Hygiene Data'!G114))),'Data Summary'!DY120="Yes"),OFFSET('Hygiene Data'!$G$7,0,10*ROW('Hygiene Data'!G114)),NA())</f>
        <v>#N/A</v>
      </c>
      <c r="BK120" s="508" t="e">
        <f ca="1">+IF(AND(ISNUMBER(OFFSET('Hygiene Data'!$G$9,0,10*ROW('Hygiene Data'!G114))),'Data Summary'!DZ120="Yes"),OFFSET('Hygiene Data'!$G$9,0,10*ROW('Hygiene Data'!G114)),NA())</f>
        <v>#N/A</v>
      </c>
      <c r="BL120" s="508" t="e">
        <f ca="1">+IF(AND(ISNUMBER(OFFSET('Hygiene Data'!$H$5,0,10*ROW('Hygiene Data'!H114))),'Data Summary'!EA120="Yes"),OFFSET('Hygiene Data'!$H$5,0,10*ROW('Hygiene Data'!H114)),NA())</f>
        <v>#N/A</v>
      </c>
      <c r="BM120" s="508" t="e">
        <f ca="1">+IF(AND(ISNUMBER(OFFSET('Hygiene Data'!$H$7,0,10*ROW('Hygiene Data'!H114))),'Data Summary'!EB120="Yes"),OFFSET('Hygiene Data'!$H$7,0,10*ROW('Hygiene Data'!H114)),NA())</f>
        <v>#N/A</v>
      </c>
      <c r="BN120" s="508" t="e">
        <f ca="1">+IF(AND(ISNUMBER(OFFSET('Hygiene Data'!$H$9,0,10*ROW('Hygiene Data'!H114))),'Data Summary'!EC120="Yes"),OFFSET('Hygiene Data'!$H$9,0,10*ROW('Hygiene Data'!H114)),NA())</f>
        <v>#N/A</v>
      </c>
      <c r="BO120" s="508" t="e">
        <f ca="1">+IF(AND(ISNUMBER(OFFSET('Hygiene Data'!$I$5,0,10*ROW('Hygiene Data'!I114))),'Data Summary'!ED120="Yes"),OFFSET('Hygiene Data'!$I$5,0,10*ROW('Hygiene Data'!I114)),NA())</f>
        <v>#N/A</v>
      </c>
      <c r="BP120" s="508" t="e">
        <f ca="1">+IF(AND(ISNUMBER(OFFSET('Hygiene Data'!$I$7,0,10*ROW('Hygiene Data'!I114))),'Data Summary'!EE120="Yes"),OFFSET('Hygiene Data'!$I$7,0,10*ROW('Hygiene Data'!I114)),NA())</f>
        <v>#N/A</v>
      </c>
      <c r="BQ120" s="508" t="e">
        <f ca="1">+IF(AND(ISNUMBER(OFFSET('Hygiene Data'!$I$9,0,10*ROW('Hygiene Data'!I114))),'Data Summary'!EF120="Yes"),OFFSET('Hygiene Data'!$I$9,0,10*ROW('Hygiene Data'!I114)),NA())</f>
        <v>#N/A</v>
      </c>
    </row>
    <row r="121" spans="1:69" x14ac:dyDescent="0.25">
      <c r="A121" s="504" t="e">
        <f ca="1">+RIGHT('Data Summary'!A121,LEN('Data Summary'!A121)-9)</f>
        <v>#VALUE!</v>
      </c>
      <c r="B121" s="478" t="str">
        <f ca="1">+IF(ISTEXT('Data Summary'!B121),'Data Summary'!B121,"")</f>
        <v/>
      </c>
      <c r="C121" s="505" t="e">
        <f ca="1">+VALUE('Data Summary'!C121)</f>
        <v>#VALUE!</v>
      </c>
      <c r="D121" s="506" t="e">
        <f ca="1">+IF(AND(ISNUMBER(OFFSET('Water Data'!$D$4,0,10*ROW('Water Data'!D115))),'Data Summary'!BS121="Yes"),100-OFFSET('Water Data'!$D$4,0,10*ROW('Water Data'!D115)),NA())</f>
        <v>#N/A</v>
      </c>
      <c r="E121" s="506" t="e">
        <f ca="1">+IF(AND(ISNUMBER(OFFSET('Water Data'!$D$6,0,10*ROW('Water Data'!D115))),'Data Summary'!BT121="Yes"),OFFSET('Water Data'!$D$6,0,10*ROW('Water Data'!D115)),NA())</f>
        <v>#N/A</v>
      </c>
      <c r="F121" s="506" t="e">
        <f ca="1">+IF(AND(ISNUMBER(OFFSET('Water Data'!$D$9,0,10*ROW('Water Data'!D115))),'Data Summary'!BU121="Yes"),OFFSET('Water Data'!$D$9,0,10*ROW('Water Data'!D115)),NA())</f>
        <v>#N/A</v>
      </c>
      <c r="G121" s="506" t="e">
        <f ca="1">+IF(AND(ISNUMBER(OFFSET('Water Data'!$E$4,0,10*ROW('Water Data'!E115))),'Data Summary'!BV121="Yes"),100-OFFSET('Water Data'!$E$4,0,10*ROW('Water Data'!E115)),NA())</f>
        <v>#N/A</v>
      </c>
      <c r="H121" s="506" t="e">
        <f ca="1">+IF(AND(ISNUMBER(OFFSET('Water Data'!$E$6,0,10*ROW('Water Data'!E115))),'Data Summary'!BW121="Yes"),OFFSET('Water Data'!$E$6,0,10*ROW('Water Data'!E115)),NA())</f>
        <v>#N/A</v>
      </c>
      <c r="I121" s="506" t="e">
        <f ca="1">+IF(AND(ISNUMBER(OFFSET('Water Data'!$E$9,0,10*ROW('Water Data'!E115))),'Data Summary'!BX121="Yes"),OFFSET('Water Data'!$E$9,0,10*ROW('Water Data'!E115)),NA())</f>
        <v>#N/A</v>
      </c>
      <c r="J121" s="506" t="e">
        <f ca="1">+IF(AND(ISNUMBER(OFFSET('Water Data'!$F$4,0,10*ROW('Water Data'!F115))),'Data Summary'!BY121="Yes"),100-OFFSET('Water Data'!$F$4,0,10*ROW('Water Data'!F115)),NA())</f>
        <v>#N/A</v>
      </c>
      <c r="K121" s="506" t="e">
        <f ca="1">+IF(AND(ISNUMBER(OFFSET('Water Data'!$F$6,0,10*ROW('Water Data'!F115))),'Data Summary'!BZ121="Yes"),OFFSET('Water Data'!$F$6,0,10*ROW('Water Data'!F115)),NA())</f>
        <v>#N/A</v>
      </c>
      <c r="L121" s="506" t="e">
        <f ca="1">+IF(AND(ISNUMBER(OFFSET('Water Data'!$F$9,0,10*ROW('Water Data'!F115))),'Data Summary'!CA121="Yes"),OFFSET('Water Data'!$F$9,0,10*ROW('Water Data'!F115)),NA())</f>
        <v>#N/A</v>
      </c>
      <c r="M121" s="506" t="e">
        <f ca="1">+IF(AND(ISNUMBER(OFFSET('Water Data'!$G$4,0,10*ROW('Water Data'!G115))),'Data Summary'!CB121="Yes"),100-OFFSET('Water Data'!$G$4,0,10*ROW('Water Data'!G115)),NA())</f>
        <v>#N/A</v>
      </c>
      <c r="N121" s="506" t="e">
        <f ca="1">+IF(AND(ISNUMBER(OFFSET('Water Data'!$G$6,0,10*ROW('Water Data'!G115))),'Data Summary'!CC121="Yes"),OFFSET('Water Data'!$G$6,0,10*ROW('Water Data'!G115)),NA())</f>
        <v>#N/A</v>
      </c>
      <c r="O121" s="506" t="e">
        <f ca="1">+IF(AND(ISNUMBER(OFFSET('Water Data'!$G$9,0,10*ROW('Water Data'!G115))),'Data Summary'!CD121="Yes"),OFFSET('Water Data'!$G$9,0,10*ROW('Water Data'!G115)),NA())</f>
        <v>#N/A</v>
      </c>
      <c r="P121" s="506" t="e">
        <f ca="1">+IF(AND(ISNUMBER(OFFSET('Water Data'!$H$4,0,10*ROW('Water Data'!H115))),'Data Summary'!CE121="Yes"),100-OFFSET('Water Data'!$H$4,0,10*ROW('Water Data'!H115)),NA())</f>
        <v>#N/A</v>
      </c>
      <c r="Q121" s="506" t="e">
        <f ca="1">+IF(AND(ISNUMBER(OFFSET('Water Data'!$H$6,0,10*ROW('Water Data'!H115))),'Data Summary'!CF121="Yes"),OFFSET('Water Data'!$H$6,0,10*ROW('Water Data'!H115)),NA())</f>
        <v>#N/A</v>
      </c>
      <c r="R121" s="506" t="e">
        <f ca="1">+IF(AND(ISNUMBER(OFFSET('Water Data'!$H$9,0,10*ROW('Water Data'!H115))),'Data Summary'!CG121="Yes"),OFFSET('Water Data'!$H$9,0,10*ROW('Water Data'!H115)),NA())</f>
        <v>#N/A</v>
      </c>
      <c r="S121" s="506" t="e">
        <f ca="1">+IF(AND(ISNUMBER(OFFSET('Water Data'!$I$4,0,10*ROW('Water Data'!I115))),'Data Summary'!CH121="Yes"),100-OFFSET('Water Data'!$I$4,0,10*ROW('Water Data'!I115)),NA())</f>
        <v>#N/A</v>
      </c>
      <c r="T121" s="506" t="e">
        <f ca="1">+IF(AND(ISNUMBER(OFFSET('Water Data'!$I$6,0,10*ROW('Water Data'!I115))),'Data Summary'!CI121="Yes"),OFFSET('Water Data'!$I$6,0,10*ROW('Water Data'!I115)),NA())</f>
        <v>#N/A</v>
      </c>
      <c r="U121" s="506" t="e">
        <f ca="1">+IF(AND(ISNUMBER(OFFSET('Water Data'!$I$9,0,10*ROW('Water Data'!I115))),'Data Summary'!CJ121="Yes"),OFFSET('Water Data'!$I$9,0,10*ROW('Water Data'!I115)),NA())</f>
        <v>#N/A</v>
      </c>
      <c r="V121" s="507" t="e">
        <f ca="1">+IF(AND(ISNUMBER(OFFSET('Sanitation Data'!$D$4,0,10*ROW('Sanitation Data'!D115))),'Data Summary'!CK121="Yes"),100-OFFSET('Sanitation Data'!$D$4,0,10*ROW('Sanitation Data'!D115)),NA())</f>
        <v>#N/A</v>
      </c>
      <c r="W121" s="507" t="e">
        <f ca="1">+IF(AND(ISNUMBER(OFFSET('Sanitation Data'!$D$6,0,10*ROW('Sanitation Data'!D115))),'Data Summary'!CL121="Yes"),OFFSET('Sanitation Data'!$D$6,0,10*ROW('Sanitation Data'!D115)),NA())</f>
        <v>#N/A</v>
      </c>
      <c r="X121" s="507" t="e">
        <f ca="1">+IF(AND(ISNUMBER(OFFSET('Sanitation Data'!$D$10,0,10*ROW('Sanitation Data'!D115))),'Data Summary'!CM121="Yes"),OFFSET('Sanitation Data'!$D$10,0,10*ROW('Sanitation Data'!D115)),NA())</f>
        <v>#N/A</v>
      </c>
      <c r="Y121" s="507" t="e">
        <f ca="1">+IF(AND(ISNUMBER(OFFSET('Sanitation Data'!$D$11,0,10*ROW('Sanitation Data'!D115))),'Data Summary'!CN121="Yes"),OFFSET('Sanitation Data'!$D$11,0,10*ROW('Sanitation Data'!D115)),NA())</f>
        <v>#N/A</v>
      </c>
      <c r="Z121" s="507" t="e">
        <f ca="1">+IF(AND(ISNUMBER(OFFSET('Sanitation Data'!$D$12,0,10*ROW('Sanitation Data'!D115))),'Data Summary'!CO121="Yes"),OFFSET('Sanitation Data'!$D$12,0,10*ROW('Sanitation Data'!D115)),NA())</f>
        <v>#N/A</v>
      </c>
      <c r="AA121" s="507" t="e">
        <f ca="1">+IF(AND(ISNUMBER(OFFSET('Sanitation Data'!$E$4,0,10*ROW('Sanitation Data'!E115))),'Data Summary'!CP121="Yes"),100-OFFSET('Sanitation Data'!$E$4,0,10*ROW('Sanitation Data'!E115)),NA())</f>
        <v>#N/A</v>
      </c>
      <c r="AB121" s="507" t="e">
        <f ca="1">+IF(AND(ISNUMBER(OFFSET('Sanitation Data'!$E$6,0,10*ROW('Sanitation Data'!E115))),'Data Summary'!CQ121="Yes"),OFFSET('Sanitation Data'!$E$6,0,10*ROW('Sanitation Data'!E115)),NA())</f>
        <v>#N/A</v>
      </c>
      <c r="AC121" s="507" t="e">
        <f ca="1">+IF(AND(ISNUMBER(OFFSET('Sanitation Data'!$E$10,0,10*ROW('Sanitation Data'!E115))),'Data Summary'!CR121="Yes"),OFFSET('Sanitation Data'!$E$10,0,10*ROW('Sanitation Data'!E115)),NA())</f>
        <v>#N/A</v>
      </c>
      <c r="AD121" s="507" t="e">
        <f ca="1">+IF(AND(ISNUMBER(OFFSET('Sanitation Data'!$E$11,0,10*ROW('Sanitation Data'!E115))),'Data Summary'!CS121="Yes"),OFFSET('Sanitation Data'!$E$11,0,10*ROW('Sanitation Data'!E115)),NA())</f>
        <v>#N/A</v>
      </c>
      <c r="AE121" s="507" t="e">
        <f ca="1">+IF(AND(ISNUMBER(OFFSET('Sanitation Data'!$E$12,0,10*ROW('Sanitation Data'!E115))),'Data Summary'!CT121="Yes"),OFFSET('Sanitation Data'!$E$12,0,10*ROW('Sanitation Data'!E115)),NA())</f>
        <v>#N/A</v>
      </c>
      <c r="AF121" s="507" t="e">
        <f ca="1">+IF(AND(ISNUMBER(OFFSET('Sanitation Data'!$F$4,0,10*ROW('Sanitation Data'!F115))),'Data Summary'!CU121="Yes"),100-OFFSET('Sanitation Data'!$F$4,0,10*ROW('Sanitation Data'!F115)),NA())</f>
        <v>#N/A</v>
      </c>
      <c r="AG121" s="507" t="e">
        <f ca="1">+IF(AND(ISNUMBER(OFFSET('Sanitation Data'!$F$6,0,10*ROW('Sanitation Data'!F115))),'Data Summary'!CV121="Yes"),OFFSET('Sanitation Data'!$F$6,0,10*ROW('Sanitation Data'!F115)),NA())</f>
        <v>#N/A</v>
      </c>
      <c r="AH121" s="507" t="e">
        <f ca="1">+IF(AND(ISNUMBER(OFFSET('Sanitation Data'!$F$10,0,10*ROW('Sanitation Data'!F115))),'Data Summary'!CW121="Yes"),OFFSET('Sanitation Data'!$F$10,0,10*ROW('Sanitation Data'!F115)),NA())</f>
        <v>#N/A</v>
      </c>
      <c r="AI121" s="507" t="e">
        <f ca="1">+IF(AND(ISNUMBER(OFFSET('Sanitation Data'!$F$11,0,10*ROW('Sanitation Data'!F115))),'Data Summary'!CX121="Yes"),OFFSET('Sanitation Data'!$F$11,0,10*ROW('Sanitation Data'!F115)),NA())</f>
        <v>#N/A</v>
      </c>
      <c r="AJ121" s="507" t="e">
        <f ca="1">+IF(AND(ISNUMBER(OFFSET('Sanitation Data'!$F$12,0,10*ROW('Sanitation Data'!F115))),'Data Summary'!CY121="Yes"),OFFSET('Sanitation Data'!$F$12,0,10*ROW('Sanitation Data'!F115)),NA())</f>
        <v>#N/A</v>
      </c>
      <c r="AK121" s="507" t="e">
        <f ca="1">+IF(AND(ISNUMBER(OFFSET('Sanitation Data'!$G$4,0,10*ROW('Sanitation Data'!G115))),'Data Summary'!CZ121="Yes"),100-OFFSET('Sanitation Data'!$G$4,0,10*ROW('Sanitation Data'!G115)),NA())</f>
        <v>#N/A</v>
      </c>
      <c r="AL121" s="507" t="e">
        <f ca="1">+IF(AND(ISNUMBER(OFFSET('Sanitation Data'!$G$6,0,10*ROW('Sanitation Data'!G115))),'Data Summary'!DA121="Yes"),OFFSET('Sanitation Data'!$G$6,0,10*ROW('Sanitation Data'!G115)),NA())</f>
        <v>#N/A</v>
      </c>
      <c r="AM121" s="507" t="e">
        <f ca="1">+IF(AND(ISNUMBER(OFFSET('Sanitation Data'!$G$10,0,10*ROW('Sanitation Data'!G115))),'Data Summary'!DB121="Yes"),OFFSET('Sanitation Data'!$G$10,0,10*ROW('Sanitation Data'!G115)),NA())</f>
        <v>#N/A</v>
      </c>
      <c r="AN121" s="507" t="e">
        <f ca="1">+IF(AND(ISNUMBER(OFFSET('Sanitation Data'!$G$11,0,10*ROW('Sanitation Data'!G115))),'Data Summary'!DC121="Yes"),OFFSET('Sanitation Data'!$G$11,0,10*ROW('Sanitation Data'!G115)),NA())</f>
        <v>#N/A</v>
      </c>
      <c r="AO121" s="507" t="e">
        <f ca="1">+IF(AND(ISNUMBER(OFFSET('Sanitation Data'!$G$12,0,10*ROW('Sanitation Data'!G115))),'Data Summary'!DD121="Yes"),OFFSET('Sanitation Data'!$G$12,0,10*ROW('Sanitation Data'!G115)),NA())</f>
        <v>#N/A</v>
      </c>
      <c r="AP121" s="507" t="e">
        <f ca="1">+IF(AND(ISNUMBER(OFFSET('Sanitation Data'!$H$4,0,10*ROW('Sanitation Data'!H115))),'Data Summary'!DE121="Yes"),100-OFFSET('Sanitation Data'!$H$4,0,10*ROW('Sanitation Data'!H115)),NA())</f>
        <v>#N/A</v>
      </c>
      <c r="AQ121" s="507" t="e">
        <f ca="1">+IF(AND(ISNUMBER(OFFSET('Sanitation Data'!$H$6,0,10*ROW('Sanitation Data'!H115))),'Data Summary'!DF121="Yes"),OFFSET('Sanitation Data'!$H$6,0,10*ROW('Sanitation Data'!H115)),NA())</f>
        <v>#N/A</v>
      </c>
      <c r="AR121" s="507" t="e">
        <f ca="1">+IF(AND(ISNUMBER(OFFSET('Sanitation Data'!$H$10,0,10*ROW('Sanitation Data'!H115))),'Data Summary'!DG121="Yes"),OFFSET('Sanitation Data'!$H$10,0,10*ROW('Sanitation Data'!H115)),NA())</f>
        <v>#N/A</v>
      </c>
      <c r="AS121" s="507" t="e">
        <f ca="1">+IF(AND(ISNUMBER(OFFSET('Sanitation Data'!$H$11,0,10*ROW('Sanitation Data'!H115))),'Data Summary'!DH121="Yes"),OFFSET('Sanitation Data'!$H$11,0,10*ROW('Sanitation Data'!H115)),NA())</f>
        <v>#N/A</v>
      </c>
      <c r="AT121" s="507" t="e">
        <f ca="1">+IF(AND(ISNUMBER(OFFSET('Sanitation Data'!$H$12,0,10*ROW('Sanitation Data'!H115))),'Data Summary'!DI121="Yes"),OFFSET('Sanitation Data'!$H$12,0,10*ROW('Sanitation Data'!H115)),NA())</f>
        <v>#N/A</v>
      </c>
      <c r="AU121" s="507" t="e">
        <f ca="1">+IF(AND(ISNUMBER(OFFSET('Sanitation Data'!$I$4,0,10*ROW('Sanitation Data'!I115))),'Data Summary'!DJ121="Yes"),100-OFFSET('Sanitation Data'!$I$4,0,10*ROW('Sanitation Data'!I115)),NA())</f>
        <v>#N/A</v>
      </c>
      <c r="AV121" s="507" t="e">
        <f ca="1">+IF(AND(ISNUMBER(OFFSET('Sanitation Data'!$I$6,0,10*ROW('Sanitation Data'!I115))),'Data Summary'!DK121="Yes"),OFFSET('Sanitation Data'!$I$6,0,10*ROW('Sanitation Data'!I115)),NA())</f>
        <v>#N/A</v>
      </c>
      <c r="AW121" s="507" t="e">
        <f ca="1">+IF(AND(ISNUMBER(OFFSET('Sanitation Data'!$I$10,0,10*ROW('Sanitation Data'!I115))),'Data Summary'!DL121="Yes"),OFFSET('Sanitation Data'!$I$10,0,10*ROW('Sanitation Data'!I115)),NA())</f>
        <v>#N/A</v>
      </c>
      <c r="AX121" s="507" t="e">
        <f ca="1">+IF(AND(ISNUMBER(OFFSET('Sanitation Data'!$I$11,0,10*ROW('Sanitation Data'!I115))),'Data Summary'!DM121="Yes"),OFFSET('Sanitation Data'!$I$11,0,10*ROW('Sanitation Data'!I115)),NA())</f>
        <v>#N/A</v>
      </c>
      <c r="AY121" s="507" t="e">
        <f ca="1">+IF(AND(ISNUMBER(OFFSET('Sanitation Data'!$I$12,0,10*ROW('Sanitation Data'!I115))),'Data Summary'!DN121="Yes"),OFFSET('Sanitation Data'!$I$12,0,10*ROW('Sanitation Data'!I115)),NA())</f>
        <v>#N/A</v>
      </c>
      <c r="AZ121" s="508" t="e">
        <f ca="1">+IF(AND(ISNUMBER(OFFSET('Hygiene Data'!$D$5,0,10*ROW('Hygiene Data'!D115))),'Data Summary'!DO121="Yes"),OFFSET('Hygiene Data'!$D$5,0,10*ROW('Hygiene Data'!D115)),NA())</f>
        <v>#N/A</v>
      </c>
      <c r="BA121" s="508" t="e">
        <f ca="1">+IF(AND(ISNUMBER(OFFSET('Hygiene Data'!$D$7,0,10*ROW('Hygiene Data'!D115))),'Data Summary'!DP121="Yes"),OFFSET('Hygiene Data'!$D$7,0,10*ROW('Hygiene Data'!D115)),NA())</f>
        <v>#N/A</v>
      </c>
      <c r="BB121" s="508" t="e">
        <f ca="1">+IF(AND(ISNUMBER(OFFSET('Hygiene Data'!$D$9,0,10*ROW('Hygiene Data'!D115))),'Data Summary'!DQ121="Yes"),OFFSET('Hygiene Data'!$D$9,0,10*ROW('Hygiene Data'!D115)),NA())</f>
        <v>#N/A</v>
      </c>
      <c r="BC121" s="508" t="e">
        <f ca="1">+IF(AND(ISNUMBER(OFFSET('Hygiene Data'!$E$5,0,10*ROW('Hygiene Data'!E115))),'Data Summary'!DR121="Yes"),OFFSET('Hygiene Data'!$E$5,0,10*ROW('Hygiene Data'!E115)),NA())</f>
        <v>#N/A</v>
      </c>
      <c r="BD121" s="508" t="e">
        <f ca="1">+IF(AND(ISNUMBER(OFFSET('Hygiene Data'!$E$7,0,10*ROW('Hygiene Data'!E115))),'Data Summary'!DS121="Yes"),OFFSET('Hygiene Data'!$E$7,0,10*ROW('Hygiene Data'!E115)),NA())</f>
        <v>#N/A</v>
      </c>
      <c r="BE121" s="508" t="e">
        <f ca="1">+IF(AND(ISNUMBER(OFFSET('Hygiene Data'!$E$9,0,10*ROW('Hygiene Data'!E115))),'Data Summary'!DT121="Yes"),OFFSET('Hygiene Data'!$E$9,0,10*ROW('Hygiene Data'!E115)),NA())</f>
        <v>#N/A</v>
      </c>
      <c r="BF121" s="508" t="e">
        <f ca="1">+IF(AND(ISNUMBER(OFFSET('Hygiene Data'!$F$5,0,10*ROW('Hygiene Data'!F115))),'Data Summary'!DU121="Yes"),OFFSET('Hygiene Data'!$F$5,0,10*ROW('Hygiene Data'!F115)),NA())</f>
        <v>#N/A</v>
      </c>
      <c r="BG121" s="508" t="e">
        <f ca="1">+IF(AND(ISNUMBER(OFFSET('Hygiene Data'!$F$7,0,10*ROW('Hygiene Data'!F115))),'Data Summary'!DV121="Yes"),OFFSET('Hygiene Data'!$F$7,0,10*ROW('Hygiene Data'!F115)),NA())</f>
        <v>#N/A</v>
      </c>
      <c r="BH121" s="508" t="e">
        <f ca="1">+IF(AND(ISNUMBER(OFFSET('Hygiene Data'!$F$9,0,10*ROW('Hygiene Data'!F115))),'Data Summary'!DW121="Yes"),OFFSET('Hygiene Data'!$F$9,0,10*ROW('Hygiene Data'!F115)),NA())</f>
        <v>#N/A</v>
      </c>
      <c r="BI121" s="508" t="e">
        <f ca="1">+IF(AND(ISNUMBER(OFFSET('Hygiene Data'!$G$5,0,10*ROW('Hygiene Data'!G115))),'Data Summary'!DX121="Yes"),OFFSET('Hygiene Data'!$G$5,0,10*ROW('Hygiene Data'!G115)),NA())</f>
        <v>#N/A</v>
      </c>
      <c r="BJ121" s="508" t="e">
        <f ca="1">+IF(AND(ISNUMBER(OFFSET('Hygiene Data'!$G$7,0,10*ROW('Hygiene Data'!G115))),'Data Summary'!DY121="Yes"),OFFSET('Hygiene Data'!$G$7,0,10*ROW('Hygiene Data'!G115)),NA())</f>
        <v>#N/A</v>
      </c>
      <c r="BK121" s="508" t="e">
        <f ca="1">+IF(AND(ISNUMBER(OFFSET('Hygiene Data'!$G$9,0,10*ROW('Hygiene Data'!G115))),'Data Summary'!DZ121="Yes"),OFFSET('Hygiene Data'!$G$9,0,10*ROW('Hygiene Data'!G115)),NA())</f>
        <v>#N/A</v>
      </c>
      <c r="BL121" s="508" t="e">
        <f ca="1">+IF(AND(ISNUMBER(OFFSET('Hygiene Data'!$H$5,0,10*ROW('Hygiene Data'!H115))),'Data Summary'!EA121="Yes"),OFFSET('Hygiene Data'!$H$5,0,10*ROW('Hygiene Data'!H115)),NA())</f>
        <v>#N/A</v>
      </c>
      <c r="BM121" s="508" t="e">
        <f ca="1">+IF(AND(ISNUMBER(OFFSET('Hygiene Data'!$H$7,0,10*ROW('Hygiene Data'!H115))),'Data Summary'!EB121="Yes"),OFFSET('Hygiene Data'!$H$7,0,10*ROW('Hygiene Data'!H115)),NA())</f>
        <v>#N/A</v>
      </c>
      <c r="BN121" s="508" t="e">
        <f ca="1">+IF(AND(ISNUMBER(OFFSET('Hygiene Data'!$H$9,0,10*ROW('Hygiene Data'!H115))),'Data Summary'!EC121="Yes"),OFFSET('Hygiene Data'!$H$9,0,10*ROW('Hygiene Data'!H115)),NA())</f>
        <v>#N/A</v>
      </c>
      <c r="BO121" s="508" t="e">
        <f ca="1">+IF(AND(ISNUMBER(OFFSET('Hygiene Data'!$I$5,0,10*ROW('Hygiene Data'!I115))),'Data Summary'!ED121="Yes"),OFFSET('Hygiene Data'!$I$5,0,10*ROW('Hygiene Data'!I115)),NA())</f>
        <v>#N/A</v>
      </c>
      <c r="BP121" s="508" t="e">
        <f ca="1">+IF(AND(ISNUMBER(OFFSET('Hygiene Data'!$I$7,0,10*ROW('Hygiene Data'!I115))),'Data Summary'!EE121="Yes"),OFFSET('Hygiene Data'!$I$7,0,10*ROW('Hygiene Data'!I115)),NA())</f>
        <v>#N/A</v>
      </c>
      <c r="BQ121" s="508" t="e">
        <f ca="1">+IF(AND(ISNUMBER(OFFSET('Hygiene Data'!$I$9,0,10*ROW('Hygiene Data'!I115))),'Data Summary'!EF121="Yes"),OFFSET('Hygiene Data'!$I$9,0,10*ROW('Hygiene Data'!I115)),NA())</f>
        <v>#N/A</v>
      </c>
    </row>
    <row r="122" spans="1:69" x14ac:dyDescent="0.25">
      <c r="A122" s="504" t="e">
        <f ca="1">+RIGHT('Data Summary'!A122,LEN('Data Summary'!A122)-9)</f>
        <v>#VALUE!</v>
      </c>
      <c r="B122" s="478" t="str">
        <f ca="1">+IF(ISTEXT('Data Summary'!B122),'Data Summary'!B122,"")</f>
        <v/>
      </c>
      <c r="C122" s="505" t="e">
        <f ca="1">+VALUE('Data Summary'!C122)</f>
        <v>#VALUE!</v>
      </c>
      <c r="D122" s="506" t="e">
        <f ca="1">+IF(AND(ISNUMBER(OFFSET('Water Data'!$D$4,0,10*ROW('Water Data'!D116))),'Data Summary'!BS122="Yes"),100-OFFSET('Water Data'!$D$4,0,10*ROW('Water Data'!D116)),NA())</f>
        <v>#N/A</v>
      </c>
      <c r="E122" s="506" t="e">
        <f ca="1">+IF(AND(ISNUMBER(OFFSET('Water Data'!$D$6,0,10*ROW('Water Data'!D116))),'Data Summary'!BT122="Yes"),OFFSET('Water Data'!$D$6,0,10*ROW('Water Data'!D116)),NA())</f>
        <v>#N/A</v>
      </c>
      <c r="F122" s="506" t="e">
        <f ca="1">+IF(AND(ISNUMBER(OFFSET('Water Data'!$D$9,0,10*ROW('Water Data'!D116))),'Data Summary'!BU122="Yes"),OFFSET('Water Data'!$D$9,0,10*ROW('Water Data'!D116)),NA())</f>
        <v>#N/A</v>
      </c>
      <c r="G122" s="506" t="e">
        <f ca="1">+IF(AND(ISNUMBER(OFFSET('Water Data'!$E$4,0,10*ROW('Water Data'!E116))),'Data Summary'!BV122="Yes"),100-OFFSET('Water Data'!$E$4,0,10*ROW('Water Data'!E116)),NA())</f>
        <v>#N/A</v>
      </c>
      <c r="H122" s="506" t="e">
        <f ca="1">+IF(AND(ISNUMBER(OFFSET('Water Data'!$E$6,0,10*ROW('Water Data'!E116))),'Data Summary'!BW122="Yes"),OFFSET('Water Data'!$E$6,0,10*ROW('Water Data'!E116)),NA())</f>
        <v>#N/A</v>
      </c>
      <c r="I122" s="506" t="e">
        <f ca="1">+IF(AND(ISNUMBER(OFFSET('Water Data'!$E$9,0,10*ROW('Water Data'!E116))),'Data Summary'!BX122="Yes"),OFFSET('Water Data'!$E$9,0,10*ROW('Water Data'!E116)),NA())</f>
        <v>#N/A</v>
      </c>
      <c r="J122" s="506" t="e">
        <f ca="1">+IF(AND(ISNUMBER(OFFSET('Water Data'!$F$4,0,10*ROW('Water Data'!F116))),'Data Summary'!BY122="Yes"),100-OFFSET('Water Data'!$F$4,0,10*ROW('Water Data'!F116)),NA())</f>
        <v>#N/A</v>
      </c>
      <c r="K122" s="506" t="e">
        <f ca="1">+IF(AND(ISNUMBER(OFFSET('Water Data'!$F$6,0,10*ROW('Water Data'!F116))),'Data Summary'!BZ122="Yes"),OFFSET('Water Data'!$F$6,0,10*ROW('Water Data'!F116)),NA())</f>
        <v>#N/A</v>
      </c>
      <c r="L122" s="506" t="e">
        <f ca="1">+IF(AND(ISNUMBER(OFFSET('Water Data'!$F$9,0,10*ROW('Water Data'!F116))),'Data Summary'!CA122="Yes"),OFFSET('Water Data'!$F$9,0,10*ROW('Water Data'!F116)),NA())</f>
        <v>#N/A</v>
      </c>
      <c r="M122" s="506" t="e">
        <f ca="1">+IF(AND(ISNUMBER(OFFSET('Water Data'!$G$4,0,10*ROW('Water Data'!G116))),'Data Summary'!CB122="Yes"),100-OFFSET('Water Data'!$G$4,0,10*ROW('Water Data'!G116)),NA())</f>
        <v>#N/A</v>
      </c>
      <c r="N122" s="506" t="e">
        <f ca="1">+IF(AND(ISNUMBER(OFFSET('Water Data'!$G$6,0,10*ROW('Water Data'!G116))),'Data Summary'!CC122="Yes"),OFFSET('Water Data'!$G$6,0,10*ROW('Water Data'!G116)),NA())</f>
        <v>#N/A</v>
      </c>
      <c r="O122" s="506" t="e">
        <f ca="1">+IF(AND(ISNUMBER(OFFSET('Water Data'!$G$9,0,10*ROW('Water Data'!G116))),'Data Summary'!CD122="Yes"),OFFSET('Water Data'!$G$9,0,10*ROW('Water Data'!G116)),NA())</f>
        <v>#N/A</v>
      </c>
      <c r="P122" s="506" t="e">
        <f ca="1">+IF(AND(ISNUMBER(OFFSET('Water Data'!$H$4,0,10*ROW('Water Data'!H116))),'Data Summary'!CE122="Yes"),100-OFFSET('Water Data'!$H$4,0,10*ROW('Water Data'!H116)),NA())</f>
        <v>#N/A</v>
      </c>
      <c r="Q122" s="506" t="e">
        <f ca="1">+IF(AND(ISNUMBER(OFFSET('Water Data'!$H$6,0,10*ROW('Water Data'!H116))),'Data Summary'!CF122="Yes"),OFFSET('Water Data'!$H$6,0,10*ROW('Water Data'!H116)),NA())</f>
        <v>#N/A</v>
      </c>
      <c r="R122" s="506" t="e">
        <f ca="1">+IF(AND(ISNUMBER(OFFSET('Water Data'!$H$9,0,10*ROW('Water Data'!H116))),'Data Summary'!CG122="Yes"),OFFSET('Water Data'!$H$9,0,10*ROW('Water Data'!H116)),NA())</f>
        <v>#N/A</v>
      </c>
      <c r="S122" s="506" t="e">
        <f ca="1">+IF(AND(ISNUMBER(OFFSET('Water Data'!$I$4,0,10*ROW('Water Data'!I116))),'Data Summary'!CH122="Yes"),100-OFFSET('Water Data'!$I$4,0,10*ROW('Water Data'!I116)),NA())</f>
        <v>#N/A</v>
      </c>
      <c r="T122" s="506" t="e">
        <f ca="1">+IF(AND(ISNUMBER(OFFSET('Water Data'!$I$6,0,10*ROW('Water Data'!I116))),'Data Summary'!CI122="Yes"),OFFSET('Water Data'!$I$6,0,10*ROW('Water Data'!I116)),NA())</f>
        <v>#N/A</v>
      </c>
      <c r="U122" s="506" t="e">
        <f ca="1">+IF(AND(ISNUMBER(OFFSET('Water Data'!$I$9,0,10*ROW('Water Data'!I116))),'Data Summary'!CJ122="Yes"),OFFSET('Water Data'!$I$9,0,10*ROW('Water Data'!I116)),NA())</f>
        <v>#N/A</v>
      </c>
      <c r="V122" s="507" t="e">
        <f ca="1">+IF(AND(ISNUMBER(OFFSET('Sanitation Data'!$D$4,0,10*ROW('Sanitation Data'!D116))),'Data Summary'!CK122="Yes"),100-OFFSET('Sanitation Data'!$D$4,0,10*ROW('Sanitation Data'!D116)),NA())</f>
        <v>#N/A</v>
      </c>
      <c r="W122" s="507" t="e">
        <f ca="1">+IF(AND(ISNUMBER(OFFSET('Sanitation Data'!$D$6,0,10*ROW('Sanitation Data'!D116))),'Data Summary'!CL122="Yes"),OFFSET('Sanitation Data'!$D$6,0,10*ROW('Sanitation Data'!D116)),NA())</f>
        <v>#N/A</v>
      </c>
      <c r="X122" s="507" t="e">
        <f ca="1">+IF(AND(ISNUMBER(OFFSET('Sanitation Data'!$D$10,0,10*ROW('Sanitation Data'!D116))),'Data Summary'!CM122="Yes"),OFFSET('Sanitation Data'!$D$10,0,10*ROW('Sanitation Data'!D116)),NA())</f>
        <v>#N/A</v>
      </c>
      <c r="Y122" s="507" t="e">
        <f ca="1">+IF(AND(ISNUMBER(OFFSET('Sanitation Data'!$D$11,0,10*ROW('Sanitation Data'!D116))),'Data Summary'!CN122="Yes"),OFFSET('Sanitation Data'!$D$11,0,10*ROW('Sanitation Data'!D116)),NA())</f>
        <v>#N/A</v>
      </c>
      <c r="Z122" s="507" t="e">
        <f ca="1">+IF(AND(ISNUMBER(OFFSET('Sanitation Data'!$D$12,0,10*ROW('Sanitation Data'!D116))),'Data Summary'!CO122="Yes"),OFFSET('Sanitation Data'!$D$12,0,10*ROW('Sanitation Data'!D116)),NA())</f>
        <v>#N/A</v>
      </c>
      <c r="AA122" s="507" t="e">
        <f ca="1">+IF(AND(ISNUMBER(OFFSET('Sanitation Data'!$E$4,0,10*ROW('Sanitation Data'!E116))),'Data Summary'!CP122="Yes"),100-OFFSET('Sanitation Data'!$E$4,0,10*ROW('Sanitation Data'!E116)),NA())</f>
        <v>#N/A</v>
      </c>
      <c r="AB122" s="507" t="e">
        <f ca="1">+IF(AND(ISNUMBER(OFFSET('Sanitation Data'!$E$6,0,10*ROW('Sanitation Data'!E116))),'Data Summary'!CQ122="Yes"),OFFSET('Sanitation Data'!$E$6,0,10*ROW('Sanitation Data'!E116)),NA())</f>
        <v>#N/A</v>
      </c>
      <c r="AC122" s="507" t="e">
        <f ca="1">+IF(AND(ISNUMBER(OFFSET('Sanitation Data'!$E$10,0,10*ROW('Sanitation Data'!E116))),'Data Summary'!CR122="Yes"),OFFSET('Sanitation Data'!$E$10,0,10*ROW('Sanitation Data'!E116)),NA())</f>
        <v>#N/A</v>
      </c>
      <c r="AD122" s="507" t="e">
        <f ca="1">+IF(AND(ISNUMBER(OFFSET('Sanitation Data'!$E$11,0,10*ROW('Sanitation Data'!E116))),'Data Summary'!CS122="Yes"),OFFSET('Sanitation Data'!$E$11,0,10*ROW('Sanitation Data'!E116)),NA())</f>
        <v>#N/A</v>
      </c>
      <c r="AE122" s="507" t="e">
        <f ca="1">+IF(AND(ISNUMBER(OFFSET('Sanitation Data'!$E$12,0,10*ROW('Sanitation Data'!E116))),'Data Summary'!CT122="Yes"),OFFSET('Sanitation Data'!$E$12,0,10*ROW('Sanitation Data'!E116)),NA())</f>
        <v>#N/A</v>
      </c>
      <c r="AF122" s="507" t="e">
        <f ca="1">+IF(AND(ISNUMBER(OFFSET('Sanitation Data'!$F$4,0,10*ROW('Sanitation Data'!F116))),'Data Summary'!CU122="Yes"),100-OFFSET('Sanitation Data'!$F$4,0,10*ROW('Sanitation Data'!F116)),NA())</f>
        <v>#N/A</v>
      </c>
      <c r="AG122" s="507" t="e">
        <f ca="1">+IF(AND(ISNUMBER(OFFSET('Sanitation Data'!$F$6,0,10*ROW('Sanitation Data'!F116))),'Data Summary'!CV122="Yes"),OFFSET('Sanitation Data'!$F$6,0,10*ROW('Sanitation Data'!F116)),NA())</f>
        <v>#N/A</v>
      </c>
      <c r="AH122" s="507" t="e">
        <f ca="1">+IF(AND(ISNUMBER(OFFSET('Sanitation Data'!$F$10,0,10*ROW('Sanitation Data'!F116))),'Data Summary'!CW122="Yes"),OFFSET('Sanitation Data'!$F$10,0,10*ROW('Sanitation Data'!F116)),NA())</f>
        <v>#N/A</v>
      </c>
      <c r="AI122" s="507" t="e">
        <f ca="1">+IF(AND(ISNUMBER(OFFSET('Sanitation Data'!$F$11,0,10*ROW('Sanitation Data'!F116))),'Data Summary'!CX122="Yes"),OFFSET('Sanitation Data'!$F$11,0,10*ROW('Sanitation Data'!F116)),NA())</f>
        <v>#N/A</v>
      </c>
      <c r="AJ122" s="507" t="e">
        <f ca="1">+IF(AND(ISNUMBER(OFFSET('Sanitation Data'!$F$12,0,10*ROW('Sanitation Data'!F116))),'Data Summary'!CY122="Yes"),OFFSET('Sanitation Data'!$F$12,0,10*ROW('Sanitation Data'!F116)),NA())</f>
        <v>#N/A</v>
      </c>
      <c r="AK122" s="507" t="e">
        <f ca="1">+IF(AND(ISNUMBER(OFFSET('Sanitation Data'!$G$4,0,10*ROW('Sanitation Data'!G116))),'Data Summary'!CZ122="Yes"),100-OFFSET('Sanitation Data'!$G$4,0,10*ROW('Sanitation Data'!G116)),NA())</f>
        <v>#N/A</v>
      </c>
      <c r="AL122" s="507" t="e">
        <f ca="1">+IF(AND(ISNUMBER(OFFSET('Sanitation Data'!$G$6,0,10*ROW('Sanitation Data'!G116))),'Data Summary'!DA122="Yes"),OFFSET('Sanitation Data'!$G$6,0,10*ROW('Sanitation Data'!G116)),NA())</f>
        <v>#N/A</v>
      </c>
      <c r="AM122" s="507" t="e">
        <f ca="1">+IF(AND(ISNUMBER(OFFSET('Sanitation Data'!$G$10,0,10*ROW('Sanitation Data'!G116))),'Data Summary'!DB122="Yes"),OFFSET('Sanitation Data'!$G$10,0,10*ROW('Sanitation Data'!G116)),NA())</f>
        <v>#N/A</v>
      </c>
      <c r="AN122" s="507" t="e">
        <f ca="1">+IF(AND(ISNUMBER(OFFSET('Sanitation Data'!$G$11,0,10*ROW('Sanitation Data'!G116))),'Data Summary'!DC122="Yes"),OFFSET('Sanitation Data'!$G$11,0,10*ROW('Sanitation Data'!G116)),NA())</f>
        <v>#N/A</v>
      </c>
      <c r="AO122" s="507" t="e">
        <f ca="1">+IF(AND(ISNUMBER(OFFSET('Sanitation Data'!$G$12,0,10*ROW('Sanitation Data'!G116))),'Data Summary'!DD122="Yes"),OFFSET('Sanitation Data'!$G$12,0,10*ROW('Sanitation Data'!G116)),NA())</f>
        <v>#N/A</v>
      </c>
      <c r="AP122" s="507" t="e">
        <f ca="1">+IF(AND(ISNUMBER(OFFSET('Sanitation Data'!$H$4,0,10*ROW('Sanitation Data'!H116))),'Data Summary'!DE122="Yes"),100-OFFSET('Sanitation Data'!$H$4,0,10*ROW('Sanitation Data'!H116)),NA())</f>
        <v>#N/A</v>
      </c>
      <c r="AQ122" s="507" t="e">
        <f ca="1">+IF(AND(ISNUMBER(OFFSET('Sanitation Data'!$H$6,0,10*ROW('Sanitation Data'!H116))),'Data Summary'!DF122="Yes"),OFFSET('Sanitation Data'!$H$6,0,10*ROW('Sanitation Data'!H116)),NA())</f>
        <v>#N/A</v>
      </c>
      <c r="AR122" s="507" t="e">
        <f ca="1">+IF(AND(ISNUMBER(OFFSET('Sanitation Data'!$H$10,0,10*ROW('Sanitation Data'!H116))),'Data Summary'!DG122="Yes"),OFFSET('Sanitation Data'!$H$10,0,10*ROW('Sanitation Data'!H116)),NA())</f>
        <v>#N/A</v>
      </c>
      <c r="AS122" s="507" t="e">
        <f ca="1">+IF(AND(ISNUMBER(OFFSET('Sanitation Data'!$H$11,0,10*ROW('Sanitation Data'!H116))),'Data Summary'!DH122="Yes"),OFFSET('Sanitation Data'!$H$11,0,10*ROW('Sanitation Data'!H116)),NA())</f>
        <v>#N/A</v>
      </c>
      <c r="AT122" s="507" t="e">
        <f ca="1">+IF(AND(ISNUMBER(OFFSET('Sanitation Data'!$H$12,0,10*ROW('Sanitation Data'!H116))),'Data Summary'!DI122="Yes"),OFFSET('Sanitation Data'!$H$12,0,10*ROW('Sanitation Data'!H116)),NA())</f>
        <v>#N/A</v>
      </c>
      <c r="AU122" s="507" t="e">
        <f ca="1">+IF(AND(ISNUMBER(OFFSET('Sanitation Data'!$I$4,0,10*ROW('Sanitation Data'!I116))),'Data Summary'!DJ122="Yes"),100-OFFSET('Sanitation Data'!$I$4,0,10*ROW('Sanitation Data'!I116)),NA())</f>
        <v>#N/A</v>
      </c>
      <c r="AV122" s="507" t="e">
        <f ca="1">+IF(AND(ISNUMBER(OFFSET('Sanitation Data'!$I$6,0,10*ROW('Sanitation Data'!I116))),'Data Summary'!DK122="Yes"),OFFSET('Sanitation Data'!$I$6,0,10*ROW('Sanitation Data'!I116)),NA())</f>
        <v>#N/A</v>
      </c>
      <c r="AW122" s="507" t="e">
        <f ca="1">+IF(AND(ISNUMBER(OFFSET('Sanitation Data'!$I$10,0,10*ROW('Sanitation Data'!I116))),'Data Summary'!DL122="Yes"),OFFSET('Sanitation Data'!$I$10,0,10*ROW('Sanitation Data'!I116)),NA())</f>
        <v>#N/A</v>
      </c>
      <c r="AX122" s="507" t="e">
        <f ca="1">+IF(AND(ISNUMBER(OFFSET('Sanitation Data'!$I$11,0,10*ROW('Sanitation Data'!I116))),'Data Summary'!DM122="Yes"),OFFSET('Sanitation Data'!$I$11,0,10*ROW('Sanitation Data'!I116)),NA())</f>
        <v>#N/A</v>
      </c>
      <c r="AY122" s="507" t="e">
        <f ca="1">+IF(AND(ISNUMBER(OFFSET('Sanitation Data'!$I$12,0,10*ROW('Sanitation Data'!I116))),'Data Summary'!DN122="Yes"),OFFSET('Sanitation Data'!$I$12,0,10*ROW('Sanitation Data'!I116)),NA())</f>
        <v>#N/A</v>
      </c>
      <c r="AZ122" s="508" t="e">
        <f ca="1">+IF(AND(ISNUMBER(OFFSET('Hygiene Data'!$D$5,0,10*ROW('Hygiene Data'!D116))),'Data Summary'!DO122="Yes"),OFFSET('Hygiene Data'!$D$5,0,10*ROW('Hygiene Data'!D116)),NA())</f>
        <v>#N/A</v>
      </c>
      <c r="BA122" s="508" t="e">
        <f ca="1">+IF(AND(ISNUMBER(OFFSET('Hygiene Data'!$D$7,0,10*ROW('Hygiene Data'!D116))),'Data Summary'!DP122="Yes"),OFFSET('Hygiene Data'!$D$7,0,10*ROW('Hygiene Data'!D116)),NA())</f>
        <v>#N/A</v>
      </c>
      <c r="BB122" s="508" t="e">
        <f ca="1">+IF(AND(ISNUMBER(OFFSET('Hygiene Data'!$D$9,0,10*ROW('Hygiene Data'!D116))),'Data Summary'!DQ122="Yes"),OFFSET('Hygiene Data'!$D$9,0,10*ROW('Hygiene Data'!D116)),NA())</f>
        <v>#N/A</v>
      </c>
      <c r="BC122" s="508" t="e">
        <f ca="1">+IF(AND(ISNUMBER(OFFSET('Hygiene Data'!$E$5,0,10*ROW('Hygiene Data'!E116))),'Data Summary'!DR122="Yes"),OFFSET('Hygiene Data'!$E$5,0,10*ROW('Hygiene Data'!E116)),NA())</f>
        <v>#N/A</v>
      </c>
      <c r="BD122" s="508" t="e">
        <f ca="1">+IF(AND(ISNUMBER(OFFSET('Hygiene Data'!$E$7,0,10*ROW('Hygiene Data'!E116))),'Data Summary'!DS122="Yes"),OFFSET('Hygiene Data'!$E$7,0,10*ROW('Hygiene Data'!E116)),NA())</f>
        <v>#N/A</v>
      </c>
      <c r="BE122" s="508" t="e">
        <f ca="1">+IF(AND(ISNUMBER(OFFSET('Hygiene Data'!$E$9,0,10*ROW('Hygiene Data'!E116))),'Data Summary'!DT122="Yes"),OFFSET('Hygiene Data'!$E$9,0,10*ROW('Hygiene Data'!E116)),NA())</f>
        <v>#N/A</v>
      </c>
      <c r="BF122" s="508" t="e">
        <f ca="1">+IF(AND(ISNUMBER(OFFSET('Hygiene Data'!$F$5,0,10*ROW('Hygiene Data'!F116))),'Data Summary'!DU122="Yes"),OFFSET('Hygiene Data'!$F$5,0,10*ROW('Hygiene Data'!F116)),NA())</f>
        <v>#N/A</v>
      </c>
      <c r="BG122" s="508" t="e">
        <f ca="1">+IF(AND(ISNUMBER(OFFSET('Hygiene Data'!$F$7,0,10*ROW('Hygiene Data'!F116))),'Data Summary'!DV122="Yes"),OFFSET('Hygiene Data'!$F$7,0,10*ROW('Hygiene Data'!F116)),NA())</f>
        <v>#N/A</v>
      </c>
      <c r="BH122" s="508" t="e">
        <f ca="1">+IF(AND(ISNUMBER(OFFSET('Hygiene Data'!$F$9,0,10*ROW('Hygiene Data'!F116))),'Data Summary'!DW122="Yes"),OFFSET('Hygiene Data'!$F$9,0,10*ROW('Hygiene Data'!F116)),NA())</f>
        <v>#N/A</v>
      </c>
      <c r="BI122" s="508" t="e">
        <f ca="1">+IF(AND(ISNUMBER(OFFSET('Hygiene Data'!$G$5,0,10*ROW('Hygiene Data'!G116))),'Data Summary'!DX122="Yes"),OFFSET('Hygiene Data'!$G$5,0,10*ROW('Hygiene Data'!G116)),NA())</f>
        <v>#N/A</v>
      </c>
      <c r="BJ122" s="508" t="e">
        <f ca="1">+IF(AND(ISNUMBER(OFFSET('Hygiene Data'!$G$7,0,10*ROW('Hygiene Data'!G116))),'Data Summary'!DY122="Yes"),OFFSET('Hygiene Data'!$G$7,0,10*ROW('Hygiene Data'!G116)),NA())</f>
        <v>#N/A</v>
      </c>
      <c r="BK122" s="508" t="e">
        <f ca="1">+IF(AND(ISNUMBER(OFFSET('Hygiene Data'!$G$9,0,10*ROW('Hygiene Data'!G116))),'Data Summary'!DZ122="Yes"),OFFSET('Hygiene Data'!$G$9,0,10*ROW('Hygiene Data'!G116)),NA())</f>
        <v>#N/A</v>
      </c>
      <c r="BL122" s="508" t="e">
        <f ca="1">+IF(AND(ISNUMBER(OFFSET('Hygiene Data'!$H$5,0,10*ROW('Hygiene Data'!H116))),'Data Summary'!EA122="Yes"),OFFSET('Hygiene Data'!$H$5,0,10*ROW('Hygiene Data'!H116)),NA())</f>
        <v>#N/A</v>
      </c>
      <c r="BM122" s="508" t="e">
        <f ca="1">+IF(AND(ISNUMBER(OFFSET('Hygiene Data'!$H$7,0,10*ROW('Hygiene Data'!H116))),'Data Summary'!EB122="Yes"),OFFSET('Hygiene Data'!$H$7,0,10*ROW('Hygiene Data'!H116)),NA())</f>
        <v>#N/A</v>
      </c>
      <c r="BN122" s="508" t="e">
        <f ca="1">+IF(AND(ISNUMBER(OFFSET('Hygiene Data'!$H$9,0,10*ROW('Hygiene Data'!H116))),'Data Summary'!EC122="Yes"),OFFSET('Hygiene Data'!$H$9,0,10*ROW('Hygiene Data'!H116)),NA())</f>
        <v>#N/A</v>
      </c>
      <c r="BO122" s="508" t="e">
        <f ca="1">+IF(AND(ISNUMBER(OFFSET('Hygiene Data'!$I$5,0,10*ROW('Hygiene Data'!I116))),'Data Summary'!ED122="Yes"),OFFSET('Hygiene Data'!$I$5,0,10*ROW('Hygiene Data'!I116)),NA())</f>
        <v>#N/A</v>
      </c>
      <c r="BP122" s="508" t="e">
        <f ca="1">+IF(AND(ISNUMBER(OFFSET('Hygiene Data'!$I$7,0,10*ROW('Hygiene Data'!I116))),'Data Summary'!EE122="Yes"),OFFSET('Hygiene Data'!$I$7,0,10*ROW('Hygiene Data'!I116)),NA())</f>
        <v>#N/A</v>
      </c>
      <c r="BQ122" s="508" t="e">
        <f ca="1">+IF(AND(ISNUMBER(OFFSET('Hygiene Data'!$I$9,0,10*ROW('Hygiene Data'!I116))),'Data Summary'!EF122="Yes"),OFFSET('Hygiene Data'!$I$9,0,10*ROW('Hygiene Data'!I116)),NA())</f>
        <v>#N/A</v>
      </c>
    </row>
    <row r="123" spans="1:69" x14ac:dyDescent="0.25">
      <c r="A123" s="504" t="e">
        <f ca="1">+RIGHT('Data Summary'!A123,LEN('Data Summary'!A123)-9)</f>
        <v>#VALUE!</v>
      </c>
      <c r="B123" s="478" t="str">
        <f ca="1">+IF(ISTEXT('Data Summary'!B123),'Data Summary'!B123,"")</f>
        <v/>
      </c>
      <c r="C123" s="505" t="e">
        <f ca="1">+VALUE('Data Summary'!C123)</f>
        <v>#VALUE!</v>
      </c>
      <c r="D123" s="506" t="e">
        <f ca="1">+IF(AND(ISNUMBER(OFFSET('Water Data'!$D$4,0,10*ROW('Water Data'!D117))),'Data Summary'!BS123="Yes"),100-OFFSET('Water Data'!$D$4,0,10*ROW('Water Data'!D117)),NA())</f>
        <v>#N/A</v>
      </c>
      <c r="E123" s="506" t="e">
        <f ca="1">+IF(AND(ISNUMBER(OFFSET('Water Data'!$D$6,0,10*ROW('Water Data'!D117))),'Data Summary'!BT123="Yes"),OFFSET('Water Data'!$D$6,0,10*ROW('Water Data'!D117)),NA())</f>
        <v>#N/A</v>
      </c>
      <c r="F123" s="506" t="e">
        <f ca="1">+IF(AND(ISNUMBER(OFFSET('Water Data'!$D$9,0,10*ROW('Water Data'!D117))),'Data Summary'!BU123="Yes"),OFFSET('Water Data'!$D$9,0,10*ROW('Water Data'!D117)),NA())</f>
        <v>#N/A</v>
      </c>
      <c r="G123" s="506" t="e">
        <f ca="1">+IF(AND(ISNUMBER(OFFSET('Water Data'!$E$4,0,10*ROW('Water Data'!E117))),'Data Summary'!BV123="Yes"),100-OFFSET('Water Data'!$E$4,0,10*ROW('Water Data'!E117)),NA())</f>
        <v>#N/A</v>
      </c>
      <c r="H123" s="506" t="e">
        <f ca="1">+IF(AND(ISNUMBER(OFFSET('Water Data'!$E$6,0,10*ROW('Water Data'!E117))),'Data Summary'!BW123="Yes"),OFFSET('Water Data'!$E$6,0,10*ROW('Water Data'!E117)),NA())</f>
        <v>#N/A</v>
      </c>
      <c r="I123" s="506" t="e">
        <f ca="1">+IF(AND(ISNUMBER(OFFSET('Water Data'!$E$9,0,10*ROW('Water Data'!E117))),'Data Summary'!BX123="Yes"),OFFSET('Water Data'!$E$9,0,10*ROW('Water Data'!E117)),NA())</f>
        <v>#N/A</v>
      </c>
      <c r="J123" s="506" t="e">
        <f ca="1">+IF(AND(ISNUMBER(OFFSET('Water Data'!$F$4,0,10*ROW('Water Data'!F117))),'Data Summary'!BY123="Yes"),100-OFFSET('Water Data'!$F$4,0,10*ROW('Water Data'!F117)),NA())</f>
        <v>#N/A</v>
      </c>
      <c r="K123" s="506" t="e">
        <f ca="1">+IF(AND(ISNUMBER(OFFSET('Water Data'!$F$6,0,10*ROW('Water Data'!F117))),'Data Summary'!BZ123="Yes"),OFFSET('Water Data'!$F$6,0,10*ROW('Water Data'!F117)),NA())</f>
        <v>#N/A</v>
      </c>
      <c r="L123" s="506" t="e">
        <f ca="1">+IF(AND(ISNUMBER(OFFSET('Water Data'!$F$9,0,10*ROW('Water Data'!F117))),'Data Summary'!CA123="Yes"),OFFSET('Water Data'!$F$9,0,10*ROW('Water Data'!F117)),NA())</f>
        <v>#N/A</v>
      </c>
      <c r="M123" s="506" t="e">
        <f ca="1">+IF(AND(ISNUMBER(OFFSET('Water Data'!$G$4,0,10*ROW('Water Data'!G117))),'Data Summary'!CB123="Yes"),100-OFFSET('Water Data'!$G$4,0,10*ROW('Water Data'!G117)),NA())</f>
        <v>#N/A</v>
      </c>
      <c r="N123" s="506" t="e">
        <f ca="1">+IF(AND(ISNUMBER(OFFSET('Water Data'!$G$6,0,10*ROW('Water Data'!G117))),'Data Summary'!CC123="Yes"),OFFSET('Water Data'!$G$6,0,10*ROW('Water Data'!G117)),NA())</f>
        <v>#N/A</v>
      </c>
      <c r="O123" s="506" t="e">
        <f ca="1">+IF(AND(ISNUMBER(OFFSET('Water Data'!$G$9,0,10*ROW('Water Data'!G117))),'Data Summary'!CD123="Yes"),OFFSET('Water Data'!$G$9,0,10*ROW('Water Data'!G117)),NA())</f>
        <v>#N/A</v>
      </c>
      <c r="P123" s="506" t="e">
        <f ca="1">+IF(AND(ISNUMBER(OFFSET('Water Data'!$H$4,0,10*ROW('Water Data'!H117))),'Data Summary'!CE123="Yes"),100-OFFSET('Water Data'!$H$4,0,10*ROW('Water Data'!H117)),NA())</f>
        <v>#N/A</v>
      </c>
      <c r="Q123" s="506" t="e">
        <f ca="1">+IF(AND(ISNUMBER(OFFSET('Water Data'!$H$6,0,10*ROW('Water Data'!H117))),'Data Summary'!CF123="Yes"),OFFSET('Water Data'!$H$6,0,10*ROW('Water Data'!H117)),NA())</f>
        <v>#N/A</v>
      </c>
      <c r="R123" s="506" t="e">
        <f ca="1">+IF(AND(ISNUMBER(OFFSET('Water Data'!$H$9,0,10*ROW('Water Data'!H117))),'Data Summary'!CG123="Yes"),OFFSET('Water Data'!$H$9,0,10*ROW('Water Data'!H117)),NA())</f>
        <v>#N/A</v>
      </c>
      <c r="S123" s="506" t="e">
        <f ca="1">+IF(AND(ISNUMBER(OFFSET('Water Data'!$I$4,0,10*ROW('Water Data'!I117))),'Data Summary'!CH123="Yes"),100-OFFSET('Water Data'!$I$4,0,10*ROW('Water Data'!I117)),NA())</f>
        <v>#N/A</v>
      </c>
      <c r="T123" s="506" t="e">
        <f ca="1">+IF(AND(ISNUMBER(OFFSET('Water Data'!$I$6,0,10*ROW('Water Data'!I117))),'Data Summary'!CI123="Yes"),OFFSET('Water Data'!$I$6,0,10*ROW('Water Data'!I117)),NA())</f>
        <v>#N/A</v>
      </c>
      <c r="U123" s="506" t="e">
        <f ca="1">+IF(AND(ISNUMBER(OFFSET('Water Data'!$I$9,0,10*ROW('Water Data'!I117))),'Data Summary'!CJ123="Yes"),OFFSET('Water Data'!$I$9,0,10*ROW('Water Data'!I117)),NA())</f>
        <v>#N/A</v>
      </c>
      <c r="V123" s="507" t="e">
        <f ca="1">+IF(AND(ISNUMBER(OFFSET('Sanitation Data'!$D$4,0,10*ROW('Sanitation Data'!D117))),'Data Summary'!CK123="Yes"),100-OFFSET('Sanitation Data'!$D$4,0,10*ROW('Sanitation Data'!D117)),NA())</f>
        <v>#N/A</v>
      </c>
      <c r="W123" s="507" t="e">
        <f ca="1">+IF(AND(ISNUMBER(OFFSET('Sanitation Data'!$D$6,0,10*ROW('Sanitation Data'!D117))),'Data Summary'!CL123="Yes"),OFFSET('Sanitation Data'!$D$6,0,10*ROW('Sanitation Data'!D117)),NA())</f>
        <v>#N/A</v>
      </c>
      <c r="X123" s="507" t="e">
        <f ca="1">+IF(AND(ISNUMBER(OFFSET('Sanitation Data'!$D$10,0,10*ROW('Sanitation Data'!D117))),'Data Summary'!CM123="Yes"),OFFSET('Sanitation Data'!$D$10,0,10*ROW('Sanitation Data'!D117)),NA())</f>
        <v>#N/A</v>
      </c>
      <c r="Y123" s="507" t="e">
        <f ca="1">+IF(AND(ISNUMBER(OFFSET('Sanitation Data'!$D$11,0,10*ROW('Sanitation Data'!D117))),'Data Summary'!CN123="Yes"),OFFSET('Sanitation Data'!$D$11,0,10*ROW('Sanitation Data'!D117)),NA())</f>
        <v>#N/A</v>
      </c>
      <c r="Z123" s="507" t="e">
        <f ca="1">+IF(AND(ISNUMBER(OFFSET('Sanitation Data'!$D$12,0,10*ROW('Sanitation Data'!D117))),'Data Summary'!CO123="Yes"),OFFSET('Sanitation Data'!$D$12,0,10*ROW('Sanitation Data'!D117)),NA())</f>
        <v>#N/A</v>
      </c>
      <c r="AA123" s="507" t="e">
        <f ca="1">+IF(AND(ISNUMBER(OFFSET('Sanitation Data'!$E$4,0,10*ROW('Sanitation Data'!E117))),'Data Summary'!CP123="Yes"),100-OFFSET('Sanitation Data'!$E$4,0,10*ROW('Sanitation Data'!E117)),NA())</f>
        <v>#N/A</v>
      </c>
      <c r="AB123" s="507" t="e">
        <f ca="1">+IF(AND(ISNUMBER(OFFSET('Sanitation Data'!$E$6,0,10*ROW('Sanitation Data'!E117))),'Data Summary'!CQ123="Yes"),OFFSET('Sanitation Data'!$E$6,0,10*ROW('Sanitation Data'!E117)),NA())</f>
        <v>#N/A</v>
      </c>
      <c r="AC123" s="507" t="e">
        <f ca="1">+IF(AND(ISNUMBER(OFFSET('Sanitation Data'!$E$10,0,10*ROW('Sanitation Data'!E117))),'Data Summary'!CR123="Yes"),OFFSET('Sanitation Data'!$E$10,0,10*ROW('Sanitation Data'!E117)),NA())</f>
        <v>#N/A</v>
      </c>
      <c r="AD123" s="507" t="e">
        <f ca="1">+IF(AND(ISNUMBER(OFFSET('Sanitation Data'!$E$11,0,10*ROW('Sanitation Data'!E117))),'Data Summary'!CS123="Yes"),OFFSET('Sanitation Data'!$E$11,0,10*ROW('Sanitation Data'!E117)),NA())</f>
        <v>#N/A</v>
      </c>
      <c r="AE123" s="507" t="e">
        <f ca="1">+IF(AND(ISNUMBER(OFFSET('Sanitation Data'!$E$12,0,10*ROW('Sanitation Data'!E117))),'Data Summary'!CT123="Yes"),OFFSET('Sanitation Data'!$E$12,0,10*ROW('Sanitation Data'!E117)),NA())</f>
        <v>#N/A</v>
      </c>
      <c r="AF123" s="507" t="e">
        <f ca="1">+IF(AND(ISNUMBER(OFFSET('Sanitation Data'!$F$4,0,10*ROW('Sanitation Data'!F117))),'Data Summary'!CU123="Yes"),100-OFFSET('Sanitation Data'!$F$4,0,10*ROW('Sanitation Data'!F117)),NA())</f>
        <v>#N/A</v>
      </c>
      <c r="AG123" s="507" t="e">
        <f ca="1">+IF(AND(ISNUMBER(OFFSET('Sanitation Data'!$F$6,0,10*ROW('Sanitation Data'!F117))),'Data Summary'!CV123="Yes"),OFFSET('Sanitation Data'!$F$6,0,10*ROW('Sanitation Data'!F117)),NA())</f>
        <v>#N/A</v>
      </c>
      <c r="AH123" s="507" t="e">
        <f ca="1">+IF(AND(ISNUMBER(OFFSET('Sanitation Data'!$F$10,0,10*ROW('Sanitation Data'!F117))),'Data Summary'!CW123="Yes"),OFFSET('Sanitation Data'!$F$10,0,10*ROW('Sanitation Data'!F117)),NA())</f>
        <v>#N/A</v>
      </c>
      <c r="AI123" s="507" t="e">
        <f ca="1">+IF(AND(ISNUMBER(OFFSET('Sanitation Data'!$F$11,0,10*ROW('Sanitation Data'!F117))),'Data Summary'!CX123="Yes"),OFFSET('Sanitation Data'!$F$11,0,10*ROW('Sanitation Data'!F117)),NA())</f>
        <v>#N/A</v>
      </c>
      <c r="AJ123" s="507" t="e">
        <f ca="1">+IF(AND(ISNUMBER(OFFSET('Sanitation Data'!$F$12,0,10*ROW('Sanitation Data'!F117))),'Data Summary'!CY123="Yes"),OFFSET('Sanitation Data'!$F$12,0,10*ROW('Sanitation Data'!F117)),NA())</f>
        <v>#N/A</v>
      </c>
      <c r="AK123" s="507" t="e">
        <f ca="1">+IF(AND(ISNUMBER(OFFSET('Sanitation Data'!$G$4,0,10*ROW('Sanitation Data'!G117))),'Data Summary'!CZ123="Yes"),100-OFFSET('Sanitation Data'!$G$4,0,10*ROW('Sanitation Data'!G117)),NA())</f>
        <v>#N/A</v>
      </c>
      <c r="AL123" s="507" t="e">
        <f ca="1">+IF(AND(ISNUMBER(OFFSET('Sanitation Data'!$G$6,0,10*ROW('Sanitation Data'!G117))),'Data Summary'!DA123="Yes"),OFFSET('Sanitation Data'!$G$6,0,10*ROW('Sanitation Data'!G117)),NA())</f>
        <v>#N/A</v>
      </c>
      <c r="AM123" s="507" t="e">
        <f ca="1">+IF(AND(ISNUMBER(OFFSET('Sanitation Data'!$G$10,0,10*ROW('Sanitation Data'!G117))),'Data Summary'!DB123="Yes"),OFFSET('Sanitation Data'!$G$10,0,10*ROW('Sanitation Data'!G117)),NA())</f>
        <v>#N/A</v>
      </c>
      <c r="AN123" s="507" t="e">
        <f ca="1">+IF(AND(ISNUMBER(OFFSET('Sanitation Data'!$G$11,0,10*ROW('Sanitation Data'!G117))),'Data Summary'!DC123="Yes"),OFFSET('Sanitation Data'!$G$11,0,10*ROW('Sanitation Data'!G117)),NA())</f>
        <v>#N/A</v>
      </c>
      <c r="AO123" s="507" t="e">
        <f ca="1">+IF(AND(ISNUMBER(OFFSET('Sanitation Data'!$G$12,0,10*ROW('Sanitation Data'!G117))),'Data Summary'!DD123="Yes"),OFFSET('Sanitation Data'!$G$12,0,10*ROW('Sanitation Data'!G117)),NA())</f>
        <v>#N/A</v>
      </c>
      <c r="AP123" s="507" t="e">
        <f ca="1">+IF(AND(ISNUMBER(OFFSET('Sanitation Data'!$H$4,0,10*ROW('Sanitation Data'!H117))),'Data Summary'!DE123="Yes"),100-OFFSET('Sanitation Data'!$H$4,0,10*ROW('Sanitation Data'!H117)),NA())</f>
        <v>#N/A</v>
      </c>
      <c r="AQ123" s="507" t="e">
        <f ca="1">+IF(AND(ISNUMBER(OFFSET('Sanitation Data'!$H$6,0,10*ROW('Sanitation Data'!H117))),'Data Summary'!DF123="Yes"),OFFSET('Sanitation Data'!$H$6,0,10*ROW('Sanitation Data'!H117)),NA())</f>
        <v>#N/A</v>
      </c>
      <c r="AR123" s="507" t="e">
        <f ca="1">+IF(AND(ISNUMBER(OFFSET('Sanitation Data'!$H$10,0,10*ROW('Sanitation Data'!H117))),'Data Summary'!DG123="Yes"),OFFSET('Sanitation Data'!$H$10,0,10*ROW('Sanitation Data'!H117)),NA())</f>
        <v>#N/A</v>
      </c>
      <c r="AS123" s="507" t="e">
        <f ca="1">+IF(AND(ISNUMBER(OFFSET('Sanitation Data'!$H$11,0,10*ROW('Sanitation Data'!H117))),'Data Summary'!DH123="Yes"),OFFSET('Sanitation Data'!$H$11,0,10*ROW('Sanitation Data'!H117)),NA())</f>
        <v>#N/A</v>
      </c>
      <c r="AT123" s="507" t="e">
        <f ca="1">+IF(AND(ISNUMBER(OFFSET('Sanitation Data'!$H$12,0,10*ROW('Sanitation Data'!H117))),'Data Summary'!DI123="Yes"),OFFSET('Sanitation Data'!$H$12,0,10*ROW('Sanitation Data'!H117)),NA())</f>
        <v>#N/A</v>
      </c>
      <c r="AU123" s="507" t="e">
        <f ca="1">+IF(AND(ISNUMBER(OFFSET('Sanitation Data'!$I$4,0,10*ROW('Sanitation Data'!I117))),'Data Summary'!DJ123="Yes"),100-OFFSET('Sanitation Data'!$I$4,0,10*ROW('Sanitation Data'!I117)),NA())</f>
        <v>#N/A</v>
      </c>
      <c r="AV123" s="507" t="e">
        <f ca="1">+IF(AND(ISNUMBER(OFFSET('Sanitation Data'!$I$6,0,10*ROW('Sanitation Data'!I117))),'Data Summary'!DK123="Yes"),OFFSET('Sanitation Data'!$I$6,0,10*ROW('Sanitation Data'!I117)),NA())</f>
        <v>#N/A</v>
      </c>
      <c r="AW123" s="507" t="e">
        <f ca="1">+IF(AND(ISNUMBER(OFFSET('Sanitation Data'!$I$10,0,10*ROW('Sanitation Data'!I117))),'Data Summary'!DL123="Yes"),OFFSET('Sanitation Data'!$I$10,0,10*ROW('Sanitation Data'!I117)),NA())</f>
        <v>#N/A</v>
      </c>
      <c r="AX123" s="507" t="e">
        <f ca="1">+IF(AND(ISNUMBER(OFFSET('Sanitation Data'!$I$11,0,10*ROW('Sanitation Data'!I117))),'Data Summary'!DM123="Yes"),OFFSET('Sanitation Data'!$I$11,0,10*ROW('Sanitation Data'!I117)),NA())</f>
        <v>#N/A</v>
      </c>
      <c r="AY123" s="507" t="e">
        <f ca="1">+IF(AND(ISNUMBER(OFFSET('Sanitation Data'!$I$12,0,10*ROW('Sanitation Data'!I117))),'Data Summary'!DN123="Yes"),OFFSET('Sanitation Data'!$I$12,0,10*ROW('Sanitation Data'!I117)),NA())</f>
        <v>#N/A</v>
      </c>
      <c r="AZ123" s="508" t="e">
        <f ca="1">+IF(AND(ISNUMBER(OFFSET('Hygiene Data'!$D$5,0,10*ROW('Hygiene Data'!D117))),'Data Summary'!DO123="Yes"),OFFSET('Hygiene Data'!$D$5,0,10*ROW('Hygiene Data'!D117)),NA())</f>
        <v>#N/A</v>
      </c>
      <c r="BA123" s="508" t="e">
        <f ca="1">+IF(AND(ISNUMBER(OFFSET('Hygiene Data'!$D$7,0,10*ROW('Hygiene Data'!D117))),'Data Summary'!DP123="Yes"),OFFSET('Hygiene Data'!$D$7,0,10*ROW('Hygiene Data'!D117)),NA())</f>
        <v>#N/A</v>
      </c>
      <c r="BB123" s="508" t="e">
        <f ca="1">+IF(AND(ISNUMBER(OFFSET('Hygiene Data'!$D$9,0,10*ROW('Hygiene Data'!D117))),'Data Summary'!DQ123="Yes"),OFFSET('Hygiene Data'!$D$9,0,10*ROW('Hygiene Data'!D117)),NA())</f>
        <v>#N/A</v>
      </c>
      <c r="BC123" s="508" t="e">
        <f ca="1">+IF(AND(ISNUMBER(OFFSET('Hygiene Data'!$E$5,0,10*ROW('Hygiene Data'!E117))),'Data Summary'!DR123="Yes"),OFFSET('Hygiene Data'!$E$5,0,10*ROW('Hygiene Data'!E117)),NA())</f>
        <v>#N/A</v>
      </c>
      <c r="BD123" s="508" t="e">
        <f ca="1">+IF(AND(ISNUMBER(OFFSET('Hygiene Data'!$E$7,0,10*ROW('Hygiene Data'!E117))),'Data Summary'!DS123="Yes"),OFFSET('Hygiene Data'!$E$7,0,10*ROW('Hygiene Data'!E117)),NA())</f>
        <v>#N/A</v>
      </c>
      <c r="BE123" s="508" t="e">
        <f ca="1">+IF(AND(ISNUMBER(OFFSET('Hygiene Data'!$E$9,0,10*ROW('Hygiene Data'!E117))),'Data Summary'!DT123="Yes"),OFFSET('Hygiene Data'!$E$9,0,10*ROW('Hygiene Data'!E117)),NA())</f>
        <v>#N/A</v>
      </c>
      <c r="BF123" s="508" t="e">
        <f ca="1">+IF(AND(ISNUMBER(OFFSET('Hygiene Data'!$F$5,0,10*ROW('Hygiene Data'!F117))),'Data Summary'!DU123="Yes"),OFFSET('Hygiene Data'!$F$5,0,10*ROW('Hygiene Data'!F117)),NA())</f>
        <v>#N/A</v>
      </c>
      <c r="BG123" s="508" t="e">
        <f ca="1">+IF(AND(ISNUMBER(OFFSET('Hygiene Data'!$F$7,0,10*ROW('Hygiene Data'!F117))),'Data Summary'!DV123="Yes"),OFFSET('Hygiene Data'!$F$7,0,10*ROW('Hygiene Data'!F117)),NA())</f>
        <v>#N/A</v>
      </c>
      <c r="BH123" s="508" t="e">
        <f ca="1">+IF(AND(ISNUMBER(OFFSET('Hygiene Data'!$F$9,0,10*ROW('Hygiene Data'!F117))),'Data Summary'!DW123="Yes"),OFFSET('Hygiene Data'!$F$9,0,10*ROW('Hygiene Data'!F117)),NA())</f>
        <v>#N/A</v>
      </c>
      <c r="BI123" s="508" t="e">
        <f ca="1">+IF(AND(ISNUMBER(OFFSET('Hygiene Data'!$G$5,0,10*ROW('Hygiene Data'!G117))),'Data Summary'!DX123="Yes"),OFFSET('Hygiene Data'!$G$5,0,10*ROW('Hygiene Data'!G117)),NA())</f>
        <v>#N/A</v>
      </c>
      <c r="BJ123" s="508" t="e">
        <f ca="1">+IF(AND(ISNUMBER(OFFSET('Hygiene Data'!$G$7,0,10*ROW('Hygiene Data'!G117))),'Data Summary'!DY123="Yes"),OFFSET('Hygiene Data'!$G$7,0,10*ROW('Hygiene Data'!G117)),NA())</f>
        <v>#N/A</v>
      </c>
      <c r="BK123" s="508" t="e">
        <f ca="1">+IF(AND(ISNUMBER(OFFSET('Hygiene Data'!$G$9,0,10*ROW('Hygiene Data'!G117))),'Data Summary'!DZ123="Yes"),OFFSET('Hygiene Data'!$G$9,0,10*ROW('Hygiene Data'!G117)),NA())</f>
        <v>#N/A</v>
      </c>
      <c r="BL123" s="508" t="e">
        <f ca="1">+IF(AND(ISNUMBER(OFFSET('Hygiene Data'!$H$5,0,10*ROW('Hygiene Data'!H117))),'Data Summary'!EA123="Yes"),OFFSET('Hygiene Data'!$H$5,0,10*ROW('Hygiene Data'!H117)),NA())</f>
        <v>#N/A</v>
      </c>
      <c r="BM123" s="508" t="e">
        <f ca="1">+IF(AND(ISNUMBER(OFFSET('Hygiene Data'!$H$7,0,10*ROW('Hygiene Data'!H117))),'Data Summary'!EB123="Yes"),OFFSET('Hygiene Data'!$H$7,0,10*ROW('Hygiene Data'!H117)),NA())</f>
        <v>#N/A</v>
      </c>
      <c r="BN123" s="508" t="e">
        <f ca="1">+IF(AND(ISNUMBER(OFFSET('Hygiene Data'!$H$9,0,10*ROW('Hygiene Data'!H117))),'Data Summary'!EC123="Yes"),OFFSET('Hygiene Data'!$H$9,0,10*ROW('Hygiene Data'!H117)),NA())</f>
        <v>#N/A</v>
      </c>
      <c r="BO123" s="508" t="e">
        <f ca="1">+IF(AND(ISNUMBER(OFFSET('Hygiene Data'!$I$5,0,10*ROW('Hygiene Data'!I117))),'Data Summary'!ED123="Yes"),OFFSET('Hygiene Data'!$I$5,0,10*ROW('Hygiene Data'!I117)),NA())</f>
        <v>#N/A</v>
      </c>
      <c r="BP123" s="508" t="e">
        <f ca="1">+IF(AND(ISNUMBER(OFFSET('Hygiene Data'!$I$7,0,10*ROW('Hygiene Data'!I117))),'Data Summary'!EE123="Yes"),OFFSET('Hygiene Data'!$I$7,0,10*ROW('Hygiene Data'!I117)),NA())</f>
        <v>#N/A</v>
      </c>
      <c r="BQ123" s="508" t="e">
        <f ca="1">+IF(AND(ISNUMBER(OFFSET('Hygiene Data'!$I$9,0,10*ROW('Hygiene Data'!I117))),'Data Summary'!EF123="Yes"),OFFSET('Hygiene Data'!$I$9,0,10*ROW('Hygiene Data'!I117)),NA())</f>
        <v>#N/A</v>
      </c>
    </row>
    <row r="124" spans="1:69" x14ac:dyDescent="0.25">
      <c r="A124" s="504" t="e">
        <f ca="1">+RIGHT('Data Summary'!A124,LEN('Data Summary'!A124)-9)</f>
        <v>#VALUE!</v>
      </c>
      <c r="B124" s="478" t="str">
        <f ca="1">+IF(ISTEXT('Data Summary'!B124),'Data Summary'!B124,"")</f>
        <v/>
      </c>
      <c r="C124" s="505" t="e">
        <f ca="1">+VALUE('Data Summary'!C124)</f>
        <v>#VALUE!</v>
      </c>
      <c r="D124" s="506" t="e">
        <f ca="1">+IF(AND(ISNUMBER(OFFSET('Water Data'!$D$4,0,10*ROW('Water Data'!D118))),'Data Summary'!BS124="Yes"),100-OFFSET('Water Data'!$D$4,0,10*ROW('Water Data'!D118)),NA())</f>
        <v>#N/A</v>
      </c>
      <c r="E124" s="506" t="e">
        <f ca="1">+IF(AND(ISNUMBER(OFFSET('Water Data'!$D$6,0,10*ROW('Water Data'!D118))),'Data Summary'!BT124="Yes"),OFFSET('Water Data'!$D$6,0,10*ROW('Water Data'!D118)),NA())</f>
        <v>#N/A</v>
      </c>
      <c r="F124" s="506" t="e">
        <f ca="1">+IF(AND(ISNUMBER(OFFSET('Water Data'!$D$9,0,10*ROW('Water Data'!D118))),'Data Summary'!BU124="Yes"),OFFSET('Water Data'!$D$9,0,10*ROW('Water Data'!D118)),NA())</f>
        <v>#N/A</v>
      </c>
      <c r="G124" s="506" t="e">
        <f ca="1">+IF(AND(ISNUMBER(OFFSET('Water Data'!$E$4,0,10*ROW('Water Data'!E118))),'Data Summary'!BV124="Yes"),100-OFFSET('Water Data'!$E$4,0,10*ROW('Water Data'!E118)),NA())</f>
        <v>#N/A</v>
      </c>
      <c r="H124" s="506" t="e">
        <f ca="1">+IF(AND(ISNUMBER(OFFSET('Water Data'!$E$6,0,10*ROW('Water Data'!E118))),'Data Summary'!BW124="Yes"),OFFSET('Water Data'!$E$6,0,10*ROW('Water Data'!E118)),NA())</f>
        <v>#N/A</v>
      </c>
      <c r="I124" s="506" t="e">
        <f ca="1">+IF(AND(ISNUMBER(OFFSET('Water Data'!$E$9,0,10*ROW('Water Data'!E118))),'Data Summary'!BX124="Yes"),OFFSET('Water Data'!$E$9,0,10*ROW('Water Data'!E118)),NA())</f>
        <v>#N/A</v>
      </c>
      <c r="J124" s="506" t="e">
        <f ca="1">+IF(AND(ISNUMBER(OFFSET('Water Data'!$F$4,0,10*ROW('Water Data'!F118))),'Data Summary'!BY124="Yes"),100-OFFSET('Water Data'!$F$4,0,10*ROW('Water Data'!F118)),NA())</f>
        <v>#N/A</v>
      </c>
      <c r="K124" s="506" t="e">
        <f ca="1">+IF(AND(ISNUMBER(OFFSET('Water Data'!$F$6,0,10*ROW('Water Data'!F118))),'Data Summary'!BZ124="Yes"),OFFSET('Water Data'!$F$6,0,10*ROW('Water Data'!F118)),NA())</f>
        <v>#N/A</v>
      </c>
      <c r="L124" s="506" t="e">
        <f ca="1">+IF(AND(ISNUMBER(OFFSET('Water Data'!$F$9,0,10*ROW('Water Data'!F118))),'Data Summary'!CA124="Yes"),OFFSET('Water Data'!$F$9,0,10*ROW('Water Data'!F118)),NA())</f>
        <v>#N/A</v>
      </c>
      <c r="M124" s="506" t="e">
        <f ca="1">+IF(AND(ISNUMBER(OFFSET('Water Data'!$G$4,0,10*ROW('Water Data'!G118))),'Data Summary'!CB124="Yes"),100-OFFSET('Water Data'!$G$4,0,10*ROW('Water Data'!G118)),NA())</f>
        <v>#N/A</v>
      </c>
      <c r="N124" s="506" t="e">
        <f ca="1">+IF(AND(ISNUMBER(OFFSET('Water Data'!$G$6,0,10*ROW('Water Data'!G118))),'Data Summary'!CC124="Yes"),OFFSET('Water Data'!$G$6,0,10*ROW('Water Data'!G118)),NA())</f>
        <v>#N/A</v>
      </c>
      <c r="O124" s="506" t="e">
        <f ca="1">+IF(AND(ISNUMBER(OFFSET('Water Data'!$G$9,0,10*ROW('Water Data'!G118))),'Data Summary'!CD124="Yes"),OFFSET('Water Data'!$G$9,0,10*ROW('Water Data'!G118)),NA())</f>
        <v>#N/A</v>
      </c>
      <c r="P124" s="506" t="e">
        <f ca="1">+IF(AND(ISNUMBER(OFFSET('Water Data'!$H$4,0,10*ROW('Water Data'!H118))),'Data Summary'!CE124="Yes"),100-OFFSET('Water Data'!$H$4,0,10*ROW('Water Data'!H118)),NA())</f>
        <v>#N/A</v>
      </c>
      <c r="Q124" s="506" t="e">
        <f ca="1">+IF(AND(ISNUMBER(OFFSET('Water Data'!$H$6,0,10*ROW('Water Data'!H118))),'Data Summary'!CF124="Yes"),OFFSET('Water Data'!$H$6,0,10*ROW('Water Data'!H118)),NA())</f>
        <v>#N/A</v>
      </c>
      <c r="R124" s="506" t="e">
        <f ca="1">+IF(AND(ISNUMBER(OFFSET('Water Data'!$H$9,0,10*ROW('Water Data'!H118))),'Data Summary'!CG124="Yes"),OFFSET('Water Data'!$H$9,0,10*ROW('Water Data'!H118)),NA())</f>
        <v>#N/A</v>
      </c>
      <c r="S124" s="506" t="e">
        <f ca="1">+IF(AND(ISNUMBER(OFFSET('Water Data'!$I$4,0,10*ROW('Water Data'!I118))),'Data Summary'!CH124="Yes"),100-OFFSET('Water Data'!$I$4,0,10*ROW('Water Data'!I118)),NA())</f>
        <v>#N/A</v>
      </c>
      <c r="T124" s="506" t="e">
        <f ca="1">+IF(AND(ISNUMBER(OFFSET('Water Data'!$I$6,0,10*ROW('Water Data'!I118))),'Data Summary'!CI124="Yes"),OFFSET('Water Data'!$I$6,0,10*ROW('Water Data'!I118)),NA())</f>
        <v>#N/A</v>
      </c>
      <c r="U124" s="506" t="e">
        <f ca="1">+IF(AND(ISNUMBER(OFFSET('Water Data'!$I$9,0,10*ROW('Water Data'!I118))),'Data Summary'!CJ124="Yes"),OFFSET('Water Data'!$I$9,0,10*ROW('Water Data'!I118)),NA())</f>
        <v>#N/A</v>
      </c>
      <c r="V124" s="507" t="e">
        <f ca="1">+IF(AND(ISNUMBER(OFFSET('Sanitation Data'!$D$4,0,10*ROW('Sanitation Data'!D118))),'Data Summary'!CK124="Yes"),100-OFFSET('Sanitation Data'!$D$4,0,10*ROW('Sanitation Data'!D118)),NA())</f>
        <v>#N/A</v>
      </c>
      <c r="W124" s="507" t="e">
        <f ca="1">+IF(AND(ISNUMBER(OFFSET('Sanitation Data'!$D$6,0,10*ROW('Sanitation Data'!D118))),'Data Summary'!CL124="Yes"),OFFSET('Sanitation Data'!$D$6,0,10*ROW('Sanitation Data'!D118)),NA())</f>
        <v>#N/A</v>
      </c>
      <c r="X124" s="507" t="e">
        <f ca="1">+IF(AND(ISNUMBER(OFFSET('Sanitation Data'!$D$10,0,10*ROW('Sanitation Data'!D118))),'Data Summary'!CM124="Yes"),OFFSET('Sanitation Data'!$D$10,0,10*ROW('Sanitation Data'!D118)),NA())</f>
        <v>#N/A</v>
      </c>
      <c r="Y124" s="507" t="e">
        <f ca="1">+IF(AND(ISNUMBER(OFFSET('Sanitation Data'!$D$11,0,10*ROW('Sanitation Data'!D118))),'Data Summary'!CN124="Yes"),OFFSET('Sanitation Data'!$D$11,0,10*ROW('Sanitation Data'!D118)),NA())</f>
        <v>#N/A</v>
      </c>
      <c r="Z124" s="507" t="e">
        <f ca="1">+IF(AND(ISNUMBER(OFFSET('Sanitation Data'!$D$12,0,10*ROW('Sanitation Data'!D118))),'Data Summary'!CO124="Yes"),OFFSET('Sanitation Data'!$D$12,0,10*ROW('Sanitation Data'!D118)),NA())</f>
        <v>#N/A</v>
      </c>
      <c r="AA124" s="507" t="e">
        <f ca="1">+IF(AND(ISNUMBER(OFFSET('Sanitation Data'!$E$4,0,10*ROW('Sanitation Data'!E118))),'Data Summary'!CP124="Yes"),100-OFFSET('Sanitation Data'!$E$4,0,10*ROW('Sanitation Data'!E118)),NA())</f>
        <v>#N/A</v>
      </c>
      <c r="AB124" s="507" t="e">
        <f ca="1">+IF(AND(ISNUMBER(OFFSET('Sanitation Data'!$E$6,0,10*ROW('Sanitation Data'!E118))),'Data Summary'!CQ124="Yes"),OFFSET('Sanitation Data'!$E$6,0,10*ROW('Sanitation Data'!E118)),NA())</f>
        <v>#N/A</v>
      </c>
      <c r="AC124" s="507" t="e">
        <f ca="1">+IF(AND(ISNUMBER(OFFSET('Sanitation Data'!$E$10,0,10*ROW('Sanitation Data'!E118))),'Data Summary'!CR124="Yes"),OFFSET('Sanitation Data'!$E$10,0,10*ROW('Sanitation Data'!E118)),NA())</f>
        <v>#N/A</v>
      </c>
      <c r="AD124" s="507" t="e">
        <f ca="1">+IF(AND(ISNUMBER(OFFSET('Sanitation Data'!$E$11,0,10*ROW('Sanitation Data'!E118))),'Data Summary'!CS124="Yes"),OFFSET('Sanitation Data'!$E$11,0,10*ROW('Sanitation Data'!E118)),NA())</f>
        <v>#N/A</v>
      </c>
      <c r="AE124" s="507" t="e">
        <f ca="1">+IF(AND(ISNUMBER(OFFSET('Sanitation Data'!$E$12,0,10*ROW('Sanitation Data'!E118))),'Data Summary'!CT124="Yes"),OFFSET('Sanitation Data'!$E$12,0,10*ROW('Sanitation Data'!E118)),NA())</f>
        <v>#N/A</v>
      </c>
      <c r="AF124" s="507" t="e">
        <f ca="1">+IF(AND(ISNUMBER(OFFSET('Sanitation Data'!$F$4,0,10*ROW('Sanitation Data'!F118))),'Data Summary'!CU124="Yes"),100-OFFSET('Sanitation Data'!$F$4,0,10*ROW('Sanitation Data'!F118)),NA())</f>
        <v>#N/A</v>
      </c>
      <c r="AG124" s="507" t="e">
        <f ca="1">+IF(AND(ISNUMBER(OFFSET('Sanitation Data'!$F$6,0,10*ROW('Sanitation Data'!F118))),'Data Summary'!CV124="Yes"),OFFSET('Sanitation Data'!$F$6,0,10*ROW('Sanitation Data'!F118)),NA())</f>
        <v>#N/A</v>
      </c>
      <c r="AH124" s="507" t="e">
        <f ca="1">+IF(AND(ISNUMBER(OFFSET('Sanitation Data'!$F$10,0,10*ROW('Sanitation Data'!F118))),'Data Summary'!CW124="Yes"),OFFSET('Sanitation Data'!$F$10,0,10*ROW('Sanitation Data'!F118)),NA())</f>
        <v>#N/A</v>
      </c>
      <c r="AI124" s="507" t="e">
        <f ca="1">+IF(AND(ISNUMBER(OFFSET('Sanitation Data'!$F$11,0,10*ROW('Sanitation Data'!F118))),'Data Summary'!CX124="Yes"),OFFSET('Sanitation Data'!$F$11,0,10*ROW('Sanitation Data'!F118)),NA())</f>
        <v>#N/A</v>
      </c>
      <c r="AJ124" s="507" t="e">
        <f ca="1">+IF(AND(ISNUMBER(OFFSET('Sanitation Data'!$F$12,0,10*ROW('Sanitation Data'!F118))),'Data Summary'!CY124="Yes"),OFFSET('Sanitation Data'!$F$12,0,10*ROW('Sanitation Data'!F118)),NA())</f>
        <v>#N/A</v>
      </c>
      <c r="AK124" s="507" t="e">
        <f ca="1">+IF(AND(ISNUMBER(OFFSET('Sanitation Data'!$G$4,0,10*ROW('Sanitation Data'!G118))),'Data Summary'!CZ124="Yes"),100-OFFSET('Sanitation Data'!$G$4,0,10*ROW('Sanitation Data'!G118)),NA())</f>
        <v>#N/A</v>
      </c>
      <c r="AL124" s="507" t="e">
        <f ca="1">+IF(AND(ISNUMBER(OFFSET('Sanitation Data'!$G$6,0,10*ROW('Sanitation Data'!G118))),'Data Summary'!DA124="Yes"),OFFSET('Sanitation Data'!$G$6,0,10*ROW('Sanitation Data'!G118)),NA())</f>
        <v>#N/A</v>
      </c>
      <c r="AM124" s="507" t="e">
        <f ca="1">+IF(AND(ISNUMBER(OFFSET('Sanitation Data'!$G$10,0,10*ROW('Sanitation Data'!G118))),'Data Summary'!DB124="Yes"),OFFSET('Sanitation Data'!$G$10,0,10*ROW('Sanitation Data'!G118)),NA())</f>
        <v>#N/A</v>
      </c>
      <c r="AN124" s="507" t="e">
        <f ca="1">+IF(AND(ISNUMBER(OFFSET('Sanitation Data'!$G$11,0,10*ROW('Sanitation Data'!G118))),'Data Summary'!DC124="Yes"),OFFSET('Sanitation Data'!$G$11,0,10*ROW('Sanitation Data'!G118)),NA())</f>
        <v>#N/A</v>
      </c>
      <c r="AO124" s="507" t="e">
        <f ca="1">+IF(AND(ISNUMBER(OFFSET('Sanitation Data'!$G$12,0,10*ROW('Sanitation Data'!G118))),'Data Summary'!DD124="Yes"),OFFSET('Sanitation Data'!$G$12,0,10*ROW('Sanitation Data'!G118)),NA())</f>
        <v>#N/A</v>
      </c>
      <c r="AP124" s="507" t="e">
        <f ca="1">+IF(AND(ISNUMBER(OFFSET('Sanitation Data'!$H$4,0,10*ROW('Sanitation Data'!H118))),'Data Summary'!DE124="Yes"),100-OFFSET('Sanitation Data'!$H$4,0,10*ROW('Sanitation Data'!H118)),NA())</f>
        <v>#N/A</v>
      </c>
      <c r="AQ124" s="507" t="e">
        <f ca="1">+IF(AND(ISNUMBER(OFFSET('Sanitation Data'!$H$6,0,10*ROW('Sanitation Data'!H118))),'Data Summary'!DF124="Yes"),OFFSET('Sanitation Data'!$H$6,0,10*ROW('Sanitation Data'!H118)),NA())</f>
        <v>#N/A</v>
      </c>
      <c r="AR124" s="507" t="e">
        <f ca="1">+IF(AND(ISNUMBER(OFFSET('Sanitation Data'!$H$10,0,10*ROW('Sanitation Data'!H118))),'Data Summary'!DG124="Yes"),OFFSET('Sanitation Data'!$H$10,0,10*ROW('Sanitation Data'!H118)),NA())</f>
        <v>#N/A</v>
      </c>
      <c r="AS124" s="507" t="e">
        <f ca="1">+IF(AND(ISNUMBER(OFFSET('Sanitation Data'!$H$11,0,10*ROW('Sanitation Data'!H118))),'Data Summary'!DH124="Yes"),OFFSET('Sanitation Data'!$H$11,0,10*ROW('Sanitation Data'!H118)),NA())</f>
        <v>#N/A</v>
      </c>
      <c r="AT124" s="507" t="e">
        <f ca="1">+IF(AND(ISNUMBER(OFFSET('Sanitation Data'!$H$12,0,10*ROW('Sanitation Data'!H118))),'Data Summary'!DI124="Yes"),OFFSET('Sanitation Data'!$H$12,0,10*ROW('Sanitation Data'!H118)),NA())</f>
        <v>#N/A</v>
      </c>
      <c r="AU124" s="507" t="e">
        <f ca="1">+IF(AND(ISNUMBER(OFFSET('Sanitation Data'!$I$4,0,10*ROW('Sanitation Data'!I118))),'Data Summary'!DJ124="Yes"),100-OFFSET('Sanitation Data'!$I$4,0,10*ROW('Sanitation Data'!I118)),NA())</f>
        <v>#N/A</v>
      </c>
      <c r="AV124" s="507" t="e">
        <f ca="1">+IF(AND(ISNUMBER(OFFSET('Sanitation Data'!$I$6,0,10*ROW('Sanitation Data'!I118))),'Data Summary'!DK124="Yes"),OFFSET('Sanitation Data'!$I$6,0,10*ROW('Sanitation Data'!I118)),NA())</f>
        <v>#N/A</v>
      </c>
      <c r="AW124" s="507" t="e">
        <f ca="1">+IF(AND(ISNUMBER(OFFSET('Sanitation Data'!$I$10,0,10*ROW('Sanitation Data'!I118))),'Data Summary'!DL124="Yes"),OFFSET('Sanitation Data'!$I$10,0,10*ROW('Sanitation Data'!I118)),NA())</f>
        <v>#N/A</v>
      </c>
      <c r="AX124" s="507" t="e">
        <f ca="1">+IF(AND(ISNUMBER(OFFSET('Sanitation Data'!$I$11,0,10*ROW('Sanitation Data'!I118))),'Data Summary'!DM124="Yes"),OFFSET('Sanitation Data'!$I$11,0,10*ROW('Sanitation Data'!I118)),NA())</f>
        <v>#N/A</v>
      </c>
      <c r="AY124" s="507" t="e">
        <f ca="1">+IF(AND(ISNUMBER(OFFSET('Sanitation Data'!$I$12,0,10*ROW('Sanitation Data'!I118))),'Data Summary'!DN124="Yes"),OFFSET('Sanitation Data'!$I$12,0,10*ROW('Sanitation Data'!I118)),NA())</f>
        <v>#N/A</v>
      </c>
      <c r="AZ124" s="508" t="e">
        <f ca="1">+IF(AND(ISNUMBER(OFFSET('Hygiene Data'!$D$5,0,10*ROW('Hygiene Data'!D118))),'Data Summary'!DO124="Yes"),OFFSET('Hygiene Data'!$D$5,0,10*ROW('Hygiene Data'!D118)),NA())</f>
        <v>#N/A</v>
      </c>
      <c r="BA124" s="508" t="e">
        <f ca="1">+IF(AND(ISNUMBER(OFFSET('Hygiene Data'!$D$7,0,10*ROW('Hygiene Data'!D118))),'Data Summary'!DP124="Yes"),OFFSET('Hygiene Data'!$D$7,0,10*ROW('Hygiene Data'!D118)),NA())</f>
        <v>#N/A</v>
      </c>
      <c r="BB124" s="508" t="e">
        <f ca="1">+IF(AND(ISNUMBER(OFFSET('Hygiene Data'!$D$9,0,10*ROW('Hygiene Data'!D118))),'Data Summary'!DQ124="Yes"),OFFSET('Hygiene Data'!$D$9,0,10*ROW('Hygiene Data'!D118)),NA())</f>
        <v>#N/A</v>
      </c>
      <c r="BC124" s="508" t="e">
        <f ca="1">+IF(AND(ISNUMBER(OFFSET('Hygiene Data'!$E$5,0,10*ROW('Hygiene Data'!E118))),'Data Summary'!DR124="Yes"),OFFSET('Hygiene Data'!$E$5,0,10*ROW('Hygiene Data'!E118)),NA())</f>
        <v>#N/A</v>
      </c>
      <c r="BD124" s="508" t="e">
        <f ca="1">+IF(AND(ISNUMBER(OFFSET('Hygiene Data'!$E$7,0,10*ROW('Hygiene Data'!E118))),'Data Summary'!DS124="Yes"),OFFSET('Hygiene Data'!$E$7,0,10*ROW('Hygiene Data'!E118)),NA())</f>
        <v>#N/A</v>
      </c>
      <c r="BE124" s="508" t="e">
        <f ca="1">+IF(AND(ISNUMBER(OFFSET('Hygiene Data'!$E$9,0,10*ROW('Hygiene Data'!E118))),'Data Summary'!DT124="Yes"),OFFSET('Hygiene Data'!$E$9,0,10*ROW('Hygiene Data'!E118)),NA())</f>
        <v>#N/A</v>
      </c>
      <c r="BF124" s="508" t="e">
        <f ca="1">+IF(AND(ISNUMBER(OFFSET('Hygiene Data'!$F$5,0,10*ROW('Hygiene Data'!F118))),'Data Summary'!DU124="Yes"),OFFSET('Hygiene Data'!$F$5,0,10*ROW('Hygiene Data'!F118)),NA())</f>
        <v>#N/A</v>
      </c>
      <c r="BG124" s="508" t="e">
        <f ca="1">+IF(AND(ISNUMBER(OFFSET('Hygiene Data'!$F$7,0,10*ROW('Hygiene Data'!F118))),'Data Summary'!DV124="Yes"),OFFSET('Hygiene Data'!$F$7,0,10*ROW('Hygiene Data'!F118)),NA())</f>
        <v>#N/A</v>
      </c>
      <c r="BH124" s="508" t="e">
        <f ca="1">+IF(AND(ISNUMBER(OFFSET('Hygiene Data'!$F$9,0,10*ROW('Hygiene Data'!F118))),'Data Summary'!DW124="Yes"),OFFSET('Hygiene Data'!$F$9,0,10*ROW('Hygiene Data'!F118)),NA())</f>
        <v>#N/A</v>
      </c>
      <c r="BI124" s="508" t="e">
        <f ca="1">+IF(AND(ISNUMBER(OFFSET('Hygiene Data'!$G$5,0,10*ROW('Hygiene Data'!G118))),'Data Summary'!DX124="Yes"),OFFSET('Hygiene Data'!$G$5,0,10*ROW('Hygiene Data'!G118)),NA())</f>
        <v>#N/A</v>
      </c>
      <c r="BJ124" s="508" t="e">
        <f ca="1">+IF(AND(ISNUMBER(OFFSET('Hygiene Data'!$G$7,0,10*ROW('Hygiene Data'!G118))),'Data Summary'!DY124="Yes"),OFFSET('Hygiene Data'!$G$7,0,10*ROW('Hygiene Data'!G118)),NA())</f>
        <v>#N/A</v>
      </c>
      <c r="BK124" s="508" t="e">
        <f ca="1">+IF(AND(ISNUMBER(OFFSET('Hygiene Data'!$G$9,0,10*ROW('Hygiene Data'!G118))),'Data Summary'!DZ124="Yes"),OFFSET('Hygiene Data'!$G$9,0,10*ROW('Hygiene Data'!G118)),NA())</f>
        <v>#N/A</v>
      </c>
      <c r="BL124" s="508" t="e">
        <f ca="1">+IF(AND(ISNUMBER(OFFSET('Hygiene Data'!$H$5,0,10*ROW('Hygiene Data'!H118))),'Data Summary'!EA124="Yes"),OFFSET('Hygiene Data'!$H$5,0,10*ROW('Hygiene Data'!H118)),NA())</f>
        <v>#N/A</v>
      </c>
      <c r="BM124" s="508" t="e">
        <f ca="1">+IF(AND(ISNUMBER(OFFSET('Hygiene Data'!$H$7,0,10*ROW('Hygiene Data'!H118))),'Data Summary'!EB124="Yes"),OFFSET('Hygiene Data'!$H$7,0,10*ROW('Hygiene Data'!H118)),NA())</f>
        <v>#N/A</v>
      </c>
      <c r="BN124" s="508" t="e">
        <f ca="1">+IF(AND(ISNUMBER(OFFSET('Hygiene Data'!$H$9,0,10*ROW('Hygiene Data'!H118))),'Data Summary'!EC124="Yes"),OFFSET('Hygiene Data'!$H$9,0,10*ROW('Hygiene Data'!H118)),NA())</f>
        <v>#N/A</v>
      </c>
      <c r="BO124" s="508" t="e">
        <f ca="1">+IF(AND(ISNUMBER(OFFSET('Hygiene Data'!$I$5,0,10*ROW('Hygiene Data'!I118))),'Data Summary'!ED124="Yes"),OFFSET('Hygiene Data'!$I$5,0,10*ROW('Hygiene Data'!I118)),NA())</f>
        <v>#N/A</v>
      </c>
      <c r="BP124" s="508" t="e">
        <f ca="1">+IF(AND(ISNUMBER(OFFSET('Hygiene Data'!$I$7,0,10*ROW('Hygiene Data'!I118))),'Data Summary'!EE124="Yes"),OFFSET('Hygiene Data'!$I$7,0,10*ROW('Hygiene Data'!I118)),NA())</f>
        <v>#N/A</v>
      </c>
      <c r="BQ124" s="508" t="e">
        <f ca="1">+IF(AND(ISNUMBER(OFFSET('Hygiene Data'!$I$9,0,10*ROW('Hygiene Data'!I118))),'Data Summary'!EF124="Yes"),OFFSET('Hygiene Data'!$I$9,0,10*ROW('Hygiene Data'!I118)),NA())</f>
        <v>#N/A</v>
      </c>
    </row>
    <row r="125" spans="1:69" x14ac:dyDescent="0.25">
      <c r="A125" s="504" t="e">
        <f ca="1">+RIGHT('Data Summary'!A125,LEN('Data Summary'!A125)-9)</f>
        <v>#VALUE!</v>
      </c>
      <c r="B125" s="478" t="str">
        <f ca="1">+IF(ISTEXT('Data Summary'!B125),'Data Summary'!B125,"")</f>
        <v/>
      </c>
      <c r="C125" s="505" t="e">
        <f ca="1">+VALUE('Data Summary'!C125)</f>
        <v>#VALUE!</v>
      </c>
      <c r="D125" s="506" t="e">
        <f ca="1">+IF(AND(ISNUMBER(OFFSET('Water Data'!$D$4,0,10*ROW('Water Data'!D119))),'Data Summary'!BS125="Yes"),100-OFFSET('Water Data'!$D$4,0,10*ROW('Water Data'!D119)),NA())</f>
        <v>#N/A</v>
      </c>
      <c r="E125" s="506" t="e">
        <f ca="1">+IF(AND(ISNUMBER(OFFSET('Water Data'!$D$6,0,10*ROW('Water Data'!D119))),'Data Summary'!BT125="Yes"),OFFSET('Water Data'!$D$6,0,10*ROW('Water Data'!D119)),NA())</f>
        <v>#N/A</v>
      </c>
      <c r="F125" s="506" t="e">
        <f ca="1">+IF(AND(ISNUMBER(OFFSET('Water Data'!$D$9,0,10*ROW('Water Data'!D119))),'Data Summary'!BU125="Yes"),OFFSET('Water Data'!$D$9,0,10*ROW('Water Data'!D119)),NA())</f>
        <v>#N/A</v>
      </c>
      <c r="G125" s="506" t="e">
        <f ca="1">+IF(AND(ISNUMBER(OFFSET('Water Data'!$E$4,0,10*ROW('Water Data'!E119))),'Data Summary'!BV125="Yes"),100-OFFSET('Water Data'!$E$4,0,10*ROW('Water Data'!E119)),NA())</f>
        <v>#N/A</v>
      </c>
      <c r="H125" s="506" t="e">
        <f ca="1">+IF(AND(ISNUMBER(OFFSET('Water Data'!$E$6,0,10*ROW('Water Data'!E119))),'Data Summary'!BW125="Yes"),OFFSET('Water Data'!$E$6,0,10*ROW('Water Data'!E119)),NA())</f>
        <v>#N/A</v>
      </c>
      <c r="I125" s="506" t="e">
        <f ca="1">+IF(AND(ISNUMBER(OFFSET('Water Data'!$E$9,0,10*ROW('Water Data'!E119))),'Data Summary'!BX125="Yes"),OFFSET('Water Data'!$E$9,0,10*ROW('Water Data'!E119)),NA())</f>
        <v>#N/A</v>
      </c>
      <c r="J125" s="506" t="e">
        <f ca="1">+IF(AND(ISNUMBER(OFFSET('Water Data'!$F$4,0,10*ROW('Water Data'!F119))),'Data Summary'!BY125="Yes"),100-OFFSET('Water Data'!$F$4,0,10*ROW('Water Data'!F119)),NA())</f>
        <v>#N/A</v>
      </c>
      <c r="K125" s="506" t="e">
        <f ca="1">+IF(AND(ISNUMBER(OFFSET('Water Data'!$F$6,0,10*ROW('Water Data'!F119))),'Data Summary'!BZ125="Yes"),OFFSET('Water Data'!$F$6,0,10*ROW('Water Data'!F119)),NA())</f>
        <v>#N/A</v>
      </c>
      <c r="L125" s="506" t="e">
        <f ca="1">+IF(AND(ISNUMBER(OFFSET('Water Data'!$F$9,0,10*ROW('Water Data'!F119))),'Data Summary'!CA125="Yes"),OFFSET('Water Data'!$F$9,0,10*ROW('Water Data'!F119)),NA())</f>
        <v>#N/A</v>
      </c>
      <c r="M125" s="506" t="e">
        <f ca="1">+IF(AND(ISNUMBER(OFFSET('Water Data'!$G$4,0,10*ROW('Water Data'!G119))),'Data Summary'!CB125="Yes"),100-OFFSET('Water Data'!$G$4,0,10*ROW('Water Data'!G119)),NA())</f>
        <v>#N/A</v>
      </c>
      <c r="N125" s="506" t="e">
        <f ca="1">+IF(AND(ISNUMBER(OFFSET('Water Data'!$G$6,0,10*ROW('Water Data'!G119))),'Data Summary'!CC125="Yes"),OFFSET('Water Data'!$G$6,0,10*ROW('Water Data'!G119)),NA())</f>
        <v>#N/A</v>
      </c>
      <c r="O125" s="506" t="e">
        <f ca="1">+IF(AND(ISNUMBER(OFFSET('Water Data'!$G$9,0,10*ROW('Water Data'!G119))),'Data Summary'!CD125="Yes"),OFFSET('Water Data'!$G$9,0,10*ROW('Water Data'!G119)),NA())</f>
        <v>#N/A</v>
      </c>
      <c r="P125" s="506" t="e">
        <f ca="1">+IF(AND(ISNUMBER(OFFSET('Water Data'!$H$4,0,10*ROW('Water Data'!H119))),'Data Summary'!CE125="Yes"),100-OFFSET('Water Data'!$H$4,0,10*ROW('Water Data'!H119)),NA())</f>
        <v>#N/A</v>
      </c>
      <c r="Q125" s="506" t="e">
        <f ca="1">+IF(AND(ISNUMBER(OFFSET('Water Data'!$H$6,0,10*ROW('Water Data'!H119))),'Data Summary'!CF125="Yes"),OFFSET('Water Data'!$H$6,0,10*ROW('Water Data'!H119)),NA())</f>
        <v>#N/A</v>
      </c>
      <c r="R125" s="506" t="e">
        <f ca="1">+IF(AND(ISNUMBER(OFFSET('Water Data'!$H$9,0,10*ROW('Water Data'!H119))),'Data Summary'!CG125="Yes"),OFFSET('Water Data'!$H$9,0,10*ROW('Water Data'!H119)),NA())</f>
        <v>#N/A</v>
      </c>
      <c r="S125" s="506" t="e">
        <f ca="1">+IF(AND(ISNUMBER(OFFSET('Water Data'!$I$4,0,10*ROW('Water Data'!I119))),'Data Summary'!CH125="Yes"),100-OFFSET('Water Data'!$I$4,0,10*ROW('Water Data'!I119)),NA())</f>
        <v>#N/A</v>
      </c>
      <c r="T125" s="506" t="e">
        <f ca="1">+IF(AND(ISNUMBER(OFFSET('Water Data'!$I$6,0,10*ROW('Water Data'!I119))),'Data Summary'!CI125="Yes"),OFFSET('Water Data'!$I$6,0,10*ROW('Water Data'!I119)),NA())</f>
        <v>#N/A</v>
      </c>
      <c r="U125" s="506" t="e">
        <f ca="1">+IF(AND(ISNUMBER(OFFSET('Water Data'!$I$9,0,10*ROW('Water Data'!I119))),'Data Summary'!CJ125="Yes"),OFFSET('Water Data'!$I$9,0,10*ROW('Water Data'!I119)),NA())</f>
        <v>#N/A</v>
      </c>
      <c r="V125" s="507" t="e">
        <f ca="1">+IF(AND(ISNUMBER(OFFSET('Sanitation Data'!$D$4,0,10*ROW('Sanitation Data'!D119))),'Data Summary'!CK125="Yes"),100-OFFSET('Sanitation Data'!$D$4,0,10*ROW('Sanitation Data'!D119)),NA())</f>
        <v>#N/A</v>
      </c>
      <c r="W125" s="507" t="e">
        <f ca="1">+IF(AND(ISNUMBER(OFFSET('Sanitation Data'!$D$6,0,10*ROW('Sanitation Data'!D119))),'Data Summary'!CL125="Yes"),OFFSET('Sanitation Data'!$D$6,0,10*ROW('Sanitation Data'!D119)),NA())</f>
        <v>#N/A</v>
      </c>
      <c r="X125" s="507" t="e">
        <f ca="1">+IF(AND(ISNUMBER(OFFSET('Sanitation Data'!$D$10,0,10*ROW('Sanitation Data'!D119))),'Data Summary'!CM125="Yes"),OFFSET('Sanitation Data'!$D$10,0,10*ROW('Sanitation Data'!D119)),NA())</f>
        <v>#N/A</v>
      </c>
      <c r="Y125" s="507" t="e">
        <f ca="1">+IF(AND(ISNUMBER(OFFSET('Sanitation Data'!$D$11,0,10*ROW('Sanitation Data'!D119))),'Data Summary'!CN125="Yes"),OFFSET('Sanitation Data'!$D$11,0,10*ROW('Sanitation Data'!D119)),NA())</f>
        <v>#N/A</v>
      </c>
      <c r="Z125" s="507" t="e">
        <f ca="1">+IF(AND(ISNUMBER(OFFSET('Sanitation Data'!$D$12,0,10*ROW('Sanitation Data'!D119))),'Data Summary'!CO125="Yes"),OFFSET('Sanitation Data'!$D$12,0,10*ROW('Sanitation Data'!D119)),NA())</f>
        <v>#N/A</v>
      </c>
      <c r="AA125" s="507" t="e">
        <f ca="1">+IF(AND(ISNUMBER(OFFSET('Sanitation Data'!$E$4,0,10*ROW('Sanitation Data'!E119))),'Data Summary'!CP125="Yes"),100-OFFSET('Sanitation Data'!$E$4,0,10*ROW('Sanitation Data'!E119)),NA())</f>
        <v>#N/A</v>
      </c>
      <c r="AB125" s="507" t="e">
        <f ca="1">+IF(AND(ISNUMBER(OFFSET('Sanitation Data'!$E$6,0,10*ROW('Sanitation Data'!E119))),'Data Summary'!CQ125="Yes"),OFFSET('Sanitation Data'!$E$6,0,10*ROW('Sanitation Data'!E119)),NA())</f>
        <v>#N/A</v>
      </c>
      <c r="AC125" s="507" t="e">
        <f ca="1">+IF(AND(ISNUMBER(OFFSET('Sanitation Data'!$E$10,0,10*ROW('Sanitation Data'!E119))),'Data Summary'!CR125="Yes"),OFFSET('Sanitation Data'!$E$10,0,10*ROW('Sanitation Data'!E119)),NA())</f>
        <v>#N/A</v>
      </c>
      <c r="AD125" s="507" t="e">
        <f ca="1">+IF(AND(ISNUMBER(OFFSET('Sanitation Data'!$E$11,0,10*ROW('Sanitation Data'!E119))),'Data Summary'!CS125="Yes"),OFFSET('Sanitation Data'!$E$11,0,10*ROW('Sanitation Data'!E119)),NA())</f>
        <v>#N/A</v>
      </c>
      <c r="AE125" s="507" t="e">
        <f ca="1">+IF(AND(ISNUMBER(OFFSET('Sanitation Data'!$E$12,0,10*ROW('Sanitation Data'!E119))),'Data Summary'!CT125="Yes"),OFFSET('Sanitation Data'!$E$12,0,10*ROW('Sanitation Data'!E119)),NA())</f>
        <v>#N/A</v>
      </c>
      <c r="AF125" s="507" t="e">
        <f ca="1">+IF(AND(ISNUMBER(OFFSET('Sanitation Data'!$F$4,0,10*ROW('Sanitation Data'!F119))),'Data Summary'!CU125="Yes"),100-OFFSET('Sanitation Data'!$F$4,0,10*ROW('Sanitation Data'!F119)),NA())</f>
        <v>#N/A</v>
      </c>
      <c r="AG125" s="507" t="e">
        <f ca="1">+IF(AND(ISNUMBER(OFFSET('Sanitation Data'!$F$6,0,10*ROW('Sanitation Data'!F119))),'Data Summary'!CV125="Yes"),OFFSET('Sanitation Data'!$F$6,0,10*ROW('Sanitation Data'!F119)),NA())</f>
        <v>#N/A</v>
      </c>
      <c r="AH125" s="507" t="e">
        <f ca="1">+IF(AND(ISNUMBER(OFFSET('Sanitation Data'!$F$10,0,10*ROW('Sanitation Data'!F119))),'Data Summary'!CW125="Yes"),OFFSET('Sanitation Data'!$F$10,0,10*ROW('Sanitation Data'!F119)),NA())</f>
        <v>#N/A</v>
      </c>
      <c r="AI125" s="507" t="e">
        <f ca="1">+IF(AND(ISNUMBER(OFFSET('Sanitation Data'!$F$11,0,10*ROW('Sanitation Data'!F119))),'Data Summary'!CX125="Yes"),OFFSET('Sanitation Data'!$F$11,0,10*ROW('Sanitation Data'!F119)),NA())</f>
        <v>#N/A</v>
      </c>
      <c r="AJ125" s="507" t="e">
        <f ca="1">+IF(AND(ISNUMBER(OFFSET('Sanitation Data'!$F$12,0,10*ROW('Sanitation Data'!F119))),'Data Summary'!CY125="Yes"),OFFSET('Sanitation Data'!$F$12,0,10*ROW('Sanitation Data'!F119)),NA())</f>
        <v>#N/A</v>
      </c>
      <c r="AK125" s="507" t="e">
        <f ca="1">+IF(AND(ISNUMBER(OFFSET('Sanitation Data'!$G$4,0,10*ROW('Sanitation Data'!G119))),'Data Summary'!CZ125="Yes"),100-OFFSET('Sanitation Data'!$G$4,0,10*ROW('Sanitation Data'!G119)),NA())</f>
        <v>#N/A</v>
      </c>
      <c r="AL125" s="507" t="e">
        <f ca="1">+IF(AND(ISNUMBER(OFFSET('Sanitation Data'!$G$6,0,10*ROW('Sanitation Data'!G119))),'Data Summary'!DA125="Yes"),OFFSET('Sanitation Data'!$G$6,0,10*ROW('Sanitation Data'!G119)),NA())</f>
        <v>#N/A</v>
      </c>
      <c r="AM125" s="507" t="e">
        <f ca="1">+IF(AND(ISNUMBER(OFFSET('Sanitation Data'!$G$10,0,10*ROW('Sanitation Data'!G119))),'Data Summary'!DB125="Yes"),OFFSET('Sanitation Data'!$G$10,0,10*ROW('Sanitation Data'!G119)),NA())</f>
        <v>#N/A</v>
      </c>
      <c r="AN125" s="507" t="e">
        <f ca="1">+IF(AND(ISNUMBER(OFFSET('Sanitation Data'!$G$11,0,10*ROW('Sanitation Data'!G119))),'Data Summary'!DC125="Yes"),OFFSET('Sanitation Data'!$G$11,0,10*ROW('Sanitation Data'!G119)),NA())</f>
        <v>#N/A</v>
      </c>
      <c r="AO125" s="507" t="e">
        <f ca="1">+IF(AND(ISNUMBER(OFFSET('Sanitation Data'!$G$12,0,10*ROW('Sanitation Data'!G119))),'Data Summary'!DD125="Yes"),OFFSET('Sanitation Data'!$G$12,0,10*ROW('Sanitation Data'!G119)),NA())</f>
        <v>#N/A</v>
      </c>
      <c r="AP125" s="507" t="e">
        <f ca="1">+IF(AND(ISNUMBER(OFFSET('Sanitation Data'!$H$4,0,10*ROW('Sanitation Data'!H119))),'Data Summary'!DE125="Yes"),100-OFFSET('Sanitation Data'!$H$4,0,10*ROW('Sanitation Data'!H119)),NA())</f>
        <v>#N/A</v>
      </c>
      <c r="AQ125" s="507" t="e">
        <f ca="1">+IF(AND(ISNUMBER(OFFSET('Sanitation Data'!$H$6,0,10*ROW('Sanitation Data'!H119))),'Data Summary'!DF125="Yes"),OFFSET('Sanitation Data'!$H$6,0,10*ROW('Sanitation Data'!H119)),NA())</f>
        <v>#N/A</v>
      </c>
      <c r="AR125" s="507" t="e">
        <f ca="1">+IF(AND(ISNUMBER(OFFSET('Sanitation Data'!$H$10,0,10*ROW('Sanitation Data'!H119))),'Data Summary'!DG125="Yes"),OFFSET('Sanitation Data'!$H$10,0,10*ROW('Sanitation Data'!H119)),NA())</f>
        <v>#N/A</v>
      </c>
      <c r="AS125" s="507" t="e">
        <f ca="1">+IF(AND(ISNUMBER(OFFSET('Sanitation Data'!$H$11,0,10*ROW('Sanitation Data'!H119))),'Data Summary'!DH125="Yes"),OFFSET('Sanitation Data'!$H$11,0,10*ROW('Sanitation Data'!H119)),NA())</f>
        <v>#N/A</v>
      </c>
      <c r="AT125" s="507" t="e">
        <f ca="1">+IF(AND(ISNUMBER(OFFSET('Sanitation Data'!$H$12,0,10*ROW('Sanitation Data'!H119))),'Data Summary'!DI125="Yes"),OFFSET('Sanitation Data'!$H$12,0,10*ROW('Sanitation Data'!H119)),NA())</f>
        <v>#N/A</v>
      </c>
      <c r="AU125" s="507" t="e">
        <f ca="1">+IF(AND(ISNUMBER(OFFSET('Sanitation Data'!$I$4,0,10*ROW('Sanitation Data'!I119))),'Data Summary'!DJ125="Yes"),100-OFFSET('Sanitation Data'!$I$4,0,10*ROW('Sanitation Data'!I119)),NA())</f>
        <v>#N/A</v>
      </c>
      <c r="AV125" s="507" t="e">
        <f ca="1">+IF(AND(ISNUMBER(OFFSET('Sanitation Data'!$I$6,0,10*ROW('Sanitation Data'!I119))),'Data Summary'!DK125="Yes"),OFFSET('Sanitation Data'!$I$6,0,10*ROW('Sanitation Data'!I119)),NA())</f>
        <v>#N/A</v>
      </c>
      <c r="AW125" s="507" t="e">
        <f ca="1">+IF(AND(ISNUMBER(OFFSET('Sanitation Data'!$I$10,0,10*ROW('Sanitation Data'!I119))),'Data Summary'!DL125="Yes"),OFFSET('Sanitation Data'!$I$10,0,10*ROW('Sanitation Data'!I119)),NA())</f>
        <v>#N/A</v>
      </c>
      <c r="AX125" s="507" t="e">
        <f ca="1">+IF(AND(ISNUMBER(OFFSET('Sanitation Data'!$I$11,0,10*ROW('Sanitation Data'!I119))),'Data Summary'!DM125="Yes"),OFFSET('Sanitation Data'!$I$11,0,10*ROW('Sanitation Data'!I119)),NA())</f>
        <v>#N/A</v>
      </c>
      <c r="AY125" s="507" t="e">
        <f ca="1">+IF(AND(ISNUMBER(OFFSET('Sanitation Data'!$I$12,0,10*ROW('Sanitation Data'!I119))),'Data Summary'!DN125="Yes"),OFFSET('Sanitation Data'!$I$12,0,10*ROW('Sanitation Data'!I119)),NA())</f>
        <v>#N/A</v>
      </c>
      <c r="AZ125" s="508" t="e">
        <f ca="1">+IF(AND(ISNUMBER(OFFSET('Hygiene Data'!$D$5,0,10*ROW('Hygiene Data'!D119))),'Data Summary'!DO125="Yes"),OFFSET('Hygiene Data'!$D$5,0,10*ROW('Hygiene Data'!D119)),NA())</f>
        <v>#N/A</v>
      </c>
      <c r="BA125" s="508" t="e">
        <f ca="1">+IF(AND(ISNUMBER(OFFSET('Hygiene Data'!$D$7,0,10*ROW('Hygiene Data'!D119))),'Data Summary'!DP125="Yes"),OFFSET('Hygiene Data'!$D$7,0,10*ROW('Hygiene Data'!D119)),NA())</f>
        <v>#N/A</v>
      </c>
      <c r="BB125" s="508" t="e">
        <f ca="1">+IF(AND(ISNUMBER(OFFSET('Hygiene Data'!$D$9,0,10*ROW('Hygiene Data'!D119))),'Data Summary'!DQ125="Yes"),OFFSET('Hygiene Data'!$D$9,0,10*ROW('Hygiene Data'!D119)),NA())</f>
        <v>#N/A</v>
      </c>
      <c r="BC125" s="508" t="e">
        <f ca="1">+IF(AND(ISNUMBER(OFFSET('Hygiene Data'!$E$5,0,10*ROW('Hygiene Data'!E119))),'Data Summary'!DR125="Yes"),OFFSET('Hygiene Data'!$E$5,0,10*ROW('Hygiene Data'!E119)),NA())</f>
        <v>#N/A</v>
      </c>
      <c r="BD125" s="508" t="e">
        <f ca="1">+IF(AND(ISNUMBER(OFFSET('Hygiene Data'!$E$7,0,10*ROW('Hygiene Data'!E119))),'Data Summary'!DS125="Yes"),OFFSET('Hygiene Data'!$E$7,0,10*ROW('Hygiene Data'!E119)),NA())</f>
        <v>#N/A</v>
      </c>
      <c r="BE125" s="508" t="e">
        <f ca="1">+IF(AND(ISNUMBER(OFFSET('Hygiene Data'!$E$9,0,10*ROW('Hygiene Data'!E119))),'Data Summary'!DT125="Yes"),OFFSET('Hygiene Data'!$E$9,0,10*ROW('Hygiene Data'!E119)),NA())</f>
        <v>#N/A</v>
      </c>
      <c r="BF125" s="508" t="e">
        <f ca="1">+IF(AND(ISNUMBER(OFFSET('Hygiene Data'!$F$5,0,10*ROW('Hygiene Data'!F119))),'Data Summary'!DU125="Yes"),OFFSET('Hygiene Data'!$F$5,0,10*ROW('Hygiene Data'!F119)),NA())</f>
        <v>#N/A</v>
      </c>
      <c r="BG125" s="508" t="e">
        <f ca="1">+IF(AND(ISNUMBER(OFFSET('Hygiene Data'!$F$7,0,10*ROW('Hygiene Data'!F119))),'Data Summary'!DV125="Yes"),OFFSET('Hygiene Data'!$F$7,0,10*ROW('Hygiene Data'!F119)),NA())</f>
        <v>#N/A</v>
      </c>
      <c r="BH125" s="508" t="e">
        <f ca="1">+IF(AND(ISNUMBER(OFFSET('Hygiene Data'!$F$9,0,10*ROW('Hygiene Data'!F119))),'Data Summary'!DW125="Yes"),OFFSET('Hygiene Data'!$F$9,0,10*ROW('Hygiene Data'!F119)),NA())</f>
        <v>#N/A</v>
      </c>
      <c r="BI125" s="508" t="e">
        <f ca="1">+IF(AND(ISNUMBER(OFFSET('Hygiene Data'!$G$5,0,10*ROW('Hygiene Data'!G119))),'Data Summary'!DX125="Yes"),OFFSET('Hygiene Data'!$G$5,0,10*ROW('Hygiene Data'!G119)),NA())</f>
        <v>#N/A</v>
      </c>
      <c r="BJ125" s="508" t="e">
        <f ca="1">+IF(AND(ISNUMBER(OFFSET('Hygiene Data'!$G$7,0,10*ROW('Hygiene Data'!G119))),'Data Summary'!DY125="Yes"),OFFSET('Hygiene Data'!$G$7,0,10*ROW('Hygiene Data'!G119)),NA())</f>
        <v>#N/A</v>
      </c>
      <c r="BK125" s="508" t="e">
        <f ca="1">+IF(AND(ISNUMBER(OFFSET('Hygiene Data'!$G$9,0,10*ROW('Hygiene Data'!G119))),'Data Summary'!DZ125="Yes"),OFFSET('Hygiene Data'!$G$9,0,10*ROW('Hygiene Data'!G119)),NA())</f>
        <v>#N/A</v>
      </c>
      <c r="BL125" s="508" t="e">
        <f ca="1">+IF(AND(ISNUMBER(OFFSET('Hygiene Data'!$H$5,0,10*ROW('Hygiene Data'!H119))),'Data Summary'!EA125="Yes"),OFFSET('Hygiene Data'!$H$5,0,10*ROW('Hygiene Data'!H119)),NA())</f>
        <v>#N/A</v>
      </c>
      <c r="BM125" s="508" t="e">
        <f ca="1">+IF(AND(ISNUMBER(OFFSET('Hygiene Data'!$H$7,0,10*ROW('Hygiene Data'!H119))),'Data Summary'!EB125="Yes"),OFFSET('Hygiene Data'!$H$7,0,10*ROW('Hygiene Data'!H119)),NA())</f>
        <v>#N/A</v>
      </c>
      <c r="BN125" s="508" t="e">
        <f ca="1">+IF(AND(ISNUMBER(OFFSET('Hygiene Data'!$H$9,0,10*ROW('Hygiene Data'!H119))),'Data Summary'!EC125="Yes"),OFFSET('Hygiene Data'!$H$9,0,10*ROW('Hygiene Data'!H119)),NA())</f>
        <v>#N/A</v>
      </c>
      <c r="BO125" s="508" t="e">
        <f ca="1">+IF(AND(ISNUMBER(OFFSET('Hygiene Data'!$I$5,0,10*ROW('Hygiene Data'!I119))),'Data Summary'!ED125="Yes"),OFFSET('Hygiene Data'!$I$5,0,10*ROW('Hygiene Data'!I119)),NA())</f>
        <v>#N/A</v>
      </c>
      <c r="BP125" s="508" t="e">
        <f ca="1">+IF(AND(ISNUMBER(OFFSET('Hygiene Data'!$I$7,0,10*ROW('Hygiene Data'!I119))),'Data Summary'!EE125="Yes"),OFFSET('Hygiene Data'!$I$7,0,10*ROW('Hygiene Data'!I119)),NA())</f>
        <v>#N/A</v>
      </c>
      <c r="BQ125" s="508" t="e">
        <f ca="1">+IF(AND(ISNUMBER(OFFSET('Hygiene Data'!$I$9,0,10*ROW('Hygiene Data'!I119))),'Data Summary'!EF125="Yes"),OFFSET('Hygiene Data'!$I$9,0,10*ROW('Hygiene Data'!I119)),NA())</f>
        <v>#N/A</v>
      </c>
    </row>
    <row r="126" spans="1:69" x14ac:dyDescent="0.25">
      <c r="A126" s="504" t="e">
        <f ca="1">+RIGHT('Data Summary'!A126,LEN('Data Summary'!A126)-9)</f>
        <v>#VALUE!</v>
      </c>
      <c r="B126" s="478" t="str">
        <f ca="1">+IF(ISTEXT('Data Summary'!B126),'Data Summary'!B126,"")</f>
        <v/>
      </c>
      <c r="C126" s="505" t="e">
        <f ca="1">+VALUE('Data Summary'!C126)</f>
        <v>#VALUE!</v>
      </c>
      <c r="D126" s="506" t="e">
        <f ca="1">+IF(AND(ISNUMBER(OFFSET('Water Data'!$D$4,0,10*ROW('Water Data'!D120))),'Data Summary'!BS126="Yes"),100-OFFSET('Water Data'!$D$4,0,10*ROW('Water Data'!D120)),NA())</f>
        <v>#N/A</v>
      </c>
      <c r="E126" s="506" t="e">
        <f ca="1">+IF(AND(ISNUMBER(OFFSET('Water Data'!$D$6,0,10*ROW('Water Data'!D120))),'Data Summary'!BT126="Yes"),OFFSET('Water Data'!$D$6,0,10*ROW('Water Data'!D120)),NA())</f>
        <v>#N/A</v>
      </c>
      <c r="F126" s="506" t="e">
        <f ca="1">+IF(AND(ISNUMBER(OFFSET('Water Data'!$D$9,0,10*ROW('Water Data'!D120))),'Data Summary'!BU126="Yes"),OFFSET('Water Data'!$D$9,0,10*ROW('Water Data'!D120)),NA())</f>
        <v>#N/A</v>
      </c>
      <c r="G126" s="506" t="e">
        <f ca="1">+IF(AND(ISNUMBER(OFFSET('Water Data'!$E$4,0,10*ROW('Water Data'!E120))),'Data Summary'!BV126="Yes"),100-OFFSET('Water Data'!$E$4,0,10*ROW('Water Data'!E120)),NA())</f>
        <v>#N/A</v>
      </c>
      <c r="H126" s="506" t="e">
        <f ca="1">+IF(AND(ISNUMBER(OFFSET('Water Data'!$E$6,0,10*ROW('Water Data'!E120))),'Data Summary'!BW126="Yes"),OFFSET('Water Data'!$E$6,0,10*ROW('Water Data'!E120)),NA())</f>
        <v>#N/A</v>
      </c>
      <c r="I126" s="506" t="e">
        <f ca="1">+IF(AND(ISNUMBER(OFFSET('Water Data'!$E$9,0,10*ROW('Water Data'!E120))),'Data Summary'!BX126="Yes"),OFFSET('Water Data'!$E$9,0,10*ROW('Water Data'!E120)),NA())</f>
        <v>#N/A</v>
      </c>
      <c r="J126" s="506" t="e">
        <f ca="1">+IF(AND(ISNUMBER(OFFSET('Water Data'!$F$4,0,10*ROW('Water Data'!F120))),'Data Summary'!BY126="Yes"),100-OFFSET('Water Data'!$F$4,0,10*ROW('Water Data'!F120)),NA())</f>
        <v>#N/A</v>
      </c>
      <c r="K126" s="506" t="e">
        <f ca="1">+IF(AND(ISNUMBER(OFFSET('Water Data'!$F$6,0,10*ROW('Water Data'!F120))),'Data Summary'!BZ126="Yes"),OFFSET('Water Data'!$F$6,0,10*ROW('Water Data'!F120)),NA())</f>
        <v>#N/A</v>
      </c>
      <c r="L126" s="506" t="e">
        <f ca="1">+IF(AND(ISNUMBER(OFFSET('Water Data'!$F$9,0,10*ROW('Water Data'!F120))),'Data Summary'!CA126="Yes"),OFFSET('Water Data'!$F$9,0,10*ROW('Water Data'!F120)),NA())</f>
        <v>#N/A</v>
      </c>
      <c r="M126" s="506" t="e">
        <f ca="1">+IF(AND(ISNUMBER(OFFSET('Water Data'!$G$4,0,10*ROW('Water Data'!G120))),'Data Summary'!CB126="Yes"),100-OFFSET('Water Data'!$G$4,0,10*ROW('Water Data'!G120)),NA())</f>
        <v>#N/A</v>
      </c>
      <c r="N126" s="506" t="e">
        <f ca="1">+IF(AND(ISNUMBER(OFFSET('Water Data'!$G$6,0,10*ROW('Water Data'!G120))),'Data Summary'!CC126="Yes"),OFFSET('Water Data'!$G$6,0,10*ROW('Water Data'!G120)),NA())</f>
        <v>#N/A</v>
      </c>
      <c r="O126" s="506" t="e">
        <f ca="1">+IF(AND(ISNUMBER(OFFSET('Water Data'!$G$9,0,10*ROW('Water Data'!G120))),'Data Summary'!CD126="Yes"),OFFSET('Water Data'!$G$9,0,10*ROW('Water Data'!G120)),NA())</f>
        <v>#N/A</v>
      </c>
      <c r="P126" s="506" t="e">
        <f ca="1">+IF(AND(ISNUMBER(OFFSET('Water Data'!$H$4,0,10*ROW('Water Data'!H120))),'Data Summary'!CE126="Yes"),100-OFFSET('Water Data'!$H$4,0,10*ROW('Water Data'!H120)),NA())</f>
        <v>#N/A</v>
      </c>
      <c r="Q126" s="506" t="e">
        <f ca="1">+IF(AND(ISNUMBER(OFFSET('Water Data'!$H$6,0,10*ROW('Water Data'!H120))),'Data Summary'!CF126="Yes"),OFFSET('Water Data'!$H$6,0,10*ROW('Water Data'!H120)),NA())</f>
        <v>#N/A</v>
      </c>
      <c r="R126" s="506" t="e">
        <f ca="1">+IF(AND(ISNUMBER(OFFSET('Water Data'!$H$9,0,10*ROW('Water Data'!H120))),'Data Summary'!CG126="Yes"),OFFSET('Water Data'!$H$9,0,10*ROW('Water Data'!H120)),NA())</f>
        <v>#N/A</v>
      </c>
      <c r="S126" s="506" t="e">
        <f ca="1">+IF(AND(ISNUMBER(OFFSET('Water Data'!$I$4,0,10*ROW('Water Data'!I120))),'Data Summary'!CH126="Yes"),100-OFFSET('Water Data'!$I$4,0,10*ROW('Water Data'!I120)),NA())</f>
        <v>#N/A</v>
      </c>
      <c r="T126" s="506" t="e">
        <f ca="1">+IF(AND(ISNUMBER(OFFSET('Water Data'!$I$6,0,10*ROW('Water Data'!I120))),'Data Summary'!CI126="Yes"),OFFSET('Water Data'!$I$6,0,10*ROW('Water Data'!I120)),NA())</f>
        <v>#N/A</v>
      </c>
      <c r="U126" s="506" t="e">
        <f ca="1">+IF(AND(ISNUMBER(OFFSET('Water Data'!$I$9,0,10*ROW('Water Data'!I120))),'Data Summary'!CJ126="Yes"),OFFSET('Water Data'!$I$9,0,10*ROW('Water Data'!I120)),NA())</f>
        <v>#N/A</v>
      </c>
      <c r="V126" s="507" t="e">
        <f ca="1">+IF(AND(ISNUMBER(OFFSET('Sanitation Data'!$D$4,0,10*ROW('Sanitation Data'!D120))),'Data Summary'!CK126="Yes"),100-OFFSET('Sanitation Data'!$D$4,0,10*ROW('Sanitation Data'!D120)),NA())</f>
        <v>#N/A</v>
      </c>
      <c r="W126" s="507" t="e">
        <f ca="1">+IF(AND(ISNUMBER(OFFSET('Sanitation Data'!$D$6,0,10*ROW('Sanitation Data'!D120))),'Data Summary'!CL126="Yes"),OFFSET('Sanitation Data'!$D$6,0,10*ROW('Sanitation Data'!D120)),NA())</f>
        <v>#N/A</v>
      </c>
      <c r="X126" s="507" t="e">
        <f ca="1">+IF(AND(ISNUMBER(OFFSET('Sanitation Data'!$D$10,0,10*ROW('Sanitation Data'!D120))),'Data Summary'!CM126="Yes"),OFFSET('Sanitation Data'!$D$10,0,10*ROW('Sanitation Data'!D120)),NA())</f>
        <v>#N/A</v>
      </c>
      <c r="Y126" s="507" t="e">
        <f ca="1">+IF(AND(ISNUMBER(OFFSET('Sanitation Data'!$D$11,0,10*ROW('Sanitation Data'!D120))),'Data Summary'!CN126="Yes"),OFFSET('Sanitation Data'!$D$11,0,10*ROW('Sanitation Data'!D120)),NA())</f>
        <v>#N/A</v>
      </c>
      <c r="Z126" s="507" t="e">
        <f ca="1">+IF(AND(ISNUMBER(OFFSET('Sanitation Data'!$D$12,0,10*ROW('Sanitation Data'!D120))),'Data Summary'!CO126="Yes"),OFFSET('Sanitation Data'!$D$12,0,10*ROW('Sanitation Data'!D120)),NA())</f>
        <v>#N/A</v>
      </c>
      <c r="AA126" s="507" t="e">
        <f ca="1">+IF(AND(ISNUMBER(OFFSET('Sanitation Data'!$E$4,0,10*ROW('Sanitation Data'!E120))),'Data Summary'!CP126="Yes"),100-OFFSET('Sanitation Data'!$E$4,0,10*ROW('Sanitation Data'!E120)),NA())</f>
        <v>#N/A</v>
      </c>
      <c r="AB126" s="507" t="e">
        <f ca="1">+IF(AND(ISNUMBER(OFFSET('Sanitation Data'!$E$6,0,10*ROW('Sanitation Data'!E120))),'Data Summary'!CQ126="Yes"),OFFSET('Sanitation Data'!$E$6,0,10*ROW('Sanitation Data'!E120)),NA())</f>
        <v>#N/A</v>
      </c>
      <c r="AC126" s="507" t="e">
        <f ca="1">+IF(AND(ISNUMBER(OFFSET('Sanitation Data'!$E$10,0,10*ROW('Sanitation Data'!E120))),'Data Summary'!CR126="Yes"),OFFSET('Sanitation Data'!$E$10,0,10*ROW('Sanitation Data'!E120)),NA())</f>
        <v>#N/A</v>
      </c>
      <c r="AD126" s="507" t="e">
        <f ca="1">+IF(AND(ISNUMBER(OFFSET('Sanitation Data'!$E$11,0,10*ROW('Sanitation Data'!E120))),'Data Summary'!CS126="Yes"),OFFSET('Sanitation Data'!$E$11,0,10*ROW('Sanitation Data'!E120)),NA())</f>
        <v>#N/A</v>
      </c>
      <c r="AE126" s="507" t="e">
        <f ca="1">+IF(AND(ISNUMBER(OFFSET('Sanitation Data'!$E$12,0,10*ROW('Sanitation Data'!E120))),'Data Summary'!CT126="Yes"),OFFSET('Sanitation Data'!$E$12,0,10*ROW('Sanitation Data'!E120)),NA())</f>
        <v>#N/A</v>
      </c>
      <c r="AF126" s="507" t="e">
        <f ca="1">+IF(AND(ISNUMBER(OFFSET('Sanitation Data'!$F$4,0,10*ROW('Sanitation Data'!F120))),'Data Summary'!CU126="Yes"),100-OFFSET('Sanitation Data'!$F$4,0,10*ROW('Sanitation Data'!F120)),NA())</f>
        <v>#N/A</v>
      </c>
      <c r="AG126" s="507" t="e">
        <f ca="1">+IF(AND(ISNUMBER(OFFSET('Sanitation Data'!$F$6,0,10*ROW('Sanitation Data'!F120))),'Data Summary'!CV126="Yes"),OFFSET('Sanitation Data'!$F$6,0,10*ROW('Sanitation Data'!F120)),NA())</f>
        <v>#N/A</v>
      </c>
      <c r="AH126" s="507" t="e">
        <f ca="1">+IF(AND(ISNUMBER(OFFSET('Sanitation Data'!$F$10,0,10*ROW('Sanitation Data'!F120))),'Data Summary'!CW126="Yes"),OFFSET('Sanitation Data'!$F$10,0,10*ROW('Sanitation Data'!F120)),NA())</f>
        <v>#N/A</v>
      </c>
      <c r="AI126" s="507" t="e">
        <f ca="1">+IF(AND(ISNUMBER(OFFSET('Sanitation Data'!$F$11,0,10*ROW('Sanitation Data'!F120))),'Data Summary'!CX126="Yes"),OFFSET('Sanitation Data'!$F$11,0,10*ROW('Sanitation Data'!F120)),NA())</f>
        <v>#N/A</v>
      </c>
      <c r="AJ126" s="507" t="e">
        <f ca="1">+IF(AND(ISNUMBER(OFFSET('Sanitation Data'!$F$12,0,10*ROW('Sanitation Data'!F120))),'Data Summary'!CY126="Yes"),OFFSET('Sanitation Data'!$F$12,0,10*ROW('Sanitation Data'!F120)),NA())</f>
        <v>#N/A</v>
      </c>
      <c r="AK126" s="507" t="e">
        <f ca="1">+IF(AND(ISNUMBER(OFFSET('Sanitation Data'!$G$4,0,10*ROW('Sanitation Data'!G120))),'Data Summary'!CZ126="Yes"),100-OFFSET('Sanitation Data'!$G$4,0,10*ROW('Sanitation Data'!G120)),NA())</f>
        <v>#N/A</v>
      </c>
      <c r="AL126" s="507" t="e">
        <f ca="1">+IF(AND(ISNUMBER(OFFSET('Sanitation Data'!$G$6,0,10*ROW('Sanitation Data'!G120))),'Data Summary'!DA126="Yes"),OFFSET('Sanitation Data'!$G$6,0,10*ROW('Sanitation Data'!G120)),NA())</f>
        <v>#N/A</v>
      </c>
      <c r="AM126" s="507" t="e">
        <f ca="1">+IF(AND(ISNUMBER(OFFSET('Sanitation Data'!$G$10,0,10*ROW('Sanitation Data'!G120))),'Data Summary'!DB126="Yes"),OFFSET('Sanitation Data'!$G$10,0,10*ROW('Sanitation Data'!G120)),NA())</f>
        <v>#N/A</v>
      </c>
      <c r="AN126" s="507" t="e">
        <f ca="1">+IF(AND(ISNUMBER(OFFSET('Sanitation Data'!$G$11,0,10*ROW('Sanitation Data'!G120))),'Data Summary'!DC126="Yes"),OFFSET('Sanitation Data'!$G$11,0,10*ROW('Sanitation Data'!G120)),NA())</f>
        <v>#N/A</v>
      </c>
      <c r="AO126" s="507" t="e">
        <f ca="1">+IF(AND(ISNUMBER(OFFSET('Sanitation Data'!$G$12,0,10*ROW('Sanitation Data'!G120))),'Data Summary'!DD126="Yes"),OFFSET('Sanitation Data'!$G$12,0,10*ROW('Sanitation Data'!G120)),NA())</f>
        <v>#N/A</v>
      </c>
      <c r="AP126" s="507" t="e">
        <f ca="1">+IF(AND(ISNUMBER(OFFSET('Sanitation Data'!$H$4,0,10*ROW('Sanitation Data'!H120))),'Data Summary'!DE126="Yes"),100-OFFSET('Sanitation Data'!$H$4,0,10*ROW('Sanitation Data'!H120)),NA())</f>
        <v>#N/A</v>
      </c>
      <c r="AQ126" s="507" t="e">
        <f ca="1">+IF(AND(ISNUMBER(OFFSET('Sanitation Data'!$H$6,0,10*ROW('Sanitation Data'!H120))),'Data Summary'!DF126="Yes"),OFFSET('Sanitation Data'!$H$6,0,10*ROW('Sanitation Data'!H120)),NA())</f>
        <v>#N/A</v>
      </c>
      <c r="AR126" s="507" t="e">
        <f ca="1">+IF(AND(ISNUMBER(OFFSET('Sanitation Data'!$H$10,0,10*ROW('Sanitation Data'!H120))),'Data Summary'!DG126="Yes"),OFFSET('Sanitation Data'!$H$10,0,10*ROW('Sanitation Data'!H120)),NA())</f>
        <v>#N/A</v>
      </c>
      <c r="AS126" s="507" t="e">
        <f ca="1">+IF(AND(ISNUMBER(OFFSET('Sanitation Data'!$H$11,0,10*ROW('Sanitation Data'!H120))),'Data Summary'!DH126="Yes"),OFFSET('Sanitation Data'!$H$11,0,10*ROW('Sanitation Data'!H120)),NA())</f>
        <v>#N/A</v>
      </c>
      <c r="AT126" s="507" t="e">
        <f ca="1">+IF(AND(ISNUMBER(OFFSET('Sanitation Data'!$H$12,0,10*ROW('Sanitation Data'!H120))),'Data Summary'!DI126="Yes"),OFFSET('Sanitation Data'!$H$12,0,10*ROW('Sanitation Data'!H120)),NA())</f>
        <v>#N/A</v>
      </c>
      <c r="AU126" s="507" t="e">
        <f ca="1">+IF(AND(ISNUMBER(OFFSET('Sanitation Data'!$I$4,0,10*ROW('Sanitation Data'!I120))),'Data Summary'!DJ126="Yes"),100-OFFSET('Sanitation Data'!$I$4,0,10*ROW('Sanitation Data'!I120)),NA())</f>
        <v>#N/A</v>
      </c>
      <c r="AV126" s="507" t="e">
        <f ca="1">+IF(AND(ISNUMBER(OFFSET('Sanitation Data'!$I$6,0,10*ROW('Sanitation Data'!I120))),'Data Summary'!DK126="Yes"),OFFSET('Sanitation Data'!$I$6,0,10*ROW('Sanitation Data'!I120)),NA())</f>
        <v>#N/A</v>
      </c>
      <c r="AW126" s="507" t="e">
        <f ca="1">+IF(AND(ISNUMBER(OFFSET('Sanitation Data'!$I$10,0,10*ROW('Sanitation Data'!I120))),'Data Summary'!DL126="Yes"),OFFSET('Sanitation Data'!$I$10,0,10*ROW('Sanitation Data'!I120)),NA())</f>
        <v>#N/A</v>
      </c>
      <c r="AX126" s="507" t="e">
        <f ca="1">+IF(AND(ISNUMBER(OFFSET('Sanitation Data'!$I$11,0,10*ROW('Sanitation Data'!I120))),'Data Summary'!DM126="Yes"),OFFSET('Sanitation Data'!$I$11,0,10*ROW('Sanitation Data'!I120)),NA())</f>
        <v>#N/A</v>
      </c>
      <c r="AY126" s="507" t="e">
        <f ca="1">+IF(AND(ISNUMBER(OFFSET('Sanitation Data'!$I$12,0,10*ROW('Sanitation Data'!I120))),'Data Summary'!DN126="Yes"),OFFSET('Sanitation Data'!$I$12,0,10*ROW('Sanitation Data'!I120)),NA())</f>
        <v>#N/A</v>
      </c>
      <c r="AZ126" s="508" t="e">
        <f ca="1">+IF(AND(ISNUMBER(OFFSET('Hygiene Data'!$D$5,0,10*ROW('Hygiene Data'!D120))),'Data Summary'!DO126="Yes"),OFFSET('Hygiene Data'!$D$5,0,10*ROW('Hygiene Data'!D120)),NA())</f>
        <v>#N/A</v>
      </c>
      <c r="BA126" s="508" t="e">
        <f ca="1">+IF(AND(ISNUMBER(OFFSET('Hygiene Data'!$D$7,0,10*ROW('Hygiene Data'!D120))),'Data Summary'!DP126="Yes"),OFFSET('Hygiene Data'!$D$7,0,10*ROW('Hygiene Data'!D120)),NA())</f>
        <v>#N/A</v>
      </c>
      <c r="BB126" s="508" t="e">
        <f ca="1">+IF(AND(ISNUMBER(OFFSET('Hygiene Data'!$D$9,0,10*ROW('Hygiene Data'!D120))),'Data Summary'!DQ126="Yes"),OFFSET('Hygiene Data'!$D$9,0,10*ROW('Hygiene Data'!D120)),NA())</f>
        <v>#N/A</v>
      </c>
      <c r="BC126" s="508" t="e">
        <f ca="1">+IF(AND(ISNUMBER(OFFSET('Hygiene Data'!$E$5,0,10*ROW('Hygiene Data'!E120))),'Data Summary'!DR126="Yes"),OFFSET('Hygiene Data'!$E$5,0,10*ROW('Hygiene Data'!E120)),NA())</f>
        <v>#N/A</v>
      </c>
      <c r="BD126" s="508" t="e">
        <f ca="1">+IF(AND(ISNUMBER(OFFSET('Hygiene Data'!$E$7,0,10*ROW('Hygiene Data'!E120))),'Data Summary'!DS126="Yes"),OFFSET('Hygiene Data'!$E$7,0,10*ROW('Hygiene Data'!E120)),NA())</f>
        <v>#N/A</v>
      </c>
      <c r="BE126" s="508" t="e">
        <f ca="1">+IF(AND(ISNUMBER(OFFSET('Hygiene Data'!$E$9,0,10*ROW('Hygiene Data'!E120))),'Data Summary'!DT126="Yes"),OFFSET('Hygiene Data'!$E$9,0,10*ROW('Hygiene Data'!E120)),NA())</f>
        <v>#N/A</v>
      </c>
      <c r="BF126" s="508" t="e">
        <f ca="1">+IF(AND(ISNUMBER(OFFSET('Hygiene Data'!$F$5,0,10*ROW('Hygiene Data'!F120))),'Data Summary'!DU126="Yes"),OFFSET('Hygiene Data'!$F$5,0,10*ROW('Hygiene Data'!F120)),NA())</f>
        <v>#N/A</v>
      </c>
      <c r="BG126" s="508" t="e">
        <f ca="1">+IF(AND(ISNUMBER(OFFSET('Hygiene Data'!$F$7,0,10*ROW('Hygiene Data'!F120))),'Data Summary'!DV126="Yes"),OFFSET('Hygiene Data'!$F$7,0,10*ROW('Hygiene Data'!F120)),NA())</f>
        <v>#N/A</v>
      </c>
      <c r="BH126" s="508" t="e">
        <f ca="1">+IF(AND(ISNUMBER(OFFSET('Hygiene Data'!$F$9,0,10*ROW('Hygiene Data'!F120))),'Data Summary'!DW126="Yes"),OFFSET('Hygiene Data'!$F$9,0,10*ROW('Hygiene Data'!F120)),NA())</f>
        <v>#N/A</v>
      </c>
      <c r="BI126" s="508" t="e">
        <f ca="1">+IF(AND(ISNUMBER(OFFSET('Hygiene Data'!$G$5,0,10*ROW('Hygiene Data'!G120))),'Data Summary'!DX126="Yes"),OFFSET('Hygiene Data'!$G$5,0,10*ROW('Hygiene Data'!G120)),NA())</f>
        <v>#N/A</v>
      </c>
      <c r="BJ126" s="508" t="e">
        <f ca="1">+IF(AND(ISNUMBER(OFFSET('Hygiene Data'!$G$7,0,10*ROW('Hygiene Data'!G120))),'Data Summary'!DY126="Yes"),OFFSET('Hygiene Data'!$G$7,0,10*ROW('Hygiene Data'!G120)),NA())</f>
        <v>#N/A</v>
      </c>
      <c r="BK126" s="508" t="e">
        <f ca="1">+IF(AND(ISNUMBER(OFFSET('Hygiene Data'!$G$9,0,10*ROW('Hygiene Data'!G120))),'Data Summary'!DZ126="Yes"),OFFSET('Hygiene Data'!$G$9,0,10*ROW('Hygiene Data'!G120)),NA())</f>
        <v>#N/A</v>
      </c>
      <c r="BL126" s="508" t="e">
        <f ca="1">+IF(AND(ISNUMBER(OFFSET('Hygiene Data'!$H$5,0,10*ROW('Hygiene Data'!H120))),'Data Summary'!EA126="Yes"),OFFSET('Hygiene Data'!$H$5,0,10*ROW('Hygiene Data'!H120)),NA())</f>
        <v>#N/A</v>
      </c>
      <c r="BM126" s="508" t="e">
        <f ca="1">+IF(AND(ISNUMBER(OFFSET('Hygiene Data'!$H$7,0,10*ROW('Hygiene Data'!H120))),'Data Summary'!EB126="Yes"),OFFSET('Hygiene Data'!$H$7,0,10*ROW('Hygiene Data'!H120)),NA())</f>
        <v>#N/A</v>
      </c>
      <c r="BN126" s="508" t="e">
        <f ca="1">+IF(AND(ISNUMBER(OFFSET('Hygiene Data'!$H$9,0,10*ROW('Hygiene Data'!H120))),'Data Summary'!EC126="Yes"),OFFSET('Hygiene Data'!$H$9,0,10*ROW('Hygiene Data'!H120)),NA())</f>
        <v>#N/A</v>
      </c>
      <c r="BO126" s="508" t="e">
        <f ca="1">+IF(AND(ISNUMBER(OFFSET('Hygiene Data'!$I$5,0,10*ROW('Hygiene Data'!I120))),'Data Summary'!ED126="Yes"),OFFSET('Hygiene Data'!$I$5,0,10*ROW('Hygiene Data'!I120)),NA())</f>
        <v>#N/A</v>
      </c>
      <c r="BP126" s="508" t="e">
        <f ca="1">+IF(AND(ISNUMBER(OFFSET('Hygiene Data'!$I$7,0,10*ROW('Hygiene Data'!I120))),'Data Summary'!EE126="Yes"),OFFSET('Hygiene Data'!$I$7,0,10*ROW('Hygiene Data'!I120)),NA())</f>
        <v>#N/A</v>
      </c>
      <c r="BQ126" s="508" t="e">
        <f ca="1">+IF(AND(ISNUMBER(OFFSET('Hygiene Data'!$I$9,0,10*ROW('Hygiene Data'!I120))),'Data Summary'!EF126="Yes"),OFFSET('Hygiene Data'!$I$9,0,10*ROW('Hygiene Data'!I120)),NA())</f>
        <v>#N/A</v>
      </c>
    </row>
    <row r="127" spans="1:69" x14ac:dyDescent="0.25">
      <c r="A127" s="504" t="e">
        <f ca="1">+RIGHT('Data Summary'!A127,LEN('Data Summary'!A127)-9)</f>
        <v>#VALUE!</v>
      </c>
      <c r="B127" s="478" t="str">
        <f ca="1">+IF(ISTEXT('Data Summary'!B127),'Data Summary'!B127,"")</f>
        <v/>
      </c>
      <c r="C127" s="505" t="e">
        <f ca="1">+VALUE('Data Summary'!C127)</f>
        <v>#VALUE!</v>
      </c>
      <c r="D127" s="506" t="e">
        <f ca="1">+IF(AND(ISNUMBER(OFFSET('Water Data'!$D$4,0,10*ROW('Water Data'!D121))),'Data Summary'!BS127="Yes"),100-OFFSET('Water Data'!$D$4,0,10*ROW('Water Data'!D121)),NA())</f>
        <v>#N/A</v>
      </c>
      <c r="E127" s="506" t="e">
        <f ca="1">+IF(AND(ISNUMBER(OFFSET('Water Data'!$D$6,0,10*ROW('Water Data'!D121))),'Data Summary'!BT127="Yes"),OFFSET('Water Data'!$D$6,0,10*ROW('Water Data'!D121)),NA())</f>
        <v>#N/A</v>
      </c>
      <c r="F127" s="506" t="e">
        <f ca="1">+IF(AND(ISNUMBER(OFFSET('Water Data'!$D$9,0,10*ROW('Water Data'!D121))),'Data Summary'!BU127="Yes"),OFFSET('Water Data'!$D$9,0,10*ROW('Water Data'!D121)),NA())</f>
        <v>#N/A</v>
      </c>
      <c r="G127" s="506" t="e">
        <f ca="1">+IF(AND(ISNUMBER(OFFSET('Water Data'!$E$4,0,10*ROW('Water Data'!E121))),'Data Summary'!BV127="Yes"),100-OFFSET('Water Data'!$E$4,0,10*ROW('Water Data'!E121)),NA())</f>
        <v>#N/A</v>
      </c>
      <c r="H127" s="506" t="e">
        <f ca="1">+IF(AND(ISNUMBER(OFFSET('Water Data'!$E$6,0,10*ROW('Water Data'!E121))),'Data Summary'!BW127="Yes"),OFFSET('Water Data'!$E$6,0,10*ROW('Water Data'!E121)),NA())</f>
        <v>#N/A</v>
      </c>
      <c r="I127" s="506" t="e">
        <f ca="1">+IF(AND(ISNUMBER(OFFSET('Water Data'!$E$9,0,10*ROW('Water Data'!E121))),'Data Summary'!BX127="Yes"),OFFSET('Water Data'!$E$9,0,10*ROW('Water Data'!E121)),NA())</f>
        <v>#N/A</v>
      </c>
      <c r="J127" s="506" t="e">
        <f ca="1">+IF(AND(ISNUMBER(OFFSET('Water Data'!$F$4,0,10*ROW('Water Data'!F121))),'Data Summary'!BY127="Yes"),100-OFFSET('Water Data'!$F$4,0,10*ROW('Water Data'!F121)),NA())</f>
        <v>#N/A</v>
      </c>
      <c r="K127" s="506" t="e">
        <f ca="1">+IF(AND(ISNUMBER(OFFSET('Water Data'!$F$6,0,10*ROW('Water Data'!F121))),'Data Summary'!BZ127="Yes"),OFFSET('Water Data'!$F$6,0,10*ROW('Water Data'!F121)),NA())</f>
        <v>#N/A</v>
      </c>
      <c r="L127" s="506" t="e">
        <f ca="1">+IF(AND(ISNUMBER(OFFSET('Water Data'!$F$9,0,10*ROW('Water Data'!F121))),'Data Summary'!CA127="Yes"),OFFSET('Water Data'!$F$9,0,10*ROW('Water Data'!F121)),NA())</f>
        <v>#N/A</v>
      </c>
      <c r="M127" s="506" t="e">
        <f ca="1">+IF(AND(ISNUMBER(OFFSET('Water Data'!$G$4,0,10*ROW('Water Data'!G121))),'Data Summary'!CB127="Yes"),100-OFFSET('Water Data'!$G$4,0,10*ROW('Water Data'!G121)),NA())</f>
        <v>#N/A</v>
      </c>
      <c r="N127" s="506" t="e">
        <f ca="1">+IF(AND(ISNUMBER(OFFSET('Water Data'!$G$6,0,10*ROW('Water Data'!G121))),'Data Summary'!CC127="Yes"),OFFSET('Water Data'!$G$6,0,10*ROW('Water Data'!G121)),NA())</f>
        <v>#N/A</v>
      </c>
      <c r="O127" s="506" t="e">
        <f ca="1">+IF(AND(ISNUMBER(OFFSET('Water Data'!$G$9,0,10*ROW('Water Data'!G121))),'Data Summary'!CD127="Yes"),OFFSET('Water Data'!$G$9,0,10*ROW('Water Data'!G121)),NA())</f>
        <v>#N/A</v>
      </c>
      <c r="P127" s="506" t="e">
        <f ca="1">+IF(AND(ISNUMBER(OFFSET('Water Data'!$H$4,0,10*ROW('Water Data'!H121))),'Data Summary'!CE127="Yes"),100-OFFSET('Water Data'!$H$4,0,10*ROW('Water Data'!H121)),NA())</f>
        <v>#N/A</v>
      </c>
      <c r="Q127" s="506" t="e">
        <f ca="1">+IF(AND(ISNUMBER(OFFSET('Water Data'!$H$6,0,10*ROW('Water Data'!H121))),'Data Summary'!CF127="Yes"),OFFSET('Water Data'!$H$6,0,10*ROW('Water Data'!H121)),NA())</f>
        <v>#N/A</v>
      </c>
      <c r="R127" s="506" t="e">
        <f ca="1">+IF(AND(ISNUMBER(OFFSET('Water Data'!$H$9,0,10*ROW('Water Data'!H121))),'Data Summary'!CG127="Yes"),OFFSET('Water Data'!$H$9,0,10*ROW('Water Data'!H121)),NA())</f>
        <v>#N/A</v>
      </c>
      <c r="S127" s="506" t="e">
        <f ca="1">+IF(AND(ISNUMBER(OFFSET('Water Data'!$I$4,0,10*ROW('Water Data'!I121))),'Data Summary'!CH127="Yes"),100-OFFSET('Water Data'!$I$4,0,10*ROW('Water Data'!I121)),NA())</f>
        <v>#N/A</v>
      </c>
      <c r="T127" s="506" t="e">
        <f ca="1">+IF(AND(ISNUMBER(OFFSET('Water Data'!$I$6,0,10*ROW('Water Data'!I121))),'Data Summary'!CI127="Yes"),OFFSET('Water Data'!$I$6,0,10*ROW('Water Data'!I121)),NA())</f>
        <v>#N/A</v>
      </c>
      <c r="U127" s="506" t="e">
        <f ca="1">+IF(AND(ISNUMBER(OFFSET('Water Data'!$I$9,0,10*ROW('Water Data'!I121))),'Data Summary'!CJ127="Yes"),OFFSET('Water Data'!$I$9,0,10*ROW('Water Data'!I121)),NA())</f>
        <v>#N/A</v>
      </c>
      <c r="V127" s="507" t="e">
        <f ca="1">+IF(AND(ISNUMBER(OFFSET('Sanitation Data'!$D$4,0,10*ROW('Sanitation Data'!D121))),'Data Summary'!CK127="Yes"),100-OFFSET('Sanitation Data'!$D$4,0,10*ROW('Sanitation Data'!D121)),NA())</f>
        <v>#N/A</v>
      </c>
      <c r="W127" s="507" t="e">
        <f ca="1">+IF(AND(ISNUMBER(OFFSET('Sanitation Data'!$D$6,0,10*ROW('Sanitation Data'!D121))),'Data Summary'!CL127="Yes"),OFFSET('Sanitation Data'!$D$6,0,10*ROW('Sanitation Data'!D121)),NA())</f>
        <v>#N/A</v>
      </c>
      <c r="X127" s="507" t="e">
        <f ca="1">+IF(AND(ISNUMBER(OFFSET('Sanitation Data'!$D$10,0,10*ROW('Sanitation Data'!D121))),'Data Summary'!CM127="Yes"),OFFSET('Sanitation Data'!$D$10,0,10*ROW('Sanitation Data'!D121)),NA())</f>
        <v>#N/A</v>
      </c>
      <c r="Y127" s="507" t="e">
        <f ca="1">+IF(AND(ISNUMBER(OFFSET('Sanitation Data'!$D$11,0,10*ROW('Sanitation Data'!D121))),'Data Summary'!CN127="Yes"),OFFSET('Sanitation Data'!$D$11,0,10*ROW('Sanitation Data'!D121)),NA())</f>
        <v>#N/A</v>
      </c>
      <c r="Z127" s="507" t="e">
        <f ca="1">+IF(AND(ISNUMBER(OFFSET('Sanitation Data'!$D$12,0,10*ROW('Sanitation Data'!D121))),'Data Summary'!CO127="Yes"),OFFSET('Sanitation Data'!$D$12,0,10*ROW('Sanitation Data'!D121)),NA())</f>
        <v>#N/A</v>
      </c>
      <c r="AA127" s="507" t="e">
        <f ca="1">+IF(AND(ISNUMBER(OFFSET('Sanitation Data'!$E$4,0,10*ROW('Sanitation Data'!E121))),'Data Summary'!CP127="Yes"),100-OFFSET('Sanitation Data'!$E$4,0,10*ROW('Sanitation Data'!E121)),NA())</f>
        <v>#N/A</v>
      </c>
      <c r="AB127" s="507" t="e">
        <f ca="1">+IF(AND(ISNUMBER(OFFSET('Sanitation Data'!$E$6,0,10*ROW('Sanitation Data'!E121))),'Data Summary'!CQ127="Yes"),OFFSET('Sanitation Data'!$E$6,0,10*ROW('Sanitation Data'!E121)),NA())</f>
        <v>#N/A</v>
      </c>
      <c r="AC127" s="507" t="e">
        <f ca="1">+IF(AND(ISNUMBER(OFFSET('Sanitation Data'!$E$10,0,10*ROW('Sanitation Data'!E121))),'Data Summary'!CR127="Yes"),OFFSET('Sanitation Data'!$E$10,0,10*ROW('Sanitation Data'!E121)),NA())</f>
        <v>#N/A</v>
      </c>
      <c r="AD127" s="507" t="e">
        <f ca="1">+IF(AND(ISNUMBER(OFFSET('Sanitation Data'!$E$11,0,10*ROW('Sanitation Data'!E121))),'Data Summary'!CS127="Yes"),OFFSET('Sanitation Data'!$E$11,0,10*ROW('Sanitation Data'!E121)),NA())</f>
        <v>#N/A</v>
      </c>
      <c r="AE127" s="507" t="e">
        <f ca="1">+IF(AND(ISNUMBER(OFFSET('Sanitation Data'!$E$12,0,10*ROW('Sanitation Data'!E121))),'Data Summary'!CT127="Yes"),OFFSET('Sanitation Data'!$E$12,0,10*ROW('Sanitation Data'!E121)),NA())</f>
        <v>#N/A</v>
      </c>
      <c r="AF127" s="507" t="e">
        <f ca="1">+IF(AND(ISNUMBER(OFFSET('Sanitation Data'!$F$4,0,10*ROW('Sanitation Data'!F121))),'Data Summary'!CU127="Yes"),100-OFFSET('Sanitation Data'!$F$4,0,10*ROW('Sanitation Data'!F121)),NA())</f>
        <v>#N/A</v>
      </c>
      <c r="AG127" s="507" t="e">
        <f ca="1">+IF(AND(ISNUMBER(OFFSET('Sanitation Data'!$F$6,0,10*ROW('Sanitation Data'!F121))),'Data Summary'!CV127="Yes"),OFFSET('Sanitation Data'!$F$6,0,10*ROW('Sanitation Data'!F121)),NA())</f>
        <v>#N/A</v>
      </c>
      <c r="AH127" s="507" t="e">
        <f ca="1">+IF(AND(ISNUMBER(OFFSET('Sanitation Data'!$F$10,0,10*ROW('Sanitation Data'!F121))),'Data Summary'!CW127="Yes"),OFFSET('Sanitation Data'!$F$10,0,10*ROW('Sanitation Data'!F121)),NA())</f>
        <v>#N/A</v>
      </c>
      <c r="AI127" s="507" t="e">
        <f ca="1">+IF(AND(ISNUMBER(OFFSET('Sanitation Data'!$F$11,0,10*ROW('Sanitation Data'!F121))),'Data Summary'!CX127="Yes"),OFFSET('Sanitation Data'!$F$11,0,10*ROW('Sanitation Data'!F121)),NA())</f>
        <v>#N/A</v>
      </c>
      <c r="AJ127" s="507" t="e">
        <f ca="1">+IF(AND(ISNUMBER(OFFSET('Sanitation Data'!$F$12,0,10*ROW('Sanitation Data'!F121))),'Data Summary'!CY127="Yes"),OFFSET('Sanitation Data'!$F$12,0,10*ROW('Sanitation Data'!F121)),NA())</f>
        <v>#N/A</v>
      </c>
      <c r="AK127" s="507" t="e">
        <f ca="1">+IF(AND(ISNUMBER(OFFSET('Sanitation Data'!$G$4,0,10*ROW('Sanitation Data'!G121))),'Data Summary'!CZ127="Yes"),100-OFFSET('Sanitation Data'!$G$4,0,10*ROW('Sanitation Data'!G121)),NA())</f>
        <v>#N/A</v>
      </c>
      <c r="AL127" s="507" t="e">
        <f ca="1">+IF(AND(ISNUMBER(OFFSET('Sanitation Data'!$G$6,0,10*ROW('Sanitation Data'!G121))),'Data Summary'!DA127="Yes"),OFFSET('Sanitation Data'!$G$6,0,10*ROW('Sanitation Data'!G121)),NA())</f>
        <v>#N/A</v>
      </c>
      <c r="AM127" s="507" t="e">
        <f ca="1">+IF(AND(ISNUMBER(OFFSET('Sanitation Data'!$G$10,0,10*ROW('Sanitation Data'!G121))),'Data Summary'!DB127="Yes"),OFFSET('Sanitation Data'!$G$10,0,10*ROW('Sanitation Data'!G121)),NA())</f>
        <v>#N/A</v>
      </c>
      <c r="AN127" s="507" t="e">
        <f ca="1">+IF(AND(ISNUMBER(OFFSET('Sanitation Data'!$G$11,0,10*ROW('Sanitation Data'!G121))),'Data Summary'!DC127="Yes"),OFFSET('Sanitation Data'!$G$11,0,10*ROW('Sanitation Data'!G121)),NA())</f>
        <v>#N/A</v>
      </c>
      <c r="AO127" s="507" t="e">
        <f ca="1">+IF(AND(ISNUMBER(OFFSET('Sanitation Data'!$G$12,0,10*ROW('Sanitation Data'!G121))),'Data Summary'!DD127="Yes"),OFFSET('Sanitation Data'!$G$12,0,10*ROW('Sanitation Data'!G121)),NA())</f>
        <v>#N/A</v>
      </c>
      <c r="AP127" s="507" t="e">
        <f ca="1">+IF(AND(ISNUMBER(OFFSET('Sanitation Data'!$H$4,0,10*ROW('Sanitation Data'!H121))),'Data Summary'!DE127="Yes"),100-OFFSET('Sanitation Data'!$H$4,0,10*ROW('Sanitation Data'!H121)),NA())</f>
        <v>#N/A</v>
      </c>
      <c r="AQ127" s="507" t="e">
        <f ca="1">+IF(AND(ISNUMBER(OFFSET('Sanitation Data'!$H$6,0,10*ROW('Sanitation Data'!H121))),'Data Summary'!DF127="Yes"),OFFSET('Sanitation Data'!$H$6,0,10*ROW('Sanitation Data'!H121)),NA())</f>
        <v>#N/A</v>
      </c>
      <c r="AR127" s="507" t="e">
        <f ca="1">+IF(AND(ISNUMBER(OFFSET('Sanitation Data'!$H$10,0,10*ROW('Sanitation Data'!H121))),'Data Summary'!DG127="Yes"),OFFSET('Sanitation Data'!$H$10,0,10*ROW('Sanitation Data'!H121)),NA())</f>
        <v>#N/A</v>
      </c>
      <c r="AS127" s="507" t="e">
        <f ca="1">+IF(AND(ISNUMBER(OFFSET('Sanitation Data'!$H$11,0,10*ROW('Sanitation Data'!H121))),'Data Summary'!DH127="Yes"),OFFSET('Sanitation Data'!$H$11,0,10*ROW('Sanitation Data'!H121)),NA())</f>
        <v>#N/A</v>
      </c>
      <c r="AT127" s="507" t="e">
        <f ca="1">+IF(AND(ISNUMBER(OFFSET('Sanitation Data'!$H$12,0,10*ROW('Sanitation Data'!H121))),'Data Summary'!DI127="Yes"),OFFSET('Sanitation Data'!$H$12,0,10*ROW('Sanitation Data'!H121)),NA())</f>
        <v>#N/A</v>
      </c>
      <c r="AU127" s="507" t="e">
        <f ca="1">+IF(AND(ISNUMBER(OFFSET('Sanitation Data'!$I$4,0,10*ROW('Sanitation Data'!I121))),'Data Summary'!DJ127="Yes"),100-OFFSET('Sanitation Data'!$I$4,0,10*ROW('Sanitation Data'!I121)),NA())</f>
        <v>#N/A</v>
      </c>
      <c r="AV127" s="507" t="e">
        <f ca="1">+IF(AND(ISNUMBER(OFFSET('Sanitation Data'!$I$6,0,10*ROW('Sanitation Data'!I121))),'Data Summary'!DK127="Yes"),OFFSET('Sanitation Data'!$I$6,0,10*ROW('Sanitation Data'!I121)),NA())</f>
        <v>#N/A</v>
      </c>
      <c r="AW127" s="507" t="e">
        <f ca="1">+IF(AND(ISNUMBER(OFFSET('Sanitation Data'!$I$10,0,10*ROW('Sanitation Data'!I121))),'Data Summary'!DL127="Yes"),OFFSET('Sanitation Data'!$I$10,0,10*ROW('Sanitation Data'!I121)),NA())</f>
        <v>#N/A</v>
      </c>
      <c r="AX127" s="507" t="e">
        <f ca="1">+IF(AND(ISNUMBER(OFFSET('Sanitation Data'!$I$11,0,10*ROW('Sanitation Data'!I121))),'Data Summary'!DM127="Yes"),OFFSET('Sanitation Data'!$I$11,0,10*ROW('Sanitation Data'!I121)),NA())</f>
        <v>#N/A</v>
      </c>
      <c r="AY127" s="507" t="e">
        <f ca="1">+IF(AND(ISNUMBER(OFFSET('Sanitation Data'!$I$12,0,10*ROW('Sanitation Data'!I121))),'Data Summary'!DN127="Yes"),OFFSET('Sanitation Data'!$I$12,0,10*ROW('Sanitation Data'!I121)),NA())</f>
        <v>#N/A</v>
      </c>
      <c r="AZ127" s="508" t="e">
        <f ca="1">+IF(AND(ISNUMBER(OFFSET('Hygiene Data'!$D$5,0,10*ROW('Hygiene Data'!D121))),'Data Summary'!DO127="Yes"),OFFSET('Hygiene Data'!$D$5,0,10*ROW('Hygiene Data'!D121)),NA())</f>
        <v>#N/A</v>
      </c>
      <c r="BA127" s="508" t="e">
        <f ca="1">+IF(AND(ISNUMBER(OFFSET('Hygiene Data'!$D$7,0,10*ROW('Hygiene Data'!D121))),'Data Summary'!DP127="Yes"),OFFSET('Hygiene Data'!$D$7,0,10*ROW('Hygiene Data'!D121)),NA())</f>
        <v>#N/A</v>
      </c>
      <c r="BB127" s="508" t="e">
        <f ca="1">+IF(AND(ISNUMBER(OFFSET('Hygiene Data'!$D$9,0,10*ROW('Hygiene Data'!D121))),'Data Summary'!DQ127="Yes"),OFFSET('Hygiene Data'!$D$9,0,10*ROW('Hygiene Data'!D121)),NA())</f>
        <v>#N/A</v>
      </c>
      <c r="BC127" s="508" t="e">
        <f ca="1">+IF(AND(ISNUMBER(OFFSET('Hygiene Data'!$E$5,0,10*ROW('Hygiene Data'!E121))),'Data Summary'!DR127="Yes"),OFFSET('Hygiene Data'!$E$5,0,10*ROW('Hygiene Data'!E121)),NA())</f>
        <v>#N/A</v>
      </c>
      <c r="BD127" s="508" t="e">
        <f ca="1">+IF(AND(ISNUMBER(OFFSET('Hygiene Data'!$E$7,0,10*ROW('Hygiene Data'!E121))),'Data Summary'!DS127="Yes"),OFFSET('Hygiene Data'!$E$7,0,10*ROW('Hygiene Data'!E121)),NA())</f>
        <v>#N/A</v>
      </c>
      <c r="BE127" s="508" t="e">
        <f ca="1">+IF(AND(ISNUMBER(OFFSET('Hygiene Data'!$E$9,0,10*ROW('Hygiene Data'!E121))),'Data Summary'!DT127="Yes"),OFFSET('Hygiene Data'!$E$9,0,10*ROW('Hygiene Data'!E121)),NA())</f>
        <v>#N/A</v>
      </c>
      <c r="BF127" s="508" t="e">
        <f ca="1">+IF(AND(ISNUMBER(OFFSET('Hygiene Data'!$F$5,0,10*ROW('Hygiene Data'!F121))),'Data Summary'!DU127="Yes"),OFFSET('Hygiene Data'!$F$5,0,10*ROW('Hygiene Data'!F121)),NA())</f>
        <v>#N/A</v>
      </c>
      <c r="BG127" s="508" t="e">
        <f ca="1">+IF(AND(ISNUMBER(OFFSET('Hygiene Data'!$F$7,0,10*ROW('Hygiene Data'!F121))),'Data Summary'!DV127="Yes"),OFFSET('Hygiene Data'!$F$7,0,10*ROW('Hygiene Data'!F121)),NA())</f>
        <v>#N/A</v>
      </c>
      <c r="BH127" s="508" t="e">
        <f ca="1">+IF(AND(ISNUMBER(OFFSET('Hygiene Data'!$F$9,0,10*ROW('Hygiene Data'!F121))),'Data Summary'!DW127="Yes"),OFFSET('Hygiene Data'!$F$9,0,10*ROW('Hygiene Data'!F121)),NA())</f>
        <v>#N/A</v>
      </c>
      <c r="BI127" s="508" t="e">
        <f ca="1">+IF(AND(ISNUMBER(OFFSET('Hygiene Data'!$G$5,0,10*ROW('Hygiene Data'!G121))),'Data Summary'!DX127="Yes"),OFFSET('Hygiene Data'!$G$5,0,10*ROW('Hygiene Data'!G121)),NA())</f>
        <v>#N/A</v>
      </c>
      <c r="BJ127" s="508" t="e">
        <f ca="1">+IF(AND(ISNUMBER(OFFSET('Hygiene Data'!$G$7,0,10*ROW('Hygiene Data'!G121))),'Data Summary'!DY127="Yes"),OFFSET('Hygiene Data'!$G$7,0,10*ROW('Hygiene Data'!G121)),NA())</f>
        <v>#N/A</v>
      </c>
      <c r="BK127" s="508" t="e">
        <f ca="1">+IF(AND(ISNUMBER(OFFSET('Hygiene Data'!$G$9,0,10*ROW('Hygiene Data'!G121))),'Data Summary'!DZ127="Yes"),OFFSET('Hygiene Data'!$G$9,0,10*ROW('Hygiene Data'!G121)),NA())</f>
        <v>#N/A</v>
      </c>
      <c r="BL127" s="508" t="e">
        <f ca="1">+IF(AND(ISNUMBER(OFFSET('Hygiene Data'!$H$5,0,10*ROW('Hygiene Data'!H121))),'Data Summary'!EA127="Yes"),OFFSET('Hygiene Data'!$H$5,0,10*ROW('Hygiene Data'!H121)),NA())</f>
        <v>#N/A</v>
      </c>
      <c r="BM127" s="508" t="e">
        <f ca="1">+IF(AND(ISNUMBER(OFFSET('Hygiene Data'!$H$7,0,10*ROW('Hygiene Data'!H121))),'Data Summary'!EB127="Yes"),OFFSET('Hygiene Data'!$H$7,0,10*ROW('Hygiene Data'!H121)),NA())</f>
        <v>#N/A</v>
      </c>
      <c r="BN127" s="508" t="e">
        <f ca="1">+IF(AND(ISNUMBER(OFFSET('Hygiene Data'!$H$9,0,10*ROW('Hygiene Data'!H121))),'Data Summary'!EC127="Yes"),OFFSET('Hygiene Data'!$H$9,0,10*ROW('Hygiene Data'!H121)),NA())</f>
        <v>#N/A</v>
      </c>
      <c r="BO127" s="508" t="e">
        <f ca="1">+IF(AND(ISNUMBER(OFFSET('Hygiene Data'!$I$5,0,10*ROW('Hygiene Data'!I121))),'Data Summary'!ED127="Yes"),OFFSET('Hygiene Data'!$I$5,0,10*ROW('Hygiene Data'!I121)),NA())</f>
        <v>#N/A</v>
      </c>
      <c r="BP127" s="508" t="e">
        <f ca="1">+IF(AND(ISNUMBER(OFFSET('Hygiene Data'!$I$7,0,10*ROW('Hygiene Data'!I121))),'Data Summary'!EE127="Yes"),OFFSET('Hygiene Data'!$I$7,0,10*ROW('Hygiene Data'!I121)),NA())</f>
        <v>#N/A</v>
      </c>
      <c r="BQ127" s="508" t="e">
        <f ca="1">+IF(AND(ISNUMBER(OFFSET('Hygiene Data'!$I$9,0,10*ROW('Hygiene Data'!I121))),'Data Summary'!EF127="Yes"),OFFSET('Hygiene Data'!$I$9,0,10*ROW('Hygiene Data'!I121)),NA())</f>
        <v>#N/A</v>
      </c>
    </row>
    <row r="128" spans="1:69" x14ac:dyDescent="0.25">
      <c r="A128" s="504" t="e">
        <f ca="1">+RIGHT('Data Summary'!A128,LEN('Data Summary'!A128)-9)</f>
        <v>#VALUE!</v>
      </c>
      <c r="B128" s="478" t="str">
        <f ca="1">+IF(ISTEXT('Data Summary'!B128),'Data Summary'!B128,"")</f>
        <v/>
      </c>
      <c r="C128" s="505" t="e">
        <f ca="1">+VALUE('Data Summary'!C128)</f>
        <v>#VALUE!</v>
      </c>
      <c r="D128" s="506" t="e">
        <f ca="1">+IF(AND(ISNUMBER(OFFSET('Water Data'!$D$4,0,10*ROW('Water Data'!D122))),'Data Summary'!BS128="Yes"),100-OFFSET('Water Data'!$D$4,0,10*ROW('Water Data'!D122)),NA())</f>
        <v>#N/A</v>
      </c>
      <c r="E128" s="506" t="e">
        <f ca="1">+IF(AND(ISNUMBER(OFFSET('Water Data'!$D$6,0,10*ROW('Water Data'!D122))),'Data Summary'!BT128="Yes"),OFFSET('Water Data'!$D$6,0,10*ROW('Water Data'!D122)),NA())</f>
        <v>#N/A</v>
      </c>
      <c r="F128" s="506" t="e">
        <f ca="1">+IF(AND(ISNUMBER(OFFSET('Water Data'!$D$9,0,10*ROW('Water Data'!D122))),'Data Summary'!BU128="Yes"),OFFSET('Water Data'!$D$9,0,10*ROW('Water Data'!D122)),NA())</f>
        <v>#N/A</v>
      </c>
      <c r="G128" s="506" t="e">
        <f ca="1">+IF(AND(ISNUMBER(OFFSET('Water Data'!$E$4,0,10*ROW('Water Data'!E122))),'Data Summary'!BV128="Yes"),100-OFFSET('Water Data'!$E$4,0,10*ROW('Water Data'!E122)),NA())</f>
        <v>#N/A</v>
      </c>
      <c r="H128" s="506" t="e">
        <f ca="1">+IF(AND(ISNUMBER(OFFSET('Water Data'!$E$6,0,10*ROW('Water Data'!E122))),'Data Summary'!BW128="Yes"),OFFSET('Water Data'!$E$6,0,10*ROW('Water Data'!E122)),NA())</f>
        <v>#N/A</v>
      </c>
      <c r="I128" s="506" t="e">
        <f ca="1">+IF(AND(ISNUMBER(OFFSET('Water Data'!$E$9,0,10*ROW('Water Data'!E122))),'Data Summary'!BX128="Yes"),OFFSET('Water Data'!$E$9,0,10*ROW('Water Data'!E122)),NA())</f>
        <v>#N/A</v>
      </c>
      <c r="J128" s="506" t="e">
        <f ca="1">+IF(AND(ISNUMBER(OFFSET('Water Data'!$F$4,0,10*ROW('Water Data'!F122))),'Data Summary'!BY128="Yes"),100-OFFSET('Water Data'!$F$4,0,10*ROW('Water Data'!F122)),NA())</f>
        <v>#N/A</v>
      </c>
      <c r="K128" s="506" t="e">
        <f ca="1">+IF(AND(ISNUMBER(OFFSET('Water Data'!$F$6,0,10*ROW('Water Data'!F122))),'Data Summary'!BZ128="Yes"),OFFSET('Water Data'!$F$6,0,10*ROW('Water Data'!F122)),NA())</f>
        <v>#N/A</v>
      </c>
      <c r="L128" s="506" t="e">
        <f ca="1">+IF(AND(ISNUMBER(OFFSET('Water Data'!$F$9,0,10*ROW('Water Data'!F122))),'Data Summary'!CA128="Yes"),OFFSET('Water Data'!$F$9,0,10*ROW('Water Data'!F122)),NA())</f>
        <v>#N/A</v>
      </c>
      <c r="M128" s="506" t="e">
        <f ca="1">+IF(AND(ISNUMBER(OFFSET('Water Data'!$G$4,0,10*ROW('Water Data'!G122))),'Data Summary'!CB128="Yes"),100-OFFSET('Water Data'!$G$4,0,10*ROW('Water Data'!G122)),NA())</f>
        <v>#N/A</v>
      </c>
      <c r="N128" s="506" t="e">
        <f ca="1">+IF(AND(ISNUMBER(OFFSET('Water Data'!$G$6,0,10*ROW('Water Data'!G122))),'Data Summary'!CC128="Yes"),OFFSET('Water Data'!$G$6,0,10*ROW('Water Data'!G122)),NA())</f>
        <v>#N/A</v>
      </c>
      <c r="O128" s="506" t="e">
        <f ca="1">+IF(AND(ISNUMBER(OFFSET('Water Data'!$G$9,0,10*ROW('Water Data'!G122))),'Data Summary'!CD128="Yes"),OFFSET('Water Data'!$G$9,0,10*ROW('Water Data'!G122)),NA())</f>
        <v>#N/A</v>
      </c>
      <c r="P128" s="506" t="e">
        <f ca="1">+IF(AND(ISNUMBER(OFFSET('Water Data'!$H$4,0,10*ROW('Water Data'!H122))),'Data Summary'!CE128="Yes"),100-OFFSET('Water Data'!$H$4,0,10*ROW('Water Data'!H122)),NA())</f>
        <v>#N/A</v>
      </c>
      <c r="Q128" s="506" t="e">
        <f ca="1">+IF(AND(ISNUMBER(OFFSET('Water Data'!$H$6,0,10*ROW('Water Data'!H122))),'Data Summary'!CF128="Yes"),OFFSET('Water Data'!$H$6,0,10*ROW('Water Data'!H122)),NA())</f>
        <v>#N/A</v>
      </c>
      <c r="R128" s="506" t="e">
        <f ca="1">+IF(AND(ISNUMBER(OFFSET('Water Data'!$H$9,0,10*ROW('Water Data'!H122))),'Data Summary'!CG128="Yes"),OFFSET('Water Data'!$H$9,0,10*ROW('Water Data'!H122)),NA())</f>
        <v>#N/A</v>
      </c>
      <c r="S128" s="506" t="e">
        <f ca="1">+IF(AND(ISNUMBER(OFFSET('Water Data'!$I$4,0,10*ROW('Water Data'!I122))),'Data Summary'!CH128="Yes"),100-OFFSET('Water Data'!$I$4,0,10*ROW('Water Data'!I122)),NA())</f>
        <v>#N/A</v>
      </c>
      <c r="T128" s="506" t="e">
        <f ca="1">+IF(AND(ISNUMBER(OFFSET('Water Data'!$I$6,0,10*ROW('Water Data'!I122))),'Data Summary'!CI128="Yes"),OFFSET('Water Data'!$I$6,0,10*ROW('Water Data'!I122)),NA())</f>
        <v>#N/A</v>
      </c>
      <c r="U128" s="506" t="e">
        <f ca="1">+IF(AND(ISNUMBER(OFFSET('Water Data'!$I$9,0,10*ROW('Water Data'!I122))),'Data Summary'!CJ128="Yes"),OFFSET('Water Data'!$I$9,0,10*ROW('Water Data'!I122)),NA())</f>
        <v>#N/A</v>
      </c>
      <c r="V128" s="507" t="e">
        <f ca="1">+IF(AND(ISNUMBER(OFFSET('Sanitation Data'!$D$4,0,10*ROW('Sanitation Data'!D122))),'Data Summary'!CK128="Yes"),100-OFFSET('Sanitation Data'!$D$4,0,10*ROW('Sanitation Data'!D122)),NA())</f>
        <v>#N/A</v>
      </c>
      <c r="W128" s="507" t="e">
        <f ca="1">+IF(AND(ISNUMBER(OFFSET('Sanitation Data'!$D$6,0,10*ROW('Sanitation Data'!D122))),'Data Summary'!CL128="Yes"),OFFSET('Sanitation Data'!$D$6,0,10*ROW('Sanitation Data'!D122)),NA())</f>
        <v>#N/A</v>
      </c>
      <c r="X128" s="507" t="e">
        <f ca="1">+IF(AND(ISNUMBER(OFFSET('Sanitation Data'!$D$10,0,10*ROW('Sanitation Data'!D122))),'Data Summary'!CM128="Yes"),OFFSET('Sanitation Data'!$D$10,0,10*ROW('Sanitation Data'!D122)),NA())</f>
        <v>#N/A</v>
      </c>
      <c r="Y128" s="507" t="e">
        <f ca="1">+IF(AND(ISNUMBER(OFFSET('Sanitation Data'!$D$11,0,10*ROW('Sanitation Data'!D122))),'Data Summary'!CN128="Yes"),OFFSET('Sanitation Data'!$D$11,0,10*ROW('Sanitation Data'!D122)),NA())</f>
        <v>#N/A</v>
      </c>
      <c r="Z128" s="507" t="e">
        <f ca="1">+IF(AND(ISNUMBER(OFFSET('Sanitation Data'!$D$12,0,10*ROW('Sanitation Data'!D122))),'Data Summary'!CO128="Yes"),OFFSET('Sanitation Data'!$D$12,0,10*ROW('Sanitation Data'!D122)),NA())</f>
        <v>#N/A</v>
      </c>
      <c r="AA128" s="507" t="e">
        <f ca="1">+IF(AND(ISNUMBER(OFFSET('Sanitation Data'!$E$4,0,10*ROW('Sanitation Data'!E122))),'Data Summary'!CP128="Yes"),100-OFFSET('Sanitation Data'!$E$4,0,10*ROW('Sanitation Data'!E122)),NA())</f>
        <v>#N/A</v>
      </c>
      <c r="AB128" s="507" t="e">
        <f ca="1">+IF(AND(ISNUMBER(OFFSET('Sanitation Data'!$E$6,0,10*ROW('Sanitation Data'!E122))),'Data Summary'!CQ128="Yes"),OFFSET('Sanitation Data'!$E$6,0,10*ROW('Sanitation Data'!E122)),NA())</f>
        <v>#N/A</v>
      </c>
      <c r="AC128" s="507" t="e">
        <f ca="1">+IF(AND(ISNUMBER(OFFSET('Sanitation Data'!$E$10,0,10*ROW('Sanitation Data'!E122))),'Data Summary'!CR128="Yes"),OFFSET('Sanitation Data'!$E$10,0,10*ROW('Sanitation Data'!E122)),NA())</f>
        <v>#N/A</v>
      </c>
      <c r="AD128" s="507" t="e">
        <f ca="1">+IF(AND(ISNUMBER(OFFSET('Sanitation Data'!$E$11,0,10*ROW('Sanitation Data'!E122))),'Data Summary'!CS128="Yes"),OFFSET('Sanitation Data'!$E$11,0,10*ROW('Sanitation Data'!E122)),NA())</f>
        <v>#N/A</v>
      </c>
      <c r="AE128" s="507" t="e">
        <f ca="1">+IF(AND(ISNUMBER(OFFSET('Sanitation Data'!$E$12,0,10*ROW('Sanitation Data'!E122))),'Data Summary'!CT128="Yes"),OFFSET('Sanitation Data'!$E$12,0,10*ROW('Sanitation Data'!E122)),NA())</f>
        <v>#N/A</v>
      </c>
      <c r="AF128" s="507" t="e">
        <f ca="1">+IF(AND(ISNUMBER(OFFSET('Sanitation Data'!$F$4,0,10*ROW('Sanitation Data'!F122))),'Data Summary'!CU128="Yes"),100-OFFSET('Sanitation Data'!$F$4,0,10*ROW('Sanitation Data'!F122)),NA())</f>
        <v>#N/A</v>
      </c>
      <c r="AG128" s="507" t="e">
        <f ca="1">+IF(AND(ISNUMBER(OFFSET('Sanitation Data'!$F$6,0,10*ROW('Sanitation Data'!F122))),'Data Summary'!CV128="Yes"),OFFSET('Sanitation Data'!$F$6,0,10*ROW('Sanitation Data'!F122)),NA())</f>
        <v>#N/A</v>
      </c>
      <c r="AH128" s="507" t="e">
        <f ca="1">+IF(AND(ISNUMBER(OFFSET('Sanitation Data'!$F$10,0,10*ROW('Sanitation Data'!F122))),'Data Summary'!CW128="Yes"),OFFSET('Sanitation Data'!$F$10,0,10*ROW('Sanitation Data'!F122)),NA())</f>
        <v>#N/A</v>
      </c>
      <c r="AI128" s="507" t="e">
        <f ca="1">+IF(AND(ISNUMBER(OFFSET('Sanitation Data'!$F$11,0,10*ROW('Sanitation Data'!F122))),'Data Summary'!CX128="Yes"),OFFSET('Sanitation Data'!$F$11,0,10*ROW('Sanitation Data'!F122)),NA())</f>
        <v>#N/A</v>
      </c>
      <c r="AJ128" s="507" t="e">
        <f ca="1">+IF(AND(ISNUMBER(OFFSET('Sanitation Data'!$F$12,0,10*ROW('Sanitation Data'!F122))),'Data Summary'!CY128="Yes"),OFFSET('Sanitation Data'!$F$12,0,10*ROW('Sanitation Data'!F122)),NA())</f>
        <v>#N/A</v>
      </c>
      <c r="AK128" s="507" t="e">
        <f ca="1">+IF(AND(ISNUMBER(OFFSET('Sanitation Data'!$G$4,0,10*ROW('Sanitation Data'!G122))),'Data Summary'!CZ128="Yes"),100-OFFSET('Sanitation Data'!$G$4,0,10*ROW('Sanitation Data'!G122)),NA())</f>
        <v>#N/A</v>
      </c>
      <c r="AL128" s="507" t="e">
        <f ca="1">+IF(AND(ISNUMBER(OFFSET('Sanitation Data'!$G$6,0,10*ROW('Sanitation Data'!G122))),'Data Summary'!DA128="Yes"),OFFSET('Sanitation Data'!$G$6,0,10*ROW('Sanitation Data'!G122)),NA())</f>
        <v>#N/A</v>
      </c>
      <c r="AM128" s="507" t="e">
        <f ca="1">+IF(AND(ISNUMBER(OFFSET('Sanitation Data'!$G$10,0,10*ROW('Sanitation Data'!G122))),'Data Summary'!DB128="Yes"),OFFSET('Sanitation Data'!$G$10,0,10*ROW('Sanitation Data'!G122)),NA())</f>
        <v>#N/A</v>
      </c>
      <c r="AN128" s="507" t="e">
        <f ca="1">+IF(AND(ISNUMBER(OFFSET('Sanitation Data'!$G$11,0,10*ROW('Sanitation Data'!G122))),'Data Summary'!DC128="Yes"),OFFSET('Sanitation Data'!$G$11,0,10*ROW('Sanitation Data'!G122)),NA())</f>
        <v>#N/A</v>
      </c>
      <c r="AO128" s="507" t="e">
        <f ca="1">+IF(AND(ISNUMBER(OFFSET('Sanitation Data'!$G$12,0,10*ROW('Sanitation Data'!G122))),'Data Summary'!DD128="Yes"),OFFSET('Sanitation Data'!$G$12,0,10*ROW('Sanitation Data'!G122)),NA())</f>
        <v>#N/A</v>
      </c>
      <c r="AP128" s="507" t="e">
        <f ca="1">+IF(AND(ISNUMBER(OFFSET('Sanitation Data'!$H$4,0,10*ROW('Sanitation Data'!H122))),'Data Summary'!DE128="Yes"),100-OFFSET('Sanitation Data'!$H$4,0,10*ROW('Sanitation Data'!H122)),NA())</f>
        <v>#N/A</v>
      </c>
      <c r="AQ128" s="507" t="e">
        <f ca="1">+IF(AND(ISNUMBER(OFFSET('Sanitation Data'!$H$6,0,10*ROW('Sanitation Data'!H122))),'Data Summary'!DF128="Yes"),OFFSET('Sanitation Data'!$H$6,0,10*ROW('Sanitation Data'!H122)),NA())</f>
        <v>#N/A</v>
      </c>
      <c r="AR128" s="507" t="e">
        <f ca="1">+IF(AND(ISNUMBER(OFFSET('Sanitation Data'!$H$10,0,10*ROW('Sanitation Data'!H122))),'Data Summary'!DG128="Yes"),OFFSET('Sanitation Data'!$H$10,0,10*ROW('Sanitation Data'!H122)),NA())</f>
        <v>#N/A</v>
      </c>
      <c r="AS128" s="507" t="e">
        <f ca="1">+IF(AND(ISNUMBER(OFFSET('Sanitation Data'!$H$11,0,10*ROW('Sanitation Data'!H122))),'Data Summary'!DH128="Yes"),OFFSET('Sanitation Data'!$H$11,0,10*ROW('Sanitation Data'!H122)),NA())</f>
        <v>#N/A</v>
      </c>
      <c r="AT128" s="507" t="e">
        <f ca="1">+IF(AND(ISNUMBER(OFFSET('Sanitation Data'!$H$12,0,10*ROW('Sanitation Data'!H122))),'Data Summary'!DI128="Yes"),OFFSET('Sanitation Data'!$H$12,0,10*ROW('Sanitation Data'!H122)),NA())</f>
        <v>#N/A</v>
      </c>
      <c r="AU128" s="507" t="e">
        <f ca="1">+IF(AND(ISNUMBER(OFFSET('Sanitation Data'!$I$4,0,10*ROW('Sanitation Data'!I122))),'Data Summary'!DJ128="Yes"),100-OFFSET('Sanitation Data'!$I$4,0,10*ROW('Sanitation Data'!I122)),NA())</f>
        <v>#N/A</v>
      </c>
      <c r="AV128" s="507" t="e">
        <f ca="1">+IF(AND(ISNUMBER(OFFSET('Sanitation Data'!$I$6,0,10*ROW('Sanitation Data'!I122))),'Data Summary'!DK128="Yes"),OFFSET('Sanitation Data'!$I$6,0,10*ROW('Sanitation Data'!I122)),NA())</f>
        <v>#N/A</v>
      </c>
      <c r="AW128" s="507" t="e">
        <f ca="1">+IF(AND(ISNUMBER(OFFSET('Sanitation Data'!$I$10,0,10*ROW('Sanitation Data'!I122))),'Data Summary'!DL128="Yes"),OFFSET('Sanitation Data'!$I$10,0,10*ROW('Sanitation Data'!I122)),NA())</f>
        <v>#N/A</v>
      </c>
      <c r="AX128" s="507" t="e">
        <f ca="1">+IF(AND(ISNUMBER(OFFSET('Sanitation Data'!$I$11,0,10*ROW('Sanitation Data'!I122))),'Data Summary'!DM128="Yes"),OFFSET('Sanitation Data'!$I$11,0,10*ROW('Sanitation Data'!I122)),NA())</f>
        <v>#N/A</v>
      </c>
      <c r="AY128" s="507" t="e">
        <f ca="1">+IF(AND(ISNUMBER(OFFSET('Sanitation Data'!$I$12,0,10*ROW('Sanitation Data'!I122))),'Data Summary'!DN128="Yes"),OFFSET('Sanitation Data'!$I$12,0,10*ROW('Sanitation Data'!I122)),NA())</f>
        <v>#N/A</v>
      </c>
      <c r="AZ128" s="508" t="e">
        <f ca="1">+IF(AND(ISNUMBER(OFFSET('Hygiene Data'!$D$5,0,10*ROW('Hygiene Data'!D122))),'Data Summary'!DO128="Yes"),OFFSET('Hygiene Data'!$D$5,0,10*ROW('Hygiene Data'!D122)),NA())</f>
        <v>#N/A</v>
      </c>
      <c r="BA128" s="508" t="e">
        <f ca="1">+IF(AND(ISNUMBER(OFFSET('Hygiene Data'!$D$7,0,10*ROW('Hygiene Data'!D122))),'Data Summary'!DP128="Yes"),OFFSET('Hygiene Data'!$D$7,0,10*ROW('Hygiene Data'!D122)),NA())</f>
        <v>#N/A</v>
      </c>
      <c r="BB128" s="508" t="e">
        <f ca="1">+IF(AND(ISNUMBER(OFFSET('Hygiene Data'!$D$9,0,10*ROW('Hygiene Data'!D122))),'Data Summary'!DQ128="Yes"),OFFSET('Hygiene Data'!$D$9,0,10*ROW('Hygiene Data'!D122)),NA())</f>
        <v>#N/A</v>
      </c>
      <c r="BC128" s="508" t="e">
        <f ca="1">+IF(AND(ISNUMBER(OFFSET('Hygiene Data'!$E$5,0,10*ROW('Hygiene Data'!E122))),'Data Summary'!DR128="Yes"),OFFSET('Hygiene Data'!$E$5,0,10*ROW('Hygiene Data'!E122)),NA())</f>
        <v>#N/A</v>
      </c>
      <c r="BD128" s="508" t="e">
        <f ca="1">+IF(AND(ISNUMBER(OFFSET('Hygiene Data'!$E$7,0,10*ROW('Hygiene Data'!E122))),'Data Summary'!DS128="Yes"),OFFSET('Hygiene Data'!$E$7,0,10*ROW('Hygiene Data'!E122)),NA())</f>
        <v>#N/A</v>
      </c>
      <c r="BE128" s="508" t="e">
        <f ca="1">+IF(AND(ISNUMBER(OFFSET('Hygiene Data'!$E$9,0,10*ROW('Hygiene Data'!E122))),'Data Summary'!DT128="Yes"),OFFSET('Hygiene Data'!$E$9,0,10*ROW('Hygiene Data'!E122)),NA())</f>
        <v>#N/A</v>
      </c>
      <c r="BF128" s="508" t="e">
        <f ca="1">+IF(AND(ISNUMBER(OFFSET('Hygiene Data'!$F$5,0,10*ROW('Hygiene Data'!F122))),'Data Summary'!DU128="Yes"),OFFSET('Hygiene Data'!$F$5,0,10*ROW('Hygiene Data'!F122)),NA())</f>
        <v>#N/A</v>
      </c>
      <c r="BG128" s="508" t="e">
        <f ca="1">+IF(AND(ISNUMBER(OFFSET('Hygiene Data'!$F$7,0,10*ROW('Hygiene Data'!F122))),'Data Summary'!DV128="Yes"),OFFSET('Hygiene Data'!$F$7,0,10*ROW('Hygiene Data'!F122)),NA())</f>
        <v>#N/A</v>
      </c>
      <c r="BH128" s="508" t="e">
        <f ca="1">+IF(AND(ISNUMBER(OFFSET('Hygiene Data'!$F$9,0,10*ROW('Hygiene Data'!F122))),'Data Summary'!DW128="Yes"),OFFSET('Hygiene Data'!$F$9,0,10*ROW('Hygiene Data'!F122)),NA())</f>
        <v>#N/A</v>
      </c>
      <c r="BI128" s="508" t="e">
        <f ca="1">+IF(AND(ISNUMBER(OFFSET('Hygiene Data'!$G$5,0,10*ROW('Hygiene Data'!G122))),'Data Summary'!DX128="Yes"),OFFSET('Hygiene Data'!$G$5,0,10*ROW('Hygiene Data'!G122)),NA())</f>
        <v>#N/A</v>
      </c>
      <c r="BJ128" s="508" t="e">
        <f ca="1">+IF(AND(ISNUMBER(OFFSET('Hygiene Data'!$G$7,0,10*ROW('Hygiene Data'!G122))),'Data Summary'!DY128="Yes"),OFFSET('Hygiene Data'!$G$7,0,10*ROW('Hygiene Data'!G122)),NA())</f>
        <v>#N/A</v>
      </c>
      <c r="BK128" s="508" t="e">
        <f ca="1">+IF(AND(ISNUMBER(OFFSET('Hygiene Data'!$G$9,0,10*ROW('Hygiene Data'!G122))),'Data Summary'!DZ128="Yes"),OFFSET('Hygiene Data'!$G$9,0,10*ROW('Hygiene Data'!G122)),NA())</f>
        <v>#N/A</v>
      </c>
      <c r="BL128" s="508" t="e">
        <f ca="1">+IF(AND(ISNUMBER(OFFSET('Hygiene Data'!$H$5,0,10*ROW('Hygiene Data'!H122))),'Data Summary'!EA128="Yes"),OFFSET('Hygiene Data'!$H$5,0,10*ROW('Hygiene Data'!H122)),NA())</f>
        <v>#N/A</v>
      </c>
      <c r="BM128" s="508" t="e">
        <f ca="1">+IF(AND(ISNUMBER(OFFSET('Hygiene Data'!$H$7,0,10*ROW('Hygiene Data'!H122))),'Data Summary'!EB128="Yes"),OFFSET('Hygiene Data'!$H$7,0,10*ROW('Hygiene Data'!H122)),NA())</f>
        <v>#N/A</v>
      </c>
      <c r="BN128" s="508" t="e">
        <f ca="1">+IF(AND(ISNUMBER(OFFSET('Hygiene Data'!$H$9,0,10*ROW('Hygiene Data'!H122))),'Data Summary'!EC128="Yes"),OFFSET('Hygiene Data'!$H$9,0,10*ROW('Hygiene Data'!H122)),NA())</f>
        <v>#N/A</v>
      </c>
      <c r="BO128" s="508" t="e">
        <f ca="1">+IF(AND(ISNUMBER(OFFSET('Hygiene Data'!$I$5,0,10*ROW('Hygiene Data'!I122))),'Data Summary'!ED128="Yes"),OFFSET('Hygiene Data'!$I$5,0,10*ROW('Hygiene Data'!I122)),NA())</f>
        <v>#N/A</v>
      </c>
      <c r="BP128" s="508" t="e">
        <f ca="1">+IF(AND(ISNUMBER(OFFSET('Hygiene Data'!$I$7,0,10*ROW('Hygiene Data'!I122))),'Data Summary'!EE128="Yes"),OFFSET('Hygiene Data'!$I$7,0,10*ROW('Hygiene Data'!I122)),NA())</f>
        <v>#N/A</v>
      </c>
      <c r="BQ128" s="508" t="e">
        <f ca="1">+IF(AND(ISNUMBER(OFFSET('Hygiene Data'!$I$9,0,10*ROW('Hygiene Data'!I122))),'Data Summary'!EF128="Yes"),OFFSET('Hygiene Data'!$I$9,0,10*ROW('Hygiene Data'!I122)),NA())</f>
        <v>#N/A</v>
      </c>
    </row>
    <row r="129" spans="1:69" x14ac:dyDescent="0.25">
      <c r="A129" s="504" t="e">
        <f ca="1">+RIGHT('Data Summary'!A129,LEN('Data Summary'!A129)-9)</f>
        <v>#VALUE!</v>
      </c>
      <c r="B129" s="478" t="str">
        <f ca="1">+IF(ISTEXT('Data Summary'!B129),'Data Summary'!B129,"")</f>
        <v/>
      </c>
      <c r="C129" s="505" t="e">
        <f ca="1">+VALUE('Data Summary'!C129)</f>
        <v>#VALUE!</v>
      </c>
      <c r="D129" s="506" t="e">
        <f ca="1">+IF(AND(ISNUMBER(OFFSET('Water Data'!$D$4,0,10*ROW('Water Data'!D123))),'Data Summary'!BS129="Yes"),100-OFFSET('Water Data'!$D$4,0,10*ROW('Water Data'!D123)),NA())</f>
        <v>#N/A</v>
      </c>
      <c r="E129" s="506" t="e">
        <f ca="1">+IF(AND(ISNUMBER(OFFSET('Water Data'!$D$6,0,10*ROW('Water Data'!D123))),'Data Summary'!BT129="Yes"),OFFSET('Water Data'!$D$6,0,10*ROW('Water Data'!D123)),NA())</f>
        <v>#N/A</v>
      </c>
      <c r="F129" s="506" t="e">
        <f ca="1">+IF(AND(ISNUMBER(OFFSET('Water Data'!$D$9,0,10*ROW('Water Data'!D123))),'Data Summary'!BU129="Yes"),OFFSET('Water Data'!$D$9,0,10*ROW('Water Data'!D123)),NA())</f>
        <v>#N/A</v>
      </c>
      <c r="G129" s="506" t="e">
        <f ca="1">+IF(AND(ISNUMBER(OFFSET('Water Data'!$E$4,0,10*ROW('Water Data'!E123))),'Data Summary'!BV129="Yes"),100-OFFSET('Water Data'!$E$4,0,10*ROW('Water Data'!E123)),NA())</f>
        <v>#N/A</v>
      </c>
      <c r="H129" s="506" t="e">
        <f ca="1">+IF(AND(ISNUMBER(OFFSET('Water Data'!$E$6,0,10*ROW('Water Data'!E123))),'Data Summary'!BW129="Yes"),OFFSET('Water Data'!$E$6,0,10*ROW('Water Data'!E123)),NA())</f>
        <v>#N/A</v>
      </c>
      <c r="I129" s="506" t="e">
        <f ca="1">+IF(AND(ISNUMBER(OFFSET('Water Data'!$E$9,0,10*ROW('Water Data'!E123))),'Data Summary'!BX129="Yes"),OFFSET('Water Data'!$E$9,0,10*ROW('Water Data'!E123)),NA())</f>
        <v>#N/A</v>
      </c>
      <c r="J129" s="506" t="e">
        <f ca="1">+IF(AND(ISNUMBER(OFFSET('Water Data'!$F$4,0,10*ROW('Water Data'!F123))),'Data Summary'!BY129="Yes"),100-OFFSET('Water Data'!$F$4,0,10*ROW('Water Data'!F123)),NA())</f>
        <v>#N/A</v>
      </c>
      <c r="K129" s="506" t="e">
        <f ca="1">+IF(AND(ISNUMBER(OFFSET('Water Data'!$F$6,0,10*ROW('Water Data'!F123))),'Data Summary'!BZ129="Yes"),OFFSET('Water Data'!$F$6,0,10*ROW('Water Data'!F123)),NA())</f>
        <v>#N/A</v>
      </c>
      <c r="L129" s="506" t="e">
        <f ca="1">+IF(AND(ISNUMBER(OFFSET('Water Data'!$F$9,0,10*ROW('Water Data'!F123))),'Data Summary'!CA129="Yes"),OFFSET('Water Data'!$F$9,0,10*ROW('Water Data'!F123)),NA())</f>
        <v>#N/A</v>
      </c>
      <c r="M129" s="506" t="e">
        <f ca="1">+IF(AND(ISNUMBER(OFFSET('Water Data'!$G$4,0,10*ROW('Water Data'!G123))),'Data Summary'!CB129="Yes"),100-OFFSET('Water Data'!$G$4,0,10*ROW('Water Data'!G123)),NA())</f>
        <v>#N/A</v>
      </c>
      <c r="N129" s="506" t="e">
        <f ca="1">+IF(AND(ISNUMBER(OFFSET('Water Data'!$G$6,0,10*ROW('Water Data'!G123))),'Data Summary'!CC129="Yes"),OFFSET('Water Data'!$G$6,0,10*ROW('Water Data'!G123)),NA())</f>
        <v>#N/A</v>
      </c>
      <c r="O129" s="506" t="e">
        <f ca="1">+IF(AND(ISNUMBER(OFFSET('Water Data'!$G$9,0,10*ROW('Water Data'!G123))),'Data Summary'!CD129="Yes"),OFFSET('Water Data'!$G$9,0,10*ROW('Water Data'!G123)),NA())</f>
        <v>#N/A</v>
      </c>
      <c r="P129" s="506" t="e">
        <f ca="1">+IF(AND(ISNUMBER(OFFSET('Water Data'!$H$4,0,10*ROW('Water Data'!H123))),'Data Summary'!CE129="Yes"),100-OFFSET('Water Data'!$H$4,0,10*ROW('Water Data'!H123)),NA())</f>
        <v>#N/A</v>
      </c>
      <c r="Q129" s="506" t="e">
        <f ca="1">+IF(AND(ISNUMBER(OFFSET('Water Data'!$H$6,0,10*ROW('Water Data'!H123))),'Data Summary'!CF129="Yes"),OFFSET('Water Data'!$H$6,0,10*ROW('Water Data'!H123)),NA())</f>
        <v>#N/A</v>
      </c>
      <c r="R129" s="506" t="e">
        <f ca="1">+IF(AND(ISNUMBER(OFFSET('Water Data'!$H$9,0,10*ROW('Water Data'!H123))),'Data Summary'!CG129="Yes"),OFFSET('Water Data'!$H$9,0,10*ROW('Water Data'!H123)),NA())</f>
        <v>#N/A</v>
      </c>
      <c r="S129" s="506" t="e">
        <f ca="1">+IF(AND(ISNUMBER(OFFSET('Water Data'!$I$4,0,10*ROW('Water Data'!I123))),'Data Summary'!CH129="Yes"),100-OFFSET('Water Data'!$I$4,0,10*ROW('Water Data'!I123)),NA())</f>
        <v>#N/A</v>
      </c>
      <c r="T129" s="506" t="e">
        <f ca="1">+IF(AND(ISNUMBER(OFFSET('Water Data'!$I$6,0,10*ROW('Water Data'!I123))),'Data Summary'!CI129="Yes"),OFFSET('Water Data'!$I$6,0,10*ROW('Water Data'!I123)),NA())</f>
        <v>#N/A</v>
      </c>
      <c r="U129" s="506" t="e">
        <f ca="1">+IF(AND(ISNUMBER(OFFSET('Water Data'!$I$9,0,10*ROW('Water Data'!I123))),'Data Summary'!CJ129="Yes"),OFFSET('Water Data'!$I$9,0,10*ROW('Water Data'!I123)),NA())</f>
        <v>#N/A</v>
      </c>
      <c r="V129" s="507" t="e">
        <f ca="1">+IF(AND(ISNUMBER(OFFSET('Sanitation Data'!$D$4,0,10*ROW('Sanitation Data'!D123))),'Data Summary'!CK129="Yes"),100-OFFSET('Sanitation Data'!$D$4,0,10*ROW('Sanitation Data'!D123)),NA())</f>
        <v>#N/A</v>
      </c>
      <c r="W129" s="507" t="e">
        <f ca="1">+IF(AND(ISNUMBER(OFFSET('Sanitation Data'!$D$6,0,10*ROW('Sanitation Data'!D123))),'Data Summary'!CL129="Yes"),OFFSET('Sanitation Data'!$D$6,0,10*ROW('Sanitation Data'!D123)),NA())</f>
        <v>#N/A</v>
      </c>
      <c r="X129" s="507" t="e">
        <f ca="1">+IF(AND(ISNUMBER(OFFSET('Sanitation Data'!$D$10,0,10*ROW('Sanitation Data'!D123))),'Data Summary'!CM129="Yes"),OFFSET('Sanitation Data'!$D$10,0,10*ROW('Sanitation Data'!D123)),NA())</f>
        <v>#N/A</v>
      </c>
      <c r="Y129" s="507" t="e">
        <f ca="1">+IF(AND(ISNUMBER(OFFSET('Sanitation Data'!$D$11,0,10*ROW('Sanitation Data'!D123))),'Data Summary'!CN129="Yes"),OFFSET('Sanitation Data'!$D$11,0,10*ROW('Sanitation Data'!D123)),NA())</f>
        <v>#N/A</v>
      </c>
      <c r="Z129" s="507" t="e">
        <f ca="1">+IF(AND(ISNUMBER(OFFSET('Sanitation Data'!$D$12,0,10*ROW('Sanitation Data'!D123))),'Data Summary'!CO129="Yes"),OFFSET('Sanitation Data'!$D$12,0,10*ROW('Sanitation Data'!D123)),NA())</f>
        <v>#N/A</v>
      </c>
      <c r="AA129" s="507" t="e">
        <f ca="1">+IF(AND(ISNUMBER(OFFSET('Sanitation Data'!$E$4,0,10*ROW('Sanitation Data'!E123))),'Data Summary'!CP129="Yes"),100-OFFSET('Sanitation Data'!$E$4,0,10*ROW('Sanitation Data'!E123)),NA())</f>
        <v>#N/A</v>
      </c>
      <c r="AB129" s="507" t="e">
        <f ca="1">+IF(AND(ISNUMBER(OFFSET('Sanitation Data'!$E$6,0,10*ROW('Sanitation Data'!E123))),'Data Summary'!CQ129="Yes"),OFFSET('Sanitation Data'!$E$6,0,10*ROW('Sanitation Data'!E123)),NA())</f>
        <v>#N/A</v>
      </c>
      <c r="AC129" s="507" t="e">
        <f ca="1">+IF(AND(ISNUMBER(OFFSET('Sanitation Data'!$E$10,0,10*ROW('Sanitation Data'!E123))),'Data Summary'!CR129="Yes"),OFFSET('Sanitation Data'!$E$10,0,10*ROW('Sanitation Data'!E123)),NA())</f>
        <v>#N/A</v>
      </c>
      <c r="AD129" s="507" t="e">
        <f ca="1">+IF(AND(ISNUMBER(OFFSET('Sanitation Data'!$E$11,0,10*ROW('Sanitation Data'!E123))),'Data Summary'!CS129="Yes"),OFFSET('Sanitation Data'!$E$11,0,10*ROW('Sanitation Data'!E123)),NA())</f>
        <v>#N/A</v>
      </c>
      <c r="AE129" s="507" t="e">
        <f ca="1">+IF(AND(ISNUMBER(OFFSET('Sanitation Data'!$E$12,0,10*ROW('Sanitation Data'!E123))),'Data Summary'!CT129="Yes"),OFFSET('Sanitation Data'!$E$12,0,10*ROW('Sanitation Data'!E123)),NA())</f>
        <v>#N/A</v>
      </c>
      <c r="AF129" s="507" t="e">
        <f ca="1">+IF(AND(ISNUMBER(OFFSET('Sanitation Data'!$F$4,0,10*ROW('Sanitation Data'!F123))),'Data Summary'!CU129="Yes"),100-OFFSET('Sanitation Data'!$F$4,0,10*ROW('Sanitation Data'!F123)),NA())</f>
        <v>#N/A</v>
      </c>
      <c r="AG129" s="507" t="e">
        <f ca="1">+IF(AND(ISNUMBER(OFFSET('Sanitation Data'!$F$6,0,10*ROW('Sanitation Data'!F123))),'Data Summary'!CV129="Yes"),OFFSET('Sanitation Data'!$F$6,0,10*ROW('Sanitation Data'!F123)),NA())</f>
        <v>#N/A</v>
      </c>
      <c r="AH129" s="507" t="e">
        <f ca="1">+IF(AND(ISNUMBER(OFFSET('Sanitation Data'!$F$10,0,10*ROW('Sanitation Data'!F123))),'Data Summary'!CW129="Yes"),OFFSET('Sanitation Data'!$F$10,0,10*ROW('Sanitation Data'!F123)),NA())</f>
        <v>#N/A</v>
      </c>
      <c r="AI129" s="507" t="e">
        <f ca="1">+IF(AND(ISNUMBER(OFFSET('Sanitation Data'!$F$11,0,10*ROW('Sanitation Data'!F123))),'Data Summary'!CX129="Yes"),OFFSET('Sanitation Data'!$F$11,0,10*ROW('Sanitation Data'!F123)),NA())</f>
        <v>#N/A</v>
      </c>
      <c r="AJ129" s="507" t="e">
        <f ca="1">+IF(AND(ISNUMBER(OFFSET('Sanitation Data'!$F$12,0,10*ROW('Sanitation Data'!F123))),'Data Summary'!CY129="Yes"),OFFSET('Sanitation Data'!$F$12,0,10*ROW('Sanitation Data'!F123)),NA())</f>
        <v>#N/A</v>
      </c>
      <c r="AK129" s="507" t="e">
        <f ca="1">+IF(AND(ISNUMBER(OFFSET('Sanitation Data'!$G$4,0,10*ROW('Sanitation Data'!G123))),'Data Summary'!CZ129="Yes"),100-OFFSET('Sanitation Data'!$G$4,0,10*ROW('Sanitation Data'!G123)),NA())</f>
        <v>#N/A</v>
      </c>
      <c r="AL129" s="507" t="e">
        <f ca="1">+IF(AND(ISNUMBER(OFFSET('Sanitation Data'!$G$6,0,10*ROW('Sanitation Data'!G123))),'Data Summary'!DA129="Yes"),OFFSET('Sanitation Data'!$G$6,0,10*ROW('Sanitation Data'!G123)),NA())</f>
        <v>#N/A</v>
      </c>
      <c r="AM129" s="507" t="e">
        <f ca="1">+IF(AND(ISNUMBER(OFFSET('Sanitation Data'!$G$10,0,10*ROW('Sanitation Data'!G123))),'Data Summary'!DB129="Yes"),OFFSET('Sanitation Data'!$G$10,0,10*ROW('Sanitation Data'!G123)),NA())</f>
        <v>#N/A</v>
      </c>
      <c r="AN129" s="507" t="e">
        <f ca="1">+IF(AND(ISNUMBER(OFFSET('Sanitation Data'!$G$11,0,10*ROW('Sanitation Data'!G123))),'Data Summary'!DC129="Yes"),OFFSET('Sanitation Data'!$G$11,0,10*ROW('Sanitation Data'!G123)),NA())</f>
        <v>#N/A</v>
      </c>
      <c r="AO129" s="507" t="e">
        <f ca="1">+IF(AND(ISNUMBER(OFFSET('Sanitation Data'!$G$12,0,10*ROW('Sanitation Data'!G123))),'Data Summary'!DD129="Yes"),OFFSET('Sanitation Data'!$G$12,0,10*ROW('Sanitation Data'!G123)),NA())</f>
        <v>#N/A</v>
      </c>
      <c r="AP129" s="507" t="e">
        <f ca="1">+IF(AND(ISNUMBER(OFFSET('Sanitation Data'!$H$4,0,10*ROW('Sanitation Data'!H123))),'Data Summary'!DE129="Yes"),100-OFFSET('Sanitation Data'!$H$4,0,10*ROW('Sanitation Data'!H123)),NA())</f>
        <v>#N/A</v>
      </c>
      <c r="AQ129" s="507" t="e">
        <f ca="1">+IF(AND(ISNUMBER(OFFSET('Sanitation Data'!$H$6,0,10*ROW('Sanitation Data'!H123))),'Data Summary'!DF129="Yes"),OFFSET('Sanitation Data'!$H$6,0,10*ROW('Sanitation Data'!H123)),NA())</f>
        <v>#N/A</v>
      </c>
      <c r="AR129" s="507" t="e">
        <f ca="1">+IF(AND(ISNUMBER(OFFSET('Sanitation Data'!$H$10,0,10*ROW('Sanitation Data'!H123))),'Data Summary'!DG129="Yes"),OFFSET('Sanitation Data'!$H$10,0,10*ROW('Sanitation Data'!H123)),NA())</f>
        <v>#N/A</v>
      </c>
      <c r="AS129" s="507" t="e">
        <f ca="1">+IF(AND(ISNUMBER(OFFSET('Sanitation Data'!$H$11,0,10*ROW('Sanitation Data'!H123))),'Data Summary'!DH129="Yes"),OFFSET('Sanitation Data'!$H$11,0,10*ROW('Sanitation Data'!H123)),NA())</f>
        <v>#N/A</v>
      </c>
      <c r="AT129" s="507" t="e">
        <f ca="1">+IF(AND(ISNUMBER(OFFSET('Sanitation Data'!$H$12,0,10*ROW('Sanitation Data'!H123))),'Data Summary'!DI129="Yes"),OFFSET('Sanitation Data'!$H$12,0,10*ROW('Sanitation Data'!H123)),NA())</f>
        <v>#N/A</v>
      </c>
      <c r="AU129" s="507" t="e">
        <f ca="1">+IF(AND(ISNUMBER(OFFSET('Sanitation Data'!$I$4,0,10*ROW('Sanitation Data'!I123))),'Data Summary'!DJ129="Yes"),100-OFFSET('Sanitation Data'!$I$4,0,10*ROW('Sanitation Data'!I123)),NA())</f>
        <v>#N/A</v>
      </c>
      <c r="AV129" s="507" t="e">
        <f ca="1">+IF(AND(ISNUMBER(OFFSET('Sanitation Data'!$I$6,0,10*ROW('Sanitation Data'!I123))),'Data Summary'!DK129="Yes"),OFFSET('Sanitation Data'!$I$6,0,10*ROW('Sanitation Data'!I123)),NA())</f>
        <v>#N/A</v>
      </c>
      <c r="AW129" s="507" t="e">
        <f ca="1">+IF(AND(ISNUMBER(OFFSET('Sanitation Data'!$I$10,0,10*ROW('Sanitation Data'!I123))),'Data Summary'!DL129="Yes"),OFFSET('Sanitation Data'!$I$10,0,10*ROW('Sanitation Data'!I123)),NA())</f>
        <v>#N/A</v>
      </c>
      <c r="AX129" s="507" t="e">
        <f ca="1">+IF(AND(ISNUMBER(OFFSET('Sanitation Data'!$I$11,0,10*ROW('Sanitation Data'!I123))),'Data Summary'!DM129="Yes"),OFFSET('Sanitation Data'!$I$11,0,10*ROW('Sanitation Data'!I123)),NA())</f>
        <v>#N/A</v>
      </c>
      <c r="AY129" s="507" t="e">
        <f ca="1">+IF(AND(ISNUMBER(OFFSET('Sanitation Data'!$I$12,0,10*ROW('Sanitation Data'!I123))),'Data Summary'!DN129="Yes"),OFFSET('Sanitation Data'!$I$12,0,10*ROW('Sanitation Data'!I123)),NA())</f>
        <v>#N/A</v>
      </c>
      <c r="AZ129" s="508" t="e">
        <f ca="1">+IF(AND(ISNUMBER(OFFSET('Hygiene Data'!$D$5,0,10*ROW('Hygiene Data'!D123))),'Data Summary'!DO129="Yes"),OFFSET('Hygiene Data'!$D$5,0,10*ROW('Hygiene Data'!D123)),NA())</f>
        <v>#N/A</v>
      </c>
      <c r="BA129" s="508" t="e">
        <f ca="1">+IF(AND(ISNUMBER(OFFSET('Hygiene Data'!$D$7,0,10*ROW('Hygiene Data'!D123))),'Data Summary'!DP129="Yes"),OFFSET('Hygiene Data'!$D$7,0,10*ROW('Hygiene Data'!D123)),NA())</f>
        <v>#N/A</v>
      </c>
      <c r="BB129" s="508" t="e">
        <f ca="1">+IF(AND(ISNUMBER(OFFSET('Hygiene Data'!$D$9,0,10*ROW('Hygiene Data'!D123))),'Data Summary'!DQ129="Yes"),OFFSET('Hygiene Data'!$D$9,0,10*ROW('Hygiene Data'!D123)),NA())</f>
        <v>#N/A</v>
      </c>
      <c r="BC129" s="508" t="e">
        <f ca="1">+IF(AND(ISNUMBER(OFFSET('Hygiene Data'!$E$5,0,10*ROW('Hygiene Data'!E123))),'Data Summary'!DR129="Yes"),OFFSET('Hygiene Data'!$E$5,0,10*ROW('Hygiene Data'!E123)),NA())</f>
        <v>#N/A</v>
      </c>
      <c r="BD129" s="508" t="e">
        <f ca="1">+IF(AND(ISNUMBER(OFFSET('Hygiene Data'!$E$7,0,10*ROW('Hygiene Data'!E123))),'Data Summary'!DS129="Yes"),OFFSET('Hygiene Data'!$E$7,0,10*ROW('Hygiene Data'!E123)),NA())</f>
        <v>#N/A</v>
      </c>
      <c r="BE129" s="508" t="e">
        <f ca="1">+IF(AND(ISNUMBER(OFFSET('Hygiene Data'!$E$9,0,10*ROW('Hygiene Data'!E123))),'Data Summary'!DT129="Yes"),OFFSET('Hygiene Data'!$E$9,0,10*ROW('Hygiene Data'!E123)),NA())</f>
        <v>#N/A</v>
      </c>
      <c r="BF129" s="508" t="e">
        <f ca="1">+IF(AND(ISNUMBER(OFFSET('Hygiene Data'!$F$5,0,10*ROW('Hygiene Data'!F123))),'Data Summary'!DU129="Yes"),OFFSET('Hygiene Data'!$F$5,0,10*ROW('Hygiene Data'!F123)),NA())</f>
        <v>#N/A</v>
      </c>
      <c r="BG129" s="508" t="e">
        <f ca="1">+IF(AND(ISNUMBER(OFFSET('Hygiene Data'!$F$7,0,10*ROW('Hygiene Data'!F123))),'Data Summary'!DV129="Yes"),OFFSET('Hygiene Data'!$F$7,0,10*ROW('Hygiene Data'!F123)),NA())</f>
        <v>#N/A</v>
      </c>
      <c r="BH129" s="508" t="e">
        <f ca="1">+IF(AND(ISNUMBER(OFFSET('Hygiene Data'!$F$9,0,10*ROW('Hygiene Data'!F123))),'Data Summary'!DW129="Yes"),OFFSET('Hygiene Data'!$F$9,0,10*ROW('Hygiene Data'!F123)),NA())</f>
        <v>#N/A</v>
      </c>
      <c r="BI129" s="508" t="e">
        <f ca="1">+IF(AND(ISNUMBER(OFFSET('Hygiene Data'!$G$5,0,10*ROW('Hygiene Data'!G123))),'Data Summary'!DX129="Yes"),OFFSET('Hygiene Data'!$G$5,0,10*ROW('Hygiene Data'!G123)),NA())</f>
        <v>#N/A</v>
      </c>
      <c r="BJ129" s="508" t="e">
        <f ca="1">+IF(AND(ISNUMBER(OFFSET('Hygiene Data'!$G$7,0,10*ROW('Hygiene Data'!G123))),'Data Summary'!DY129="Yes"),OFFSET('Hygiene Data'!$G$7,0,10*ROW('Hygiene Data'!G123)),NA())</f>
        <v>#N/A</v>
      </c>
      <c r="BK129" s="508" t="e">
        <f ca="1">+IF(AND(ISNUMBER(OFFSET('Hygiene Data'!$G$9,0,10*ROW('Hygiene Data'!G123))),'Data Summary'!DZ129="Yes"),OFFSET('Hygiene Data'!$G$9,0,10*ROW('Hygiene Data'!G123)),NA())</f>
        <v>#N/A</v>
      </c>
      <c r="BL129" s="508" t="e">
        <f ca="1">+IF(AND(ISNUMBER(OFFSET('Hygiene Data'!$H$5,0,10*ROW('Hygiene Data'!H123))),'Data Summary'!EA129="Yes"),OFFSET('Hygiene Data'!$H$5,0,10*ROW('Hygiene Data'!H123)),NA())</f>
        <v>#N/A</v>
      </c>
      <c r="BM129" s="508" t="e">
        <f ca="1">+IF(AND(ISNUMBER(OFFSET('Hygiene Data'!$H$7,0,10*ROW('Hygiene Data'!H123))),'Data Summary'!EB129="Yes"),OFFSET('Hygiene Data'!$H$7,0,10*ROW('Hygiene Data'!H123)),NA())</f>
        <v>#N/A</v>
      </c>
      <c r="BN129" s="508" t="e">
        <f ca="1">+IF(AND(ISNUMBER(OFFSET('Hygiene Data'!$H$9,0,10*ROW('Hygiene Data'!H123))),'Data Summary'!EC129="Yes"),OFFSET('Hygiene Data'!$H$9,0,10*ROW('Hygiene Data'!H123)),NA())</f>
        <v>#N/A</v>
      </c>
      <c r="BO129" s="508" t="e">
        <f ca="1">+IF(AND(ISNUMBER(OFFSET('Hygiene Data'!$I$5,0,10*ROW('Hygiene Data'!I123))),'Data Summary'!ED129="Yes"),OFFSET('Hygiene Data'!$I$5,0,10*ROW('Hygiene Data'!I123)),NA())</f>
        <v>#N/A</v>
      </c>
      <c r="BP129" s="508" t="e">
        <f ca="1">+IF(AND(ISNUMBER(OFFSET('Hygiene Data'!$I$7,0,10*ROW('Hygiene Data'!I123))),'Data Summary'!EE129="Yes"),OFFSET('Hygiene Data'!$I$7,0,10*ROW('Hygiene Data'!I123)),NA())</f>
        <v>#N/A</v>
      </c>
      <c r="BQ129" s="508" t="e">
        <f ca="1">+IF(AND(ISNUMBER(OFFSET('Hygiene Data'!$I$9,0,10*ROW('Hygiene Data'!I123))),'Data Summary'!EF129="Yes"),OFFSET('Hygiene Data'!$I$9,0,10*ROW('Hygiene Data'!I123)),NA())</f>
        <v>#N/A</v>
      </c>
    </row>
    <row r="130" spans="1:69" x14ac:dyDescent="0.25">
      <c r="A130" s="504" t="e">
        <f ca="1">+RIGHT('Data Summary'!A130,LEN('Data Summary'!A130)-9)</f>
        <v>#VALUE!</v>
      </c>
      <c r="B130" s="478" t="str">
        <f ca="1">+IF(ISTEXT('Data Summary'!B130),'Data Summary'!B130,"")</f>
        <v/>
      </c>
      <c r="C130" s="505" t="e">
        <f ca="1">+VALUE('Data Summary'!C130)</f>
        <v>#VALUE!</v>
      </c>
      <c r="D130" s="506" t="e">
        <f ca="1">+IF(AND(ISNUMBER(OFFSET('Water Data'!$D$4,0,10*ROW('Water Data'!D124))),'Data Summary'!BS130="Yes"),100-OFFSET('Water Data'!$D$4,0,10*ROW('Water Data'!D124)),NA())</f>
        <v>#N/A</v>
      </c>
      <c r="E130" s="506" t="e">
        <f ca="1">+IF(AND(ISNUMBER(OFFSET('Water Data'!$D$6,0,10*ROW('Water Data'!D124))),'Data Summary'!BT130="Yes"),OFFSET('Water Data'!$D$6,0,10*ROW('Water Data'!D124)),NA())</f>
        <v>#N/A</v>
      </c>
      <c r="F130" s="506" t="e">
        <f ca="1">+IF(AND(ISNUMBER(OFFSET('Water Data'!$D$9,0,10*ROW('Water Data'!D124))),'Data Summary'!BU130="Yes"),OFFSET('Water Data'!$D$9,0,10*ROW('Water Data'!D124)),NA())</f>
        <v>#N/A</v>
      </c>
      <c r="G130" s="506" t="e">
        <f ca="1">+IF(AND(ISNUMBER(OFFSET('Water Data'!$E$4,0,10*ROW('Water Data'!E124))),'Data Summary'!BV130="Yes"),100-OFFSET('Water Data'!$E$4,0,10*ROW('Water Data'!E124)),NA())</f>
        <v>#N/A</v>
      </c>
      <c r="H130" s="506" t="e">
        <f ca="1">+IF(AND(ISNUMBER(OFFSET('Water Data'!$E$6,0,10*ROW('Water Data'!E124))),'Data Summary'!BW130="Yes"),OFFSET('Water Data'!$E$6,0,10*ROW('Water Data'!E124)),NA())</f>
        <v>#N/A</v>
      </c>
      <c r="I130" s="506" t="e">
        <f ca="1">+IF(AND(ISNUMBER(OFFSET('Water Data'!$E$9,0,10*ROW('Water Data'!E124))),'Data Summary'!BX130="Yes"),OFFSET('Water Data'!$E$9,0,10*ROW('Water Data'!E124)),NA())</f>
        <v>#N/A</v>
      </c>
      <c r="J130" s="506" t="e">
        <f ca="1">+IF(AND(ISNUMBER(OFFSET('Water Data'!$F$4,0,10*ROW('Water Data'!F124))),'Data Summary'!BY130="Yes"),100-OFFSET('Water Data'!$F$4,0,10*ROW('Water Data'!F124)),NA())</f>
        <v>#N/A</v>
      </c>
      <c r="K130" s="506" t="e">
        <f ca="1">+IF(AND(ISNUMBER(OFFSET('Water Data'!$F$6,0,10*ROW('Water Data'!F124))),'Data Summary'!BZ130="Yes"),OFFSET('Water Data'!$F$6,0,10*ROW('Water Data'!F124)),NA())</f>
        <v>#N/A</v>
      </c>
      <c r="L130" s="506" t="e">
        <f ca="1">+IF(AND(ISNUMBER(OFFSET('Water Data'!$F$9,0,10*ROW('Water Data'!F124))),'Data Summary'!CA130="Yes"),OFFSET('Water Data'!$F$9,0,10*ROW('Water Data'!F124)),NA())</f>
        <v>#N/A</v>
      </c>
      <c r="M130" s="506" t="e">
        <f ca="1">+IF(AND(ISNUMBER(OFFSET('Water Data'!$G$4,0,10*ROW('Water Data'!G124))),'Data Summary'!CB130="Yes"),100-OFFSET('Water Data'!$G$4,0,10*ROW('Water Data'!G124)),NA())</f>
        <v>#N/A</v>
      </c>
      <c r="N130" s="506" t="e">
        <f ca="1">+IF(AND(ISNUMBER(OFFSET('Water Data'!$G$6,0,10*ROW('Water Data'!G124))),'Data Summary'!CC130="Yes"),OFFSET('Water Data'!$G$6,0,10*ROW('Water Data'!G124)),NA())</f>
        <v>#N/A</v>
      </c>
      <c r="O130" s="506" t="e">
        <f ca="1">+IF(AND(ISNUMBER(OFFSET('Water Data'!$G$9,0,10*ROW('Water Data'!G124))),'Data Summary'!CD130="Yes"),OFFSET('Water Data'!$G$9,0,10*ROW('Water Data'!G124)),NA())</f>
        <v>#N/A</v>
      </c>
      <c r="P130" s="506" t="e">
        <f ca="1">+IF(AND(ISNUMBER(OFFSET('Water Data'!$H$4,0,10*ROW('Water Data'!H124))),'Data Summary'!CE130="Yes"),100-OFFSET('Water Data'!$H$4,0,10*ROW('Water Data'!H124)),NA())</f>
        <v>#N/A</v>
      </c>
      <c r="Q130" s="506" t="e">
        <f ca="1">+IF(AND(ISNUMBER(OFFSET('Water Data'!$H$6,0,10*ROW('Water Data'!H124))),'Data Summary'!CF130="Yes"),OFFSET('Water Data'!$H$6,0,10*ROW('Water Data'!H124)),NA())</f>
        <v>#N/A</v>
      </c>
      <c r="R130" s="506" t="e">
        <f ca="1">+IF(AND(ISNUMBER(OFFSET('Water Data'!$H$9,0,10*ROW('Water Data'!H124))),'Data Summary'!CG130="Yes"),OFFSET('Water Data'!$H$9,0,10*ROW('Water Data'!H124)),NA())</f>
        <v>#N/A</v>
      </c>
      <c r="S130" s="506" t="e">
        <f ca="1">+IF(AND(ISNUMBER(OFFSET('Water Data'!$I$4,0,10*ROW('Water Data'!I124))),'Data Summary'!CH130="Yes"),100-OFFSET('Water Data'!$I$4,0,10*ROW('Water Data'!I124)),NA())</f>
        <v>#N/A</v>
      </c>
      <c r="T130" s="506" t="e">
        <f ca="1">+IF(AND(ISNUMBER(OFFSET('Water Data'!$I$6,0,10*ROW('Water Data'!I124))),'Data Summary'!CI130="Yes"),OFFSET('Water Data'!$I$6,0,10*ROW('Water Data'!I124)),NA())</f>
        <v>#N/A</v>
      </c>
      <c r="U130" s="506" t="e">
        <f ca="1">+IF(AND(ISNUMBER(OFFSET('Water Data'!$I$9,0,10*ROW('Water Data'!I124))),'Data Summary'!CJ130="Yes"),OFFSET('Water Data'!$I$9,0,10*ROW('Water Data'!I124)),NA())</f>
        <v>#N/A</v>
      </c>
      <c r="V130" s="507" t="e">
        <f ca="1">+IF(AND(ISNUMBER(OFFSET('Sanitation Data'!$D$4,0,10*ROW('Sanitation Data'!D124))),'Data Summary'!CK130="Yes"),100-OFFSET('Sanitation Data'!$D$4,0,10*ROW('Sanitation Data'!D124)),NA())</f>
        <v>#N/A</v>
      </c>
      <c r="W130" s="507" t="e">
        <f ca="1">+IF(AND(ISNUMBER(OFFSET('Sanitation Data'!$D$6,0,10*ROW('Sanitation Data'!D124))),'Data Summary'!CL130="Yes"),OFFSET('Sanitation Data'!$D$6,0,10*ROW('Sanitation Data'!D124)),NA())</f>
        <v>#N/A</v>
      </c>
      <c r="X130" s="507" t="e">
        <f ca="1">+IF(AND(ISNUMBER(OFFSET('Sanitation Data'!$D$10,0,10*ROW('Sanitation Data'!D124))),'Data Summary'!CM130="Yes"),OFFSET('Sanitation Data'!$D$10,0,10*ROW('Sanitation Data'!D124)),NA())</f>
        <v>#N/A</v>
      </c>
      <c r="Y130" s="507" t="e">
        <f ca="1">+IF(AND(ISNUMBER(OFFSET('Sanitation Data'!$D$11,0,10*ROW('Sanitation Data'!D124))),'Data Summary'!CN130="Yes"),OFFSET('Sanitation Data'!$D$11,0,10*ROW('Sanitation Data'!D124)),NA())</f>
        <v>#N/A</v>
      </c>
      <c r="Z130" s="507" t="e">
        <f ca="1">+IF(AND(ISNUMBER(OFFSET('Sanitation Data'!$D$12,0,10*ROW('Sanitation Data'!D124))),'Data Summary'!CO130="Yes"),OFFSET('Sanitation Data'!$D$12,0,10*ROW('Sanitation Data'!D124)),NA())</f>
        <v>#N/A</v>
      </c>
      <c r="AA130" s="507" t="e">
        <f ca="1">+IF(AND(ISNUMBER(OFFSET('Sanitation Data'!$E$4,0,10*ROW('Sanitation Data'!E124))),'Data Summary'!CP130="Yes"),100-OFFSET('Sanitation Data'!$E$4,0,10*ROW('Sanitation Data'!E124)),NA())</f>
        <v>#N/A</v>
      </c>
      <c r="AB130" s="507" t="e">
        <f ca="1">+IF(AND(ISNUMBER(OFFSET('Sanitation Data'!$E$6,0,10*ROW('Sanitation Data'!E124))),'Data Summary'!CQ130="Yes"),OFFSET('Sanitation Data'!$E$6,0,10*ROW('Sanitation Data'!E124)),NA())</f>
        <v>#N/A</v>
      </c>
      <c r="AC130" s="507" t="e">
        <f ca="1">+IF(AND(ISNUMBER(OFFSET('Sanitation Data'!$E$10,0,10*ROW('Sanitation Data'!E124))),'Data Summary'!CR130="Yes"),OFFSET('Sanitation Data'!$E$10,0,10*ROW('Sanitation Data'!E124)),NA())</f>
        <v>#N/A</v>
      </c>
      <c r="AD130" s="507" t="e">
        <f ca="1">+IF(AND(ISNUMBER(OFFSET('Sanitation Data'!$E$11,0,10*ROW('Sanitation Data'!E124))),'Data Summary'!CS130="Yes"),OFFSET('Sanitation Data'!$E$11,0,10*ROW('Sanitation Data'!E124)),NA())</f>
        <v>#N/A</v>
      </c>
      <c r="AE130" s="507" t="e">
        <f ca="1">+IF(AND(ISNUMBER(OFFSET('Sanitation Data'!$E$12,0,10*ROW('Sanitation Data'!E124))),'Data Summary'!CT130="Yes"),OFFSET('Sanitation Data'!$E$12,0,10*ROW('Sanitation Data'!E124)),NA())</f>
        <v>#N/A</v>
      </c>
      <c r="AF130" s="507" t="e">
        <f ca="1">+IF(AND(ISNUMBER(OFFSET('Sanitation Data'!$F$4,0,10*ROW('Sanitation Data'!F124))),'Data Summary'!CU130="Yes"),100-OFFSET('Sanitation Data'!$F$4,0,10*ROW('Sanitation Data'!F124)),NA())</f>
        <v>#N/A</v>
      </c>
      <c r="AG130" s="507" t="e">
        <f ca="1">+IF(AND(ISNUMBER(OFFSET('Sanitation Data'!$F$6,0,10*ROW('Sanitation Data'!F124))),'Data Summary'!CV130="Yes"),OFFSET('Sanitation Data'!$F$6,0,10*ROW('Sanitation Data'!F124)),NA())</f>
        <v>#N/A</v>
      </c>
      <c r="AH130" s="507" t="e">
        <f ca="1">+IF(AND(ISNUMBER(OFFSET('Sanitation Data'!$F$10,0,10*ROW('Sanitation Data'!F124))),'Data Summary'!CW130="Yes"),OFFSET('Sanitation Data'!$F$10,0,10*ROW('Sanitation Data'!F124)),NA())</f>
        <v>#N/A</v>
      </c>
      <c r="AI130" s="507" t="e">
        <f ca="1">+IF(AND(ISNUMBER(OFFSET('Sanitation Data'!$F$11,0,10*ROW('Sanitation Data'!F124))),'Data Summary'!CX130="Yes"),OFFSET('Sanitation Data'!$F$11,0,10*ROW('Sanitation Data'!F124)),NA())</f>
        <v>#N/A</v>
      </c>
      <c r="AJ130" s="507" t="e">
        <f ca="1">+IF(AND(ISNUMBER(OFFSET('Sanitation Data'!$F$12,0,10*ROW('Sanitation Data'!F124))),'Data Summary'!CY130="Yes"),OFFSET('Sanitation Data'!$F$12,0,10*ROW('Sanitation Data'!F124)),NA())</f>
        <v>#N/A</v>
      </c>
      <c r="AK130" s="507" t="e">
        <f ca="1">+IF(AND(ISNUMBER(OFFSET('Sanitation Data'!$G$4,0,10*ROW('Sanitation Data'!G124))),'Data Summary'!CZ130="Yes"),100-OFFSET('Sanitation Data'!$G$4,0,10*ROW('Sanitation Data'!G124)),NA())</f>
        <v>#N/A</v>
      </c>
      <c r="AL130" s="507" t="e">
        <f ca="1">+IF(AND(ISNUMBER(OFFSET('Sanitation Data'!$G$6,0,10*ROW('Sanitation Data'!G124))),'Data Summary'!DA130="Yes"),OFFSET('Sanitation Data'!$G$6,0,10*ROW('Sanitation Data'!G124)),NA())</f>
        <v>#N/A</v>
      </c>
      <c r="AM130" s="507" t="e">
        <f ca="1">+IF(AND(ISNUMBER(OFFSET('Sanitation Data'!$G$10,0,10*ROW('Sanitation Data'!G124))),'Data Summary'!DB130="Yes"),OFFSET('Sanitation Data'!$G$10,0,10*ROW('Sanitation Data'!G124)),NA())</f>
        <v>#N/A</v>
      </c>
      <c r="AN130" s="507" t="e">
        <f ca="1">+IF(AND(ISNUMBER(OFFSET('Sanitation Data'!$G$11,0,10*ROW('Sanitation Data'!G124))),'Data Summary'!DC130="Yes"),OFFSET('Sanitation Data'!$G$11,0,10*ROW('Sanitation Data'!G124)),NA())</f>
        <v>#N/A</v>
      </c>
      <c r="AO130" s="507" t="e">
        <f ca="1">+IF(AND(ISNUMBER(OFFSET('Sanitation Data'!$G$12,0,10*ROW('Sanitation Data'!G124))),'Data Summary'!DD130="Yes"),OFFSET('Sanitation Data'!$G$12,0,10*ROW('Sanitation Data'!G124)),NA())</f>
        <v>#N/A</v>
      </c>
      <c r="AP130" s="507" t="e">
        <f ca="1">+IF(AND(ISNUMBER(OFFSET('Sanitation Data'!$H$4,0,10*ROW('Sanitation Data'!H124))),'Data Summary'!DE130="Yes"),100-OFFSET('Sanitation Data'!$H$4,0,10*ROW('Sanitation Data'!H124)),NA())</f>
        <v>#N/A</v>
      </c>
      <c r="AQ130" s="507" t="e">
        <f ca="1">+IF(AND(ISNUMBER(OFFSET('Sanitation Data'!$H$6,0,10*ROW('Sanitation Data'!H124))),'Data Summary'!DF130="Yes"),OFFSET('Sanitation Data'!$H$6,0,10*ROW('Sanitation Data'!H124)),NA())</f>
        <v>#N/A</v>
      </c>
      <c r="AR130" s="507" t="e">
        <f ca="1">+IF(AND(ISNUMBER(OFFSET('Sanitation Data'!$H$10,0,10*ROW('Sanitation Data'!H124))),'Data Summary'!DG130="Yes"),OFFSET('Sanitation Data'!$H$10,0,10*ROW('Sanitation Data'!H124)),NA())</f>
        <v>#N/A</v>
      </c>
      <c r="AS130" s="507" t="e">
        <f ca="1">+IF(AND(ISNUMBER(OFFSET('Sanitation Data'!$H$11,0,10*ROW('Sanitation Data'!H124))),'Data Summary'!DH130="Yes"),OFFSET('Sanitation Data'!$H$11,0,10*ROW('Sanitation Data'!H124)),NA())</f>
        <v>#N/A</v>
      </c>
      <c r="AT130" s="507" t="e">
        <f ca="1">+IF(AND(ISNUMBER(OFFSET('Sanitation Data'!$H$12,0,10*ROW('Sanitation Data'!H124))),'Data Summary'!DI130="Yes"),OFFSET('Sanitation Data'!$H$12,0,10*ROW('Sanitation Data'!H124)),NA())</f>
        <v>#N/A</v>
      </c>
      <c r="AU130" s="507" t="e">
        <f ca="1">+IF(AND(ISNUMBER(OFFSET('Sanitation Data'!$I$4,0,10*ROW('Sanitation Data'!I124))),'Data Summary'!DJ130="Yes"),100-OFFSET('Sanitation Data'!$I$4,0,10*ROW('Sanitation Data'!I124)),NA())</f>
        <v>#N/A</v>
      </c>
      <c r="AV130" s="507" t="e">
        <f ca="1">+IF(AND(ISNUMBER(OFFSET('Sanitation Data'!$I$6,0,10*ROW('Sanitation Data'!I124))),'Data Summary'!DK130="Yes"),OFFSET('Sanitation Data'!$I$6,0,10*ROW('Sanitation Data'!I124)),NA())</f>
        <v>#N/A</v>
      </c>
      <c r="AW130" s="507" t="e">
        <f ca="1">+IF(AND(ISNUMBER(OFFSET('Sanitation Data'!$I$10,0,10*ROW('Sanitation Data'!I124))),'Data Summary'!DL130="Yes"),OFFSET('Sanitation Data'!$I$10,0,10*ROW('Sanitation Data'!I124)),NA())</f>
        <v>#N/A</v>
      </c>
      <c r="AX130" s="507" t="e">
        <f ca="1">+IF(AND(ISNUMBER(OFFSET('Sanitation Data'!$I$11,0,10*ROW('Sanitation Data'!I124))),'Data Summary'!DM130="Yes"),OFFSET('Sanitation Data'!$I$11,0,10*ROW('Sanitation Data'!I124)),NA())</f>
        <v>#N/A</v>
      </c>
      <c r="AY130" s="507" t="e">
        <f ca="1">+IF(AND(ISNUMBER(OFFSET('Sanitation Data'!$I$12,0,10*ROW('Sanitation Data'!I124))),'Data Summary'!DN130="Yes"),OFFSET('Sanitation Data'!$I$12,0,10*ROW('Sanitation Data'!I124)),NA())</f>
        <v>#N/A</v>
      </c>
      <c r="AZ130" s="508" t="e">
        <f ca="1">+IF(AND(ISNUMBER(OFFSET('Hygiene Data'!$D$5,0,10*ROW('Hygiene Data'!D124))),'Data Summary'!DO130="Yes"),OFFSET('Hygiene Data'!$D$5,0,10*ROW('Hygiene Data'!D124)),NA())</f>
        <v>#N/A</v>
      </c>
      <c r="BA130" s="508" t="e">
        <f ca="1">+IF(AND(ISNUMBER(OFFSET('Hygiene Data'!$D$7,0,10*ROW('Hygiene Data'!D124))),'Data Summary'!DP130="Yes"),OFFSET('Hygiene Data'!$D$7,0,10*ROW('Hygiene Data'!D124)),NA())</f>
        <v>#N/A</v>
      </c>
      <c r="BB130" s="508" t="e">
        <f ca="1">+IF(AND(ISNUMBER(OFFSET('Hygiene Data'!$D$9,0,10*ROW('Hygiene Data'!D124))),'Data Summary'!DQ130="Yes"),OFFSET('Hygiene Data'!$D$9,0,10*ROW('Hygiene Data'!D124)),NA())</f>
        <v>#N/A</v>
      </c>
      <c r="BC130" s="508" t="e">
        <f ca="1">+IF(AND(ISNUMBER(OFFSET('Hygiene Data'!$E$5,0,10*ROW('Hygiene Data'!E124))),'Data Summary'!DR130="Yes"),OFFSET('Hygiene Data'!$E$5,0,10*ROW('Hygiene Data'!E124)),NA())</f>
        <v>#N/A</v>
      </c>
      <c r="BD130" s="508" t="e">
        <f ca="1">+IF(AND(ISNUMBER(OFFSET('Hygiene Data'!$E$7,0,10*ROW('Hygiene Data'!E124))),'Data Summary'!DS130="Yes"),OFFSET('Hygiene Data'!$E$7,0,10*ROW('Hygiene Data'!E124)),NA())</f>
        <v>#N/A</v>
      </c>
      <c r="BE130" s="508" t="e">
        <f ca="1">+IF(AND(ISNUMBER(OFFSET('Hygiene Data'!$E$9,0,10*ROW('Hygiene Data'!E124))),'Data Summary'!DT130="Yes"),OFFSET('Hygiene Data'!$E$9,0,10*ROW('Hygiene Data'!E124)),NA())</f>
        <v>#N/A</v>
      </c>
      <c r="BF130" s="508" t="e">
        <f ca="1">+IF(AND(ISNUMBER(OFFSET('Hygiene Data'!$F$5,0,10*ROW('Hygiene Data'!F124))),'Data Summary'!DU130="Yes"),OFFSET('Hygiene Data'!$F$5,0,10*ROW('Hygiene Data'!F124)),NA())</f>
        <v>#N/A</v>
      </c>
      <c r="BG130" s="508" t="e">
        <f ca="1">+IF(AND(ISNUMBER(OFFSET('Hygiene Data'!$F$7,0,10*ROW('Hygiene Data'!F124))),'Data Summary'!DV130="Yes"),OFFSET('Hygiene Data'!$F$7,0,10*ROW('Hygiene Data'!F124)),NA())</f>
        <v>#N/A</v>
      </c>
      <c r="BH130" s="508" t="e">
        <f ca="1">+IF(AND(ISNUMBER(OFFSET('Hygiene Data'!$F$9,0,10*ROW('Hygiene Data'!F124))),'Data Summary'!DW130="Yes"),OFFSET('Hygiene Data'!$F$9,0,10*ROW('Hygiene Data'!F124)),NA())</f>
        <v>#N/A</v>
      </c>
      <c r="BI130" s="508" t="e">
        <f ca="1">+IF(AND(ISNUMBER(OFFSET('Hygiene Data'!$G$5,0,10*ROW('Hygiene Data'!G124))),'Data Summary'!DX130="Yes"),OFFSET('Hygiene Data'!$G$5,0,10*ROW('Hygiene Data'!G124)),NA())</f>
        <v>#N/A</v>
      </c>
      <c r="BJ130" s="508" t="e">
        <f ca="1">+IF(AND(ISNUMBER(OFFSET('Hygiene Data'!$G$7,0,10*ROW('Hygiene Data'!G124))),'Data Summary'!DY130="Yes"),OFFSET('Hygiene Data'!$G$7,0,10*ROW('Hygiene Data'!G124)),NA())</f>
        <v>#N/A</v>
      </c>
      <c r="BK130" s="508" t="e">
        <f ca="1">+IF(AND(ISNUMBER(OFFSET('Hygiene Data'!$G$9,0,10*ROW('Hygiene Data'!G124))),'Data Summary'!DZ130="Yes"),OFFSET('Hygiene Data'!$G$9,0,10*ROW('Hygiene Data'!G124)),NA())</f>
        <v>#N/A</v>
      </c>
      <c r="BL130" s="508" t="e">
        <f ca="1">+IF(AND(ISNUMBER(OFFSET('Hygiene Data'!$H$5,0,10*ROW('Hygiene Data'!H124))),'Data Summary'!EA130="Yes"),OFFSET('Hygiene Data'!$H$5,0,10*ROW('Hygiene Data'!H124)),NA())</f>
        <v>#N/A</v>
      </c>
      <c r="BM130" s="508" t="e">
        <f ca="1">+IF(AND(ISNUMBER(OFFSET('Hygiene Data'!$H$7,0,10*ROW('Hygiene Data'!H124))),'Data Summary'!EB130="Yes"),OFFSET('Hygiene Data'!$H$7,0,10*ROW('Hygiene Data'!H124)),NA())</f>
        <v>#N/A</v>
      </c>
      <c r="BN130" s="508" t="e">
        <f ca="1">+IF(AND(ISNUMBER(OFFSET('Hygiene Data'!$H$9,0,10*ROW('Hygiene Data'!H124))),'Data Summary'!EC130="Yes"),OFFSET('Hygiene Data'!$H$9,0,10*ROW('Hygiene Data'!H124)),NA())</f>
        <v>#N/A</v>
      </c>
      <c r="BO130" s="508" t="e">
        <f ca="1">+IF(AND(ISNUMBER(OFFSET('Hygiene Data'!$I$5,0,10*ROW('Hygiene Data'!I124))),'Data Summary'!ED130="Yes"),OFFSET('Hygiene Data'!$I$5,0,10*ROW('Hygiene Data'!I124)),NA())</f>
        <v>#N/A</v>
      </c>
      <c r="BP130" s="508" t="e">
        <f ca="1">+IF(AND(ISNUMBER(OFFSET('Hygiene Data'!$I$7,0,10*ROW('Hygiene Data'!I124))),'Data Summary'!EE130="Yes"),OFFSET('Hygiene Data'!$I$7,0,10*ROW('Hygiene Data'!I124)),NA())</f>
        <v>#N/A</v>
      </c>
      <c r="BQ130" s="508" t="e">
        <f ca="1">+IF(AND(ISNUMBER(OFFSET('Hygiene Data'!$I$9,0,10*ROW('Hygiene Data'!I124))),'Data Summary'!EF130="Yes"),OFFSET('Hygiene Data'!$I$9,0,10*ROW('Hygiene Data'!I124)),NA())</f>
        <v>#N/A</v>
      </c>
    </row>
    <row r="131" spans="1:69" x14ac:dyDescent="0.25">
      <c r="A131" s="504" t="e">
        <f ca="1">+RIGHT('Data Summary'!A131,LEN('Data Summary'!A131)-9)</f>
        <v>#VALUE!</v>
      </c>
      <c r="B131" s="478" t="str">
        <f ca="1">+IF(ISTEXT('Data Summary'!B131),'Data Summary'!B131,"")</f>
        <v/>
      </c>
      <c r="C131" s="505" t="e">
        <f ca="1">+VALUE('Data Summary'!C131)</f>
        <v>#VALUE!</v>
      </c>
      <c r="D131" s="506" t="e">
        <f ca="1">+IF(AND(ISNUMBER(OFFSET('Water Data'!$D$4,0,10*ROW('Water Data'!D125))),'Data Summary'!BS131="Yes"),100-OFFSET('Water Data'!$D$4,0,10*ROW('Water Data'!D125)),NA())</f>
        <v>#N/A</v>
      </c>
      <c r="E131" s="506" t="e">
        <f ca="1">+IF(AND(ISNUMBER(OFFSET('Water Data'!$D$6,0,10*ROW('Water Data'!D125))),'Data Summary'!BT131="Yes"),OFFSET('Water Data'!$D$6,0,10*ROW('Water Data'!D125)),NA())</f>
        <v>#N/A</v>
      </c>
      <c r="F131" s="506" t="e">
        <f ca="1">+IF(AND(ISNUMBER(OFFSET('Water Data'!$D$9,0,10*ROW('Water Data'!D125))),'Data Summary'!BU131="Yes"),OFFSET('Water Data'!$D$9,0,10*ROW('Water Data'!D125)),NA())</f>
        <v>#N/A</v>
      </c>
      <c r="G131" s="506" t="e">
        <f ca="1">+IF(AND(ISNUMBER(OFFSET('Water Data'!$E$4,0,10*ROW('Water Data'!E125))),'Data Summary'!BV131="Yes"),100-OFFSET('Water Data'!$E$4,0,10*ROW('Water Data'!E125)),NA())</f>
        <v>#N/A</v>
      </c>
      <c r="H131" s="506" t="e">
        <f ca="1">+IF(AND(ISNUMBER(OFFSET('Water Data'!$E$6,0,10*ROW('Water Data'!E125))),'Data Summary'!BW131="Yes"),OFFSET('Water Data'!$E$6,0,10*ROW('Water Data'!E125)),NA())</f>
        <v>#N/A</v>
      </c>
      <c r="I131" s="506" t="e">
        <f ca="1">+IF(AND(ISNUMBER(OFFSET('Water Data'!$E$9,0,10*ROW('Water Data'!E125))),'Data Summary'!BX131="Yes"),OFFSET('Water Data'!$E$9,0,10*ROW('Water Data'!E125)),NA())</f>
        <v>#N/A</v>
      </c>
      <c r="J131" s="506" t="e">
        <f ca="1">+IF(AND(ISNUMBER(OFFSET('Water Data'!$F$4,0,10*ROW('Water Data'!F125))),'Data Summary'!BY131="Yes"),100-OFFSET('Water Data'!$F$4,0,10*ROW('Water Data'!F125)),NA())</f>
        <v>#N/A</v>
      </c>
      <c r="K131" s="506" t="e">
        <f ca="1">+IF(AND(ISNUMBER(OFFSET('Water Data'!$F$6,0,10*ROW('Water Data'!F125))),'Data Summary'!BZ131="Yes"),OFFSET('Water Data'!$F$6,0,10*ROW('Water Data'!F125)),NA())</f>
        <v>#N/A</v>
      </c>
      <c r="L131" s="506" t="e">
        <f ca="1">+IF(AND(ISNUMBER(OFFSET('Water Data'!$F$9,0,10*ROW('Water Data'!F125))),'Data Summary'!CA131="Yes"),OFFSET('Water Data'!$F$9,0,10*ROW('Water Data'!F125)),NA())</f>
        <v>#N/A</v>
      </c>
      <c r="M131" s="506" t="e">
        <f ca="1">+IF(AND(ISNUMBER(OFFSET('Water Data'!$G$4,0,10*ROW('Water Data'!G125))),'Data Summary'!CB131="Yes"),100-OFFSET('Water Data'!$G$4,0,10*ROW('Water Data'!G125)),NA())</f>
        <v>#N/A</v>
      </c>
      <c r="N131" s="506" t="e">
        <f ca="1">+IF(AND(ISNUMBER(OFFSET('Water Data'!$G$6,0,10*ROW('Water Data'!G125))),'Data Summary'!CC131="Yes"),OFFSET('Water Data'!$G$6,0,10*ROW('Water Data'!G125)),NA())</f>
        <v>#N/A</v>
      </c>
      <c r="O131" s="506" t="e">
        <f ca="1">+IF(AND(ISNUMBER(OFFSET('Water Data'!$G$9,0,10*ROW('Water Data'!G125))),'Data Summary'!CD131="Yes"),OFFSET('Water Data'!$G$9,0,10*ROW('Water Data'!G125)),NA())</f>
        <v>#N/A</v>
      </c>
      <c r="P131" s="506" t="e">
        <f ca="1">+IF(AND(ISNUMBER(OFFSET('Water Data'!$H$4,0,10*ROW('Water Data'!H125))),'Data Summary'!CE131="Yes"),100-OFFSET('Water Data'!$H$4,0,10*ROW('Water Data'!H125)),NA())</f>
        <v>#N/A</v>
      </c>
      <c r="Q131" s="506" t="e">
        <f ca="1">+IF(AND(ISNUMBER(OFFSET('Water Data'!$H$6,0,10*ROW('Water Data'!H125))),'Data Summary'!CF131="Yes"),OFFSET('Water Data'!$H$6,0,10*ROW('Water Data'!H125)),NA())</f>
        <v>#N/A</v>
      </c>
      <c r="R131" s="506" t="e">
        <f ca="1">+IF(AND(ISNUMBER(OFFSET('Water Data'!$H$9,0,10*ROW('Water Data'!H125))),'Data Summary'!CG131="Yes"),OFFSET('Water Data'!$H$9,0,10*ROW('Water Data'!H125)),NA())</f>
        <v>#N/A</v>
      </c>
      <c r="S131" s="506" t="e">
        <f ca="1">+IF(AND(ISNUMBER(OFFSET('Water Data'!$I$4,0,10*ROW('Water Data'!I125))),'Data Summary'!CH131="Yes"),100-OFFSET('Water Data'!$I$4,0,10*ROW('Water Data'!I125)),NA())</f>
        <v>#N/A</v>
      </c>
      <c r="T131" s="506" t="e">
        <f ca="1">+IF(AND(ISNUMBER(OFFSET('Water Data'!$I$6,0,10*ROW('Water Data'!I125))),'Data Summary'!CI131="Yes"),OFFSET('Water Data'!$I$6,0,10*ROW('Water Data'!I125)),NA())</f>
        <v>#N/A</v>
      </c>
      <c r="U131" s="506" t="e">
        <f ca="1">+IF(AND(ISNUMBER(OFFSET('Water Data'!$I$9,0,10*ROW('Water Data'!I125))),'Data Summary'!CJ131="Yes"),OFFSET('Water Data'!$I$9,0,10*ROW('Water Data'!I125)),NA())</f>
        <v>#N/A</v>
      </c>
      <c r="V131" s="507" t="e">
        <f ca="1">+IF(AND(ISNUMBER(OFFSET('Sanitation Data'!$D$4,0,10*ROW('Sanitation Data'!D125))),'Data Summary'!CK131="Yes"),100-OFFSET('Sanitation Data'!$D$4,0,10*ROW('Sanitation Data'!D125)),NA())</f>
        <v>#N/A</v>
      </c>
      <c r="W131" s="507" t="e">
        <f ca="1">+IF(AND(ISNUMBER(OFFSET('Sanitation Data'!$D$6,0,10*ROW('Sanitation Data'!D125))),'Data Summary'!CL131="Yes"),OFFSET('Sanitation Data'!$D$6,0,10*ROW('Sanitation Data'!D125)),NA())</f>
        <v>#N/A</v>
      </c>
      <c r="X131" s="507" t="e">
        <f ca="1">+IF(AND(ISNUMBER(OFFSET('Sanitation Data'!$D$10,0,10*ROW('Sanitation Data'!D125))),'Data Summary'!CM131="Yes"),OFFSET('Sanitation Data'!$D$10,0,10*ROW('Sanitation Data'!D125)),NA())</f>
        <v>#N/A</v>
      </c>
      <c r="Y131" s="507" t="e">
        <f ca="1">+IF(AND(ISNUMBER(OFFSET('Sanitation Data'!$D$11,0,10*ROW('Sanitation Data'!D125))),'Data Summary'!CN131="Yes"),OFFSET('Sanitation Data'!$D$11,0,10*ROW('Sanitation Data'!D125)),NA())</f>
        <v>#N/A</v>
      </c>
      <c r="Z131" s="507" t="e">
        <f ca="1">+IF(AND(ISNUMBER(OFFSET('Sanitation Data'!$D$12,0,10*ROW('Sanitation Data'!D125))),'Data Summary'!CO131="Yes"),OFFSET('Sanitation Data'!$D$12,0,10*ROW('Sanitation Data'!D125)),NA())</f>
        <v>#N/A</v>
      </c>
      <c r="AA131" s="507" t="e">
        <f ca="1">+IF(AND(ISNUMBER(OFFSET('Sanitation Data'!$E$4,0,10*ROW('Sanitation Data'!E125))),'Data Summary'!CP131="Yes"),100-OFFSET('Sanitation Data'!$E$4,0,10*ROW('Sanitation Data'!E125)),NA())</f>
        <v>#N/A</v>
      </c>
      <c r="AB131" s="507" t="e">
        <f ca="1">+IF(AND(ISNUMBER(OFFSET('Sanitation Data'!$E$6,0,10*ROW('Sanitation Data'!E125))),'Data Summary'!CQ131="Yes"),OFFSET('Sanitation Data'!$E$6,0,10*ROW('Sanitation Data'!E125)),NA())</f>
        <v>#N/A</v>
      </c>
      <c r="AC131" s="507" t="e">
        <f ca="1">+IF(AND(ISNUMBER(OFFSET('Sanitation Data'!$E$10,0,10*ROW('Sanitation Data'!E125))),'Data Summary'!CR131="Yes"),OFFSET('Sanitation Data'!$E$10,0,10*ROW('Sanitation Data'!E125)),NA())</f>
        <v>#N/A</v>
      </c>
      <c r="AD131" s="507" t="e">
        <f ca="1">+IF(AND(ISNUMBER(OFFSET('Sanitation Data'!$E$11,0,10*ROW('Sanitation Data'!E125))),'Data Summary'!CS131="Yes"),OFFSET('Sanitation Data'!$E$11,0,10*ROW('Sanitation Data'!E125)),NA())</f>
        <v>#N/A</v>
      </c>
      <c r="AE131" s="507" t="e">
        <f ca="1">+IF(AND(ISNUMBER(OFFSET('Sanitation Data'!$E$12,0,10*ROW('Sanitation Data'!E125))),'Data Summary'!CT131="Yes"),OFFSET('Sanitation Data'!$E$12,0,10*ROW('Sanitation Data'!E125)),NA())</f>
        <v>#N/A</v>
      </c>
      <c r="AF131" s="507" t="e">
        <f ca="1">+IF(AND(ISNUMBER(OFFSET('Sanitation Data'!$F$4,0,10*ROW('Sanitation Data'!F125))),'Data Summary'!CU131="Yes"),100-OFFSET('Sanitation Data'!$F$4,0,10*ROW('Sanitation Data'!F125)),NA())</f>
        <v>#N/A</v>
      </c>
      <c r="AG131" s="507" t="e">
        <f ca="1">+IF(AND(ISNUMBER(OFFSET('Sanitation Data'!$F$6,0,10*ROW('Sanitation Data'!F125))),'Data Summary'!CV131="Yes"),OFFSET('Sanitation Data'!$F$6,0,10*ROW('Sanitation Data'!F125)),NA())</f>
        <v>#N/A</v>
      </c>
      <c r="AH131" s="507" t="e">
        <f ca="1">+IF(AND(ISNUMBER(OFFSET('Sanitation Data'!$F$10,0,10*ROW('Sanitation Data'!F125))),'Data Summary'!CW131="Yes"),OFFSET('Sanitation Data'!$F$10,0,10*ROW('Sanitation Data'!F125)),NA())</f>
        <v>#N/A</v>
      </c>
      <c r="AI131" s="507" t="e">
        <f ca="1">+IF(AND(ISNUMBER(OFFSET('Sanitation Data'!$F$11,0,10*ROW('Sanitation Data'!F125))),'Data Summary'!CX131="Yes"),OFFSET('Sanitation Data'!$F$11,0,10*ROW('Sanitation Data'!F125)),NA())</f>
        <v>#N/A</v>
      </c>
      <c r="AJ131" s="507" t="e">
        <f ca="1">+IF(AND(ISNUMBER(OFFSET('Sanitation Data'!$F$12,0,10*ROW('Sanitation Data'!F125))),'Data Summary'!CY131="Yes"),OFFSET('Sanitation Data'!$F$12,0,10*ROW('Sanitation Data'!F125)),NA())</f>
        <v>#N/A</v>
      </c>
      <c r="AK131" s="507" t="e">
        <f ca="1">+IF(AND(ISNUMBER(OFFSET('Sanitation Data'!$G$4,0,10*ROW('Sanitation Data'!G125))),'Data Summary'!CZ131="Yes"),100-OFFSET('Sanitation Data'!$G$4,0,10*ROW('Sanitation Data'!G125)),NA())</f>
        <v>#N/A</v>
      </c>
      <c r="AL131" s="507" t="e">
        <f ca="1">+IF(AND(ISNUMBER(OFFSET('Sanitation Data'!$G$6,0,10*ROW('Sanitation Data'!G125))),'Data Summary'!DA131="Yes"),OFFSET('Sanitation Data'!$G$6,0,10*ROW('Sanitation Data'!G125)),NA())</f>
        <v>#N/A</v>
      </c>
      <c r="AM131" s="507" t="e">
        <f ca="1">+IF(AND(ISNUMBER(OFFSET('Sanitation Data'!$G$10,0,10*ROW('Sanitation Data'!G125))),'Data Summary'!DB131="Yes"),OFFSET('Sanitation Data'!$G$10,0,10*ROW('Sanitation Data'!G125)),NA())</f>
        <v>#N/A</v>
      </c>
      <c r="AN131" s="507" t="e">
        <f ca="1">+IF(AND(ISNUMBER(OFFSET('Sanitation Data'!$G$11,0,10*ROW('Sanitation Data'!G125))),'Data Summary'!DC131="Yes"),OFFSET('Sanitation Data'!$G$11,0,10*ROW('Sanitation Data'!G125)),NA())</f>
        <v>#N/A</v>
      </c>
      <c r="AO131" s="507" t="e">
        <f ca="1">+IF(AND(ISNUMBER(OFFSET('Sanitation Data'!$G$12,0,10*ROW('Sanitation Data'!G125))),'Data Summary'!DD131="Yes"),OFFSET('Sanitation Data'!$G$12,0,10*ROW('Sanitation Data'!G125)),NA())</f>
        <v>#N/A</v>
      </c>
      <c r="AP131" s="507" t="e">
        <f ca="1">+IF(AND(ISNUMBER(OFFSET('Sanitation Data'!$H$4,0,10*ROW('Sanitation Data'!H125))),'Data Summary'!DE131="Yes"),100-OFFSET('Sanitation Data'!$H$4,0,10*ROW('Sanitation Data'!H125)),NA())</f>
        <v>#N/A</v>
      </c>
      <c r="AQ131" s="507" t="e">
        <f ca="1">+IF(AND(ISNUMBER(OFFSET('Sanitation Data'!$H$6,0,10*ROW('Sanitation Data'!H125))),'Data Summary'!DF131="Yes"),OFFSET('Sanitation Data'!$H$6,0,10*ROW('Sanitation Data'!H125)),NA())</f>
        <v>#N/A</v>
      </c>
      <c r="AR131" s="507" t="e">
        <f ca="1">+IF(AND(ISNUMBER(OFFSET('Sanitation Data'!$H$10,0,10*ROW('Sanitation Data'!H125))),'Data Summary'!DG131="Yes"),OFFSET('Sanitation Data'!$H$10,0,10*ROW('Sanitation Data'!H125)),NA())</f>
        <v>#N/A</v>
      </c>
      <c r="AS131" s="507" t="e">
        <f ca="1">+IF(AND(ISNUMBER(OFFSET('Sanitation Data'!$H$11,0,10*ROW('Sanitation Data'!H125))),'Data Summary'!DH131="Yes"),OFFSET('Sanitation Data'!$H$11,0,10*ROW('Sanitation Data'!H125)),NA())</f>
        <v>#N/A</v>
      </c>
      <c r="AT131" s="507" t="e">
        <f ca="1">+IF(AND(ISNUMBER(OFFSET('Sanitation Data'!$H$12,0,10*ROW('Sanitation Data'!H125))),'Data Summary'!DI131="Yes"),OFFSET('Sanitation Data'!$H$12,0,10*ROW('Sanitation Data'!H125)),NA())</f>
        <v>#N/A</v>
      </c>
      <c r="AU131" s="507" t="e">
        <f ca="1">+IF(AND(ISNUMBER(OFFSET('Sanitation Data'!$I$4,0,10*ROW('Sanitation Data'!I125))),'Data Summary'!DJ131="Yes"),100-OFFSET('Sanitation Data'!$I$4,0,10*ROW('Sanitation Data'!I125)),NA())</f>
        <v>#N/A</v>
      </c>
      <c r="AV131" s="507" t="e">
        <f ca="1">+IF(AND(ISNUMBER(OFFSET('Sanitation Data'!$I$6,0,10*ROW('Sanitation Data'!I125))),'Data Summary'!DK131="Yes"),OFFSET('Sanitation Data'!$I$6,0,10*ROW('Sanitation Data'!I125)),NA())</f>
        <v>#N/A</v>
      </c>
      <c r="AW131" s="507" t="e">
        <f ca="1">+IF(AND(ISNUMBER(OFFSET('Sanitation Data'!$I$10,0,10*ROW('Sanitation Data'!I125))),'Data Summary'!DL131="Yes"),OFFSET('Sanitation Data'!$I$10,0,10*ROW('Sanitation Data'!I125)),NA())</f>
        <v>#N/A</v>
      </c>
      <c r="AX131" s="507" t="e">
        <f ca="1">+IF(AND(ISNUMBER(OFFSET('Sanitation Data'!$I$11,0,10*ROW('Sanitation Data'!I125))),'Data Summary'!DM131="Yes"),OFFSET('Sanitation Data'!$I$11,0,10*ROW('Sanitation Data'!I125)),NA())</f>
        <v>#N/A</v>
      </c>
      <c r="AY131" s="507" t="e">
        <f ca="1">+IF(AND(ISNUMBER(OFFSET('Sanitation Data'!$I$12,0,10*ROW('Sanitation Data'!I125))),'Data Summary'!DN131="Yes"),OFFSET('Sanitation Data'!$I$12,0,10*ROW('Sanitation Data'!I125)),NA())</f>
        <v>#N/A</v>
      </c>
      <c r="AZ131" s="508" t="e">
        <f ca="1">+IF(AND(ISNUMBER(OFFSET('Hygiene Data'!$D$5,0,10*ROW('Hygiene Data'!D125))),'Data Summary'!DO131="Yes"),OFFSET('Hygiene Data'!$D$5,0,10*ROW('Hygiene Data'!D125)),NA())</f>
        <v>#N/A</v>
      </c>
      <c r="BA131" s="508" t="e">
        <f ca="1">+IF(AND(ISNUMBER(OFFSET('Hygiene Data'!$D$7,0,10*ROW('Hygiene Data'!D125))),'Data Summary'!DP131="Yes"),OFFSET('Hygiene Data'!$D$7,0,10*ROW('Hygiene Data'!D125)),NA())</f>
        <v>#N/A</v>
      </c>
      <c r="BB131" s="508" t="e">
        <f ca="1">+IF(AND(ISNUMBER(OFFSET('Hygiene Data'!$D$9,0,10*ROW('Hygiene Data'!D125))),'Data Summary'!DQ131="Yes"),OFFSET('Hygiene Data'!$D$9,0,10*ROW('Hygiene Data'!D125)),NA())</f>
        <v>#N/A</v>
      </c>
      <c r="BC131" s="508" t="e">
        <f ca="1">+IF(AND(ISNUMBER(OFFSET('Hygiene Data'!$E$5,0,10*ROW('Hygiene Data'!E125))),'Data Summary'!DR131="Yes"),OFFSET('Hygiene Data'!$E$5,0,10*ROW('Hygiene Data'!E125)),NA())</f>
        <v>#N/A</v>
      </c>
      <c r="BD131" s="508" t="e">
        <f ca="1">+IF(AND(ISNUMBER(OFFSET('Hygiene Data'!$E$7,0,10*ROW('Hygiene Data'!E125))),'Data Summary'!DS131="Yes"),OFFSET('Hygiene Data'!$E$7,0,10*ROW('Hygiene Data'!E125)),NA())</f>
        <v>#N/A</v>
      </c>
      <c r="BE131" s="508" t="e">
        <f ca="1">+IF(AND(ISNUMBER(OFFSET('Hygiene Data'!$E$9,0,10*ROW('Hygiene Data'!E125))),'Data Summary'!DT131="Yes"),OFFSET('Hygiene Data'!$E$9,0,10*ROW('Hygiene Data'!E125)),NA())</f>
        <v>#N/A</v>
      </c>
      <c r="BF131" s="508" t="e">
        <f ca="1">+IF(AND(ISNUMBER(OFFSET('Hygiene Data'!$F$5,0,10*ROW('Hygiene Data'!F125))),'Data Summary'!DU131="Yes"),OFFSET('Hygiene Data'!$F$5,0,10*ROW('Hygiene Data'!F125)),NA())</f>
        <v>#N/A</v>
      </c>
      <c r="BG131" s="508" t="e">
        <f ca="1">+IF(AND(ISNUMBER(OFFSET('Hygiene Data'!$F$7,0,10*ROW('Hygiene Data'!F125))),'Data Summary'!DV131="Yes"),OFFSET('Hygiene Data'!$F$7,0,10*ROW('Hygiene Data'!F125)),NA())</f>
        <v>#N/A</v>
      </c>
      <c r="BH131" s="508" t="e">
        <f ca="1">+IF(AND(ISNUMBER(OFFSET('Hygiene Data'!$F$9,0,10*ROW('Hygiene Data'!F125))),'Data Summary'!DW131="Yes"),OFFSET('Hygiene Data'!$F$9,0,10*ROW('Hygiene Data'!F125)),NA())</f>
        <v>#N/A</v>
      </c>
      <c r="BI131" s="508" t="e">
        <f ca="1">+IF(AND(ISNUMBER(OFFSET('Hygiene Data'!$G$5,0,10*ROW('Hygiene Data'!G125))),'Data Summary'!DX131="Yes"),OFFSET('Hygiene Data'!$G$5,0,10*ROW('Hygiene Data'!G125)),NA())</f>
        <v>#N/A</v>
      </c>
      <c r="BJ131" s="508" t="e">
        <f ca="1">+IF(AND(ISNUMBER(OFFSET('Hygiene Data'!$G$7,0,10*ROW('Hygiene Data'!G125))),'Data Summary'!DY131="Yes"),OFFSET('Hygiene Data'!$G$7,0,10*ROW('Hygiene Data'!G125)),NA())</f>
        <v>#N/A</v>
      </c>
      <c r="BK131" s="508" t="e">
        <f ca="1">+IF(AND(ISNUMBER(OFFSET('Hygiene Data'!$G$9,0,10*ROW('Hygiene Data'!G125))),'Data Summary'!DZ131="Yes"),OFFSET('Hygiene Data'!$G$9,0,10*ROW('Hygiene Data'!G125)),NA())</f>
        <v>#N/A</v>
      </c>
      <c r="BL131" s="508" t="e">
        <f ca="1">+IF(AND(ISNUMBER(OFFSET('Hygiene Data'!$H$5,0,10*ROW('Hygiene Data'!H125))),'Data Summary'!EA131="Yes"),OFFSET('Hygiene Data'!$H$5,0,10*ROW('Hygiene Data'!H125)),NA())</f>
        <v>#N/A</v>
      </c>
      <c r="BM131" s="508" t="e">
        <f ca="1">+IF(AND(ISNUMBER(OFFSET('Hygiene Data'!$H$7,0,10*ROW('Hygiene Data'!H125))),'Data Summary'!EB131="Yes"),OFFSET('Hygiene Data'!$H$7,0,10*ROW('Hygiene Data'!H125)),NA())</f>
        <v>#N/A</v>
      </c>
      <c r="BN131" s="508" t="e">
        <f ca="1">+IF(AND(ISNUMBER(OFFSET('Hygiene Data'!$H$9,0,10*ROW('Hygiene Data'!H125))),'Data Summary'!EC131="Yes"),OFFSET('Hygiene Data'!$H$9,0,10*ROW('Hygiene Data'!H125)),NA())</f>
        <v>#N/A</v>
      </c>
      <c r="BO131" s="508" t="e">
        <f ca="1">+IF(AND(ISNUMBER(OFFSET('Hygiene Data'!$I$5,0,10*ROW('Hygiene Data'!I125))),'Data Summary'!ED131="Yes"),OFFSET('Hygiene Data'!$I$5,0,10*ROW('Hygiene Data'!I125)),NA())</f>
        <v>#N/A</v>
      </c>
      <c r="BP131" s="508" t="e">
        <f ca="1">+IF(AND(ISNUMBER(OFFSET('Hygiene Data'!$I$7,0,10*ROW('Hygiene Data'!I125))),'Data Summary'!EE131="Yes"),OFFSET('Hygiene Data'!$I$7,0,10*ROW('Hygiene Data'!I125)),NA())</f>
        <v>#N/A</v>
      </c>
      <c r="BQ131" s="508" t="e">
        <f ca="1">+IF(AND(ISNUMBER(OFFSET('Hygiene Data'!$I$9,0,10*ROW('Hygiene Data'!I125))),'Data Summary'!EF131="Yes"),OFFSET('Hygiene Data'!$I$9,0,10*ROW('Hygiene Data'!I125)),NA())</f>
        <v>#N/A</v>
      </c>
    </row>
    <row r="132" spans="1:69" x14ac:dyDescent="0.25">
      <c r="A132" s="504" t="e">
        <f ca="1">+RIGHT('Data Summary'!A132,LEN('Data Summary'!A132)-9)</f>
        <v>#VALUE!</v>
      </c>
      <c r="B132" s="478" t="str">
        <f ca="1">+IF(ISTEXT('Data Summary'!B132),'Data Summary'!B132,"")</f>
        <v/>
      </c>
      <c r="C132" s="505" t="e">
        <f ca="1">+VALUE('Data Summary'!C132)</f>
        <v>#VALUE!</v>
      </c>
      <c r="D132" s="506" t="e">
        <f ca="1">+IF(AND(ISNUMBER(OFFSET('Water Data'!$D$4,0,10*ROW('Water Data'!D126))),'Data Summary'!BS132="Yes"),100-OFFSET('Water Data'!$D$4,0,10*ROW('Water Data'!D126)),NA())</f>
        <v>#N/A</v>
      </c>
      <c r="E132" s="506" t="e">
        <f ca="1">+IF(AND(ISNUMBER(OFFSET('Water Data'!$D$6,0,10*ROW('Water Data'!D126))),'Data Summary'!BT132="Yes"),OFFSET('Water Data'!$D$6,0,10*ROW('Water Data'!D126)),NA())</f>
        <v>#N/A</v>
      </c>
      <c r="F132" s="506" t="e">
        <f ca="1">+IF(AND(ISNUMBER(OFFSET('Water Data'!$D$9,0,10*ROW('Water Data'!D126))),'Data Summary'!BU132="Yes"),OFFSET('Water Data'!$D$9,0,10*ROW('Water Data'!D126)),NA())</f>
        <v>#N/A</v>
      </c>
      <c r="G132" s="506" t="e">
        <f ca="1">+IF(AND(ISNUMBER(OFFSET('Water Data'!$E$4,0,10*ROW('Water Data'!E126))),'Data Summary'!BV132="Yes"),100-OFFSET('Water Data'!$E$4,0,10*ROW('Water Data'!E126)),NA())</f>
        <v>#N/A</v>
      </c>
      <c r="H132" s="506" t="e">
        <f ca="1">+IF(AND(ISNUMBER(OFFSET('Water Data'!$E$6,0,10*ROW('Water Data'!E126))),'Data Summary'!BW132="Yes"),OFFSET('Water Data'!$E$6,0,10*ROW('Water Data'!E126)),NA())</f>
        <v>#N/A</v>
      </c>
      <c r="I132" s="506" t="e">
        <f ca="1">+IF(AND(ISNUMBER(OFFSET('Water Data'!$E$9,0,10*ROW('Water Data'!E126))),'Data Summary'!BX132="Yes"),OFFSET('Water Data'!$E$9,0,10*ROW('Water Data'!E126)),NA())</f>
        <v>#N/A</v>
      </c>
      <c r="J132" s="506" t="e">
        <f ca="1">+IF(AND(ISNUMBER(OFFSET('Water Data'!$F$4,0,10*ROW('Water Data'!F126))),'Data Summary'!BY132="Yes"),100-OFFSET('Water Data'!$F$4,0,10*ROW('Water Data'!F126)),NA())</f>
        <v>#N/A</v>
      </c>
      <c r="K132" s="506" t="e">
        <f ca="1">+IF(AND(ISNUMBER(OFFSET('Water Data'!$F$6,0,10*ROW('Water Data'!F126))),'Data Summary'!BZ132="Yes"),OFFSET('Water Data'!$F$6,0,10*ROW('Water Data'!F126)),NA())</f>
        <v>#N/A</v>
      </c>
      <c r="L132" s="506" t="e">
        <f ca="1">+IF(AND(ISNUMBER(OFFSET('Water Data'!$F$9,0,10*ROW('Water Data'!F126))),'Data Summary'!CA132="Yes"),OFFSET('Water Data'!$F$9,0,10*ROW('Water Data'!F126)),NA())</f>
        <v>#N/A</v>
      </c>
      <c r="M132" s="506" t="e">
        <f ca="1">+IF(AND(ISNUMBER(OFFSET('Water Data'!$G$4,0,10*ROW('Water Data'!G126))),'Data Summary'!CB132="Yes"),100-OFFSET('Water Data'!$G$4,0,10*ROW('Water Data'!G126)),NA())</f>
        <v>#N/A</v>
      </c>
      <c r="N132" s="506" t="e">
        <f ca="1">+IF(AND(ISNUMBER(OFFSET('Water Data'!$G$6,0,10*ROW('Water Data'!G126))),'Data Summary'!CC132="Yes"),OFFSET('Water Data'!$G$6,0,10*ROW('Water Data'!G126)),NA())</f>
        <v>#N/A</v>
      </c>
      <c r="O132" s="506" t="e">
        <f ca="1">+IF(AND(ISNUMBER(OFFSET('Water Data'!$G$9,0,10*ROW('Water Data'!G126))),'Data Summary'!CD132="Yes"),OFFSET('Water Data'!$G$9,0,10*ROW('Water Data'!G126)),NA())</f>
        <v>#N/A</v>
      </c>
      <c r="P132" s="506" t="e">
        <f ca="1">+IF(AND(ISNUMBER(OFFSET('Water Data'!$H$4,0,10*ROW('Water Data'!H126))),'Data Summary'!CE132="Yes"),100-OFFSET('Water Data'!$H$4,0,10*ROW('Water Data'!H126)),NA())</f>
        <v>#N/A</v>
      </c>
      <c r="Q132" s="506" t="e">
        <f ca="1">+IF(AND(ISNUMBER(OFFSET('Water Data'!$H$6,0,10*ROW('Water Data'!H126))),'Data Summary'!CF132="Yes"),OFFSET('Water Data'!$H$6,0,10*ROW('Water Data'!H126)),NA())</f>
        <v>#N/A</v>
      </c>
      <c r="R132" s="506" t="e">
        <f ca="1">+IF(AND(ISNUMBER(OFFSET('Water Data'!$H$9,0,10*ROW('Water Data'!H126))),'Data Summary'!CG132="Yes"),OFFSET('Water Data'!$H$9,0,10*ROW('Water Data'!H126)),NA())</f>
        <v>#N/A</v>
      </c>
      <c r="S132" s="506" t="e">
        <f ca="1">+IF(AND(ISNUMBER(OFFSET('Water Data'!$I$4,0,10*ROW('Water Data'!I126))),'Data Summary'!CH132="Yes"),100-OFFSET('Water Data'!$I$4,0,10*ROW('Water Data'!I126)),NA())</f>
        <v>#N/A</v>
      </c>
      <c r="T132" s="506" t="e">
        <f ca="1">+IF(AND(ISNUMBER(OFFSET('Water Data'!$I$6,0,10*ROW('Water Data'!I126))),'Data Summary'!CI132="Yes"),OFFSET('Water Data'!$I$6,0,10*ROW('Water Data'!I126)),NA())</f>
        <v>#N/A</v>
      </c>
      <c r="U132" s="506" t="e">
        <f ca="1">+IF(AND(ISNUMBER(OFFSET('Water Data'!$I$9,0,10*ROW('Water Data'!I126))),'Data Summary'!CJ132="Yes"),OFFSET('Water Data'!$I$9,0,10*ROW('Water Data'!I126)),NA())</f>
        <v>#N/A</v>
      </c>
      <c r="V132" s="507" t="e">
        <f ca="1">+IF(AND(ISNUMBER(OFFSET('Sanitation Data'!$D$4,0,10*ROW('Sanitation Data'!D126))),'Data Summary'!CK132="Yes"),100-OFFSET('Sanitation Data'!$D$4,0,10*ROW('Sanitation Data'!D126)),NA())</f>
        <v>#N/A</v>
      </c>
      <c r="W132" s="507" t="e">
        <f ca="1">+IF(AND(ISNUMBER(OFFSET('Sanitation Data'!$D$6,0,10*ROW('Sanitation Data'!D126))),'Data Summary'!CL132="Yes"),OFFSET('Sanitation Data'!$D$6,0,10*ROW('Sanitation Data'!D126)),NA())</f>
        <v>#N/A</v>
      </c>
      <c r="X132" s="507" t="e">
        <f ca="1">+IF(AND(ISNUMBER(OFFSET('Sanitation Data'!$D$10,0,10*ROW('Sanitation Data'!D126))),'Data Summary'!CM132="Yes"),OFFSET('Sanitation Data'!$D$10,0,10*ROW('Sanitation Data'!D126)),NA())</f>
        <v>#N/A</v>
      </c>
      <c r="Y132" s="507" t="e">
        <f ca="1">+IF(AND(ISNUMBER(OFFSET('Sanitation Data'!$D$11,0,10*ROW('Sanitation Data'!D126))),'Data Summary'!CN132="Yes"),OFFSET('Sanitation Data'!$D$11,0,10*ROW('Sanitation Data'!D126)),NA())</f>
        <v>#N/A</v>
      </c>
      <c r="Z132" s="507" t="e">
        <f ca="1">+IF(AND(ISNUMBER(OFFSET('Sanitation Data'!$D$12,0,10*ROW('Sanitation Data'!D126))),'Data Summary'!CO132="Yes"),OFFSET('Sanitation Data'!$D$12,0,10*ROW('Sanitation Data'!D126)),NA())</f>
        <v>#N/A</v>
      </c>
      <c r="AA132" s="507" t="e">
        <f ca="1">+IF(AND(ISNUMBER(OFFSET('Sanitation Data'!$E$4,0,10*ROW('Sanitation Data'!E126))),'Data Summary'!CP132="Yes"),100-OFFSET('Sanitation Data'!$E$4,0,10*ROW('Sanitation Data'!E126)),NA())</f>
        <v>#N/A</v>
      </c>
      <c r="AB132" s="507" t="e">
        <f ca="1">+IF(AND(ISNUMBER(OFFSET('Sanitation Data'!$E$6,0,10*ROW('Sanitation Data'!E126))),'Data Summary'!CQ132="Yes"),OFFSET('Sanitation Data'!$E$6,0,10*ROW('Sanitation Data'!E126)),NA())</f>
        <v>#N/A</v>
      </c>
      <c r="AC132" s="507" t="e">
        <f ca="1">+IF(AND(ISNUMBER(OFFSET('Sanitation Data'!$E$10,0,10*ROW('Sanitation Data'!E126))),'Data Summary'!CR132="Yes"),OFFSET('Sanitation Data'!$E$10,0,10*ROW('Sanitation Data'!E126)),NA())</f>
        <v>#N/A</v>
      </c>
      <c r="AD132" s="507" t="e">
        <f ca="1">+IF(AND(ISNUMBER(OFFSET('Sanitation Data'!$E$11,0,10*ROW('Sanitation Data'!E126))),'Data Summary'!CS132="Yes"),OFFSET('Sanitation Data'!$E$11,0,10*ROW('Sanitation Data'!E126)),NA())</f>
        <v>#N/A</v>
      </c>
      <c r="AE132" s="507" t="e">
        <f ca="1">+IF(AND(ISNUMBER(OFFSET('Sanitation Data'!$E$12,0,10*ROW('Sanitation Data'!E126))),'Data Summary'!CT132="Yes"),OFFSET('Sanitation Data'!$E$12,0,10*ROW('Sanitation Data'!E126)),NA())</f>
        <v>#N/A</v>
      </c>
      <c r="AF132" s="507" t="e">
        <f ca="1">+IF(AND(ISNUMBER(OFFSET('Sanitation Data'!$F$4,0,10*ROW('Sanitation Data'!F126))),'Data Summary'!CU132="Yes"),100-OFFSET('Sanitation Data'!$F$4,0,10*ROW('Sanitation Data'!F126)),NA())</f>
        <v>#N/A</v>
      </c>
      <c r="AG132" s="507" t="e">
        <f ca="1">+IF(AND(ISNUMBER(OFFSET('Sanitation Data'!$F$6,0,10*ROW('Sanitation Data'!F126))),'Data Summary'!CV132="Yes"),OFFSET('Sanitation Data'!$F$6,0,10*ROW('Sanitation Data'!F126)),NA())</f>
        <v>#N/A</v>
      </c>
      <c r="AH132" s="507" t="e">
        <f ca="1">+IF(AND(ISNUMBER(OFFSET('Sanitation Data'!$F$10,0,10*ROW('Sanitation Data'!F126))),'Data Summary'!CW132="Yes"),OFFSET('Sanitation Data'!$F$10,0,10*ROW('Sanitation Data'!F126)),NA())</f>
        <v>#N/A</v>
      </c>
      <c r="AI132" s="507" t="e">
        <f ca="1">+IF(AND(ISNUMBER(OFFSET('Sanitation Data'!$F$11,0,10*ROW('Sanitation Data'!F126))),'Data Summary'!CX132="Yes"),OFFSET('Sanitation Data'!$F$11,0,10*ROW('Sanitation Data'!F126)),NA())</f>
        <v>#N/A</v>
      </c>
      <c r="AJ132" s="507" t="e">
        <f ca="1">+IF(AND(ISNUMBER(OFFSET('Sanitation Data'!$F$12,0,10*ROW('Sanitation Data'!F126))),'Data Summary'!CY132="Yes"),OFFSET('Sanitation Data'!$F$12,0,10*ROW('Sanitation Data'!F126)),NA())</f>
        <v>#N/A</v>
      </c>
      <c r="AK132" s="507" t="e">
        <f ca="1">+IF(AND(ISNUMBER(OFFSET('Sanitation Data'!$G$4,0,10*ROW('Sanitation Data'!G126))),'Data Summary'!CZ132="Yes"),100-OFFSET('Sanitation Data'!$G$4,0,10*ROW('Sanitation Data'!G126)),NA())</f>
        <v>#N/A</v>
      </c>
      <c r="AL132" s="507" t="e">
        <f ca="1">+IF(AND(ISNUMBER(OFFSET('Sanitation Data'!$G$6,0,10*ROW('Sanitation Data'!G126))),'Data Summary'!DA132="Yes"),OFFSET('Sanitation Data'!$G$6,0,10*ROW('Sanitation Data'!G126)),NA())</f>
        <v>#N/A</v>
      </c>
      <c r="AM132" s="507" t="e">
        <f ca="1">+IF(AND(ISNUMBER(OFFSET('Sanitation Data'!$G$10,0,10*ROW('Sanitation Data'!G126))),'Data Summary'!DB132="Yes"),OFFSET('Sanitation Data'!$G$10,0,10*ROW('Sanitation Data'!G126)),NA())</f>
        <v>#N/A</v>
      </c>
      <c r="AN132" s="507" t="e">
        <f ca="1">+IF(AND(ISNUMBER(OFFSET('Sanitation Data'!$G$11,0,10*ROW('Sanitation Data'!G126))),'Data Summary'!DC132="Yes"),OFFSET('Sanitation Data'!$G$11,0,10*ROW('Sanitation Data'!G126)),NA())</f>
        <v>#N/A</v>
      </c>
      <c r="AO132" s="507" t="e">
        <f ca="1">+IF(AND(ISNUMBER(OFFSET('Sanitation Data'!$G$12,0,10*ROW('Sanitation Data'!G126))),'Data Summary'!DD132="Yes"),OFFSET('Sanitation Data'!$G$12,0,10*ROW('Sanitation Data'!G126)),NA())</f>
        <v>#N/A</v>
      </c>
      <c r="AP132" s="507" t="e">
        <f ca="1">+IF(AND(ISNUMBER(OFFSET('Sanitation Data'!$H$4,0,10*ROW('Sanitation Data'!H126))),'Data Summary'!DE132="Yes"),100-OFFSET('Sanitation Data'!$H$4,0,10*ROW('Sanitation Data'!H126)),NA())</f>
        <v>#N/A</v>
      </c>
      <c r="AQ132" s="507" t="e">
        <f ca="1">+IF(AND(ISNUMBER(OFFSET('Sanitation Data'!$H$6,0,10*ROW('Sanitation Data'!H126))),'Data Summary'!DF132="Yes"),OFFSET('Sanitation Data'!$H$6,0,10*ROW('Sanitation Data'!H126)),NA())</f>
        <v>#N/A</v>
      </c>
      <c r="AR132" s="507" t="e">
        <f ca="1">+IF(AND(ISNUMBER(OFFSET('Sanitation Data'!$H$10,0,10*ROW('Sanitation Data'!H126))),'Data Summary'!DG132="Yes"),OFFSET('Sanitation Data'!$H$10,0,10*ROW('Sanitation Data'!H126)),NA())</f>
        <v>#N/A</v>
      </c>
      <c r="AS132" s="507" t="e">
        <f ca="1">+IF(AND(ISNUMBER(OFFSET('Sanitation Data'!$H$11,0,10*ROW('Sanitation Data'!H126))),'Data Summary'!DH132="Yes"),OFFSET('Sanitation Data'!$H$11,0,10*ROW('Sanitation Data'!H126)),NA())</f>
        <v>#N/A</v>
      </c>
      <c r="AT132" s="507" t="e">
        <f ca="1">+IF(AND(ISNUMBER(OFFSET('Sanitation Data'!$H$12,0,10*ROW('Sanitation Data'!H126))),'Data Summary'!DI132="Yes"),OFFSET('Sanitation Data'!$H$12,0,10*ROW('Sanitation Data'!H126)),NA())</f>
        <v>#N/A</v>
      </c>
      <c r="AU132" s="507" t="e">
        <f ca="1">+IF(AND(ISNUMBER(OFFSET('Sanitation Data'!$I$4,0,10*ROW('Sanitation Data'!I126))),'Data Summary'!DJ132="Yes"),100-OFFSET('Sanitation Data'!$I$4,0,10*ROW('Sanitation Data'!I126)),NA())</f>
        <v>#N/A</v>
      </c>
      <c r="AV132" s="507" t="e">
        <f ca="1">+IF(AND(ISNUMBER(OFFSET('Sanitation Data'!$I$6,0,10*ROW('Sanitation Data'!I126))),'Data Summary'!DK132="Yes"),OFFSET('Sanitation Data'!$I$6,0,10*ROW('Sanitation Data'!I126)),NA())</f>
        <v>#N/A</v>
      </c>
      <c r="AW132" s="507" t="e">
        <f ca="1">+IF(AND(ISNUMBER(OFFSET('Sanitation Data'!$I$10,0,10*ROW('Sanitation Data'!I126))),'Data Summary'!DL132="Yes"),OFFSET('Sanitation Data'!$I$10,0,10*ROW('Sanitation Data'!I126)),NA())</f>
        <v>#N/A</v>
      </c>
      <c r="AX132" s="507" t="e">
        <f ca="1">+IF(AND(ISNUMBER(OFFSET('Sanitation Data'!$I$11,0,10*ROW('Sanitation Data'!I126))),'Data Summary'!DM132="Yes"),OFFSET('Sanitation Data'!$I$11,0,10*ROW('Sanitation Data'!I126)),NA())</f>
        <v>#N/A</v>
      </c>
      <c r="AY132" s="507" t="e">
        <f ca="1">+IF(AND(ISNUMBER(OFFSET('Sanitation Data'!$I$12,0,10*ROW('Sanitation Data'!I126))),'Data Summary'!DN132="Yes"),OFFSET('Sanitation Data'!$I$12,0,10*ROW('Sanitation Data'!I126)),NA())</f>
        <v>#N/A</v>
      </c>
      <c r="AZ132" s="508" t="e">
        <f ca="1">+IF(AND(ISNUMBER(OFFSET('Hygiene Data'!$D$5,0,10*ROW('Hygiene Data'!D126))),'Data Summary'!DO132="Yes"),OFFSET('Hygiene Data'!$D$5,0,10*ROW('Hygiene Data'!D126)),NA())</f>
        <v>#N/A</v>
      </c>
      <c r="BA132" s="508" t="e">
        <f ca="1">+IF(AND(ISNUMBER(OFFSET('Hygiene Data'!$D$7,0,10*ROW('Hygiene Data'!D126))),'Data Summary'!DP132="Yes"),OFFSET('Hygiene Data'!$D$7,0,10*ROW('Hygiene Data'!D126)),NA())</f>
        <v>#N/A</v>
      </c>
      <c r="BB132" s="508" t="e">
        <f ca="1">+IF(AND(ISNUMBER(OFFSET('Hygiene Data'!$D$9,0,10*ROW('Hygiene Data'!D126))),'Data Summary'!DQ132="Yes"),OFFSET('Hygiene Data'!$D$9,0,10*ROW('Hygiene Data'!D126)),NA())</f>
        <v>#N/A</v>
      </c>
      <c r="BC132" s="508" t="e">
        <f ca="1">+IF(AND(ISNUMBER(OFFSET('Hygiene Data'!$E$5,0,10*ROW('Hygiene Data'!E126))),'Data Summary'!DR132="Yes"),OFFSET('Hygiene Data'!$E$5,0,10*ROW('Hygiene Data'!E126)),NA())</f>
        <v>#N/A</v>
      </c>
      <c r="BD132" s="508" t="e">
        <f ca="1">+IF(AND(ISNUMBER(OFFSET('Hygiene Data'!$E$7,0,10*ROW('Hygiene Data'!E126))),'Data Summary'!DS132="Yes"),OFFSET('Hygiene Data'!$E$7,0,10*ROW('Hygiene Data'!E126)),NA())</f>
        <v>#N/A</v>
      </c>
      <c r="BE132" s="508" t="e">
        <f ca="1">+IF(AND(ISNUMBER(OFFSET('Hygiene Data'!$E$9,0,10*ROW('Hygiene Data'!E126))),'Data Summary'!DT132="Yes"),OFFSET('Hygiene Data'!$E$9,0,10*ROW('Hygiene Data'!E126)),NA())</f>
        <v>#N/A</v>
      </c>
      <c r="BF132" s="508" t="e">
        <f ca="1">+IF(AND(ISNUMBER(OFFSET('Hygiene Data'!$F$5,0,10*ROW('Hygiene Data'!F126))),'Data Summary'!DU132="Yes"),OFFSET('Hygiene Data'!$F$5,0,10*ROW('Hygiene Data'!F126)),NA())</f>
        <v>#N/A</v>
      </c>
      <c r="BG132" s="508" t="e">
        <f ca="1">+IF(AND(ISNUMBER(OFFSET('Hygiene Data'!$F$7,0,10*ROW('Hygiene Data'!F126))),'Data Summary'!DV132="Yes"),OFFSET('Hygiene Data'!$F$7,0,10*ROW('Hygiene Data'!F126)),NA())</f>
        <v>#N/A</v>
      </c>
      <c r="BH132" s="508" t="e">
        <f ca="1">+IF(AND(ISNUMBER(OFFSET('Hygiene Data'!$F$9,0,10*ROW('Hygiene Data'!F126))),'Data Summary'!DW132="Yes"),OFFSET('Hygiene Data'!$F$9,0,10*ROW('Hygiene Data'!F126)),NA())</f>
        <v>#N/A</v>
      </c>
      <c r="BI132" s="508" t="e">
        <f ca="1">+IF(AND(ISNUMBER(OFFSET('Hygiene Data'!$G$5,0,10*ROW('Hygiene Data'!G126))),'Data Summary'!DX132="Yes"),OFFSET('Hygiene Data'!$G$5,0,10*ROW('Hygiene Data'!G126)),NA())</f>
        <v>#N/A</v>
      </c>
      <c r="BJ132" s="508" t="e">
        <f ca="1">+IF(AND(ISNUMBER(OFFSET('Hygiene Data'!$G$7,0,10*ROW('Hygiene Data'!G126))),'Data Summary'!DY132="Yes"),OFFSET('Hygiene Data'!$G$7,0,10*ROW('Hygiene Data'!G126)),NA())</f>
        <v>#N/A</v>
      </c>
      <c r="BK132" s="508" t="e">
        <f ca="1">+IF(AND(ISNUMBER(OFFSET('Hygiene Data'!$G$9,0,10*ROW('Hygiene Data'!G126))),'Data Summary'!DZ132="Yes"),OFFSET('Hygiene Data'!$G$9,0,10*ROW('Hygiene Data'!G126)),NA())</f>
        <v>#N/A</v>
      </c>
      <c r="BL132" s="508" t="e">
        <f ca="1">+IF(AND(ISNUMBER(OFFSET('Hygiene Data'!$H$5,0,10*ROW('Hygiene Data'!H126))),'Data Summary'!EA132="Yes"),OFFSET('Hygiene Data'!$H$5,0,10*ROW('Hygiene Data'!H126)),NA())</f>
        <v>#N/A</v>
      </c>
      <c r="BM132" s="508" t="e">
        <f ca="1">+IF(AND(ISNUMBER(OFFSET('Hygiene Data'!$H$7,0,10*ROW('Hygiene Data'!H126))),'Data Summary'!EB132="Yes"),OFFSET('Hygiene Data'!$H$7,0,10*ROW('Hygiene Data'!H126)),NA())</f>
        <v>#N/A</v>
      </c>
      <c r="BN132" s="508" t="e">
        <f ca="1">+IF(AND(ISNUMBER(OFFSET('Hygiene Data'!$H$9,0,10*ROW('Hygiene Data'!H126))),'Data Summary'!EC132="Yes"),OFFSET('Hygiene Data'!$H$9,0,10*ROW('Hygiene Data'!H126)),NA())</f>
        <v>#N/A</v>
      </c>
      <c r="BO132" s="508" t="e">
        <f ca="1">+IF(AND(ISNUMBER(OFFSET('Hygiene Data'!$I$5,0,10*ROW('Hygiene Data'!I126))),'Data Summary'!ED132="Yes"),OFFSET('Hygiene Data'!$I$5,0,10*ROW('Hygiene Data'!I126)),NA())</f>
        <v>#N/A</v>
      </c>
      <c r="BP132" s="508" t="e">
        <f ca="1">+IF(AND(ISNUMBER(OFFSET('Hygiene Data'!$I$7,0,10*ROW('Hygiene Data'!I126))),'Data Summary'!EE132="Yes"),OFFSET('Hygiene Data'!$I$7,0,10*ROW('Hygiene Data'!I126)),NA())</f>
        <v>#N/A</v>
      </c>
      <c r="BQ132" s="508" t="e">
        <f ca="1">+IF(AND(ISNUMBER(OFFSET('Hygiene Data'!$I$9,0,10*ROW('Hygiene Data'!I126))),'Data Summary'!EF132="Yes"),OFFSET('Hygiene Data'!$I$9,0,10*ROW('Hygiene Data'!I126)),NA())</f>
        <v>#N/A</v>
      </c>
    </row>
    <row r="133" spans="1:69" x14ac:dyDescent="0.25">
      <c r="A133" s="504" t="e">
        <f ca="1">+RIGHT('Data Summary'!A133,LEN('Data Summary'!A133)-9)</f>
        <v>#VALUE!</v>
      </c>
      <c r="B133" s="478" t="str">
        <f ca="1">+IF(ISTEXT('Data Summary'!B133),'Data Summary'!B133,"")</f>
        <v/>
      </c>
      <c r="C133" s="505" t="e">
        <f ca="1">+VALUE('Data Summary'!C133)</f>
        <v>#VALUE!</v>
      </c>
      <c r="D133" s="506" t="e">
        <f ca="1">+IF(AND(ISNUMBER(OFFSET('Water Data'!$D$4,0,10*ROW('Water Data'!D127))),'Data Summary'!BS133="Yes"),100-OFFSET('Water Data'!$D$4,0,10*ROW('Water Data'!D127)),NA())</f>
        <v>#N/A</v>
      </c>
      <c r="E133" s="506" t="e">
        <f ca="1">+IF(AND(ISNUMBER(OFFSET('Water Data'!$D$6,0,10*ROW('Water Data'!D127))),'Data Summary'!BT133="Yes"),OFFSET('Water Data'!$D$6,0,10*ROW('Water Data'!D127)),NA())</f>
        <v>#N/A</v>
      </c>
      <c r="F133" s="506" t="e">
        <f ca="1">+IF(AND(ISNUMBER(OFFSET('Water Data'!$D$9,0,10*ROW('Water Data'!D127))),'Data Summary'!BU133="Yes"),OFFSET('Water Data'!$D$9,0,10*ROW('Water Data'!D127)),NA())</f>
        <v>#N/A</v>
      </c>
      <c r="G133" s="506" t="e">
        <f ca="1">+IF(AND(ISNUMBER(OFFSET('Water Data'!$E$4,0,10*ROW('Water Data'!E127))),'Data Summary'!BV133="Yes"),100-OFFSET('Water Data'!$E$4,0,10*ROW('Water Data'!E127)),NA())</f>
        <v>#N/A</v>
      </c>
      <c r="H133" s="506" t="e">
        <f ca="1">+IF(AND(ISNUMBER(OFFSET('Water Data'!$E$6,0,10*ROW('Water Data'!E127))),'Data Summary'!BW133="Yes"),OFFSET('Water Data'!$E$6,0,10*ROW('Water Data'!E127)),NA())</f>
        <v>#N/A</v>
      </c>
      <c r="I133" s="506" t="e">
        <f ca="1">+IF(AND(ISNUMBER(OFFSET('Water Data'!$E$9,0,10*ROW('Water Data'!E127))),'Data Summary'!BX133="Yes"),OFFSET('Water Data'!$E$9,0,10*ROW('Water Data'!E127)),NA())</f>
        <v>#N/A</v>
      </c>
      <c r="J133" s="506" t="e">
        <f ca="1">+IF(AND(ISNUMBER(OFFSET('Water Data'!$F$4,0,10*ROW('Water Data'!F127))),'Data Summary'!BY133="Yes"),100-OFFSET('Water Data'!$F$4,0,10*ROW('Water Data'!F127)),NA())</f>
        <v>#N/A</v>
      </c>
      <c r="K133" s="506" t="e">
        <f ca="1">+IF(AND(ISNUMBER(OFFSET('Water Data'!$F$6,0,10*ROW('Water Data'!F127))),'Data Summary'!BZ133="Yes"),OFFSET('Water Data'!$F$6,0,10*ROW('Water Data'!F127)),NA())</f>
        <v>#N/A</v>
      </c>
      <c r="L133" s="506" t="e">
        <f ca="1">+IF(AND(ISNUMBER(OFFSET('Water Data'!$F$9,0,10*ROW('Water Data'!F127))),'Data Summary'!CA133="Yes"),OFFSET('Water Data'!$F$9,0,10*ROW('Water Data'!F127)),NA())</f>
        <v>#N/A</v>
      </c>
      <c r="M133" s="506" t="e">
        <f ca="1">+IF(AND(ISNUMBER(OFFSET('Water Data'!$G$4,0,10*ROW('Water Data'!G127))),'Data Summary'!CB133="Yes"),100-OFFSET('Water Data'!$G$4,0,10*ROW('Water Data'!G127)),NA())</f>
        <v>#N/A</v>
      </c>
      <c r="N133" s="506" t="e">
        <f ca="1">+IF(AND(ISNUMBER(OFFSET('Water Data'!$G$6,0,10*ROW('Water Data'!G127))),'Data Summary'!CC133="Yes"),OFFSET('Water Data'!$G$6,0,10*ROW('Water Data'!G127)),NA())</f>
        <v>#N/A</v>
      </c>
      <c r="O133" s="506" t="e">
        <f ca="1">+IF(AND(ISNUMBER(OFFSET('Water Data'!$G$9,0,10*ROW('Water Data'!G127))),'Data Summary'!CD133="Yes"),OFFSET('Water Data'!$G$9,0,10*ROW('Water Data'!G127)),NA())</f>
        <v>#N/A</v>
      </c>
      <c r="P133" s="506" t="e">
        <f ca="1">+IF(AND(ISNUMBER(OFFSET('Water Data'!$H$4,0,10*ROW('Water Data'!H127))),'Data Summary'!CE133="Yes"),100-OFFSET('Water Data'!$H$4,0,10*ROW('Water Data'!H127)),NA())</f>
        <v>#N/A</v>
      </c>
      <c r="Q133" s="506" t="e">
        <f ca="1">+IF(AND(ISNUMBER(OFFSET('Water Data'!$H$6,0,10*ROW('Water Data'!H127))),'Data Summary'!CF133="Yes"),OFFSET('Water Data'!$H$6,0,10*ROW('Water Data'!H127)),NA())</f>
        <v>#N/A</v>
      </c>
      <c r="R133" s="506" t="e">
        <f ca="1">+IF(AND(ISNUMBER(OFFSET('Water Data'!$H$9,0,10*ROW('Water Data'!H127))),'Data Summary'!CG133="Yes"),OFFSET('Water Data'!$H$9,0,10*ROW('Water Data'!H127)),NA())</f>
        <v>#N/A</v>
      </c>
      <c r="S133" s="506" t="e">
        <f ca="1">+IF(AND(ISNUMBER(OFFSET('Water Data'!$I$4,0,10*ROW('Water Data'!I127))),'Data Summary'!CH133="Yes"),100-OFFSET('Water Data'!$I$4,0,10*ROW('Water Data'!I127)),NA())</f>
        <v>#N/A</v>
      </c>
      <c r="T133" s="506" t="e">
        <f ca="1">+IF(AND(ISNUMBER(OFFSET('Water Data'!$I$6,0,10*ROW('Water Data'!I127))),'Data Summary'!CI133="Yes"),OFFSET('Water Data'!$I$6,0,10*ROW('Water Data'!I127)),NA())</f>
        <v>#N/A</v>
      </c>
      <c r="U133" s="506" t="e">
        <f ca="1">+IF(AND(ISNUMBER(OFFSET('Water Data'!$I$9,0,10*ROW('Water Data'!I127))),'Data Summary'!CJ133="Yes"),OFFSET('Water Data'!$I$9,0,10*ROW('Water Data'!I127)),NA())</f>
        <v>#N/A</v>
      </c>
      <c r="V133" s="507" t="e">
        <f ca="1">+IF(AND(ISNUMBER(OFFSET('Sanitation Data'!$D$4,0,10*ROW('Sanitation Data'!D127))),'Data Summary'!CK133="Yes"),100-OFFSET('Sanitation Data'!$D$4,0,10*ROW('Sanitation Data'!D127)),NA())</f>
        <v>#N/A</v>
      </c>
      <c r="W133" s="507" t="e">
        <f ca="1">+IF(AND(ISNUMBER(OFFSET('Sanitation Data'!$D$6,0,10*ROW('Sanitation Data'!D127))),'Data Summary'!CL133="Yes"),OFFSET('Sanitation Data'!$D$6,0,10*ROW('Sanitation Data'!D127)),NA())</f>
        <v>#N/A</v>
      </c>
      <c r="X133" s="507" t="e">
        <f ca="1">+IF(AND(ISNUMBER(OFFSET('Sanitation Data'!$D$10,0,10*ROW('Sanitation Data'!D127))),'Data Summary'!CM133="Yes"),OFFSET('Sanitation Data'!$D$10,0,10*ROW('Sanitation Data'!D127)),NA())</f>
        <v>#N/A</v>
      </c>
      <c r="Y133" s="507" t="e">
        <f ca="1">+IF(AND(ISNUMBER(OFFSET('Sanitation Data'!$D$11,0,10*ROW('Sanitation Data'!D127))),'Data Summary'!CN133="Yes"),OFFSET('Sanitation Data'!$D$11,0,10*ROW('Sanitation Data'!D127)),NA())</f>
        <v>#N/A</v>
      </c>
      <c r="Z133" s="507" t="e">
        <f ca="1">+IF(AND(ISNUMBER(OFFSET('Sanitation Data'!$D$12,0,10*ROW('Sanitation Data'!D127))),'Data Summary'!CO133="Yes"),OFFSET('Sanitation Data'!$D$12,0,10*ROW('Sanitation Data'!D127)),NA())</f>
        <v>#N/A</v>
      </c>
      <c r="AA133" s="507" t="e">
        <f ca="1">+IF(AND(ISNUMBER(OFFSET('Sanitation Data'!$E$4,0,10*ROW('Sanitation Data'!E127))),'Data Summary'!CP133="Yes"),100-OFFSET('Sanitation Data'!$E$4,0,10*ROW('Sanitation Data'!E127)),NA())</f>
        <v>#N/A</v>
      </c>
      <c r="AB133" s="507" t="e">
        <f ca="1">+IF(AND(ISNUMBER(OFFSET('Sanitation Data'!$E$6,0,10*ROW('Sanitation Data'!E127))),'Data Summary'!CQ133="Yes"),OFFSET('Sanitation Data'!$E$6,0,10*ROW('Sanitation Data'!E127)),NA())</f>
        <v>#N/A</v>
      </c>
      <c r="AC133" s="507" t="e">
        <f ca="1">+IF(AND(ISNUMBER(OFFSET('Sanitation Data'!$E$10,0,10*ROW('Sanitation Data'!E127))),'Data Summary'!CR133="Yes"),OFFSET('Sanitation Data'!$E$10,0,10*ROW('Sanitation Data'!E127)),NA())</f>
        <v>#N/A</v>
      </c>
      <c r="AD133" s="507" t="e">
        <f ca="1">+IF(AND(ISNUMBER(OFFSET('Sanitation Data'!$E$11,0,10*ROW('Sanitation Data'!E127))),'Data Summary'!CS133="Yes"),OFFSET('Sanitation Data'!$E$11,0,10*ROW('Sanitation Data'!E127)),NA())</f>
        <v>#N/A</v>
      </c>
      <c r="AE133" s="507" t="e">
        <f ca="1">+IF(AND(ISNUMBER(OFFSET('Sanitation Data'!$E$12,0,10*ROW('Sanitation Data'!E127))),'Data Summary'!CT133="Yes"),OFFSET('Sanitation Data'!$E$12,0,10*ROW('Sanitation Data'!E127)),NA())</f>
        <v>#N/A</v>
      </c>
      <c r="AF133" s="507" t="e">
        <f ca="1">+IF(AND(ISNUMBER(OFFSET('Sanitation Data'!$F$4,0,10*ROW('Sanitation Data'!F127))),'Data Summary'!CU133="Yes"),100-OFFSET('Sanitation Data'!$F$4,0,10*ROW('Sanitation Data'!F127)),NA())</f>
        <v>#N/A</v>
      </c>
      <c r="AG133" s="507" t="e">
        <f ca="1">+IF(AND(ISNUMBER(OFFSET('Sanitation Data'!$F$6,0,10*ROW('Sanitation Data'!F127))),'Data Summary'!CV133="Yes"),OFFSET('Sanitation Data'!$F$6,0,10*ROW('Sanitation Data'!F127)),NA())</f>
        <v>#N/A</v>
      </c>
      <c r="AH133" s="507" t="e">
        <f ca="1">+IF(AND(ISNUMBER(OFFSET('Sanitation Data'!$F$10,0,10*ROW('Sanitation Data'!F127))),'Data Summary'!CW133="Yes"),OFFSET('Sanitation Data'!$F$10,0,10*ROW('Sanitation Data'!F127)),NA())</f>
        <v>#N/A</v>
      </c>
      <c r="AI133" s="507" t="e">
        <f ca="1">+IF(AND(ISNUMBER(OFFSET('Sanitation Data'!$F$11,0,10*ROW('Sanitation Data'!F127))),'Data Summary'!CX133="Yes"),OFFSET('Sanitation Data'!$F$11,0,10*ROW('Sanitation Data'!F127)),NA())</f>
        <v>#N/A</v>
      </c>
      <c r="AJ133" s="507" t="e">
        <f ca="1">+IF(AND(ISNUMBER(OFFSET('Sanitation Data'!$F$12,0,10*ROW('Sanitation Data'!F127))),'Data Summary'!CY133="Yes"),OFFSET('Sanitation Data'!$F$12,0,10*ROW('Sanitation Data'!F127)),NA())</f>
        <v>#N/A</v>
      </c>
      <c r="AK133" s="507" t="e">
        <f ca="1">+IF(AND(ISNUMBER(OFFSET('Sanitation Data'!$G$4,0,10*ROW('Sanitation Data'!G127))),'Data Summary'!CZ133="Yes"),100-OFFSET('Sanitation Data'!$G$4,0,10*ROW('Sanitation Data'!G127)),NA())</f>
        <v>#N/A</v>
      </c>
      <c r="AL133" s="507" t="e">
        <f ca="1">+IF(AND(ISNUMBER(OFFSET('Sanitation Data'!$G$6,0,10*ROW('Sanitation Data'!G127))),'Data Summary'!DA133="Yes"),OFFSET('Sanitation Data'!$G$6,0,10*ROW('Sanitation Data'!G127)),NA())</f>
        <v>#N/A</v>
      </c>
      <c r="AM133" s="507" t="e">
        <f ca="1">+IF(AND(ISNUMBER(OFFSET('Sanitation Data'!$G$10,0,10*ROW('Sanitation Data'!G127))),'Data Summary'!DB133="Yes"),OFFSET('Sanitation Data'!$G$10,0,10*ROW('Sanitation Data'!G127)),NA())</f>
        <v>#N/A</v>
      </c>
      <c r="AN133" s="507" t="e">
        <f ca="1">+IF(AND(ISNUMBER(OFFSET('Sanitation Data'!$G$11,0,10*ROW('Sanitation Data'!G127))),'Data Summary'!DC133="Yes"),OFFSET('Sanitation Data'!$G$11,0,10*ROW('Sanitation Data'!G127)),NA())</f>
        <v>#N/A</v>
      </c>
      <c r="AO133" s="507" t="e">
        <f ca="1">+IF(AND(ISNUMBER(OFFSET('Sanitation Data'!$G$12,0,10*ROW('Sanitation Data'!G127))),'Data Summary'!DD133="Yes"),OFFSET('Sanitation Data'!$G$12,0,10*ROW('Sanitation Data'!G127)),NA())</f>
        <v>#N/A</v>
      </c>
      <c r="AP133" s="507" t="e">
        <f ca="1">+IF(AND(ISNUMBER(OFFSET('Sanitation Data'!$H$4,0,10*ROW('Sanitation Data'!H127))),'Data Summary'!DE133="Yes"),100-OFFSET('Sanitation Data'!$H$4,0,10*ROW('Sanitation Data'!H127)),NA())</f>
        <v>#N/A</v>
      </c>
      <c r="AQ133" s="507" t="e">
        <f ca="1">+IF(AND(ISNUMBER(OFFSET('Sanitation Data'!$H$6,0,10*ROW('Sanitation Data'!H127))),'Data Summary'!DF133="Yes"),OFFSET('Sanitation Data'!$H$6,0,10*ROW('Sanitation Data'!H127)),NA())</f>
        <v>#N/A</v>
      </c>
      <c r="AR133" s="507" t="e">
        <f ca="1">+IF(AND(ISNUMBER(OFFSET('Sanitation Data'!$H$10,0,10*ROW('Sanitation Data'!H127))),'Data Summary'!DG133="Yes"),OFFSET('Sanitation Data'!$H$10,0,10*ROW('Sanitation Data'!H127)),NA())</f>
        <v>#N/A</v>
      </c>
      <c r="AS133" s="507" t="e">
        <f ca="1">+IF(AND(ISNUMBER(OFFSET('Sanitation Data'!$H$11,0,10*ROW('Sanitation Data'!H127))),'Data Summary'!DH133="Yes"),OFFSET('Sanitation Data'!$H$11,0,10*ROW('Sanitation Data'!H127)),NA())</f>
        <v>#N/A</v>
      </c>
      <c r="AT133" s="507" t="e">
        <f ca="1">+IF(AND(ISNUMBER(OFFSET('Sanitation Data'!$H$12,0,10*ROW('Sanitation Data'!H127))),'Data Summary'!DI133="Yes"),OFFSET('Sanitation Data'!$H$12,0,10*ROW('Sanitation Data'!H127)),NA())</f>
        <v>#N/A</v>
      </c>
      <c r="AU133" s="507" t="e">
        <f ca="1">+IF(AND(ISNUMBER(OFFSET('Sanitation Data'!$I$4,0,10*ROW('Sanitation Data'!I127))),'Data Summary'!DJ133="Yes"),100-OFFSET('Sanitation Data'!$I$4,0,10*ROW('Sanitation Data'!I127)),NA())</f>
        <v>#N/A</v>
      </c>
      <c r="AV133" s="507" t="e">
        <f ca="1">+IF(AND(ISNUMBER(OFFSET('Sanitation Data'!$I$6,0,10*ROW('Sanitation Data'!I127))),'Data Summary'!DK133="Yes"),OFFSET('Sanitation Data'!$I$6,0,10*ROW('Sanitation Data'!I127)),NA())</f>
        <v>#N/A</v>
      </c>
      <c r="AW133" s="507" t="e">
        <f ca="1">+IF(AND(ISNUMBER(OFFSET('Sanitation Data'!$I$10,0,10*ROW('Sanitation Data'!I127))),'Data Summary'!DL133="Yes"),OFFSET('Sanitation Data'!$I$10,0,10*ROW('Sanitation Data'!I127)),NA())</f>
        <v>#N/A</v>
      </c>
      <c r="AX133" s="507" t="e">
        <f ca="1">+IF(AND(ISNUMBER(OFFSET('Sanitation Data'!$I$11,0,10*ROW('Sanitation Data'!I127))),'Data Summary'!DM133="Yes"),OFFSET('Sanitation Data'!$I$11,0,10*ROW('Sanitation Data'!I127)),NA())</f>
        <v>#N/A</v>
      </c>
      <c r="AY133" s="507" t="e">
        <f ca="1">+IF(AND(ISNUMBER(OFFSET('Sanitation Data'!$I$12,0,10*ROW('Sanitation Data'!I127))),'Data Summary'!DN133="Yes"),OFFSET('Sanitation Data'!$I$12,0,10*ROW('Sanitation Data'!I127)),NA())</f>
        <v>#N/A</v>
      </c>
      <c r="AZ133" s="508" t="e">
        <f ca="1">+IF(AND(ISNUMBER(OFFSET('Hygiene Data'!$D$5,0,10*ROW('Hygiene Data'!D127))),'Data Summary'!DO133="Yes"),OFFSET('Hygiene Data'!$D$5,0,10*ROW('Hygiene Data'!D127)),NA())</f>
        <v>#N/A</v>
      </c>
      <c r="BA133" s="508" t="e">
        <f ca="1">+IF(AND(ISNUMBER(OFFSET('Hygiene Data'!$D$7,0,10*ROW('Hygiene Data'!D127))),'Data Summary'!DP133="Yes"),OFFSET('Hygiene Data'!$D$7,0,10*ROW('Hygiene Data'!D127)),NA())</f>
        <v>#N/A</v>
      </c>
      <c r="BB133" s="508" t="e">
        <f ca="1">+IF(AND(ISNUMBER(OFFSET('Hygiene Data'!$D$9,0,10*ROW('Hygiene Data'!D127))),'Data Summary'!DQ133="Yes"),OFFSET('Hygiene Data'!$D$9,0,10*ROW('Hygiene Data'!D127)),NA())</f>
        <v>#N/A</v>
      </c>
      <c r="BC133" s="508" t="e">
        <f ca="1">+IF(AND(ISNUMBER(OFFSET('Hygiene Data'!$E$5,0,10*ROW('Hygiene Data'!E127))),'Data Summary'!DR133="Yes"),OFFSET('Hygiene Data'!$E$5,0,10*ROW('Hygiene Data'!E127)),NA())</f>
        <v>#N/A</v>
      </c>
      <c r="BD133" s="508" t="e">
        <f ca="1">+IF(AND(ISNUMBER(OFFSET('Hygiene Data'!$E$7,0,10*ROW('Hygiene Data'!E127))),'Data Summary'!DS133="Yes"),OFFSET('Hygiene Data'!$E$7,0,10*ROW('Hygiene Data'!E127)),NA())</f>
        <v>#N/A</v>
      </c>
      <c r="BE133" s="508" t="e">
        <f ca="1">+IF(AND(ISNUMBER(OFFSET('Hygiene Data'!$E$9,0,10*ROW('Hygiene Data'!E127))),'Data Summary'!DT133="Yes"),OFFSET('Hygiene Data'!$E$9,0,10*ROW('Hygiene Data'!E127)),NA())</f>
        <v>#N/A</v>
      </c>
      <c r="BF133" s="508" t="e">
        <f ca="1">+IF(AND(ISNUMBER(OFFSET('Hygiene Data'!$F$5,0,10*ROW('Hygiene Data'!F127))),'Data Summary'!DU133="Yes"),OFFSET('Hygiene Data'!$F$5,0,10*ROW('Hygiene Data'!F127)),NA())</f>
        <v>#N/A</v>
      </c>
      <c r="BG133" s="508" t="e">
        <f ca="1">+IF(AND(ISNUMBER(OFFSET('Hygiene Data'!$F$7,0,10*ROW('Hygiene Data'!F127))),'Data Summary'!DV133="Yes"),OFFSET('Hygiene Data'!$F$7,0,10*ROW('Hygiene Data'!F127)),NA())</f>
        <v>#N/A</v>
      </c>
      <c r="BH133" s="508" t="e">
        <f ca="1">+IF(AND(ISNUMBER(OFFSET('Hygiene Data'!$F$9,0,10*ROW('Hygiene Data'!F127))),'Data Summary'!DW133="Yes"),OFFSET('Hygiene Data'!$F$9,0,10*ROW('Hygiene Data'!F127)),NA())</f>
        <v>#N/A</v>
      </c>
      <c r="BI133" s="508" t="e">
        <f ca="1">+IF(AND(ISNUMBER(OFFSET('Hygiene Data'!$G$5,0,10*ROW('Hygiene Data'!G127))),'Data Summary'!DX133="Yes"),OFFSET('Hygiene Data'!$G$5,0,10*ROW('Hygiene Data'!G127)),NA())</f>
        <v>#N/A</v>
      </c>
      <c r="BJ133" s="508" t="e">
        <f ca="1">+IF(AND(ISNUMBER(OFFSET('Hygiene Data'!$G$7,0,10*ROW('Hygiene Data'!G127))),'Data Summary'!DY133="Yes"),OFFSET('Hygiene Data'!$G$7,0,10*ROW('Hygiene Data'!G127)),NA())</f>
        <v>#N/A</v>
      </c>
      <c r="BK133" s="508" t="e">
        <f ca="1">+IF(AND(ISNUMBER(OFFSET('Hygiene Data'!$G$9,0,10*ROW('Hygiene Data'!G127))),'Data Summary'!DZ133="Yes"),OFFSET('Hygiene Data'!$G$9,0,10*ROW('Hygiene Data'!G127)),NA())</f>
        <v>#N/A</v>
      </c>
      <c r="BL133" s="508" t="e">
        <f ca="1">+IF(AND(ISNUMBER(OFFSET('Hygiene Data'!$H$5,0,10*ROW('Hygiene Data'!H127))),'Data Summary'!EA133="Yes"),OFFSET('Hygiene Data'!$H$5,0,10*ROW('Hygiene Data'!H127)),NA())</f>
        <v>#N/A</v>
      </c>
      <c r="BM133" s="508" t="e">
        <f ca="1">+IF(AND(ISNUMBER(OFFSET('Hygiene Data'!$H$7,0,10*ROW('Hygiene Data'!H127))),'Data Summary'!EB133="Yes"),OFFSET('Hygiene Data'!$H$7,0,10*ROW('Hygiene Data'!H127)),NA())</f>
        <v>#N/A</v>
      </c>
      <c r="BN133" s="508" t="e">
        <f ca="1">+IF(AND(ISNUMBER(OFFSET('Hygiene Data'!$H$9,0,10*ROW('Hygiene Data'!H127))),'Data Summary'!EC133="Yes"),OFFSET('Hygiene Data'!$H$9,0,10*ROW('Hygiene Data'!H127)),NA())</f>
        <v>#N/A</v>
      </c>
      <c r="BO133" s="508" t="e">
        <f ca="1">+IF(AND(ISNUMBER(OFFSET('Hygiene Data'!$I$5,0,10*ROW('Hygiene Data'!I127))),'Data Summary'!ED133="Yes"),OFFSET('Hygiene Data'!$I$5,0,10*ROW('Hygiene Data'!I127)),NA())</f>
        <v>#N/A</v>
      </c>
      <c r="BP133" s="508" t="e">
        <f ca="1">+IF(AND(ISNUMBER(OFFSET('Hygiene Data'!$I$7,0,10*ROW('Hygiene Data'!I127))),'Data Summary'!EE133="Yes"),OFFSET('Hygiene Data'!$I$7,0,10*ROW('Hygiene Data'!I127)),NA())</f>
        <v>#N/A</v>
      </c>
      <c r="BQ133" s="508" t="e">
        <f ca="1">+IF(AND(ISNUMBER(OFFSET('Hygiene Data'!$I$9,0,10*ROW('Hygiene Data'!I127))),'Data Summary'!EF133="Yes"),OFFSET('Hygiene Data'!$I$9,0,10*ROW('Hygiene Data'!I127)),NA())</f>
        <v>#N/A</v>
      </c>
    </row>
    <row r="134" spans="1:69" x14ac:dyDescent="0.25">
      <c r="A134" s="504" t="e">
        <f ca="1">+RIGHT('Data Summary'!A134,LEN('Data Summary'!A134)-9)</f>
        <v>#VALUE!</v>
      </c>
      <c r="B134" s="478" t="str">
        <f ca="1">+IF(ISTEXT('Data Summary'!B134),'Data Summary'!B134,"")</f>
        <v/>
      </c>
      <c r="C134" s="505" t="e">
        <f ca="1">+VALUE('Data Summary'!C134)</f>
        <v>#VALUE!</v>
      </c>
      <c r="D134" s="506" t="e">
        <f ca="1">+IF(AND(ISNUMBER(OFFSET('Water Data'!$D$4,0,10*ROW('Water Data'!D128))),'Data Summary'!BS134="Yes"),100-OFFSET('Water Data'!$D$4,0,10*ROW('Water Data'!D128)),NA())</f>
        <v>#N/A</v>
      </c>
      <c r="E134" s="506" t="e">
        <f ca="1">+IF(AND(ISNUMBER(OFFSET('Water Data'!$D$6,0,10*ROW('Water Data'!D128))),'Data Summary'!BT134="Yes"),OFFSET('Water Data'!$D$6,0,10*ROW('Water Data'!D128)),NA())</f>
        <v>#N/A</v>
      </c>
      <c r="F134" s="506" t="e">
        <f ca="1">+IF(AND(ISNUMBER(OFFSET('Water Data'!$D$9,0,10*ROW('Water Data'!D128))),'Data Summary'!BU134="Yes"),OFFSET('Water Data'!$D$9,0,10*ROW('Water Data'!D128)),NA())</f>
        <v>#N/A</v>
      </c>
      <c r="G134" s="506" t="e">
        <f ca="1">+IF(AND(ISNUMBER(OFFSET('Water Data'!$E$4,0,10*ROW('Water Data'!E128))),'Data Summary'!BV134="Yes"),100-OFFSET('Water Data'!$E$4,0,10*ROW('Water Data'!E128)),NA())</f>
        <v>#N/A</v>
      </c>
      <c r="H134" s="506" t="e">
        <f ca="1">+IF(AND(ISNUMBER(OFFSET('Water Data'!$E$6,0,10*ROW('Water Data'!E128))),'Data Summary'!BW134="Yes"),OFFSET('Water Data'!$E$6,0,10*ROW('Water Data'!E128)),NA())</f>
        <v>#N/A</v>
      </c>
      <c r="I134" s="506" t="e">
        <f ca="1">+IF(AND(ISNUMBER(OFFSET('Water Data'!$E$9,0,10*ROW('Water Data'!E128))),'Data Summary'!BX134="Yes"),OFFSET('Water Data'!$E$9,0,10*ROW('Water Data'!E128)),NA())</f>
        <v>#N/A</v>
      </c>
      <c r="J134" s="506" t="e">
        <f ca="1">+IF(AND(ISNUMBER(OFFSET('Water Data'!$F$4,0,10*ROW('Water Data'!F128))),'Data Summary'!BY134="Yes"),100-OFFSET('Water Data'!$F$4,0,10*ROW('Water Data'!F128)),NA())</f>
        <v>#N/A</v>
      </c>
      <c r="K134" s="506" t="e">
        <f ca="1">+IF(AND(ISNUMBER(OFFSET('Water Data'!$F$6,0,10*ROW('Water Data'!F128))),'Data Summary'!BZ134="Yes"),OFFSET('Water Data'!$F$6,0,10*ROW('Water Data'!F128)),NA())</f>
        <v>#N/A</v>
      </c>
      <c r="L134" s="506" t="e">
        <f ca="1">+IF(AND(ISNUMBER(OFFSET('Water Data'!$F$9,0,10*ROW('Water Data'!F128))),'Data Summary'!CA134="Yes"),OFFSET('Water Data'!$F$9,0,10*ROW('Water Data'!F128)),NA())</f>
        <v>#N/A</v>
      </c>
      <c r="M134" s="506" t="e">
        <f ca="1">+IF(AND(ISNUMBER(OFFSET('Water Data'!$G$4,0,10*ROW('Water Data'!G128))),'Data Summary'!CB134="Yes"),100-OFFSET('Water Data'!$G$4,0,10*ROW('Water Data'!G128)),NA())</f>
        <v>#N/A</v>
      </c>
      <c r="N134" s="506" t="e">
        <f ca="1">+IF(AND(ISNUMBER(OFFSET('Water Data'!$G$6,0,10*ROW('Water Data'!G128))),'Data Summary'!CC134="Yes"),OFFSET('Water Data'!$G$6,0,10*ROW('Water Data'!G128)),NA())</f>
        <v>#N/A</v>
      </c>
      <c r="O134" s="506" t="e">
        <f ca="1">+IF(AND(ISNUMBER(OFFSET('Water Data'!$G$9,0,10*ROW('Water Data'!G128))),'Data Summary'!CD134="Yes"),OFFSET('Water Data'!$G$9,0,10*ROW('Water Data'!G128)),NA())</f>
        <v>#N/A</v>
      </c>
      <c r="P134" s="506" t="e">
        <f ca="1">+IF(AND(ISNUMBER(OFFSET('Water Data'!$H$4,0,10*ROW('Water Data'!H128))),'Data Summary'!CE134="Yes"),100-OFFSET('Water Data'!$H$4,0,10*ROW('Water Data'!H128)),NA())</f>
        <v>#N/A</v>
      </c>
      <c r="Q134" s="506" t="e">
        <f ca="1">+IF(AND(ISNUMBER(OFFSET('Water Data'!$H$6,0,10*ROW('Water Data'!H128))),'Data Summary'!CF134="Yes"),OFFSET('Water Data'!$H$6,0,10*ROW('Water Data'!H128)),NA())</f>
        <v>#N/A</v>
      </c>
      <c r="R134" s="506" t="e">
        <f ca="1">+IF(AND(ISNUMBER(OFFSET('Water Data'!$H$9,0,10*ROW('Water Data'!H128))),'Data Summary'!CG134="Yes"),OFFSET('Water Data'!$H$9,0,10*ROW('Water Data'!H128)),NA())</f>
        <v>#N/A</v>
      </c>
      <c r="S134" s="506" t="e">
        <f ca="1">+IF(AND(ISNUMBER(OFFSET('Water Data'!$I$4,0,10*ROW('Water Data'!I128))),'Data Summary'!CH134="Yes"),100-OFFSET('Water Data'!$I$4,0,10*ROW('Water Data'!I128)),NA())</f>
        <v>#N/A</v>
      </c>
      <c r="T134" s="506" t="e">
        <f ca="1">+IF(AND(ISNUMBER(OFFSET('Water Data'!$I$6,0,10*ROW('Water Data'!I128))),'Data Summary'!CI134="Yes"),OFFSET('Water Data'!$I$6,0,10*ROW('Water Data'!I128)),NA())</f>
        <v>#N/A</v>
      </c>
      <c r="U134" s="506" t="e">
        <f ca="1">+IF(AND(ISNUMBER(OFFSET('Water Data'!$I$9,0,10*ROW('Water Data'!I128))),'Data Summary'!CJ134="Yes"),OFFSET('Water Data'!$I$9,0,10*ROW('Water Data'!I128)),NA())</f>
        <v>#N/A</v>
      </c>
      <c r="V134" s="507" t="e">
        <f ca="1">+IF(AND(ISNUMBER(OFFSET('Sanitation Data'!$D$4,0,10*ROW('Sanitation Data'!D128))),'Data Summary'!CK134="Yes"),100-OFFSET('Sanitation Data'!$D$4,0,10*ROW('Sanitation Data'!D128)),NA())</f>
        <v>#N/A</v>
      </c>
      <c r="W134" s="507" t="e">
        <f ca="1">+IF(AND(ISNUMBER(OFFSET('Sanitation Data'!$D$6,0,10*ROW('Sanitation Data'!D128))),'Data Summary'!CL134="Yes"),OFFSET('Sanitation Data'!$D$6,0,10*ROW('Sanitation Data'!D128)),NA())</f>
        <v>#N/A</v>
      </c>
      <c r="X134" s="507" t="e">
        <f ca="1">+IF(AND(ISNUMBER(OFFSET('Sanitation Data'!$D$10,0,10*ROW('Sanitation Data'!D128))),'Data Summary'!CM134="Yes"),OFFSET('Sanitation Data'!$D$10,0,10*ROW('Sanitation Data'!D128)),NA())</f>
        <v>#N/A</v>
      </c>
      <c r="Y134" s="507" t="e">
        <f ca="1">+IF(AND(ISNUMBER(OFFSET('Sanitation Data'!$D$11,0,10*ROW('Sanitation Data'!D128))),'Data Summary'!CN134="Yes"),OFFSET('Sanitation Data'!$D$11,0,10*ROW('Sanitation Data'!D128)),NA())</f>
        <v>#N/A</v>
      </c>
      <c r="Z134" s="507" t="e">
        <f ca="1">+IF(AND(ISNUMBER(OFFSET('Sanitation Data'!$D$12,0,10*ROW('Sanitation Data'!D128))),'Data Summary'!CO134="Yes"),OFFSET('Sanitation Data'!$D$12,0,10*ROW('Sanitation Data'!D128)),NA())</f>
        <v>#N/A</v>
      </c>
      <c r="AA134" s="507" t="e">
        <f ca="1">+IF(AND(ISNUMBER(OFFSET('Sanitation Data'!$E$4,0,10*ROW('Sanitation Data'!E128))),'Data Summary'!CP134="Yes"),100-OFFSET('Sanitation Data'!$E$4,0,10*ROW('Sanitation Data'!E128)),NA())</f>
        <v>#N/A</v>
      </c>
      <c r="AB134" s="507" t="e">
        <f ca="1">+IF(AND(ISNUMBER(OFFSET('Sanitation Data'!$E$6,0,10*ROW('Sanitation Data'!E128))),'Data Summary'!CQ134="Yes"),OFFSET('Sanitation Data'!$E$6,0,10*ROW('Sanitation Data'!E128)),NA())</f>
        <v>#N/A</v>
      </c>
      <c r="AC134" s="507" t="e">
        <f ca="1">+IF(AND(ISNUMBER(OFFSET('Sanitation Data'!$E$10,0,10*ROW('Sanitation Data'!E128))),'Data Summary'!CR134="Yes"),OFFSET('Sanitation Data'!$E$10,0,10*ROW('Sanitation Data'!E128)),NA())</f>
        <v>#N/A</v>
      </c>
      <c r="AD134" s="507" t="e">
        <f ca="1">+IF(AND(ISNUMBER(OFFSET('Sanitation Data'!$E$11,0,10*ROW('Sanitation Data'!E128))),'Data Summary'!CS134="Yes"),OFFSET('Sanitation Data'!$E$11,0,10*ROW('Sanitation Data'!E128)),NA())</f>
        <v>#N/A</v>
      </c>
      <c r="AE134" s="507" t="e">
        <f ca="1">+IF(AND(ISNUMBER(OFFSET('Sanitation Data'!$E$12,0,10*ROW('Sanitation Data'!E128))),'Data Summary'!CT134="Yes"),OFFSET('Sanitation Data'!$E$12,0,10*ROW('Sanitation Data'!E128)),NA())</f>
        <v>#N/A</v>
      </c>
      <c r="AF134" s="507" t="e">
        <f ca="1">+IF(AND(ISNUMBER(OFFSET('Sanitation Data'!$F$4,0,10*ROW('Sanitation Data'!F128))),'Data Summary'!CU134="Yes"),100-OFFSET('Sanitation Data'!$F$4,0,10*ROW('Sanitation Data'!F128)),NA())</f>
        <v>#N/A</v>
      </c>
      <c r="AG134" s="507" t="e">
        <f ca="1">+IF(AND(ISNUMBER(OFFSET('Sanitation Data'!$F$6,0,10*ROW('Sanitation Data'!F128))),'Data Summary'!CV134="Yes"),OFFSET('Sanitation Data'!$F$6,0,10*ROW('Sanitation Data'!F128)),NA())</f>
        <v>#N/A</v>
      </c>
      <c r="AH134" s="507" t="e">
        <f ca="1">+IF(AND(ISNUMBER(OFFSET('Sanitation Data'!$F$10,0,10*ROW('Sanitation Data'!F128))),'Data Summary'!CW134="Yes"),OFFSET('Sanitation Data'!$F$10,0,10*ROW('Sanitation Data'!F128)),NA())</f>
        <v>#N/A</v>
      </c>
      <c r="AI134" s="507" t="e">
        <f ca="1">+IF(AND(ISNUMBER(OFFSET('Sanitation Data'!$F$11,0,10*ROW('Sanitation Data'!F128))),'Data Summary'!CX134="Yes"),OFFSET('Sanitation Data'!$F$11,0,10*ROW('Sanitation Data'!F128)),NA())</f>
        <v>#N/A</v>
      </c>
      <c r="AJ134" s="507" t="e">
        <f ca="1">+IF(AND(ISNUMBER(OFFSET('Sanitation Data'!$F$12,0,10*ROW('Sanitation Data'!F128))),'Data Summary'!CY134="Yes"),OFFSET('Sanitation Data'!$F$12,0,10*ROW('Sanitation Data'!F128)),NA())</f>
        <v>#N/A</v>
      </c>
      <c r="AK134" s="507" t="e">
        <f ca="1">+IF(AND(ISNUMBER(OFFSET('Sanitation Data'!$G$4,0,10*ROW('Sanitation Data'!G128))),'Data Summary'!CZ134="Yes"),100-OFFSET('Sanitation Data'!$G$4,0,10*ROW('Sanitation Data'!G128)),NA())</f>
        <v>#N/A</v>
      </c>
      <c r="AL134" s="507" t="e">
        <f ca="1">+IF(AND(ISNUMBER(OFFSET('Sanitation Data'!$G$6,0,10*ROW('Sanitation Data'!G128))),'Data Summary'!DA134="Yes"),OFFSET('Sanitation Data'!$G$6,0,10*ROW('Sanitation Data'!G128)),NA())</f>
        <v>#N/A</v>
      </c>
      <c r="AM134" s="507" t="e">
        <f ca="1">+IF(AND(ISNUMBER(OFFSET('Sanitation Data'!$G$10,0,10*ROW('Sanitation Data'!G128))),'Data Summary'!DB134="Yes"),OFFSET('Sanitation Data'!$G$10,0,10*ROW('Sanitation Data'!G128)),NA())</f>
        <v>#N/A</v>
      </c>
      <c r="AN134" s="507" t="e">
        <f ca="1">+IF(AND(ISNUMBER(OFFSET('Sanitation Data'!$G$11,0,10*ROW('Sanitation Data'!G128))),'Data Summary'!DC134="Yes"),OFFSET('Sanitation Data'!$G$11,0,10*ROW('Sanitation Data'!G128)),NA())</f>
        <v>#N/A</v>
      </c>
      <c r="AO134" s="507" t="e">
        <f ca="1">+IF(AND(ISNUMBER(OFFSET('Sanitation Data'!$G$12,0,10*ROW('Sanitation Data'!G128))),'Data Summary'!DD134="Yes"),OFFSET('Sanitation Data'!$G$12,0,10*ROW('Sanitation Data'!G128)),NA())</f>
        <v>#N/A</v>
      </c>
      <c r="AP134" s="507" t="e">
        <f ca="1">+IF(AND(ISNUMBER(OFFSET('Sanitation Data'!$H$4,0,10*ROW('Sanitation Data'!H128))),'Data Summary'!DE134="Yes"),100-OFFSET('Sanitation Data'!$H$4,0,10*ROW('Sanitation Data'!H128)),NA())</f>
        <v>#N/A</v>
      </c>
      <c r="AQ134" s="507" t="e">
        <f ca="1">+IF(AND(ISNUMBER(OFFSET('Sanitation Data'!$H$6,0,10*ROW('Sanitation Data'!H128))),'Data Summary'!DF134="Yes"),OFFSET('Sanitation Data'!$H$6,0,10*ROW('Sanitation Data'!H128)),NA())</f>
        <v>#N/A</v>
      </c>
      <c r="AR134" s="507" t="e">
        <f ca="1">+IF(AND(ISNUMBER(OFFSET('Sanitation Data'!$H$10,0,10*ROW('Sanitation Data'!H128))),'Data Summary'!DG134="Yes"),OFFSET('Sanitation Data'!$H$10,0,10*ROW('Sanitation Data'!H128)),NA())</f>
        <v>#N/A</v>
      </c>
      <c r="AS134" s="507" t="e">
        <f ca="1">+IF(AND(ISNUMBER(OFFSET('Sanitation Data'!$H$11,0,10*ROW('Sanitation Data'!H128))),'Data Summary'!DH134="Yes"),OFFSET('Sanitation Data'!$H$11,0,10*ROW('Sanitation Data'!H128)),NA())</f>
        <v>#N/A</v>
      </c>
      <c r="AT134" s="507" t="e">
        <f ca="1">+IF(AND(ISNUMBER(OFFSET('Sanitation Data'!$H$12,0,10*ROW('Sanitation Data'!H128))),'Data Summary'!DI134="Yes"),OFFSET('Sanitation Data'!$H$12,0,10*ROW('Sanitation Data'!H128)),NA())</f>
        <v>#N/A</v>
      </c>
      <c r="AU134" s="507" t="e">
        <f ca="1">+IF(AND(ISNUMBER(OFFSET('Sanitation Data'!$I$4,0,10*ROW('Sanitation Data'!I128))),'Data Summary'!DJ134="Yes"),100-OFFSET('Sanitation Data'!$I$4,0,10*ROW('Sanitation Data'!I128)),NA())</f>
        <v>#N/A</v>
      </c>
      <c r="AV134" s="507" t="e">
        <f ca="1">+IF(AND(ISNUMBER(OFFSET('Sanitation Data'!$I$6,0,10*ROW('Sanitation Data'!I128))),'Data Summary'!DK134="Yes"),OFFSET('Sanitation Data'!$I$6,0,10*ROW('Sanitation Data'!I128)),NA())</f>
        <v>#N/A</v>
      </c>
      <c r="AW134" s="507" t="e">
        <f ca="1">+IF(AND(ISNUMBER(OFFSET('Sanitation Data'!$I$10,0,10*ROW('Sanitation Data'!I128))),'Data Summary'!DL134="Yes"),OFFSET('Sanitation Data'!$I$10,0,10*ROW('Sanitation Data'!I128)),NA())</f>
        <v>#N/A</v>
      </c>
      <c r="AX134" s="507" t="e">
        <f ca="1">+IF(AND(ISNUMBER(OFFSET('Sanitation Data'!$I$11,0,10*ROW('Sanitation Data'!I128))),'Data Summary'!DM134="Yes"),OFFSET('Sanitation Data'!$I$11,0,10*ROW('Sanitation Data'!I128)),NA())</f>
        <v>#N/A</v>
      </c>
      <c r="AY134" s="507" t="e">
        <f ca="1">+IF(AND(ISNUMBER(OFFSET('Sanitation Data'!$I$12,0,10*ROW('Sanitation Data'!I128))),'Data Summary'!DN134="Yes"),OFFSET('Sanitation Data'!$I$12,0,10*ROW('Sanitation Data'!I128)),NA())</f>
        <v>#N/A</v>
      </c>
      <c r="AZ134" s="508" t="e">
        <f ca="1">+IF(AND(ISNUMBER(OFFSET('Hygiene Data'!$D$5,0,10*ROW('Hygiene Data'!D128))),'Data Summary'!DO134="Yes"),OFFSET('Hygiene Data'!$D$5,0,10*ROW('Hygiene Data'!D128)),NA())</f>
        <v>#N/A</v>
      </c>
      <c r="BA134" s="508" t="e">
        <f ca="1">+IF(AND(ISNUMBER(OFFSET('Hygiene Data'!$D$7,0,10*ROW('Hygiene Data'!D128))),'Data Summary'!DP134="Yes"),OFFSET('Hygiene Data'!$D$7,0,10*ROW('Hygiene Data'!D128)),NA())</f>
        <v>#N/A</v>
      </c>
      <c r="BB134" s="508" t="e">
        <f ca="1">+IF(AND(ISNUMBER(OFFSET('Hygiene Data'!$D$9,0,10*ROW('Hygiene Data'!D128))),'Data Summary'!DQ134="Yes"),OFFSET('Hygiene Data'!$D$9,0,10*ROW('Hygiene Data'!D128)),NA())</f>
        <v>#N/A</v>
      </c>
      <c r="BC134" s="508" t="e">
        <f ca="1">+IF(AND(ISNUMBER(OFFSET('Hygiene Data'!$E$5,0,10*ROW('Hygiene Data'!E128))),'Data Summary'!DR134="Yes"),OFFSET('Hygiene Data'!$E$5,0,10*ROW('Hygiene Data'!E128)),NA())</f>
        <v>#N/A</v>
      </c>
      <c r="BD134" s="508" t="e">
        <f ca="1">+IF(AND(ISNUMBER(OFFSET('Hygiene Data'!$E$7,0,10*ROW('Hygiene Data'!E128))),'Data Summary'!DS134="Yes"),OFFSET('Hygiene Data'!$E$7,0,10*ROW('Hygiene Data'!E128)),NA())</f>
        <v>#N/A</v>
      </c>
      <c r="BE134" s="508" t="e">
        <f ca="1">+IF(AND(ISNUMBER(OFFSET('Hygiene Data'!$E$9,0,10*ROW('Hygiene Data'!E128))),'Data Summary'!DT134="Yes"),OFFSET('Hygiene Data'!$E$9,0,10*ROW('Hygiene Data'!E128)),NA())</f>
        <v>#N/A</v>
      </c>
      <c r="BF134" s="508" t="e">
        <f ca="1">+IF(AND(ISNUMBER(OFFSET('Hygiene Data'!$F$5,0,10*ROW('Hygiene Data'!F128))),'Data Summary'!DU134="Yes"),OFFSET('Hygiene Data'!$F$5,0,10*ROW('Hygiene Data'!F128)),NA())</f>
        <v>#N/A</v>
      </c>
      <c r="BG134" s="508" t="e">
        <f ca="1">+IF(AND(ISNUMBER(OFFSET('Hygiene Data'!$F$7,0,10*ROW('Hygiene Data'!F128))),'Data Summary'!DV134="Yes"),OFFSET('Hygiene Data'!$F$7,0,10*ROW('Hygiene Data'!F128)),NA())</f>
        <v>#N/A</v>
      </c>
      <c r="BH134" s="508" t="e">
        <f ca="1">+IF(AND(ISNUMBER(OFFSET('Hygiene Data'!$F$9,0,10*ROW('Hygiene Data'!F128))),'Data Summary'!DW134="Yes"),OFFSET('Hygiene Data'!$F$9,0,10*ROW('Hygiene Data'!F128)),NA())</f>
        <v>#N/A</v>
      </c>
      <c r="BI134" s="508" t="e">
        <f ca="1">+IF(AND(ISNUMBER(OFFSET('Hygiene Data'!$G$5,0,10*ROW('Hygiene Data'!G128))),'Data Summary'!DX134="Yes"),OFFSET('Hygiene Data'!$G$5,0,10*ROW('Hygiene Data'!G128)),NA())</f>
        <v>#N/A</v>
      </c>
      <c r="BJ134" s="508" t="e">
        <f ca="1">+IF(AND(ISNUMBER(OFFSET('Hygiene Data'!$G$7,0,10*ROW('Hygiene Data'!G128))),'Data Summary'!DY134="Yes"),OFFSET('Hygiene Data'!$G$7,0,10*ROW('Hygiene Data'!G128)),NA())</f>
        <v>#N/A</v>
      </c>
      <c r="BK134" s="508" t="e">
        <f ca="1">+IF(AND(ISNUMBER(OFFSET('Hygiene Data'!$G$9,0,10*ROW('Hygiene Data'!G128))),'Data Summary'!DZ134="Yes"),OFFSET('Hygiene Data'!$G$9,0,10*ROW('Hygiene Data'!G128)),NA())</f>
        <v>#N/A</v>
      </c>
      <c r="BL134" s="508" t="e">
        <f ca="1">+IF(AND(ISNUMBER(OFFSET('Hygiene Data'!$H$5,0,10*ROW('Hygiene Data'!H128))),'Data Summary'!EA134="Yes"),OFFSET('Hygiene Data'!$H$5,0,10*ROW('Hygiene Data'!H128)),NA())</f>
        <v>#N/A</v>
      </c>
      <c r="BM134" s="508" t="e">
        <f ca="1">+IF(AND(ISNUMBER(OFFSET('Hygiene Data'!$H$7,0,10*ROW('Hygiene Data'!H128))),'Data Summary'!EB134="Yes"),OFFSET('Hygiene Data'!$H$7,0,10*ROW('Hygiene Data'!H128)),NA())</f>
        <v>#N/A</v>
      </c>
      <c r="BN134" s="508" t="e">
        <f ca="1">+IF(AND(ISNUMBER(OFFSET('Hygiene Data'!$H$9,0,10*ROW('Hygiene Data'!H128))),'Data Summary'!EC134="Yes"),OFFSET('Hygiene Data'!$H$9,0,10*ROW('Hygiene Data'!H128)),NA())</f>
        <v>#N/A</v>
      </c>
      <c r="BO134" s="508" t="e">
        <f ca="1">+IF(AND(ISNUMBER(OFFSET('Hygiene Data'!$I$5,0,10*ROW('Hygiene Data'!I128))),'Data Summary'!ED134="Yes"),OFFSET('Hygiene Data'!$I$5,0,10*ROW('Hygiene Data'!I128)),NA())</f>
        <v>#N/A</v>
      </c>
      <c r="BP134" s="508" t="e">
        <f ca="1">+IF(AND(ISNUMBER(OFFSET('Hygiene Data'!$I$7,0,10*ROW('Hygiene Data'!I128))),'Data Summary'!EE134="Yes"),OFFSET('Hygiene Data'!$I$7,0,10*ROW('Hygiene Data'!I128)),NA())</f>
        <v>#N/A</v>
      </c>
      <c r="BQ134" s="508" t="e">
        <f ca="1">+IF(AND(ISNUMBER(OFFSET('Hygiene Data'!$I$9,0,10*ROW('Hygiene Data'!I128))),'Data Summary'!EF134="Yes"),OFFSET('Hygiene Data'!$I$9,0,10*ROW('Hygiene Data'!I128)),NA())</f>
        <v>#N/A</v>
      </c>
    </row>
    <row r="135" spans="1:69" x14ac:dyDescent="0.25">
      <c r="A135" s="504" t="e">
        <f ca="1">+RIGHT('Data Summary'!A135,LEN('Data Summary'!A135)-9)</f>
        <v>#VALUE!</v>
      </c>
      <c r="B135" s="478" t="str">
        <f ca="1">+IF(ISTEXT('Data Summary'!B135),'Data Summary'!B135,"")</f>
        <v/>
      </c>
      <c r="C135" s="505" t="e">
        <f ca="1">+VALUE('Data Summary'!C135)</f>
        <v>#VALUE!</v>
      </c>
      <c r="D135" s="506" t="e">
        <f ca="1">+IF(AND(ISNUMBER(OFFSET('Water Data'!$D$4,0,10*ROW('Water Data'!D129))),'Data Summary'!BS135="Yes"),100-OFFSET('Water Data'!$D$4,0,10*ROW('Water Data'!D129)),NA())</f>
        <v>#N/A</v>
      </c>
      <c r="E135" s="506" t="e">
        <f ca="1">+IF(AND(ISNUMBER(OFFSET('Water Data'!$D$6,0,10*ROW('Water Data'!D129))),'Data Summary'!BT135="Yes"),OFFSET('Water Data'!$D$6,0,10*ROW('Water Data'!D129)),NA())</f>
        <v>#N/A</v>
      </c>
      <c r="F135" s="506" t="e">
        <f ca="1">+IF(AND(ISNUMBER(OFFSET('Water Data'!$D$9,0,10*ROW('Water Data'!D129))),'Data Summary'!BU135="Yes"),OFFSET('Water Data'!$D$9,0,10*ROW('Water Data'!D129)),NA())</f>
        <v>#N/A</v>
      </c>
      <c r="G135" s="506" t="e">
        <f ca="1">+IF(AND(ISNUMBER(OFFSET('Water Data'!$E$4,0,10*ROW('Water Data'!E129))),'Data Summary'!BV135="Yes"),100-OFFSET('Water Data'!$E$4,0,10*ROW('Water Data'!E129)),NA())</f>
        <v>#N/A</v>
      </c>
      <c r="H135" s="506" t="e">
        <f ca="1">+IF(AND(ISNUMBER(OFFSET('Water Data'!$E$6,0,10*ROW('Water Data'!E129))),'Data Summary'!BW135="Yes"),OFFSET('Water Data'!$E$6,0,10*ROW('Water Data'!E129)),NA())</f>
        <v>#N/A</v>
      </c>
      <c r="I135" s="506" t="e">
        <f ca="1">+IF(AND(ISNUMBER(OFFSET('Water Data'!$E$9,0,10*ROW('Water Data'!E129))),'Data Summary'!BX135="Yes"),OFFSET('Water Data'!$E$9,0,10*ROW('Water Data'!E129)),NA())</f>
        <v>#N/A</v>
      </c>
      <c r="J135" s="506" t="e">
        <f ca="1">+IF(AND(ISNUMBER(OFFSET('Water Data'!$F$4,0,10*ROW('Water Data'!F129))),'Data Summary'!BY135="Yes"),100-OFFSET('Water Data'!$F$4,0,10*ROW('Water Data'!F129)),NA())</f>
        <v>#N/A</v>
      </c>
      <c r="K135" s="506" t="e">
        <f ca="1">+IF(AND(ISNUMBER(OFFSET('Water Data'!$F$6,0,10*ROW('Water Data'!F129))),'Data Summary'!BZ135="Yes"),OFFSET('Water Data'!$F$6,0,10*ROW('Water Data'!F129)),NA())</f>
        <v>#N/A</v>
      </c>
      <c r="L135" s="506" t="e">
        <f ca="1">+IF(AND(ISNUMBER(OFFSET('Water Data'!$F$9,0,10*ROW('Water Data'!F129))),'Data Summary'!CA135="Yes"),OFFSET('Water Data'!$F$9,0,10*ROW('Water Data'!F129)),NA())</f>
        <v>#N/A</v>
      </c>
      <c r="M135" s="506" t="e">
        <f ca="1">+IF(AND(ISNUMBER(OFFSET('Water Data'!$G$4,0,10*ROW('Water Data'!G129))),'Data Summary'!CB135="Yes"),100-OFFSET('Water Data'!$G$4,0,10*ROW('Water Data'!G129)),NA())</f>
        <v>#N/A</v>
      </c>
      <c r="N135" s="506" t="e">
        <f ca="1">+IF(AND(ISNUMBER(OFFSET('Water Data'!$G$6,0,10*ROW('Water Data'!G129))),'Data Summary'!CC135="Yes"),OFFSET('Water Data'!$G$6,0,10*ROW('Water Data'!G129)),NA())</f>
        <v>#N/A</v>
      </c>
      <c r="O135" s="506" t="e">
        <f ca="1">+IF(AND(ISNUMBER(OFFSET('Water Data'!$G$9,0,10*ROW('Water Data'!G129))),'Data Summary'!CD135="Yes"),OFFSET('Water Data'!$G$9,0,10*ROW('Water Data'!G129)),NA())</f>
        <v>#N/A</v>
      </c>
      <c r="P135" s="506" t="e">
        <f ca="1">+IF(AND(ISNUMBER(OFFSET('Water Data'!$H$4,0,10*ROW('Water Data'!H129))),'Data Summary'!CE135="Yes"),100-OFFSET('Water Data'!$H$4,0,10*ROW('Water Data'!H129)),NA())</f>
        <v>#N/A</v>
      </c>
      <c r="Q135" s="506" t="e">
        <f ca="1">+IF(AND(ISNUMBER(OFFSET('Water Data'!$H$6,0,10*ROW('Water Data'!H129))),'Data Summary'!CF135="Yes"),OFFSET('Water Data'!$H$6,0,10*ROW('Water Data'!H129)),NA())</f>
        <v>#N/A</v>
      </c>
      <c r="R135" s="506" t="e">
        <f ca="1">+IF(AND(ISNUMBER(OFFSET('Water Data'!$H$9,0,10*ROW('Water Data'!H129))),'Data Summary'!CG135="Yes"),OFFSET('Water Data'!$H$9,0,10*ROW('Water Data'!H129)),NA())</f>
        <v>#N/A</v>
      </c>
      <c r="S135" s="506" t="e">
        <f ca="1">+IF(AND(ISNUMBER(OFFSET('Water Data'!$I$4,0,10*ROW('Water Data'!I129))),'Data Summary'!CH135="Yes"),100-OFFSET('Water Data'!$I$4,0,10*ROW('Water Data'!I129)),NA())</f>
        <v>#N/A</v>
      </c>
      <c r="T135" s="506" t="e">
        <f ca="1">+IF(AND(ISNUMBER(OFFSET('Water Data'!$I$6,0,10*ROW('Water Data'!I129))),'Data Summary'!CI135="Yes"),OFFSET('Water Data'!$I$6,0,10*ROW('Water Data'!I129)),NA())</f>
        <v>#N/A</v>
      </c>
      <c r="U135" s="506" t="e">
        <f ca="1">+IF(AND(ISNUMBER(OFFSET('Water Data'!$I$9,0,10*ROW('Water Data'!I129))),'Data Summary'!CJ135="Yes"),OFFSET('Water Data'!$I$9,0,10*ROW('Water Data'!I129)),NA())</f>
        <v>#N/A</v>
      </c>
      <c r="V135" s="507" t="e">
        <f ca="1">+IF(AND(ISNUMBER(OFFSET('Sanitation Data'!$D$4,0,10*ROW('Sanitation Data'!D129))),'Data Summary'!CK135="Yes"),100-OFFSET('Sanitation Data'!$D$4,0,10*ROW('Sanitation Data'!D129)),NA())</f>
        <v>#N/A</v>
      </c>
      <c r="W135" s="507" t="e">
        <f ca="1">+IF(AND(ISNUMBER(OFFSET('Sanitation Data'!$D$6,0,10*ROW('Sanitation Data'!D129))),'Data Summary'!CL135="Yes"),OFFSET('Sanitation Data'!$D$6,0,10*ROW('Sanitation Data'!D129)),NA())</f>
        <v>#N/A</v>
      </c>
      <c r="X135" s="507" t="e">
        <f ca="1">+IF(AND(ISNUMBER(OFFSET('Sanitation Data'!$D$10,0,10*ROW('Sanitation Data'!D129))),'Data Summary'!CM135="Yes"),OFFSET('Sanitation Data'!$D$10,0,10*ROW('Sanitation Data'!D129)),NA())</f>
        <v>#N/A</v>
      </c>
      <c r="Y135" s="507" t="e">
        <f ca="1">+IF(AND(ISNUMBER(OFFSET('Sanitation Data'!$D$11,0,10*ROW('Sanitation Data'!D129))),'Data Summary'!CN135="Yes"),OFFSET('Sanitation Data'!$D$11,0,10*ROW('Sanitation Data'!D129)),NA())</f>
        <v>#N/A</v>
      </c>
      <c r="Z135" s="507" t="e">
        <f ca="1">+IF(AND(ISNUMBER(OFFSET('Sanitation Data'!$D$12,0,10*ROW('Sanitation Data'!D129))),'Data Summary'!CO135="Yes"),OFFSET('Sanitation Data'!$D$12,0,10*ROW('Sanitation Data'!D129)),NA())</f>
        <v>#N/A</v>
      </c>
      <c r="AA135" s="507" t="e">
        <f ca="1">+IF(AND(ISNUMBER(OFFSET('Sanitation Data'!$E$4,0,10*ROW('Sanitation Data'!E129))),'Data Summary'!CP135="Yes"),100-OFFSET('Sanitation Data'!$E$4,0,10*ROW('Sanitation Data'!E129)),NA())</f>
        <v>#N/A</v>
      </c>
      <c r="AB135" s="507" t="e">
        <f ca="1">+IF(AND(ISNUMBER(OFFSET('Sanitation Data'!$E$6,0,10*ROW('Sanitation Data'!E129))),'Data Summary'!CQ135="Yes"),OFFSET('Sanitation Data'!$E$6,0,10*ROW('Sanitation Data'!E129)),NA())</f>
        <v>#N/A</v>
      </c>
      <c r="AC135" s="507" t="e">
        <f ca="1">+IF(AND(ISNUMBER(OFFSET('Sanitation Data'!$E$10,0,10*ROW('Sanitation Data'!E129))),'Data Summary'!CR135="Yes"),OFFSET('Sanitation Data'!$E$10,0,10*ROW('Sanitation Data'!E129)),NA())</f>
        <v>#N/A</v>
      </c>
      <c r="AD135" s="507" t="e">
        <f ca="1">+IF(AND(ISNUMBER(OFFSET('Sanitation Data'!$E$11,0,10*ROW('Sanitation Data'!E129))),'Data Summary'!CS135="Yes"),OFFSET('Sanitation Data'!$E$11,0,10*ROW('Sanitation Data'!E129)),NA())</f>
        <v>#N/A</v>
      </c>
      <c r="AE135" s="507" t="e">
        <f ca="1">+IF(AND(ISNUMBER(OFFSET('Sanitation Data'!$E$12,0,10*ROW('Sanitation Data'!E129))),'Data Summary'!CT135="Yes"),OFFSET('Sanitation Data'!$E$12,0,10*ROW('Sanitation Data'!E129)),NA())</f>
        <v>#N/A</v>
      </c>
      <c r="AF135" s="507" t="e">
        <f ca="1">+IF(AND(ISNUMBER(OFFSET('Sanitation Data'!$F$4,0,10*ROW('Sanitation Data'!F129))),'Data Summary'!CU135="Yes"),100-OFFSET('Sanitation Data'!$F$4,0,10*ROW('Sanitation Data'!F129)),NA())</f>
        <v>#N/A</v>
      </c>
      <c r="AG135" s="507" t="e">
        <f ca="1">+IF(AND(ISNUMBER(OFFSET('Sanitation Data'!$F$6,0,10*ROW('Sanitation Data'!F129))),'Data Summary'!CV135="Yes"),OFFSET('Sanitation Data'!$F$6,0,10*ROW('Sanitation Data'!F129)),NA())</f>
        <v>#N/A</v>
      </c>
      <c r="AH135" s="507" t="e">
        <f ca="1">+IF(AND(ISNUMBER(OFFSET('Sanitation Data'!$F$10,0,10*ROW('Sanitation Data'!F129))),'Data Summary'!CW135="Yes"),OFFSET('Sanitation Data'!$F$10,0,10*ROW('Sanitation Data'!F129)),NA())</f>
        <v>#N/A</v>
      </c>
      <c r="AI135" s="507" t="e">
        <f ca="1">+IF(AND(ISNUMBER(OFFSET('Sanitation Data'!$F$11,0,10*ROW('Sanitation Data'!F129))),'Data Summary'!CX135="Yes"),OFFSET('Sanitation Data'!$F$11,0,10*ROW('Sanitation Data'!F129)),NA())</f>
        <v>#N/A</v>
      </c>
      <c r="AJ135" s="507" t="e">
        <f ca="1">+IF(AND(ISNUMBER(OFFSET('Sanitation Data'!$F$12,0,10*ROW('Sanitation Data'!F129))),'Data Summary'!CY135="Yes"),OFFSET('Sanitation Data'!$F$12,0,10*ROW('Sanitation Data'!F129)),NA())</f>
        <v>#N/A</v>
      </c>
      <c r="AK135" s="507" t="e">
        <f ca="1">+IF(AND(ISNUMBER(OFFSET('Sanitation Data'!$G$4,0,10*ROW('Sanitation Data'!G129))),'Data Summary'!CZ135="Yes"),100-OFFSET('Sanitation Data'!$G$4,0,10*ROW('Sanitation Data'!G129)),NA())</f>
        <v>#N/A</v>
      </c>
      <c r="AL135" s="507" t="e">
        <f ca="1">+IF(AND(ISNUMBER(OFFSET('Sanitation Data'!$G$6,0,10*ROW('Sanitation Data'!G129))),'Data Summary'!DA135="Yes"),OFFSET('Sanitation Data'!$G$6,0,10*ROW('Sanitation Data'!G129)),NA())</f>
        <v>#N/A</v>
      </c>
      <c r="AM135" s="507" t="e">
        <f ca="1">+IF(AND(ISNUMBER(OFFSET('Sanitation Data'!$G$10,0,10*ROW('Sanitation Data'!G129))),'Data Summary'!DB135="Yes"),OFFSET('Sanitation Data'!$G$10,0,10*ROW('Sanitation Data'!G129)),NA())</f>
        <v>#N/A</v>
      </c>
      <c r="AN135" s="507" t="e">
        <f ca="1">+IF(AND(ISNUMBER(OFFSET('Sanitation Data'!$G$11,0,10*ROW('Sanitation Data'!G129))),'Data Summary'!DC135="Yes"),OFFSET('Sanitation Data'!$G$11,0,10*ROW('Sanitation Data'!G129)),NA())</f>
        <v>#N/A</v>
      </c>
      <c r="AO135" s="507" t="e">
        <f ca="1">+IF(AND(ISNUMBER(OFFSET('Sanitation Data'!$G$12,0,10*ROW('Sanitation Data'!G129))),'Data Summary'!DD135="Yes"),OFFSET('Sanitation Data'!$G$12,0,10*ROW('Sanitation Data'!G129)),NA())</f>
        <v>#N/A</v>
      </c>
      <c r="AP135" s="507" t="e">
        <f ca="1">+IF(AND(ISNUMBER(OFFSET('Sanitation Data'!$H$4,0,10*ROW('Sanitation Data'!H129))),'Data Summary'!DE135="Yes"),100-OFFSET('Sanitation Data'!$H$4,0,10*ROW('Sanitation Data'!H129)),NA())</f>
        <v>#N/A</v>
      </c>
      <c r="AQ135" s="507" t="e">
        <f ca="1">+IF(AND(ISNUMBER(OFFSET('Sanitation Data'!$H$6,0,10*ROW('Sanitation Data'!H129))),'Data Summary'!DF135="Yes"),OFFSET('Sanitation Data'!$H$6,0,10*ROW('Sanitation Data'!H129)),NA())</f>
        <v>#N/A</v>
      </c>
      <c r="AR135" s="507" t="e">
        <f ca="1">+IF(AND(ISNUMBER(OFFSET('Sanitation Data'!$H$10,0,10*ROW('Sanitation Data'!H129))),'Data Summary'!DG135="Yes"),OFFSET('Sanitation Data'!$H$10,0,10*ROW('Sanitation Data'!H129)),NA())</f>
        <v>#N/A</v>
      </c>
      <c r="AS135" s="507" t="e">
        <f ca="1">+IF(AND(ISNUMBER(OFFSET('Sanitation Data'!$H$11,0,10*ROW('Sanitation Data'!H129))),'Data Summary'!DH135="Yes"),OFFSET('Sanitation Data'!$H$11,0,10*ROW('Sanitation Data'!H129)),NA())</f>
        <v>#N/A</v>
      </c>
      <c r="AT135" s="507" t="e">
        <f ca="1">+IF(AND(ISNUMBER(OFFSET('Sanitation Data'!$H$12,0,10*ROW('Sanitation Data'!H129))),'Data Summary'!DI135="Yes"),OFFSET('Sanitation Data'!$H$12,0,10*ROW('Sanitation Data'!H129)),NA())</f>
        <v>#N/A</v>
      </c>
      <c r="AU135" s="507" t="e">
        <f ca="1">+IF(AND(ISNUMBER(OFFSET('Sanitation Data'!$I$4,0,10*ROW('Sanitation Data'!I129))),'Data Summary'!DJ135="Yes"),100-OFFSET('Sanitation Data'!$I$4,0,10*ROW('Sanitation Data'!I129)),NA())</f>
        <v>#N/A</v>
      </c>
      <c r="AV135" s="507" t="e">
        <f ca="1">+IF(AND(ISNUMBER(OFFSET('Sanitation Data'!$I$6,0,10*ROW('Sanitation Data'!I129))),'Data Summary'!DK135="Yes"),OFFSET('Sanitation Data'!$I$6,0,10*ROW('Sanitation Data'!I129)),NA())</f>
        <v>#N/A</v>
      </c>
      <c r="AW135" s="507" t="e">
        <f ca="1">+IF(AND(ISNUMBER(OFFSET('Sanitation Data'!$I$10,0,10*ROW('Sanitation Data'!I129))),'Data Summary'!DL135="Yes"),OFFSET('Sanitation Data'!$I$10,0,10*ROW('Sanitation Data'!I129)),NA())</f>
        <v>#N/A</v>
      </c>
      <c r="AX135" s="507" t="e">
        <f ca="1">+IF(AND(ISNUMBER(OFFSET('Sanitation Data'!$I$11,0,10*ROW('Sanitation Data'!I129))),'Data Summary'!DM135="Yes"),OFFSET('Sanitation Data'!$I$11,0,10*ROW('Sanitation Data'!I129)),NA())</f>
        <v>#N/A</v>
      </c>
      <c r="AY135" s="507" t="e">
        <f ca="1">+IF(AND(ISNUMBER(OFFSET('Sanitation Data'!$I$12,0,10*ROW('Sanitation Data'!I129))),'Data Summary'!DN135="Yes"),OFFSET('Sanitation Data'!$I$12,0,10*ROW('Sanitation Data'!I129)),NA())</f>
        <v>#N/A</v>
      </c>
      <c r="AZ135" s="508" t="e">
        <f ca="1">+IF(AND(ISNUMBER(OFFSET('Hygiene Data'!$D$5,0,10*ROW('Hygiene Data'!D129))),'Data Summary'!DO135="Yes"),OFFSET('Hygiene Data'!$D$5,0,10*ROW('Hygiene Data'!D129)),NA())</f>
        <v>#N/A</v>
      </c>
      <c r="BA135" s="508" t="e">
        <f ca="1">+IF(AND(ISNUMBER(OFFSET('Hygiene Data'!$D$7,0,10*ROW('Hygiene Data'!D129))),'Data Summary'!DP135="Yes"),OFFSET('Hygiene Data'!$D$7,0,10*ROW('Hygiene Data'!D129)),NA())</f>
        <v>#N/A</v>
      </c>
      <c r="BB135" s="508" t="e">
        <f ca="1">+IF(AND(ISNUMBER(OFFSET('Hygiene Data'!$D$9,0,10*ROW('Hygiene Data'!D129))),'Data Summary'!DQ135="Yes"),OFFSET('Hygiene Data'!$D$9,0,10*ROW('Hygiene Data'!D129)),NA())</f>
        <v>#N/A</v>
      </c>
      <c r="BC135" s="508" t="e">
        <f ca="1">+IF(AND(ISNUMBER(OFFSET('Hygiene Data'!$E$5,0,10*ROW('Hygiene Data'!E129))),'Data Summary'!DR135="Yes"),OFFSET('Hygiene Data'!$E$5,0,10*ROW('Hygiene Data'!E129)),NA())</f>
        <v>#N/A</v>
      </c>
      <c r="BD135" s="508" t="e">
        <f ca="1">+IF(AND(ISNUMBER(OFFSET('Hygiene Data'!$E$7,0,10*ROW('Hygiene Data'!E129))),'Data Summary'!DS135="Yes"),OFFSET('Hygiene Data'!$E$7,0,10*ROW('Hygiene Data'!E129)),NA())</f>
        <v>#N/A</v>
      </c>
      <c r="BE135" s="508" t="e">
        <f ca="1">+IF(AND(ISNUMBER(OFFSET('Hygiene Data'!$E$9,0,10*ROW('Hygiene Data'!E129))),'Data Summary'!DT135="Yes"),OFFSET('Hygiene Data'!$E$9,0,10*ROW('Hygiene Data'!E129)),NA())</f>
        <v>#N/A</v>
      </c>
      <c r="BF135" s="508" t="e">
        <f ca="1">+IF(AND(ISNUMBER(OFFSET('Hygiene Data'!$F$5,0,10*ROW('Hygiene Data'!F129))),'Data Summary'!DU135="Yes"),OFFSET('Hygiene Data'!$F$5,0,10*ROW('Hygiene Data'!F129)),NA())</f>
        <v>#N/A</v>
      </c>
      <c r="BG135" s="508" t="e">
        <f ca="1">+IF(AND(ISNUMBER(OFFSET('Hygiene Data'!$F$7,0,10*ROW('Hygiene Data'!F129))),'Data Summary'!DV135="Yes"),OFFSET('Hygiene Data'!$F$7,0,10*ROW('Hygiene Data'!F129)),NA())</f>
        <v>#N/A</v>
      </c>
      <c r="BH135" s="508" t="e">
        <f ca="1">+IF(AND(ISNUMBER(OFFSET('Hygiene Data'!$F$9,0,10*ROW('Hygiene Data'!F129))),'Data Summary'!DW135="Yes"),OFFSET('Hygiene Data'!$F$9,0,10*ROW('Hygiene Data'!F129)),NA())</f>
        <v>#N/A</v>
      </c>
      <c r="BI135" s="508" t="e">
        <f ca="1">+IF(AND(ISNUMBER(OFFSET('Hygiene Data'!$G$5,0,10*ROW('Hygiene Data'!G129))),'Data Summary'!DX135="Yes"),OFFSET('Hygiene Data'!$G$5,0,10*ROW('Hygiene Data'!G129)),NA())</f>
        <v>#N/A</v>
      </c>
      <c r="BJ135" s="508" t="e">
        <f ca="1">+IF(AND(ISNUMBER(OFFSET('Hygiene Data'!$G$7,0,10*ROW('Hygiene Data'!G129))),'Data Summary'!DY135="Yes"),OFFSET('Hygiene Data'!$G$7,0,10*ROW('Hygiene Data'!G129)),NA())</f>
        <v>#N/A</v>
      </c>
      <c r="BK135" s="508" t="e">
        <f ca="1">+IF(AND(ISNUMBER(OFFSET('Hygiene Data'!$G$9,0,10*ROW('Hygiene Data'!G129))),'Data Summary'!DZ135="Yes"),OFFSET('Hygiene Data'!$G$9,0,10*ROW('Hygiene Data'!G129)),NA())</f>
        <v>#N/A</v>
      </c>
      <c r="BL135" s="508" t="e">
        <f ca="1">+IF(AND(ISNUMBER(OFFSET('Hygiene Data'!$H$5,0,10*ROW('Hygiene Data'!H129))),'Data Summary'!EA135="Yes"),OFFSET('Hygiene Data'!$H$5,0,10*ROW('Hygiene Data'!H129)),NA())</f>
        <v>#N/A</v>
      </c>
      <c r="BM135" s="508" t="e">
        <f ca="1">+IF(AND(ISNUMBER(OFFSET('Hygiene Data'!$H$7,0,10*ROW('Hygiene Data'!H129))),'Data Summary'!EB135="Yes"),OFFSET('Hygiene Data'!$H$7,0,10*ROW('Hygiene Data'!H129)),NA())</f>
        <v>#N/A</v>
      </c>
      <c r="BN135" s="508" t="e">
        <f ca="1">+IF(AND(ISNUMBER(OFFSET('Hygiene Data'!$H$9,0,10*ROW('Hygiene Data'!H129))),'Data Summary'!EC135="Yes"),OFFSET('Hygiene Data'!$H$9,0,10*ROW('Hygiene Data'!H129)),NA())</f>
        <v>#N/A</v>
      </c>
      <c r="BO135" s="508" t="e">
        <f ca="1">+IF(AND(ISNUMBER(OFFSET('Hygiene Data'!$I$5,0,10*ROW('Hygiene Data'!I129))),'Data Summary'!ED135="Yes"),OFFSET('Hygiene Data'!$I$5,0,10*ROW('Hygiene Data'!I129)),NA())</f>
        <v>#N/A</v>
      </c>
      <c r="BP135" s="508" t="e">
        <f ca="1">+IF(AND(ISNUMBER(OFFSET('Hygiene Data'!$I$7,0,10*ROW('Hygiene Data'!I129))),'Data Summary'!EE135="Yes"),OFFSET('Hygiene Data'!$I$7,0,10*ROW('Hygiene Data'!I129)),NA())</f>
        <v>#N/A</v>
      </c>
      <c r="BQ135" s="508" t="e">
        <f ca="1">+IF(AND(ISNUMBER(OFFSET('Hygiene Data'!$I$9,0,10*ROW('Hygiene Data'!I129))),'Data Summary'!EF135="Yes"),OFFSET('Hygiene Data'!$I$9,0,10*ROW('Hygiene Data'!I129)),NA())</f>
        <v>#N/A</v>
      </c>
    </row>
    <row r="136" spans="1:69" x14ac:dyDescent="0.25">
      <c r="A136" s="504" t="e">
        <f ca="1">+RIGHT('Data Summary'!A136,LEN('Data Summary'!A136)-9)</f>
        <v>#VALUE!</v>
      </c>
      <c r="B136" s="478" t="str">
        <f ca="1">+IF(ISTEXT('Data Summary'!B136),'Data Summary'!B136,"")</f>
        <v/>
      </c>
      <c r="C136" s="505" t="e">
        <f ca="1">+VALUE('Data Summary'!C136)</f>
        <v>#VALUE!</v>
      </c>
      <c r="D136" s="506" t="e">
        <f ca="1">+IF(AND(ISNUMBER(OFFSET('Water Data'!$D$4,0,10*ROW('Water Data'!D130))),'Data Summary'!BS136="Yes"),100-OFFSET('Water Data'!$D$4,0,10*ROW('Water Data'!D130)),NA())</f>
        <v>#N/A</v>
      </c>
      <c r="E136" s="506" t="e">
        <f ca="1">+IF(AND(ISNUMBER(OFFSET('Water Data'!$D$6,0,10*ROW('Water Data'!D130))),'Data Summary'!BT136="Yes"),OFFSET('Water Data'!$D$6,0,10*ROW('Water Data'!D130)),NA())</f>
        <v>#N/A</v>
      </c>
      <c r="F136" s="506" t="e">
        <f ca="1">+IF(AND(ISNUMBER(OFFSET('Water Data'!$D$9,0,10*ROW('Water Data'!D130))),'Data Summary'!BU136="Yes"),OFFSET('Water Data'!$D$9,0,10*ROW('Water Data'!D130)),NA())</f>
        <v>#N/A</v>
      </c>
      <c r="G136" s="506" t="e">
        <f ca="1">+IF(AND(ISNUMBER(OFFSET('Water Data'!$E$4,0,10*ROW('Water Data'!E130))),'Data Summary'!BV136="Yes"),100-OFFSET('Water Data'!$E$4,0,10*ROW('Water Data'!E130)),NA())</f>
        <v>#N/A</v>
      </c>
      <c r="H136" s="506" t="e">
        <f ca="1">+IF(AND(ISNUMBER(OFFSET('Water Data'!$E$6,0,10*ROW('Water Data'!E130))),'Data Summary'!BW136="Yes"),OFFSET('Water Data'!$E$6,0,10*ROW('Water Data'!E130)),NA())</f>
        <v>#N/A</v>
      </c>
      <c r="I136" s="506" t="e">
        <f ca="1">+IF(AND(ISNUMBER(OFFSET('Water Data'!$E$9,0,10*ROW('Water Data'!E130))),'Data Summary'!BX136="Yes"),OFFSET('Water Data'!$E$9,0,10*ROW('Water Data'!E130)),NA())</f>
        <v>#N/A</v>
      </c>
      <c r="J136" s="506" t="e">
        <f ca="1">+IF(AND(ISNUMBER(OFFSET('Water Data'!$F$4,0,10*ROW('Water Data'!F130))),'Data Summary'!BY136="Yes"),100-OFFSET('Water Data'!$F$4,0,10*ROW('Water Data'!F130)),NA())</f>
        <v>#N/A</v>
      </c>
      <c r="K136" s="506" t="e">
        <f ca="1">+IF(AND(ISNUMBER(OFFSET('Water Data'!$F$6,0,10*ROW('Water Data'!F130))),'Data Summary'!BZ136="Yes"),OFFSET('Water Data'!$F$6,0,10*ROW('Water Data'!F130)),NA())</f>
        <v>#N/A</v>
      </c>
      <c r="L136" s="506" t="e">
        <f ca="1">+IF(AND(ISNUMBER(OFFSET('Water Data'!$F$9,0,10*ROW('Water Data'!F130))),'Data Summary'!CA136="Yes"),OFFSET('Water Data'!$F$9,0,10*ROW('Water Data'!F130)),NA())</f>
        <v>#N/A</v>
      </c>
      <c r="M136" s="506" t="e">
        <f ca="1">+IF(AND(ISNUMBER(OFFSET('Water Data'!$G$4,0,10*ROW('Water Data'!G130))),'Data Summary'!CB136="Yes"),100-OFFSET('Water Data'!$G$4,0,10*ROW('Water Data'!G130)),NA())</f>
        <v>#N/A</v>
      </c>
      <c r="N136" s="506" t="e">
        <f ca="1">+IF(AND(ISNUMBER(OFFSET('Water Data'!$G$6,0,10*ROW('Water Data'!G130))),'Data Summary'!CC136="Yes"),OFFSET('Water Data'!$G$6,0,10*ROW('Water Data'!G130)),NA())</f>
        <v>#N/A</v>
      </c>
      <c r="O136" s="506" t="e">
        <f ca="1">+IF(AND(ISNUMBER(OFFSET('Water Data'!$G$9,0,10*ROW('Water Data'!G130))),'Data Summary'!CD136="Yes"),OFFSET('Water Data'!$G$9,0,10*ROW('Water Data'!G130)),NA())</f>
        <v>#N/A</v>
      </c>
      <c r="P136" s="506" t="e">
        <f ca="1">+IF(AND(ISNUMBER(OFFSET('Water Data'!$H$4,0,10*ROW('Water Data'!H130))),'Data Summary'!CE136="Yes"),100-OFFSET('Water Data'!$H$4,0,10*ROW('Water Data'!H130)),NA())</f>
        <v>#N/A</v>
      </c>
      <c r="Q136" s="506" t="e">
        <f ca="1">+IF(AND(ISNUMBER(OFFSET('Water Data'!$H$6,0,10*ROW('Water Data'!H130))),'Data Summary'!CF136="Yes"),OFFSET('Water Data'!$H$6,0,10*ROW('Water Data'!H130)),NA())</f>
        <v>#N/A</v>
      </c>
      <c r="R136" s="506" t="e">
        <f ca="1">+IF(AND(ISNUMBER(OFFSET('Water Data'!$H$9,0,10*ROW('Water Data'!H130))),'Data Summary'!CG136="Yes"),OFFSET('Water Data'!$H$9,0,10*ROW('Water Data'!H130)),NA())</f>
        <v>#N/A</v>
      </c>
      <c r="S136" s="506" t="e">
        <f ca="1">+IF(AND(ISNUMBER(OFFSET('Water Data'!$I$4,0,10*ROW('Water Data'!I130))),'Data Summary'!CH136="Yes"),100-OFFSET('Water Data'!$I$4,0,10*ROW('Water Data'!I130)),NA())</f>
        <v>#N/A</v>
      </c>
      <c r="T136" s="506" t="e">
        <f ca="1">+IF(AND(ISNUMBER(OFFSET('Water Data'!$I$6,0,10*ROW('Water Data'!I130))),'Data Summary'!CI136="Yes"),OFFSET('Water Data'!$I$6,0,10*ROW('Water Data'!I130)),NA())</f>
        <v>#N/A</v>
      </c>
      <c r="U136" s="506" t="e">
        <f ca="1">+IF(AND(ISNUMBER(OFFSET('Water Data'!$I$9,0,10*ROW('Water Data'!I130))),'Data Summary'!CJ136="Yes"),OFFSET('Water Data'!$I$9,0,10*ROW('Water Data'!I130)),NA())</f>
        <v>#N/A</v>
      </c>
      <c r="V136" s="507" t="e">
        <f ca="1">+IF(AND(ISNUMBER(OFFSET('Sanitation Data'!$D$4,0,10*ROW('Sanitation Data'!D130))),'Data Summary'!CK136="Yes"),100-OFFSET('Sanitation Data'!$D$4,0,10*ROW('Sanitation Data'!D130)),NA())</f>
        <v>#N/A</v>
      </c>
      <c r="W136" s="507" t="e">
        <f ca="1">+IF(AND(ISNUMBER(OFFSET('Sanitation Data'!$D$6,0,10*ROW('Sanitation Data'!D130))),'Data Summary'!CL136="Yes"),OFFSET('Sanitation Data'!$D$6,0,10*ROW('Sanitation Data'!D130)),NA())</f>
        <v>#N/A</v>
      </c>
      <c r="X136" s="507" t="e">
        <f ca="1">+IF(AND(ISNUMBER(OFFSET('Sanitation Data'!$D$10,0,10*ROW('Sanitation Data'!D130))),'Data Summary'!CM136="Yes"),OFFSET('Sanitation Data'!$D$10,0,10*ROW('Sanitation Data'!D130)),NA())</f>
        <v>#N/A</v>
      </c>
      <c r="Y136" s="507" t="e">
        <f ca="1">+IF(AND(ISNUMBER(OFFSET('Sanitation Data'!$D$11,0,10*ROW('Sanitation Data'!D130))),'Data Summary'!CN136="Yes"),OFFSET('Sanitation Data'!$D$11,0,10*ROW('Sanitation Data'!D130)),NA())</f>
        <v>#N/A</v>
      </c>
      <c r="Z136" s="507" t="e">
        <f ca="1">+IF(AND(ISNUMBER(OFFSET('Sanitation Data'!$D$12,0,10*ROW('Sanitation Data'!D130))),'Data Summary'!CO136="Yes"),OFFSET('Sanitation Data'!$D$12,0,10*ROW('Sanitation Data'!D130)),NA())</f>
        <v>#N/A</v>
      </c>
      <c r="AA136" s="507" t="e">
        <f ca="1">+IF(AND(ISNUMBER(OFFSET('Sanitation Data'!$E$4,0,10*ROW('Sanitation Data'!E130))),'Data Summary'!CP136="Yes"),100-OFFSET('Sanitation Data'!$E$4,0,10*ROW('Sanitation Data'!E130)),NA())</f>
        <v>#N/A</v>
      </c>
      <c r="AB136" s="507" t="e">
        <f ca="1">+IF(AND(ISNUMBER(OFFSET('Sanitation Data'!$E$6,0,10*ROW('Sanitation Data'!E130))),'Data Summary'!CQ136="Yes"),OFFSET('Sanitation Data'!$E$6,0,10*ROW('Sanitation Data'!E130)),NA())</f>
        <v>#N/A</v>
      </c>
      <c r="AC136" s="507" t="e">
        <f ca="1">+IF(AND(ISNUMBER(OFFSET('Sanitation Data'!$E$10,0,10*ROW('Sanitation Data'!E130))),'Data Summary'!CR136="Yes"),OFFSET('Sanitation Data'!$E$10,0,10*ROW('Sanitation Data'!E130)),NA())</f>
        <v>#N/A</v>
      </c>
      <c r="AD136" s="507" t="e">
        <f ca="1">+IF(AND(ISNUMBER(OFFSET('Sanitation Data'!$E$11,0,10*ROW('Sanitation Data'!E130))),'Data Summary'!CS136="Yes"),OFFSET('Sanitation Data'!$E$11,0,10*ROW('Sanitation Data'!E130)),NA())</f>
        <v>#N/A</v>
      </c>
      <c r="AE136" s="507" t="e">
        <f ca="1">+IF(AND(ISNUMBER(OFFSET('Sanitation Data'!$E$12,0,10*ROW('Sanitation Data'!E130))),'Data Summary'!CT136="Yes"),OFFSET('Sanitation Data'!$E$12,0,10*ROW('Sanitation Data'!E130)),NA())</f>
        <v>#N/A</v>
      </c>
      <c r="AF136" s="507" t="e">
        <f ca="1">+IF(AND(ISNUMBER(OFFSET('Sanitation Data'!$F$4,0,10*ROW('Sanitation Data'!F130))),'Data Summary'!CU136="Yes"),100-OFFSET('Sanitation Data'!$F$4,0,10*ROW('Sanitation Data'!F130)),NA())</f>
        <v>#N/A</v>
      </c>
      <c r="AG136" s="507" t="e">
        <f ca="1">+IF(AND(ISNUMBER(OFFSET('Sanitation Data'!$F$6,0,10*ROW('Sanitation Data'!F130))),'Data Summary'!CV136="Yes"),OFFSET('Sanitation Data'!$F$6,0,10*ROW('Sanitation Data'!F130)),NA())</f>
        <v>#N/A</v>
      </c>
      <c r="AH136" s="507" t="e">
        <f ca="1">+IF(AND(ISNUMBER(OFFSET('Sanitation Data'!$F$10,0,10*ROW('Sanitation Data'!F130))),'Data Summary'!CW136="Yes"),OFFSET('Sanitation Data'!$F$10,0,10*ROW('Sanitation Data'!F130)),NA())</f>
        <v>#N/A</v>
      </c>
      <c r="AI136" s="507" t="e">
        <f ca="1">+IF(AND(ISNUMBER(OFFSET('Sanitation Data'!$F$11,0,10*ROW('Sanitation Data'!F130))),'Data Summary'!CX136="Yes"),OFFSET('Sanitation Data'!$F$11,0,10*ROW('Sanitation Data'!F130)),NA())</f>
        <v>#N/A</v>
      </c>
      <c r="AJ136" s="507" t="e">
        <f ca="1">+IF(AND(ISNUMBER(OFFSET('Sanitation Data'!$F$12,0,10*ROW('Sanitation Data'!F130))),'Data Summary'!CY136="Yes"),OFFSET('Sanitation Data'!$F$12,0,10*ROW('Sanitation Data'!F130)),NA())</f>
        <v>#N/A</v>
      </c>
      <c r="AK136" s="507" t="e">
        <f ca="1">+IF(AND(ISNUMBER(OFFSET('Sanitation Data'!$G$4,0,10*ROW('Sanitation Data'!G130))),'Data Summary'!CZ136="Yes"),100-OFFSET('Sanitation Data'!$G$4,0,10*ROW('Sanitation Data'!G130)),NA())</f>
        <v>#N/A</v>
      </c>
      <c r="AL136" s="507" t="e">
        <f ca="1">+IF(AND(ISNUMBER(OFFSET('Sanitation Data'!$G$6,0,10*ROW('Sanitation Data'!G130))),'Data Summary'!DA136="Yes"),OFFSET('Sanitation Data'!$G$6,0,10*ROW('Sanitation Data'!G130)),NA())</f>
        <v>#N/A</v>
      </c>
      <c r="AM136" s="507" t="e">
        <f ca="1">+IF(AND(ISNUMBER(OFFSET('Sanitation Data'!$G$10,0,10*ROW('Sanitation Data'!G130))),'Data Summary'!DB136="Yes"),OFFSET('Sanitation Data'!$G$10,0,10*ROW('Sanitation Data'!G130)),NA())</f>
        <v>#N/A</v>
      </c>
      <c r="AN136" s="507" t="e">
        <f ca="1">+IF(AND(ISNUMBER(OFFSET('Sanitation Data'!$G$11,0,10*ROW('Sanitation Data'!G130))),'Data Summary'!DC136="Yes"),OFFSET('Sanitation Data'!$G$11,0,10*ROW('Sanitation Data'!G130)),NA())</f>
        <v>#N/A</v>
      </c>
      <c r="AO136" s="507" t="e">
        <f ca="1">+IF(AND(ISNUMBER(OFFSET('Sanitation Data'!$G$12,0,10*ROW('Sanitation Data'!G130))),'Data Summary'!DD136="Yes"),OFFSET('Sanitation Data'!$G$12,0,10*ROW('Sanitation Data'!G130)),NA())</f>
        <v>#N/A</v>
      </c>
      <c r="AP136" s="507" t="e">
        <f ca="1">+IF(AND(ISNUMBER(OFFSET('Sanitation Data'!$H$4,0,10*ROW('Sanitation Data'!H130))),'Data Summary'!DE136="Yes"),100-OFFSET('Sanitation Data'!$H$4,0,10*ROW('Sanitation Data'!H130)),NA())</f>
        <v>#N/A</v>
      </c>
      <c r="AQ136" s="507" t="e">
        <f ca="1">+IF(AND(ISNUMBER(OFFSET('Sanitation Data'!$H$6,0,10*ROW('Sanitation Data'!H130))),'Data Summary'!DF136="Yes"),OFFSET('Sanitation Data'!$H$6,0,10*ROW('Sanitation Data'!H130)),NA())</f>
        <v>#N/A</v>
      </c>
      <c r="AR136" s="507" t="e">
        <f ca="1">+IF(AND(ISNUMBER(OFFSET('Sanitation Data'!$H$10,0,10*ROW('Sanitation Data'!H130))),'Data Summary'!DG136="Yes"),OFFSET('Sanitation Data'!$H$10,0,10*ROW('Sanitation Data'!H130)),NA())</f>
        <v>#N/A</v>
      </c>
      <c r="AS136" s="507" t="e">
        <f ca="1">+IF(AND(ISNUMBER(OFFSET('Sanitation Data'!$H$11,0,10*ROW('Sanitation Data'!H130))),'Data Summary'!DH136="Yes"),OFFSET('Sanitation Data'!$H$11,0,10*ROW('Sanitation Data'!H130)),NA())</f>
        <v>#N/A</v>
      </c>
      <c r="AT136" s="507" t="e">
        <f ca="1">+IF(AND(ISNUMBER(OFFSET('Sanitation Data'!$H$12,0,10*ROW('Sanitation Data'!H130))),'Data Summary'!DI136="Yes"),OFFSET('Sanitation Data'!$H$12,0,10*ROW('Sanitation Data'!H130)),NA())</f>
        <v>#N/A</v>
      </c>
      <c r="AU136" s="507" t="e">
        <f ca="1">+IF(AND(ISNUMBER(OFFSET('Sanitation Data'!$I$4,0,10*ROW('Sanitation Data'!I130))),'Data Summary'!DJ136="Yes"),100-OFFSET('Sanitation Data'!$I$4,0,10*ROW('Sanitation Data'!I130)),NA())</f>
        <v>#N/A</v>
      </c>
      <c r="AV136" s="507" t="e">
        <f ca="1">+IF(AND(ISNUMBER(OFFSET('Sanitation Data'!$I$6,0,10*ROW('Sanitation Data'!I130))),'Data Summary'!DK136="Yes"),OFFSET('Sanitation Data'!$I$6,0,10*ROW('Sanitation Data'!I130)),NA())</f>
        <v>#N/A</v>
      </c>
      <c r="AW136" s="507" t="e">
        <f ca="1">+IF(AND(ISNUMBER(OFFSET('Sanitation Data'!$I$10,0,10*ROW('Sanitation Data'!I130))),'Data Summary'!DL136="Yes"),OFFSET('Sanitation Data'!$I$10,0,10*ROW('Sanitation Data'!I130)),NA())</f>
        <v>#N/A</v>
      </c>
      <c r="AX136" s="507" t="e">
        <f ca="1">+IF(AND(ISNUMBER(OFFSET('Sanitation Data'!$I$11,0,10*ROW('Sanitation Data'!I130))),'Data Summary'!DM136="Yes"),OFFSET('Sanitation Data'!$I$11,0,10*ROW('Sanitation Data'!I130)),NA())</f>
        <v>#N/A</v>
      </c>
      <c r="AY136" s="507" t="e">
        <f ca="1">+IF(AND(ISNUMBER(OFFSET('Sanitation Data'!$I$12,0,10*ROW('Sanitation Data'!I130))),'Data Summary'!DN136="Yes"),OFFSET('Sanitation Data'!$I$12,0,10*ROW('Sanitation Data'!I130)),NA())</f>
        <v>#N/A</v>
      </c>
      <c r="AZ136" s="508" t="e">
        <f ca="1">+IF(AND(ISNUMBER(OFFSET('Hygiene Data'!$D$5,0,10*ROW('Hygiene Data'!D130))),'Data Summary'!DO136="Yes"),OFFSET('Hygiene Data'!$D$5,0,10*ROW('Hygiene Data'!D130)),NA())</f>
        <v>#N/A</v>
      </c>
      <c r="BA136" s="508" t="e">
        <f ca="1">+IF(AND(ISNUMBER(OFFSET('Hygiene Data'!$D$7,0,10*ROW('Hygiene Data'!D130))),'Data Summary'!DP136="Yes"),OFFSET('Hygiene Data'!$D$7,0,10*ROW('Hygiene Data'!D130)),NA())</f>
        <v>#N/A</v>
      </c>
      <c r="BB136" s="508" t="e">
        <f ca="1">+IF(AND(ISNUMBER(OFFSET('Hygiene Data'!$D$9,0,10*ROW('Hygiene Data'!D130))),'Data Summary'!DQ136="Yes"),OFFSET('Hygiene Data'!$D$9,0,10*ROW('Hygiene Data'!D130)),NA())</f>
        <v>#N/A</v>
      </c>
      <c r="BC136" s="508" t="e">
        <f ca="1">+IF(AND(ISNUMBER(OFFSET('Hygiene Data'!$E$5,0,10*ROW('Hygiene Data'!E130))),'Data Summary'!DR136="Yes"),OFFSET('Hygiene Data'!$E$5,0,10*ROW('Hygiene Data'!E130)),NA())</f>
        <v>#N/A</v>
      </c>
      <c r="BD136" s="508" t="e">
        <f ca="1">+IF(AND(ISNUMBER(OFFSET('Hygiene Data'!$E$7,0,10*ROW('Hygiene Data'!E130))),'Data Summary'!DS136="Yes"),OFFSET('Hygiene Data'!$E$7,0,10*ROW('Hygiene Data'!E130)),NA())</f>
        <v>#N/A</v>
      </c>
      <c r="BE136" s="508" t="e">
        <f ca="1">+IF(AND(ISNUMBER(OFFSET('Hygiene Data'!$E$9,0,10*ROW('Hygiene Data'!E130))),'Data Summary'!DT136="Yes"),OFFSET('Hygiene Data'!$E$9,0,10*ROW('Hygiene Data'!E130)),NA())</f>
        <v>#N/A</v>
      </c>
      <c r="BF136" s="508" t="e">
        <f ca="1">+IF(AND(ISNUMBER(OFFSET('Hygiene Data'!$F$5,0,10*ROW('Hygiene Data'!F130))),'Data Summary'!DU136="Yes"),OFFSET('Hygiene Data'!$F$5,0,10*ROW('Hygiene Data'!F130)),NA())</f>
        <v>#N/A</v>
      </c>
      <c r="BG136" s="508" t="e">
        <f ca="1">+IF(AND(ISNUMBER(OFFSET('Hygiene Data'!$F$7,0,10*ROW('Hygiene Data'!F130))),'Data Summary'!DV136="Yes"),OFFSET('Hygiene Data'!$F$7,0,10*ROW('Hygiene Data'!F130)),NA())</f>
        <v>#N/A</v>
      </c>
      <c r="BH136" s="508" t="e">
        <f ca="1">+IF(AND(ISNUMBER(OFFSET('Hygiene Data'!$F$9,0,10*ROW('Hygiene Data'!F130))),'Data Summary'!DW136="Yes"),OFFSET('Hygiene Data'!$F$9,0,10*ROW('Hygiene Data'!F130)),NA())</f>
        <v>#N/A</v>
      </c>
      <c r="BI136" s="508" t="e">
        <f ca="1">+IF(AND(ISNUMBER(OFFSET('Hygiene Data'!$G$5,0,10*ROW('Hygiene Data'!G130))),'Data Summary'!DX136="Yes"),OFFSET('Hygiene Data'!$G$5,0,10*ROW('Hygiene Data'!G130)),NA())</f>
        <v>#N/A</v>
      </c>
      <c r="BJ136" s="508" t="e">
        <f ca="1">+IF(AND(ISNUMBER(OFFSET('Hygiene Data'!$G$7,0,10*ROW('Hygiene Data'!G130))),'Data Summary'!DY136="Yes"),OFFSET('Hygiene Data'!$G$7,0,10*ROW('Hygiene Data'!G130)),NA())</f>
        <v>#N/A</v>
      </c>
      <c r="BK136" s="508" t="e">
        <f ca="1">+IF(AND(ISNUMBER(OFFSET('Hygiene Data'!$G$9,0,10*ROW('Hygiene Data'!G130))),'Data Summary'!DZ136="Yes"),OFFSET('Hygiene Data'!$G$9,0,10*ROW('Hygiene Data'!G130)),NA())</f>
        <v>#N/A</v>
      </c>
      <c r="BL136" s="508" t="e">
        <f ca="1">+IF(AND(ISNUMBER(OFFSET('Hygiene Data'!$H$5,0,10*ROW('Hygiene Data'!H130))),'Data Summary'!EA136="Yes"),OFFSET('Hygiene Data'!$H$5,0,10*ROW('Hygiene Data'!H130)),NA())</f>
        <v>#N/A</v>
      </c>
      <c r="BM136" s="508" t="e">
        <f ca="1">+IF(AND(ISNUMBER(OFFSET('Hygiene Data'!$H$7,0,10*ROW('Hygiene Data'!H130))),'Data Summary'!EB136="Yes"),OFFSET('Hygiene Data'!$H$7,0,10*ROW('Hygiene Data'!H130)),NA())</f>
        <v>#N/A</v>
      </c>
      <c r="BN136" s="508" t="e">
        <f ca="1">+IF(AND(ISNUMBER(OFFSET('Hygiene Data'!$H$9,0,10*ROW('Hygiene Data'!H130))),'Data Summary'!EC136="Yes"),OFFSET('Hygiene Data'!$H$9,0,10*ROW('Hygiene Data'!H130)),NA())</f>
        <v>#N/A</v>
      </c>
      <c r="BO136" s="508" t="e">
        <f ca="1">+IF(AND(ISNUMBER(OFFSET('Hygiene Data'!$I$5,0,10*ROW('Hygiene Data'!I130))),'Data Summary'!ED136="Yes"),OFFSET('Hygiene Data'!$I$5,0,10*ROW('Hygiene Data'!I130)),NA())</f>
        <v>#N/A</v>
      </c>
      <c r="BP136" s="508" t="e">
        <f ca="1">+IF(AND(ISNUMBER(OFFSET('Hygiene Data'!$I$7,0,10*ROW('Hygiene Data'!I130))),'Data Summary'!EE136="Yes"),OFFSET('Hygiene Data'!$I$7,0,10*ROW('Hygiene Data'!I130)),NA())</f>
        <v>#N/A</v>
      </c>
      <c r="BQ136" s="508" t="e">
        <f ca="1">+IF(AND(ISNUMBER(OFFSET('Hygiene Data'!$I$9,0,10*ROW('Hygiene Data'!I130))),'Data Summary'!EF136="Yes"),OFFSET('Hygiene Data'!$I$9,0,10*ROW('Hygiene Data'!I130)),NA())</f>
        <v>#N/A</v>
      </c>
    </row>
    <row r="137" spans="1:69" x14ac:dyDescent="0.25">
      <c r="A137" s="504" t="e">
        <f ca="1">+RIGHT('Data Summary'!A137,LEN('Data Summary'!A137)-9)</f>
        <v>#VALUE!</v>
      </c>
      <c r="B137" s="478" t="str">
        <f ca="1">+IF(ISTEXT('Data Summary'!B137),'Data Summary'!B137,"")</f>
        <v/>
      </c>
      <c r="C137" s="505" t="e">
        <f ca="1">+VALUE('Data Summary'!C137)</f>
        <v>#VALUE!</v>
      </c>
      <c r="D137" s="506" t="e">
        <f ca="1">+IF(AND(ISNUMBER(OFFSET('Water Data'!$D$4,0,10*ROW('Water Data'!D131))),'Data Summary'!BS137="Yes"),100-OFFSET('Water Data'!$D$4,0,10*ROW('Water Data'!D131)),NA())</f>
        <v>#N/A</v>
      </c>
      <c r="E137" s="506" t="e">
        <f ca="1">+IF(AND(ISNUMBER(OFFSET('Water Data'!$D$6,0,10*ROW('Water Data'!D131))),'Data Summary'!BT137="Yes"),OFFSET('Water Data'!$D$6,0,10*ROW('Water Data'!D131)),NA())</f>
        <v>#N/A</v>
      </c>
      <c r="F137" s="506" t="e">
        <f ca="1">+IF(AND(ISNUMBER(OFFSET('Water Data'!$D$9,0,10*ROW('Water Data'!D131))),'Data Summary'!BU137="Yes"),OFFSET('Water Data'!$D$9,0,10*ROW('Water Data'!D131)),NA())</f>
        <v>#N/A</v>
      </c>
      <c r="G137" s="506" t="e">
        <f ca="1">+IF(AND(ISNUMBER(OFFSET('Water Data'!$E$4,0,10*ROW('Water Data'!E131))),'Data Summary'!BV137="Yes"),100-OFFSET('Water Data'!$E$4,0,10*ROW('Water Data'!E131)),NA())</f>
        <v>#N/A</v>
      </c>
      <c r="H137" s="506" t="e">
        <f ca="1">+IF(AND(ISNUMBER(OFFSET('Water Data'!$E$6,0,10*ROW('Water Data'!E131))),'Data Summary'!BW137="Yes"),OFFSET('Water Data'!$E$6,0,10*ROW('Water Data'!E131)),NA())</f>
        <v>#N/A</v>
      </c>
      <c r="I137" s="506" t="e">
        <f ca="1">+IF(AND(ISNUMBER(OFFSET('Water Data'!$E$9,0,10*ROW('Water Data'!E131))),'Data Summary'!BX137="Yes"),OFFSET('Water Data'!$E$9,0,10*ROW('Water Data'!E131)),NA())</f>
        <v>#N/A</v>
      </c>
      <c r="J137" s="506" t="e">
        <f ca="1">+IF(AND(ISNUMBER(OFFSET('Water Data'!$F$4,0,10*ROW('Water Data'!F131))),'Data Summary'!BY137="Yes"),100-OFFSET('Water Data'!$F$4,0,10*ROW('Water Data'!F131)),NA())</f>
        <v>#N/A</v>
      </c>
      <c r="K137" s="506" t="e">
        <f ca="1">+IF(AND(ISNUMBER(OFFSET('Water Data'!$F$6,0,10*ROW('Water Data'!F131))),'Data Summary'!BZ137="Yes"),OFFSET('Water Data'!$F$6,0,10*ROW('Water Data'!F131)),NA())</f>
        <v>#N/A</v>
      </c>
      <c r="L137" s="506" t="e">
        <f ca="1">+IF(AND(ISNUMBER(OFFSET('Water Data'!$F$9,0,10*ROW('Water Data'!F131))),'Data Summary'!CA137="Yes"),OFFSET('Water Data'!$F$9,0,10*ROW('Water Data'!F131)),NA())</f>
        <v>#N/A</v>
      </c>
      <c r="M137" s="506" t="e">
        <f ca="1">+IF(AND(ISNUMBER(OFFSET('Water Data'!$G$4,0,10*ROW('Water Data'!G131))),'Data Summary'!CB137="Yes"),100-OFFSET('Water Data'!$G$4,0,10*ROW('Water Data'!G131)),NA())</f>
        <v>#N/A</v>
      </c>
      <c r="N137" s="506" t="e">
        <f ca="1">+IF(AND(ISNUMBER(OFFSET('Water Data'!$G$6,0,10*ROW('Water Data'!G131))),'Data Summary'!CC137="Yes"),OFFSET('Water Data'!$G$6,0,10*ROW('Water Data'!G131)),NA())</f>
        <v>#N/A</v>
      </c>
      <c r="O137" s="506" t="e">
        <f ca="1">+IF(AND(ISNUMBER(OFFSET('Water Data'!$G$9,0,10*ROW('Water Data'!G131))),'Data Summary'!CD137="Yes"),OFFSET('Water Data'!$G$9,0,10*ROW('Water Data'!G131)),NA())</f>
        <v>#N/A</v>
      </c>
      <c r="P137" s="506" t="e">
        <f ca="1">+IF(AND(ISNUMBER(OFFSET('Water Data'!$H$4,0,10*ROW('Water Data'!H131))),'Data Summary'!CE137="Yes"),100-OFFSET('Water Data'!$H$4,0,10*ROW('Water Data'!H131)),NA())</f>
        <v>#N/A</v>
      </c>
      <c r="Q137" s="506" t="e">
        <f ca="1">+IF(AND(ISNUMBER(OFFSET('Water Data'!$H$6,0,10*ROW('Water Data'!H131))),'Data Summary'!CF137="Yes"),OFFSET('Water Data'!$H$6,0,10*ROW('Water Data'!H131)),NA())</f>
        <v>#N/A</v>
      </c>
      <c r="R137" s="506" t="e">
        <f ca="1">+IF(AND(ISNUMBER(OFFSET('Water Data'!$H$9,0,10*ROW('Water Data'!H131))),'Data Summary'!CG137="Yes"),OFFSET('Water Data'!$H$9,0,10*ROW('Water Data'!H131)),NA())</f>
        <v>#N/A</v>
      </c>
      <c r="S137" s="506" t="e">
        <f ca="1">+IF(AND(ISNUMBER(OFFSET('Water Data'!$I$4,0,10*ROW('Water Data'!I131))),'Data Summary'!CH137="Yes"),100-OFFSET('Water Data'!$I$4,0,10*ROW('Water Data'!I131)),NA())</f>
        <v>#N/A</v>
      </c>
      <c r="T137" s="506" t="e">
        <f ca="1">+IF(AND(ISNUMBER(OFFSET('Water Data'!$I$6,0,10*ROW('Water Data'!I131))),'Data Summary'!CI137="Yes"),OFFSET('Water Data'!$I$6,0,10*ROW('Water Data'!I131)),NA())</f>
        <v>#N/A</v>
      </c>
      <c r="U137" s="506" t="e">
        <f ca="1">+IF(AND(ISNUMBER(OFFSET('Water Data'!$I$9,0,10*ROW('Water Data'!I131))),'Data Summary'!CJ137="Yes"),OFFSET('Water Data'!$I$9,0,10*ROW('Water Data'!I131)),NA())</f>
        <v>#N/A</v>
      </c>
      <c r="V137" s="507" t="e">
        <f ca="1">+IF(AND(ISNUMBER(OFFSET('Sanitation Data'!$D$4,0,10*ROW('Sanitation Data'!D131))),'Data Summary'!CK137="Yes"),100-OFFSET('Sanitation Data'!$D$4,0,10*ROW('Sanitation Data'!D131)),NA())</f>
        <v>#N/A</v>
      </c>
      <c r="W137" s="507" t="e">
        <f ca="1">+IF(AND(ISNUMBER(OFFSET('Sanitation Data'!$D$6,0,10*ROW('Sanitation Data'!D131))),'Data Summary'!CL137="Yes"),OFFSET('Sanitation Data'!$D$6,0,10*ROW('Sanitation Data'!D131)),NA())</f>
        <v>#N/A</v>
      </c>
      <c r="X137" s="507" t="e">
        <f ca="1">+IF(AND(ISNUMBER(OFFSET('Sanitation Data'!$D$10,0,10*ROW('Sanitation Data'!D131))),'Data Summary'!CM137="Yes"),OFFSET('Sanitation Data'!$D$10,0,10*ROW('Sanitation Data'!D131)),NA())</f>
        <v>#N/A</v>
      </c>
      <c r="Y137" s="507" t="e">
        <f ca="1">+IF(AND(ISNUMBER(OFFSET('Sanitation Data'!$D$11,0,10*ROW('Sanitation Data'!D131))),'Data Summary'!CN137="Yes"),OFFSET('Sanitation Data'!$D$11,0,10*ROW('Sanitation Data'!D131)),NA())</f>
        <v>#N/A</v>
      </c>
      <c r="Z137" s="507" t="e">
        <f ca="1">+IF(AND(ISNUMBER(OFFSET('Sanitation Data'!$D$12,0,10*ROW('Sanitation Data'!D131))),'Data Summary'!CO137="Yes"),OFFSET('Sanitation Data'!$D$12,0,10*ROW('Sanitation Data'!D131)),NA())</f>
        <v>#N/A</v>
      </c>
      <c r="AA137" s="507" t="e">
        <f ca="1">+IF(AND(ISNUMBER(OFFSET('Sanitation Data'!$E$4,0,10*ROW('Sanitation Data'!E131))),'Data Summary'!CP137="Yes"),100-OFFSET('Sanitation Data'!$E$4,0,10*ROW('Sanitation Data'!E131)),NA())</f>
        <v>#N/A</v>
      </c>
      <c r="AB137" s="507" t="e">
        <f ca="1">+IF(AND(ISNUMBER(OFFSET('Sanitation Data'!$E$6,0,10*ROW('Sanitation Data'!E131))),'Data Summary'!CQ137="Yes"),OFFSET('Sanitation Data'!$E$6,0,10*ROW('Sanitation Data'!E131)),NA())</f>
        <v>#N/A</v>
      </c>
      <c r="AC137" s="507" t="e">
        <f ca="1">+IF(AND(ISNUMBER(OFFSET('Sanitation Data'!$E$10,0,10*ROW('Sanitation Data'!E131))),'Data Summary'!CR137="Yes"),OFFSET('Sanitation Data'!$E$10,0,10*ROW('Sanitation Data'!E131)),NA())</f>
        <v>#N/A</v>
      </c>
      <c r="AD137" s="507" t="e">
        <f ca="1">+IF(AND(ISNUMBER(OFFSET('Sanitation Data'!$E$11,0,10*ROW('Sanitation Data'!E131))),'Data Summary'!CS137="Yes"),OFFSET('Sanitation Data'!$E$11,0,10*ROW('Sanitation Data'!E131)),NA())</f>
        <v>#N/A</v>
      </c>
      <c r="AE137" s="507" t="e">
        <f ca="1">+IF(AND(ISNUMBER(OFFSET('Sanitation Data'!$E$12,0,10*ROW('Sanitation Data'!E131))),'Data Summary'!CT137="Yes"),OFFSET('Sanitation Data'!$E$12,0,10*ROW('Sanitation Data'!E131)),NA())</f>
        <v>#N/A</v>
      </c>
      <c r="AF137" s="507" t="e">
        <f ca="1">+IF(AND(ISNUMBER(OFFSET('Sanitation Data'!$F$4,0,10*ROW('Sanitation Data'!F131))),'Data Summary'!CU137="Yes"),100-OFFSET('Sanitation Data'!$F$4,0,10*ROW('Sanitation Data'!F131)),NA())</f>
        <v>#N/A</v>
      </c>
      <c r="AG137" s="507" t="e">
        <f ca="1">+IF(AND(ISNUMBER(OFFSET('Sanitation Data'!$F$6,0,10*ROW('Sanitation Data'!F131))),'Data Summary'!CV137="Yes"),OFFSET('Sanitation Data'!$F$6,0,10*ROW('Sanitation Data'!F131)),NA())</f>
        <v>#N/A</v>
      </c>
      <c r="AH137" s="507" t="e">
        <f ca="1">+IF(AND(ISNUMBER(OFFSET('Sanitation Data'!$F$10,0,10*ROW('Sanitation Data'!F131))),'Data Summary'!CW137="Yes"),OFFSET('Sanitation Data'!$F$10,0,10*ROW('Sanitation Data'!F131)),NA())</f>
        <v>#N/A</v>
      </c>
      <c r="AI137" s="507" t="e">
        <f ca="1">+IF(AND(ISNUMBER(OFFSET('Sanitation Data'!$F$11,0,10*ROW('Sanitation Data'!F131))),'Data Summary'!CX137="Yes"),OFFSET('Sanitation Data'!$F$11,0,10*ROW('Sanitation Data'!F131)),NA())</f>
        <v>#N/A</v>
      </c>
      <c r="AJ137" s="507" t="e">
        <f ca="1">+IF(AND(ISNUMBER(OFFSET('Sanitation Data'!$F$12,0,10*ROW('Sanitation Data'!F131))),'Data Summary'!CY137="Yes"),OFFSET('Sanitation Data'!$F$12,0,10*ROW('Sanitation Data'!F131)),NA())</f>
        <v>#N/A</v>
      </c>
      <c r="AK137" s="507" t="e">
        <f ca="1">+IF(AND(ISNUMBER(OFFSET('Sanitation Data'!$G$4,0,10*ROW('Sanitation Data'!G131))),'Data Summary'!CZ137="Yes"),100-OFFSET('Sanitation Data'!$G$4,0,10*ROW('Sanitation Data'!G131)),NA())</f>
        <v>#N/A</v>
      </c>
      <c r="AL137" s="507" t="e">
        <f ca="1">+IF(AND(ISNUMBER(OFFSET('Sanitation Data'!$G$6,0,10*ROW('Sanitation Data'!G131))),'Data Summary'!DA137="Yes"),OFFSET('Sanitation Data'!$G$6,0,10*ROW('Sanitation Data'!G131)),NA())</f>
        <v>#N/A</v>
      </c>
      <c r="AM137" s="507" t="e">
        <f ca="1">+IF(AND(ISNUMBER(OFFSET('Sanitation Data'!$G$10,0,10*ROW('Sanitation Data'!G131))),'Data Summary'!DB137="Yes"),OFFSET('Sanitation Data'!$G$10,0,10*ROW('Sanitation Data'!G131)),NA())</f>
        <v>#N/A</v>
      </c>
      <c r="AN137" s="507" t="e">
        <f ca="1">+IF(AND(ISNUMBER(OFFSET('Sanitation Data'!$G$11,0,10*ROW('Sanitation Data'!G131))),'Data Summary'!DC137="Yes"),OFFSET('Sanitation Data'!$G$11,0,10*ROW('Sanitation Data'!G131)),NA())</f>
        <v>#N/A</v>
      </c>
      <c r="AO137" s="507" t="e">
        <f ca="1">+IF(AND(ISNUMBER(OFFSET('Sanitation Data'!$G$12,0,10*ROW('Sanitation Data'!G131))),'Data Summary'!DD137="Yes"),OFFSET('Sanitation Data'!$G$12,0,10*ROW('Sanitation Data'!G131)),NA())</f>
        <v>#N/A</v>
      </c>
      <c r="AP137" s="507" t="e">
        <f ca="1">+IF(AND(ISNUMBER(OFFSET('Sanitation Data'!$H$4,0,10*ROW('Sanitation Data'!H131))),'Data Summary'!DE137="Yes"),100-OFFSET('Sanitation Data'!$H$4,0,10*ROW('Sanitation Data'!H131)),NA())</f>
        <v>#N/A</v>
      </c>
      <c r="AQ137" s="507" t="e">
        <f ca="1">+IF(AND(ISNUMBER(OFFSET('Sanitation Data'!$H$6,0,10*ROW('Sanitation Data'!H131))),'Data Summary'!DF137="Yes"),OFFSET('Sanitation Data'!$H$6,0,10*ROW('Sanitation Data'!H131)),NA())</f>
        <v>#N/A</v>
      </c>
      <c r="AR137" s="507" t="e">
        <f ca="1">+IF(AND(ISNUMBER(OFFSET('Sanitation Data'!$H$10,0,10*ROW('Sanitation Data'!H131))),'Data Summary'!DG137="Yes"),OFFSET('Sanitation Data'!$H$10,0,10*ROW('Sanitation Data'!H131)),NA())</f>
        <v>#N/A</v>
      </c>
      <c r="AS137" s="507" t="e">
        <f ca="1">+IF(AND(ISNUMBER(OFFSET('Sanitation Data'!$H$11,0,10*ROW('Sanitation Data'!H131))),'Data Summary'!DH137="Yes"),OFFSET('Sanitation Data'!$H$11,0,10*ROW('Sanitation Data'!H131)),NA())</f>
        <v>#N/A</v>
      </c>
      <c r="AT137" s="507" t="e">
        <f ca="1">+IF(AND(ISNUMBER(OFFSET('Sanitation Data'!$H$12,0,10*ROW('Sanitation Data'!H131))),'Data Summary'!DI137="Yes"),OFFSET('Sanitation Data'!$H$12,0,10*ROW('Sanitation Data'!H131)),NA())</f>
        <v>#N/A</v>
      </c>
      <c r="AU137" s="507" t="e">
        <f ca="1">+IF(AND(ISNUMBER(OFFSET('Sanitation Data'!$I$4,0,10*ROW('Sanitation Data'!I131))),'Data Summary'!DJ137="Yes"),100-OFFSET('Sanitation Data'!$I$4,0,10*ROW('Sanitation Data'!I131)),NA())</f>
        <v>#N/A</v>
      </c>
      <c r="AV137" s="507" t="e">
        <f ca="1">+IF(AND(ISNUMBER(OFFSET('Sanitation Data'!$I$6,0,10*ROW('Sanitation Data'!I131))),'Data Summary'!DK137="Yes"),OFFSET('Sanitation Data'!$I$6,0,10*ROW('Sanitation Data'!I131)),NA())</f>
        <v>#N/A</v>
      </c>
      <c r="AW137" s="507" t="e">
        <f ca="1">+IF(AND(ISNUMBER(OFFSET('Sanitation Data'!$I$10,0,10*ROW('Sanitation Data'!I131))),'Data Summary'!DL137="Yes"),OFFSET('Sanitation Data'!$I$10,0,10*ROW('Sanitation Data'!I131)),NA())</f>
        <v>#N/A</v>
      </c>
      <c r="AX137" s="507" t="e">
        <f ca="1">+IF(AND(ISNUMBER(OFFSET('Sanitation Data'!$I$11,0,10*ROW('Sanitation Data'!I131))),'Data Summary'!DM137="Yes"),OFFSET('Sanitation Data'!$I$11,0,10*ROW('Sanitation Data'!I131)),NA())</f>
        <v>#N/A</v>
      </c>
      <c r="AY137" s="507" t="e">
        <f ca="1">+IF(AND(ISNUMBER(OFFSET('Sanitation Data'!$I$12,0,10*ROW('Sanitation Data'!I131))),'Data Summary'!DN137="Yes"),OFFSET('Sanitation Data'!$I$12,0,10*ROW('Sanitation Data'!I131)),NA())</f>
        <v>#N/A</v>
      </c>
      <c r="AZ137" s="508" t="e">
        <f ca="1">+IF(AND(ISNUMBER(OFFSET('Hygiene Data'!$D$5,0,10*ROW('Hygiene Data'!D131))),'Data Summary'!DO137="Yes"),OFFSET('Hygiene Data'!$D$5,0,10*ROW('Hygiene Data'!D131)),NA())</f>
        <v>#N/A</v>
      </c>
      <c r="BA137" s="508" t="e">
        <f ca="1">+IF(AND(ISNUMBER(OFFSET('Hygiene Data'!$D$7,0,10*ROW('Hygiene Data'!D131))),'Data Summary'!DP137="Yes"),OFFSET('Hygiene Data'!$D$7,0,10*ROW('Hygiene Data'!D131)),NA())</f>
        <v>#N/A</v>
      </c>
      <c r="BB137" s="508" t="e">
        <f ca="1">+IF(AND(ISNUMBER(OFFSET('Hygiene Data'!$D$9,0,10*ROW('Hygiene Data'!D131))),'Data Summary'!DQ137="Yes"),OFFSET('Hygiene Data'!$D$9,0,10*ROW('Hygiene Data'!D131)),NA())</f>
        <v>#N/A</v>
      </c>
      <c r="BC137" s="508" t="e">
        <f ca="1">+IF(AND(ISNUMBER(OFFSET('Hygiene Data'!$E$5,0,10*ROW('Hygiene Data'!E131))),'Data Summary'!DR137="Yes"),OFFSET('Hygiene Data'!$E$5,0,10*ROW('Hygiene Data'!E131)),NA())</f>
        <v>#N/A</v>
      </c>
      <c r="BD137" s="508" t="e">
        <f ca="1">+IF(AND(ISNUMBER(OFFSET('Hygiene Data'!$E$7,0,10*ROW('Hygiene Data'!E131))),'Data Summary'!DS137="Yes"),OFFSET('Hygiene Data'!$E$7,0,10*ROW('Hygiene Data'!E131)),NA())</f>
        <v>#N/A</v>
      </c>
      <c r="BE137" s="508" t="e">
        <f ca="1">+IF(AND(ISNUMBER(OFFSET('Hygiene Data'!$E$9,0,10*ROW('Hygiene Data'!E131))),'Data Summary'!DT137="Yes"),OFFSET('Hygiene Data'!$E$9,0,10*ROW('Hygiene Data'!E131)),NA())</f>
        <v>#N/A</v>
      </c>
      <c r="BF137" s="508" t="e">
        <f ca="1">+IF(AND(ISNUMBER(OFFSET('Hygiene Data'!$F$5,0,10*ROW('Hygiene Data'!F131))),'Data Summary'!DU137="Yes"),OFFSET('Hygiene Data'!$F$5,0,10*ROW('Hygiene Data'!F131)),NA())</f>
        <v>#N/A</v>
      </c>
      <c r="BG137" s="508" t="e">
        <f ca="1">+IF(AND(ISNUMBER(OFFSET('Hygiene Data'!$F$7,0,10*ROW('Hygiene Data'!F131))),'Data Summary'!DV137="Yes"),OFFSET('Hygiene Data'!$F$7,0,10*ROW('Hygiene Data'!F131)),NA())</f>
        <v>#N/A</v>
      </c>
      <c r="BH137" s="508" t="e">
        <f ca="1">+IF(AND(ISNUMBER(OFFSET('Hygiene Data'!$F$9,0,10*ROW('Hygiene Data'!F131))),'Data Summary'!DW137="Yes"),OFFSET('Hygiene Data'!$F$9,0,10*ROW('Hygiene Data'!F131)),NA())</f>
        <v>#N/A</v>
      </c>
      <c r="BI137" s="508" t="e">
        <f ca="1">+IF(AND(ISNUMBER(OFFSET('Hygiene Data'!$G$5,0,10*ROW('Hygiene Data'!G131))),'Data Summary'!DX137="Yes"),OFFSET('Hygiene Data'!$G$5,0,10*ROW('Hygiene Data'!G131)),NA())</f>
        <v>#N/A</v>
      </c>
      <c r="BJ137" s="508" t="e">
        <f ca="1">+IF(AND(ISNUMBER(OFFSET('Hygiene Data'!$G$7,0,10*ROW('Hygiene Data'!G131))),'Data Summary'!DY137="Yes"),OFFSET('Hygiene Data'!$G$7,0,10*ROW('Hygiene Data'!G131)),NA())</f>
        <v>#N/A</v>
      </c>
      <c r="BK137" s="508" t="e">
        <f ca="1">+IF(AND(ISNUMBER(OFFSET('Hygiene Data'!$G$9,0,10*ROW('Hygiene Data'!G131))),'Data Summary'!DZ137="Yes"),OFFSET('Hygiene Data'!$G$9,0,10*ROW('Hygiene Data'!G131)),NA())</f>
        <v>#N/A</v>
      </c>
      <c r="BL137" s="508" t="e">
        <f ca="1">+IF(AND(ISNUMBER(OFFSET('Hygiene Data'!$H$5,0,10*ROW('Hygiene Data'!H131))),'Data Summary'!EA137="Yes"),OFFSET('Hygiene Data'!$H$5,0,10*ROW('Hygiene Data'!H131)),NA())</f>
        <v>#N/A</v>
      </c>
      <c r="BM137" s="508" t="e">
        <f ca="1">+IF(AND(ISNUMBER(OFFSET('Hygiene Data'!$H$7,0,10*ROW('Hygiene Data'!H131))),'Data Summary'!EB137="Yes"),OFFSET('Hygiene Data'!$H$7,0,10*ROW('Hygiene Data'!H131)),NA())</f>
        <v>#N/A</v>
      </c>
      <c r="BN137" s="508" t="e">
        <f ca="1">+IF(AND(ISNUMBER(OFFSET('Hygiene Data'!$H$9,0,10*ROW('Hygiene Data'!H131))),'Data Summary'!EC137="Yes"),OFFSET('Hygiene Data'!$H$9,0,10*ROW('Hygiene Data'!H131)),NA())</f>
        <v>#N/A</v>
      </c>
      <c r="BO137" s="508" t="e">
        <f ca="1">+IF(AND(ISNUMBER(OFFSET('Hygiene Data'!$I$5,0,10*ROW('Hygiene Data'!I131))),'Data Summary'!ED137="Yes"),OFFSET('Hygiene Data'!$I$5,0,10*ROW('Hygiene Data'!I131)),NA())</f>
        <v>#N/A</v>
      </c>
      <c r="BP137" s="508" t="e">
        <f ca="1">+IF(AND(ISNUMBER(OFFSET('Hygiene Data'!$I$7,0,10*ROW('Hygiene Data'!I131))),'Data Summary'!EE137="Yes"),OFFSET('Hygiene Data'!$I$7,0,10*ROW('Hygiene Data'!I131)),NA())</f>
        <v>#N/A</v>
      </c>
      <c r="BQ137" s="508" t="e">
        <f ca="1">+IF(AND(ISNUMBER(OFFSET('Hygiene Data'!$I$9,0,10*ROW('Hygiene Data'!I131))),'Data Summary'!EF137="Yes"),OFFSET('Hygiene Data'!$I$9,0,10*ROW('Hygiene Data'!I131)),NA())</f>
        <v>#N/A</v>
      </c>
    </row>
    <row r="138" spans="1:69" x14ac:dyDescent="0.25">
      <c r="A138" s="504" t="e">
        <f ca="1">+RIGHT('Data Summary'!A138,LEN('Data Summary'!A138)-9)</f>
        <v>#VALUE!</v>
      </c>
      <c r="B138" s="478" t="str">
        <f ca="1">+IF(ISTEXT('Data Summary'!B138),'Data Summary'!B138,"")</f>
        <v/>
      </c>
      <c r="C138" s="505" t="e">
        <f ca="1">+VALUE('Data Summary'!C138)</f>
        <v>#VALUE!</v>
      </c>
      <c r="D138" s="506" t="e">
        <f ca="1">+IF(AND(ISNUMBER(OFFSET('Water Data'!$D$4,0,10*ROW('Water Data'!D132))),'Data Summary'!BS138="Yes"),100-OFFSET('Water Data'!$D$4,0,10*ROW('Water Data'!D132)),NA())</f>
        <v>#N/A</v>
      </c>
      <c r="E138" s="506" t="e">
        <f ca="1">+IF(AND(ISNUMBER(OFFSET('Water Data'!$D$6,0,10*ROW('Water Data'!D132))),'Data Summary'!BT138="Yes"),OFFSET('Water Data'!$D$6,0,10*ROW('Water Data'!D132)),NA())</f>
        <v>#N/A</v>
      </c>
      <c r="F138" s="506" t="e">
        <f ca="1">+IF(AND(ISNUMBER(OFFSET('Water Data'!$D$9,0,10*ROW('Water Data'!D132))),'Data Summary'!BU138="Yes"),OFFSET('Water Data'!$D$9,0,10*ROW('Water Data'!D132)),NA())</f>
        <v>#N/A</v>
      </c>
      <c r="G138" s="506" t="e">
        <f ca="1">+IF(AND(ISNUMBER(OFFSET('Water Data'!$E$4,0,10*ROW('Water Data'!E132))),'Data Summary'!BV138="Yes"),100-OFFSET('Water Data'!$E$4,0,10*ROW('Water Data'!E132)),NA())</f>
        <v>#N/A</v>
      </c>
      <c r="H138" s="506" t="e">
        <f ca="1">+IF(AND(ISNUMBER(OFFSET('Water Data'!$E$6,0,10*ROW('Water Data'!E132))),'Data Summary'!BW138="Yes"),OFFSET('Water Data'!$E$6,0,10*ROW('Water Data'!E132)),NA())</f>
        <v>#N/A</v>
      </c>
      <c r="I138" s="506" t="e">
        <f ca="1">+IF(AND(ISNUMBER(OFFSET('Water Data'!$E$9,0,10*ROW('Water Data'!E132))),'Data Summary'!BX138="Yes"),OFFSET('Water Data'!$E$9,0,10*ROW('Water Data'!E132)),NA())</f>
        <v>#N/A</v>
      </c>
      <c r="J138" s="506" t="e">
        <f ca="1">+IF(AND(ISNUMBER(OFFSET('Water Data'!$F$4,0,10*ROW('Water Data'!F132))),'Data Summary'!BY138="Yes"),100-OFFSET('Water Data'!$F$4,0,10*ROW('Water Data'!F132)),NA())</f>
        <v>#N/A</v>
      </c>
      <c r="K138" s="506" t="e">
        <f ca="1">+IF(AND(ISNUMBER(OFFSET('Water Data'!$F$6,0,10*ROW('Water Data'!F132))),'Data Summary'!BZ138="Yes"),OFFSET('Water Data'!$F$6,0,10*ROW('Water Data'!F132)),NA())</f>
        <v>#N/A</v>
      </c>
      <c r="L138" s="506" t="e">
        <f ca="1">+IF(AND(ISNUMBER(OFFSET('Water Data'!$F$9,0,10*ROW('Water Data'!F132))),'Data Summary'!CA138="Yes"),OFFSET('Water Data'!$F$9,0,10*ROW('Water Data'!F132)),NA())</f>
        <v>#N/A</v>
      </c>
      <c r="M138" s="506" t="e">
        <f ca="1">+IF(AND(ISNUMBER(OFFSET('Water Data'!$G$4,0,10*ROW('Water Data'!G132))),'Data Summary'!CB138="Yes"),100-OFFSET('Water Data'!$G$4,0,10*ROW('Water Data'!G132)),NA())</f>
        <v>#N/A</v>
      </c>
      <c r="N138" s="506" t="e">
        <f ca="1">+IF(AND(ISNUMBER(OFFSET('Water Data'!$G$6,0,10*ROW('Water Data'!G132))),'Data Summary'!CC138="Yes"),OFFSET('Water Data'!$G$6,0,10*ROW('Water Data'!G132)),NA())</f>
        <v>#N/A</v>
      </c>
      <c r="O138" s="506" t="e">
        <f ca="1">+IF(AND(ISNUMBER(OFFSET('Water Data'!$G$9,0,10*ROW('Water Data'!G132))),'Data Summary'!CD138="Yes"),OFFSET('Water Data'!$G$9,0,10*ROW('Water Data'!G132)),NA())</f>
        <v>#N/A</v>
      </c>
      <c r="P138" s="506" t="e">
        <f ca="1">+IF(AND(ISNUMBER(OFFSET('Water Data'!$H$4,0,10*ROW('Water Data'!H132))),'Data Summary'!CE138="Yes"),100-OFFSET('Water Data'!$H$4,0,10*ROW('Water Data'!H132)),NA())</f>
        <v>#N/A</v>
      </c>
      <c r="Q138" s="506" t="e">
        <f ca="1">+IF(AND(ISNUMBER(OFFSET('Water Data'!$H$6,0,10*ROW('Water Data'!H132))),'Data Summary'!CF138="Yes"),OFFSET('Water Data'!$H$6,0,10*ROW('Water Data'!H132)),NA())</f>
        <v>#N/A</v>
      </c>
      <c r="R138" s="506" t="e">
        <f ca="1">+IF(AND(ISNUMBER(OFFSET('Water Data'!$H$9,0,10*ROW('Water Data'!H132))),'Data Summary'!CG138="Yes"),OFFSET('Water Data'!$H$9,0,10*ROW('Water Data'!H132)),NA())</f>
        <v>#N/A</v>
      </c>
      <c r="S138" s="506" t="e">
        <f ca="1">+IF(AND(ISNUMBER(OFFSET('Water Data'!$I$4,0,10*ROW('Water Data'!I132))),'Data Summary'!CH138="Yes"),100-OFFSET('Water Data'!$I$4,0,10*ROW('Water Data'!I132)),NA())</f>
        <v>#N/A</v>
      </c>
      <c r="T138" s="506" t="e">
        <f ca="1">+IF(AND(ISNUMBER(OFFSET('Water Data'!$I$6,0,10*ROW('Water Data'!I132))),'Data Summary'!CI138="Yes"),OFFSET('Water Data'!$I$6,0,10*ROW('Water Data'!I132)),NA())</f>
        <v>#N/A</v>
      </c>
      <c r="U138" s="506" t="e">
        <f ca="1">+IF(AND(ISNUMBER(OFFSET('Water Data'!$I$9,0,10*ROW('Water Data'!I132))),'Data Summary'!CJ138="Yes"),OFFSET('Water Data'!$I$9,0,10*ROW('Water Data'!I132)),NA())</f>
        <v>#N/A</v>
      </c>
      <c r="V138" s="507" t="e">
        <f ca="1">+IF(AND(ISNUMBER(OFFSET('Sanitation Data'!$D$4,0,10*ROW('Sanitation Data'!D132))),'Data Summary'!CK138="Yes"),100-OFFSET('Sanitation Data'!$D$4,0,10*ROW('Sanitation Data'!D132)),NA())</f>
        <v>#N/A</v>
      </c>
      <c r="W138" s="507" t="e">
        <f ca="1">+IF(AND(ISNUMBER(OFFSET('Sanitation Data'!$D$6,0,10*ROW('Sanitation Data'!D132))),'Data Summary'!CL138="Yes"),OFFSET('Sanitation Data'!$D$6,0,10*ROW('Sanitation Data'!D132)),NA())</f>
        <v>#N/A</v>
      </c>
      <c r="X138" s="507" t="e">
        <f ca="1">+IF(AND(ISNUMBER(OFFSET('Sanitation Data'!$D$10,0,10*ROW('Sanitation Data'!D132))),'Data Summary'!CM138="Yes"),OFFSET('Sanitation Data'!$D$10,0,10*ROW('Sanitation Data'!D132)),NA())</f>
        <v>#N/A</v>
      </c>
      <c r="Y138" s="507" t="e">
        <f ca="1">+IF(AND(ISNUMBER(OFFSET('Sanitation Data'!$D$11,0,10*ROW('Sanitation Data'!D132))),'Data Summary'!CN138="Yes"),OFFSET('Sanitation Data'!$D$11,0,10*ROW('Sanitation Data'!D132)),NA())</f>
        <v>#N/A</v>
      </c>
      <c r="Z138" s="507" t="e">
        <f ca="1">+IF(AND(ISNUMBER(OFFSET('Sanitation Data'!$D$12,0,10*ROW('Sanitation Data'!D132))),'Data Summary'!CO138="Yes"),OFFSET('Sanitation Data'!$D$12,0,10*ROW('Sanitation Data'!D132)),NA())</f>
        <v>#N/A</v>
      </c>
      <c r="AA138" s="507" t="e">
        <f ca="1">+IF(AND(ISNUMBER(OFFSET('Sanitation Data'!$E$4,0,10*ROW('Sanitation Data'!E132))),'Data Summary'!CP138="Yes"),100-OFFSET('Sanitation Data'!$E$4,0,10*ROW('Sanitation Data'!E132)),NA())</f>
        <v>#N/A</v>
      </c>
      <c r="AB138" s="507" t="e">
        <f ca="1">+IF(AND(ISNUMBER(OFFSET('Sanitation Data'!$E$6,0,10*ROW('Sanitation Data'!E132))),'Data Summary'!CQ138="Yes"),OFFSET('Sanitation Data'!$E$6,0,10*ROW('Sanitation Data'!E132)),NA())</f>
        <v>#N/A</v>
      </c>
      <c r="AC138" s="507" t="e">
        <f ca="1">+IF(AND(ISNUMBER(OFFSET('Sanitation Data'!$E$10,0,10*ROW('Sanitation Data'!E132))),'Data Summary'!CR138="Yes"),OFFSET('Sanitation Data'!$E$10,0,10*ROW('Sanitation Data'!E132)),NA())</f>
        <v>#N/A</v>
      </c>
      <c r="AD138" s="507" t="e">
        <f ca="1">+IF(AND(ISNUMBER(OFFSET('Sanitation Data'!$E$11,0,10*ROW('Sanitation Data'!E132))),'Data Summary'!CS138="Yes"),OFFSET('Sanitation Data'!$E$11,0,10*ROW('Sanitation Data'!E132)),NA())</f>
        <v>#N/A</v>
      </c>
      <c r="AE138" s="507" t="e">
        <f ca="1">+IF(AND(ISNUMBER(OFFSET('Sanitation Data'!$E$12,0,10*ROW('Sanitation Data'!E132))),'Data Summary'!CT138="Yes"),OFFSET('Sanitation Data'!$E$12,0,10*ROW('Sanitation Data'!E132)),NA())</f>
        <v>#N/A</v>
      </c>
      <c r="AF138" s="507" t="e">
        <f ca="1">+IF(AND(ISNUMBER(OFFSET('Sanitation Data'!$F$4,0,10*ROW('Sanitation Data'!F132))),'Data Summary'!CU138="Yes"),100-OFFSET('Sanitation Data'!$F$4,0,10*ROW('Sanitation Data'!F132)),NA())</f>
        <v>#N/A</v>
      </c>
      <c r="AG138" s="507" t="e">
        <f ca="1">+IF(AND(ISNUMBER(OFFSET('Sanitation Data'!$F$6,0,10*ROW('Sanitation Data'!F132))),'Data Summary'!CV138="Yes"),OFFSET('Sanitation Data'!$F$6,0,10*ROW('Sanitation Data'!F132)),NA())</f>
        <v>#N/A</v>
      </c>
      <c r="AH138" s="507" t="e">
        <f ca="1">+IF(AND(ISNUMBER(OFFSET('Sanitation Data'!$F$10,0,10*ROW('Sanitation Data'!F132))),'Data Summary'!CW138="Yes"),OFFSET('Sanitation Data'!$F$10,0,10*ROW('Sanitation Data'!F132)),NA())</f>
        <v>#N/A</v>
      </c>
      <c r="AI138" s="507" t="e">
        <f ca="1">+IF(AND(ISNUMBER(OFFSET('Sanitation Data'!$F$11,0,10*ROW('Sanitation Data'!F132))),'Data Summary'!CX138="Yes"),OFFSET('Sanitation Data'!$F$11,0,10*ROW('Sanitation Data'!F132)),NA())</f>
        <v>#N/A</v>
      </c>
      <c r="AJ138" s="507" t="e">
        <f ca="1">+IF(AND(ISNUMBER(OFFSET('Sanitation Data'!$F$12,0,10*ROW('Sanitation Data'!F132))),'Data Summary'!CY138="Yes"),OFFSET('Sanitation Data'!$F$12,0,10*ROW('Sanitation Data'!F132)),NA())</f>
        <v>#N/A</v>
      </c>
      <c r="AK138" s="507" t="e">
        <f ca="1">+IF(AND(ISNUMBER(OFFSET('Sanitation Data'!$G$4,0,10*ROW('Sanitation Data'!G132))),'Data Summary'!CZ138="Yes"),100-OFFSET('Sanitation Data'!$G$4,0,10*ROW('Sanitation Data'!G132)),NA())</f>
        <v>#N/A</v>
      </c>
      <c r="AL138" s="507" t="e">
        <f ca="1">+IF(AND(ISNUMBER(OFFSET('Sanitation Data'!$G$6,0,10*ROW('Sanitation Data'!G132))),'Data Summary'!DA138="Yes"),OFFSET('Sanitation Data'!$G$6,0,10*ROW('Sanitation Data'!G132)),NA())</f>
        <v>#N/A</v>
      </c>
      <c r="AM138" s="507" t="e">
        <f ca="1">+IF(AND(ISNUMBER(OFFSET('Sanitation Data'!$G$10,0,10*ROW('Sanitation Data'!G132))),'Data Summary'!DB138="Yes"),OFFSET('Sanitation Data'!$G$10,0,10*ROW('Sanitation Data'!G132)),NA())</f>
        <v>#N/A</v>
      </c>
      <c r="AN138" s="507" t="e">
        <f ca="1">+IF(AND(ISNUMBER(OFFSET('Sanitation Data'!$G$11,0,10*ROW('Sanitation Data'!G132))),'Data Summary'!DC138="Yes"),OFFSET('Sanitation Data'!$G$11,0,10*ROW('Sanitation Data'!G132)),NA())</f>
        <v>#N/A</v>
      </c>
      <c r="AO138" s="507" t="e">
        <f ca="1">+IF(AND(ISNUMBER(OFFSET('Sanitation Data'!$G$12,0,10*ROW('Sanitation Data'!G132))),'Data Summary'!DD138="Yes"),OFFSET('Sanitation Data'!$G$12,0,10*ROW('Sanitation Data'!G132)),NA())</f>
        <v>#N/A</v>
      </c>
      <c r="AP138" s="507" t="e">
        <f ca="1">+IF(AND(ISNUMBER(OFFSET('Sanitation Data'!$H$4,0,10*ROW('Sanitation Data'!H132))),'Data Summary'!DE138="Yes"),100-OFFSET('Sanitation Data'!$H$4,0,10*ROW('Sanitation Data'!H132)),NA())</f>
        <v>#N/A</v>
      </c>
      <c r="AQ138" s="507" t="e">
        <f ca="1">+IF(AND(ISNUMBER(OFFSET('Sanitation Data'!$H$6,0,10*ROW('Sanitation Data'!H132))),'Data Summary'!DF138="Yes"),OFFSET('Sanitation Data'!$H$6,0,10*ROW('Sanitation Data'!H132)),NA())</f>
        <v>#N/A</v>
      </c>
      <c r="AR138" s="507" t="e">
        <f ca="1">+IF(AND(ISNUMBER(OFFSET('Sanitation Data'!$H$10,0,10*ROW('Sanitation Data'!H132))),'Data Summary'!DG138="Yes"),OFFSET('Sanitation Data'!$H$10,0,10*ROW('Sanitation Data'!H132)),NA())</f>
        <v>#N/A</v>
      </c>
      <c r="AS138" s="507" t="e">
        <f ca="1">+IF(AND(ISNUMBER(OFFSET('Sanitation Data'!$H$11,0,10*ROW('Sanitation Data'!H132))),'Data Summary'!DH138="Yes"),OFFSET('Sanitation Data'!$H$11,0,10*ROW('Sanitation Data'!H132)),NA())</f>
        <v>#N/A</v>
      </c>
      <c r="AT138" s="507" t="e">
        <f ca="1">+IF(AND(ISNUMBER(OFFSET('Sanitation Data'!$H$12,0,10*ROW('Sanitation Data'!H132))),'Data Summary'!DI138="Yes"),OFFSET('Sanitation Data'!$H$12,0,10*ROW('Sanitation Data'!H132)),NA())</f>
        <v>#N/A</v>
      </c>
      <c r="AU138" s="507" t="e">
        <f ca="1">+IF(AND(ISNUMBER(OFFSET('Sanitation Data'!$I$4,0,10*ROW('Sanitation Data'!I132))),'Data Summary'!DJ138="Yes"),100-OFFSET('Sanitation Data'!$I$4,0,10*ROW('Sanitation Data'!I132)),NA())</f>
        <v>#N/A</v>
      </c>
      <c r="AV138" s="507" t="e">
        <f ca="1">+IF(AND(ISNUMBER(OFFSET('Sanitation Data'!$I$6,0,10*ROW('Sanitation Data'!I132))),'Data Summary'!DK138="Yes"),OFFSET('Sanitation Data'!$I$6,0,10*ROW('Sanitation Data'!I132)),NA())</f>
        <v>#N/A</v>
      </c>
      <c r="AW138" s="507" t="e">
        <f ca="1">+IF(AND(ISNUMBER(OFFSET('Sanitation Data'!$I$10,0,10*ROW('Sanitation Data'!I132))),'Data Summary'!DL138="Yes"),OFFSET('Sanitation Data'!$I$10,0,10*ROW('Sanitation Data'!I132)),NA())</f>
        <v>#N/A</v>
      </c>
      <c r="AX138" s="507" t="e">
        <f ca="1">+IF(AND(ISNUMBER(OFFSET('Sanitation Data'!$I$11,0,10*ROW('Sanitation Data'!I132))),'Data Summary'!DM138="Yes"),OFFSET('Sanitation Data'!$I$11,0,10*ROW('Sanitation Data'!I132)),NA())</f>
        <v>#N/A</v>
      </c>
      <c r="AY138" s="507" t="e">
        <f ca="1">+IF(AND(ISNUMBER(OFFSET('Sanitation Data'!$I$12,0,10*ROW('Sanitation Data'!I132))),'Data Summary'!DN138="Yes"),OFFSET('Sanitation Data'!$I$12,0,10*ROW('Sanitation Data'!I132)),NA())</f>
        <v>#N/A</v>
      </c>
      <c r="AZ138" s="508" t="e">
        <f ca="1">+IF(AND(ISNUMBER(OFFSET('Hygiene Data'!$D$5,0,10*ROW('Hygiene Data'!D132))),'Data Summary'!DO138="Yes"),OFFSET('Hygiene Data'!$D$5,0,10*ROW('Hygiene Data'!D132)),NA())</f>
        <v>#N/A</v>
      </c>
      <c r="BA138" s="508" t="e">
        <f ca="1">+IF(AND(ISNUMBER(OFFSET('Hygiene Data'!$D$7,0,10*ROW('Hygiene Data'!D132))),'Data Summary'!DP138="Yes"),OFFSET('Hygiene Data'!$D$7,0,10*ROW('Hygiene Data'!D132)),NA())</f>
        <v>#N/A</v>
      </c>
      <c r="BB138" s="508" t="e">
        <f ca="1">+IF(AND(ISNUMBER(OFFSET('Hygiene Data'!$D$9,0,10*ROW('Hygiene Data'!D132))),'Data Summary'!DQ138="Yes"),OFFSET('Hygiene Data'!$D$9,0,10*ROW('Hygiene Data'!D132)),NA())</f>
        <v>#N/A</v>
      </c>
      <c r="BC138" s="508" t="e">
        <f ca="1">+IF(AND(ISNUMBER(OFFSET('Hygiene Data'!$E$5,0,10*ROW('Hygiene Data'!E132))),'Data Summary'!DR138="Yes"),OFFSET('Hygiene Data'!$E$5,0,10*ROW('Hygiene Data'!E132)),NA())</f>
        <v>#N/A</v>
      </c>
      <c r="BD138" s="508" t="e">
        <f ca="1">+IF(AND(ISNUMBER(OFFSET('Hygiene Data'!$E$7,0,10*ROW('Hygiene Data'!E132))),'Data Summary'!DS138="Yes"),OFFSET('Hygiene Data'!$E$7,0,10*ROW('Hygiene Data'!E132)),NA())</f>
        <v>#N/A</v>
      </c>
      <c r="BE138" s="508" t="e">
        <f ca="1">+IF(AND(ISNUMBER(OFFSET('Hygiene Data'!$E$9,0,10*ROW('Hygiene Data'!E132))),'Data Summary'!DT138="Yes"),OFFSET('Hygiene Data'!$E$9,0,10*ROW('Hygiene Data'!E132)),NA())</f>
        <v>#N/A</v>
      </c>
      <c r="BF138" s="508" t="e">
        <f ca="1">+IF(AND(ISNUMBER(OFFSET('Hygiene Data'!$F$5,0,10*ROW('Hygiene Data'!F132))),'Data Summary'!DU138="Yes"),OFFSET('Hygiene Data'!$F$5,0,10*ROW('Hygiene Data'!F132)),NA())</f>
        <v>#N/A</v>
      </c>
      <c r="BG138" s="508" t="e">
        <f ca="1">+IF(AND(ISNUMBER(OFFSET('Hygiene Data'!$F$7,0,10*ROW('Hygiene Data'!F132))),'Data Summary'!DV138="Yes"),OFFSET('Hygiene Data'!$F$7,0,10*ROW('Hygiene Data'!F132)),NA())</f>
        <v>#N/A</v>
      </c>
      <c r="BH138" s="508" t="e">
        <f ca="1">+IF(AND(ISNUMBER(OFFSET('Hygiene Data'!$F$9,0,10*ROW('Hygiene Data'!F132))),'Data Summary'!DW138="Yes"),OFFSET('Hygiene Data'!$F$9,0,10*ROW('Hygiene Data'!F132)),NA())</f>
        <v>#N/A</v>
      </c>
      <c r="BI138" s="508" t="e">
        <f ca="1">+IF(AND(ISNUMBER(OFFSET('Hygiene Data'!$G$5,0,10*ROW('Hygiene Data'!G132))),'Data Summary'!DX138="Yes"),OFFSET('Hygiene Data'!$G$5,0,10*ROW('Hygiene Data'!G132)),NA())</f>
        <v>#N/A</v>
      </c>
      <c r="BJ138" s="508" t="e">
        <f ca="1">+IF(AND(ISNUMBER(OFFSET('Hygiene Data'!$G$7,0,10*ROW('Hygiene Data'!G132))),'Data Summary'!DY138="Yes"),OFFSET('Hygiene Data'!$G$7,0,10*ROW('Hygiene Data'!G132)),NA())</f>
        <v>#N/A</v>
      </c>
      <c r="BK138" s="508" t="e">
        <f ca="1">+IF(AND(ISNUMBER(OFFSET('Hygiene Data'!$G$9,0,10*ROW('Hygiene Data'!G132))),'Data Summary'!DZ138="Yes"),OFFSET('Hygiene Data'!$G$9,0,10*ROW('Hygiene Data'!G132)),NA())</f>
        <v>#N/A</v>
      </c>
      <c r="BL138" s="508" t="e">
        <f ca="1">+IF(AND(ISNUMBER(OFFSET('Hygiene Data'!$H$5,0,10*ROW('Hygiene Data'!H132))),'Data Summary'!EA138="Yes"),OFFSET('Hygiene Data'!$H$5,0,10*ROW('Hygiene Data'!H132)),NA())</f>
        <v>#N/A</v>
      </c>
      <c r="BM138" s="508" t="e">
        <f ca="1">+IF(AND(ISNUMBER(OFFSET('Hygiene Data'!$H$7,0,10*ROW('Hygiene Data'!H132))),'Data Summary'!EB138="Yes"),OFFSET('Hygiene Data'!$H$7,0,10*ROW('Hygiene Data'!H132)),NA())</f>
        <v>#N/A</v>
      </c>
      <c r="BN138" s="508" t="e">
        <f ca="1">+IF(AND(ISNUMBER(OFFSET('Hygiene Data'!$H$9,0,10*ROW('Hygiene Data'!H132))),'Data Summary'!EC138="Yes"),OFFSET('Hygiene Data'!$H$9,0,10*ROW('Hygiene Data'!H132)),NA())</f>
        <v>#N/A</v>
      </c>
      <c r="BO138" s="508" t="e">
        <f ca="1">+IF(AND(ISNUMBER(OFFSET('Hygiene Data'!$I$5,0,10*ROW('Hygiene Data'!I132))),'Data Summary'!ED138="Yes"),OFFSET('Hygiene Data'!$I$5,0,10*ROW('Hygiene Data'!I132)),NA())</f>
        <v>#N/A</v>
      </c>
      <c r="BP138" s="508" t="e">
        <f ca="1">+IF(AND(ISNUMBER(OFFSET('Hygiene Data'!$I$7,0,10*ROW('Hygiene Data'!I132))),'Data Summary'!EE138="Yes"),OFFSET('Hygiene Data'!$I$7,0,10*ROW('Hygiene Data'!I132)),NA())</f>
        <v>#N/A</v>
      </c>
      <c r="BQ138" s="508" t="e">
        <f ca="1">+IF(AND(ISNUMBER(OFFSET('Hygiene Data'!$I$9,0,10*ROW('Hygiene Data'!I132))),'Data Summary'!EF138="Yes"),OFFSET('Hygiene Data'!$I$9,0,10*ROW('Hygiene Data'!I132)),NA())</f>
        <v>#N/A</v>
      </c>
    </row>
    <row r="139" spans="1:69" x14ac:dyDescent="0.25">
      <c r="A139" s="504" t="e">
        <f ca="1">+RIGHT('Data Summary'!A139,LEN('Data Summary'!A139)-9)</f>
        <v>#VALUE!</v>
      </c>
      <c r="B139" s="478" t="str">
        <f ca="1">+IF(ISTEXT('Data Summary'!B139),'Data Summary'!B139,"")</f>
        <v/>
      </c>
      <c r="C139" s="505" t="e">
        <f ca="1">+VALUE('Data Summary'!C139)</f>
        <v>#VALUE!</v>
      </c>
      <c r="D139" s="506" t="e">
        <f ca="1">+IF(AND(ISNUMBER(OFFSET('Water Data'!$D$4,0,10*ROW('Water Data'!D133))),'Data Summary'!BS139="Yes"),100-OFFSET('Water Data'!$D$4,0,10*ROW('Water Data'!D133)),NA())</f>
        <v>#N/A</v>
      </c>
      <c r="E139" s="506" t="e">
        <f ca="1">+IF(AND(ISNUMBER(OFFSET('Water Data'!$D$6,0,10*ROW('Water Data'!D133))),'Data Summary'!BT139="Yes"),OFFSET('Water Data'!$D$6,0,10*ROW('Water Data'!D133)),NA())</f>
        <v>#N/A</v>
      </c>
      <c r="F139" s="506" t="e">
        <f ca="1">+IF(AND(ISNUMBER(OFFSET('Water Data'!$D$9,0,10*ROW('Water Data'!D133))),'Data Summary'!BU139="Yes"),OFFSET('Water Data'!$D$9,0,10*ROW('Water Data'!D133)),NA())</f>
        <v>#N/A</v>
      </c>
      <c r="G139" s="506" t="e">
        <f ca="1">+IF(AND(ISNUMBER(OFFSET('Water Data'!$E$4,0,10*ROW('Water Data'!E133))),'Data Summary'!BV139="Yes"),100-OFFSET('Water Data'!$E$4,0,10*ROW('Water Data'!E133)),NA())</f>
        <v>#N/A</v>
      </c>
      <c r="H139" s="506" t="e">
        <f ca="1">+IF(AND(ISNUMBER(OFFSET('Water Data'!$E$6,0,10*ROW('Water Data'!E133))),'Data Summary'!BW139="Yes"),OFFSET('Water Data'!$E$6,0,10*ROW('Water Data'!E133)),NA())</f>
        <v>#N/A</v>
      </c>
      <c r="I139" s="506" t="e">
        <f ca="1">+IF(AND(ISNUMBER(OFFSET('Water Data'!$E$9,0,10*ROW('Water Data'!E133))),'Data Summary'!BX139="Yes"),OFFSET('Water Data'!$E$9,0,10*ROW('Water Data'!E133)),NA())</f>
        <v>#N/A</v>
      </c>
      <c r="J139" s="506" t="e">
        <f ca="1">+IF(AND(ISNUMBER(OFFSET('Water Data'!$F$4,0,10*ROW('Water Data'!F133))),'Data Summary'!BY139="Yes"),100-OFFSET('Water Data'!$F$4,0,10*ROW('Water Data'!F133)),NA())</f>
        <v>#N/A</v>
      </c>
      <c r="K139" s="506" t="e">
        <f ca="1">+IF(AND(ISNUMBER(OFFSET('Water Data'!$F$6,0,10*ROW('Water Data'!F133))),'Data Summary'!BZ139="Yes"),OFFSET('Water Data'!$F$6,0,10*ROW('Water Data'!F133)),NA())</f>
        <v>#N/A</v>
      </c>
      <c r="L139" s="506" t="e">
        <f ca="1">+IF(AND(ISNUMBER(OFFSET('Water Data'!$F$9,0,10*ROW('Water Data'!F133))),'Data Summary'!CA139="Yes"),OFFSET('Water Data'!$F$9,0,10*ROW('Water Data'!F133)),NA())</f>
        <v>#N/A</v>
      </c>
      <c r="M139" s="506" t="e">
        <f ca="1">+IF(AND(ISNUMBER(OFFSET('Water Data'!$G$4,0,10*ROW('Water Data'!G133))),'Data Summary'!CB139="Yes"),100-OFFSET('Water Data'!$G$4,0,10*ROW('Water Data'!G133)),NA())</f>
        <v>#N/A</v>
      </c>
      <c r="N139" s="506" t="e">
        <f ca="1">+IF(AND(ISNUMBER(OFFSET('Water Data'!$G$6,0,10*ROW('Water Data'!G133))),'Data Summary'!CC139="Yes"),OFFSET('Water Data'!$G$6,0,10*ROW('Water Data'!G133)),NA())</f>
        <v>#N/A</v>
      </c>
      <c r="O139" s="506" t="e">
        <f ca="1">+IF(AND(ISNUMBER(OFFSET('Water Data'!$G$9,0,10*ROW('Water Data'!G133))),'Data Summary'!CD139="Yes"),OFFSET('Water Data'!$G$9,0,10*ROW('Water Data'!G133)),NA())</f>
        <v>#N/A</v>
      </c>
      <c r="P139" s="506" t="e">
        <f ca="1">+IF(AND(ISNUMBER(OFFSET('Water Data'!$H$4,0,10*ROW('Water Data'!H133))),'Data Summary'!CE139="Yes"),100-OFFSET('Water Data'!$H$4,0,10*ROW('Water Data'!H133)),NA())</f>
        <v>#N/A</v>
      </c>
      <c r="Q139" s="506" t="e">
        <f ca="1">+IF(AND(ISNUMBER(OFFSET('Water Data'!$H$6,0,10*ROW('Water Data'!H133))),'Data Summary'!CF139="Yes"),OFFSET('Water Data'!$H$6,0,10*ROW('Water Data'!H133)),NA())</f>
        <v>#N/A</v>
      </c>
      <c r="R139" s="506" t="e">
        <f ca="1">+IF(AND(ISNUMBER(OFFSET('Water Data'!$H$9,0,10*ROW('Water Data'!H133))),'Data Summary'!CG139="Yes"),OFFSET('Water Data'!$H$9,0,10*ROW('Water Data'!H133)),NA())</f>
        <v>#N/A</v>
      </c>
      <c r="S139" s="506" t="e">
        <f ca="1">+IF(AND(ISNUMBER(OFFSET('Water Data'!$I$4,0,10*ROW('Water Data'!I133))),'Data Summary'!CH139="Yes"),100-OFFSET('Water Data'!$I$4,0,10*ROW('Water Data'!I133)),NA())</f>
        <v>#N/A</v>
      </c>
      <c r="T139" s="506" t="e">
        <f ca="1">+IF(AND(ISNUMBER(OFFSET('Water Data'!$I$6,0,10*ROW('Water Data'!I133))),'Data Summary'!CI139="Yes"),OFFSET('Water Data'!$I$6,0,10*ROW('Water Data'!I133)),NA())</f>
        <v>#N/A</v>
      </c>
      <c r="U139" s="506" t="e">
        <f ca="1">+IF(AND(ISNUMBER(OFFSET('Water Data'!$I$9,0,10*ROW('Water Data'!I133))),'Data Summary'!CJ139="Yes"),OFFSET('Water Data'!$I$9,0,10*ROW('Water Data'!I133)),NA())</f>
        <v>#N/A</v>
      </c>
      <c r="V139" s="507" t="e">
        <f ca="1">+IF(AND(ISNUMBER(OFFSET('Sanitation Data'!$D$4,0,10*ROW('Sanitation Data'!D133))),'Data Summary'!CK139="Yes"),100-OFFSET('Sanitation Data'!$D$4,0,10*ROW('Sanitation Data'!D133)),NA())</f>
        <v>#N/A</v>
      </c>
      <c r="W139" s="507" t="e">
        <f ca="1">+IF(AND(ISNUMBER(OFFSET('Sanitation Data'!$D$6,0,10*ROW('Sanitation Data'!D133))),'Data Summary'!CL139="Yes"),OFFSET('Sanitation Data'!$D$6,0,10*ROW('Sanitation Data'!D133)),NA())</f>
        <v>#N/A</v>
      </c>
      <c r="X139" s="507" t="e">
        <f ca="1">+IF(AND(ISNUMBER(OFFSET('Sanitation Data'!$D$10,0,10*ROW('Sanitation Data'!D133))),'Data Summary'!CM139="Yes"),OFFSET('Sanitation Data'!$D$10,0,10*ROW('Sanitation Data'!D133)),NA())</f>
        <v>#N/A</v>
      </c>
      <c r="Y139" s="507" t="e">
        <f ca="1">+IF(AND(ISNUMBER(OFFSET('Sanitation Data'!$D$11,0,10*ROW('Sanitation Data'!D133))),'Data Summary'!CN139="Yes"),OFFSET('Sanitation Data'!$D$11,0,10*ROW('Sanitation Data'!D133)),NA())</f>
        <v>#N/A</v>
      </c>
      <c r="Z139" s="507" t="e">
        <f ca="1">+IF(AND(ISNUMBER(OFFSET('Sanitation Data'!$D$12,0,10*ROW('Sanitation Data'!D133))),'Data Summary'!CO139="Yes"),OFFSET('Sanitation Data'!$D$12,0,10*ROW('Sanitation Data'!D133)),NA())</f>
        <v>#N/A</v>
      </c>
      <c r="AA139" s="507" t="e">
        <f ca="1">+IF(AND(ISNUMBER(OFFSET('Sanitation Data'!$E$4,0,10*ROW('Sanitation Data'!E133))),'Data Summary'!CP139="Yes"),100-OFFSET('Sanitation Data'!$E$4,0,10*ROW('Sanitation Data'!E133)),NA())</f>
        <v>#N/A</v>
      </c>
      <c r="AB139" s="507" t="e">
        <f ca="1">+IF(AND(ISNUMBER(OFFSET('Sanitation Data'!$E$6,0,10*ROW('Sanitation Data'!E133))),'Data Summary'!CQ139="Yes"),OFFSET('Sanitation Data'!$E$6,0,10*ROW('Sanitation Data'!E133)),NA())</f>
        <v>#N/A</v>
      </c>
      <c r="AC139" s="507" t="e">
        <f ca="1">+IF(AND(ISNUMBER(OFFSET('Sanitation Data'!$E$10,0,10*ROW('Sanitation Data'!E133))),'Data Summary'!CR139="Yes"),OFFSET('Sanitation Data'!$E$10,0,10*ROW('Sanitation Data'!E133)),NA())</f>
        <v>#N/A</v>
      </c>
      <c r="AD139" s="507" t="e">
        <f ca="1">+IF(AND(ISNUMBER(OFFSET('Sanitation Data'!$E$11,0,10*ROW('Sanitation Data'!E133))),'Data Summary'!CS139="Yes"),OFFSET('Sanitation Data'!$E$11,0,10*ROW('Sanitation Data'!E133)),NA())</f>
        <v>#N/A</v>
      </c>
      <c r="AE139" s="507" t="e">
        <f ca="1">+IF(AND(ISNUMBER(OFFSET('Sanitation Data'!$E$12,0,10*ROW('Sanitation Data'!E133))),'Data Summary'!CT139="Yes"),OFFSET('Sanitation Data'!$E$12,0,10*ROW('Sanitation Data'!E133)),NA())</f>
        <v>#N/A</v>
      </c>
      <c r="AF139" s="507" t="e">
        <f ca="1">+IF(AND(ISNUMBER(OFFSET('Sanitation Data'!$F$4,0,10*ROW('Sanitation Data'!F133))),'Data Summary'!CU139="Yes"),100-OFFSET('Sanitation Data'!$F$4,0,10*ROW('Sanitation Data'!F133)),NA())</f>
        <v>#N/A</v>
      </c>
      <c r="AG139" s="507" t="e">
        <f ca="1">+IF(AND(ISNUMBER(OFFSET('Sanitation Data'!$F$6,0,10*ROW('Sanitation Data'!F133))),'Data Summary'!CV139="Yes"),OFFSET('Sanitation Data'!$F$6,0,10*ROW('Sanitation Data'!F133)),NA())</f>
        <v>#N/A</v>
      </c>
      <c r="AH139" s="507" t="e">
        <f ca="1">+IF(AND(ISNUMBER(OFFSET('Sanitation Data'!$F$10,0,10*ROW('Sanitation Data'!F133))),'Data Summary'!CW139="Yes"),OFFSET('Sanitation Data'!$F$10,0,10*ROW('Sanitation Data'!F133)),NA())</f>
        <v>#N/A</v>
      </c>
      <c r="AI139" s="507" t="e">
        <f ca="1">+IF(AND(ISNUMBER(OFFSET('Sanitation Data'!$F$11,0,10*ROW('Sanitation Data'!F133))),'Data Summary'!CX139="Yes"),OFFSET('Sanitation Data'!$F$11,0,10*ROW('Sanitation Data'!F133)),NA())</f>
        <v>#N/A</v>
      </c>
      <c r="AJ139" s="507" t="e">
        <f ca="1">+IF(AND(ISNUMBER(OFFSET('Sanitation Data'!$F$12,0,10*ROW('Sanitation Data'!F133))),'Data Summary'!CY139="Yes"),OFFSET('Sanitation Data'!$F$12,0,10*ROW('Sanitation Data'!F133)),NA())</f>
        <v>#N/A</v>
      </c>
      <c r="AK139" s="507" t="e">
        <f ca="1">+IF(AND(ISNUMBER(OFFSET('Sanitation Data'!$G$4,0,10*ROW('Sanitation Data'!G133))),'Data Summary'!CZ139="Yes"),100-OFFSET('Sanitation Data'!$G$4,0,10*ROW('Sanitation Data'!G133)),NA())</f>
        <v>#N/A</v>
      </c>
      <c r="AL139" s="507" t="e">
        <f ca="1">+IF(AND(ISNUMBER(OFFSET('Sanitation Data'!$G$6,0,10*ROW('Sanitation Data'!G133))),'Data Summary'!DA139="Yes"),OFFSET('Sanitation Data'!$G$6,0,10*ROW('Sanitation Data'!G133)),NA())</f>
        <v>#N/A</v>
      </c>
      <c r="AM139" s="507" t="e">
        <f ca="1">+IF(AND(ISNUMBER(OFFSET('Sanitation Data'!$G$10,0,10*ROW('Sanitation Data'!G133))),'Data Summary'!DB139="Yes"),OFFSET('Sanitation Data'!$G$10,0,10*ROW('Sanitation Data'!G133)),NA())</f>
        <v>#N/A</v>
      </c>
      <c r="AN139" s="507" t="e">
        <f ca="1">+IF(AND(ISNUMBER(OFFSET('Sanitation Data'!$G$11,0,10*ROW('Sanitation Data'!G133))),'Data Summary'!DC139="Yes"),OFFSET('Sanitation Data'!$G$11,0,10*ROW('Sanitation Data'!G133)),NA())</f>
        <v>#N/A</v>
      </c>
      <c r="AO139" s="507" t="e">
        <f ca="1">+IF(AND(ISNUMBER(OFFSET('Sanitation Data'!$G$12,0,10*ROW('Sanitation Data'!G133))),'Data Summary'!DD139="Yes"),OFFSET('Sanitation Data'!$G$12,0,10*ROW('Sanitation Data'!G133)),NA())</f>
        <v>#N/A</v>
      </c>
      <c r="AP139" s="507" t="e">
        <f ca="1">+IF(AND(ISNUMBER(OFFSET('Sanitation Data'!$H$4,0,10*ROW('Sanitation Data'!H133))),'Data Summary'!DE139="Yes"),100-OFFSET('Sanitation Data'!$H$4,0,10*ROW('Sanitation Data'!H133)),NA())</f>
        <v>#N/A</v>
      </c>
      <c r="AQ139" s="507" t="e">
        <f ca="1">+IF(AND(ISNUMBER(OFFSET('Sanitation Data'!$H$6,0,10*ROW('Sanitation Data'!H133))),'Data Summary'!DF139="Yes"),OFFSET('Sanitation Data'!$H$6,0,10*ROW('Sanitation Data'!H133)),NA())</f>
        <v>#N/A</v>
      </c>
      <c r="AR139" s="507" t="e">
        <f ca="1">+IF(AND(ISNUMBER(OFFSET('Sanitation Data'!$H$10,0,10*ROW('Sanitation Data'!H133))),'Data Summary'!DG139="Yes"),OFFSET('Sanitation Data'!$H$10,0,10*ROW('Sanitation Data'!H133)),NA())</f>
        <v>#N/A</v>
      </c>
      <c r="AS139" s="507" t="e">
        <f ca="1">+IF(AND(ISNUMBER(OFFSET('Sanitation Data'!$H$11,0,10*ROW('Sanitation Data'!H133))),'Data Summary'!DH139="Yes"),OFFSET('Sanitation Data'!$H$11,0,10*ROW('Sanitation Data'!H133)),NA())</f>
        <v>#N/A</v>
      </c>
      <c r="AT139" s="507" t="e">
        <f ca="1">+IF(AND(ISNUMBER(OFFSET('Sanitation Data'!$H$12,0,10*ROW('Sanitation Data'!H133))),'Data Summary'!DI139="Yes"),OFFSET('Sanitation Data'!$H$12,0,10*ROW('Sanitation Data'!H133)),NA())</f>
        <v>#N/A</v>
      </c>
      <c r="AU139" s="507" t="e">
        <f ca="1">+IF(AND(ISNUMBER(OFFSET('Sanitation Data'!$I$4,0,10*ROW('Sanitation Data'!I133))),'Data Summary'!DJ139="Yes"),100-OFFSET('Sanitation Data'!$I$4,0,10*ROW('Sanitation Data'!I133)),NA())</f>
        <v>#N/A</v>
      </c>
      <c r="AV139" s="507" t="e">
        <f ca="1">+IF(AND(ISNUMBER(OFFSET('Sanitation Data'!$I$6,0,10*ROW('Sanitation Data'!I133))),'Data Summary'!DK139="Yes"),OFFSET('Sanitation Data'!$I$6,0,10*ROW('Sanitation Data'!I133)),NA())</f>
        <v>#N/A</v>
      </c>
      <c r="AW139" s="507" t="e">
        <f ca="1">+IF(AND(ISNUMBER(OFFSET('Sanitation Data'!$I$10,0,10*ROW('Sanitation Data'!I133))),'Data Summary'!DL139="Yes"),OFFSET('Sanitation Data'!$I$10,0,10*ROW('Sanitation Data'!I133)),NA())</f>
        <v>#N/A</v>
      </c>
      <c r="AX139" s="507" t="e">
        <f ca="1">+IF(AND(ISNUMBER(OFFSET('Sanitation Data'!$I$11,0,10*ROW('Sanitation Data'!I133))),'Data Summary'!DM139="Yes"),OFFSET('Sanitation Data'!$I$11,0,10*ROW('Sanitation Data'!I133)),NA())</f>
        <v>#N/A</v>
      </c>
      <c r="AY139" s="507" t="e">
        <f ca="1">+IF(AND(ISNUMBER(OFFSET('Sanitation Data'!$I$12,0,10*ROW('Sanitation Data'!I133))),'Data Summary'!DN139="Yes"),OFFSET('Sanitation Data'!$I$12,0,10*ROW('Sanitation Data'!I133)),NA())</f>
        <v>#N/A</v>
      </c>
      <c r="AZ139" s="508" t="e">
        <f ca="1">+IF(AND(ISNUMBER(OFFSET('Hygiene Data'!$D$5,0,10*ROW('Hygiene Data'!D133))),'Data Summary'!DO139="Yes"),OFFSET('Hygiene Data'!$D$5,0,10*ROW('Hygiene Data'!D133)),NA())</f>
        <v>#N/A</v>
      </c>
      <c r="BA139" s="508" t="e">
        <f ca="1">+IF(AND(ISNUMBER(OFFSET('Hygiene Data'!$D$7,0,10*ROW('Hygiene Data'!D133))),'Data Summary'!DP139="Yes"),OFFSET('Hygiene Data'!$D$7,0,10*ROW('Hygiene Data'!D133)),NA())</f>
        <v>#N/A</v>
      </c>
      <c r="BB139" s="508" t="e">
        <f ca="1">+IF(AND(ISNUMBER(OFFSET('Hygiene Data'!$D$9,0,10*ROW('Hygiene Data'!D133))),'Data Summary'!DQ139="Yes"),OFFSET('Hygiene Data'!$D$9,0,10*ROW('Hygiene Data'!D133)),NA())</f>
        <v>#N/A</v>
      </c>
      <c r="BC139" s="508" t="e">
        <f ca="1">+IF(AND(ISNUMBER(OFFSET('Hygiene Data'!$E$5,0,10*ROW('Hygiene Data'!E133))),'Data Summary'!DR139="Yes"),OFFSET('Hygiene Data'!$E$5,0,10*ROW('Hygiene Data'!E133)),NA())</f>
        <v>#N/A</v>
      </c>
      <c r="BD139" s="508" t="e">
        <f ca="1">+IF(AND(ISNUMBER(OFFSET('Hygiene Data'!$E$7,0,10*ROW('Hygiene Data'!E133))),'Data Summary'!DS139="Yes"),OFFSET('Hygiene Data'!$E$7,0,10*ROW('Hygiene Data'!E133)),NA())</f>
        <v>#N/A</v>
      </c>
      <c r="BE139" s="508" t="e">
        <f ca="1">+IF(AND(ISNUMBER(OFFSET('Hygiene Data'!$E$9,0,10*ROW('Hygiene Data'!E133))),'Data Summary'!DT139="Yes"),OFFSET('Hygiene Data'!$E$9,0,10*ROW('Hygiene Data'!E133)),NA())</f>
        <v>#N/A</v>
      </c>
      <c r="BF139" s="508" t="e">
        <f ca="1">+IF(AND(ISNUMBER(OFFSET('Hygiene Data'!$F$5,0,10*ROW('Hygiene Data'!F133))),'Data Summary'!DU139="Yes"),OFFSET('Hygiene Data'!$F$5,0,10*ROW('Hygiene Data'!F133)),NA())</f>
        <v>#N/A</v>
      </c>
      <c r="BG139" s="508" t="e">
        <f ca="1">+IF(AND(ISNUMBER(OFFSET('Hygiene Data'!$F$7,0,10*ROW('Hygiene Data'!F133))),'Data Summary'!DV139="Yes"),OFFSET('Hygiene Data'!$F$7,0,10*ROW('Hygiene Data'!F133)),NA())</f>
        <v>#N/A</v>
      </c>
      <c r="BH139" s="508" t="e">
        <f ca="1">+IF(AND(ISNUMBER(OFFSET('Hygiene Data'!$F$9,0,10*ROW('Hygiene Data'!F133))),'Data Summary'!DW139="Yes"),OFFSET('Hygiene Data'!$F$9,0,10*ROW('Hygiene Data'!F133)),NA())</f>
        <v>#N/A</v>
      </c>
      <c r="BI139" s="508" t="e">
        <f ca="1">+IF(AND(ISNUMBER(OFFSET('Hygiene Data'!$G$5,0,10*ROW('Hygiene Data'!G133))),'Data Summary'!DX139="Yes"),OFFSET('Hygiene Data'!$G$5,0,10*ROW('Hygiene Data'!G133)),NA())</f>
        <v>#N/A</v>
      </c>
      <c r="BJ139" s="508" t="e">
        <f ca="1">+IF(AND(ISNUMBER(OFFSET('Hygiene Data'!$G$7,0,10*ROW('Hygiene Data'!G133))),'Data Summary'!DY139="Yes"),OFFSET('Hygiene Data'!$G$7,0,10*ROW('Hygiene Data'!G133)),NA())</f>
        <v>#N/A</v>
      </c>
      <c r="BK139" s="508" t="e">
        <f ca="1">+IF(AND(ISNUMBER(OFFSET('Hygiene Data'!$G$9,0,10*ROW('Hygiene Data'!G133))),'Data Summary'!DZ139="Yes"),OFFSET('Hygiene Data'!$G$9,0,10*ROW('Hygiene Data'!G133)),NA())</f>
        <v>#N/A</v>
      </c>
      <c r="BL139" s="508" t="e">
        <f ca="1">+IF(AND(ISNUMBER(OFFSET('Hygiene Data'!$H$5,0,10*ROW('Hygiene Data'!H133))),'Data Summary'!EA139="Yes"),OFFSET('Hygiene Data'!$H$5,0,10*ROW('Hygiene Data'!H133)),NA())</f>
        <v>#N/A</v>
      </c>
      <c r="BM139" s="508" t="e">
        <f ca="1">+IF(AND(ISNUMBER(OFFSET('Hygiene Data'!$H$7,0,10*ROW('Hygiene Data'!H133))),'Data Summary'!EB139="Yes"),OFFSET('Hygiene Data'!$H$7,0,10*ROW('Hygiene Data'!H133)),NA())</f>
        <v>#N/A</v>
      </c>
      <c r="BN139" s="508" t="e">
        <f ca="1">+IF(AND(ISNUMBER(OFFSET('Hygiene Data'!$H$9,0,10*ROW('Hygiene Data'!H133))),'Data Summary'!EC139="Yes"),OFFSET('Hygiene Data'!$H$9,0,10*ROW('Hygiene Data'!H133)),NA())</f>
        <v>#N/A</v>
      </c>
      <c r="BO139" s="508" t="e">
        <f ca="1">+IF(AND(ISNUMBER(OFFSET('Hygiene Data'!$I$5,0,10*ROW('Hygiene Data'!I133))),'Data Summary'!ED139="Yes"),OFFSET('Hygiene Data'!$I$5,0,10*ROW('Hygiene Data'!I133)),NA())</f>
        <v>#N/A</v>
      </c>
      <c r="BP139" s="508" t="e">
        <f ca="1">+IF(AND(ISNUMBER(OFFSET('Hygiene Data'!$I$7,0,10*ROW('Hygiene Data'!I133))),'Data Summary'!EE139="Yes"),OFFSET('Hygiene Data'!$I$7,0,10*ROW('Hygiene Data'!I133)),NA())</f>
        <v>#N/A</v>
      </c>
      <c r="BQ139" s="508" t="e">
        <f ca="1">+IF(AND(ISNUMBER(OFFSET('Hygiene Data'!$I$9,0,10*ROW('Hygiene Data'!I133))),'Data Summary'!EF139="Yes"),OFFSET('Hygiene Data'!$I$9,0,10*ROW('Hygiene Data'!I133)),NA())</f>
        <v>#N/A</v>
      </c>
    </row>
    <row r="140" spans="1:69" x14ac:dyDescent="0.25">
      <c r="A140" s="504" t="e">
        <f ca="1">+RIGHT('Data Summary'!A140,LEN('Data Summary'!A140)-9)</f>
        <v>#VALUE!</v>
      </c>
      <c r="B140" s="478" t="str">
        <f ca="1">+IF(ISTEXT('Data Summary'!B140),'Data Summary'!B140,"")</f>
        <v/>
      </c>
      <c r="C140" s="505" t="e">
        <f ca="1">+VALUE('Data Summary'!C140)</f>
        <v>#VALUE!</v>
      </c>
      <c r="D140" s="506" t="e">
        <f ca="1">+IF(AND(ISNUMBER(OFFSET('Water Data'!$D$4,0,10*ROW('Water Data'!D134))),'Data Summary'!BS140="Yes"),100-OFFSET('Water Data'!$D$4,0,10*ROW('Water Data'!D134)),NA())</f>
        <v>#N/A</v>
      </c>
      <c r="E140" s="506" t="e">
        <f ca="1">+IF(AND(ISNUMBER(OFFSET('Water Data'!$D$6,0,10*ROW('Water Data'!D134))),'Data Summary'!BT140="Yes"),OFFSET('Water Data'!$D$6,0,10*ROW('Water Data'!D134)),NA())</f>
        <v>#N/A</v>
      </c>
      <c r="F140" s="506" t="e">
        <f ca="1">+IF(AND(ISNUMBER(OFFSET('Water Data'!$D$9,0,10*ROW('Water Data'!D134))),'Data Summary'!BU140="Yes"),OFFSET('Water Data'!$D$9,0,10*ROW('Water Data'!D134)),NA())</f>
        <v>#N/A</v>
      </c>
      <c r="G140" s="506" t="e">
        <f ca="1">+IF(AND(ISNUMBER(OFFSET('Water Data'!$E$4,0,10*ROW('Water Data'!E134))),'Data Summary'!BV140="Yes"),100-OFFSET('Water Data'!$E$4,0,10*ROW('Water Data'!E134)),NA())</f>
        <v>#N/A</v>
      </c>
      <c r="H140" s="506" t="e">
        <f ca="1">+IF(AND(ISNUMBER(OFFSET('Water Data'!$E$6,0,10*ROW('Water Data'!E134))),'Data Summary'!BW140="Yes"),OFFSET('Water Data'!$E$6,0,10*ROW('Water Data'!E134)),NA())</f>
        <v>#N/A</v>
      </c>
      <c r="I140" s="506" t="e">
        <f ca="1">+IF(AND(ISNUMBER(OFFSET('Water Data'!$E$9,0,10*ROW('Water Data'!E134))),'Data Summary'!BX140="Yes"),OFFSET('Water Data'!$E$9,0,10*ROW('Water Data'!E134)),NA())</f>
        <v>#N/A</v>
      </c>
      <c r="J140" s="506" t="e">
        <f ca="1">+IF(AND(ISNUMBER(OFFSET('Water Data'!$F$4,0,10*ROW('Water Data'!F134))),'Data Summary'!BY140="Yes"),100-OFFSET('Water Data'!$F$4,0,10*ROW('Water Data'!F134)),NA())</f>
        <v>#N/A</v>
      </c>
      <c r="K140" s="506" t="e">
        <f ca="1">+IF(AND(ISNUMBER(OFFSET('Water Data'!$F$6,0,10*ROW('Water Data'!F134))),'Data Summary'!BZ140="Yes"),OFFSET('Water Data'!$F$6,0,10*ROW('Water Data'!F134)),NA())</f>
        <v>#N/A</v>
      </c>
      <c r="L140" s="506" t="e">
        <f ca="1">+IF(AND(ISNUMBER(OFFSET('Water Data'!$F$9,0,10*ROW('Water Data'!F134))),'Data Summary'!CA140="Yes"),OFFSET('Water Data'!$F$9,0,10*ROW('Water Data'!F134)),NA())</f>
        <v>#N/A</v>
      </c>
      <c r="M140" s="506" t="e">
        <f ca="1">+IF(AND(ISNUMBER(OFFSET('Water Data'!$G$4,0,10*ROW('Water Data'!G134))),'Data Summary'!CB140="Yes"),100-OFFSET('Water Data'!$G$4,0,10*ROW('Water Data'!G134)),NA())</f>
        <v>#N/A</v>
      </c>
      <c r="N140" s="506" t="e">
        <f ca="1">+IF(AND(ISNUMBER(OFFSET('Water Data'!$G$6,0,10*ROW('Water Data'!G134))),'Data Summary'!CC140="Yes"),OFFSET('Water Data'!$G$6,0,10*ROW('Water Data'!G134)),NA())</f>
        <v>#N/A</v>
      </c>
      <c r="O140" s="506" t="e">
        <f ca="1">+IF(AND(ISNUMBER(OFFSET('Water Data'!$G$9,0,10*ROW('Water Data'!G134))),'Data Summary'!CD140="Yes"),OFFSET('Water Data'!$G$9,0,10*ROW('Water Data'!G134)),NA())</f>
        <v>#N/A</v>
      </c>
      <c r="P140" s="506" t="e">
        <f ca="1">+IF(AND(ISNUMBER(OFFSET('Water Data'!$H$4,0,10*ROW('Water Data'!H134))),'Data Summary'!CE140="Yes"),100-OFFSET('Water Data'!$H$4,0,10*ROW('Water Data'!H134)),NA())</f>
        <v>#N/A</v>
      </c>
      <c r="Q140" s="506" t="e">
        <f ca="1">+IF(AND(ISNUMBER(OFFSET('Water Data'!$H$6,0,10*ROW('Water Data'!H134))),'Data Summary'!CF140="Yes"),OFFSET('Water Data'!$H$6,0,10*ROW('Water Data'!H134)),NA())</f>
        <v>#N/A</v>
      </c>
      <c r="R140" s="506" t="e">
        <f ca="1">+IF(AND(ISNUMBER(OFFSET('Water Data'!$H$9,0,10*ROW('Water Data'!H134))),'Data Summary'!CG140="Yes"),OFFSET('Water Data'!$H$9,0,10*ROW('Water Data'!H134)),NA())</f>
        <v>#N/A</v>
      </c>
      <c r="S140" s="506" t="e">
        <f ca="1">+IF(AND(ISNUMBER(OFFSET('Water Data'!$I$4,0,10*ROW('Water Data'!I134))),'Data Summary'!CH140="Yes"),100-OFFSET('Water Data'!$I$4,0,10*ROW('Water Data'!I134)),NA())</f>
        <v>#N/A</v>
      </c>
      <c r="T140" s="506" t="e">
        <f ca="1">+IF(AND(ISNUMBER(OFFSET('Water Data'!$I$6,0,10*ROW('Water Data'!I134))),'Data Summary'!CI140="Yes"),OFFSET('Water Data'!$I$6,0,10*ROW('Water Data'!I134)),NA())</f>
        <v>#N/A</v>
      </c>
      <c r="U140" s="506" t="e">
        <f ca="1">+IF(AND(ISNUMBER(OFFSET('Water Data'!$I$9,0,10*ROW('Water Data'!I134))),'Data Summary'!CJ140="Yes"),OFFSET('Water Data'!$I$9,0,10*ROW('Water Data'!I134)),NA())</f>
        <v>#N/A</v>
      </c>
      <c r="V140" s="507" t="e">
        <f ca="1">+IF(AND(ISNUMBER(OFFSET('Sanitation Data'!$D$4,0,10*ROW('Sanitation Data'!D134))),'Data Summary'!CK140="Yes"),100-OFFSET('Sanitation Data'!$D$4,0,10*ROW('Sanitation Data'!D134)),NA())</f>
        <v>#N/A</v>
      </c>
      <c r="W140" s="507" t="e">
        <f ca="1">+IF(AND(ISNUMBER(OFFSET('Sanitation Data'!$D$6,0,10*ROW('Sanitation Data'!D134))),'Data Summary'!CL140="Yes"),OFFSET('Sanitation Data'!$D$6,0,10*ROW('Sanitation Data'!D134)),NA())</f>
        <v>#N/A</v>
      </c>
      <c r="X140" s="507" t="e">
        <f ca="1">+IF(AND(ISNUMBER(OFFSET('Sanitation Data'!$D$10,0,10*ROW('Sanitation Data'!D134))),'Data Summary'!CM140="Yes"),OFFSET('Sanitation Data'!$D$10,0,10*ROW('Sanitation Data'!D134)),NA())</f>
        <v>#N/A</v>
      </c>
      <c r="Y140" s="507" t="e">
        <f ca="1">+IF(AND(ISNUMBER(OFFSET('Sanitation Data'!$D$11,0,10*ROW('Sanitation Data'!D134))),'Data Summary'!CN140="Yes"),OFFSET('Sanitation Data'!$D$11,0,10*ROW('Sanitation Data'!D134)),NA())</f>
        <v>#N/A</v>
      </c>
      <c r="Z140" s="507" t="e">
        <f ca="1">+IF(AND(ISNUMBER(OFFSET('Sanitation Data'!$D$12,0,10*ROW('Sanitation Data'!D134))),'Data Summary'!CO140="Yes"),OFFSET('Sanitation Data'!$D$12,0,10*ROW('Sanitation Data'!D134)),NA())</f>
        <v>#N/A</v>
      </c>
      <c r="AA140" s="507" t="e">
        <f ca="1">+IF(AND(ISNUMBER(OFFSET('Sanitation Data'!$E$4,0,10*ROW('Sanitation Data'!E134))),'Data Summary'!CP140="Yes"),100-OFFSET('Sanitation Data'!$E$4,0,10*ROW('Sanitation Data'!E134)),NA())</f>
        <v>#N/A</v>
      </c>
      <c r="AB140" s="507" t="e">
        <f ca="1">+IF(AND(ISNUMBER(OFFSET('Sanitation Data'!$E$6,0,10*ROW('Sanitation Data'!E134))),'Data Summary'!CQ140="Yes"),OFFSET('Sanitation Data'!$E$6,0,10*ROW('Sanitation Data'!E134)),NA())</f>
        <v>#N/A</v>
      </c>
      <c r="AC140" s="507" t="e">
        <f ca="1">+IF(AND(ISNUMBER(OFFSET('Sanitation Data'!$E$10,0,10*ROW('Sanitation Data'!E134))),'Data Summary'!CR140="Yes"),OFFSET('Sanitation Data'!$E$10,0,10*ROW('Sanitation Data'!E134)),NA())</f>
        <v>#N/A</v>
      </c>
      <c r="AD140" s="507" t="e">
        <f ca="1">+IF(AND(ISNUMBER(OFFSET('Sanitation Data'!$E$11,0,10*ROW('Sanitation Data'!E134))),'Data Summary'!CS140="Yes"),OFFSET('Sanitation Data'!$E$11,0,10*ROW('Sanitation Data'!E134)),NA())</f>
        <v>#N/A</v>
      </c>
      <c r="AE140" s="507" t="e">
        <f ca="1">+IF(AND(ISNUMBER(OFFSET('Sanitation Data'!$E$12,0,10*ROW('Sanitation Data'!E134))),'Data Summary'!CT140="Yes"),OFFSET('Sanitation Data'!$E$12,0,10*ROW('Sanitation Data'!E134)),NA())</f>
        <v>#N/A</v>
      </c>
      <c r="AF140" s="507" t="e">
        <f ca="1">+IF(AND(ISNUMBER(OFFSET('Sanitation Data'!$F$4,0,10*ROW('Sanitation Data'!F134))),'Data Summary'!CU140="Yes"),100-OFFSET('Sanitation Data'!$F$4,0,10*ROW('Sanitation Data'!F134)),NA())</f>
        <v>#N/A</v>
      </c>
      <c r="AG140" s="507" t="e">
        <f ca="1">+IF(AND(ISNUMBER(OFFSET('Sanitation Data'!$F$6,0,10*ROW('Sanitation Data'!F134))),'Data Summary'!CV140="Yes"),OFFSET('Sanitation Data'!$F$6,0,10*ROW('Sanitation Data'!F134)),NA())</f>
        <v>#N/A</v>
      </c>
      <c r="AH140" s="507" t="e">
        <f ca="1">+IF(AND(ISNUMBER(OFFSET('Sanitation Data'!$F$10,0,10*ROW('Sanitation Data'!F134))),'Data Summary'!CW140="Yes"),OFFSET('Sanitation Data'!$F$10,0,10*ROW('Sanitation Data'!F134)),NA())</f>
        <v>#N/A</v>
      </c>
      <c r="AI140" s="507" t="e">
        <f ca="1">+IF(AND(ISNUMBER(OFFSET('Sanitation Data'!$F$11,0,10*ROW('Sanitation Data'!F134))),'Data Summary'!CX140="Yes"),OFFSET('Sanitation Data'!$F$11,0,10*ROW('Sanitation Data'!F134)),NA())</f>
        <v>#N/A</v>
      </c>
      <c r="AJ140" s="507" t="e">
        <f ca="1">+IF(AND(ISNUMBER(OFFSET('Sanitation Data'!$F$12,0,10*ROW('Sanitation Data'!F134))),'Data Summary'!CY140="Yes"),OFFSET('Sanitation Data'!$F$12,0,10*ROW('Sanitation Data'!F134)),NA())</f>
        <v>#N/A</v>
      </c>
      <c r="AK140" s="507" t="e">
        <f ca="1">+IF(AND(ISNUMBER(OFFSET('Sanitation Data'!$G$4,0,10*ROW('Sanitation Data'!G134))),'Data Summary'!CZ140="Yes"),100-OFFSET('Sanitation Data'!$G$4,0,10*ROW('Sanitation Data'!G134)),NA())</f>
        <v>#N/A</v>
      </c>
      <c r="AL140" s="507" t="e">
        <f ca="1">+IF(AND(ISNUMBER(OFFSET('Sanitation Data'!$G$6,0,10*ROW('Sanitation Data'!G134))),'Data Summary'!DA140="Yes"),OFFSET('Sanitation Data'!$G$6,0,10*ROW('Sanitation Data'!G134)),NA())</f>
        <v>#N/A</v>
      </c>
      <c r="AM140" s="507" t="e">
        <f ca="1">+IF(AND(ISNUMBER(OFFSET('Sanitation Data'!$G$10,0,10*ROW('Sanitation Data'!G134))),'Data Summary'!DB140="Yes"),OFFSET('Sanitation Data'!$G$10,0,10*ROW('Sanitation Data'!G134)),NA())</f>
        <v>#N/A</v>
      </c>
      <c r="AN140" s="507" t="e">
        <f ca="1">+IF(AND(ISNUMBER(OFFSET('Sanitation Data'!$G$11,0,10*ROW('Sanitation Data'!G134))),'Data Summary'!DC140="Yes"),OFFSET('Sanitation Data'!$G$11,0,10*ROW('Sanitation Data'!G134)),NA())</f>
        <v>#N/A</v>
      </c>
      <c r="AO140" s="507" t="e">
        <f ca="1">+IF(AND(ISNUMBER(OFFSET('Sanitation Data'!$G$12,0,10*ROW('Sanitation Data'!G134))),'Data Summary'!DD140="Yes"),OFFSET('Sanitation Data'!$G$12,0,10*ROW('Sanitation Data'!G134)),NA())</f>
        <v>#N/A</v>
      </c>
      <c r="AP140" s="507" t="e">
        <f ca="1">+IF(AND(ISNUMBER(OFFSET('Sanitation Data'!$H$4,0,10*ROW('Sanitation Data'!H134))),'Data Summary'!DE140="Yes"),100-OFFSET('Sanitation Data'!$H$4,0,10*ROW('Sanitation Data'!H134)),NA())</f>
        <v>#N/A</v>
      </c>
      <c r="AQ140" s="507" t="e">
        <f ca="1">+IF(AND(ISNUMBER(OFFSET('Sanitation Data'!$H$6,0,10*ROW('Sanitation Data'!H134))),'Data Summary'!DF140="Yes"),OFFSET('Sanitation Data'!$H$6,0,10*ROW('Sanitation Data'!H134)),NA())</f>
        <v>#N/A</v>
      </c>
      <c r="AR140" s="507" t="e">
        <f ca="1">+IF(AND(ISNUMBER(OFFSET('Sanitation Data'!$H$10,0,10*ROW('Sanitation Data'!H134))),'Data Summary'!DG140="Yes"),OFFSET('Sanitation Data'!$H$10,0,10*ROW('Sanitation Data'!H134)),NA())</f>
        <v>#N/A</v>
      </c>
      <c r="AS140" s="507" t="e">
        <f ca="1">+IF(AND(ISNUMBER(OFFSET('Sanitation Data'!$H$11,0,10*ROW('Sanitation Data'!H134))),'Data Summary'!DH140="Yes"),OFFSET('Sanitation Data'!$H$11,0,10*ROW('Sanitation Data'!H134)),NA())</f>
        <v>#N/A</v>
      </c>
      <c r="AT140" s="507" t="e">
        <f ca="1">+IF(AND(ISNUMBER(OFFSET('Sanitation Data'!$H$12,0,10*ROW('Sanitation Data'!H134))),'Data Summary'!DI140="Yes"),OFFSET('Sanitation Data'!$H$12,0,10*ROW('Sanitation Data'!H134)),NA())</f>
        <v>#N/A</v>
      </c>
      <c r="AU140" s="507" t="e">
        <f ca="1">+IF(AND(ISNUMBER(OFFSET('Sanitation Data'!$I$4,0,10*ROW('Sanitation Data'!I134))),'Data Summary'!DJ140="Yes"),100-OFFSET('Sanitation Data'!$I$4,0,10*ROW('Sanitation Data'!I134)),NA())</f>
        <v>#N/A</v>
      </c>
      <c r="AV140" s="507" t="e">
        <f ca="1">+IF(AND(ISNUMBER(OFFSET('Sanitation Data'!$I$6,0,10*ROW('Sanitation Data'!I134))),'Data Summary'!DK140="Yes"),OFFSET('Sanitation Data'!$I$6,0,10*ROW('Sanitation Data'!I134)),NA())</f>
        <v>#N/A</v>
      </c>
      <c r="AW140" s="507" t="e">
        <f ca="1">+IF(AND(ISNUMBER(OFFSET('Sanitation Data'!$I$10,0,10*ROW('Sanitation Data'!I134))),'Data Summary'!DL140="Yes"),OFFSET('Sanitation Data'!$I$10,0,10*ROW('Sanitation Data'!I134)),NA())</f>
        <v>#N/A</v>
      </c>
      <c r="AX140" s="507" t="e">
        <f ca="1">+IF(AND(ISNUMBER(OFFSET('Sanitation Data'!$I$11,0,10*ROW('Sanitation Data'!I134))),'Data Summary'!DM140="Yes"),OFFSET('Sanitation Data'!$I$11,0,10*ROW('Sanitation Data'!I134)),NA())</f>
        <v>#N/A</v>
      </c>
      <c r="AY140" s="507" t="e">
        <f ca="1">+IF(AND(ISNUMBER(OFFSET('Sanitation Data'!$I$12,0,10*ROW('Sanitation Data'!I134))),'Data Summary'!DN140="Yes"),OFFSET('Sanitation Data'!$I$12,0,10*ROW('Sanitation Data'!I134)),NA())</f>
        <v>#N/A</v>
      </c>
      <c r="AZ140" s="508" t="e">
        <f ca="1">+IF(AND(ISNUMBER(OFFSET('Hygiene Data'!$D$5,0,10*ROW('Hygiene Data'!D134))),'Data Summary'!DO140="Yes"),OFFSET('Hygiene Data'!$D$5,0,10*ROW('Hygiene Data'!D134)),NA())</f>
        <v>#N/A</v>
      </c>
      <c r="BA140" s="508" t="e">
        <f ca="1">+IF(AND(ISNUMBER(OFFSET('Hygiene Data'!$D$7,0,10*ROW('Hygiene Data'!D134))),'Data Summary'!DP140="Yes"),OFFSET('Hygiene Data'!$D$7,0,10*ROW('Hygiene Data'!D134)),NA())</f>
        <v>#N/A</v>
      </c>
      <c r="BB140" s="508" t="e">
        <f ca="1">+IF(AND(ISNUMBER(OFFSET('Hygiene Data'!$D$9,0,10*ROW('Hygiene Data'!D134))),'Data Summary'!DQ140="Yes"),OFFSET('Hygiene Data'!$D$9,0,10*ROW('Hygiene Data'!D134)),NA())</f>
        <v>#N/A</v>
      </c>
      <c r="BC140" s="508" t="e">
        <f ca="1">+IF(AND(ISNUMBER(OFFSET('Hygiene Data'!$E$5,0,10*ROW('Hygiene Data'!E134))),'Data Summary'!DR140="Yes"),OFFSET('Hygiene Data'!$E$5,0,10*ROW('Hygiene Data'!E134)),NA())</f>
        <v>#N/A</v>
      </c>
      <c r="BD140" s="508" t="e">
        <f ca="1">+IF(AND(ISNUMBER(OFFSET('Hygiene Data'!$E$7,0,10*ROW('Hygiene Data'!E134))),'Data Summary'!DS140="Yes"),OFFSET('Hygiene Data'!$E$7,0,10*ROW('Hygiene Data'!E134)),NA())</f>
        <v>#N/A</v>
      </c>
      <c r="BE140" s="508" t="e">
        <f ca="1">+IF(AND(ISNUMBER(OFFSET('Hygiene Data'!$E$9,0,10*ROW('Hygiene Data'!E134))),'Data Summary'!DT140="Yes"),OFFSET('Hygiene Data'!$E$9,0,10*ROW('Hygiene Data'!E134)),NA())</f>
        <v>#N/A</v>
      </c>
      <c r="BF140" s="508" t="e">
        <f ca="1">+IF(AND(ISNUMBER(OFFSET('Hygiene Data'!$F$5,0,10*ROW('Hygiene Data'!F134))),'Data Summary'!DU140="Yes"),OFFSET('Hygiene Data'!$F$5,0,10*ROW('Hygiene Data'!F134)),NA())</f>
        <v>#N/A</v>
      </c>
      <c r="BG140" s="508" t="e">
        <f ca="1">+IF(AND(ISNUMBER(OFFSET('Hygiene Data'!$F$7,0,10*ROW('Hygiene Data'!F134))),'Data Summary'!DV140="Yes"),OFFSET('Hygiene Data'!$F$7,0,10*ROW('Hygiene Data'!F134)),NA())</f>
        <v>#N/A</v>
      </c>
      <c r="BH140" s="508" t="e">
        <f ca="1">+IF(AND(ISNUMBER(OFFSET('Hygiene Data'!$F$9,0,10*ROW('Hygiene Data'!F134))),'Data Summary'!DW140="Yes"),OFFSET('Hygiene Data'!$F$9,0,10*ROW('Hygiene Data'!F134)),NA())</f>
        <v>#N/A</v>
      </c>
      <c r="BI140" s="508" t="e">
        <f ca="1">+IF(AND(ISNUMBER(OFFSET('Hygiene Data'!$G$5,0,10*ROW('Hygiene Data'!G134))),'Data Summary'!DX140="Yes"),OFFSET('Hygiene Data'!$G$5,0,10*ROW('Hygiene Data'!G134)),NA())</f>
        <v>#N/A</v>
      </c>
      <c r="BJ140" s="508" t="e">
        <f ca="1">+IF(AND(ISNUMBER(OFFSET('Hygiene Data'!$G$7,0,10*ROW('Hygiene Data'!G134))),'Data Summary'!DY140="Yes"),OFFSET('Hygiene Data'!$G$7,0,10*ROW('Hygiene Data'!G134)),NA())</f>
        <v>#N/A</v>
      </c>
      <c r="BK140" s="508" t="e">
        <f ca="1">+IF(AND(ISNUMBER(OFFSET('Hygiene Data'!$G$9,0,10*ROW('Hygiene Data'!G134))),'Data Summary'!DZ140="Yes"),OFFSET('Hygiene Data'!$G$9,0,10*ROW('Hygiene Data'!G134)),NA())</f>
        <v>#N/A</v>
      </c>
      <c r="BL140" s="508" t="e">
        <f ca="1">+IF(AND(ISNUMBER(OFFSET('Hygiene Data'!$H$5,0,10*ROW('Hygiene Data'!H134))),'Data Summary'!EA140="Yes"),OFFSET('Hygiene Data'!$H$5,0,10*ROW('Hygiene Data'!H134)),NA())</f>
        <v>#N/A</v>
      </c>
      <c r="BM140" s="508" t="e">
        <f ca="1">+IF(AND(ISNUMBER(OFFSET('Hygiene Data'!$H$7,0,10*ROW('Hygiene Data'!H134))),'Data Summary'!EB140="Yes"),OFFSET('Hygiene Data'!$H$7,0,10*ROW('Hygiene Data'!H134)),NA())</f>
        <v>#N/A</v>
      </c>
      <c r="BN140" s="508" t="e">
        <f ca="1">+IF(AND(ISNUMBER(OFFSET('Hygiene Data'!$H$9,0,10*ROW('Hygiene Data'!H134))),'Data Summary'!EC140="Yes"),OFFSET('Hygiene Data'!$H$9,0,10*ROW('Hygiene Data'!H134)),NA())</f>
        <v>#N/A</v>
      </c>
      <c r="BO140" s="508" t="e">
        <f ca="1">+IF(AND(ISNUMBER(OFFSET('Hygiene Data'!$I$5,0,10*ROW('Hygiene Data'!I134))),'Data Summary'!ED140="Yes"),OFFSET('Hygiene Data'!$I$5,0,10*ROW('Hygiene Data'!I134)),NA())</f>
        <v>#N/A</v>
      </c>
      <c r="BP140" s="508" t="e">
        <f ca="1">+IF(AND(ISNUMBER(OFFSET('Hygiene Data'!$I$7,0,10*ROW('Hygiene Data'!I134))),'Data Summary'!EE140="Yes"),OFFSET('Hygiene Data'!$I$7,0,10*ROW('Hygiene Data'!I134)),NA())</f>
        <v>#N/A</v>
      </c>
      <c r="BQ140" s="508" t="e">
        <f ca="1">+IF(AND(ISNUMBER(OFFSET('Hygiene Data'!$I$9,0,10*ROW('Hygiene Data'!I134))),'Data Summary'!EF140="Yes"),OFFSET('Hygiene Data'!$I$9,0,10*ROW('Hygiene Data'!I134)),NA())</f>
        <v>#N/A</v>
      </c>
    </row>
    <row r="141" spans="1:69" x14ac:dyDescent="0.25">
      <c r="A141" s="504" t="e">
        <f ca="1">+RIGHT('Data Summary'!A141,LEN('Data Summary'!A141)-9)</f>
        <v>#VALUE!</v>
      </c>
      <c r="B141" s="478" t="str">
        <f ca="1">+IF(ISTEXT('Data Summary'!B141),'Data Summary'!B141,"")</f>
        <v/>
      </c>
      <c r="C141" s="505" t="e">
        <f ca="1">+VALUE('Data Summary'!C141)</f>
        <v>#VALUE!</v>
      </c>
      <c r="D141" s="506" t="e">
        <f ca="1">+IF(AND(ISNUMBER(OFFSET('Water Data'!$D$4,0,10*ROW('Water Data'!D135))),'Data Summary'!BS141="Yes"),100-OFFSET('Water Data'!$D$4,0,10*ROW('Water Data'!D135)),NA())</f>
        <v>#N/A</v>
      </c>
      <c r="E141" s="506" t="e">
        <f ca="1">+IF(AND(ISNUMBER(OFFSET('Water Data'!$D$6,0,10*ROW('Water Data'!D135))),'Data Summary'!BT141="Yes"),OFFSET('Water Data'!$D$6,0,10*ROW('Water Data'!D135)),NA())</f>
        <v>#N/A</v>
      </c>
      <c r="F141" s="506" t="e">
        <f ca="1">+IF(AND(ISNUMBER(OFFSET('Water Data'!$D$9,0,10*ROW('Water Data'!D135))),'Data Summary'!BU141="Yes"),OFFSET('Water Data'!$D$9,0,10*ROW('Water Data'!D135)),NA())</f>
        <v>#N/A</v>
      </c>
      <c r="G141" s="506" t="e">
        <f ca="1">+IF(AND(ISNUMBER(OFFSET('Water Data'!$E$4,0,10*ROW('Water Data'!E135))),'Data Summary'!BV141="Yes"),100-OFFSET('Water Data'!$E$4,0,10*ROW('Water Data'!E135)),NA())</f>
        <v>#N/A</v>
      </c>
      <c r="H141" s="506" t="e">
        <f ca="1">+IF(AND(ISNUMBER(OFFSET('Water Data'!$E$6,0,10*ROW('Water Data'!E135))),'Data Summary'!BW141="Yes"),OFFSET('Water Data'!$E$6,0,10*ROW('Water Data'!E135)),NA())</f>
        <v>#N/A</v>
      </c>
      <c r="I141" s="506" t="e">
        <f ca="1">+IF(AND(ISNUMBER(OFFSET('Water Data'!$E$9,0,10*ROW('Water Data'!E135))),'Data Summary'!BX141="Yes"),OFFSET('Water Data'!$E$9,0,10*ROW('Water Data'!E135)),NA())</f>
        <v>#N/A</v>
      </c>
      <c r="J141" s="506" t="e">
        <f ca="1">+IF(AND(ISNUMBER(OFFSET('Water Data'!$F$4,0,10*ROW('Water Data'!F135))),'Data Summary'!BY141="Yes"),100-OFFSET('Water Data'!$F$4,0,10*ROW('Water Data'!F135)),NA())</f>
        <v>#N/A</v>
      </c>
      <c r="K141" s="506" t="e">
        <f ca="1">+IF(AND(ISNUMBER(OFFSET('Water Data'!$F$6,0,10*ROW('Water Data'!F135))),'Data Summary'!BZ141="Yes"),OFFSET('Water Data'!$F$6,0,10*ROW('Water Data'!F135)),NA())</f>
        <v>#N/A</v>
      </c>
      <c r="L141" s="506" t="e">
        <f ca="1">+IF(AND(ISNUMBER(OFFSET('Water Data'!$F$9,0,10*ROW('Water Data'!F135))),'Data Summary'!CA141="Yes"),OFFSET('Water Data'!$F$9,0,10*ROW('Water Data'!F135)),NA())</f>
        <v>#N/A</v>
      </c>
      <c r="M141" s="506" t="e">
        <f ca="1">+IF(AND(ISNUMBER(OFFSET('Water Data'!$G$4,0,10*ROW('Water Data'!G135))),'Data Summary'!CB141="Yes"),100-OFFSET('Water Data'!$G$4,0,10*ROW('Water Data'!G135)),NA())</f>
        <v>#N/A</v>
      </c>
      <c r="N141" s="506" t="e">
        <f ca="1">+IF(AND(ISNUMBER(OFFSET('Water Data'!$G$6,0,10*ROW('Water Data'!G135))),'Data Summary'!CC141="Yes"),OFFSET('Water Data'!$G$6,0,10*ROW('Water Data'!G135)),NA())</f>
        <v>#N/A</v>
      </c>
      <c r="O141" s="506" t="e">
        <f ca="1">+IF(AND(ISNUMBER(OFFSET('Water Data'!$G$9,0,10*ROW('Water Data'!G135))),'Data Summary'!CD141="Yes"),OFFSET('Water Data'!$G$9,0,10*ROW('Water Data'!G135)),NA())</f>
        <v>#N/A</v>
      </c>
      <c r="P141" s="506" t="e">
        <f ca="1">+IF(AND(ISNUMBER(OFFSET('Water Data'!$H$4,0,10*ROW('Water Data'!H135))),'Data Summary'!CE141="Yes"),100-OFFSET('Water Data'!$H$4,0,10*ROW('Water Data'!H135)),NA())</f>
        <v>#N/A</v>
      </c>
      <c r="Q141" s="506" t="e">
        <f ca="1">+IF(AND(ISNUMBER(OFFSET('Water Data'!$H$6,0,10*ROW('Water Data'!H135))),'Data Summary'!CF141="Yes"),OFFSET('Water Data'!$H$6,0,10*ROW('Water Data'!H135)),NA())</f>
        <v>#N/A</v>
      </c>
      <c r="R141" s="506" t="e">
        <f ca="1">+IF(AND(ISNUMBER(OFFSET('Water Data'!$H$9,0,10*ROW('Water Data'!H135))),'Data Summary'!CG141="Yes"),OFFSET('Water Data'!$H$9,0,10*ROW('Water Data'!H135)),NA())</f>
        <v>#N/A</v>
      </c>
      <c r="S141" s="506" t="e">
        <f ca="1">+IF(AND(ISNUMBER(OFFSET('Water Data'!$I$4,0,10*ROW('Water Data'!I135))),'Data Summary'!CH141="Yes"),100-OFFSET('Water Data'!$I$4,0,10*ROW('Water Data'!I135)),NA())</f>
        <v>#N/A</v>
      </c>
      <c r="T141" s="506" t="e">
        <f ca="1">+IF(AND(ISNUMBER(OFFSET('Water Data'!$I$6,0,10*ROW('Water Data'!I135))),'Data Summary'!CI141="Yes"),OFFSET('Water Data'!$I$6,0,10*ROW('Water Data'!I135)),NA())</f>
        <v>#N/A</v>
      </c>
      <c r="U141" s="506" t="e">
        <f ca="1">+IF(AND(ISNUMBER(OFFSET('Water Data'!$I$9,0,10*ROW('Water Data'!I135))),'Data Summary'!CJ141="Yes"),OFFSET('Water Data'!$I$9,0,10*ROW('Water Data'!I135)),NA())</f>
        <v>#N/A</v>
      </c>
      <c r="V141" s="507" t="e">
        <f ca="1">+IF(AND(ISNUMBER(OFFSET('Sanitation Data'!$D$4,0,10*ROW('Sanitation Data'!D135))),'Data Summary'!CK141="Yes"),100-OFFSET('Sanitation Data'!$D$4,0,10*ROW('Sanitation Data'!D135)),NA())</f>
        <v>#N/A</v>
      </c>
      <c r="W141" s="507" t="e">
        <f ca="1">+IF(AND(ISNUMBER(OFFSET('Sanitation Data'!$D$6,0,10*ROW('Sanitation Data'!D135))),'Data Summary'!CL141="Yes"),OFFSET('Sanitation Data'!$D$6,0,10*ROW('Sanitation Data'!D135)),NA())</f>
        <v>#N/A</v>
      </c>
      <c r="X141" s="507" t="e">
        <f ca="1">+IF(AND(ISNUMBER(OFFSET('Sanitation Data'!$D$10,0,10*ROW('Sanitation Data'!D135))),'Data Summary'!CM141="Yes"),OFFSET('Sanitation Data'!$D$10,0,10*ROW('Sanitation Data'!D135)),NA())</f>
        <v>#N/A</v>
      </c>
      <c r="Y141" s="507" t="e">
        <f ca="1">+IF(AND(ISNUMBER(OFFSET('Sanitation Data'!$D$11,0,10*ROW('Sanitation Data'!D135))),'Data Summary'!CN141="Yes"),OFFSET('Sanitation Data'!$D$11,0,10*ROW('Sanitation Data'!D135)),NA())</f>
        <v>#N/A</v>
      </c>
      <c r="Z141" s="507" t="e">
        <f ca="1">+IF(AND(ISNUMBER(OFFSET('Sanitation Data'!$D$12,0,10*ROW('Sanitation Data'!D135))),'Data Summary'!CO141="Yes"),OFFSET('Sanitation Data'!$D$12,0,10*ROW('Sanitation Data'!D135)),NA())</f>
        <v>#N/A</v>
      </c>
      <c r="AA141" s="507" t="e">
        <f ca="1">+IF(AND(ISNUMBER(OFFSET('Sanitation Data'!$E$4,0,10*ROW('Sanitation Data'!E135))),'Data Summary'!CP141="Yes"),100-OFFSET('Sanitation Data'!$E$4,0,10*ROW('Sanitation Data'!E135)),NA())</f>
        <v>#N/A</v>
      </c>
      <c r="AB141" s="507" t="e">
        <f ca="1">+IF(AND(ISNUMBER(OFFSET('Sanitation Data'!$E$6,0,10*ROW('Sanitation Data'!E135))),'Data Summary'!CQ141="Yes"),OFFSET('Sanitation Data'!$E$6,0,10*ROW('Sanitation Data'!E135)),NA())</f>
        <v>#N/A</v>
      </c>
      <c r="AC141" s="507" t="e">
        <f ca="1">+IF(AND(ISNUMBER(OFFSET('Sanitation Data'!$E$10,0,10*ROW('Sanitation Data'!E135))),'Data Summary'!CR141="Yes"),OFFSET('Sanitation Data'!$E$10,0,10*ROW('Sanitation Data'!E135)),NA())</f>
        <v>#N/A</v>
      </c>
      <c r="AD141" s="507" t="e">
        <f ca="1">+IF(AND(ISNUMBER(OFFSET('Sanitation Data'!$E$11,0,10*ROW('Sanitation Data'!E135))),'Data Summary'!CS141="Yes"),OFFSET('Sanitation Data'!$E$11,0,10*ROW('Sanitation Data'!E135)),NA())</f>
        <v>#N/A</v>
      </c>
      <c r="AE141" s="507" t="e">
        <f ca="1">+IF(AND(ISNUMBER(OFFSET('Sanitation Data'!$E$12,0,10*ROW('Sanitation Data'!E135))),'Data Summary'!CT141="Yes"),OFFSET('Sanitation Data'!$E$12,0,10*ROW('Sanitation Data'!E135)),NA())</f>
        <v>#N/A</v>
      </c>
      <c r="AF141" s="507" t="e">
        <f ca="1">+IF(AND(ISNUMBER(OFFSET('Sanitation Data'!$F$4,0,10*ROW('Sanitation Data'!F135))),'Data Summary'!CU141="Yes"),100-OFFSET('Sanitation Data'!$F$4,0,10*ROW('Sanitation Data'!F135)),NA())</f>
        <v>#N/A</v>
      </c>
      <c r="AG141" s="507" t="e">
        <f ca="1">+IF(AND(ISNUMBER(OFFSET('Sanitation Data'!$F$6,0,10*ROW('Sanitation Data'!F135))),'Data Summary'!CV141="Yes"),OFFSET('Sanitation Data'!$F$6,0,10*ROW('Sanitation Data'!F135)),NA())</f>
        <v>#N/A</v>
      </c>
      <c r="AH141" s="507" t="e">
        <f ca="1">+IF(AND(ISNUMBER(OFFSET('Sanitation Data'!$F$10,0,10*ROW('Sanitation Data'!F135))),'Data Summary'!CW141="Yes"),OFFSET('Sanitation Data'!$F$10,0,10*ROW('Sanitation Data'!F135)),NA())</f>
        <v>#N/A</v>
      </c>
      <c r="AI141" s="507" t="e">
        <f ca="1">+IF(AND(ISNUMBER(OFFSET('Sanitation Data'!$F$11,0,10*ROW('Sanitation Data'!F135))),'Data Summary'!CX141="Yes"),OFFSET('Sanitation Data'!$F$11,0,10*ROW('Sanitation Data'!F135)),NA())</f>
        <v>#N/A</v>
      </c>
      <c r="AJ141" s="507" t="e">
        <f ca="1">+IF(AND(ISNUMBER(OFFSET('Sanitation Data'!$F$12,0,10*ROW('Sanitation Data'!F135))),'Data Summary'!CY141="Yes"),OFFSET('Sanitation Data'!$F$12,0,10*ROW('Sanitation Data'!F135)),NA())</f>
        <v>#N/A</v>
      </c>
      <c r="AK141" s="507" t="e">
        <f ca="1">+IF(AND(ISNUMBER(OFFSET('Sanitation Data'!$G$4,0,10*ROW('Sanitation Data'!G135))),'Data Summary'!CZ141="Yes"),100-OFFSET('Sanitation Data'!$G$4,0,10*ROW('Sanitation Data'!G135)),NA())</f>
        <v>#N/A</v>
      </c>
      <c r="AL141" s="507" t="e">
        <f ca="1">+IF(AND(ISNUMBER(OFFSET('Sanitation Data'!$G$6,0,10*ROW('Sanitation Data'!G135))),'Data Summary'!DA141="Yes"),OFFSET('Sanitation Data'!$G$6,0,10*ROW('Sanitation Data'!G135)),NA())</f>
        <v>#N/A</v>
      </c>
      <c r="AM141" s="507" t="e">
        <f ca="1">+IF(AND(ISNUMBER(OFFSET('Sanitation Data'!$G$10,0,10*ROW('Sanitation Data'!G135))),'Data Summary'!DB141="Yes"),OFFSET('Sanitation Data'!$G$10,0,10*ROW('Sanitation Data'!G135)),NA())</f>
        <v>#N/A</v>
      </c>
      <c r="AN141" s="507" t="e">
        <f ca="1">+IF(AND(ISNUMBER(OFFSET('Sanitation Data'!$G$11,0,10*ROW('Sanitation Data'!G135))),'Data Summary'!DC141="Yes"),OFFSET('Sanitation Data'!$G$11,0,10*ROW('Sanitation Data'!G135)),NA())</f>
        <v>#N/A</v>
      </c>
      <c r="AO141" s="507" t="e">
        <f ca="1">+IF(AND(ISNUMBER(OFFSET('Sanitation Data'!$G$12,0,10*ROW('Sanitation Data'!G135))),'Data Summary'!DD141="Yes"),OFFSET('Sanitation Data'!$G$12,0,10*ROW('Sanitation Data'!G135)),NA())</f>
        <v>#N/A</v>
      </c>
      <c r="AP141" s="507" t="e">
        <f ca="1">+IF(AND(ISNUMBER(OFFSET('Sanitation Data'!$H$4,0,10*ROW('Sanitation Data'!H135))),'Data Summary'!DE141="Yes"),100-OFFSET('Sanitation Data'!$H$4,0,10*ROW('Sanitation Data'!H135)),NA())</f>
        <v>#N/A</v>
      </c>
      <c r="AQ141" s="507" t="e">
        <f ca="1">+IF(AND(ISNUMBER(OFFSET('Sanitation Data'!$H$6,0,10*ROW('Sanitation Data'!H135))),'Data Summary'!DF141="Yes"),OFFSET('Sanitation Data'!$H$6,0,10*ROW('Sanitation Data'!H135)),NA())</f>
        <v>#N/A</v>
      </c>
      <c r="AR141" s="507" t="e">
        <f ca="1">+IF(AND(ISNUMBER(OFFSET('Sanitation Data'!$H$10,0,10*ROW('Sanitation Data'!H135))),'Data Summary'!DG141="Yes"),OFFSET('Sanitation Data'!$H$10,0,10*ROW('Sanitation Data'!H135)),NA())</f>
        <v>#N/A</v>
      </c>
      <c r="AS141" s="507" t="e">
        <f ca="1">+IF(AND(ISNUMBER(OFFSET('Sanitation Data'!$H$11,0,10*ROW('Sanitation Data'!H135))),'Data Summary'!DH141="Yes"),OFFSET('Sanitation Data'!$H$11,0,10*ROW('Sanitation Data'!H135)),NA())</f>
        <v>#N/A</v>
      </c>
      <c r="AT141" s="507" t="e">
        <f ca="1">+IF(AND(ISNUMBER(OFFSET('Sanitation Data'!$H$12,0,10*ROW('Sanitation Data'!H135))),'Data Summary'!DI141="Yes"),OFFSET('Sanitation Data'!$H$12,0,10*ROW('Sanitation Data'!H135)),NA())</f>
        <v>#N/A</v>
      </c>
      <c r="AU141" s="507" t="e">
        <f ca="1">+IF(AND(ISNUMBER(OFFSET('Sanitation Data'!$I$4,0,10*ROW('Sanitation Data'!I135))),'Data Summary'!DJ141="Yes"),100-OFFSET('Sanitation Data'!$I$4,0,10*ROW('Sanitation Data'!I135)),NA())</f>
        <v>#N/A</v>
      </c>
      <c r="AV141" s="507" t="e">
        <f ca="1">+IF(AND(ISNUMBER(OFFSET('Sanitation Data'!$I$6,0,10*ROW('Sanitation Data'!I135))),'Data Summary'!DK141="Yes"),OFFSET('Sanitation Data'!$I$6,0,10*ROW('Sanitation Data'!I135)),NA())</f>
        <v>#N/A</v>
      </c>
      <c r="AW141" s="507" t="e">
        <f ca="1">+IF(AND(ISNUMBER(OFFSET('Sanitation Data'!$I$10,0,10*ROW('Sanitation Data'!I135))),'Data Summary'!DL141="Yes"),OFFSET('Sanitation Data'!$I$10,0,10*ROW('Sanitation Data'!I135)),NA())</f>
        <v>#N/A</v>
      </c>
      <c r="AX141" s="507" t="e">
        <f ca="1">+IF(AND(ISNUMBER(OFFSET('Sanitation Data'!$I$11,0,10*ROW('Sanitation Data'!I135))),'Data Summary'!DM141="Yes"),OFFSET('Sanitation Data'!$I$11,0,10*ROW('Sanitation Data'!I135)),NA())</f>
        <v>#N/A</v>
      </c>
      <c r="AY141" s="507" t="e">
        <f ca="1">+IF(AND(ISNUMBER(OFFSET('Sanitation Data'!$I$12,0,10*ROW('Sanitation Data'!I135))),'Data Summary'!DN141="Yes"),OFFSET('Sanitation Data'!$I$12,0,10*ROW('Sanitation Data'!I135)),NA())</f>
        <v>#N/A</v>
      </c>
      <c r="AZ141" s="508" t="e">
        <f ca="1">+IF(AND(ISNUMBER(OFFSET('Hygiene Data'!$D$5,0,10*ROW('Hygiene Data'!D135))),'Data Summary'!DO141="Yes"),OFFSET('Hygiene Data'!$D$5,0,10*ROW('Hygiene Data'!D135)),NA())</f>
        <v>#N/A</v>
      </c>
      <c r="BA141" s="508" t="e">
        <f ca="1">+IF(AND(ISNUMBER(OFFSET('Hygiene Data'!$D$7,0,10*ROW('Hygiene Data'!D135))),'Data Summary'!DP141="Yes"),OFFSET('Hygiene Data'!$D$7,0,10*ROW('Hygiene Data'!D135)),NA())</f>
        <v>#N/A</v>
      </c>
      <c r="BB141" s="508" t="e">
        <f ca="1">+IF(AND(ISNUMBER(OFFSET('Hygiene Data'!$D$9,0,10*ROW('Hygiene Data'!D135))),'Data Summary'!DQ141="Yes"),OFFSET('Hygiene Data'!$D$9,0,10*ROW('Hygiene Data'!D135)),NA())</f>
        <v>#N/A</v>
      </c>
      <c r="BC141" s="508" t="e">
        <f ca="1">+IF(AND(ISNUMBER(OFFSET('Hygiene Data'!$E$5,0,10*ROW('Hygiene Data'!E135))),'Data Summary'!DR141="Yes"),OFFSET('Hygiene Data'!$E$5,0,10*ROW('Hygiene Data'!E135)),NA())</f>
        <v>#N/A</v>
      </c>
      <c r="BD141" s="508" t="e">
        <f ca="1">+IF(AND(ISNUMBER(OFFSET('Hygiene Data'!$E$7,0,10*ROW('Hygiene Data'!E135))),'Data Summary'!DS141="Yes"),OFFSET('Hygiene Data'!$E$7,0,10*ROW('Hygiene Data'!E135)),NA())</f>
        <v>#N/A</v>
      </c>
      <c r="BE141" s="508" t="e">
        <f ca="1">+IF(AND(ISNUMBER(OFFSET('Hygiene Data'!$E$9,0,10*ROW('Hygiene Data'!E135))),'Data Summary'!DT141="Yes"),OFFSET('Hygiene Data'!$E$9,0,10*ROW('Hygiene Data'!E135)),NA())</f>
        <v>#N/A</v>
      </c>
      <c r="BF141" s="508" t="e">
        <f ca="1">+IF(AND(ISNUMBER(OFFSET('Hygiene Data'!$F$5,0,10*ROW('Hygiene Data'!F135))),'Data Summary'!DU141="Yes"),OFFSET('Hygiene Data'!$F$5,0,10*ROW('Hygiene Data'!F135)),NA())</f>
        <v>#N/A</v>
      </c>
      <c r="BG141" s="508" t="e">
        <f ca="1">+IF(AND(ISNUMBER(OFFSET('Hygiene Data'!$F$7,0,10*ROW('Hygiene Data'!F135))),'Data Summary'!DV141="Yes"),OFFSET('Hygiene Data'!$F$7,0,10*ROW('Hygiene Data'!F135)),NA())</f>
        <v>#N/A</v>
      </c>
      <c r="BH141" s="508" t="e">
        <f ca="1">+IF(AND(ISNUMBER(OFFSET('Hygiene Data'!$F$9,0,10*ROW('Hygiene Data'!F135))),'Data Summary'!DW141="Yes"),OFFSET('Hygiene Data'!$F$9,0,10*ROW('Hygiene Data'!F135)),NA())</f>
        <v>#N/A</v>
      </c>
      <c r="BI141" s="508" t="e">
        <f ca="1">+IF(AND(ISNUMBER(OFFSET('Hygiene Data'!$G$5,0,10*ROW('Hygiene Data'!G135))),'Data Summary'!DX141="Yes"),OFFSET('Hygiene Data'!$G$5,0,10*ROW('Hygiene Data'!G135)),NA())</f>
        <v>#N/A</v>
      </c>
      <c r="BJ141" s="508" t="e">
        <f ca="1">+IF(AND(ISNUMBER(OFFSET('Hygiene Data'!$G$7,0,10*ROW('Hygiene Data'!G135))),'Data Summary'!DY141="Yes"),OFFSET('Hygiene Data'!$G$7,0,10*ROW('Hygiene Data'!G135)),NA())</f>
        <v>#N/A</v>
      </c>
      <c r="BK141" s="508" t="e">
        <f ca="1">+IF(AND(ISNUMBER(OFFSET('Hygiene Data'!$G$9,0,10*ROW('Hygiene Data'!G135))),'Data Summary'!DZ141="Yes"),OFFSET('Hygiene Data'!$G$9,0,10*ROW('Hygiene Data'!G135)),NA())</f>
        <v>#N/A</v>
      </c>
      <c r="BL141" s="508" t="e">
        <f ca="1">+IF(AND(ISNUMBER(OFFSET('Hygiene Data'!$H$5,0,10*ROW('Hygiene Data'!H135))),'Data Summary'!EA141="Yes"),OFFSET('Hygiene Data'!$H$5,0,10*ROW('Hygiene Data'!H135)),NA())</f>
        <v>#N/A</v>
      </c>
      <c r="BM141" s="508" t="e">
        <f ca="1">+IF(AND(ISNUMBER(OFFSET('Hygiene Data'!$H$7,0,10*ROW('Hygiene Data'!H135))),'Data Summary'!EB141="Yes"),OFFSET('Hygiene Data'!$H$7,0,10*ROW('Hygiene Data'!H135)),NA())</f>
        <v>#N/A</v>
      </c>
      <c r="BN141" s="508" t="e">
        <f ca="1">+IF(AND(ISNUMBER(OFFSET('Hygiene Data'!$H$9,0,10*ROW('Hygiene Data'!H135))),'Data Summary'!EC141="Yes"),OFFSET('Hygiene Data'!$H$9,0,10*ROW('Hygiene Data'!H135)),NA())</f>
        <v>#N/A</v>
      </c>
      <c r="BO141" s="508" t="e">
        <f ca="1">+IF(AND(ISNUMBER(OFFSET('Hygiene Data'!$I$5,0,10*ROW('Hygiene Data'!I135))),'Data Summary'!ED141="Yes"),OFFSET('Hygiene Data'!$I$5,0,10*ROW('Hygiene Data'!I135)),NA())</f>
        <v>#N/A</v>
      </c>
      <c r="BP141" s="508" t="e">
        <f ca="1">+IF(AND(ISNUMBER(OFFSET('Hygiene Data'!$I$7,0,10*ROW('Hygiene Data'!I135))),'Data Summary'!EE141="Yes"),OFFSET('Hygiene Data'!$I$7,0,10*ROW('Hygiene Data'!I135)),NA())</f>
        <v>#N/A</v>
      </c>
      <c r="BQ141" s="508" t="e">
        <f ca="1">+IF(AND(ISNUMBER(OFFSET('Hygiene Data'!$I$9,0,10*ROW('Hygiene Data'!I135))),'Data Summary'!EF141="Yes"),OFFSET('Hygiene Data'!$I$9,0,10*ROW('Hygiene Data'!I135)),NA())</f>
        <v>#N/A</v>
      </c>
    </row>
    <row r="142" spans="1:69" x14ac:dyDescent="0.25">
      <c r="A142" s="504" t="e">
        <f ca="1">+RIGHT('Data Summary'!A142,LEN('Data Summary'!A142)-9)</f>
        <v>#VALUE!</v>
      </c>
      <c r="B142" s="478" t="str">
        <f ca="1">+IF(ISTEXT('Data Summary'!B142),'Data Summary'!B142,"")</f>
        <v/>
      </c>
      <c r="C142" s="505" t="e">
        <f ca="1">+VALUE('Data Summary'!C142)</f>
        <v>#VALUE!</v>
      </c>
      <c r="D142" s="506" t="e">
        <f ca="1">+IF(AND(ISNUMBER(OFFSET('Water Data'!$D$4,0,10*ROW('Water Data'!D136))),'Data Summary'!BS142="Yes"),100-OFFSET('Water Data'!$D$4,0,10*ROW('Water Data'!D136)),NA())</f>
        <v>#N/A</v>
      </c>
      <c r="E142" s="506" t="e">
        <f ca="1">+IF(AND(ISNUMBER(OFFSET('Water Data'!$D$6,0,10*ROW('Water Data'!D136))),'Data Summary'!BT142="Yes"),OFFSET('Water Data'!$D$6,0,10*ROW('Water Data'!D136)),NA())</f>
        <v>#N/A</v>
      </c>
      <c r="F142" s="506" t="e">
        <f ca="1">+IF(AND(ISNUMBER(OFFSET('Water Data'!$D$9,0,10*ROW('Water Data'!D136))),'Data Summary'!BU142="Yes"),OFFSET('Water Data'!$D$9,0,10*ROW('Water Data'!D136)),NA())</f>
        <v>#N/A</v>
      </c>
      <c r="G142" s="506" t="e">
        <f ca="1">+IF(AND(ISNUMBER(OFFSET('Water Data'!$E$4,0,10*ROW('Water Data'!E136))),'Data Summary'!BV142="Yes"),100-OFFSET('Water Data'!$E$4,0,10*ROW('Water Data'!E136)),NA())</f>
        <v>#N/A</v>
      </c>
      <c r="H142" s="506" t="e">
        <f ca="1">+IF(AND(ISNUMBER(OFFSET('Water Data'!$E$6,0,10*ROW('Water Data'!E136))),'Data Summary'!BW142="Yes"),OFFSET('Water Data'!$E$6,0,10*ROW('Water Data'!E136)),NA())</f>
        <v>#N/A</v>
      </c>
      <c r="I142" s="506" t="e">
        <f ca="1">+IF(AND(ISNUMBER(OFFSET('Water Data'!$E$9,0,10*ROW('Water Data'!E136))),'Data Summary'!BX142="Yes"),OFFSET('Water Data'!$E$9,0,10*ROW('Water Data'!E136)),NA())</f>
        <v>#N/A</v>
      </c>
      <c r="J142" s="506" t="e">
        <f ca="1">+IF(AND(ISNUMBER(OFFSET('Water Data'!$F$4,0,10*ROW('Water Data'!F136))),'Data Summary'!BY142="Yes"),100-OFFSET('Water Data'!$F$4,0,10*ROW('Water Data'!F136)),NA())</f>
        <v>#N/A</v>
      </c>
      <c r="K142" s="506" t="e">
        <f ca="1">+IF(AND(ISNUMBER(OFFSET('Water Data'!$F$6,0,10*ROW('Water Data'!F136))),'Data Summary'!BZ142="Yes"),OFFSET('Water Data'!$F$6,0,10*ROW('Water Data'!F136)),NA())</f>
        <v>#N/A</v>
      </c>
      <c r="L142" s="506" t="e">
        <f ca="1">+IF(AND(ISNUMBER(OFFSET('Water Data'!$F$9,0,10*ROW('Water Data'!F136))),'Data Summary'!CA142="Yes"),OFFSET('Water Data'!$F$9,0,10*ROW('Water Data'!F136)),NA())</f>
        <v>#N/A</v>
      </c>
      <c r="M142" s="506" t="e">
        <f ca="1">+IF(AND(ISNUMBER(OFFSET('Water Data'!$G$4,0,10*ROW('Water Data'!G136))),'Data Summary'!CB142="Yes"),100-OFFSET('Water Data'!$G$4,0,10*ROW('Water Data'!G136)),NA())</f>
        <v>#N/A</v>
      </c>
      <c r="N142" s="506" t="e">
        <f ca="1">+IF(AND(ISNUMBER(OFFSET('Water Data'!$G$6,0,10*ROW('Water Data'!G136))),'Data Summary'!CC142="Yes"),OFFSET('Water Data'!$G$6,0,10*ROW('Water Data'!G136)),NA())</f>
        <v>#N/A</v>
      </c>
      <c r="O142" s="506" t="e">
        <f ca="1">+IF(AND(ISNUMBER(OFFSET('Water Data'!$G$9,0,10*ROW('Water Data'!G136))),'Data Summary'!CD142="Yes"),OFFSET('Water Data'!$G$9,0,10*ROW('Water Data'!G136)),NA())</f>
        <v>#N/A</v>
      </c>
      <c r="P142" s="506" t="e">
        <f ca="1">+IF(AND(ISNUMBER(OFFSET('Water Data'!$H$4,0,10*ROW('Water Data'!H136))),'Data Summary'!CE142="Yes"),100-OFFSET('Water Data'!$H$4,0,10*ROW('Water Data'!H136)),NA())</f>
        <v>#N/A</v>
      </c>
      <c r="Q142" s="506" t="e">
        <f ca="1">+IF(AND(ISNUMBER(OFFSET('Water Data'!$H$6,0,10*ROW('Water Data'!H136))),'Data Summary'!CF142="Yes"),OFFSET('Water Data'!$H$6,0,10*ROW('Water Data'!H136)),NA())</f>
        <v>#N/A</v>
      </c>
      <c r="R142" s="506" t="e">
        <f ca="1">+IF(AND(ISNUMBER(OFFSET('Water Data'!$H$9,0,10*ROW('Water Data'!H136))),'Data Summary'!CG142="Yes"),OFFSET('Water Data'!$H$9,0,10*ROW('Water Data'!H136)),NA())</f>
        <v>#N/A</v>
      </c>
      <c r="S142" s="506" t="e">
        <f ca="1">+IF(AND(ISNUMBER(OFFSET('Water Data'!$I$4,0,10*ROW('Water Data'!I136))),'Data Summary'!CH142="Yes"),100-OFFSET('Water Data'!$I$4,0,10*ROW('Water Data'!I136)),NA())</f>
        <v>#N/A</v>
      </c>
      <c r="T142" s="506" t="e">
        <f ca="1">+IF(AND(ISNUMBER(OFFSET('Water Data'!$I$6,0,10*ROW('Water Data'!I136))),'Data Summary'!CI142="Yes"),OFFSET('Water Data'!$I$6,0,10*ROW('Water Data'!I136)),NA())</f>
        <v>#N/A</v>
      </c>
      <c r="U142" s="506" t="e">
        <f ca="1">+IF(AND(ISNUMBER(OFFSET('Water Data'!$I$9,0,10*ROW('Water Data'!I136))),'Data Summary'!CJ142="Yes"),OFFSET('Water Data'!$I$9,0,10*ROW('Water Data'!I136)),NA())</f>
        <v>#N/A</v>
      </c>
      <c r="V142" s="507" t="e">
        <f ca="1">+IF(AND(ISNUMBER(OFFSET('Sanitation Data'!$D$4,0,10*ROW('Sanitation Data'!D136))),'Data Summary'!CK142="Yes"),100-OFFSET('Sanitation Data'!$D$4,0,10*ROW('Sanitation Data'!D136)),NA())</f>
        <v>#N/A</v>
      </c>
      <c r="W142" s="507" t="e">
        <f ca="1">+IF(AND(ISNUMBER(OFFSET('Sanitation Data'!$D$6,0,10*ROW('Sanitation Data'!D136))),'Data Summary'!CL142="Yes"),OFFSET('Sanitation Data'!$D$6,0,10*ROW('Sanitation Data'!D136)),NA())</f>
        <v>#N/A</v>
      </c>
      <c r="X142" s="507" t="e">
        <f ca="1">+IF(AND(ISNUMBER(OFFSET('Sanitation Data'!$D$10,0,10*ROW('Sanitation Data'!D136))),'Data Summary'!CM142="Yes"),OFFSET('Sanitation Data'!$D$10,0,10*ROW('Sanitation Data'!D136)),NA())</f>
        <v>#N/A</v>
      </c>
      <c r="Y142" s="507" t="e">
        <f ca="1">+IF(AND(ISNUMBER(OFFSET('Sanitation Data'!$D$11,0,10*ROW('Sanitation Data'!D136))),'Data Summary'!CN142="Yes"),OFFSET('Sanitation Data'!$D$11,0,10*ROW('Sanitation Data'!D136)),NA())</f>
        <v>#N/A</v>
      </c>
      <c r="Z142" s="507" t="e">
        <f ca="1">+IF(AND(ISNUMBER(OFFSET('Sanitation Data'!$D$12,0,10*ROW('Sanitation Data'!D136))),'Data Summary'!CO142="Yes"),OFFSET('Sanitation Data'!$D$12,0,10*ROW('Sanitation Data'!D136)),NA())</f>
        <v>#N/A</v>
      </c>
      <c r="AA142" s="507" t="e">
        <f ca="1">+IF(AND(ISNUMBER(OFFSET('Sanitation Data'!$E$4,0,10*ROW('Sanitation Data'!E136))),'Data Summary'!CP142="Yes"),100-OFFSET('Sanitation Data'!$E$4,0,10*ROW('Sanitation Data'!E136)),NA())</f>
        <v>#N/A</v>
      </c>
      <c r="AB142" s="507" t="e">
        <f ca="1">+IF(AND(ISNUMBER(OFFSET('Sanitation Data'!$E$6,0,10*ROW('Sanitation Data'!E136))),'Data Summary'!CQ142="Yes"),OFFSET('Sanitation Data'!$E$6,0,10*ROW('Sanitation Data'!E136)),NA())</f>
        <v>#N/A</v>
      </c>
      <c r="AC142" s="507" t="e">
        <f ca="1">+IF(AND(ISNUMBER(OFFSET('Sanitation Data'!$E$10,0,10*ROW('Sanitation Data'!E136))),'Data Summary'!CR142="Yes"),OFFSET('Sanitation Data'!$E$10,0,10*ROW('Sanitation Data'!E136)),NA())</f>
        <v>#N/A</v>
      </c>
      <c r="AD142" s="507" t="e">
        <f ca="1">+IF(AND(ISNUMBER(OFFSET('Sanitation Data'!$E$11,0,10*ROW('Sanitation Data'!E136))),'Data Summary'!CS142="Yes"),OFFSET('Sanitation Data'!$E$11,0,10*ROW('Sanitation Data'!E136)),NA())</f>
        <v>#N/A</v>
      </c>
      <c r="AE142" s="507" t="e">
        <f ca="1">+IF(AND(ISNUMBER(OFFSET('Sanitation Data'!$E$12,0,10*ROW('Sanitation Data'!E136))),'Data Summary'!CT142="Yes"),OFFSET('Sanitation Data'!$E$12,0,10*ROW('Sanitation Data'!E136)),NA())</f>
        <v>#N/A</v>
      </c>
      <c r="AF142" s="507" t="e">
        <f ca="1">+IF(AND(ISNUMBER(OFFSET('Sanitation Data'!$F$4,0,10*ROW('Sanitation Data'!F136))),'Data Summary'!CU142="Yes"),100-OFFSET('Sanitation Data'!$F$4,0,10*ROW('Sanitation Data'!F136)),NA())</f>
        <v>#N/A</v>
      </c>
      <c r="AG142" s="507" t="e">
        <f ca="1">+IF(AND(ISNUMBER(OFFSET('Sanitation Data'!$F$6,0,10*ROW('Sanitation Data'!F136))),'Data Summary'!CV142="Yes"),OFFSET('Sanitation Data'!$F$6,0,10*ROW('Sanitation Data'!F136)),NA())</f>
        <v>#N/A</v>
      </c>
      <c r="AH142" s="507" t="e">
        <f ca="1">+IF(AND(ISNUMBER(OFFSET('Sanitation Data'!$F$10,0,10*ROW('Sanitation Data'!F136))),'Data Summary'!CW142="Yes"),OFFSET('Sanitation Data'!$F$10,0,10*ROW('Sanitation Data'!F136)),NA())</f>
        <v>#N/A</v>
      </c>
      <c r="AI142" s="507" t="e">
        <f ca="1">+IF(AND(ISNUMBER(OFFSET('Sanitation Data'!$F$11,0,10*ROW('Sanitation Data'!F136))),'Data Summary'!CX142="Yes"),OFFSET('Sanitation Data'!$F$11,0,10*ROW('Sanitation Data'!F136)),NA())</f>
        <v>#N/A</v>
      </c>
      <c r="AJ142" s="507" t="e">
        <f ca="1">+IF(AND(ISNUMBER(OFFSET('Sanitation Data'!$F$12,0,10*ROW('Sanitation Data'!F136))),'Data Summary'!CY142="Yes"),OFFSET('Sanitation Data'!$F$12,0,10*ROW('Sanitation Data'!F136)),NA())</f>
        <v>#N/A</v>
      </c>
      <c r="AK142" s="507" t="e">
        <f ca="1">+IF(AND(ISNUMBER(OFFSET('Sanitation Data'!$G$4,0,10*ROW('Sanitation Data'!G136))),'Data Summary'!CZ142="Yes"),100-OFFSET('Sanitation Data'!$G$4,0,10*ROW('Sanitation Data'!G136)),NA())</f>
        <v>#N/A</v>
      </c>
      <c r="AL142" s="507" t="e">
        <f ca="1">+IF(AND(ISNUMBER(OFFSET('Sanitation Data'!$G$6,0,10*ROW('Sanitation Data'!G136))),'Data Summary'!DA142="Yes"),OFFSET('Sanitation Data'!$G$6,0,10*ROW('Sanitation Data'!G136)),NA())</f>
        <v>#N/A</v>
      </c>
      <c r="AM142" s="507" t="e">
        <f ca="1">+IF(AND(ISNUMBER(OFFSET('Sanitation Data'!$G$10,0,10*ROW('Sanitation Data'!G136))),'Data Summary'!DB142="Yes"),OFFSET('Sanitation Data'!$G$10,0,10*ROW('Sanitation Data'!G136)),NA())</f>
        <v>#N/A</v>
      </c>
      <c r="AN142" s="507" t="e">
        <f ca="1">+IF(AND(ISNUMBER(OFFSET('Sanitation Data'!$G$11,0,10*ROW('Sanitation Data'!G136))),'Data Summary'!DC142="Yes"),OFFSET('Sanitation Data'!$G$11,0,10*ROW('Sanitation Data'!G136)),NA())</f>
        <v>#N/A</v>
      </c>
      <c r="AO142" s="507" t="e">
        <f ca="1">+IF(AND(ISNUMBER(OFFSET('Sanitation Data'!$G$12,0,10*ROW('Sanitation Data'!G136))),'Data Summary'!DD142="Yes"),OFFSET('Sanitation Data'!$G$12,0,10*ROW('Sanitation Data'!G136)),NA())</f>
        <v>#N/A</v>
      </c>
      <c r="AP142" s="507" t="e">
        <f ca="1">+IF(AND(ISNUMBER(OFFSET('Sanitation Data'!$H$4,0,10*ROW('Sanitation Data'!H136))),'Data Summary'!DE142="Yes"),100-OFFSET('Sanitation Data'!$H$4,0,10*ROW('Sanitation Data'!H136)),NA())</f>
        <v>#N/A</v>
      </c>
      <c r="AQ142" s="507" t="e">
        <f ca="1">+IF(AND(ISNUMBER(OFFSET('Sanitation Data'!$H$6,0,10*ROW('Sanitation Data'!H136))),'Data Summary'!DF142="Yes"),OFFSET('Sanitation Data'!$H$6,0,10*ROW('Sanitation Data'!H136)),NA())</f>
        <v>#N/A</v>
      </c>
      <c r="AR142" s="507" t="e">
        <f ca="1">+IF(AND(ISNUMBER(OFFSET('Sanitation Data'!$H$10,0,10*ROW('Sanitation Data'!H136))),'Data Summary'!DG142="Yes"),OFFSET('Sanitation Data'!$H$10,0,10*ROW('Sanitation Data'!H136)),NA())</f>
        <v>#N/A</v>
      </c>
      <c r="AS142" s="507" t="e">
        <f ca="1">+IF(AND(ISNUMBER(OFFSET('Sanitation Data'!$H$11,0,10*ROW('Sanitation Data'!H136))),'Data Summary'!DH142="Yes"),OFFSET('Sanitation Data'!$H$11,0,10*ROW('Sanitation Data'!H136)),NA())</f>
        <v>#N/A</v>
      </c>
      <c r="AT142" s="507" t="e">
        <f ca="1">+IF(AND(ISNUMBER(OFFSET('Sanitation Data'!$H$12,0,10*ROW('Sanitation Data'!H136))),'Data Summary'!DI142="Yes"),OFFSET('Sanitation Data'!$H$12,0,10*ROW('Sanitation Data'!H136)),NA())</f>
        <v>#N/A</v>
      </c>
      <c r="AU142" s="507" t="e">
        <f ca="1">+IF(AND(ISNUMBER(OFFSET('Sanitation Data'!$I$4,0,10*ROW('Sanitation Data'!I136))),'Data Summary'!DJ142="Yes"),100-OFFSET('Sanitation Data'!$I$4,0,10*ROW('Sanitation Data'!I136)),NA())</f>
        <v>#N/A</v>
      </c>
      <c r="AV142" s="507" t="e">
        <f ca="1">+IF(AND(ISNUMBER(OFFSET('Sanitation Data'!$I$6,0,10*ROW('Sanitation Data'!I136))),'Data Summary'!DK142="Yes"),OFFSET('Sanitation Data'!$I$6,0,10*ROW('Sanitation Data'!I136)),NA())</f>
        <v>#N/A</v>
      </c>
      <c r="AW142" s="507" t="e">
        <f ca="1">+IF(AND(ISNUMBER(OFFSET('Sanitation Data'!$I$10,0,10*ROW('Sanitation Data'!I136))),'Data Summary'!DL142="Yes"),OFFSET('Sanitation Data'!$I$10,0,10*ROW('Sanitation Data'!I136)),NA())</f>
        <v>#N/A</v>
      </c>
      <c r="AX142" s="507" t="e">
        <f ca="1">+IF(AND(ISNUMBER(OFFSET('Sanitation Data'!$I$11,0,10*ROW('Sanitation Data'!I136))),'Data Summary'!DM142="Yes"),OFFSET('Sanitation Data'!$I$11,0,10*ROW('Sanitation Data'!I136)),NA())</f>
        <v>#N/A</v>
      </c>
      <c r="AY142" s="507" t="e">
        <f ca="1">+IF(AND(ISNUMBER(OFFSET('Sanitation Data'!$I$12,0,10*ROW('Sanitation Data'!I136))),'Data Summary'!DN142="Yes"),OFFSET('Sanitation Data'!$I$12,0,10*ROW('Sanitation Data'!I136)),NA())</f>
        <v>#N/A</v>
      </c>
      <c r="AZ142" s="508" t="e">
        <f ca="1">+IF(AND(ISNUMBER(OFFSET('Hygiene Data'!$D$5,0,10*ROW('Hygiene Data'!D136))),'Data Summary'!DO142="Yes"),OFFSET('Hygiene Data'!$D$5,0,10*ROW('Hygiene Data'!D136)),NA())</f>
        <v>#N/A</v>
      </c>
      <c r="BA142" s="508" t="e">
        <f ca="1">+IF(AND(ISNUMBER(OFFSET('Hygiene Data'!$D$7,0,10*ROW('Hygiene Data'!D136))),'Data Summary'!DP142="Yes"),OFFSET('Hygiene Data'!$D$7,0,10*ROW('Hygiene Data'!D136)),NA())</f>
        <v>#N/A</v>
      </c>
      <c r="BB142" s="508" t="e">
        <f ca="1">+IF(AND(ISNUMBER(OFFSET('Hygiene Data'!$D$9,0,10*ROW('Hygiene Data'!D136))),'Data Summary'!DQ142="Yes"),OFFSET('Hygiene Data'!$D$9,0,10*ROW('Hygiene Data'!D136)),NA())</f>
        <v>#N/A</v>
      </c>
      <c r="BC142" s="508" t="e">
        <f ca="1">+IF(AND(ISNUMBER(OFFSET('Hygiene Data'!$E$5,0,10*ROW('Hygiene Data'!E136))),'Data Summary'!DR142="Yes"),OFFSET('Hygiene Data'!$E$5,0,10*ROW('Hygiene Data'!E136)),NA())</f>
        <v>#N/A</v>
      </c>
      <c r="BD142" s="508" t="e">
        <f ca="1">+IF(AND(ISNUMBER(OFFSET('Hygiene Data'!$E$7,0,10*ROW('Hygiene Data'!E136))),'Data Summary'!DS142="Yes"),OFFSET('Hygiene Data'!$E$7,0,10*ROW('Hygiene Data'!E136)),NA())</f>
        <v>#N/A</v>
      </c>
      <c r="BE142" s="508" t="e">
        <f ca="1">+IF(AND(ISNUMBER(OFFSET('Hygiene Data'!$E$9,0,10*ROW('Hygiene Data'!E136))),'Data Summary'!DT142="Yes"),OFFSET('Hygiene Data'!$E$9,0,10*ROW('Hygiene Data'!E136)),NA())</f>
        <v>#N/A</v>
      </c>
      <c r="BF142" s="508" t="e">
        <f ca="1">+IF(AND(ISNUMBER(OFFSET('Hygiene Data'!$F$5,0,10*ROW('Hygiene Data'!F136))),'Data Summary'!DU142="Yes"),OFFSET('Hygiene Data'!$F$5,0,10*ROW('Hygiene Data'!F136)),NA())</f>
        <v>#N/A</v>
      </c>
      <c r="BG142" s="508" t="e">
        <f ca="1">+IF(AND(ISNUMBER(OFFSET('Hygiene Data'!$F$7,0,10*ROW('Hygiene Data'!F136))),'Data Summary'!DV142="Yes"),OFFSET('Hygiene Data'!$F$7,0,10*ROW('Hygiene Data'!F136)),NA())</f>
        <v>#N/A</v>
      </c>
      <c r="BH142" s="508" t="e">
        <f ca="1">+IF(AND(ISNUMBER(OFFSET('Hygiene Data'!$F$9,0,10*ROW('Hygiene Data'!F136))),'Data Summary'!DW142="Yes"),OFFSET('Hygiene Data'!$F$9,0,10*ROW('Hygiene Data'!F136)),NA())</f>
        <v>#N/A</v>
      </c>
      <c r="BI142" s="508" t="e">
        <f ca="1">+IF(AND(ISNUMBER(OFFSET('Hygiene Data'!$G$5,0,10*ROW('Hygiene Data'!G136))),'Data Summary'!DX142="Yes"),OFFSET('Hygiene Data'!$G$5,0,10*ROW('Hygiene Data'!G136)),NA())</f>
        <v>#N/A</v>
      </c>
      <c r="BJ142" s="508" t="e">
        <f ca="1">+IF(AND(ISNUMBER(OFFSET('Hygiene Data'!$G$7,0,10*ROW('Hygiene Data'!G136))),'Data Summary'!DY142="Yes"),OFFSET('Hygiene Data'!$G$7,0,10*ROW('Hygiene Data'!G136)),NA())</f>
        <v>#N/A</v>
      </c>
      <c r="BK142" s="508" t="e">
        <f ca="1">+IF(AND(ISNUMBER(OFFSET('Hygiene Data'!$G$9,0,10*ROW('Hygiene Data'!G136))),'Data Summary'!DZ142="Yes"),OFFSET('Hygiene Data'!$G$9,0,10*ROW('Hygiene Data'!G136)),NA())</f>
        <v>#N/A</v>
      </c>
      <c r="BL142" s="508" t="e">
        <f ca="1">+IF(AND(ISNUMBER(OFFSET('Hygiene Data'!$H$5,0,10*ROW('Hygiene Data'!H136))),'Data Summary'!EA142="Yes"),OFFSET('Hygiene Data'!$H$5,0,10*ROW('Hygiene Data'!H136)),NA())</f>
        <v>#N/A</v>
      </c>
      <c r="BM142" s="508" t="e">
        <f ca="1">+IF(AND(ISNUMBER(OFFSET('Hygiene Data'!$H$7,0,10*ROW('Hygiene Data'!H136))),'Data Summary'!EB142="Yes"),OFFSET('Hygiene Data'!$H$7,0,10*ROW('Hygiene Data'!H136)),NA())</f>
        <v>#N/A</v>
      </c>
      <c r="BN142" s="508" t="e">
        <f ca="1">+IF(AND(ISNUMBER(OFFSET('Hygiene Data'!$H$9,0,10*ROW('Hygiene Data'!H136))),'Data Summary'!EC142="Yes"),OFFSET('Hygiene Data'!$H$9,0,10*ROW('Hygiene Data'!H136)),NA())</f>
        <v>#N/A</v>
      </c>
      <c r="BO142" s="508" t="e">
        <f ca="1">+IF(AND(ISNUMBER(OFFSET('Hygiene Data'!$I$5,0,10*ROW('Hygiene Data'!I136))),'Data Summary'!ED142="Yes"),OFFSET('Hygiene Data'!$I$5,0,10*ROW('Hygiene Data'!I136)),NA())</f>
        <v>#N/A</v>
      </c>
      <c r="BP142" s="508" t="e">
        <f ca="1">+IF(AND(ISNUMBER(OFFSET('Hygiene Data'!$I$7,0,10*ROW('Hygiene Data'!I136))),'Data Summary'!EE142="Yes"),OFFSET('Hygiene Data'!$I$7,0,10*ROW('Hygiene Data'!I136)),NA())</f>
        <v>#N/A</v>
      </c>
      <c r="BQ142" s="508" t="e">
        <f ca="1">+IF(AND(ISNUMBER(OFFSET('Hygiene Data'!$I$9,0,10*ROW('Hygiene Data'!I136))),'Data Summary'!EF142="Yes"),OFFSET('Hygiene Data'!$I$9,0,10*ROW('Hygiene Data'!I136)),NA())</f>
        <v>#N/A</v>
      </c>
    </row>
    <row r="143" spans="1:69" x14ac:dyDescent="0.25">
      <c r="A143" s="504" t="e">
        <f ca="1">+RIGHT('Data Summary'!A143,LEN('Data Summary'!A143)-9)</f>
        <v>#VALUE!</v>
      </c>
      <c r="B143" s="478" t="str">
        <f ca="1">+IF(ISTEXT('Data Summary'!B143),'Data Summary'!B143,"")</f>
        <v/>
      </c>
      <c r="C143" s="505" t="e">
        <f ca="1">+VALUE('Data Summary'!C143)</f>
        <v>#VALUE!</v>
      </c>
      <c r="D143" s="506" t="e">
        <f ca="1">+IF(AND(ISNUMBER(OFFSET('Water Data'!$D$4,0,10*ROW('Water Data'!D137))),'Data Summary'!BS143="Yes"),100-OFFSET('Water Data'!$D$4,0,10*ROW('Water Data'!D137)),NA())</f>
        <v>#N/A</v>
      </c>
      <c r="E143" s="506" t="e">
        <f ca="1">+IF(AND(ISNUMBER(OFFSET('Water Data'!$D$6,0,10*ROW('Water Data'!D137))),'Data Summary'!BT143="Yes"),OFFSET('Water Data'!$D$6,0,10*ROW('Water Data'!D137)),NA())</f>
        <v>#N/A</v>
      </c>
      <c r="F143" s="506" t="e">
        <f ca="1">+IF(AND(ISNUMBER(OFFSET('Water Data'!$D$9,0,10*ROW('Water Data'!D137))),'Data Summary'!BU143="Yes"),OFFSET('Water Data'!$D$9,0,10*ROW('Water Data'!D137)),NA())</f>
        <v>#N/A</v>
      </c>
      <c r="G143" s="506" t="e">
        <f ca="1">+IF(AND(ISNUMBER(OFFSET('Water Data'!$E$4,0,10*ROW('Water Data'!E137))),'Data Summary'!BV143="Yes"),100-OFFSET('Water Data'!$E$4,0,10*ROW('Water Data'!E137)),NA())</f>
        <v>#N/A</v>
      </c>
      <c r="H143" s="506" t="e">
        <f ca="1">+IF(AND(ISNUMBER(OFFSET('Water Data'!$E$6,0,10*ROW('Water Data'!E137))),'Data Summary'!BW143="Yes"),OFFSET('Water Data'!$E$6,0,10*ROW('Water Data'!E137)),NA())</f>
        <v>#N/A</v>
      </c>
      <c r="I143" s="506" t="e">
        <f ca="1">+IF(AND(ISNUMBER(OFFSET('Water Data'!$E$9,0,10*ROW('Water Data'!E137))),'Data Summary'!BX143="Yes"),OFFSET('Water Data'!$E$9,0,10*ROW('Water Data'!E137)),NA())</f>
        <v>#N/A</v>
      </c>
      <c r="J143" s="506" t="e">
        <f ca="1">+IF(AND(ISNUMBER(OFFSET('Water Data'!$F$4,0,10*ROW('Water Data'!F137))),'Data Summary'!BY143="Yes"),100-OFFSET('Water Data'!$F$4,0,10*ROW('Water Data'!F137)),NA())</f>
        <v>#N/A</v>
      </c>
      <c r="K143" s="506" t="e">
        <f ca="1">+IF(AND(ISNUMBER(OFFSET('Water Data'!$F$6,0,10*ROW('Water Data'!F137))),'Data Summary'!BZ143="Yes"),OFFSET('Water Data'!$F$6,0,10*ROW('Water Data'!F137)),NA())</f>
        <v>#N/A</v>
      </c>
      <c r="L143" s="506" t="e">
        <f ca="1">+IF(AND(ISNUMBER(OFFSET('Water Data'!$F$9,0,10*ROW('Water Data'!F137))),'Data Summary'!CA143="Yes"),OFFSET('Water Data'!$F$9,0,10*ROW('Water Data'!F137)),NA())</f>
        <v>#N/A</v>
      </c>
      <c r="M143" s="506" t="e">
        <f ca="1">+IF(AND(ISNUMBER(OFFSET('Water Data'!$G$4,0,10*ROW('Water Data'!G137))),'Data Summary'!CB143="Yes"),100-OFFSET('Water Data'!$G$4,0,10*ROW('Water Data'!G137)),NA())</f>
        <v>#N/A</v>
      </c>
      <c r="N143" s="506" t="e">
        <f ca="1">+IF(AND(ISNUMBER(OFFSET('Water Data'!$G$6,0,10*ROW('Water Data'!G137))),'Data Summary'!CC143="Yes"),OFFSET('Water Data'!$G$6,0,10*ROW('Water Data'!G137)),NA())</f>
        <v>#N/A</v>
      </c>
      <c r="O143" s="506" t="e">
        <f ca="1">+IF(AND(ISNUMBER(OFFSET('Water Data'!$G$9,0,10*ROW('Water Data'!G137))),'Data Summary'!CD143="Yes"),OFFSET('Water Data'!$G$9,0,10*ROW('Water Data'!G137)),NA())</f>
        <v>#N/A</v>
      </c>
      <c r="P143" s="506" t="e">
        <f ca="1">+IF(AND(ISNUMBER(OFFSET('Water Data'!$H$4,0,10*ROW('Water Data'!H137))),'Data Summary'!CE143="Yes"),100-OFFSET('Water Data'!$H$4,0,10*ROW('Water Data'!H137)),NA())</f>
        <v>#N/A</v>
      </c>
      <c r="Q143" s="506" t="e">
        <f ca="1">+IF(AND(ISNUMBER(OFFSET('Water Data'!$H$6,0,10*ROW('Water Data'!H137))),'Data Summary'!CF143="Yes"),OFFSET('Water Data'!$H$6,0,10*ROW('Water Data'!H137)),NA())</f>
        <v>#N/A</v>
      </c>
      <c r="R143" s="506" t="e">
        <f ca="1">+IF(AND(ISNUMBER(OFFSET('Water Data'!$H$9,0,10*ROW('Water Data'!H137))),'Data Summary'!CG143="Yes"),OFFSET('Water Data'!$H$9,0,10*ROW('Water Data'!H137)),NA())</f>
        <v>#N/A</v>
      </c>
      <c r="S143" s="506" t="e">
        <f ca="1">+IF(AND(ISNUMBER(OFFSET('Water Data'!$I$4,0,10*ROW('Water Data'!I137))),'Data Summary'!CH143="Yes"),100-OFFSET('Water Data'!$I$4,0,10*ROW('Water Data'!I137)),NA())</f>
        <v>#N/A</v>
      </c>
      <c r="T143" s="506" t="e">
        <f ca="1">+IF(AND(ISNUMBER(OFFSET('Water Data'!$I$6,0,10*ROW('Water Data'!I137))),'Data Summary'!CI143="Yes"),OFFSET('Water Data'!$I$6,0,10*ROW('Water Data'!I137)),NA())</f>
        <v>#N/A</v>
      </c>
      <c r="U143" s="506" t="e">
        <f ca="1">+IF(AND(ISNUMBER(OFFSET('Water Data'!$I$9,0,10*ROW('Water Data'!I137))),'Data Summary'!CJ143="Yes"),OFFSET('Water Data'!$I$9,0,10*ROW('Water Data'!I137)),NA())</f>
        <v>#N/A</v>
      </c>
      <c r="V143" s="507" t="e">
        <f ca="1">+IF(AND(ISNUMBER(OFFSET('Sanitation Data'!$D$4,0,10*ROW('Sanitation Data'!D137))),'Data Summary'!CK143="Yes"),100-OFFSET('Sanitation Data'!$D$4,0,10*ROW('Sanitation Data'!D137)),NA())</f>
        <v>#N/A</v>
      </c>
      <c r="W143" s="507" t="e">
        <f ca="1">+IF(AND(ISNUMBER(OFFSET('Sanitation Data'!$D$6,0,10*ROW('Sanitation Data'!D137))),'Data Summary'!CL143="Yes"),OFFSET('Sanitation Data'!$D$6,0,10*ROW('Sanitation Data'!D137)),NA())</f>
        <v>#N/A</v>
      </c>
      <c r="X143" s="507" t="e">
        <f ca="1">+IF(AND(ISNUMBER(OFFSET('Sanitation Data'!$D$10,0,10*ROW('Sanitation Data'!D137))),'Data Summary'!CM143="Yes"),OFFSET('Sanitation Data'!$D$10,0,10*ROW('Sanitation Data'!D137)),NA())</f>
        <v>#N/A</v>
      </c>
      <c r="Y143" s="507" t="e">
        <f ca="1">+IF(AND(ISNUMBER(OFFSET('Sanitation Data'!$D$11,0,10*ROW('Sanitation Data'!D137))),'Data Summary'!CN143="Yes"),OFFSET('Sanitation Data'!$D$11,0,10*ROW('Sanitation Data'!D137)),NA())</f>
        <v>#N/A</v>
      </c>
      <c r="Z143" s="507" t="e">
        <f ca="1">+IF(AND(ISNUMBER(OFFSET('Sanitation Data'!$D$12,0,10*ROW('Sanitation Data'!D137))),'Data Summary'!CO143="Yes"),OFFSET('Sanitation Data'!$D$12,0,10*ROW('Sanitation Data'!D137)),NA())</f>
        <v>#N/A</v>
      </c>
      <c r="AA143" s="507" t="e">
        <f ca="1">+IF(AND(ISNUMBER(OFFSET('Sanitation Data'!$E$4,0,10*ROW('Sanitation Data'!E137))),'Data Summary'!CP143="Yes"),100-OFFSET('Sanitation Data'!$E$4,0,10*ROW('Sanitation Data'!E137)),NA())</f>
        <v>#N/A</v>
      </c>
      <c r="AB143" s="507" t="e">
        <f ca="1">+IF(AND(ISNUMBER(OFFSET('Sanitation Data'!$E$6,0,10*ROW('Sanitation Data'!E137))),'Data Summary'!CQ143="Yes"),OFFSET('Sanitation Data'!$E$6,0,10*ROW('Sanitation Data'!E137)),NA())</f>
        <v>#N/A</v>
      </c>
      <c r="AC143" s="507" t="e">
        <f ca="1">+IF(AND(ISNUMBER(OFFSET('Sanitation Data'!$E$10,0,10*ROW('Sanitation Data'!E137))),'Data Summary'!CR143="Yes"),OFFSET('Sanitation Data'!$E$10,0,10*ROW('Sanitation Data'!E137)),NA())</f>
        <v>#N/A</v>
      </c>
      <c r="AD143" s="507" t="e">
        <f ca="1">+IF(AND(ISNUMBER(OFFSET('Sanitation Data'!$E$11,0,10*ROW('Sanitation Data'!E137))),'Data Summary'!CS143="Yes"),OFFSET('Sanitation Data'!$E$11,0,10*ROW('Sanitation Data'!E137)),NA())</f>
        <v>#N/A</v>
      </c>
      <c r="AE143" s="507" t="e">
        <f ca="1">+IF(AND(ISNUMBER(OFFSET('Sanitation Data'!$E$12,0,10*ROW('Sanitation Data'!E137))),'Data Summary'!CT143="Yes"),OFFSET('Sanitation Data'!$E$12,0,10*ROW('Sanitation Data'!E137)),NA())</f>
        <v>#N/A</v>
      </c>
      <c r="AF143" s="507" t="e">
        <f ca="1">+IF(AND(ISNUMBER(OFFSET('Sanitation Data'!$F$4,0,10*ROW('Sanitation Data'!F137))),'Data Summary'!CU143="Yes"),100-OFFSET('Sanitation Data'!$F$4,0,10*ROW('Sanitation Data'!F137)),NA())</f>
        <v>#N/A</v>
      </c>
      <c r="AG143" s="507" t="e">
        <f ca="1">+IF(AND(ISNUMBER(OFFSET('Sanitation Data'!$F$6,0,10*ROW('Sanitation Data'!F137))),'Data Summary'!CV143="Yes"),OFFSET('Sanitation Data'!$F$6,0,10*ROW('Sanitation Data'!F137)),NA())</f>
        <v>#N/A</v>
      </c>
      <c r="AH143" s="507" t="e">
        <f ca="1">+IF(AND(ISNUMBER(OFFSET('Sanitation Data'!$F$10,0,10*ROW('Sanitation Data'!F137))),'Data Summary'!CW143="Yes"),OFFSET('Sanitation Data'!$F$10,0,10*ROW('Sanitation Data'!F137)),NA())</f>
        <v>#N/A</v>
      </c>
      <c r="AI143" s="507" t="e">
        <f ca="1">+IF(AND(ISNUMBER(OFFSET('Sanitation Data'!$F$11,0,10*ROW('Sanitation Data'!F137))),'Data Summary'!CX143="Yes"),OFFSET('Sanitation Data'!$F$11,0,10*ROW('Sanitation Data'!F137)),NA())</f>
        <v>#N/A</v>
      </c>
      <c r="AJ143" s="507" t="e">
        <f ca="1">+IF(AND(ISNUMBER(OFFSET('Sanitation Data'!$F$12,0,10*ROW('Sanitation Data'!F137))),'Data Summary'!CY143="Yes"),OFFSET('Sanitation Data'!$F$12,0,10*ROW('Sanitation Data'!F137)),NA())</f>
        <v>#N/A</v>
      </c>
      <c r="AK143" s="507" t="e">
        <f ca="1">+IF(AND(ISNUMBER(OFFSET('Sanitation Data'!$G$4,0,10*ROW('Sanitation Data'!G137))),'Data Summary'!CZ143="Yes"),100-OFFSET('Sanitation Data'!$G$4,0,10*ROW('Sanitation Data'!G137)),NA())</f>
        <v>#N/A</v>
      </c>
      <c r="AL143" s="507" t="e">
        <f ca="1">+IF(AND(ISNUMBER(OFFSET('Sanitation Data'!$G$6,0,10*ROW('Sanitation Data'!G137))),'Data Summary'!DA143="Yes"),OFFSET('Sanitation Data'!$G$6,0,10*ROW('Sanitation Data'!G137)),NA())</f>
        <v>#N/A</v>
      </c>
      <c r="AM143" s="507" t="e">
        <f ca="1">+IF(AND(ISNUMBER(OFFSET('Sanitation Data'!$G$10,0,10*ROW('Sanitation Data'!G137))),'Data Summary'!DB143="Yes"),OFFSET('Sanitation Data'!$G$10,0,10*ROW('Sanitation Data'!G137)),NA())</f>
        <v>#N/A</v>
      </c>
      <c r="AN143" s="507" t="e">
        <f ca="1">+IF(AND(ISNUMBER(OFFSET('Sanitation Data'!$G$11,0,10*ROW('Sanitation Data'!G137))),'Data Summary'!DC143="Yes"),OFFSET('Sanitation Data'!$G$11,0,10*ROW('Sanitation Data'!G137)),NA())</f>
        <v>#N/A</v>
      </c>
      <c r="AO143" s="507" t="e">
        <f ca="1">+IF(AND(ISNUMBER(OFFSET('Sanitation Data'!$G$12,0,10*ROW('Sanitation Data'!G137))),'Data Summary'!DD143="Yes"),OFFSET('Sanitation Data'!$G$12,0,10*ROW('Sanitation Data'!G137)),NA())</f>
        <v>#N/A</v>
      </c>
      <c r="AP143" s="507" t="e">
        <f ca="1">+IF(AND(ISNUMBER(OFFSET('Sanitation Data'!$H$4,0,10*ROW('Sanitation Data'!H137))),'Data Summary'!DE143="Yes"),100-OFFSET('Sanitation Data'!$H$4,0,10*ROW('Sanitation Data'!H137)),NA())</f>
        <v>#N/A</v>
      </c>
      <c r="AQ143" s="507" t="e">
        <f ca="1">+IF(AND(ISNUMBER(OFFSET('Sanitation Data'!$H$6,0,10*ROW('Sanitation Data'!H137))),'Data Summary'!DF143="Yes"),OFFSET('Sanitation Data'!$H$6,0,10*ROW('Sanitation Data'!H137)),NA())</f>
        <v>#N/A</v>
      </c>
      <c r="AR143" s="507" t="e">
        <f ca="1">+IF(AND(ISNUMBER(OFFSET('Sanitation Data'!$H$10,0,10*ROW('Sanitation Data'!H137))),'Data Summary'!DG143="Yes"),OFFSET('Sanitation Data'!$H$10,0,10*ROW('Sanitation Data'!H137)),NA())</f>
        <v>#N/A</v>
      </c>
      <c r="AS143" s="507" t="e">
        <f ca="1">+IF(AND(ISNUMBER(OFFSET('Sanitation Data'!$H$11,0,10*ROW('Sanitation Data'!H137))),'Data Summary'!DH143="Yes"),OFFSET('Sanitation Data'!$H$11,0,10*ROW('Sanitation Data'!H137)),NA())</f>
        <v>#N/A</v>
      </c>
      <c r="AT143" s="507" t="e">
        <f ca="1">+IF(AND(ISNUMBER(OFFSET('Sanitation Data'!$H$12,0,10*ROW('Sanitation Data'!H137))),'Data Summary'!DI143="Yes"),OFFSET('Sanitation Data'!$H$12,0,10*ROW('Sanitation Data'!H137)),NA())</f>
        <v>#N/A</v>
      </c>
      <c r="AU143" s="507" t="e">
        <f ca="1">+IF(AND(ISNUMBER(OFFSET('Sanitation Data'!$I$4,0,10*ROW('Sanitation Data'!I137))),'Data Summary'!DJ143="Yes"),100-OFFSET('Sanitation Data'!$I$4,0,10*ROW('Sanitation Data'!I137)),NA())</f>
        <v>#N/A</v>
      </c>
      <c r="AV143" s="507" t="e">
        <f ca="1">+IF(AND(ISNUMBER(OFFSET('Sanitation Data'!$I$6,0,10*ROW('Sanitation Data'!I137))),'Data Summary'!DK143="Yes"),OFFSET('Sanitation Data'!$I$6,0,10*ROW('Sanitation Data'!I137)),NA())</f>
        <v>#N/A</v>
      </c>
      <c r="AW143" s="507" t="e">
        <f ca="1">+IF(AND(ISNUMBER(OFFSET('Sanitation Data'!$I$10,0,10*ROW('Sanitation Data'!I137))),'Data Summary'!DL143="Yes"),OFFSET('Sanitation Data'!$I$10,0,10*ROW('Sanitation Data'!I137)),NA())</f>
        <v>#N/A</v>
      </c>
      <c r="AX143" s="507" t="e">
        <f ca="1">+IF(AND(ISNUMBER(OFFSET('Sanitation Data'!$I$11,0,10*ROW('Sanitation Data'!I137))),'Data Summary'!DM143="Yes"),OFFSET('Sanitation Data'!$I$11,0,10*ROW('Sanitation Data'!I137)),NA())</f>
        <v>#N/A</v>
      </c>
      <c r="AY143" s="507" t="e">
        <f ca="1">+IF(AND(ISNUMBER(OFFSET('Sanitation Data'!$I$12,0,10*ROW('Sanitation Data'!I137))),'Data Summary'!DN143="Yes"),OFFSET('Sanitation Data'!$I$12,0,10*ROW('Sanitation Data'!I137)),NA())</f>
        <v>#N/A</v>
      </c>
      <c r="AZ143" s="508" t="e">
        <f ca="1">+IF(AND(ISNUMBER(OFFSET('Hygiene Data'!$D$5,0,10*ROW('Hygiene Data'!D137))),'Data Summary'!DO143="Yes"),OFFSET('Hygiene Data'!$D$5,0,10*ROW('Hygiene Data'!D137)),NA())</f>
        <v>#N/A</v>
      </c>
      <c r="BA143" s="508" t="e">
        <f ca="1">+IF(AND(ISNUMBER(OFFSET('Hygiene Data'!$D$7,0,10*ROW('Hygiene Data'!D137))),'Data Summary'!DP143="Yes"),OFFSET('Hygiene Data'!$D$7,0,10*ROW('Hygiene Data'!D137)),NA())</f>
        <v>#N/A</v>
      </c>
      <c r="BB143" s="508" t="e">
        <f ca="1">+IF(AND(ISNUMBER(OFFSET('Hygiene Data'!$D$9,0,10*ROW('Hygiene Data'!D137))),'Data Summary'!DQ143="Yes"),OFFSET('Hygiene Data'!$D$9,0,10*ROW('Hygiene Data'!D137)),NA())</f>
        <v>#N/A</v>
      </c>
      <c r="BC143" s="508" t="e">
        <f ca="1">+IF(AND(ISNUMBER(OFFSET('Hygiene Data'!$E$5,0,10*ROW('Hygiene Data'!E137))),'Data Summary'!DR143="Yes"),OFFSET('Hygiene Data'!$E$5,0,10*ROW('Hygiene Data'!E137)),NA())</f>
        <v>#N/A</v>
      </c>
      <c r="BD143" s="508" t="e">
        <f ca="1">+IF(AND(ISNUMBER(OFFSET('Hygiene Data'!$E$7,0,10*ROW('Hygiene Data'!E137))),'Data Summary'!DS143="Yes"),OFFSET('Hygiene Data'!$E$7,0,10*ROW('Hygiene Data'!E137)),NA())</f>
        <v>#N/A</v>
      </c>
      <c r="BE143" s="508" t="e">
        <f ca="1">+IF(AND(ISNUMBER(OFFSET('Hygiene Data'!$E$9,0,10*ROW('Hygiene Data'!E137))),'Data Summary'!DT143="Yes"),OFFSET('Hygiene Data'!$E$9,0,10*ROW('Hygiene Data'!E137)),NA())</f>
        <v>#N/A</v>
      </c>
      <c r="BF143" s="508" t="e">
        <f ca="1">+IF(AND(ISNUMBER(OFFSET('Hygiene Data'!$F$5,0,10*ROW('Hygiene Data'!F137))),'Data Summary'!DU143="Yes"),OFFSET('Hygiene Data'!$F$5,0,10*ROW('Hygiene Data'!F137)),NA())</f>
        <v>#N/A</v>
      </c>
      <c r="BG143" s="508" t="e">
        <f ca="1">+IF(AND(ISNUMBER(OFFSET('Hygiene Data'!$F$7,0,10*ROW('Hygiene Data'!F137))),'Data Summary'!DV143="Yes"),OFFSET('Hygiene Data'!$F$7,0,10*ROW('Hygiene Data'!F137)),NA())</f>
        <v>#N/A</v>
      </c>
      <c r="BH143" s="508" t="e">
        <f ca="1">+IF(AND(ISNUMBER(OFFSET('Hygiene Data'!$F$9,0,10*ROW('Hygiene Data'!F137))),'Data Summary'!DW143="Yes"),OFFSET('Hygiene Data'!$F$9,0,10*ROW('Hygiene Data'!F137)),NA())</f>
        <v>#N/A</v>
      </c>
      <c r="BI143" s="508" t="e">
        <f ca="1">+IF(AND(ISNUMBER(OFFSET('Hygiene Data'!$G$5,0,10*ROW('Hygiene Data'!G137))),'Data Summary'!DX143="Yes"),OFFSET('Hygiene Data'!$G$5,0,10*ROW('Hygiene Data'!G137)),NA())</f>
        <v>#N/A</v>
      </c>
      <c r="BJ143" s="508" t="e">
        <f ca="1">+IF(AND(ISNUMBER(OFFSET('Hygiene Data'!$G$7,0,10*ROW('Hygiene Data'!G137))),'Data Summary'!DY143="Yes"),OFFSET('Hygiene Data'!$G$7,0,10*ROW('Hygiene Data'!G137)),NA())</f>
        <v>#N/A</v>
      </c>
      <c r="BK143" s="508" t="e">
        <f ca="1">+IF(AND(ISNUMBER(OFFSET('Hygiene Data'!$G$9,0,10*ROW('Hygiene Data'!G137))),'Data Summary'!DZ143="Yes"),OFFSET('Hygiene Data'!$G$9,0,10*ROW('Hygiene Data'!G137)),NA())</f>
        <v>#N/A</v>
      </c>
      <c r="BL143" s="508" t="e">
        <f ca="1">+IF(AND(ISNUMBER(OFFSET('Hygiene Data'!$H$5,0,10*ROW('Hygiene Data'!H137))),'Data Summary'!EA143="Yes"),OFFSET('Hygiene Data'!$H$5,0,10*ROW('Hygiene Data'!H137)),NA())</f>
        <v>#N/A</v>
      </c>
      <c r="BM143" s="508" t="e">
        <f ca="1">+IF(AND(ISNUMBER(OFFSET('Hygiene Data'!$H$7,0,10*ROW('Hygiene Data'!H137))),'Data Summary'!EB143="Yes"),OFFSET('Hygiene Data'!$H$7,0,10*ROW('Hygiene Data'!H137)),NA())</f>
        <v>#N/A</v>
      </c>
      <c r="BN143" s="508" t="e">
        <f ca="1">+IF(AND(ISNUMBER(OFFSET('Hygiene Data'!$H$9,0,10*ROW('Hygiene Data'!H137))),'Data Summary'!EC143="Yes"),OFFSET('Hygiene Data'!$H$9,0,10*ROW('Hygiene Data'!H137)),NA())</f>
        <v>#N/A</v>
      </c>
      <c r="BO143" s="508" t="e">
        <f ca="1">+IF(AND(ISNUMBER(OFFSET('Hygiene Data'!$I$5,0,10*ROW('Hygiene Data'!I137))),'Data Summary'!ED143="Yes"),OFFSET('Hygiene Data'!$I$5,0,10*ROW('Hygiene Data'!I137)),NA())</f>
        <v>#N/A</v>
      </c>
      <c r="BP143" s="508" t="e">
        <f ca="1">+IF(AND(ISNUMBER(OFFSET('Hygiene Data'!$I$7,0,10*ROW('Hygiene Data'!I137))),'Data Summary'!EE143="Yes"),OFFSET('Hygiene Data'!$I$7,0,10*ROW('Hygiene Data'!I137)),NA())</f>
        <v>#N/A</v>
      </c>
      <c r="BQ143" s="508" t="e">
        <f ca="1">+IF(AND(ISNUMBER(OFFSET('Hygiene Data'!$I$9,0,10*ROW('Hygiene Data'!I137))),'Data Summary'!EF143="Yes"),OFFSET('Hygiene Data'!$I$9,0,10*ROW('Hygiene Data'!I137)),NA())</f>
        <v>#N/A</v>
      </c>
    </row>
    <row r="144" spans="1:69" x14ac:dyDescent="0.25">
      <c r="A144" s="504" t="e">
        <f ca="1">+RIGHT('Data Summary'!A144,LEN('Data Summary'!A144)-9)</f>
        <v>#VALUE!</v>
      </c>
      <c r="B144" s="478" t="str">
        <f ca="1">+IF(ISTEXT('Data Summary'!B144),'Data Summary'!B144,"")</f>
        <v/>
      </c>
      <c r="C144" s="505" t="e">
        <f ca="1">+VALUE('Data Summary'!C144)</f>
        <v>#VALUE!</v>
      </c>
      <c r="D144" s="506" t="e">
        <f ca="1">+IF(AND(ISNUMBER(OFFSET('Water Data'!$D$4,0,10*ROW('Water Data'!D138))),'Data Summary'!BS144="Yes"),100-OFFSET('Water Data'!$D$4,0,10*ROW('Water Data'!D138)),NA())</f>
        <v>#N/A</v>
      </c>
      <c r="E144" s="506" t="e">
        <f ca="1">+IF(AND(ISNUMBER(OFFSET('Water Data'!$D$6,0,10*ROW('Water Data'!D138))),'Data Summary'!BT144="Yes"),OFFSET('Water Data'!$D$6,0,10*ROW('Water Data'!D138)),NA())</f>
        <v>#N/A</v>
      </c>
      <c r="F144" s="506" t="e">
        <f ca="1">+IF(AND(ISNUMBER(OFFSET('Water Data'!$D$9,0,10*ROW('Water Data'!D138))),'Data Summary'!BU144="Yes"),OFFSET('Water Data'!$D$9,0,10*ROW('Water Data'!D138)),NA())</f>
        <v>#N/A</v>
      </c>
      <c r="G144" s="506" t="e">
        <f ca="1">+IF(AND(ISNUMBER(OFFSET('Water Data'!$E$4,0,10*ROW('Water Data'!E138))),'Data Summary'!BV144="Yes"),100-OFFSET('Water Data'!$E$4,0,10*ROW('Water Data'!E138)),NA())</f>
        <v>#N/A</v>
      </c>
      <c r="H144" s="506" t="e">
        <f ca="1">+IF(AND(ISNUMBER(OFFSET('Water Data'!$E$6,0,10*ROW('Water Data'!E138))),'Data Summary'!BW144="Yes"),OFFSET('Water Data'!$E$6,0,10*ROW('Water Data'!E138)),NA())</f>
        <v>#N/A</v>
      </c>
      <c r="I144" s="506" t="e">
        <f ca="1">+IF(AND(ISNUMBER(OFFSET('Water Data'!$E$9,0,10*ROW('Water Data'!E138))),'Data Summary'!BX144="Yes"),OFFSET('Water Data'!$E$9,0,10*ROW('Water Data'!E138)),NA())</f>
        <v>#N/A</v>
      </c>
      <c r="J144" s="506" t="e">
        <f ca="1">+IF(AND(ISNUMBER(OFFSET('Water Data'!$F$4,0,10*ROW('Water Data'!F138))),'Data Summary'!BY144="Yes"),100-OFFSET('Water Data'!$F$4,0,10*ROW('Water Data'!F138)),NA())</f>
        <v>#N/A</v>
      </c>
      <c r="K144" s="506" t="e">
        <f ca="1">+IF(AND(ISNUMBER(OFFSET('Water Data'!$F$6,0,10*ROW('Water Data'!F138))),'Data Summary'!BZ144="Yes"),OFFSET('Water Data'!$F$6,0,10*ROW('Water Data'!F138)),NA())</f>
        <v>#N/A</v>
      </c>
      <c r="L144" s="506" t="e">
        <f ca="1">+IF(AND(ISNUMBER(OFFSET('Water Data'!$F$9,0,10*ROW('Water Data'!F138))),'Data Summary'!CA144="Yes"),OFFSET('Water Data'!$F$9,0,10*ROW('Water Data'!F138)),NA())</f>
        <v>#N/A</v>
      </c>
      <c r="M144" s="506" t="e">
        <f ca="1">+IF(AND(ISNUMBER(OFFSET('Water Data'!$G$4,0,10*ROW('Water Data'!G138))),'Data Summary'!CB144="Yes"),100-OFFSET('Water Data'!$G$4,0,10*ROW('Water Data'!G138)),NA())</f>
        <v>#N/A</v>
      </c>
      <c r="N144" s="506" t="e">
        <f ca="1">+IF(AND(ISNUMBER(OFFSET('Water Data'!$G$6,0,10*ROW('Water Data'!G138))),'Data Summary'!CC144="Yes"),OFFSET('Water Data'!$G$6,0,10*ROW('Water Data'!G138)),NA())</f>
        <v>#N/A</v>
      </c>
      <c r="O144" s="506" t="e">
        <f ca="1">+IF(AND(ISNUMBER(OFFSET('Water Data'!$G$9,0,10*ROW('Water Data'!G138))),'Data Summary'!CD144="Yes"),OFFSET('Water Data'!$G$9,0,10*ROW('Water Data'!G138)),NA())</f>
        <v>#N/A</v>
      </c>
      <c r="P144" s="506" t="e">
        <f ca="1">+IF(AND(ISNUMBER(OFFSET('Water Data'!$H$4,0,10*ROW('Water Data'!H138))),'Data Summary'!CE144="Yes"),100-OFFSET('Water Data'!$H$4,0,10*ROW('Water Data'!H138)),NA())</f>
        <v>#N/A</v>
      </c>
      <c r="Q144" s="506" t="e">
        <f ca="1">+IF(AND(ISNUMBER(OFFSET('Water Data'!$H$6,0,10*ROW('Water Data'!H138))),'Data Summary'!CF144="Yes"),OFFSET('Water Data'!$H$6,0,10*ROW('Water Data'!H138)),NA())</f>
        <v>#N/A</v>
      </c>
      <c r="R144" s="506" t="e">
        <f ca="1">+IF(AND(ISNUMBER(OFFSET('Water Data'!$H$9,0,10*ROW('Water Data'!H138))),'Data Summary'!CG144="Yes"),OFFSET('Water Data'!$H$9,0,10*ROW('Water Data'!H138)),NA())</f>
        <v>#N/A</v>
      </c>
      <c r="S144" s="506" t="e">
        <f ca="1">+IF(AND(ISNUMBER(OFFSET('Water Data'!$I$4,0,10*ROW('Water Data'!I138))),'Data Summary'!CH144="Yes"),100-OFFSET('Water Data'!$I$4,0,10*ROW('Water Data'!I138)),NA())</f>
        <v>#N/A</v>
      </c>
      <c r="T144" s="506" t="e">
        <f ca="1">+IF(AND(ISNUMBER(OFFSET('Water Data'!$I$6,0,10*ROW('Water Data'!I138))),'Data Summary'!CI144="Yes"),OFFSET('Water Data'!$I$6,0,10*ROW('Water Data'!I138)),NA())</f>
        <v>#N/A</v>
      </c>
      <c r="U144" s="506" t="e">
        <f ca="1">+IF(AND(ISNUMBER(OFFSET('Water Data'!$I$9,0,10*ROW('Water Data'!I138))),'Data Summary'!CJ144="Yes"),OFFSET('Water Data'!$I$9,0,10*ROW('Water Data'!I138)),NA())</f>
        <v>#N/A</v>
      </c>
      <c r="V144" s="507" t="e">
        <f ca="1">+IF(AND(ISNUMBER(OFFSET('Sanitation Data'!$D$4,0,10*ROW('Sanitation Data'!D138))),'Data Summary'!CK144="Yes"),100-OFFSET('Sanitation Data'!$D$4,0,10*ROW('Sanitation Data'!D138)),NA())</f>
        <v>#N/A</v>
      </c>
      <c r="W144" s="507" t="e">
        <f ca="1">+IF(AND(ISNUMBER(OFFSET('Sanitation Data'!$D$6,0,10*ROW('Sanitation Data'!D138))),'Data Summary'!CL144="Yes"),OFFSET('Sanitation Data'!$D$6,0,10*ROW('Sanitation Data'!D138)),NA())</f>
        <v>#N/A</v>
      </c>
      <c r="X144" s="507" t="e">
        <f ca="1">+IF(AND(ISNUMBER(OFFSET('Sanitation Data'!$D$10,0,10*ROW('Sanitation Data'!D138))),'Data Summary'!CM144="Yes"),OFFSET('Sanitation Data'!$D$10,0,10*ROW('Sanitation Data'!D138)),NA())</f>
        <v>#N/A</v>
      </c>
      <c r="Y144" s="507" t="e">
        <f ca="1">+IF(AND(ISNUMBER(OFFSET('Sanitation Data'!$D$11,0,10*ROW('Sanitation Data'!D138))),'Data Summary'!CN144="Yes"),OFFSET('Sanitation Data'!$D$11,0,10*ROW('Sanitation Data'!D138)),NA())</f>
        <v>#N/A</v>
      </c>
      <c r="Z144" s="507" t="e">
        <f ca="1">+IF(AND(ISNUMBER(OFFSET('Sanitation Data'!$D$12,0,10*ROW('Sanitation Data'!D138))),'Data Summary'!CO144="Yes"),OFFSET('Sanitation Data'!$D$12,0,10*ROW('Sanitation Data'!D138)),NA())</f>
        <v>#N/A</v>
      </c>
      <c r="AA144" s="507" t="e">
        <f ca="1">+IF(AND(ISNUMBER(OFFSET('Sanitation Data'!$E$4,0,10*ROW('Sanitation Data'!E138))),'Data Summary'!CP144="Yes"),100-OFFSET('Sanitation Data'!$E$4,0,10*ROW('Sanitation Data'!E138)),NA())</f>
        <v>#N/A</v>
      </c>
      <c r="AB144" s="507" t="e">
        <f ca="1">+IF(AND(ISNUMBER(OFFSET('Sanitation Data'!$E$6,0,10*ROW('Sanitation Data'!E138))),'Data Summary'!CQ144="Yes"),OFFSET('Sanitation Data'!$E$6,0,10*ROW('Sanitation Data'!E138)),NA())</f>
        <v>#N/A</v>
      </c>
      <c r="AC144" s="507" t="e">
        <f ca="1">+IF(AND(ISNUMBER(OFFSET('Sanitation Data'!$E$10,0,10*ROW('Sanitation Data'!E138))),'Data Summary'!CR144="Yes"),OFFSET('Sanitation Data'!$E$10,0,10*ROW('Sanitation Data'!E138)),NA())</f>
        <v>#N/A</v>
      </c>
      <c r="AD144" s="507" t="e">
        <f ca="1">+IF(AND(ISNUMBER(OFFSET('Sanitation Data'!$E$11,0,10*ROW('Sanitation Data'!E138))),'Data Summary'!CS144="Yes"),OFFSET('Sanitation Data'!$E$11,0,10*ROW('Sanitation Data'!E138)),NA())</f>
        <v>#N/A</v>
      </c>
      <c r="AE144" s="507" t="e">
        <f ca="1">+IF(AND(ISNUMBER(OFFSET('Sanitation Data'!$E$12,0,10*ROW('Sanitation Data'!E138))),'Data Summary'!CT144="Yes"),OFFSET('Sanitation Data'!$E$12,0,10*ROW('Sanitation Data'!E138)),NA())</f>
        <v>#N/A</v>
      </c>
      <c r="AF144" s="507" t="e">
        <f ca="1">+IF(AND(ISNUMBER(OFFSET('Sanitation Data'!$F$4,0,10*ROW('Sanitation Data'!F138))),'Data Summary'!CU144="Yes"),100-OFFSET('Sanitation Data'!$F$4,0,10*ROW('Sanitation Data'!F138)),NA())</f>
        <v>#N/A</v>
      </c>
      <c r="AG144" s="507" t="e">
        <f ca="1">+IF(AND(ISNUMBER(OFFSET('Sanitation Data'!$F$6,0,10*ROW('Sanitation Data'!F138))),'Data Summary'!CV144="Yes"),OFFSET('Sanitation Data'!$F$6,0,10*ROW('Sanitation Data'!F138)),NA())</f>
        <v>#N/A</v>
      </c>
      <c r="AH144" s="507" t="e">
        <f ca="1">+IF(AND(ISNUMBER(OFFSET('Sanitation Data'!$F$10,0,10*ROW('Sanitation Data'!F138))),'Data Summary'!CW144="Yes"),OFFSET('Sanitation Data'!$F$10,0,10*ROW('Sanitation Data'!F138)),NA())</f>
        <v>#N/A</v>
      </c>
      <c r="AI144" s="507" t="e">
        <f ca="1">+IF(AND(ISNUMBER(OFFSET('Sanitation Data'!$F$11,0,10*ROW('Sanitation Data'!F138))),'Data Summary'!CX144="Yes"),OFFSET('Sanitation Data'!$F$11,0,10*ROW('Sanitation Data'!F138)),NA())</f>
        <v>#N/A</v>
      </c>
      <c r="AJ144" s="507" t="e">
        <f ca="1">+IF(AND(ISNUMBER(OFFSET('Sanitation Data'!$F$12,0,10*ROW('Sanitation Data'!F138))),'Data Summary'!CY144="Yes"),OFFSET('Sanitation Data'!$F$12,0,10*ROW('Sanitation Data'!F138)),NA())</f>
        <v>#N/A</v>
      </c>
      <c r="AK144" s="507" t="e">
        <f ca="1">+IF(AND(ISNUMBER(OFFSET('Sanitation Data'!$G$4,0,10*ROW('Sanitation Data'!G138))),'Data Summary'!CZ144="Yes"),100-OFFSET('Sanitation Data'!$G$4,0,10*ROW('Sanitation Data'!G138)),NA())</f>
        <v>#N/A</v>
      </c>
      <c r="AL144" s="507" t="e">
        <f ca="1">+IF(AND(ISNUMBER(OFFSET('Sanitation Data'!$G$6,0,10*ROW('Sanitation Data'!G138))),'Data Summary'!DA144="Yes"),OFFSET('Sanitation Data'!$G$6,0,10*ROW('Sanitation Data'!G138)),NA())</f>
        <v>#N/A</v>
      </c>
      <c r="AM144" s="507" t="e">
        <f ca="1">+IF(AND(ISNUMBER(OFFSET('Sanitation Data'!$G$10,0,10*ROW('Sanitation Data'!G138))),'Data Summary'!DB144="Yes"),OFFSET('Sanitation Data'!$G$10,0,10*ROW('Sanitation Data'!G138)),NA())</f>
        <v>#N/A</v>
      </c>
      <c r="AN144" s="507" t="e">
        <f ca="1">+IF(AND(ISNUMBER(OFFSET('Sanitation Data'!$G$11,0,10*ROW('Sanitation Data'!G138))),'Data Summary'!DC144="Yes"),OFFSET('Sanitation Data'!$G$11,0,10*ROW('Sanitation Data'!G138)),NA())</f>
        <v>#N/A</v>
      </c>
      <c r="AO144" s="507" t="e">
        <f ca="1">+IF(AND(ISNUMBER(OFFSET('Sanitation Data'!$G$12,0,10*ROW('Sanitation Data'!G138))),'Data Summary'!DD144="Yes"),OFFSET('Sanitation Data'!$G$12,0,10*ROW('Sanitation Data'!G138)),NA())</f>
        <v>#N/A</v>
      </c>
      <c r="AP144" s="507" t="e">
        <f ca="1">+IF(AND(ISNUMBER(OFFSET('Sanitation Data'!$H$4,0,10*ROW('Sanitation Data'!H138))),'Data Summary'!DE144="Yes"),100-OFFSET('Sanitation Data'!$H$4,0,10*ROW('Sanitation Data'!H138)),NA())</f>
        <v>#N/A</v>
      </c>
      <c r="AQ144" s="507" t="e">
        <f ca="1">+IF(AND(ISNUMBER(OFFSET('Sanitation Data'!$H$6,0,10*ROW('Sanitation Data'!H138))),'Data Summary'!DF144="Yes"),OFFSET('Sanitation Data'!$H$6,0,10*ROW('Sanitation Data'!H138)),NA())</f>
        <v>#N/A</v>
      </c>
      <c r="AR144" s="507" t="e">
        <f ca="1">+IF(AND(ISNUMBER(OFFSET('Sanitation Data'!$H$10,0,10*ROW('Sanitation Data'!H138))),'Data Summary'!DG144="Yes"),OFFSET('Sanitation Data'!$H$10,0,10*ROW('Sanitation Data'!H138)),NA())</f>
        <v>#N/A</v>
      </c>
      <c r="AS144" s="507" t="e">
        <f ca="1">+IF(AND(ISNUMBER(OFFSET('Sanitation Data'!$H$11,0,10*ROW('Sanitation Data'!H138))),'Data Summary'!DH144="Yes"),OFFSET('Sanitation Data'!$H$11,0,10*ROW('Sanitation Data'!H138)),NA())</f>
        <v>#N/A</v>
      </c>
      <c r="AT144" s="507" t="e">
        <f ca="1">+IF(AND(ISNUMBER(OFFSET('Sanitation Data'!$H$12,0,10*ROW('Sanitation Data'!H138))),'Data Summary'!DI144="Yes"),OFFSET('Sanitation Data'!$H$12,0,10*ROW('Sanitation Data'!H138)),NA())</f>
        <v>#N/A</v>
      </c>
      <c r="AU144" s="507" t="e">
        <f ca="1">+IF(AND(ISNUMBER(OFFSET('Sanitation Data'!$I$4,0,10*ROW('Sanitation Data'!I138))),'Data Summary'!DJ144="Yes"),100-OFFSET('Sanitation Data'!$I$4,0,10*ROW('Sanitation Data'!I138)),NA())</f>
        <v>#N/A</v>
      </c>
      <c r="AV144" s="507" t="e">
        <f ca="1">+IF(AND(ISNUMBER(OFFSET('Sanitation Data'!$I$6,0,10*ROW('Sanitation Data'!I138))),'Data Summary'!DK144="Yes"),OFFSET('Sanitation Data'!$I$6,0,10*ROW('Sanitation Data'!I138)),NA())</f>
        <v>#N/A</v>
      </c>
      <c r="AW144" s="507" t="e">
        <f ca="1">+IF(AND(ISNUMBER(OFFSET('Sanitation Data'!$I$10,0,10*ROW('Sanitation Data'!I138))),'Data Summary'!DL144="Yes"),OFFSET('Sanitation Data'!$I$10,0,10*ROW('Sanitation Data'!I138)),NA())</f>
        <v>#N/A</v>
      </c>
      <c r="AX144" s="507" t="e">
        <f ca="1">+IF(AND(ISNUMBER(OFFSET('Sanitation Data'!$I$11,0,10*ROW('Sanitation Data'!I138))),'Data Summary'!DM144="Yes"),OFFSET('Sanitation Data'!$I$11,0,10*ROW('Sanitation Data'!I138)),NA())</f>
        <v>#N/A</v>
      </c>
      <c r="AY144" s="507" t="e">
        <f ca="1">+IF(AND(ISNUMBER(OFFSET('Sanitation Data'!$I$12,0,10*ROW('Sanitation Data'!I138))),'Data Summary'!DN144="Yes"),OFFSET('Sanitation Data'!$I$12,0,10*ROW('Sanitation Data'!I138)),NA())</f>
        <v>#N/A</v>
      </c>
      <c r="AZ144" s="508" t="e">
        <f ca="1">+IF(AND(ISNUMBER(OFFSET('Hygiene Data'!$D$5,0,10*ROW('Hygiene Data'!D138))),'Data Summary'!DO144="Yes"),OFFSET('Hygiene Data'!$D$5,0,10*ROW('Hygiene Data'!D138)),NA())</f>
        <v>#N/A</v>
      </c>
      <c r="BA144" s="508" t="e">
        <f ca="1">+IF(AND(ISNUMBER(OFFSET('Hygiene Data'!$D$7,0,10*ROW('Hygiene Data'!D138))),'Data Summary'!DP144="Yes"),OFFSET('Hygiene Data'!$D$7,0,10*ROW('Hygiene Data'!D138)),NA())</f>
        <v>#N/A</v>
      </c>
      <c r="BB144" s="508" t="e">
        <f ca="1">+IF(AND(ISNUMBER(OFFSET('Hygiene Data'!$D$9,0,10*ROW('Hygiene Data'!D138))),'Data Summary'!DQ144="Yes"),OFFSET('Hygiene Data'!$D$9,0,10*ROW('Hygiene Data'!D138)),NA())</f>
        <v>#N/A</v>
      </c>
      <c r="BC144" s="508" t="e">
        <f ca="1">+IF(AND(ISNUMBER(OFFSET('Hygiene Data'!$E$5,0,10*ROW('Hygiene Data'!E138))),'Data Summary'!DR144="Yes"),OFFSET('Hygiene Data'!$E$5,0,10*ROW('Hygiene Data'!E138)),NA())</f>
        <v>#N/A</v>
      </c>
      <c r="BD144" s="508" t="e">
        <f ca="1">+IF(AND(ISNUMBER(OFFSET('Hygiene Data'!$E$7,0,10*ROW('Hygiene Data'!E138))),'Data Summary'!DS144="Yes"),OFFSET('Hygiene Data'!$E$7,0,10*ROW('Hygiene Data'!E138)),NA())</f>
        <v>#N/A</v>
      </c>
      <c r="BE144" s="508" t="e">
        <f ca="1">+IF(AND(ISNUMBER(OFFSET('Hygiene Data'!$E$9,0,10*ROW('Hygiene Data'!E138))),'Data Summary'!DT144="Yes"),OFFSET('Hygiene Data'!$E$9,0,10*ROW('Hygiene Data'!E138)),NA())</f>
        <v>#N/A</v>
      </c>
      <c r="BF144" s="508" t="e">
        <f ca="1">+IF(AND(ISNUMBER(OFFSET('Hygiene Data'!$F$5,0,10*ROW('Hygiene Data'!F138))),'Data Summary'!DU144="Yes"),OFFSET('Hygiene Data'!$F$5,0,10*ROW('Hygiene Data'!F138)),NA())</f>
        <v>#N/A</v>
      </c>
      <c r="BG144" s="508" t="e">
        <f ca="1">+IF(AND(ISNUMBER(OFFSET('Hygiene Data'!$F$7,0,10*ROW('Hygiene Data'!F138))),'Data Summary'!DV144="Yes"),OFFSET('Hygiene Data'!$F$7,0,10*ROW('Hygiene Data'!F138)),NA())</f>
        <v>#N/A</v>
      </c>
      <c r="BH144" s="508" t="e">
        <f ca="1">+IF(AND(ISNUMBER(OFFSET('Hygiene Data'!$F$9,0,10*ROW('Hygiene Data'!F138))),'Data Summary'!DW144="Yes"),OFFSET('Hygiene Data'!$F$9,0,10*ROW('Hygiene Data'!F138)),NA())</f>
        <v>#N/A</v>
      </c>
      <c r="BI144" s="508" t="e">
        <f ca="1">+IF(AND(ISNUMBER(OFFSET('Hygiene Data'!$G$5,0,10*ROW('Hygiene Data'!G138))),'Data Summary'!DX144="Yes"),OFFSET('Hygiene Data'!$G$5,0,10*ROW('Hygiene Data'!G138)),NA())</f>
        <v>#N/A</v>
      </c>
      <c r="BJ144" s="508" t="e">
        <f ca="1">+IF(AND(ISNUMBER(OFFSET('Hygiene Data'!$G$7,0,10*ROW('Hygiene Data'!G138))),'Data Summary'!DY144="Yes"),OFFSET('Hygiene Data'!$G$7,0,10*ROW('Hygiene Data'!G138)),NA())</f>
        <v>#N/A</v>
      </c>
      <c r="BK144" s="508" t="e">
        <f ca="1">+IF(AND(ISNUMBER(OFFSET('Hygiene Data'!$G$9,0,10*ROW('Hygiene Data'!G138))),'Data Summary'!DZ144="Yes"),OFFSET('Hygiene Data'!$G$9,0,10*ROW('Hygiene Data'!G138)),NA())</f>
        <v>#N/A</v>
      </c>
      <c r="BL144" s="508" t="e">
        <f ca="1">+IF(AND(ISNUMBER(OFFSET('Hygiene Data'!$H$5,0,10*ROW('Hygiene Data'!H138))),'Data Summary'!EA144="Yes"),OFFSET('Hygiene Data'!$H$5,0,10*ROW('Hygiene Data'!H138)),NA())</f>
        <v>#N/A</v>
      </c>
      <c r="BM144" s="508" t="e">
        <f ca="1">+IF(AND(ISNUMBER(OFFSET('Hygiene Data'!$H$7,0,10*ROW('Hygiene Data'!H138))),'Data Summary'!EB144="Yes"),OFFSET('Hygiene Data'!$H$7,0,10*ROW('Hygiene Data'!H138)),NA())</f>
        <v>#N/A</v>
      </c>
      <c r="BN144" s="508" t="e">
        <f ca="1">+IF(AND(ISNUMBER(OFFSET('Hygiene Data'!$H$9,0,10*ROW('Hygiene Data'!H138))),'Data Summary'!EC144="Yes"),OFFSET('Hygiene Data'!$H$9,0,10*ROW('Hygiene Data'!H138)),NA())</f>
        <v>#N/A</v>
      </c>
      <c r="BO144" s="508" t="e">
        <f ca="1">+IF(AND(ISNUMBER(OFFSET('Hygiene Data'!$I$5,0,10*ROW('Hygiene Data'!I138))),'Data Summary'!ED144="Yes"),OFFSET('Hygiene Data'!$I$5,0,10*ROW('Hygiene Data'!I138)),NA())</f>
        <v>#N/A</v>
      </c>
      <c r="BP144" s="508" t="e">
        <f ca="1">+IF(AND(ISNUMBER(OFFSET('Hygiene Data'!$I$7,0,10*ROW('Hygiene Data'!I138))),'Data Summary'!EE144="Yes"),OFFSET('Hygiene Data'!$I$7,0,10*ROW('Hygiene Data'!I138)),NA())</f>
        <v>#N/A</v>
      </c>
      <c r="BQ144" s="508" t="e">
        <f ca="1">+IF(AND(ISNUMBER(OFFSET('Hygiene Data'!$I$9,0,10*ROW('Hygiene Data'!I138))),'Data Summary'!EF144="Yes"),OFFSET('Hygiene Data'!$I$9,0,10*ROW('Hygiene Data'!I138)),NA())</f>
        <v>#N/A</v>
      </c>
    </row>
    <row r="145" spans="1:69" x14ac:dyDescent="0.25">
      <c r="A145" s="504" t="e">
        <f ca="1">+RIGHT('Data Summary'!A145,LEN('Data Summary'!A145)-9)</f>
        <v>#VALUE!</v>
      </c>
      <c r="B145" s="478" t="str">
        <f ca="1">+IF(ISTEXT('Data Summary'!B145),'Data Summary'!B145,"")</f>
        <v/>
      </c>
      <c r="C145" s="505" t="e">
        <f ca="1">+VALUE('Data Summary'!C145)</f>
        <v>#VALUE!</v>
      </c>
      <c r="D145" s="506" t="e">
        <f ca="1">+IF(AND(ISNUMBER(OFFSET('Water Data'!$D$4,0,10*ROW('Water Data'!D139))),'Data Summary'!BS145="Yes"),100-OFFSET('Water Data'!$D$4,0,10*ROW('Water Data'!D139)),NA())</f>
        <v>#N/A</v>
      </c>
      <c r="E145" s="506" t="e">
        <f ca="1">+IF(AND(ISNUMBER(OFFSET('Water Data'!$D$6,0,10*ROW('Water Data'!D139))),'Data Summary'!BT145="Yes"),OFFSET('Water Data'!$D$6,0,10*ROW('Water Data'!D139)),NA())</f>
        <v>#N/A</v>
      </c>
      <c r="F145" s="506" t="e">
        <f ca="1">+IF(AND(ISNUMBER(OFFSET('Water Data'!$D$9,0,10*ROW('Water Data'!D139))),'Data Summary'!BU145="Yes"),OFFSET('Water Data'!$D$9,0,10*ROW('Water Data'!D139)),NA())</f>
        <v>#N/A</v>
      </c>
      <c r="G145" s="506" t="e">
        <f ca="1">+IF(AND(ISNUMBER(OFFSET('Water Data'!$E$4,0,10*ROW('Water Data'!E139))),'Data Summary'!BV145="Yes"),100-OFFSET('Water Data'!$E$4,0,10*ROW('Water Data'!E139)),NA())</f>
        <v>#N/A</v>
      </c>
      <c r="H145" s="506" t="e">
        <f ca="1">+IF(AND(ISNUMBER(OFFSET('Water Data'!$E$6,0,10*ROW('Water Data'!E139))),'Data Summary'!BW145="Yes"),OFFSET('Water Data'!$E$6,0,10*ROW('Water Data'!E139)),NA())</f>
        <v>#N/A</v>
      </c>
      <c r="I145" s="506" t="e">
        <f ca="1">+IF(AND(ISNUMBER(OFFSET('Water Data'!$E$9,0,10*ROW('Water Data'!E139))),'Data Summary'!BX145="Yes"),OFFSET('Water Data'!$E$9,0,10*ROW('Water Data'!E139)),NA())</f>
        <v>#N/A</v>
      </c>
      <c r="J145" s="506" t="e">
        <f ca="1">+IF(AND(ISNUMBER(OFFSET('Water Data'!$F$4,0,10*ROW('Water Data'!F139))),'Data Summary'!BY145="Yes"),100-OFFSET('Water Data'!$F$4,0,10*ROW('Water Data'!F139)),NA())</f>
        <v>#N/A</v>
      </c>
      <c r="K145" s="506" t="e">
        <f ca="1">+IF(AND(ISNUMBER(OFFSET('Water Data'!$F$6,0,10*ROW('Water Data'!F139))),'Data Summary'!BZ145="Yes"),OFFSET('Water Data'!$F$6,0,10*ROW('Water Data'!F139)),NA())</f>
        <v>#N/A</v>
      </c>
      <c r="L145" s="506" t="e">
        <f ca="1">+IF(AND(ISNUMBER(OFFSET('Water Data'!$F$9,0,10*ROW('Water Data'!F139))),'Data Summary'!CA145="Yes"),OFFSET('Water Data'!$F$9,0,10*ROW('Water Data'!F139)),NA())</f>
        <v>#N/A</v>
      </c>
      <c r="M145" s="506" t="e">
        <f ca="1">+IF(AND(ISNUMBER(OFFSET('Water Data'!$G$4,0,10*ROW('Water Data'!G139))),'Data Summary'!CB145="Yes"),100-OFFSET('Water Data'!$G$4,0,10*ROW('Water Data'!G139)),NA())</f>
        <v>#N/A</v>
      </c>
      <c r="N145" s="506" t="e">
        <f ca="1">+IF(AND(ISNUMBER(OFFSET('Water Data'!$G$6,0,10*ROW('Water Data'!G139))),'Data Summary'!CC145="Yes"),OFFSET('Water Data'!$G$6,0,10*ROW('Water Data'!G139)),NA())</f>
        <v>#N/A</v>
      </c>
      <c r="O145" s="506" t="e">
        <f ca="1">+IF(AND(ISNUMBER(OFFSET('Water Data'!$G$9,0,10*ROW('Water Data'!G139))),'Data Summary'!CD145="Yes"),OFFSET('Water Data'!$G$9,0,10*ROW('Water Data'!G139)),NA())</f>
        <v>#N/A</v>
      </c>
      <c r="P145" s="506" t="e">
        <f ca="1">+IF(AND(ISNUMBER(OFFSET('Water Data'!$H$4,0,10*ROW('Water Data'!H139))),'Data Summary'!CE145="Yes"),100-OFFSET('Water Data'!$H$4,0,10*ROW('Water Data'!H139)),NA())</f>
        <v>#N/A</v>
      </c>
      <c r="Q145" s="506" t="e">
        <f ca="1">+IF(AND(ISNUMBER(OFFSET('Water Data'!$H$6,0,10*ROW('Water Data'!H139))),'Data Summary'!CF145="Yes"),OFFSET('Water Data'!$H$6,0,10*ROW('Water Data'!H139)),NA())</f>
        <v>#N/A</v>
      </c>
      <c r="R145" s="506" t="e">
        <f ca="1">+IF(AND(ISNUMBER(OFFSET('Water Data'!$H$9,0,10*ROW('Water Data'!H139))),'Data Summary'!CG145="Yes"),OFFSET('Water Data'!$H$9,0,10*ROW('Water Data'!H139)),NA())</f>
        <v>#N/A</v>
      </c>
      <c r="S145" s="506" t="e">
        <f ca="1">+IF(AND(ISNUMBER(OFFSET('Water Data'!$I$4,0,10*ROW('Water Data'!I139))),'Data Summary'!CH145="Yes"),100-OFFSET('Water Data'!$I$4,0,10*ROW('Water Data'!I139)),NA())</f>
        <v>#N/A</v>
      </c>
      <c r="T145" s="506" t="e">
        <f ca="1">+IF(AND(ISNUMBER(OFFSET('Water Data'!$I$6,0,10*ROW('Water Data'!I139))),'Data Summary'!CI145="Yes"),OFFSET('Water Data'!$I$6,0,10*ROW('Water Data'!I139)),NA())</f>
        <v>#N/A</v>
      </c>
      <c r="U145" s="506" t="e">
        <f ca="1">+IF(AND(ISNUMBER(OFFSET('Water Data'!$I$9,0,10*ROW('Water Data'!I139))),'Data Summary'!CJ145="Yes"),OFFSET('Water Data'!$I$9,0,10*ROW('Water Data'!I139)),NA())</f>
        <v>#N/A</v>
      </c>
      <c r="V145" s="507" t="e">
        <f ca="1">+IF(AND(ISNUMBER(OFFSET('Sanitation Data'!$D$4,0,10*ROW('Sanitation Data'!D139))),'Data Summary'!CK145="Yes"),100-OFFSET('Sanitation Data'!$D$4,0,10*ROW('Sanitation Data'!D139)),NA())</f>
        <v>#N/A</v>
      </c>
      <c r="W145" s="507" t="e">
        <f ca="1">+IF(AND(ISNUMBER(OFFSET('Sanitation Data'!$D$6,0,10*ROW('Sanitation Data'!D139))),'Data Summary'!CL145="Yes"),OFFSET('Sanitation Data'!$D$6,0,10*ROW('Sanitation Data'!D139)),NA())</f>
        <v>#N/A</v>
      </c>
      <c r="X145" s="507" t="e">
        <f ca="1">+IF(AND(ISNUMBER(OFFSET('Sanitation Data'!$D$10,0,10*ROW('Sanitation Data'!D139))),'Data Summary'!CM145="Yes"),OFFSET('Sanitation Data'!$D$10,0,10*ROW('Sanitation Data'!D139)),NA())</f>
        <v>#N/A</v>
      </c>
      <c r="Y145" s="507" t="e">
        <f ca="1">+IF(AND(ISNUMBER(OFFSET('Sanitation Data'!$D$11,0,10*ROW('Sanitation Data'!D139))),'Data Summary'!CN145="Yes"),OFFSET('Sanitation Data'!$D$11,0,10*ROW('Sanitation Data'!D139)),NA())</f>
        <v>#N/A</v>
      </c>
      <c r="Z145" s="507" t="e">
        <f ca="1">+IF(AND(ISNUMBER(OFFSET('Sanitation Data'!$D$12,0,10*ROW('Sanitation Data'!D139))),'Data Summary'!CO145="Yes"),OFFSET('Sanitation Data'!$D$12,0,10*ROW('Sanitation Data'!D139)),NA())</f>
        <v>#N/A</v>
      </c>
      <c r="AA145" s="507" t="e">
        <f ca="1">+IF(AND(ISNUMBER(OFFSET('Sanitation Data'!$E$4,0,10*ROW('Sanitation Data'!E139))),'Data Summary'!CP145="Yes"),100-OFFSET('Sanitation Data'!$E$4,0,10*ROW('Sanitation Data'!E139)),NA())</f>
        <v>#N/A</v>
      </c>
      <c r="AB145" s="507" t="e">
        <f ca="1">+IF(AND(ISNUMBER(OFFSET('Sanitation Data'!$E$6,0,10*ROW('Sanitation Data'!E139))),'Data Summary'!CQ145="Yes"),OFFSET('Sanitation Data'!$E$6,0,10*ROW('Sanitation Data'!E139)),NA())</f>
        <v>#N/A</v>
      </c>
      <c r="AC145" s="507" t="e">
        <f ca="1">+IF(AND(ISNUMBER(OFFSET('Sanitation Data'!$E$10,0,10*ROW('Sanitation Data'!E139))),'Data Summary'!CR145="Yes"),OFFSET('Sanitation Data'!$E$10,0,10*ROW('Sanitation Data'!E139)),NA())</f>
        <v>#N/A</v>
      </c>
      <c r="AD145" s="507" t="e">
        <f ca="1">+IF(AND(ISNUMBER(OFFSET('Sanitation Data'!$E$11,0,10*ROW('Sanitation Data'!E139))),'Data Summary'!CS145="Yes"),OFFSET('Sanitation Data'!$E$11,0,10*ROW('Sanitation Data'!E139)),NA())</f>
        <v>#N/A</v>
      </c>
      <c r="AE145" s="507" t="e">
        <f ca="1">+IF(AND(ISNUMBER(OFFSET('Sanitation Data'!$E$12,0,10*ROW('Sanitation Data'!E139))),'Data Summary'!CT145="Yes"),OFFSET('Sanitation Data'!$E$12,0,10*ROW('Sanitation Data'!E139)),NA())</f>
        <v>#N/A</v>
      </c>
      <c r="AF145" s="507" t="e">
        <f ca="1">+IF(AND(ISNUMBER(OFFSET('Sanitation Data'!$F$4,0,10*ROW('Sanitation Data'!F139))),'Data Summary'!CU145="Yes"),100-OFFSET('Sanitation Data'!$F$4,0,10*ROW('Sanitation Data'!F139)),NA())</f>
        <v>#N/A</v>
      </c>
      <c r="AG145" s="507" t="e">
        <f ca="1">+IF(AND(ISNUMBER(OFFSET('Sanitation Data'!$F$6,0,10*ROW('Sanitation Data'!F139))),'Data Summary'!CV145="Yes"),OFFSET('Sanitation Data'!$F$6,0,10*ROW('Sanitation Data'!F139)),NA())</f>
        <v>#N/A</v>
      </c>
      <c r="AH145" s="507" t="e">
        <f ca="1">+IF(AND(ISNUMBER(OFFSET('Sanitation Data'!$F$10,0,10*ROW('Sanitation Data'!F139))),'Data Summary'!CW145="Yes"),OFFSET('Sanitation Data'!$F$10,0,10*ROW('Sanitation Data'!F139)),NA())</f>
        <v>#N/A</v>
      </c>
      <c r="AI145" s="507" t="e">
        <f ca="1">+IF(AND(ISNUMBER(OFFSET('Sanitation Data'!$F$11,0,10*ROW('Sanitation Data'!F139))),'Data Summary'!CX145="Yes"),OFFSET('Sanitation Data'!$F$11,0,10*ROW('Sanitation Data'!F139)),NA())</f>
        <v>#N/A</v>
      </c>
      <c r="AJ145" s="507" t="e">
        <f ca="1">+IF(AND(ISNUMBER(OFFSET('Sanitation Data'!$F$12,0,10*ROW('Sanitation Data'!F139))),'Data Summary'!CY145="Yes"),OFFSET('Sanitation Data'!$F$12,0,10*ROW('Sanitation Data'!F139)),NA())</f>
        <v>#N/A</v>
      </c>
      <c r="AK145" s="507" t="e">
        <f ca="1">+IF(AND(ISNUMBER(OFFSET('Sanitation Data'!$G$4,0,10*ROW('Sanitation Data'!G139))),'Data Summary'!CZ145="Yes"),100-OFFSET('Sanitation Data'!$G$4,0,10*ROW('Sanitation Data'!G139)),NA())</f>
        <v>#N/A</v>
      </c>
      <c r="AL145" s="507" t="e">
        <f ca="1">+IF(AND(ISNUMBER(OFFSET('Sanitation Data'!$G$6,0,10*ROW('Sanitation Data'!G139))),'Data Summary'!DA145="Yes"),OFFSET('Sanitation Data'!$G$6,0,10*ROW('Sanitation Data'!G139)),NA())</f>
        <v>#N/A</v>
      </c>
      <c r="AM145" s="507" t="e">
        <f ca="1">+IF(AND(ISNUMBER(OFFSET('Sanitation Data'!$G$10,0,10*ROW('Sanitation Data'!G139))),'Data Summary'!DB145="Yes"),OFFSET('Sanitation Data'!$G$10,0,10*ROW('Sanitation Data'!G139)),NA())</f>
        <v>#N/A</v>
      </c>
      <c r="AN145" s="507" t="e">
        <f ca="1">+IF(AND(ISNUMBER(OFFSET('Sanitation Data'!$G$11,0,10*ROW('Sanitation Data'!G139))),'Data Summary'!DC145="Yes"),OFFSET('Sanitation Data'!$G$11,0,10*ROW('Sanitation Data'!G139)),NA())</f>
        <v>#N/A</v>
      </c>
      <c r="AO145" s="507" t="e">
        <f ca="1">+IF(AND(ISNUMBER(OFFSET('Sanitation Data'!$G$12,0,10*ROW('Sanitation Data'!G139))),'Data Summary'!DD145="Yes"),OFFSET('Sanitation Data'!$G$12,0,10*ROW('Sanitation Data'!G139)),NA())</f>
        <v>#N/A</v>
      </c>
      <c r="AP145" s="507" t="e">
        <f ca="1">+IF(AND(ISNUMBER(OFFSET('Sanitation Data'!$H$4,0,10*ROW('Sanitation Data'!H139))),'Data Summary'!DE145="Yes"),100-OFFSET('Sanitation Data'!$H$4,0,10*ROW('Sanitation Data'!H139)),NA())</f>
        <v>#N/A</v>
      </c>
      <c r="AQ145" s="507" t="e">
        <f ca="1">+IF(AND(ISNUMBER(OFFSET('Sanitation Data'!$H$6,0,10*ROW('Sanitation Data'!H139))),'Data Summary'!DF145="Yes"),OFFSET('Sanitation Data'!$H$6,0,10*ROW('Sanitation Data'!H139)),NA())</f>
        <v>#N/A</v>
      </c>
      <c r="AR145" s="507" t="e">
        <f ca="1">+IF(AND(ISNUMBER(OFFSET('Sanitation Data'!$H$10,0,10*ROW('Sanitation Data'!H139))),'Data Summary'!DG145="Yes"),OFFSET('Sanitation Data'!$H$10,0,10*ROW('Sanitation Data'!H139)),NA())</f>
        <v>#N/A</v>
      </c>
      <c r="AS145" s="507" t="e">
        <f ca="1">+IF(AND(ISNUMBER(OFFSET('Sanitation Data'!$H$11,0,10*ROW('Sanitation Data'!H139))),'Data Summary'!DH145="Yes"),OFFSET('Sanitation Data'!$H$11,0,10*ROW('Sanitation Data'!H139)),NA())</f>
        <v>#N/A</v>
      </c>
      <c r="AT145" s="507" t="e">
        <f ca="1">+IF(AND(ISNUMBER(OFFSET('Sanitation Data'!$H$12,0,10*ROW('Sanitation Data'!H139))),'Data Summary'!DI145="Yes"),OFFSET('Sanitation Data'!$H$12,0,10*ROW('Sanitation Data'!H139)),NA())</f>
        <v>#N/A</v>
      </c>
      <c r="AU145" s="507" t="e">
        <f ca="1">+IF(AND(ISNUMBER(OFFSET('Sanitation Data'!$I$4,0,10*ROW('Sanitation Data'!I139))),'Data Summary'!DJ145="Yes"),100-OFFSET('Sanitation Data'!$I$4,0,10*ROW('Sanitation Data'!I139)),NA())</f>
        <v>#N/A</v>
      </c>
      <c r="AV145" s="507" t="e">
        <f ca="1">+IF(AND(ISNUMBER(OFFSET('Sanitation Data'!$I$6,0,10*ROW('Sanitation Data'!I139))),'Data Summary'!DK145="Yes"),OFFSET('Sanitation Data'!$I$6,0,10*ROW('Sanitation Data'!I139)),NA())</f>
        <v>#N/A</v>
      </c>
      <c r="AW145" s="507" t="e">
        <f ca="1">+IF(AND(ISNUMBER(OFFSET('Sanitation Data'!$I$10,0,10*ROW('Sanitation Data'!I139))),'Data Summary'!DL145="Yes"),OFFSET('Sanitation Data'!$I$10,0,10*ROW('Sanitation Data'!I139)),NA())</f>
        <v>#N/A</v>
      </c>
      <c r="AX145" s="507" t="e">
        <f ca="1">+IF(AND(ISNUMBER(OFFSET('Sanitation Data'!$I$11,0,10*ROW('Sanitation Data'!I139))),'Data Summary'!DM145="Yes"),OFFSET('Sanitation Data'!$I$11,0,10*ROW('Sanitation Data'!I139)),NA())</f>
        <v>#N/A</v>
      </c>
      <c r="AY145" s="507" t="e">
        <f ca="1">+IF(AND(ISNUMBER(OFFSET('Sanitation Data'!$I$12,0,10*ROW('Sanitation Data'!I139))),'Data Summary'!DN145="Yes"),OFFSET('Sanitation Data'!$I$12,0,10*ROW('Sanitation Data'!I139)),NA())</f>
        <v>#N/A</v>
      </c>
      <c r="AZ145" s="508" t="e">
        <f ca="1">+IF(AND(ISNUMBER(OFFSET('Hygiene Data'!$D$5,0,10*ROW('Hygiene Data'!D139))),'Data Summary'!DO145="Yes"),OFFSET('Hygiene Data'!$D$5,0,10*ROW('Hygiene Data'!D139)),NA())</f>
        <v>#N/A</v>
      </c>
      <c r="BA145" s="508" t="e">
        <f ca="1">+IF(AND(ISNUMBER(OFFSET('Hygiene Data'!$D$7,0,10*ROW('Hygiene Data'!D139))),'Data Summary'!DP145="Yes"),OFFSET('Hygiene Data'!$D$7,0,10*ROW('Hygiene Data'!D139)),NA())</f>
        <v>#N/A</v>
      </c>
      <c r="BB145" s="508" t="e">
        <f ca="1">+IF(AND(ISNUMBER(OFFSET('Hygiene Data'!$D$9,0,10*ROW('Hygiene Data'!D139))),'Data Summary'!DQ145="Yes"),OFFSET('Hygiene Data'!$D$9,0,10*ROW('Hygiene Data'!D139)),NA())</f>
        <v>#N/A</v>
      </c>
      <c r="BC145" s="508" t="e">
        <f ca="1">+IF(AND(ISNUMBER(OFFSET('Hygiene Data'!$E$5,0,10*ROW('Hygiene Data'!E139))),'Data Summary'!DR145="Yes"),OFFSET('Hygiene Data'!$E$5,0,10*ROW('Hygiene Data'!E139)),NA())</f>
        <v>#N/A</v>
      </c>
      <c r="BD145" s="508" t="e">
        <f ca="1">+IF(AND(ISNUMBER(OFFSET('Hygiene Data'!$E$7,0,10*ROW('Hygiene Data'!E139))),'Data Summary'!DS145="Yes"),OFFSET('Hygiene Data'!$E$7,0,10*ROW('Hygiene Data'!E139)),NA())</f>
        <v>#N/A</v>
      </c>
      <c r="BE145" s="508" t="e">
        <f ca="1">+IF(AND(ISNUMBER(OFFSET('Hygiene Data'!$E$9,0,10*ROW('Hygiene Data'!E139))),'Data Summary'!DT145="Yes"),OFFSET('Hygiene Data'!$E$9,0,10*ROW('Hygiene Data'!E139)),NA())</f>
        <v>#N/A</v>
      </c>
      <c r="BF145" s="508" t="e">
        <f ca="1">+IF(AND(ISNUMBER(OFFSET('Hygiene Data'!$F$5,0,10*ROW('Hygiene Data'!F139))),'Data Summary'!DU145="Yes"),OFFSET('Hygiene Data'!$F$5,0,10*ROW('Hygiene Data'!F139)),NA())</f>
        <v>#N/A</v>
      </c>
      <c r="BG145" s="508" t="e">
        <f ca="1">+IF(AND(ISNUMBER(OFFSET('Hygiene Data'!$F$7,0,10*ROW('Hygiene Data'!F139))),'Data Summary'!DV145="Yes"),OFFSET('Hygiene Data'!$F$7,0,10*ROW('Hygiene Data'!F139)),NA())</f>
        <v>#N/A</v>
      </c>
      <c r="BH145" s="508" t="e">
        <f ca="1">+IF(AND(ISNUMBER(OFFSET('Hygiene Data'!$F$9,0,10*ROW('Hygiene Data'!F139))),'Data Summary'!DW145="Yes"),OFFSET('Hygiene Data'!$F$9,0,10*ROW('Hygiene Data'!F139)),NA())</f>
        <v>#N/A</v>
      </c>
      <c r="BI145" s="508" t="e">
        <f ca="1">+IF(AND(ISNUMBER(OFFSET('Hygiene Data'!$G$5,0,10*ROW('Hygiene Data'!G139))),'Data Summary'!DX145="Yes"),OFFSET('Hygiene Data'!$G$5,0,10*ROW('Hygiene Data'!G139)),NA())</f>
        <v>#N/A</v>
      </c>
      <c r="BJ145" s="508" t="e">
        <f ca="1">+IF(AND(ISNUMBER(OFFSET('Hygiene Data'!$G$7,0,10*ROW('Hygiene Data'!G139))),'Data Summary'!DY145="Yes"),OFFSET('Hygiene Data'!$G$7,0,10*ROW('Hygiene Data'!G139)),NA())</f>
        <v>#N/A</v>
      </c>
      <c r="BK145" s="508" t="e">
        <f ca="1">+IF(AND(ISNUMBER(OFFSET('Hygiene Data'!$G$9,0,10*ROW('Hygiene Data'!G139))),'Data Summary'!DZ145="Yes"),OFFSET('Hygiene Data'!$G$9,0,10*ROW('Hygiene Data'!G139)),NA())</f>
        <v>#N/A</v>
      </c>
      <c r="BL145" s="508" t="e">
        <f ca="1">+IF(AND(ISNUMBER(OFFSET('Hygiene Data'!$H$5,0,10*ROW('Hygiene Data'!H139))),'Data Summary'!EA145="Yes"),OFFSET('Hygiene Data'!$H$5,0,10*ROW('Hygiene Data'!H139)),NA())</f>
        <v>#N/A</v>
      </c>
      <c r="BM145" s="508" t="e">
        <f ca="1">+IF(AND(ISNUMBER(OFFSET('Hygiene Data'!$H$7,0,10*ROW('Hygiene Data'!H139))),'Data Summary'!EB145="Yes"),OFFSET('Hygiene Data'!$H$7,0,10*ROW('Hygiene Data'!H139)),NA())</f>
        <v>#N/A</v>
      </c>
      <c r="BN145" s="508" t="e">
        <f ca="1">+IF(AND(ISNUMBER(OFFSET('Hygiene Data'!$H$9,0,10*ROW('Hygiene Data'!H139))),'Data Summary'!EC145="Yes"),OFFSET('Hygiene Data'!$H$9,0,10*ROW('Hygiene Data'!H139)),NA())</f>
        <v>#N/A</v>
      </c>
      <c r="BO145" s="508" t="e">
        <f ca="1">+IF(AND(ISNUMBER(OFFSET('Hygiene Data'!$I$5,0,10*ROW('Hygiene Data'!I139))),'Data Summary'!ED145="Yes"),OFFSET('Hygiene Data'!$I$5,0,10*ROW('Hygiene Data'!I139)),NA())</f>
        <v>#N/A</v>
      </c>
      <c r="BP145" s="508" t="e">
        <f ca="1">+IF(AND(ISNUMBER(OFFSET('Hygiene Data'!$I$7,0,10*ROW('Hygiene Data'!I139))),'Data Summary'!EE145="Yes"),OFFSET('Hygiene Data'!$I$7,0,10*ROW('Hygiene Data'!I139)),NA())</f>
        <v>#N/A</v>
      </c>
      <c r="BQ145" s="508" t="e">
        <f ca="1">+IF(AND(ISNUMBER(OFFSET('Hygiene Data'!$I$9,0,10*ROW('Hygiene Data'!I139))),'Data Summary'!EF145="Yes"),OFFSET('Hygiene Data'!$I$9,0,10*ROW('Hygiene Data'!I139)),NA())</f>
        <v>#N/A</v>
      </c>
    </row>
    <row r="146" spans="1:69" x14ac:dyDescent="0.25">
      <c r="A146" s="504" t="e">
        <f ca="1">+RIGHT('Data Summary'!A146,LEN('Data Summary'!A146)-9)</f>
        <v>#VALUE!</v>
      </c>
      <c r="B146" s="478" t="str">
        <f ca="1">+IF(ISTEXT('Data Summary'!B146),'Data Summary'!B146,"")</f>
        <v/>
      </c>
      <c r="C146" s="505" t="e">
        <f ca="1">+VALUE('Data Summary'!C146)</f>
        <v>#VALUE!</v>
      </c>
      <c r="D146" s="506" t="e">
        <f ca="1">+IF(AND(ISNUMBER(OFFSET('Water Data'!$D$4,0,10*ROW('Water Data'!D140))),'Data Summary'!BS146="Yes"),100-OFFSET('Water Data'!$D$4,0,10*ROW('Water Data'!D140)),NA())</f>
        <v>#N/A</v>
      </c>
      <c r="E146" s="506" t="e">
        <f ca="1">+IF(AND(ISNUMBER(OFFSET('Water Data'!$D$6,0,10*ROW('Water Data'!D140))),'Data Summary'!BT146="Yes"),OFFSET('Water Data'!$D$6,0,10*ROW('Water Data'!D140)),NA())</f>
        <v>#N/A</v>
      </c>
      <c r="F146" s="506" t="e">
        <f ca="1">+IF(AND(ISNUMBER(OFFSET('Water Data'!$D$9,0,10*ROW('Water Data'!D140))),'Data Summary'!BU146="Yes"),OFFSET('Water Data'!$D$9,0,10*ROW('Water Data'!D140)),NA())</f>
        <v>#N/A</v>
      </c>
      <c r="G146" s="506" t="e">
        <f ca="1">+IF(AND(ISNUMBER(OFFSET('Water Data'!$E$4,0,10*ROW('Water Data'!E140))),'Data Summary'!BV146="Yes"),100-OFFSET('Water Data'!$E$4,0,10*ROW('Water Data'!E140)),NA())</f>
        <v>#N/A</v>
      </c>
      <c r="H146" s="506" t="e">
        <f ca="1">+IF(AND(ISNUMBER(OFFSET('Water Data'!$E$6,0,10*ROW('Water Data'!E140))),'Data Summary'!BW146="Yes"),OFFSET('Water Data'!$E$6,0,10*ROW('Water Data'!E140)),NA())</f>
        <v>#N/A</v>
      </c>
      <c r="I146" s="506" t="e">
        <f ca="1">+IF(AND(ISNUMBER(OFFSET('Water Data'!$E$9,0,10*ROW('Water Data'!E140))),'Data Summary'!BX146="Yes"),OFFSET('Water Data'!$E$9,0,10*ROW('Water Data'!E140)),NA())</f>
        <v>#N/A</v>
      </c>
      <c r="J146" s="506" t="e">
        <f ca="1">+IF(AND(ISNUMBER(OFFSET('Water Data'!$F$4,0,10*ROW('Water Data'!F140))),'Data Summary'!BY146="Yes"),100-OFFSET('Water Data'!$F$4,0,10*ROW('Water Data'!F140)),NA())</f>
        <v>#N/A</v>
      </c>
      <c r="K146" s="506" t="e">
        <f ca="1">+IF(AND(ISNUMBER(OFFSET('Water Data'!$F$6,0,10*ROW('Water Data'!F140))),'Data Summary'!BZ146="Yes"),OFFSET('Water Data'!$F$6,0,10*ROW('Water Data'!F140)),NA())</f>
        <v>#N/A</v>
      </c>
      <c r="L146" s="506" t="e">
        <f ca="1">+IF(AND(ISNUMBER(OFFSET('Water Data'!$F$9,0,10*ROW('Water Data'!F140))),'Data Summary'!CA146="Yes"),OFFSET('Water Data'!$F$9,0,10*ROW('Water Data'!F140)),NA())</f>
        <v>#N/A</v>
      </c>
      <c r="M146" s="506" t="e">
        <f ca="1">+IF(AND(ISNUMBER(OFFSET('Water Data'!$G$4,0,10*ROW('Water Data'!G140))),'Data Summary'!CB146="Yes"),100-OFFSET('Water Data'!$G$4,0,10*ROW('Water Data'!G140)),NA())</f>
        <v>#N/A</v>
      </c>
      <c r="N146" s="506" t="e">
        <f ca="1">+IF(AND(ISNUMBER(OFFSET('Water Data'!$G$6,0,10*ROW('Water Data'!G140))),'Data Summary'!CC146="Yes"),OFFSET('Water Data'!$G$6,0,10*ROW('Water Data'!G140)),NA())</f>
        <v>#N/A</v>
      </c>
      <c r="O146" s="506" t="e">
        <f ca="1">+IF(AND(ISNUMBER(OFFSET('Water Data'!$G$9,0,10*ROW('Water Data'!G140))),'Data Summary'!CD146="Yes"),OFFSET('Water Data'!$G$9,0,10*ROW('Water Data'!G140)),NA())</f>
        <v>#N/A</v>
      </c>
      <c r="P146" s="506" t="e">
        <f ca="1">+IF(AND(ISNUMBER(OFFSET('Water Data'!$H$4,0,10*ROW('Water Data'!H140))),'Data Summary'!CE146="Yes"),100-OFFSET('Water Data'!$H$4,0,10*ROW('Water Data'!H140)),NA())</f>
        <v>#N/A</v>
      </c>
      <c r="Q146" s="506" t="e">
        <f ca="1">+IF(AND(ISNUMBER(OFFSET('Water Data'!$H$6,0,10*ROW('Water Data'!H140))),'Data Summary'!CF146="Yes"),OFFSET('Water Data'!$H$6,0,10*ROW('Water Data'!H140)),NA())</f>
        <v>#N/A</v>
      </c>
      <c r="R146" s="506" t="e">
        <f ca="1">+IF(AND(ISNUMBER(OFFSET('Water Data'!$H$9,0,10*ROW('Water Data'!H140))),'Data Summary'!CG146="Yes"),OFFSET('Water Data'!$H$9,0,10*ROW('Water Data'!H140)),NA())</f>
        <v>#N/A</v>
      </c>
      <c r="S146" s="506" t="e">
        <f ca="1">+IF(AND(ISNUMBER(OFFSET('Water Data'!$I$4,0,10*ROW('Water Data'!I140))),'Data Summary'!CH146="Yes"),100-OFFSET('Water Data'!$I$4,0,10*ROW('Water Data'!I140)),NA())</f>
        <v>#N/A</v>
      </c>
      <c r="T146" s="506" t="e">
        <f ca="1">+IF(AND(ISNUMBER(OFFSET('Water Data'!$I$6,0,10*ROW('Water Data'!I140))),'Data Summary'!CI146="Yes"),OFFSET('Water Data'!$I$6,0,10*ROW('Water Data'!I140)),NA())</f>
        <v>#N/A</v>
      </c>
      <c r="U146" s="506" t="e">
        <f ca="1">+IF(AND(ISNUMBER(OFFSET('Water Data'!$I$9,0,10*ROW('Water Data'!I140))),'Data Summary'!CJ146="Yes"),OFFSET('Water Data'!$I$9,0,10*ROW('Water Data'!I140)),NA())</f>
        <v>#N/A</v>
      </c>
      <c r="V146" s="507" t="e">
        <f ca="1">+IF(AND(ISNUMBER(OFFSET('Sanitation Data'!$D$4,0,10*ROW('Sanitation Data'!D140))),'Data Summary'!CK146="Yes"),100-OFFSET('Sanitation Data'!$D$4,0,10*ROW('Sanitation Data'!D140)),NA())</f>
        <v>#N/A</v>
      </c>
      <c r="W146" s="507" t="e">
        <f ca="1">+IF(AND(ISNUMBER(OFFSET('Sanitation Data'!$D$6,0,10*ROW('Sanitation Data'!D140))),'Data Summary'!CL146="Yes"),OFFSET('Sanitation Data'!$D$6,0,10*ROW('Sanitation Data'!D140)),NA())</f>
        <v>#N/A</v>
      </c>
      <c r="X146" s="507" t="e">
        <f ca="1">+IF(AND(ISNUMBER(OFFSET('Sanitation Data'!$D$10,0,10*ROW('Sanitation Data'!D140))),'Data Summary'!CM146="Yes"),OFFSET('Sanitation Data'!$D$10,0,10*ROW('Sanitation Data'!D140)),NA())</f>
        <v>#N/A</v>
      </c>
      <c r="Y146" s="507" t="e">
        <f ca="1">+IF(AND(ISNUMBER(OFFSET('Sanitation Data'!$D$11,0,10*ROW('Sanitation Data'!D140))),'Data Summary'!CN146="Yes"),OFFSET('Sanitation Data'!$D$11,0,10*ROW('Sanitation Data'!D140)),NA())</f>
        <v>#N/A</v>
      </c>
      <c r="Z146" s="507" t="e">
        <f ca="1">+IF(AND(ISNUMBER(OFFSET('Sanitation Data'!$D$12,0,10*ROW('Sanitation Data'!D140))),'Data Summary'!CO146="Yes"),OFFSET('Sanitation Data'!$D$12,0,10*ROW('Sanitation Data'!D140)),NA())</f>
        <v>#N/A</v>
      </c>
      <c r="AA146" s="507" t="e">
        <f ca="1">+IF(AND(ISNUMBER(OFFSET('Sanitation Data'!$E$4,0,10*ROW('Sanitation Data'!E140))),'Data Summary'!CP146="Yes"),100-OFFSET('Sanitation Data'!$E$4,0,10*ROW('Sanitation Data'!E140)),NA())</f>
        <v>#N/A</v>
      </c>
      <c r="AB146" s="507" t="e">
        <f ca="1">+IF(AND(ISNUMBER(OFFSET('Sanitation Data'!$E$6,0,10*ROW('Sanitation Data'!E140))),'Data Summary'!CQ146="Yes"),OFFSET('Sanitation Data'!$E$6,0,10*ROW('Sanitation Data'!E140)),NA())</f>
        <v>#N/A</v>
      </c>
      <c r="AC146" s="507" t="e">
        <f ca="1">+IF(AND(ISNUMBER(OFFSET('Sanitation Data'!$E$10,0,10*ROW('Sanitation Data'!E140))),'Data Summary'!CR146="Yes"),OFFSET('Sanitation Data'!$E$10,0,10*ROW('Sanitation Data'!E140)),NA())</f>
        <v>#N/A</v>
      </c>
      <c r="AD146" s="507" t="e">
        <f ca="1">+IF(AND(ISNUMBER(OFFSET('Sanitation Data'!$E$11,0,10*ROW('Sanitation Data'!E140))),'Data Summary'!CS146="Yes"),OFFSET('Sanitation Data'!$E$11,0,10*ROW('Sanitation Data'!E140)),NA())</f>
        <v>#N/A</v>
      </c>
      <c r="AE146" s="507" t="e">
        <f ca="1">+IF(AND(ISNUMBER(OFFSET('Sanitation Data'!$E$12,0,10*ROW('Sanitation Data'!E140))),'Data Summary'!CT146="Yes"),OFFSET('Sanitation Data'!$E$12,0,10*ROW('Sanitation Data'!E140)),NA())</f>
        <v>#N/A</v>
      </c>
      <c r="AF146" s="507" t="e">
        <f ca="1">+IF(AND(ISNUMBER(OFFSET('Sanitation Data'!$F$4,0,10*ROW('Sanitation Data'!F140))),'Data Summary'!CU146="Yes"),100-OFFSET('Sanitation Data'!$F$4,0,10*ROW('Sanitation Data'!F140)),NA())</f>
        <v>#N/A</v>
      </c>
      <c r="AG146" s="507" t="e">
        <f ca="1">+IF(AND(ISNUMBER(OFFSET('Sanitation Data'!$F$6,0,10*ROW('Sanitation Data'!F140))),'Data Summary'!CV146="Yes"),OFFSET('Sanitation Data'!$F$6,0,10*ROW('Sanitation Data'!F140)),NA())</f>
        <v>#N/A</v>
      </c>
      <c r="AH146" s="507" t="e">
        <f ca="1">+IF(AND(ISNUMBER(OFFSET('Sanitation Data'!$F$10,0,10*ROW('Sanitation Data'!F140))),'Data Summary'!CW146="Yes"),OFFSET('Sanitation Data'!$F$10,0,10*ROW('Sanitation Data'!F140)),NA())</f>
        <v>#N/A</v>
      </c>
      <c r="AI146" s="507" t="e">
        <f ca="1">+IF(AND(ISNUMBER(OFFSET('Sanitation Data'!$F$11,0,10*ROW('Sanitation Data'!F140))),'Data Summary'!CX146="Yes"),OFFSET('Sanitation Data'!$F$11,0,10*ROW('Sanitation Data'!F140)),NA())</f>
        <v>#N/A</v>
      </c>
      <c r="AJ146" s="507" t="e">
        <f ca="1">+IF(AND(ISNUMBER(OFFSET('Sanitation Data'!$F$12,0,10*ROW('Sanitation Data'!F140))),'Data Summary'!CY146="Yes"),OFFSET('Sanitation Data'!$F$12,0,10*ROW('Sanitation Data'!F140)),NA())</f>
        <v>#N/A</v>
      </c>
      <c r="AK146" s="507" t="e">
        <f ca="1">+IF(AND(ISNUMBER(OFFSET('Sanitation Data'!$G$4,0,10*ROW('Sanitation Data'!G140))),'Data Summary'!CZ146="Yes"),100-OFFSET('Sanitation Data'!$G$4,0,10*ROW('Sanitation Data'!G140)),NA())</f>
        <v>#N/A</v>
      </c>
      <c r="AL146" s="507" t="e">
        <f ca="1">+IF(AND(ISNUMBER(OFFSET('Sanitation Data'!$G$6,0,10*ROW('Sanitation Data'!G140))),'Data Summary'!DA146="Yes"),OFFSET('Sanitation Data'!$G$6,0,10*ROW('Sanitation Data'!G140)),NA())</f>
        <v>#N/A</v>
      </c>
      <c r="AM146" s="507" t="e">
        <f ca="1">+IF(AND(ISNUMBER(OFFSET('Sanitation Data'!$G$10,0,10*ROW('Sanitation Data'!G140))),'Data Summary'!DB146="Yes"),OFFSET('Sanitation Data'!$G$10,0,10*ROW('Sanitation Data'!G140)),NA())</f>
        <v>#N/A</v>
      </c>
      <c r="AN146" s="507" t="e">
        <f ca="1">+IF(AND(ISNUMBER(OFFSET('Sanitation Data'!$G$11,0,10*ROW('Sanitation Data'!G140))),'Data Summary'!DC146="Yes"),OFFSET('Sanitation Data'!$G$11,0,10*ROW('Sanitation Data'!G140)),NA())</f>
        <v>#N/A</v>
      </c>
      <c r="AO146" s="507" t="e">
        <f ca="1">+IF(AND(ISNUMBER(OFFSET('Sanitation Data'!$G$12,0,10*ROW('Sanitation Data'!G140))),'Data Summary'!DD146="Yes"),OFFSET('Sanitation Data'!$G$12,0,10*ROW('Sanitation Data'!G140)),NA())</f>
        <v>#N/A</v>
      </c>
      <c r="AP146" s="507" t="e">
        <f ca="1">+IF(AND(ISNUMBER(OFFSET('Sanitation Data'!$H$4,0,10*ROW('Sanitation Data'!H140))),'Data Summary'!DE146="Yes"),100-OFFSET('Sanitation Data'!$H$4,0,10*ROW('Sanitation Data'!H140)),NA())</f>
        <v>#N/A</v>
      </c>
      <c r="AQ146" s="507" t="e">
        <f ca="1">+IF(AND(ISNUMBER(OFFSET('Sanitation Data'!$H$6,0,10*ROW('Sanitation Data'!H140))),'Data Summary'!DF146="Yes"),OFFSET('Sanitation Data'!$H$6,0,10*ROW('Sanitation Data'!H140)),NA())</f>
        <v>#N/A</v>
      </c>
      <c r="AR146" s="507" t="e">
        <f ca="1">+IF(AND(ISNUMBER(OFFSET('Sanitation Data'!$H$10,0,10*ROW('Sanitation Data'!H140))),'Data Summary'!DG146="Yes"),OFFSET('Sanitation Data'!$H$10,0,10*ROW('Sanitation Data'!H140)),NA())</f>
        <v>#N/A</v>
      </c>
      <c r="AS146" s="507" t="e">
        <f ca="1">+IF(AND(ISNUMBER(OFFSET('Sanitation Data'!$H$11,0,10*ROW('Sanitation Data'!H140))),'Data Summary'!DH146="Yes"),OFFSET('Sanitation Data'!$H$11,0,10*ROW('Sanitation Data'!H140)),NA())</f>
        <v>#N/A</v>
      </c>
      <c r="AT146" s="507" t="e">
        <f ca="1">+IF(AND(ISNUMBER(OFFSET('Sanitation Data'!$H$12,0,10*ROW('Sanitation Data'!H140))),'Data Summary'!DI146="Yes"),OFFSET('Sanitation Data'!$H$12,0,10*ROW('Sanitation Data'!H140)),NA())</f>
        <v>#N/A</v>
      </c>
      <c r="AU146" s="507" t="e">
        <f ca="1">+IF(AND(ISNUMBER(OFFSET('Sanitation Data'!$I$4,0,10*ROW('Sanitation Data'!I140))),'Data Summary'!DJ146="Yes"),100-OFFSET('Sanitation Data'!$I$4,0,10*ROW('Sanitation Data'!I140)),NA())</f>
        <v>#N/A</v>
      </c>
      <c r="AV146" s="507" t="e">
        <f ca="1">+IF(AND(ISNUMBER(OFFSET('Sanitation Data'!$I$6,0,10*ROW('Sanitation Data'!I140))),'Data Summary'!DK146="Yes"),OFFSET('Sanitation Data'!$I$6,0,10*ROW('Sanitation Data'!I140)),NA())</f>
        <v>#N/A</v>
      </c>
      <c r="AW146" s="507" t="e">
        <f ca="1">+IF(AND(ISNUMBER(OFFSET('Sanitation Data'!$I$10,0,10*ROW('Sanitation Data'!I140))),'Data Summary'!DL146="Yes"),OFFSET('Sanitation Data'!$I$10,0,10*ROW('Sanitation Data'!I140)),NA())</f>
        <v>#N/A</v>
      </c>
      <c r="AX146" s="507" t="e">
        <f ca="1">+IF(AND(ISNUMBER(OFFSET('Sanitation Data'!$I$11,0,10*ROW('Sanitation Data'!I140))),'Data Summary'!DM146="Yes"),OFFSET('Sanitation Data'!$I$11,0,10*ROW('Sanitation Data'!I140)),NA())</f>
        <v>#N/A</v>
      </c>
      <c r="AY146" s="507" t="e">
        <f ca="1">+IF(AND(ISNUMBER(OFFSET('Sanitation Data'!$I$12,0,10*ROW('Sanitation Data'!I140))),'Data Summary'!DN146="Yes"),OFFSET('Sanitation Data'!$I$12,0,10*ROW('Sanitation Data'!I140)),NA())</f>
        <v>#N/A</v>
      </c>
      <c r="AZ146" s="508" t="e">
        <f ca="1">+IF(AND(ISNUMBER(OFFSET('Hygiene Data'!$D$5,0,10*ROW('Hygiene Data'!D140))),'Data Summary'!DO146="Yes"),OFFSET('Hygiene Data'!$D$5,0,10*ROW('Hygiene Data'!D140)),NA())</f>
        <v>#N/A</v>
      </c>
      <c r="BA146" s="508" t="e">
        <f ca="1">+IF(AND(ISNUMBER(OFFSET('Hygiene Data'!$D$7,0,10*ROW('Hygiene Data'!D140))),'Data Summary'!DP146="Yes"),OFFSET('Hygiene Data'!$D$7,0,10*ROW('Hygiene Data'!D140)),NA())</f>
        <v>#N/A</v>
      </c>
      <c r="BB146" s="508" t="e">
        <f ca="1">+IF(AND(ISNUMBER(OFFSET('Hygiene Data'!$D$9,0,10*ROW('Hygiene Data'!D140))),'Data Summary'!DQ146="Yes"),OFFSET('Hygiene Data'!$D$9,0,10*ROW('Hygiene Data'!D140)),NA())</f>
        <v>#N/A</v>
      </c>
      <c r="BC146" s="508" t="e">
        <f ca="1">+IF(AND(ISNUMBER(OFFSET('Hygiene Data'!$E$5,0,10*ROW('Hygiene Data'!E140))),'Data Summary'!DR146="Yes"),OFFSET('Hygiene Data'!$E$5,0,10*ROW('Hygiene Data'!E140)),NA())</f>
        <v>#N/A</v>
      </c>
      <c r="BD146" s="508" t="e">
        <f ca="1">+IF(AND(ISNUMBER(OFFSET('Hygiene Data'!$E$7,0,10*ROW('Hygiene Data'!E140))),'Data Summary'!DS146="Yes"),OFFSET('Hygiene Data'!$E$7,0,10*ROW('Hygiene Data'!E140)),NA())</f>
        <v>#N/A</v>
      </c>
      <c r="BE146" s="508" t="e">
        <f ca="1">+IF(AND(ISNUMBER(OFFSET('Hygiene Data'!$E$9,0,10*ROW('Hygiene Data'!E140))),'Data Summary'!DT146="Yes"),OFFSET('Hygiene Data'!$E$9,0,10*ROW('Hygiene Data'!E140)),NA())</f>
        <v>#N/A</v>
      </c>
      <c r="BF146" s="508" t="e">
        <f ca="1">+IF(AND(ISNUMBER(OFFSET('Hygiene Data'!$F$5,0,10*ROW('Hygiene Data'!F140))),'Data Summary'!DU146="Yes"),OFFSET('Hygiene Data'!$F$5,0,10*ROW('Hygiene Data'!F140)),NA())</f>
        <v>#N/A</v>
      </c>
      <c r="BG146" s="508" t="e">
        <f ca="1">+IF(AND(ISNUMBER(OFFSET('Hygiene Data'!$F$7,0,10*ROW('Hygiene Data'!F140))),'Data Summary'!DV146="Yes"),OFFSET('Hygiene Data'!$F$7,0,10*ROW('Hygiene Data'!F140)),NA())</f>
        <v>#N/A</v>
      </c>
      <c r="BH146" s="508" t="e">
        <f ca="1">+IF(AND(ISNUMBER(OFFSET('Hygiene Data'!$F$9,0,10*ROW('Hygiene Data'!F140))),'Data Summary'!DW146="Yes"),OFFSET('Hygiene Data'!$F$9,0,10*ROW('Hygiene Data'!F140)),NA())</f>
        <v>#N/A</v>
      </c>
      <c r="BI146" s="508" t="e">
        <f ca="1">+IF(AND(ISNUMBER(OFFSET('Hygiene Data'!$G$5,0,10*ROW('Hygiene Data'!G140))),'Data Summary'!DX146="Yes"),OFFSET('Hygiene Data'!$G$5,0,10*ROW('Hygiene Data'!G140)),NA())</f>
        <v>#N/A</v>
      </c>
      <c r="BJ146" s="508" t="e">
        <f ca="1">+IF(AND(ISNUMBER(OFFSET('Hygiene Data'!$G$7,0,10*ROW('Hygiene Data'!G140))),'Data Summary'!DY146="Yes"),OFFSET('Hygiene Data'!$G$7,0,10*ROW('Hygiene Data'!G140)),NA())</f>
        <v>#N/A</v>
      </c>
      <c r="BK146" s="508" t="e">
        <f ca="1">+IF(AND(ISNUMBER(OFFSET('Hygiene Data'!$G$9,0,10*ROW('Hygiene Data'!G140))),'Data Summary'!DZ146="Yes"),OFFSET('Hygiene Data'!$G$9,0,10*ROW('Hygiene Data'!G140)),NA())</f>
        <v>#N/A</v>
      </c>
      <c r="BL146" s="508" t="e">
        <f ca="1">+IF(AND(ISNUMBER(OFFSET('Hygiene Data'!$H$5,0,10*ROW('Hygiene Data'!H140))),'Data Summary'!EA146="Yes"),OFFSET('Hygiene Data'!$H$5,0,10*ROW('Hygiene Data'!H140)),NA())</f>
        <v>#N/A</v>
      </c>
      <c r="BM146" s="508" t="e">
        <f ca="1">+IF(AND(ISNUMBER(OFFSET('Hygiene Data'!$H$7,0,10*ROW('Hygiene Data'!H140))),'Data Summary'!EB146="Yes"),OFFSET('Hygiene Data'!$H$7,0,10*ROW('Hygiene Data'!H140)),NA())</f>
        <v>#N/A</v>
      </c>
      <c r="BN146" s="508" t="e">
        <f ca="1">+IF(AND(ISNUMBER(OFFSET('Hygiene Data'!$H$9,0,10*ROW('Hygiene Data'!H140))),'Data Summary'!EC146="Yes"),OFFSET('Hygiene Data'!$H$9,0,10*ROW('Hygiene Data'!H140)),NA())</f>
        <v>#N/A</v>
      </c>
      <c r="BO146" s="508" t="e">
        <f ca="1">+IF(AND(ISNUMBER(OFFSET('Hygiene Data'!$I$5,0,10*ROW('Hygiene Data'!I140))),'Data Summary'!ED146="Yes"),OFFSET('Hygiene Data'!$I$5,0,10*ROW('Hygiene Data'!I140)),NA())</f>
        <v>#N/A</v>
      </c>
      <c r="BP146" s="508" t="e">
        <f ca="1">+IF(AND(ISNUMBER(OFFSET('Hygiene Data'!$I$7,0,10*ROW('Hygiene Data'!I140))),'Data Summary'!EE146="Yes"),OFFSET('Hygiene Data'!$I$7,0,10*ROW('Hygiene Data'!I140)),NA())</f>
        <v>#N/A</v>
      </c>
      <c r="BQ146" s="508" t="e">
        <f ca="1">+IF(AND(ISNUMBER(OFFSET('Hygiene Data'!$I$9,0,10*ROW('Hygiene Data'!I140))),'Data Summary'!EF146="Yes"),OFFSET('Hygiene Data'!$I$9,0,10*ROW('Hygiene Data'!I140)),NA())</f>
        <v>#N/A</v>
      </c>
    </row>
    <row r="147" spans="1:69" x14ac:dyDescent="0.25">
      <c r="A147" s="504" t="e">
        <f ca="1">+RIGHT('Data Summary'!A147,LEN('Data Summary'!A147)-9)</f>
        <v>#VALUE!</v>
      </c>
      <c r="B147" s="478" t="str">
        <f ca="1">+IF(ISTEXT('Data Summary'!B147),'Data Summary'!B147,"")</f>
        <v/>
      </c>
      <c r="C147" s="505" t="e">
        <f ca="1">+VALUE('Data Summary'!C147)</f>
        <v>#VALUE!</v>
      </c>
      <c r="D147" s="506" t="e">
        <f ca="1">+IF(AND(ISNUMBER(OFFSET('Water Data'!$D$4,0,10*ROW('Water Data'!D141))),'Data Summary'!BS147="Yes"),100-OFFSET('Water Data'!$D$4,0,10*ROW('Water Data'!D141)),NA())</f>
        <v>#N/A</v>
      </c>
      <c r="E147" s="506" t="e">
        <f ca="1">+IF(AND(ISNUMBER(OFFSET('Water Data'!$D$6,0,10*ROW('Water Data'!D141))),'Data Summary'!BT147="Yes"),OFFSET('Water Data'!$D$6,0,10*ROW('Water Data'!D141)),NA())</f>
        <v>#N/A</v>
      </c>
      <c r="F147" s="506" t="e">
        <f ca="1">+IF(AND(ISNUMBER(OFFSET('Water Data'!$D$9,0,10*ROW('Water Data'!D141))),'Data Summary'!BU147="Yes"),OFFSET('Water Data'!$D$9,0,10*ROW('Water Data'!D141)),NA())</f>
        <v>#N/A</v>
      </c>
      <c r="G147" s="506" t="e">
        <f ca="1">+IF(AND(ISNUMBER(OFFSET('Water Data'!$E$4,0,10*ROW('Water Data'!E141))),'Data Summary'!BV147="Yes"),100-OFFSET('Water Data'!$E$4,0,10*ROW('Water Data'!E141)),NA())</f>
        <v>#N/A</v>
      </c>
      <c r="H147" s="506" t="e">
        <f ca="1">+IF(AND(ISNUMBER(OFFSET('Water Data'!$E$6,0,10*ROW('Water Data'!E141))),'Data Summary'!BW147="Yes"),OFFSET('Water Data'!$E$6,0,10*ROW('Water Data'!E141)),NA())</f>
        <v>#N/A</v>
      </c>
      <c r="I147" s="506" t="e">
        <f ca="1">+IF(AND(ISNUMBER(OFFSET('Water Data'!$E$9,0,10*ROW('Water Data'!E141))),'Data Summary'!BX147="Yes"),OFFSET('Water Data'!$E$9,0,10*ROW('Water Data'!E141)),NA())</f>
        <v>#N/A</v>
      </c>
      <c r="J147" s="506" t="e">
        <f ca="1">+IF(AND(ISNUMBER(OFFSET('Water Data'!$F$4,0,10*ROW('Water Data'!F141))),'Data Summary'!BY147="Yes"),100-OFFSET('Water Data'!$F$4,0,10*ROW('Water Data'!F141)),NA())</f>
        <v>#N/A</v>
      </c>
      <c r="K147" s="506" t="e">
        <f ca="1">+IF(AND(ISNUMBER(OFFSET('Water Data'!$F$6,0,10*ROW('Water Data'!F141))),'Data Summary'!BZ147="Yes"),OFFSET('Water Data'!$F$6,0,10*ROW('Water Data'!F141)),NA())</f>
        <v>#N/A</v>
      </c>
      <c r="L147" s="506" t="e">
        <f ca="1">+IF(AND(ISNUMBER(OFFSET('Water Data'!$F$9,0,10*ROW('Water Data'!F141))),'Data Summary'!CA147="Yes"),OFFSET('Water Data'!$F$9,0,10*ROW('Water Data'!F141)),NA())</f>
        <v>#N/A</v>
      </c>
      <c r="M147" s="506" t="e">
        <f ca="1">+IF(AND(ISNUMBER(OFFSET('Water Data'!$G$4,0,10*ROW('Water Data'!G141))),'Data Summary'!CB147="Yes"),100-OFFSET('Water Data'!$G$4,0,10*ROW('Water Data'!G141)),NA())</f>
        <v>#N/A</v>
      </c>
      <c r="N147" s="506" t="e">
        <f ca="1">+IF(AND(ISNUMBER(OFFSET('Water Data'!$G$6,0,10*ROW('Water Data'!G141))),'Data Summary'!CC147="Yes"),OFFSET('Water Data'!$G$6,0,10*ROW('Water Data'!G141)),NA())</f>
        <v>#N/A</v>
      </c>
      <c r="O147" s="506" t="e">
        <f ca="1">+IF(AND(ISNUMBER(OFFSET('Water Data'!$G$9,0,10*ROW('Water Data'!G141))),'Data Summary'!CD147="Yes"),OFFSET('Water Data'!$G$9,0,10*ROW('Water Data'!G141)),NA())</f>
        <v>#N/A</v>
      </c>
      <c r="P147" s="506" t="e">
        <f ca="1">+IF(AND(ISNUMBER(OFFSET('Water Data'!$H$4,0,10*ROW('Water Data'!H141))),'Data Summary'!CE147="Yes"),100-OFFSET('Water Data'!$H$4,0,10*ROW('Water Data'!H141)),NA())</f>
        <v>#N/A</v>
      </c>
      <c r="Q147" s="506" t="e">
        <f ca="1">+IF(AND(ISNUMBER(OFFSET('Water Data'!$H$6,0,10*ROW('Water Data'!H141))),'Data Summary'!CF147="Yes"),OFFSET('Water Data'!$H$6,0,10*ROW('Water Data'!H141)),NA())</f>
        <v>#N/A</v>
      </c>
      <c r="R147" s="506" t="e">
        <f ca="1">+IF(AND(ISNUMBER(OFFSET('Water Data'!$H$9,0,10*ROW('Water Data'!H141))),'Data Summary'!CG147="Yes"),OFFSET('Water Data'!$H$9,0,10*ROW('Water Data'!H141)),NA())</f>
        <v>#N/A</v>
      </c>
      <c r="S147" s="506" t="e">
        <f ca="1">+IF(AND(ISNUMBER(OFFSET('Water Data'!$I$4,0,10*ROW('Water Data'!I141))),'Data Summary'!CH147="Yes"),100-OFFSET('Water Data'!$I$4,0,10*ROW('Water Data'!I141)),NA())</f>
        <v>#N/A</v>
      </c>
      <c r="T147" s="506" t="e">
        <f ca="1">+IF(AND(ISNUMBER(OFFSET('Water Data'!$I$6,0,10*ROW('Water Data'!I141))),'Data Summary'!CI147="Yes"),OFFSET('Water Data'!$I$6,0,10*ROW('Water Data'!I141)),NA())</f>
        <v>#N/A</v>
      </c>
      <c r="U147" s="506" t="e">
        <f ca="1">+IF(AND(ISNUMBER(OFFSET('Water Data'!$I$9,0,10*ROW('Water Data'!I141))),'Data Summary'!CJ147="Yes"),OFFSET('Water Data'!$I$9,0,10*ROW('Water Data'!I141)),NA())</f>
        <v>#N/A</v>
      </c>
      <c r="V147" s="507" t="e">
        <f ca="1">+IF(AND(ISNUMBER(OFFSET('Sanitation Data'!$D$4,0,10*ROW('Sanitation Data'!D141))),'Data Summary'!CK147="Yes"),100-OFFSET('Sanitation Data'!$D$4,0,10*ROW('Sanitation Data'!D141)),NA())</f>
        <v>#N/A</v>
      </c>
      <c r="W147" s="507" t="e">
        <f ca="1">+IF(AND(ISNUMBER(OFFSET('Sanitation Data'!$D$6,0,10*ROW('Sanitation Data'!D141))),'Data Summary'!CL147="Yes"),OFFSET('Sanitation Data'!$D$6,0,10*ROW('Sanitation Data'!D141)),NA())</f>
        <v>#N/A</v>
      </c>
      <c r="X147" s="507" t="e">
        <f ca="1">+IF(AND(ISNUMBER(OFFSET('Sanitation Data'!$D$10,0,10*ROW('Sanitation Data'!D141))),'Data Summary'!CM147="Yes"),OFFSET('Sanitation Data'!$D$10,0,10*ROW('Sanitation Data'!D141)),NA())</f>
        <v>#N/A</v>
      </c>
      <c r="Y147" s="507" t="e">
        <f ca="1">+IF(AND(ISNUMBER(OFFSET('Sanitation Data'!$D$11,0,10*ROW('Sanitation Data'!D141))),'Data Summary'!CN147="Yes"),OFFSET('Sanitation Data'!$D$11,0,10*ROW('Sanitation Data'!D141)),NA())</f>
        <v>#N/A</v>
      </c>
      <c r="Z147" s="507" t="e">
        <f ca="1">+IF(AND(ISNUMBER(OFFSET('Sanitation Data'!$D$12,0,10*ROW('Sanitation Data'!D141))),'Data Summary'!CO147="Yes"),OFFSET('Sanitation Data'!$D$12,0,10*ROW('Sanitation Data'!D141)),NA())</f>
        <v>#N/A</v>
      </c>
      <c r="AA147" s="507" t="e">
        <f ca="1">+IF(AND(ISNUMBER(OFFSET('Sanitation Data'!$E$4,0,10*ROW('Sanitation Data'!E141))),'Data Summary'!CP147="Yes"),100-OFFSET('Sanitation Data'!$E$4,0,10*ROW('Sanitation Data'!E141)),NA())</f>
        <v>#N/A</v>
      </c>
      <c r="AB147" s="507" t="e">
        <f ca="1">+IF(AND(ISNUMBER(OFFSET('Sanitation Data'!$E$6,0,10*ROW('Sanitation Data'!E141))),'Data Summary'!CQ147="Yes"),OFFSET('Sanitation Data'!$E$6,0,10*ROW('Sanitation Data'!E141)),NA())</f>
        <v>#N/A</v>
      </c>
      <c r="AC147" s="507" t="e">
        <f ca="1">+IF(AND(ISNUMBER(OFFSET('Sanitation Data'!$E$10,0,10*ROW('Sanitation Data'!E141))),'Data Summary'!CR147="Yes"),OFFSET('Sanitation Data'!$E$10,0,10*ROW('Sanitation Data'!E141)),NA())</f>
        <v>#N/A</v>
      </c>
      <c r="AD147" s="507" t="e">
        <f ca="1">+IF(AND(ISNUMBER(OFFSET('Sanitation Data'!$E$11,0,10*ROW('Sanitation Data'!E141))),'Data Summary'!CS147="Yes"),OFFSET('Sanitation Data'!$E$11,0,10*ROW('Sanitation Data'!E141)),NA())</f>
        <v>#N/A</v>
      </c>
      <c r="AE147" s="507" t="e">
        <f ca="1">+IF(AND(ISNUMBER(OFFSET('Sanitation Data'!$E$12,0,10*ROW('Sanitation Data'!E141))),'Data Summary'!CT147="Yes"),OFFSET('Sanitation Data'!$E$12,0,10*ROW('Sanitation Data'!E141)),NA())</f>
        <v>#N/A</v>
      </c>
      <c r="AF147" s="507" t="e">
        <f ca="1">+IF(AND(ISNUMBER(OFFSET('Sanitation Data'!$F$4,0,10*ROW('Sanitation Data'!F141))),'Data Summary'!CU147="Yes"),100-OFFSET('Sanitation Data'!$F$4,0,10*ROW('Sanitation Data'!F141)),NA())</f>
        <v>#N/A</v>
      </c>
      <c r="AG147" s="507" t="e">
        <f ca="1">+IF(AND(ISNUMBER(OFFSET('Sanitation Data'!$F$6,0,10*ROW('Sanitation Data'!F141))),'Data Summary'!CV147="Yes"),OFFSET('Sanitation Data'!$F$6,0,10*ROW('Sanitation Data'!F141)),NA())</f>
        <v>#N/A</v>
      </c>
      <c r="AH147" s="507" t="e">
        <f ca="1">+IF(AND(ISNUMBER(OFFSET('Sanitation Data'!$F$10,0,10*ROW('Sanitation Data'!F141))),'Data Summary'!CW147="Yes"),OFFSET('Sanitation Data'!$F$10,0,10*ROW('Sanitation Data'!F141)),NA())</f>
        <v>#N/A</v>
      </c>
      <c r="AI147" s="507" t="e">
        <f ca="1">+IF(AND(ISNUMBER(OFFSET('Sanitation Data'!$F$11,0,10*ROW('Sanitation Data'!F141))),'Data Summary'!CX147="Yes"),OFFSET('Sanitation Data'!$F$11,0,10*ROW('Sanitation Data'!F141)),NA())</f>
        <v>#N/A</v>
      </c>
      <c r="AJ147" s="507" t="e">
        <f ca="1">+IF(AND(ISNUMBER(OFFSET('Sanitation Data'!$F$12,0,10*ROW('Sanitation Data'!F141))),'Data Summary'!CY147="Yes"),OFFSET('Sanitation Data'!$F$12,0,10*ROW('Sanitation Data'!F141)),NA())</f>
        <v>#N/A</v>
      </c>
      <c r="AK147" s="507" t="e">
        <f ca="1">+IF(AND(ISNUMBER(OFFSET('Sanitation Data'!$G$4,0,10*ROW('Sanitation Data'!G141))),'Data Summary'!CZ147="Yes"),100-OFFSET('Sanitation Data'!$G$4,0,10*ROW('Sanitation Data'!G141)),NA())</f>
        <v>#N/A</v>
      </c>
      <c r="AL147" s="507" t="e">
        <f ca="1">+IF(AND(ISNUMBER(OFFSET('Sanitation Data'!$G$6,0,10*ROW('Sanitation Data'!G141))),'Data Summary'!DA147="Yes"),OFFSET('Sanitation Data'!$G$6,0,10*ROW('Sanitation Data'!G141)),NA())</f>
        <v>#N/A</v>
      </c>
      <c r="AM147" s="507" t="e">
        <f ca="1">+IF(AND(ISNUMBER(OFFSET('Sanitation Data'!$G$10,0,10*ROW('Sanitation Data'!G141))),'Data Summary'!DB147="Yes"),OFFSET('Sanitation Data'!$G$10,0,10*ROW('Sanitation Data'!G141)),NA())</f>
        <v>#N/A</v>
      </c>
      <c r="AN147" s="507" t="e">
        <f ca="1">+IF(AND(ISNUMBER(OFFSET('Sanitation Data'!$G$11,0,10*ROW('Sanitation Data'!G141))),'Data Summary'!DC147="Yes"),OFFSET('Sanitation Data'!$G$11,0,10*ROW('Sanitation Data'!G141)),NA())</f>
        <v>#N/A</v>
      </c>
      <c r="AO147" s="507" t="e">
        <f ca="1">+IF(AND(ISNUMBER(OFFSET('Sanitation Data'!$G$12,0,10*ROW('Sanitation Data'!G141))),'Data Summary'!DD147="Yes"),OFFSET('Sanitation Data'!$G$12,0,10*ROW('Sanitation Data'!G141)),NA())</f>
        <v>#N/A</v>
      </c>
      <c r="AP147" s="507" t="e">
        <f ca="1">+IF(AND(ISNUMBER(OFFSET('Sanitation Data'!$H$4,0,10*ROW('Sanitation Data'!H141))),'Data Summary'!DE147="Yes"),100-OFFSET('Sanitation Data'!$H$4,0,10*ROW('Sanitation Data'!H141)),NA())</f>
        <v>#N/A</v>
      </c>
      <c r="AQ147" s="507" t="e">
        <f ca="1">+IF(AND(ISNUMBER(OFFSET('Sanitation Data'!$H$6,0,10*ROW('Sanitation Data'!H141))),'Data Summary'!DF147="Yes"),OFFSET('Sanitation Data'!$H$6,0,10*ROW('Sanitation Data'!H141)),NA())</f>
        <v>#N/A</v>
      </c>
      <c r="AR147" s="507" t="e">
        <f ca="1">+IF(AND(ISNUMBER(OFFSET('Sanitation Data'!$H$10,0,10*ROW('Sanitation Data'!H141))),'Data Summary'!DG147="Yes"),OFFSET('Sanitation Data'!$H$10,0,10*ROW('Sanitation Data'!H141)),NA())</f>
        <v>#N/A</v>
      </c>
      <c r="AS147" s="507" t="e">
        <f ca="1">+IF(AND(ISNUMBER(OFFSET('Sanitation Data'!$H$11,0,10*ROW('Sanitation Data'!H141))),'Data Summary'!DH147="Yes"),OFFSET('Sanitation Data'!$H$11,0,10*ROW('Sanitation Data'!H141)),NA())</f>
        <v>#N/A</v>
      </c>
      <c r="AT147" s="507" t="e">
        <f ca="1">+IF(AND(ISNUMBER(OFFSET('Sanitation Data'!$H$12,0,10*ROW('Sanitation Data'!H141))),'Data Summary'!DI147="Yes"),OFFSET('Sanitation Data'!$H$12,0,10*ROW('Sanitation Data'!H141)),NA())</f>
        <v>#N/A</v>
      </c>
      <c r="AU147" s="507" t="e">
        <f ca="1">+IF(AND(ISNUMBER(OFFSET('Sanitation Data'!$I$4,0,10*ROW('Sanitation Data'!I141))),'Data Summary'!DJ147="Yes"),100-OFFSET('Sanitation Data'!$I$4,0,10*ROW('Sanitation Data'!I141)),NA())</f>
        <v>#N/A</v>
      </c>
      <c r="AV147" s="507" t="e">
        <f ca="1">+IF(AND(ISNUMBER(OFFSET('Sanitation Data'!$I$6,0,10*ROW('Sanitation Data'!I141))),'Data Summary'!DK147="Yes"),OFFSET('Sanitation Data'!$I$6,0,10*ROW('Sanitation Data'!I141)),NA())</f>
        <v>#N/A</v>
      </c>
      <c r="AW147" s="507" t="e">
        <f ca="1">+IF(AND(ISNUMBER(OFFSET('Sanitation Data'!$I$10,0,10*ROW('Sanitation Data'!I141))),'Data Summary'!DL147="Yes"),OFFSET('Sanitation Data'!$I$10,0,10*ROW('Sanitation Data'!I141)),NA())</f>
        <v>#N/A</v>
      </c>
      <c r="AX147" s="507" t="e">
        <f ca="1">+IF(AND(ISNUMBER(OFFSET('Sanitation Data'!$I$11,0,10*ROW('Sanitation Data'!I141))),'Data Summary'!DM147="Yes"),OFFSET('Sanitation Data'!$I$11,0,10*ROW('Sanitation Data'!I141)),NA())</f>
        <v>#N/A</v>
      </c>
      <c r="AY147" s="507" t="e">
        <f ca="1">+IF(AND(ISNUMBER(OFFSET('Sanitation Data'!$I$12,0,10*ROW('Sanitation Data'!I141))),'Data Summary'!DN147="Yes"),OFFSET('Sanitation Data'!$I$12,0,10*ROW('Sanitation Data'!I141)),NA())</f>
        <v>#N/A</v>
      </c>
      <c r="AZ147" s="508" t="e">
        <f ca="1">+IF(AND(ISNUMBER(OFFSET('Hygiene Data'!$D$5,0,10*ROW('Hygiene Data'!D141))),'Data Summary'!DO147="Yes"),OFFSET('Hygiene Data'!$D$5,0,10*ROW('Hygiene Data'!D141)),NA())</f>
        <v>#N/A</v>
      </c>
      <c r="BA147" s="508" t="e">
        <f ca="1">+IF(AND(ISNUMBER(OFFSET('Hygiene Data'!$D$7,0,10*ROW('Hygiene Data'!D141))),'Data Summary'!DP147="Yes"),OFFSET('Hygiene Data'!$D$7,0,10*ROW('Hygiene Data'!D141)),NA())</f>
        <v>#N/A</v>
      </c>
      <c r="BB147" s="508" t="e">
        <f ca="1">+IF(AND(ISNUMBER(OFFSET('Hygiene Data'!$D$9,0,10*ROW('Hygiene Data'!D141))),'Data Summary'!DQ147="Yes"),OFFSET('Hygiene Data'!$D$9,0,10*ROW('Hygiene Data'!D141)),NA())</f>
        <v>#N/A</v>
      </c>
      <c r="BC147" s="508" t="e">
        <f ca="1">+IF(AND(ISNUMBER(OFFSET('Hygiene Data'!$E$5,0,10*ROW('Hygiene Data'!E141))),'Data Summary'!DR147="Yes"),OFFSET('Hygiene Data'!$E$5,0,10*ROW('Hygiene Data'!E141)),NA())</f>
        <v>#N/A</v>
      </c>
      <c r="BD147" s="508" t="e">
        <f ca="1">+IF(AND(ISNUMBER(OFFSET('Hygiene Data'!$E$7,0,10*ROW('Hygiene Data'!E141))),'Data Summary'!DS147="Yes"),OFFSET('Hygiene Data'!$E$7,0,10*ROW('Hygiene Data'!E141)),NA())</f>
        <v>#N/A</v>
      </c>
      <c r="BE147" s="508" t="e">
        <f ca="1">+IF(AND(ISNUMBER(OFFSET('Hygiene Data'!$E$9,0,10*ROW('Hygiene Data'!E141))),'Data Summary'!DT147="Yes"),OFFSET('Hygiene Data'!$E$9,0,10*ROW('Hygiene Data'!E141)),NA())</f>
        <v>#N/A</v>
      </c>
      <c r="BF147" s="508" t="e">
        <f ca="1">+IF(AND(ISNUMBER(OFFSET('Hygiene Data'!$F$5,0,10*ROW('Hygiene Data'!F141))),'Data Summary'!DU147="Yes"),OFFSET('Hygiene Data'!$F$5,0,10*ROW('Hygiene Data'!F141)),NA())</f>
        <v>#N/A</v>
      </c>
      <c r="BG147" s="508" t="e">
        <f ca="1">+IF(AND(ISNUMBER(OFFSET('Hygiene Data'!$F$7,0,10*ROW('Hygiene Data'!F141))),'Data Summary'!DV147="Yes"),OFFSET('Hygiene Data'!$F$7,0,10*ROW('Hygiene Data'!F141)),NA())</f>
        <v>#N/A</v>
      </c>
      <c r="BH147" s="508" t="e">
        <f ca="1">+IF(AND(ISNUMBER(OFFSET('Hygiene Data'!$F$9,0,10*ROW('Hygiene Data'!F141))),'Data Summary'!DW147="Yes"),OFFSET('Hygiene Data'!$F$9,0,10*ROW('Hygiene Data'!F141)),NA())</f>
        <v>#N/A</v>
      </c>
      <c r="BI147" s="508" t="e">
        <f ca="1">+IF(AND(ISNUMBER(OFFSET('Hygiene Data'!$G$5,0,10*ROW('Hygiene Data'!G141))),'Data Summary'!DX147="Yes"),OFFSET('Hygiene Data'!$G$5,0,10*ROW('Hygiene Data'!G141)),NA())</f>
        <v>#N/A</v>
      </c>
      <c r="BJ147" s="508" t="e">
        <f ca="1">+IF(AND(ISNUMBER(OFFSET('Hygiene Data'!$G$7,0,10*ROW('Hygiene Data'!G141))),'Data Summary'!DY147="Yes"),OFFSET('Hygiene Data'!$G$7,0,10*ROW('Hygiene Data'!G141)),NA())</f>
        <v>#N/A</v>
      </c>
      <c r="BK147" s="508" t="e">
        <f ca="1">+IF(AND(ISNUMBER(OFFSET('Hygiene Data'!$G$9,0,10*ROW('Hygiene Data'!G141))),'Data Summary'!DZ147="Yes"),OFFSET('Hygiene Data'!$G$9,0,10*ROW('Hygiene Data'!G141)),NA())</f>
        <v>#N/A</v>
      </c>
      <c r="BL147" s="508" t="e">
        <f ca="1">+IF(AND(ISNUMBER(OFFSET('Hygiene Data'!$H$5,0,10*ROW('Hygiene Data'!H141))),'Data Summary'!EA147="Yes"),OFFSET('Hygiene Data'!$H$5,0,10*ROW('Hygiene Data'!H141)),NA())</f>
        <v>#N/A</v>
      </c>
      <c r="BM147" s="508" t="e">
        <f ca="1">+IF(AND(ISNUMBER(OFFSET('Hygiene Data'!$H$7,0,10*ROW('Hygiene Data'!H141))),'Data Summary'!EB147="Yes"),OFFSET('Hygiene Data'!$H$7,0,10*ROW('Hygiene Data'!H141)),NA())</f>
        <v>#N/A</v>
      </c>
      <c r="BN147" s="508" t="e">
        <f ca="1">+IF(AND(ISNUMBER(OFFSET('Hygiene Data'!$H$9,0,10*ROW('Hygiene Data'!H141))),'Data Summary'!EC147="Yes"),OFFSET('Hygiene Data'!$H$9,0,10*ROW('Hygiene Data'!H141)),NA())</f>
        <v>#N/A</v>
      </c>
      <c r="BO147" s="508" t="e">
        <f ca="1">+IF(AND(ISNUMBER(OFFSET('Hygiene Data'!$I$5,0,10*ROW('Hygiene Data'!I141))),'Data Summary'!ED147="Yes"),OFFSET('Hygiene Data'!$I$5,0,10*ROW('Hygiene Data'!I141)),NA())</f>
        <v>#N/A</v>
      </c>
      <c r="BP147" s="508" t="e">
        <f ca="1">+IF(AND(ISNUMBER(OFFSET('Hygiene Data'!$I$7,0,10*ROW('Hygiene Data'!I141))),'Data Summary'!EE147="Yes"),OFFSET('Hygiene Data'!$I$7,0,10*ROW('Hygiene Data'!I141)),NA())</f>
        <v>#N/A</v>
      </c>
      <c r="BQ147" s="508" t="e">
        <f ca="1">+IF(AND(ISNUMBER(OFFSET('Hygiene Data'!$I$9,0,10*ROW('Hygiene Data'!I141))),'Data Summary'!EF147="Yes"),OFFSET('Hygiene Data'!$I$9,0,10*ROW('Hygiene Data'!I141)),NA())</f>
        <v>#N/A</v>
      </c>
    </row>
    <row r="148" spans="1:69" x14ac:dyDescent="0.25">
      <c r="A148" s="504" t="e">
        <f ca="1">+RIGHT('Data Summary'!A148,LEN('Data Summary'!A148)-9)</f>
        <v>#VALUE!</v>
      </c>
      <c r="B148" s="478" t="str">
        <f ca="1">+IF(ISTEXT('Data Summary'!B148),'Data Summary'!B148,"")</f>
        <v/>
      </c>
      <c r="C148" s="505" t="e">
        <f ca="1">+VALUE('Data Summary'!C148)</f>
        <v>#VALUE!</v>
      </c>
      <c r="D148" s="506" t="e">
        <f ca="1">+IF(AND(ISNUMBER(OFFSET('Water Data'!$D$4,0,10*ROW('Water Data'!D142))),'Data Summary'!BS148="Yes"),100-OFFSET('Water Data'!$D$4,0,10*ROW('Water Data'!D142)),NA())</f>
        <v>#N/A</v>
      </c>
      <c r="E148" s="506" t="e">
        <f ca="1">+IF(AND(ISNUMBER(OFFSET('Water Data'!$D$6,0,10*ROW('Water Data'!D142))),'Data Summary'!BT148="Yes"),OFFSET('Water Data'!$D$6,0,10*ROW('Water Data'!D142)),NA())</f>
        <v>#N/A</v>
      </c>
      <c r="F148" s="506" t="e">
        <f ca="1">+IF(AND(ISNUMBER(OFFSET('Water Data'!$D$9,0,10*ROW('Water Data'!D142))),'Data Summary'!BU148="Yes"),OFFSET('Water Data'!$D$9,0,10*ROW('Water Data'!D142)),NA())</f>
        <v>#N/A</v>
      </c>
      <c r="G148" s="506" t="e">
        <f ca="1">+IF(AND(ISNUMBER(OFFSET('Water Data'!$E$4,0,10*ROW('Water Data'!E142))),'Data Summary'!BV148="Yes"),100-OFFSET('Water Data'!$E$4,0,10*ROW('Water Data'!E142)),NA())</f>
        <v>#N/A</v>
      </c>
      <c r="H148" s="506" t="e">
        <f ca="1">+IF(AND(ISNUMBER(OFFSET('Water Data'!$E$6,0,10*ROW('Water Data'!E142))),'Data Summary'!BW148="Yes"),OFFSET('Water Data'!$E$6,0,10*ROW('Water Data'!E142)),NA())</f>
        <v>#N/A</v>
      </c>
      <c r="I148" s="506" t="e">
        <f ca="1">+IF(AND(ISNUMBER(OFFSET('Water Data'!$E$9,0,10*ROW('Water Data'!E142))),'Data Summary'!BX148="Yes"),OFFSET('Water Data'!$E$9,0,10*ROW('Water Data'!E142)),NA())</f>
        <v>#N/A</v>
      </c>
      <c r="J148" s="506" t="e">
        <f ca="1">+IF(AND(ISNUMBER(OFFSET('Water Data'!$F$4,0,10*ROW('Water Data'!F142))),'Data Summary'!BY148="Yes"),100-OFFSET('Water Data'!$F$4,0,10*ROW('Water Data'!F142)),NA())</f>
        <v>#N/A</v>
      </c>
      <c r="K148" s="506" t="e">
        <f ca="1">+IF(AND(ISNUMBER(OFFSET('Water Data'!$F$6,0,10*ROW('Water Data'!F142))),'Data Summary'!BZ148="Yes"),OFFSET('Water Data'!$F$6,0,10*ROW('Water Data'!F142)),NA())</f>
        <v>#N/A</v>
      </c>
      <c r="L148" s="506" t="e">
        <f ca="1">+IF(AND(ISNUMBER(OFFSET('Water Data'!$F$9,0,10*ROW('Water Data'!F142))),'Data Summary'!CA148="Yes"),OFFSET('Water Data'!$F$9,0,10*ROW('Water Data'!F142)),NA())</f>
        <v>#N/A</v>
      </c>
      <c r="M148" s="506" t="e">
        <f ca="1">+IF(AND(ISNUMBER(OFFSET('Water Data'!$G$4,0,10*ROW('Water Data'!G142))),'Data Summary'!CB148="Yes"),100-OFFSET('Water Data'!$G$4,0,10*ROW('Water Data'!G142)),NA())</f>
        <v>#N/A</v>
      </c>
      <c r="N148" s="506" t="e">
        <f ca="1">+IF(AND(ISNUMBER(OFFSET('Water Data'!$G$6,0,10*ROW('Water Data'!G142))),'Data Summary'!CC148="Yes"),OFFSET('Water Data'!$G$6,0,10*ROW('Water Data'!G142)),NA())</f>
        <v>#N/A</v>
      </c>
      <c r="O148" s="506" t="e">
        <f ca="1">+IF(AND(ISNUMBER(OFFSET('Water Data'!$G$9,0,10*ROW('Water Data'!G142))),'Data Summary'!CD148="Yes"),OFFSET('Water Data'!$G$9,0,10*ROW('Water Data'!G142)),NA())</f>
        <v>#N/A</v>
      </c>
      <c r="P148" s="506" t="e">
        <f ca="1">+IF(AND(ISNUMBER(OFFSET('Water Data'!$H$4,0,10*ROW('Water Data'!H142))),'Data Summary'!CE148="Yes"),100-OFFSET('Water Data'!$H$4,0,10*ROW('Water Data'!H142)),NA())</f>
        <v>#N/A</v>
      </c>
      <c r="Q148" s="506" t="e">
        <f ca="1">+IF(AND(ISNUMBER(OFFSET('Water Data'!$H$6,0,10*ROW('Water Data'!H142))),'Data Summary'!CF148="Yes"),OFFSET('Water Data'!$H$6,0,10*ROW('Water Data'!H142)),NA())</f>
        <v>#N/A</v>
      </c>
      <c r="R148" s="506" t="e">
        <f ca="1">+IF(AND(ISNUMBER(OFFSET('Water Data'!$H$9,0,10*ROW('Water Data'!H142))),'Data Summary'!CG148="Yes"),OFFSET('Water Data'!$H$9,0,10*ROW('Water Data'!H142)),NA())</f>
        <v>#N/A</v>
      </c>
      <c r="S148" s="506" t="e">
        <f ca="1">+IF(AND(ISNUMBER(OFFSET('Water Data'!$I$4,0,10*ROW('Water Data'!I142))),'Data Summary'!CH148="Yes"),100-OFFSET('Water Data'!$I$4,0,10*ROW('Water Data'!I142)),NA())</f>
        <v>#N/A</v>
      </c>
      <c r="T148" s="506" t="e">
        <f ca="1">+IF(AND(ISNUMBER(OFFSET('Water Data'!$I$6,0,10*ROW('Water Data'!I142))),'Data Summary'!CI148="Yes"),OFFSET('Water Data'!$I$6,0,10*ROW('Water Data'!I142)),NA())</f>
        <v>#N/A</v>
      </c>
      <c r="U148" s="506" t="e">
        <f ca="1">+IF(AND(ISNUMBER(OFFSET('Water Data'!$I$9,0,10*ROW('Water Data'!I142))),'Data Summary'!CJ148="Yes"),OFFSET('Water Data'!$I$9,0,10*ROW('Water Data'!I142)),NA())</f>
        <v>#N/A</v>
      </c>
      <c r="V148" s="507" t="e">
        <f ca="1">+IF(AND(ISNUMBER(OFFSET('Sanitation Data'!$D$4,0,10*ROW('Sanitation Data'!D142))),'Data Summary'!CK148="Yes"),100-OFFSET('Sanitation Data'!$D$4,0,10*ROW('Sanitation Data'!D142)),NA())</f>
        <v>#N/A</v>
      </c>
      <c r="W148" s="507" t="e">
        <f ca="1">+IF(AND(ISNUMBER(OFFSET('Sanitation Data'!$D$6,0,10*ROW('Sanitation Data'!D142))),'Data Summary'!CL148="Yes"),OFFSET('Sanitation Data'!$D$6,0,10*ROW('Sanitation Data'!D142)),NA())</f>
        <v>#N/A</v>
      </c>
      <c r="X148" s="507" t="e">
        <f ca="1">+IF(AND(ISNUMBER(OFFSET('Sanitation Data'!$D$10,0,10*ROW('Sanitation Data'!D142))),'Data Summary'!CM148="Yes"),OFFSET('Sanitation Data'!$D$10,0,10*ROW('Sanitation Data'!D142)),NA())</f>
        <v>#N/A</v>
      </c>
      <c r="Y148" s="507" t="e">
        <f ca="1">+IF(AND(ISNUMBER(OFFSET('Sanitation Data'!$D$11,0,10*ROW('Sanitation Data'!D142))),'Data Summary'!CN148="Yes"),OFFSET('Sanitation Data'!$D$11,0,10*ROW('Sanitation Data'!D142)),NA())</f>
        <v>#N/A</v>
      </c>
      <c r="Z148" s="507" t="e">
        <f ca="1">+IF(AND(ISNUMBER(OFFSET('Sanitation Data'!$D$12,0,10*ROW('Sanitation Data'!D142))),'Data Summary'!CO148="Yes"),OFFSET('Sanitation Data'!$D$12,0,10*ROW('Sanitation Data'!D142)),NA())</f>
        <v>#N/A</v>
      </c>
      <c r="AA148" s="507" t="e">
        <f ca="1">+IF(AND(ISNUMBER(OFFSET('Sanitation Data'!$E$4,0,10*ROW('Sanitation Data'!E142))),'Data Summary'!CP148="Yes"),100-OFFSET('Sanitation Data'!$E$4,0,10*ROW('Sanitation Data'!E142)),NA())</f>
        <v>#N/A</v>
      </c>
      <c r="AB148" s="507" t="e">
        <f ca="1">+IF(AND(ISNUMBER(OFFSET('Sanitation Data'!$E$6,0,10*ROW('Sanitation Data'!E142))),'Data Summary'!CQ148="Yes"),OFFSET('Sanitation Data'!$E$6,0,10*ROW('Sanitation Data'!E142)),NA())</f>
        <v>#N/A</v>
      </c>
      <c r="AC148" s="507" t="e">
        <f ca="1">+IF(AND(ISNUMBER(OFFSET('Sanitation Data'!$E$10,0,10*ROW('Sanitation Data'!E142))),'Data Summary'!CR148="Yes"),OFFSET('Sanitation Data'!$E$10,0,10*ROW('Sanitation Data'!E142)),NA())</f>
        <v>#N/A</v>
      </c>
      <c r="AD148" s="507" t="e">
        <f ca="1">+IF(AND(ISNUMBER(OFFSET('Sanitation Data'!$E$11,0,10*ROW('Sanitation Data'!E142))),'Data Summary'!CS148="Yes"),OFFSET('Sanitation Data'!$E$11,0,10*ROW('Sanitation Data'!E142)),NA())</f>
        <v>#N/A</v>
      </c>
      <c r="AE148" s="507" t="e">
        <f ca="1">+IF(AND(ISNUMBER(OFFSET('Sanitation Data'!$E$12,0,10*ROW('Sanitation Data'!E142))),'Data Summary'!CT148="Yes"),OFFSET('Sanitation Data'!$E$12,0,10*ROW('Sanitation Data'!E142)),NA())</f>
        <v>#N/A</v>
      </c>
      <c r="AF148" s="507" t="e">
        <f ca="1">+IF(AND(ISNUMBER(OFFSET('Sanitation Data'!$F$4,0,10*ROW('Sanitation Data'!F142))),'Data Summary'!CU148="Yes"),100-OFFSET('Sanitation Data'!$F$4,0,10*ROW('Sanitation Data'!F142)),NA())</f>
        <v>#N/A</v>
      </c>
      <c r="AG148" s="507" t="e">
        <f ca="1">+IF(AND(ISNUMBER(OFFSET('Sanitation Data'!$F$6,0,10*ROW('Sanitation Data'!F142))),'Data Summary'!CV148="Yes"),OFFSET('Sanitation Data'!$F$6,0,10*ROW('Sanitation Data'!F142)),NA())</f>
        <v>#N/A</v>
      </c>
      <c r="AH148" s="507" t="e">
        <f ca="1">+IF(AND(ISNUMBER(OFFSET('Sanitation Data'!$F$10,0,10*ROW('Sanitation Data'!F142))),'Data Summary'!CW148="Yes"),OFFSET('Sanitation Data'!$F$10,0,10*ROW('Sanitation Data'!F142)),NA())</f>
        <v>#N/A</v>
      </c>
      <c r="AI148" s="507" t="e">
        <f ca="1">+IF(AND(ISNUMBER(OFFSET('Sanitation Data'!$F$11,0,10*ROW('Sanitation Data'!F142))),'Data Summary'!CX148="Yes"),OFFSET('Sanitation Data'!$F$11,0,10*ROW('Sanitation Data'!F142)),NA())</f>
        <v>#N/A</v>
      </c>
      <c r="AJ148" s="507" t="e">
        <f ca="1">+IF(AND(ISNUMBER(OFFSET('Sanitation Data'!$F$12,0,10*ROW('Sanitation Data'!F142))),'Data Summary'!CY148="Yes"),OFFSET('Sanitation Data'!$F$12,0,10*ROW('Sanitation Data'!F142)),NA())</f>
        <v>#N/A</v>
      </c>
      <c r="AK148" s="507" t="e">
        <f ca="1">+IF(AND(ISNUMBER(OFFSET('Sanitation Data'!$G$4,0,10*ROW('Sanitation Data'!G142))),'Data Summary'!CZ148="Yes"),100-OFFSET('Sanitation Data'!$G$4,0,10*ROW('Sanitation Data'!G142)),NA())</f>
        <v>#N/A</v>
      </c>
      <c r="AL148" s="507" t="e">
        <f ca="1">+IF(AND(ISNUMBER(OFFSET('Sanitation Data'!$G$6,0,10*ROW('Sanitation Data'!G142))),'Data Summary'!DA148="Yes"),OFFSET('Sanitation Data'!$G$6,0,10*ROW('Sanitation Data'!G142)),NA())</f>
        <v>#N/A</v>
      </c>
      <c r="AM148" s="507" t="e">
        <f ca="1">+IF(AND(ISNUMBER(OFFSET('Sanitation Data'!$G$10,0,10*ROW('Sanitation Data'!G142))),'Data Summary'!DB148="Yes"),OFFSET('Sanitation Data'!$G$10,0,10*ROW('Sanitation Data'!G142)),NA())</f>
        <v>#N/A</v>
      </c>
      <c r="AN148" s="507" t="e">
        <f ca="1">+IF(AND(ISNUMBER(OFFSET('Sanitation Data'!$G$11,0,10*ROW('Sanitation Data'!G142))),'Data Summary'!DC148="Yes"),OFFSET('Sanitation Data'!$G$11,0,10*ROW('Sanitation Data'!G142)),NA())</f>
        <v>#N/A</v>
      </c>
      <c r="AO148" s="507" t="e">
        <f ca="1">+IF(AND(ISNUMBER(OFFSET('Sanitation Data'!$G$12,0,10*ROW('Sanitation Data'!G142))),'Data Summary'!DD148="Yes"),OFFSET('Sanitation Data'!$G$12,0,10*ROW('Sanitation Data'!G142)),NA())</f>
        <v>#N/A</v>
      </c>
      <c r="AP148" s="507" t="e">
        <f ca="1">+IF(AND(ISNUMBER(OFFSET('Sanitation Data'!$H$4,0,10*ROW('Sanitation Data'!H142))),'Data Summary'!DE148="Yes"),100-OFFSET('Sanitation Data'!$H$4,0,10*ROW('Sanitation Data'!H142)),NA())</f>
        <v>#N/A</v>
      </c>
      <c r="AQ148" s="507" t="e">
        <f ca="1">+IF(AND(ISNUMBER(OFFSET('Sanitation Data'!$H$6,0,10*ROW('Sanitation Data'!H142))),'Data Summary'!DF148="Yes"),OFFSET('Sanitation Data'!$H$6,0,10*ROW('Sanitation Data'!H142)),NA())</f>
        <v>#N/A</v>
      </c>
      <c r="AR148" s="507" t="e">
        <f ca="1">+IF(AND(ISNUMBER(OFFSET('Sanitation Data'!$H$10,0,10*ROW('Sanitation Data'!H142))),'Data Summary'!DG148="Yes"),OFFSET('Sanitation Data'!$H$10,0,10*ROW('Sanitation Data'!H142)),NA())</f>
        <v>#N/A</v>
      </c>
      <c r="AS148" s="507" t="e">
        <f ca="1">+IF(AND(ISNUMBER(OFFSET('Sanitation Data'!$H$11,0,10*ROW('Sanitation Data'!H142))),'Data Summary'!DH148="Yes"),OFFSET('Sanitation Data'!$H$11,0,10*ROW('Sanitation Data'!H142)),NA())</f>
        <v>#N/A</v>
      </c>
      <c r="AT148" s="507" t="e">
        <f ca="1">+IF(AND(ISNUMBER(OFFSET('Sanitation Data'!$H$12,0,10*ROW('Sanitation Data'!H142))),'Data Summary'!DI148="Yes"),OFFSET('Sanitation Data'!$H$12,0,10*ROW('Sanitation Data'!H142)),NA())</f>
        <v>#N/A</v>
      </c>
      <c r="AU148" s="507" t="e">
        <f ca="1">+IF(AND(ISNUMBER(OFFSET('Sanitation Data'!$I$4,0,10*ROW('Sanitation Data'!I142))),'Data Summary'!DJ148="Yes"),100-OFFSET('Sanitation Data'!$I$4,0,10*ROW('Sanitation Data'!I142)),NA())</f>
        <v>#N/A</v>
      </c>
      <c r="AV148" s="507" t="e">
        <f ca="1">+IF(AND(ISNUMBER(OFFSET('Sanitation Data'!$I$6,0,10*ROW('Sanitation Data'!I142))),'Data Summary'!DK148="Yes"),OFFSET('Sanitation Data'!$I$6,0,10*ROW('Sanitation Data'!I142)),NA())</f>
        <v>#N/A</v>
      </c>
      <c r="AW148" s="507" t="e">
        <f ca="1">+IF(AND(ISNUMBER(OFFSET('Sanitation Data'!$I$10,0,10*ROW('Sanitation Data'!I142))),'Data Summary'!DL148="Yes"),OFFSET('Sanitation Data'!$I$10,0,10*ROW('Sanitation Data'!I142)),NA())</f>
        <v>#N/A</v>
      </c>
      <c r="AX148" s="507" t="e">
        <f ca="1">+IF(AND(ISNUMBER(OFFSET('Sanitation Data'!$I$11,0,10*ROW('Sanitation Data'!I142))),'Data Summary'!DM148="Yes"),OFFSET('Sanitation Data'!$I$11,0,10*ROW('Sanitation Data'!I142)),NA())</f>
        <v>#N/A</v>
      </c>
      <c r="AY148" s="507" t="e">
        <f ca="1">+IF(AND(ISNUMBER(OFFSET('Sanitation Data'!$I$12,0,10*ROW('Sanitation Data'!I142))),'Data Summary'!DN148="Yes"),OFFSET('Sanitation Data'!$I$12,0,10*ROW('Sanitation Data'!I142)),NA())</f>
        <v>#N/A</v>
      </c>
      <c r="AZ148" s="508" t="e">
        <f ca="1">+IF(AND(ISNUMBER(OFFSET('Hygiene Data'!$D$5,0,10*ROW('Hygiene Data'!D142))),'Data Summary'!DO148="Yes"),OFFSET('Hygiene Data'!$D$5,0,10*ROW('Hygiene Data'!D142)),NA())</f>
        <v>#N/A</v>
      </c>
      <c r="BA148" s="508" t="e">
        <f ca="1">+IF(AND(ISNUMBER(OFFSET('Hygiene Data'!$D$7,0,10*ROW('Hygiene Data'!D142))),'Data Summary'!DP148="Yes"),OFFSET('Hygiene Data'!$D$7,0,10*ROW('Hygiene Data'!D142)),NA())</f>
        <v>#N/A</v>
      </c>
      <c r="BB148" s="508" t="e">
        <f ca="1">+IF(AND(ISNUMBER(OFFSET('Hygiene Data'!$D$9,0,10*ROW('Hygiene Data'!D142))),'Data Summary'!DQ148="Yes"),OFFSET('Hygiene Data'!$D$9,0,10*ROW('Hygiene Data'!D142)),NA())</f>
        <v>#N/A</v>
      </c>
      <c r="BC148" s="508" t="e">
        <f ca="1">+IF(AND(ISNUMBER(OFFSET('Hygiene Data'!$E$5,0,10*ROW('Hygiene Data'!E142))),'Data Summary'!DR148="Yes"),OFFSET('Hygiene Data'!$E$5,0,10*ROW('Hygiene Data'!E142)),NA())</f>
        <v>#N/A</v>
      </c>
      <c r="BD148" s="508" t="e">
        <f ca="1">+IF(AND(ISNUMBER(OFFSET('Hygiene Data'!$E$7,0,10*ROW('Hygiene Data'!E142))),'Data Summary'!DS148="Yes"),OFFSET('Hygiene Data'!$E$7,0,10*ROW('Hygiene Data'!E142)),NA())</f>
        <v>#N/A</v>
      </c>
      <c r="BE148" s="508" t="e">
        <f ca="1">+IF(AND(ISNUMBER(OFFSET('Hygiene Data'!$E$9,0,10*ROW('Hygiene Data'!E142))),'Data Summary'!DT148="Yes"),OFFSET('Hygiene Data'!$E$9,0,10*ROW('Hygiene Data'!E142)),NA())</f>
        <v>#N/A</v>
      </c>
      <c r="BF148" s="508" t="e">
        <f ca="1">+IF(AND(ISNUMBER(OFFSET('Hygiene Data'!$F$5,0,10*ROW('Hygiene Data'!F142))),'Data Summary'!DU148="Yes"),OFFSET('Hygiene Data'!$F$5,0,10*ROW('Hygiene Data'!F142)),NA())</f>
        <v>#N/A</v>
      </c>
      <c r="BG148" s="508" t="e">
        <f ca="1">+IF(AND(ISNUMBER(OFFSET('Hygiene Data'!$F$7,0,10*ROW('Hygiene Data'!F142))),'Data Summary'!DV148="Yes"),OFFSET('Hygiene Data'!$F$7,0,10*ROW('Hygiene Data'!F142)),NA())</f>
        <v>#N/A</v>
      </c>
      <c r="BH148" s="508" t="e">
        <f ca="1">+IF(AND(ISNUMBER(OFFSET('Hygiene Data'!$F$9,0,10*ROW('Hygiene Data'!F142))),'Data Summary'!DW148="Yes"),OFFSET('Hygiene Data'!$F$9,0,10*ROW('Hygiene Data'!F142)),NA())</f>
        <v>#N/A</v>
      </c>
      <c r="BI148" s="508" t="e">
        <f ca="1">+IF(AND(ISNUMBER(OFFSET('Hygiene Data'!$G$5,0,10*ROW('Hygiene Data'!G142))),'Data Summary'!DX148="Yes"),OFFSET('Hygiene Data'!$G$5,0,10*ROW('Hygiene Data'!G142)),NA())</f>
        <v>#N/A</v>
      </c>
      <c r="BJ148" s="508" t="e">
        <f ca="1">+IF(AND(ISNUMBER(OFFSET('Hygiene Data'!$G$7,0,10*ROW('Hygiene Data'!G142))),'Data Summary'!DY148="Yes"),OFFSET('Hygiene Data'!$G$7,0,10*ROW('Hygiene Data'!G142)),NA())</f>
        <v>#N/A</v>
      </c>
      <c r="BK148" s="508" t="e">
        <f ca="1">+IF(AND(ISNUMBER(OFFSET('Hygiene Data'!$G$9,0,10*ROW('Hygiene Data'!G142))),'Data Summary'!DZ148="Yes"),OFFSET('Hygiene Data'!$G$9,0,10*ROW('Hygiene Data'!G142)),NA())</f>
        <v>#N/A</v>
      </c>
      <c r="BL148" s="508" t="e">
        <f ca="1">+IF(AND(ISNUMBER(OFFSET('Hygiene Data'!$H$5,0,10*ROW('Hygiene Data'!H142))),'Data Summary'!EA148="Yes"),OFFSET('Hygiene Data'!$H$5,0,10*ROW('Hygiene Data'!H142)),NA())</f>
        <v>#N/A</v>
      </c>
      <c r="BM148" s="508" t="e">
        <f ca="1">+IF(AND(ISNUMBER(OFFSET('Hygiene Data'!$H$7,0,10*ROW('Hygiene Data'!H142))),'Data Summary'!EB148="Yes"),OFFSET('Hygiene Data'!$H$7,0,10*ROW('Hygiene Data'!H142)),NA())</f>
        <v>#N/A</v>
      </c>
      <c r="BN148" s="508" t="e">
        <f ca="1">+IF(AND(ISNUMBER(OFFSET('Hygiene Data'!$H$9,0,10*ROW('Hygiene Data'!H142))),'Data Summary'!EC148="Yes"),OFFSET('Hygiene Data'!$H$9,0,10*ROW('Hygiene Data'!H142)),NA())</f>
        <v>#N/A</v>
      </c>
      <c r="BO148" s="508" t="e">
        <f ca="1">+IF(AND(ISNUMBER(OFFSET('Hygiene Data'!$I$5,0,10*ROW('Hygiene Data'!I142))),'Data Summary'!ED148="Yes"),OFFSET('Hygiene Data'!$I$5,0,10*ROW('Hygiene Data'!I142)),NA())</f>
        <v>#N/A</v>
      </c>
      <c r="BP148" s="508" t="e">
        <f ca="1">+IF(AND(ISNUMBER(OFFSET('Hygiene Data'!$I$7,0,10*ROW('Hygiene Data'!I142))),'Data Summary'!EE148="Yes"),OFFSET('Hygiene Data'!$I$7,0,10*ROW('Hygiene Data'!I142)),NA())</f>
        <v>#N/A</v>
      </c>
      <c r="BQ148" s="508" t="e">
        <f ca="1">+IF(AND(ISNUMBER(OFFSET('Hygiene Data'!$I$9,0,10*ROW('Hygiene Data'!I142))),'Data Summary'!EF148="Yes"),OFFSET('Hygiene Data'!$I$9,0,10*ROW('Hygiene Data'!I142)),NA())</f>
        <v>#N/A</v>
      </c>
    </row>
    <row r="149" spans="1:69" x14ac:dyDescent="0.25">
      <c r="A149" s="504" t="e">
        <f ca="1">+RIGHT('Data Summary'!A149,LEN('Data Summary'!A149)-9)</f>
        <v>#VALUE!</v>
      </c>
      <c r="B149" s="478" t="str">
        <f ca="1">+IF(ISTEXT('Data Summary'!B149),'Data Summary'!B149,"")</f>
        <v/>
      </c>
      <c r="C149" s="505" t="e">
        <f ca="1">+VALUE('Data Summary'!C149)</f>
        <v>#VALUE!</v>
      </c>
      <c r="D149" s="506" t="e">
        <f ca="1">+IF(AND(ISNUMBER(OFFSET('Water Data'!$D$4,0,10*ROW('Water Data'!D143))),'Data Summary'!BS149="Yes"),100-OFFSET('Water Data'!$D$4,0,10*ROW('Water Data'!D143)),NA())</f>
        <v>#N/A</v>
      </c>
      <c r="E149" s="506" t="e">
        <f ca="1">+IF(AND(ISNUMBER(OFFSET('Water Data'!$D$6,0,10*ROW('Water Data'!D143))),'Data Summary'!BT149="Yes"),OFFSET('Water Data'!$D$6,0,10*ROW('Water Data'!D143)),NA())</f>
        <v>#N/A</v>
      </c>
      <c r="F149" s="506" t="e">
        <f ca="1">+IF(AND(ISNUMBER(OFFSET('Water Data'!$D$9,0,10*ROW('Water Data'!D143))),'Data Summary'!BU149="Yes"),OFFSET('Water Data'!$D$9,0,10*ROW('Water Data'!D143)),NA())</f>
        <v>#N/A</v>
      </c>
      <c r="G149" s="506" t="e">
        <f ca="1">+IF(AND(ISNUMBER(OFFSET('Water Data'!$E$4,0,10*ROW('Water Data'!E143))),'Data Summary'!BV149="Yes"),100-OFFSET('Water Data'!$E$4,0,10*ROW('Water Data'!E143)),NA())</f>
        <v>#N/A</v>
      </c>
      <c r="H149" s="506" t="e">
        <f ca="1">+IF(AND(ISNUMBER(OFFSET('Water Data'!$E$6,0,10*ROW('Water Data'!E143))),'Data Summary'!BW149="Yes"),OFFSET('Water Data'!$E$6,0,10*ROW('Water Data'!E143)),NA())</f>
        <v>#N/A</v>
      </c>
      <c r="I149" s="506" t="e">
        <f ca="1">+IF(AND(ISNUMBER(OFFSET('Water Data'!$E$9,0,10*ROW('Water Data'!E143))),'Data Summary'!BX149="Yes"),OFFSET('Water Data'!$E$9,0,10*ROW('Water Data'!E143)),NA())</f>
        <v>#N/A</v>
      </c>
      <c r="J149" s="506" t="e">
        <f ca="1">+IF(AND(ISNUMBER(OFFSET('Water Data'!$F$4,0,10*ROW('Water Data'!F143))),'Data Summary'!BY149="Yes"),100-OFFSET('Water Data'!$F$4,0,10*ROW('Water Data'!F143)),NA())</f>
        <v>#N/A</v>
      </c>
      <c r="K149" s="506" t="e">
        <f ca="1">+IF(AND(ISNUMBER(OFFSET('Water Data'!$F$6,0,10*ROW('Water Data'!F143))),'Data Summary'!BZ149="Yes"),OFFSET('Water Data'!$F$6,0,10*ROW('Water Data'!F143)),NA())</f>
        <v>#N/A</v>
      </c>
      <c r="L149" s="506" t="e">
        <f ca="1">+IF(AND(ISNUMBER(OFFSET('Water Data'!$F$9,0,10*ROW('Water Data'!F143))),'Data Summary'!CA149="Yes"),OFFSET('Water Data'!$F$9,0,10*ROW('Water Data'!F143)),NA())</f>
        <v>#N/A</v>
      </c>
      <c r="M149" s="506" t="e">
        <f ca="1">+IF(AND(ISNUMBER(OFFSET('Water Data'!$G$4,0,10*ROW('Water Data'!G143))),'Data Summary'!CB149="Yes"),100-OFFSET('Water Data'!$G$4,0,10*ROW('Water Data'!G143)),NA())</f>
        <v>#N/A</v>
      </c>
      <c r="N149" s="506" t="e">
        <f ca="1">+IF(AND(ISNUMBER(OFFSET('Water Data'!$G$6,0,10*ROW('Water Data'!G143))),'Data Summary'!CC149="Yes"),OFFSET('Water Data'!$G$6,0,10*ROW('Water Data'!G143)),NA())</f>
        <v>#N/A</v>
      </c>
      <c r="O149" s="506" t="e">
        <f ca="1">+IF(AND(ISNUMBER(OFFSET('Water Data'!$G$9,0,10*ROW('Water Data'!G143))),'Data Summary'!CD149="Yes"),OFFSET('Water Data'!$G$9,0,10*ROW('Water Data'!G143)),NA())</f>
        <v>#N/A</v>
      </c>
      <c r="P149" s="506" t="e">
        <f ca="1">+IF(AND(ISNUMBER(OFFSET('Water Data'!$H$4,0,10*ROW('Water Data'!H143))),'Data Summary'!CE149="Yes"),100-OFFSET('Water Data'!$H$4,0,10*ROW('Water Data'!H143)),NA())</f>
        <v>#N/A</v>
      </c>
      <c r="Q149" s="506" t="e">
        <f ca="1">+IF(AND(ISNUMBER(OFFSET('Water Data'!$H$6,0,10*ROW('Water Data'!H143))),'Data Summary'!CF149="Yes"),OFFSET('Water Data'!$H$6,0,10*ROW('Water Data'!H143)),NA())</f>
        <v>#N/A</v>
      </c>
      <c r="R149" s="506" t="e">
        <f ca="1">+IF(AND(ISNUMBER(OFFSET('Water Data'!$H$9,0,10*ROW('Water Data'!H143))),'Data Summary'!CG149="Yes"),OFFSET('Water Data'!$H$9,0,10*ROW('Water Data'!H143)),NA())</f>
        <v>#N/A</v>
      </c>
      <c r="S149" s="506" t="e">
        <f ca="1">+IF(AND(ISNUMBER(OFFSET('Water Data'!$I$4,0,10*ROW('Water Data'!I143))),'Data Summary'!CH149="Yes"),100-OFFSET('Water Data'!$I$4,0,10*ROW('Water Data'!I143)),NA())</f>
        <v>#N/A</v>
      </c>
      <c r="T149" s="506" t="e">
        <f ca="1">+IF(AND(ISNUMBER(OFFSET('Water Data'!$I$6,0,10*ROW('Water Data'!I143))),'Data Summary'!CI149="Yes"),OFFSET('Water Data'!$I$6,0,10*ROW('Water Data'!I143)),NA())</f>
        <v>#N/A</v>
      </c>
      <c r="U149" s="506" t="e">
        <f ca="1">+IF(AND(ISNUMBER(OFFSET('Water Data'!$I$9,0,10*ROW('Water Data'!I143))),'Data Summary'!CJ149="Yes"),OFFSET('Water Data'!$I$9,0,10*ROW('Water Data'!I143)),NA())</f>
        <v>#N/A</v>
      </c>
      <c r="V149" s="507" t="e">
        <f ca="1">+IF(AND(ISNUMBER(OFFSET('Sanitation Data'!$D$4,0,10*ROW('Sanitation Data'!D143))),'Data Summary'!CK149="Yes"),100-OFFSET('Sanitation Data'!$D$4,0,10*ROW('Sanitation Data'!D143)),NA())</f>
        <v>#N/A</v>
      </c>
      <c r="W149" s="507" t="e">
        <f ca="1">+IF(AND(ISNUMBER(OFFSET('Sanitation Data'!$D$6,0,10*ROW('Sanitation Data'!D143))),'Data Summary'!CL149="Yes"),OFFSET('Sanitation Data'!$D$6,0,10*ROW('Sanitation Data'!D143)),NA())</f>
        <v>#N/A</v>
      </c>
      <c r="X149" s="507" t="e">
        <f ca="1">+IF(AND(ISNUMBER(OFFSET('Sanitation Data'!$D$10,0,10*ROW('Sanitation Data'!D143))),'Data Summary'!CM149="Yes"),OFFSET('Sanitation Data'!$D$10,0,10*ROW('Sanitation Data'!D143)),NA())</f>
        <v>#N/A</v>
      </c>
      <c r="Y149" s="507" t="e">
        <f ca="1">+IF(AND(ISNUMBER(OFFSET('Sanitation Data'!$D$11,0,10*ROW('Sanitation Data'!D143))),'Data Summary'!CN149="Yes"),OFFSET('Sanitation Data'!$D$11,0,10*ROW('Sanitation Data'!D143)),NA())</f>
        <v>#N/A</v>
      </c>
      <c r="Z149" s="507" t="e">
        <f ca="1">+IF(AND(ISNUMBER(OFFSET('Sanitation Data'!$D$12,0,10*ROW('Sanitation Data'!D143))),'Data Summary'!CO149="Yes"),OFFSET('Sanitation Data'!$D$12,0,10*ROW('Sanitation Data'!D143)),NA())</f>
        <v>#N/A</v>
      </c>
      <c r="AA149" s="507" t="e">
        <f ca="1">+IF(AND(ISNUMBER(OFFSET('Sanitation Data'!$E$4,0,10*ROW('Sanitation Data'!E143))),'Data Summary'!CP149="Yes"),100-OFFSET('Sanitation Data'!$E$4,0,10*ROW('Sanitation Data'!E143)),NA())</f>
        <v>#N/A</v>
      </c>
      <c r="AB149" s="507" t="e">
        <f ca="1">+IF(AND(ISNUMBER(OFFSET('Sanitation Data'!$E$6,0,10*ROW('Sanitation Data'!E143))),'Data Summary'!CQ149="Yes"),OFFSET('Sanitation Data'!$E$6,0,10*ROW('Sanitation Data'!E143)),NA())</f>
        <v>#N/A</v>
      </c>
      <c r="AC149" s="507" t="e">
        <f ca="1">+IF(AND(ISNUMBER(OFFSET('Sanitation Data'!$E$10,0,10*ROW('Sanitation Data'!E143))),'Data Summary'!CR149="Yes"),OFFSET('Sanitation Data'!$E$10,0,10*ROW('Sanitation Data'!E143)),NA())</f>
        <v>#N/A</v>
      </c>
      <c r="AD149" s="507" t="e">
        <f ca="1">+IF(AND(ISNUMBER(OFFSET('Sanitation Data'!$E$11,0,10*ROW('Sanitation Data'!E143))),'Data Summary'!CS149="Yes"),OFFSET('Sanitation Data'!$E$11,0,10*ROW('Sanitation Data'!E143)),NA())</f>
        <v>#N/A</v>
      </c>
      <c r="AE149" s="507" t="e">
        <f ca="1">+IF(AND(ISNUMBER(OFFSET('Sanitation Data'!$E$12,0,10*ROW('Sanitation Data'!E143))),'Data Summary'!CT149="Yes"),OFFSET('Sanitation Data'!$E$12,0,10*ROW('Sanitation Data'!E143)),NA())</f>
        <v>#N/A</v>
      </c>
      <c r="AF149" s="507" t="e">
        <f ca="1">+IF(AND(ISNUMBER(OFFSET('Sanitation Data'!$F$4,0,10*ROW('Sanitation Data'!F143))),'Data Summary'!CU149="Yes"),100-OFFSET('Sanitation Data'!$F$4,0,10*ROW('Sanitation Data'!F143)),NA())</f>
        <v>#N/A</v>
      </c>
      <c r="AG149" s="507" t="e">
        <f ca="1">+IF(AND(ISNUMBER(OFFSET('Sanitation Data'!$F$6,0,10*ROW('Sanitation Data'!F143))),'Data Summary'!CV149="Yes"),OFFSET('Sanitation Data'!$F$6,0,10*ROW('Sanitation Data'!F143)),NA())</f>
        <v>#N/A</v>
      </c>
      <c r="AH149" s="507" t="e">
        <f ca="1">+IF(AND(ISNUMBER(OFFSET('Sanitation Data'!$F$10,0,10*ROW('Sanitation Data'!F143))),'Data Summary'!CW149="Yes"),OFFSET('Sanitation Data'!$F$10,0,10*ROW('Sanitation Data'!F143)),NA())</f>
        <v>#N/A</v>
      </c>
      <c r="AI149" s="507" t="e">
        <f ca="1">+IF(AND(ISNUMBER(OFFSET('Sanitation Data'!$F$11,0,10*ROW('Sanitation Data'!F143))),'Data Summary'!CX149="Yes"),OFFSET('Sanitation Data'!$F$11,0,10*ROW('Sanitation Data'!F143)),NA())</f>
        <v>#N/A</v>
      </c>
      <c r="AJ149" s="507" t="e">
        <f ca="1">+IF(AND(ISNUMBER(OFFSET('Sanitation Data'!$F$12,0,10*ROW('Sanitation Data'!F143))),'Data Summary'!CY149="Yes"),OFFSET('Sanitation Data'!$F$12,0,10*ROW('Sanitation Data'!F143)),NA())</f>
        <v>#N/A</v>
      </c>
      <c r="AK149" s="507" t="e">
        <f ca="1">+IF(AND(ISNUMBER(OFFSET('Sanitation Data'!$G$4,0,10*ROW('Sanitation Data'!G143))),'Data Summary'!CZ149="Yes"),100-OFFSET('Sanitation Data'!$G$4,0,10*ROW('Sanitation Data'!G143)),NA())</f>
        <v>#N/A</v>
      </c>
      <c r="AL149" s="507" t="e">
        <f ca="1">+IF(AND(ISNUMBER(OFFSET('Sanitation Data'!$G$6,0,10*ROW('Sanitation Data'!G143))),'Data Summary'!DA149="Yes"),OFFSET('Sanitation Data'!$G$6,0,10*ROW('Sanitation Data'!G143)),NA())</f>
        <v>#N/A</v>
      </c>
      <c r="AM149" s="507" t="e">
        <f ca="1">+IF(AND(ISNUMBER(OFFSET('Sanitation Data'!$G$10,0,10*ROW('Sanitation Data'!G143))),'Data Summary'!DB149="Yes"),OFFSET('Sanitation Data'!$G$10,0,10*ROW('Sanitation Data'!G143)),NA())</f>
        <v>#N/A</v>
      </c>
      <c r="AN149" s="507" t="e">
        <f ca="1">+IF(AND(ISNUMBER(OFFSET('Sanitation Data'!$G$11,0,10*ROW('Sanitation Data'!G143))),'Data Summary'!DC149="Yes"),OFFSET('Sanitation Data'!$G$11,0,10*ROW('Sanitation Data'!G143)),NA())</f>
        <v>#N/A</v>
      </c>
      <c r="AO149" s="507" t="e">
        <f ca="1">+IF(AND(ISNUMBER(OFFSET('Sanitation Data'!$G$12,0,10*ROW('Sanitation Data'!G143))),'Data Summary'!DD149="Yes"),OFFSET('Sanitation Data'!$G$12,0,10*ROW('Sanitation Data'!G143)),NA())</f>
        <v>#N/A</v>
      </c>
      <c r="AP149" s="507" t="e">
        <f ca="1">+IF(AND(ISNUMBER(OFFSET('Sanitation Data'!$H$4,0,10*ROW('Sanitation Data'!H143))),'Data Summary'!DE149="Yes"),100-OFFSET('Sanitation Data'!$H$4,0,10*ROW('Sanitation Data'!H143)),NA())</f>
        <v>#N/A</v>
      </c>
      <c r="AQ149" s="507" t="e">
        <f ca="1">+IF(AND(ISNUMBER(OFFSET('Sanitation Data'!$H$6,0,10*ROW('Sanitation Data'!H143))),'Data Summary'!DF149="Yes"),OFFSET('Sanitation Data'!$H$6,0,10*ROW('Sanitation Data'!H143)),NA())</f>
        <v>#N/A</v>
      </c>
      <c r="AR149" s="507" t="e">
        <f ca="1">+IF(AND(ISNUMBER(OFFSET('Sanitation Data'!$H$10,0,10*ROW('Sanitation Data'!H143))),'Data Summary'!DG149="Yes"),OFFSET('Sanitation Data'!$H$10,0,10*ROW('Sanitation Data'!H143)),NA())</f>
        <v>#N/A</v>
      </c>
      <c r="AS149" s="507" t="e">
        <f ca="1">+IF(AND(ISNUMBER(OFFSET('Sanitation Data'!$H$11,0,10*ROW('Sanitation Data'!H143))),'Data Summary'!DH149="Yes"),OFFSET('Sanitation Data'!$H$11,0,10*ROW('Sanitation Data'!H143)),NA())</f>
        <v>#N/A</v>
      </c>
      <c r="AT149" s="507" t="e">
        <f ca="1">+IF(AND(ISNUMBER(OFFSET('Sanitation Data'!$H$12,0,10*ROW('Sanitation Data'!H143))),'Data Summary'!DI149="Yes"),OFFSET('Sanitation Data'!$H$12,0,10*ROW('Sanitation Data'!H143)),NA())</f>
        <v>#N/A</v>
      </c>
      <c r="AU149" s="507" t="e">
        <f ca="1">+IF(AND(ISNUMBER(OFFSET('Sanitation Data'!$I$4,0,10*ROW('Sanitation Data'!I143))),'Data Summary'!DJ149="Yes"),100-OFFSET('Sanitation Data'!$I$4,0,10*ROW('Sanitation Data'!I143)),NA())</f>
        <v>#N/A</v>
      </c>
      <c r="AV149" s="507" t="e">
        <f ca="1">+IF(AND(ISNUMBER(OFFSET('Sanitation Data'!$I$6,0,10*ROW('Sanitation Data'!I143))),'Data Summary'!DK149="Yes"),OFFSET('Sanitation Data'!$I$6,0,10*ROW('Sanitation Data'!I143)),NA())</f>
        <v>#N/A</v>
      </c>
      <c r="AW149" s="507" t="e">
        <f ca="1">+IF(AND(ISNUMBER(OFFSET('Sanitation Data'!$I$10,0,10*ROW('Sanitation Data'!I143))),'Data Summary'!DL149="Yes"),OFFSET('Sanitation Data'!$I$10,0,10*ROW('Sanitation Data'!I143)),NA())</f>
        <v>#N/A</v>
      </c>
      <c r="AX149" s="507" t="e">
        <f ca="1">+IF(AND(ISNUMBER(OFFSET('Sanitation Data'!$I$11,0,10*ROW('Sanitation Data'!I143))),'Data Summary'!DM149="Yes"),OFFSET('Sanitation Data'!$I$11,0,10*ROW('Sanitation Data'!I143)),NA())</f>
        <v>#N/A</v>
      </c>
      <c r="AY149" s="507" t="e">
        <f ca="1">+IF(AND(ISNUMBER(OFFSET('Sanitation Data'!$I$12,0,10*ROW('Sanitation Data'!I143))),'Data Summary'!DN149="Yes"),OFFSET('Sanitation Data'!$I$12,0,10*ROW('Sanitation Data'!I143)),NA())</f>
        <v>#N/A</v>
      </c>
      <c r="AZ149" s="508" t="e">
        <f ca="1">+IF(AND(ISNUMBER(OFFSET('Hygiene Data'!$D$5,0,10*ROW('Hygiene Data'!D143))),'Data Summary'!DO149="Yes"),OFFSET('Hygiene Data'!$D$5,0,10*ROW('Hygiene Data'!D143)),NA())</f>
        <v>#N/A</v>
      </c>
      <c r="BA149" s="508" t="e">
        <f ca="1">+IF(AND(ISNUMBER(OFFSET('Hygiene Data'!$D$7,0,10*ROW('Hygiene Data'!D143))),'Data Summary'!DP149="Yes"),OFFSET('Hygiene Data'!$D$7,0,10*ROW('Hygiene Data'!D143)),NA())</f>
        <v>#N/A</v>
      </c>
      <c r="BB149" s="508" t="e">
        <f ca="1">+IF(AND(ISNUMBER(OFFSET('Hygiene Data'!$D$9,0,10*ROW('Hygiene Data'!D143))),'Data Summary'!DQ149="Yes"),OFFSET('Hygiene Data'!$D$9,0,10*ROW('Hygiene Data'!D143)),NA())</f>
        <v>#N/A</v>
      </c>
      <c r="BC149" s="508" t="e">
        <f ca="1">+IF(AND(ISNUMBER(OFFSET('Hygiene Data'!$E$5,0,10*ROW('Hygiene Data'!E143))),'Data Summary'!DR149="Yes"),OFFSET('Hygiene Data'!$E$5,0,10*ROW('Hygiene Data'!E143)),NA())</f>
        <v>#N/A</v>
      </c>
      <c r="BD149" s="508" t="e">
        <f ca="1">+IF(AND(ISNUMBER(OFFSET('Hygiene Data'!$E$7,0,10*ROW('Hygiene Data'!E143))),'Data Summary'!DS149="Yes"),OFFSET('Hygiene Data'!$E$7,0,10*ROW('Hygiene Data'!E143)),NA())</f>
        <v>#N/A</v>
      </c>
      <c r="BE149" s="508" t="e">
        <f ca="1">+IF(AND(ISNUMBER(OFFSET('Hygiene Data'!$E$9,0,10*ROW('Hygiene Data'!E143))),'Data Summary'!DT149="Yes"),OFFSET('Hygiene Data'!$E$9,0,10*ROW('Hygiene Data'!E143)),NA())</f>
        <v>#N/A</v>
      </c>
      <c r="BF149" s="508" t="e">
        <f ca="1">+IF(AND(ISNUMBER(OFFSET('Hygiene Data'!$F$5,0,10*ROW('Hygiene Data'!F143))),'Data Summary'!DU149="Yes"),OFFSET('Hygiene Data'!$F$5,0,10*ROW('Hygiene Data'!F143)),NA())</f>
        <v>#N/A</v>
      </c>
      <c r="BG149" s="508" t="e">
        <f ca="1">+IF(AND(ISNUMBER(OFFSET('Hygiene Data'!$F$7,0,10*ROW('Hygiene Data'!F143))),'Data Summary'!DV149="Yes"),OFFSET('Hygiene Data'!$F$7,0,10*ROW('Hygiene Data'!F143)),NA())</f>
        <v>#N/A</v>
      </c>
      <c r="BH149" s="508" t="e">
        <f ca="1">+IF(AND(ISNUMBER(OFFSET('Hygiene Data'!$F$9,0,10*ROW('Hygiene Data'!F143))),'Data Summary'!DW149="Yes"),OFFSET('Hygiene Data'!$F$9,0,10*ROW('Hygiene Data'!F143)),NA())</f>
        <v>#N/A</v>
      </c>
      <c r="BI149" s="508" t="e">
        <f ca="1">+IF(AND(ISNUMBER(OFFSET('Hygiene Data'!$G$5,0,10*ROW('Hygiene Data'!G143))),'Data Summary'!DX149="Yes"),OFFSET('Hygiene Data'!$G$5,0,10*ROW('Hygiene Data'!G143)),NA())</f>
        <v>#N/A</v>
      </c>
      <c r="BJ149" s="508" t="e">
        <f ca="1">+IF(AND(ISNUMBER(OFFSET('Hygiene Data'!$G$7,0,10*ROW('Hygiene Data'!G143))),'Data Summary'!DY149="Yes"),OFFSET('Hygiene Data'!$G$7,0,10*ROW('Hygiene Data'!G143)),NA())</f>
        <v>#N/A</v>
      </c>
      <c r="BK149" s="508" t="e">
        <f ca="1">+IF(AND(ISNUMBER(OFFSET('Hygiene Data'!$G$9,0,10*ROW('Hygiene Data'!G143))),'Data Summary'!DZ149="Yes"),OFFSET('Hygiene Data'!$G$9,0,10*ROW('Hygiene Data'!G143)),NA())</f>
        <v>#N/A</v>
      </c>
      <c r="BL149" s="508" t="e">
        <f ca="1">+IF(AND(ISNUMBER(OFFSET('Hygiene Data'!$H$5,0,10*ROW('Hygiene Data'!H143))),'Data Summary'!EA149="Yes"),OFFSET('Hygiene Data'!$H$5,0,10*ROW('Hygiene Data'!H143)),NA())</f>
        <v>#N/A</v>
      </c>
      <c r="BM149" s="508" t="e">
        <f ca="1">+IF(AND(ISNUMBER(OFFSET('Hygiene Data'!$H$7,0,10*ROW('Hygiene Data'!H143))),'Data Summary'!EB149="Yes"),OFFSET('Hygiene Data'!$H$7,0,10*ROW('Hygiene Data'!H143)),NA())</f>
        <v>#N/A</v>
      </c>
      <c r="BN149" s="508" t="e">
        <f ca="1">+IF(AND(ISNUMBER(OFFSET('Hygiene Data'!$H$9,0,10*ROW('Hygiene Data'!H143))),'Data Summary'!EC149="Yes"),OFFSET('Hygiene Data'!$H$9,0,10*ROW('Hygiene Data'!H143)),NA())</f>
        <v>#N/A</v>
      </c>
      <c r="BO149" s="508" t="e">
        <f ca="1">+IF(AND(ISNUMBER(OFFSET('Hygiene Data'!$I$5,0,10*ROW('Hygiene Data'!I143))),'Data Summary'!ED149="Yes"),OFFSET('Hygiene Data'!$I$5,0,10*ROW('Hygiene Data'!I143)),NA())</f>
        <v>#N/A</v>
      </c>
      <c r="BP149" s="508" t="e">
        <f ca="1">+IF(AND(ISNUMBER(OFFSET('Hygiene Data'!$I$7,0,10*ROW('Hygiene Data'!I143))),'Data Summary'!EE149="Yes"),OFFSET('Hygiene Data'!$I$7,0,10*ROW('Hygiene Data'!I143)),NA())</f>
        <v>#N/A</v>
      </c>
      <c r="BQ149" s="508" t="e">
        <f ca="1">+IF(AND(ISNUMBER(OFFSET('Hygiene Data'!$I$9,0,10*ROW('Hygiene Data'!I143))),'Data Summary'!EF149="Yes"),OFFSET('Hygiene Data'!$I$9,0,10*ROW('Hygiene Data'!I143)),NA())</f>
        <v>#N/A</v>
      </c>
    </row>
    <row r="150" spans="1:69" x14ac:dyDescent="0.25">
      <c r="A150" s="504" t="e">
        <f ca="1">+RIGHT('Data Summary'!A150,LEN('Data Summary'!A150)-9)</f>
        <v>#VALUE!</v>
      </c>
      <c r="B150" s="478" t="str">
        <f ca="1">+IF(ISTEXT('Data Summary'!B150),'Data Summary'!B150,"")</f>
        <v/>
      </c>
      <c r="C150" s="505" t="e">
        <f ca="1">+VALUE('Data Summary'!C150)</f>
        <v>#VALUE!</v>
      </c>
      <c r="D150" s="506" t="e">
        <f ca="1">+IF(AND(ISNUMBER(OFFSET('Water Data'!$D$4,0,10*ROW('Water Data'!D144))),'Data Summary'!BS150="Yes"),100-OFFSET('Water Data'!$D$4,0,10*ROW('Water Data'!D144)),NA())</f>
        <v>#N/A</v>
      </c>
      <c r="E150" s="506" t="e">
        <f ca="1">+IF(AND(ISNUMBER(OFFSET('Water Data'!$D$6,0,10*ROW('Water Data'!D144))),'Data Summary'!BT150="Yes"),OFFSET('Water Data'!$D$6,0,10*ROW('Water Data'!D144)),NA())</f>
        <v>#N/A</v>
      </c>
      <c r="F150" s="506" t="e">
        <f ca="1">+IF(AND(ISNUMBER(OFFSET('Water Data'!$D$9,0,10*ROW('Water Data'!D144))),'Data Summary'!BU150="Yes"),OFFSET('Water Data'!$D$9,0,10*ROW('Water Data'!D144)),NA())</f>
        <v>#N/A</v>
      </c>
      <c r="G150" s="506" t="e">
        <f ca="1">+IF(AND(ISNUMBER(OFFSET('Water Data'!$E$4,0,10*ROW('Water Data'!E144))),'Data Summary'!BV150="Yes"),100-OFFSET('Water Data'!$E$4,0,10*ROW('Water Data'!E144)),NA())</f>
        <v>#N/A</v>
      </c>
      <c r="H150" s="506" t="e">
        <f ca="1">+IF(AND(ISNUMBER(OFFSET('Water Data'!$E$6,0,10*ROW('Water Data'!E144))),'Data Summary'!BW150="Yes"),OFFSET('Water Data'!$E$6,0,10*ROW('Water Data'!E144)),NA())</f>
        <v>#N/A</v>
      </c>
      <c r="I150" s="506" t="e">
        <f ca="1">+IF(AND(ISNUMBER(OFFSET('Water Data'!$E$9,0,10*ROW('Water Data'!E144))),'Data Summary'!BX150="Yes"),OFFSET('Water Data'!$E$9,0,10*ROW('Water Data'!E144)),NA())</f>
        <v>#N/A</v>
      </c>
      <c r="J150" s="506" t="e">
        <f ca="1">+IF(AND(ISNUMBER(OFFSET('Water Data'!$F$4,0,10*ROW('Water Data'!F144))),'Data Summary'!BY150="Yes"),100-OFFSET('Water Data'!$F$4,0,10*ROW('Water Data'!F144)),NA())</f>
        <v>#N/A</v>
      </c>
      <c r="K150" s="506" t="e">
        <f ca="1">+IF(AND(ISNUMBER(OFFSET('Water Data'!$F$6,0,10*ROW('Water Data'!F144))),'Data Summary'!BZ150="Yes"),OFFSET('Water Data'!$F$6,0,10*ROW('Water Data'!F144)),NA())</f>
        <v>#N/A</v>
      </c>
      <c r="L150" s="506" t="e">
        <f ca="1">+IF(AND(ISNUMBER(OFFSET('Water Data'!$F$9,0,10*ROW('Water Data'!F144))),'Data Summary'!CA150="Yes"),OFFSET('Water Data'!$F$9,0,10*ROW('Water Data'!F144)),NA())</f>
        <v>#N/A</v>
      </c>
      <c r="M150" s="506" t="e">
        <f ca="1">+IF(AND(ISNUMBER(OFFSET('Water Data'!$G$4,0,10*ROW('Water Data'!G144))),'Data Summary'!CB150="Yes"),100-OFFSET('Water Data'!$G$4,0,10*ROW('Water Data'!G144)),NA())</f>
        <v>#N/A</v>
      </c>
      <c r="N150" s="506" t="e">
        <f ca="1">+IF(AND(ISNUMBER(OFFSET('Water Data'!$G$6,0,10*ROW('Water Data'!G144))),'Data Summary'!CC150="Yes"),OFFSET('Water Data'!$G$6,0,10*ROW('Water Data'!G144)),NA())</f>
        <v>#N/A</v>
      </c>
      <c r="O150" s="506" t="e">
        <f ca="1">+IF(AND(ISNUMBER(OFFSET('Water Data'!$G$9,0,10*ROW('Water Data'!G144))),'Data Summary'!CD150="Yes"),OFFSET('Water Data'!$G$9,0,10*ROW('Water Data'!G144)),NA())</f>
        <v>#N/A</v>
      </c>
      <c r="P150" s="506" t="e">
        <f ca="1">+IF(AND(ISNUMBER(OFFSET('Water Data'!$H$4,0,10*ROW('Water Data'!H144))),'Data Summary'!CE150="Yes"),100-OFFSET('Water Data'!$H$4,0,10*ROW('Water Data'!H144)),NA())</f>
        <v>#N/A</v>
      </c>
      <c r="Q150" s="506" t="e">
        <f ca="1">+IF(AND(ISNUMBER(OFFSET('Water Data'!$H$6,0,10*ROW('Water Data'!H144))),'Data Summary'!CF150="Yes"),OFFSET('Water Data'!$H$6,0,10*ROW('Water Data'!H144)),NA())</f>
        <v>#N/A</v>
      </c>
      <c r="R150" s="506" t="e">
        <f ca="1">+IF(AND(ISNUMBER(OFFSET('Water Data'!$H$9,0,10*ROW('Water Data'!H144))),'Data Summary'!CG150="Yes"),OFFSET('Water Data'!$H$9,0,10*ROW('Water Data'!H144)),NA())</f>
        <v>#N/A</v>
      </c>
      <c r="S150" s="506" t="e">
        <f ca="1">+IF(AND(ISNUMBER(OFFSET('Water Data'!$I$4,0,10*ROW('Water Data'!I144))),'Data Summary'!CH150="Yes"),100-OFFSET('Water Data'!$I$4,0,10*ROW('Water Data'!I144)),NA())</f>
        <v>#N/A</v>
      </c>
      <c r="T150" s="506" t="e">
        <f ca="1">+IF(AND(ISNUMBER(OFFSET('Water Data'!$I$6,0,10*ROW('Water Data'!I144))),'Data Summary'!CI150="Yes"),OFFSET('Water Data'!$I$6,0,10*ROW('Water Data'!I144)),NA())</f>
        <v>#N/A</v>
      </c>
      <c r="U150" s="506" t="e">
        <f ca="1">+IF(AND(ISNUMBER(OFFSET('Water Data'!$I$9,0,10*ROW('Water Data'!I144))),'Data Summary'!CJ150="Yes"),OFFSET('Water Data'!$I$9,0,10*ROW('Water Data'!I144)),NA())</f>
        <v>#N/A</v>
      </c>
      <c r="V150" s="507" t="e">
        <f ca="1">+IF(AND(ISNUMBER(OFFSET('Sanitation Data'!$D$4,0,10*ROW('Sanitation Data'!D144))),'Data Summary'!CK150="Yes"),100-OFFSET('Sanitation Data'!$D$4,0,10*ROW('Sanitation Data'!D144)),NA())</f>
        <v>#N/A</v>
      </c>
      <c r="W150" s="507" t="e">
        <f ca="1">+IF(AND(ISNUMBER(OFFSET('Sanitation Data'!$D$6,0,10*ROW('Sanitation Data'!D144))),'Data Summary'!CL150="Yes"),OFFSET('Sanitation Data'!$D$6,0,10*ROW('Sanitation Data'!D144)),NA())</f>
        <v>#N/A</v>
      </c>
      <c r="X150" s="507" t="e">
        <f ca="1">+IF(AND(ISNUMBER(OFFSET('Sanitation Data'!$D$10,0,10*ROW('Sanitation Data'!D144))),'Data Summary'!CM150="Yes"),OFFSET('Sanitation Data'!$D$10,0,10*ROW('Sanitation Data'!D144)),NA())</f>
        <v>#N/A</v>
      </c>
      <c r="Y150" s="507" t="e">
        <f ca="1">+IF(AND(ISNUMBER(OFFSET('Sanitation Data'!$D$11,0,10*ROW('Sanitation Data'!D144))),'Data Summary'!CN150="Yes"),OFFSET('Sanitation Data'!$D$11,0,10*ROW('Sanitation Data'!D144)),NA())</f>
        <v>#N/A</v>
      </c>
      <c r="Z150" s="507" t="e">
        <f ca="1">+IF(AND(ISNUMBER(OFFSET('Sanitation Data'!$D$12,0,10*ROW('Sanitation Data'!D144))),'Data Summary'!CO150="Yes"),OFFSET('Sanitation Data'!$D$12,0,10*ROW('Sanitation Data'!D144)),NA())</f>
        <v>#N/A</v>
      </c>
      <c r="AA150" s="507" t="e">
        <f ca="1">+IF(AND(ISNUMBER(OFFSET('Sanitation Data'!$E$4,0,10*ROW('Sanitation Data'!E144))),'Data Summary'!CP150="Yes"),100-OFFSET('Sanitation Data'!$E$4,0,10*ROW('Sanitation Data'!E144)),NA())</f>
        <v>#N/A</v>
      </c>
      <c r="AB150" s="507" t="e">
        <f ca="1">+IF(AND(ISNUMBER(OFFSET('Sanitation Data'!$E$6,0,10*ROW('Sanitation Data'!E144))),'Data Summary'!CQ150="Yes"),OFFSET('Sanitation Data'!$E$6,0,10*ROW('Sanitation Data'!E144)),NA())</f>
        <v>#N/A</v>
      </c>
      <c r="AC150" s="507" t="e">
        <f ca="1">+IF(AND(ISNUMBER(OFFSET('Sanitation Data'!$E$10,0,10*ROW('Sanitation Data'!E144))),'Data Summary'!CR150="Yes"),OFFSET('Sanitation Data'!$E$10,0,10*ROW('Sanitation Data'!E144)),NA())</f>
        <v>#N/A</v>
      </c>
      <c r="AD150" s="507" t="e">
        <f ca="1">+IF(AND(ISNUMBER(OFFSET('Sanitation Data'!$E$11,0,10*ROW('Sanitation Data'!E144))),'Data Summary'!CS150="Yes"),OFFSET('Sanitation Data'!$E$11,0,10*ROW('Sanitation Data'!E144)),NA())</f>
        <v>#N/A</v>
      </c>
      <c r="AE150" s="507" t="e">
        <f ca="1">+IF(AND(ISNUMBER(OFFSET('Sanitation Data'!$E$12,0,10*ROW('Sanitation Data'!E144))),'Data Summary'!CT150="Yes"),OFFSET('Sanitation Data'!$E$12,0,10*ROW('Sanitation Data'!E144)),NA())</f>
        <v>#N/A</v>
      </c>
      <c r="AF150" s="507" t="e">
        <f ca="1">+IF(AND(ISNUMBER(OFFSET('Sanitation Data'!$F$4,0,10*ROW('Sanitation Data'!F144))),'Data Summary'!CU150="Yes"),100-OFFSET('Sanitation Data'!$F$4,0,10*ROW('Sanitation Data'!F144)),NA())</f>
        <v>#N/A</v>
      </c>
      <c r="AG150" s="507" t="e">
        <f ca="1">+IF(AND(ISNUMBER(OFFSET('Sanitation Data'!$F$6,0,10*ROW('Sanitation Data'!F144))),'Data Summary'!CV150="Yes"),OFFSET('Sanitation Data'!$F$6,0,10*ROW('Sanitation Data'!F144)),NA())</f>
        <v>#N/A</v>
      </c>
      <c r="AH150" s="507" t="e">
        <f ca="1">+IF(AND(ISNUMBER(OFFSET('Sanitation Data'!$F$10,0,10*ROW('Sanitation Data'!F144))),'Data Summary'!CW150="Yes"),OFFSET('Sanitation Data'!$F$10,0,10*ROW('Sanitation Data'!F144)),NA())</f>
        <v>#N/A</v>
      </c>
      <c r="AI150" s="507" t="e">
        <f ca="1">+IF(AND(ISNUMBER(OFFSET('Sanitation Data'!$F$11,0,10*ROW('Sanitation Data'!F144))),'Data Summary'!CX150="Yes"),OFFSET('Sanitation Data'!$F$11,0,10*ROW('Sanitation Data'!F144)),NA())</f>
        <v>#N/A</v>
      </c>
      <c r="AJ150" s="507" t="e">
        <f ca="1">+IF(AND(ISNUMBER(OFFSET('Sanitation Data'!$F$12,0,10*ROW('Sanitation Data'!F144))),'Data Summary'!CY150="Yes"),OFFSET('Sanitation Data'!$F$12,0,10*ROW('Sanitation Data'!F144)),NA())</f>
        <v>#N/A</v>
      </c>
      <c r="AK150" s="507" t="e">
        <f ca="1">+IF(AND(ISNUMBER(OFFSET('Sanitation Data'!$G$4,0,10*ROW('Sanitation Data'!G144))),'Data Summary'!CZ150="Yes"),100-OFFSET('Sanitation Data'!$G$4,0,10*ROW('Sanitation Data'!G144)),NA())</f>
        <v>#N/A</v>
      </c>
      <c r="AL150" s="507" t="e">
        <f ca="1">+IF(AND(ISNUMBER(OFFSET('Sanitation Data'!$G$6,0,10*ROW('Sanitation Data'!G144))),'Data Summary'!DA150="Yes"),OFFSET('Sanitation Data'!$G$6,0,10*ROW('Sanitation Data'!G144)),NA())</f>
        <v>#N/A</v>
      </c>
      <c r="AM150" s="507" t="e">
        <f ca="1">+IF(AND(ISNUMBER(OFFSET('Sanitation Data'!$G$10,0,10*ROW('Sanitation Data'!G144))),'Data Summary'!DB150="Yes"),OFFSET('Sanitation Data'!$G$10,0,10*ROW('Sanitation Data'!G144)),NA())</f>
        <v>#N/A</v>
      </c>
      <c r="AN150" s="507" t="e">
        <f ca="1">+IF(AND(ISNUMBER(OFFSET('Sanitation Data'!$G$11,0,10*ROW('Sanitation Data'!G144))),'Data Summary'!DC150="Yes"),OFFSET('Sanitation Data'!$G$11,0,10*ROW('Sanitation Data'!G144)),NA())</f>
        <v>#N/A</v>
      </c>
      <c r="AO150" s="507" t="e">
        <f ca="1">+IF(AND(ISNUMBER(OFFSET('Sanitation Data'!$G$12,0,10*ROW('Sanitation Data'!G144))),'Data Summary'!DD150="Yes"),OFFSET('Sanitation Data'!$G$12,0,10*ROW('Sanitation Data'!G144)),NA())</f>
        <v>#N/A</v>
      </c>
      <c r="AP150" s="507" t="e">
        <f ca="1">+IF(AND(ISNUMBER(OFFSET('Sanitation Data'!$H$4,0,10*ROW('Sanitation Data'!H144))),'Data Summary'!DE150="Yes"),100-OFFSET('Sanitation Data'!$H$4,0,10*ROW('Sanitation Data'!H144)),NA())</f>
        <v>#N/A</v>
      </c>
      <c r="AQ150" s="507" t="e">
        <f ca="1">+IF(AND(ISNUMBER(OFFSET('Sanitation Data'!$H$6,0,10*ROW('Sanitation Data'!H144))),'Data Summary'!DF150="Yes"),OFFSET('Sanitation Data'!$H$6,0,10*ROW('Sanitation Data'!H144)),NA())</f>
        <v>#N/A</v>
      </c>
      <c r="AR150" s="507" t="e">
        <f ca="1">+IF(AND(ISNUMBER(OFFSET('Sanitation Data'!$H$10,0,10*ROW('Sanitation Data'!H144))),'Data Summary'!DG150="Yes"),OFFSET('Sanitation Data'!$H$10,0,10*ROW('Sanitation Data'!H144)),NA())</f>
        <v>#N/A</v>
      </c>
      <c r="AS150" s="507" t="e">
        <f ca="1">+IF(AND(ISNUMBER(OFFSET('Sanitation Data'!$H$11,0,10*ROW('Sanitation Data'!H144))),'Data Summary'!DH150="Yes"),OFFSET('Sanitation Data'!$H$11,0,10*ROW('Sanitation Data'!H144)),NA())</f>
        <v>#N/A</v>
      </c>
      <c r="AT150" s="507" t="e">
        <f ca="1">+IF(AND(ISNUMBER(OFFSET('Sanitation Data'!$H$12,0,10*ROW('Sanitation Data'!H144))),'Data Summary'!DI150="Yes"),OFFSET('Sanitation Data'!$H$12,0,10*ROW('Sanitation Data'!H144)),NA())</f>
        <v>#N/A</v>
      </c>
      <c r="AU150" s="507" t="e">
        <f ca="1">+IF(AND(ISNUMBER(OFFSET('Sanitation Data'!$I$4,0,10*ROW('Sanitation Data'!I144))),'Data Summary'!DJ150="Yes"),100-OFFSET('Sanitation Data'!$I$4,0,10*ROW('Sanitation Data'!I144)),NA())</f>
        <v>#N/A</v>
      </c>
      <c r="AV150" s="507" t="e">
        <f ca="1">+IF(AND(ISNUMBER(OFFSET('Sanitation Data'!$I$6,0,10*ROW('Sanitation Data'!I144))),'Data Summary'!DK150="Yes"),OFFSET('Sanitation Data'!$I$6,0,10*ROW('Sanitation Data'!I144)),NA())</f>
        <v>#N/A</v>
      </c>
      <c r="AW150" s="507" t="e">
        <f ca="1">+IF(AND(ISNUMBER(OFFSET('Sanitation Data'!$I$10,0,10*ROW('Sanitation Data'!I144))),'Data Summary'!DL150="Yes"),OFFSET('Sanitation Data'!$I$10,0,10*ROW('Sanitation Data'!I144)),NA())</f>
        <v>#N/A</v>
      </c>
      <c r="AX150" s="507" t="e">
        <f ca="1">+IF(AND(ISNUMBER(OFFSET('Sanitation Data'!$I$11,0,10*ROW('Sanitation Data'!I144))),'Data Summary'!DM150="Yes"),OFFSET('Sanitation Data'!$I$11,0,10*ROW('Sanitation Data'!I144)),NA())</f>
        <v>#N/A</v>
      </c>
      <c r="AY150" s="507" t="e">
        <f ca="1">+IF(AND(ISNUMBER(OFFSET('Sanitation Data'!$I$12,0,10*ROW('Sanitation Data'!I144))),'Data Summary'!DN150="Yes"),OFFSET('Sanitation Data'!$I$12,0,10*ROW('Sanitation Data'!I144)),NA())</f>
        <v>#N/A</v>
      </c>
      <c r="AZ150" s="508" t="e">
        <f ca="1">+IF(AND(ISNUMBER(OFFSET('Hygiene Data'!$D$5,0,10*ROW('Hygiene Data'!D144))),'Data Summary'!DO150="Yes"),OFFSET('Hygiene Data'!$D$5,0,10*ROW('Hygiene Data'!D144)),NA())</f>
        <v>#N/A</v>
      </c>
      <c r="BA150" s="508" t="e">
        <f ca="1">+IF(AND(ISNUMBER(OFFSET('Hygiene Data'!$D$7,0,10*ROW('Hygiene Data'!D144))),'Data Summary'!DP150="Yes"),OFFSET('Hygiene Data'!$D$7,0,10*ROW('Hygiene Data'!D144)),NA())</f>
        <v>#N/A</v>
      </c>
      <c r="BB150" s="508" t="e">
        <f ca="1">+IF(AND(ISNUMBER(OFFSET('Hygiene Data'!$D$9,0,10*ROW('Hygiene Data'!D144))),'Data Summary'!DQ150="Yes"),OFFSET('Hygiene Data'!$D$9,0,10*ROW('Hygiene Data'!D144)),NA())</f>
        <v>#N/A</v>
      </c>
      <c r="BC150" s="508" t="e">
        <f ca="1">+IF(AND(ISNUMBER(OFFSET('Hygiene Data'!$E$5,0,10*ROW('Hygiene Data'!E144))),'Data Summary'!DR150="Yes"),OFFSET('Hygiene Data'!$E$5,0,10*ROW('Hygiene Data'!E144)),NA())</f>
        <v>#N/A</v>
      </c>
      <c r="BD150" s="508" t="e">
        <f ca="1">+IF(AND(ISNUMBER(OFFSET('Hygiene Data'!$E$7,0,10*ROW('Hygiene Data'!E144))),'Data Summary'!DS150="Yes"),OFFSET('Hygiene Data'!$E$7,0,10*ROW('Hygiene Data'!E144)),NA())</f>
        <v>#N/A</v>
      </c>
      <c r="BE150" s="508" t="e">
        <f ca="1">+IF(AND(ISNUMBER(OFFSET('Hygiene Data'!$E$9,0,10*ROW('Hygiene Data'!E144))),'Data Summary'!DT150="Yes"),OFFSET('Hygiene Data'!$E$9,0,10*ROW('Hygiene Data'!E144)),NA())</f>
        <v>#N/A</v>
      </c>
      <c r="BF150" s="508" t="e">
        <f ca="1">+IF(AND(ISNUMBER(OFFSET('Hygiene Data'!$F$5,0,10*ROW('Hygiene Data'!F144))),'Data Summary'!DU150="Yes"),OFFSET('Hygiene Data'!$F$5,0,10*ROW('Hygiene Data'!F144)),NA())</f>
        <v>#N/A</v>
      </c>
      <c r="BG150" s="508" t="e">
        <f ca="1">+IF(AND(ISNUMBER(OFFSET('Hygiene Data'!$F$7,0,10*ROW('Hygiene Data'!F144))),'Data Summary'!DV150="Yes"),OFFSET('Hygiene Data'!$F$7,0,10*ROW('Hygiene Data'!F144)),NA())</f>
        <v>#N/A</v>
      </c>
      <c r="BH150" s="508" t="e">
        <f ca="1">+IF(AND(ISNUMBER(OFFSET('Hygiene Data'!$F$9,0,10*ROW('Hygiene Data'!F144))),'Data Summary'!DW150="Yes"),OFFSET('Hygiene Data'!$F$9,0,10*ROW('Hygiene Data'!F144)),NA())</f>
        <v>#N/A</v>
      </c>
      <c r="BI150" s="508" t="e">
        <f ca="1">+IF(AND(ISNUMBER(OFFSET('Hygiene Data'!$G$5,0,10*ROW('Hygiene Data'!G144))),'Data Summary'!DX150="Yes"),OFFSET('Hygiene Data'!$G$5,0,10*ROW('Hygiene Data'!G144)),NA())</f>
        <v>#N/A</v>
      </c>
      <c r="BJ150" s="508" t="e">
        <f ca="1">+IF(AND(ISNUMBER(OFFSET('Hygiene Data'!$G$7,0,10*ROW('Hygiene Data'!G144))),'Data Summary'!DY150="Yes"),OFFSET('Hygiene Data'!$G$7,0,10*ROW('Hygiene Data'!G144)),NA())</f>
        <v>#N/A</v>
      </c>
      <c r="BK150" s="508" t="e">
        <f ca="1">+IF(AND(ISNUMBER(OFFSET('Hygiene Data'!$G$9,0,10*ROW('Hygiene Data'!G144))),'Data Summary'!DZ150="Yes"),OFFSET('Hygiene Data'!$G$9,0,10*ROW('Hygiene Data'!G144)),NA())</f>
        <v>#N/A</v>
      </c>
      <c r="BL150" s="508" t="e">
        <f ca="1">+IF(AND(ISNUMBER(OFFSET('Hygiene Data'!$H$5,0,10*ROW('Hygiene Data'!H144))),'Data Summary'!EA150="Yes"),OFFSET('Hygiene Data'!$H$5,0,10*ROW('Hygiene Data'!H144)),NA())</f>
        <v>#N/A</v>
      </c>
      <c r="BM150" s="508" t="e">
        <f ca="1">+IF(AND(ISNUMBER(OFFSET('Hygiene Data'!$H$7,0,10*ROW('Hygiene Data'!H144))),'Data Summary'!EB150="Yes"),OFFSET('Hygiene Data'!$H$7,0,10*ROW('Hygiene Data'!H144)),NA())</f>
        <v>#N/A</v>
      </c>
      <c r="BN150" s="508" t="e">
        <f ca="1">+IF(AND(ISNUMBER(OFFSET('Hygiene Data'!$H$9,0,10*ROW('Hygiene Data'!H144))),'Data Summary'!EC150="Yes"),OFFSET('Hygiene Data'!$H$9,0,10*ROW('Hygiene Data'!H144)),NA())</f>
        <v>#N/A</v>
      </c>
      <c r="BO150" s="508" t="e">
        <f ca="1">+IF(AND(ISNUMBER(OFFSET('Hygiene Data'!$I$5,0,10*ROW('Hygiene Data'!I144))),'Data Summary'!ED150="Yes"),OFFSET('Hygiene Data'!$I$5,0,10*ROW('Hygiene Data'!I144)),NA())</f>
        <v>#N/A</v>
      </c>
      <c r="BP150" s="508" t="e">
        <f ca="1">+IF(AND(ISNUMBER(OFFSET('Hygiene Data'!$I$7,0,10*ROW('Hygiene Data'!I144))),'Data Summary'!EE150="Yes"),OFFSET('Hygiene Data'!$I$7,0,10*ROW('Hygiene Data'!I144)),NA())</f>
        <v>#N/A</v>
      </c>
      <c r="BQ150" s="508" t="e">
        <f ca="1">+IF(AND(ISNUMBER(OFFSET('Hygiene Data'!$I$9,0,10*ROW('Hygiene Data'!I144))),'Data Summary'!EF150="Yes"),OFFSET('Hygiene Data'!$I$9,0,10*ROW('Hygiene Data'!I144)),NA())</f>
        <v>#N/A</v>
      </c>
    </row>
    <row r="151" spans="1:69" x14ac:dyDescent="0.25">
      <c r="A151" s="504" t="e">
        <f ca="1">+RIGHT('Data Summary'!A151,LEN('Data Summary'!A151)-9)</f>
        <v>#VALUE!</v>
      </c>
      <c r="B151" s="478" t="str">
        <f ca="1">+IF(ISTEXT('Data Summary'!B151),'Data Summary'!B151,"")</f>
        <v/>
      </c>
      <c r="C151" s="505" t="e">
        <f ca="1">+VALUE('Data Summary'!C151)</f>
        <v>#VALUE!</v>
      </c>
      <c r="D151" s="506" t="e">
        <f ca="1">+IF(AND(ISNUMBER(OFFSET('Water Data'!$D$4,0,10*ROW('Water Data'!D145))),'Data Summary'!BS151="Yes"),100-OFFSET('Water Data'!$D$4,0,10*ROW('Water Data'!D145)),NA())</f>
        <v>#N/A</v>
      </c>
      <c r="E151" s="506" t="e">
        <f ca="1">+IF(AND(ISNUMBER(OFFSET('Water Data'!$D$6,0,10*ROW('Water Data'!D145))),'Data Summary'!BT151="Yes"),OFFSET('Water Data'!$D$6,0,10*ROW('Water Data'!D145)),NA())</f>
        <v>#N/A</v>
      </c>
      <c r="F151" s="506" t="e">
        <f ca="1">+IF(AND(ISNUMBER(OFFSET('Water Data'!$D$9,0,10*ROW('Water Data'!D145))),'Data Summary'!BU151="Yes"),OFFSET('Water Data'!$D$9,0,10*ROW('Water Data'!D145)),NA())</f>
        <v>#N/A</v>
      </c>
      <c r="G151" s="506" t="e">
        <f ca="1">+IF(AND(ISNUMBER(OFFSET('Water Data'!$E$4,0,10*ROW('Water Data'!E145))),'Data Summary'!BV151="Yes"),100-OFFSET('Water Data'!$E$4,0,10*ROW('Water Data'!E145)),NA())</f>
        <v>#N/A</v>
      </c>
      <c r="H151" s="506" t="e">
        <f ca="1">+IF(AND(ISNUMBER(OFFSET('Water Data'!$E$6,0,10*ROW('Water Data'!E145))),'Data Summary'!BW151="Yes"),OFFSET('Water Data'!$E$6,0,10*ROW('Water Data'!E145)),NA())</f>
        <v>#N/A</v>
      </c>
      <c r="I151" s="506" t="e">
        <f ca="1">+IF(AND(ISNUMBER(OFFSET('Water Data'!$E$9,0,10*ROW('Water Data'!E145))),'Data Summary'!BX151="Yes"),OFFSET('Water Data'!$E$9,0,10*ROW('Water Data'!E145)),NA())</f>
        <v>#N/A</v>
      </c>
      <c r="J151" s="506" t="e">
        <f ca="1">+IF(AND(ISNUMBER(OFFSET('Water Data'!$F$4,0,10*ROW('Water Data'!F145))),'Data Summary'!BY151="Yes"),100-OFFSET('Water Data'!$F$4,0,10*ROW('Water Data'!F145)),NA())</f>
        <v>#N/A</v>
      </c>
      <c r="K151" s="506" t="e">
        <f ca="1">+IF(AND(ISNUMBER(OFFSET('Water Data'!$F$6,0,10*ROW('Water Data'!F145))),'Data Summary'!BZ151="Yes"),OFFSET('Water Data'!$F$6,0,10*ROW('Water Data'!F145)),NA())</f>
        <v>#N/A</v>
      </c>
      <c r="L151" s="506" t="e">
        <f ca="1">+IF(AND(ISNUMBER(OFFSET('Water Data'!$F$9,0,10*ROW('Water Data'!F145))),'Data Summary'!CA151="Yes"),OFFSET('Water Data'!$F$9,0,10*ROW('Water Data'!F145)),NA())</f>
        <v>#N/A</v>
      </c>
      <c r="M151" s="506" t="e">
        <f ca="1">+IF(AND(ISNUMBER(OFFSET('Water Data'!$G$4,0,10*ROW('Water Data'!G145))),'Data Summary'!CB151="Yes"),100-OFFSET('Water Data'!$G$4,0,10*ROW('Water Data'!G145)),NA())</f>
        <v>#N/A</v>
      </c>
      <c r="N151" s="506" t="e">
        <f ca="1">+IF(AND(ISNUMBER(OFFSET('Water Data'!$G$6,0,10*ROW('Water Data'!G145))),'Data Summary'!CC151="Yes"),OFFSET('Water Data'!$G$6,0,10*ROW('Water Data'!G145)),NA())</f>
        <v>#N/A</v>
      </c>
      <c r="O151" s="506" t="e">
        <f ca="1">+IF(AND(ISNUMBER(OFFSET('Water Data'!$G$9,0,10*ROW('Water Data'!G145))),'Data Summary'!CD151="Yes"),OFFSET('Water Data'!$G$9,0,10*ROW('Water Data'!G145)),NA())</f>
        <v>#N/A</v>
      </c>
      <c r="P151" s="506" t="e">
        <f ca="1">+IF(AND(ISNUMBER(OFFSET('Water Data'!$H$4,0,10*ROW('Water Data'!H145))),'Data Summary'!CE151="Yes"),100-OFFSET('Water Data'!$H$4,0,10*ROW('Water Data'!H145)),NA())</f>
        <v>#N/A</v>
      </c>
      <c r="Q151" s="506" t="e">
        <f ca="1">+IF(AND(ISNUMBER(OFFSET('Water Data'!$H$6,0,10*ROW('Water Data'!H145))),'Data Summary'!CF151="Yes"),OFFSET('Water Data'!$H$6,0,10*ROW('Water Data'!H145)),NA())</f>
        <v>#N/A</v>
      </c>
      <c r="R151" s="506" t="e">
        <f ca="1">+IF(AND(ISNUMBER(OFFSET('Water Data'!$H$9,0,10*ROW('Water Data'!H145))),'Data Summary'!CG151="Yes"),OFFSET('Water Data'!$H$9,0,10*ROW('Water Data'!H145)),NA())</f>
        <v>#N/A</v>
      </c>
      <c r="S151" s="506" t="e">
        <f ca="1">+IF(AND(ISNUMBER(OFFSET('Water Data'!$I$4,0,10*ROW('Water Data'!I145))),'Data Summary'!CH151="Yes"),100-OFFSET('Water Data'!$I$4,0,10*ROW('Water Data'!I145)),NA())</f>
        <v>#N/A</v>
      </c>
      <c r="T151" s="506" t="e">
        <f ca="1">+IF(AND(ISNUMBER(OFFSET('Water Data'!$I$6,0,10*ROW('Water Data'!I145))),'Data Summary'!CI151="Yes"),OFFSET('Water Data'!$I$6,0,10*ROW('Water Data'!I145)),NA())</f>
        <v>#N/A</v>
      </c>
      <c r="U151" s="506" t="e">
        <f ca="1">+IF(AND(ISNUMBER(OFFSET('Water Data'!$I$9,0,10*ROW('Water Data'!I145))),'Data Summary'!CJ151="Yes"),OFFSET('Water Data'!$I$9,0,10*ROW('Water Data'!I145)),NA())</f>
        <v>#N/A</v>
      </c>
      <c r="V151" s="507" t="e">
        <f ca="1">+IF(AND(ISNUMBER(OFFSET('Sanitation Data'!$D$4,0,10*ROW('Sanitation Data'!D145))),'Data Summary'!CK151="Yes"),100-OFFSET('Sanitation Data'!$D$4,0,10*ROW('Sanitation Data'!D145)),NA())</f>
        <v>#N/A</v>
      </c>
      <c r="W151" s="507" t="e">
        <f ca="1">+IF(AND(ISNUMBER(OFFSET('Sanitation Data'!$D$6,0,10*ROW('Sanitation Data'!D145))),'Data Summary'!CL151="Yes"),OFFSET('Sanitation Data'!$D$6,0,10*ROW('Sanitation Data'!D145)),NA())</f>
        <v>#N/A</v>
      </c>
      <c r="X151" s="507" t="e">
        <f ca="1">+IF(AND(ISNUMBER(OFFSET('Sanitation Data'!$D$10,0,10*ROW('Sanitation Data'!D145))),'Data Summary'!CM151="Yes"),OFFSET('Sanitation Data'!$D$10,0,10*ROW('Sanitation Data'!D145)),NA())</f>
        <v>#N/A</v>
      </c>
      <c r="Y151" s="507" t="e">
        <f ca="1">+IF(AND(ISNUMBER(OFFSET('Sanitation Data'!$D$11,0,10*ROW('Sanitation Data'!D145))),'Data Summary'!CN151="Yes"),OFFSET('Sanitation Data'!$D$11,0,10*ROW('Sanitation Data'!D145)),NA())</f>
        <v>#N/A</v>
      </c>
      <c r="Z151" s="507" t="e">
        <f ca="1">+IF(AND(ISNUMBER(OFFSET('Sanitation Data'!$D$12,0,10*ROW('Sanitation Data'!D145))),'Data Summary'!CO151="Yes"),OFFSET('Sanitation Data'!$D$12,0,10*ROW('Sanitation Data'!D145)),NA())</f>
        <v>#N/A</v>
      </c>
      <c r="AA151" s="507" t="e">
        <f ca="1">+IF(AND(ISNUMBER(OFFSET('Sanitation Data'!$E$4,0,10*ROW('Sanitation Data'!E145))),'Data Summary'!CP151="Yes"),100-OFFSET('Sanitation Data'!$E$4,0,10*ROW('Sanitation Data'!E145)),NA())</f>
        <v>#N/A</v>
      </c>
      <c r="AB151" s="507" t="e">
        <f ca="1">+IF(AND(ISNUMBER(OFFSET('Sanitation Data'!$E$6,0,10*ROW('Sanitation Data'!E145))),'Data Summary'!CQ151="Yes"),OFFSET('Sanitation Data'!$E$6,0,10*ROW('Sanitation Data'!E145)),NA())</f>
        <v>#N/A</v>
      </c>
      <c r="AC151" s="507" t="e">
        <f ca="1">+IF(AND(ISNUMBER(OFFSET('Sanitation Data'!$E$10,0,10*ROW('Sanitation Data'!E145))),'Data Summary'!CR151="Yes"),OFFSET('Sanitation Data'!$E$10,0,10*ROW('Sanitation Data'!E145)),NA())</f>
        <v>#N/A</v>
      </c>
      <c r="AD151" s="507" t="e">
        <f ca="1">+IF(AND(ISNUMBER(OFFSET('Sanitation Data'!$E$11,0,10*ROW('Sanitation Data'!E145))),'Data Summary'!CS151="Yes"),OFFSET('Sanitation Data'!$E$11,0,10*ROW('Sanitation Data'!E145)),NA())</f>
        <v>#N/A</v>
      </c>
      <c r="AE151" s="507" t="e">
        <f ca="1">+IF(AND(ISNUMBER(OFFSET('Sanitation Data'!$E$12,0,10*ROW('Sanitation Data'!E145))),'Data Summary'!CT151="Yes"),OFFSET('Sanitation Data'!$E$12,0,10*ROW('Sanitation Data'!E145)),NA())</f>
        <v>#N/A</v>
      </c>
      <c r="AF151" s="507" t="e">
        <f ca="1">+IF(AND(ISNUMBER(OFFSET('Sanitation Data'!$F$4,0,10*ROW('Sanitation Data'!F145))),'Data Summary'!CU151="Yes"),100-OFFSET('Sanitation Data'!$F$4,0,10*ROW('Sanitation Data'!F145)),NA())</f>
        <v>#N/A</v>
      </c>
      <c r="AG151" s="507" t="e">
        <f ca="1">+IF(AND(ISNUMBER(OFFSET('Sanitation Data'!$F$6,0,10*ROW('Sanitation Data'!F145))),'Data Summary'!CV151="Yes"),OFFSET('Sanitation Data'!$F$6,0,10*ROW('Sanitation Data'!F145)),NA())</f>
        <v>#N/A</v>
      </c>
      <c r="AH151" s="507" t="e">
        <f ca="1">+IF(AND(ISNUMBER(OFFSET('Sanitation Data'!$F$10,0,10*ROW('Sanitation Data'!F145))),'Data Summary'!CW151="Yes"),OFFSET('Sanitation Data'!$F$10,0,10*ROW('Sanitation Data'!F145)),NA())</f>
        <v>#N/A</v>
      </c>
      <c r="AI151" s="507" t="e">
        <f ca="1">+IF(AND(ISNUMBER(OFFSET('Sanitation Data'!$F$11,0,10*ROW('Sanitation Data'!F145))),'Data Summary'!CX151="Yes"),OFFSET('Sanitation Data'!$F$11,0,10*ROW('Sanitation Data'!F145)),NA())</f>
        <v>#N/A</v>
      </c>
      <c r="AJ151" s="507" t="e">
        <f ca="1">+IF(AND(ISNUMBER(OFFSET('Sanitation Data'!$F$12,0,10*ROW('Sanitation Data'!F145))),'Data Summary'!CY151="Yes"),OFFSET('Sanitation Data'!$F$12,0,10*ROW('Sanitation Data'!F145)),NA())</f>
        <v>#N/A</v>
      </c>
      <c r="AK151" s="507" t="e">
        <f ca="1">+IF(AND(ISNUMBER(OFFSET('Sanitation Data'!$G$4,0,10*ROW('Sanitation Data'!G145))),'Data Summary'!CZ151="Yes"),100-OFFSET('Sanitation Data'!$G$4,0,10*ROW('Sanitation Data'!G145)),NA())</f>
        <v>#N/A</v>
      </c>
      <c r="AL151" s="507" t="e">
        <f ca="1">+IF(AND(ISNUMBER(OFFSET('Sanitation Data'!$G$6,0,10*ROW('Sanitation Data'!G145))),'Data Summary'!DA151="Yes"),OFFSET('Sanitation Data'!$G$6,0,10*ROW('Sanitation Data'!G145)),NA())</f>
        <v>#N/A</v>
      </c>
      <c r="AM151" s="507" t="e">
        <f ca="1">+IF(AND(ISNUMBER(OFFSET('Sanitation Data'!$G$10,0,10*ROW('Sanitation Data'!G145))),'Data Summary'!DB151="Yes"),OFFSET('Sanitation Data'!$G$10,0,10*ROW('Sanitation Data'!G145)),NA())</f>
        <v>#N/A</v>
      </c>
      <c r="AN151" s="507" t="e">
        <f ca="1">+IF(AND(ISNUMBER(OFFSET('Sanitation Data'!$G$11,0,10*ROW('Sanitation Data'!G145))),'Data Summary'!DC151="Yes"),OFFSET('Sanitation Data'!$G$11,0,10*ROW('Sanitation Data'!G145)),NA())</f>
        <v>#N/A</v>
      </c>
      <c r="AO151" s="507" t="e">
        <f ca="1">+IF(AND(ISNUMBER(OFFSET('Sanitation Data'!$G$12,0,10*ROW('Sanitation Data'!G145))),'Data Summary'!DD151="Yes"),OFFSET('Sanitation Data'!$G$12,0,10*ROW('Sanitation Data'!G145)),NA())</f>
        <v>#N/A</v>
      </c>
      <c r="AP151" s="507" t="e">
        <f ca="1">+IF(AND(ISNUMBER(OFFSET('Sanitation Data'!$H$4,0,10*ROW('Sanitation Data'!H145))),'Data Summary'!DE151="Yes"),100-OFFSET('Sanitation Data'!$H$4,0,10*ROW('Sanitation Data'!H145)),NA())</f>
        <v>#N/A</v>
      </c>
      <c r="AQ151" s="507" t="e">
        <f ca="1">+IF(AND(ISNUMBER(OFFSET('Sanitation Data'!$H$6,0,10*ROW('Sanitation Data'!H145))),'Data Summary'!DF151="Yes"),OFFSET('Sanitation Data'!$H$6,0,10*ROW('Sanitation Data'!H145)),NA())</f>
        <v>#N/A</v>
      </c>
      <c r="AR151" s="507" t="e">
        <f ca="1">+IF(AND(ISNUMBER(OFFSET('Sanitation Data'!$H$10,0,10*ROW('Sanitation Data'!H145))),'Data Summary'!DG151="Yes"),OFFSET('Sanitation Data'!$H$10,0,10*ROW('Sanitation Data'!H145)),NA())</f>
        <v>#N/A</v>
      </c>
      <c r="AS151" s="507" t="e">
        <f ca="1">+IF(AND(ISNUMBER(OFFSET('Sanitation Data'!$H$11,0,10*ROW('Sanitation Data'!H145))),'Data Summary'!DH151="Yes"),OFFSET('Sanitation Data'!$H$11,0,10*ROW('Sanitation Data'!H145)),NA())</f>
        <v>#N/A</v>
      </c>
      <c r="AT151" s="507" t="e">
        <f ca="1">+IF(AND(ISNUMBER(OFFSET('Sanitation Data'!$H$12,0,10*ROW('Sanitation Data'!H145))),'Data Summary'!DI151="Yes"),OFFSET('Sanitation Data'!$H$12,0,10*ROW('Sanitation Data'!H145)),NA())</f>
        <v>#N/A</v>
      </c>
      <c r="AU151" s="507" t="e">
        <f ca="1">+IF(AND(ISNUMBER(OFFSET('Sanitation Data'!$I$4,0,10*ROW('Sanitation Data'!I145))),'Data Summary'!DJ151="Yes"),100-OFFSET('Sanitation Data'!$I$4,0,10*ROW('Sanitation Data'!I145)),NA())</f>
        <v>#N/A</v>
      </c>
      <c r="AV151" s="507" t="e">
        <f ca="1">+IF(AND(ISNUMBER(OFFSET('Sanitation Data'!$I$6,0,10*ROW('Sanitation Data'!I145))),'Data Summary'!DK151="Yes"),OFFSET('Sanitation Data'!$I$6,0,10*ROW('Sanitation Data'!I145)),NA())</f>
        <v>#N/A</v>
      </c>
      <c r="AW151" s="507" t="e">
        <f ca="1">+IF(AND(ISNUMBER(OFFSET('Sanitation Data'!$I$10,0,10*ROW('Sanitation Data'!I145))),'Data Summary'!DL151="Yes"),OFFSET('Sanitation Data'!$I$10,0,10*ROW('Sanitation Data'!I145)),NA())</f>
        <v>#N/A</v>
      </c>
      <c r="AX151" s="507" t="e">
        <f ca="1">+IF(AND(ISNUMBER(OFFSET('Sanitation Data'!$I$11,0,10*ROW('Sanitation Data'!I145))),'Data Summary'!DM151="Yes"),OFFSET('Sanitation Data'!$I$11,0,10*ROW('Sanitation Data'!I145)),NA())</f>
        <v>#N/A</v>
      </c>
      <c r="AY151" s="507" t="e">
        <f ca="1">+IF(AND(ISNUMBER(OFFSET('Sanitation Data'!$I$12,0,10*ROW('Sanitation Data'!I145))),'Data Summary'!DN151="Yes"),OFFSET('Sanitation Data'!$I$12,0,10*ROW('Sanitation Data'!I145)),NA())</f>
        <v>#N/A</v>
      </c>
      <c r="AZ151" s="508" t="e">
        <f ca="1">+IF(AND(ISNUMBER(OFFSET('Hygiene Data'!$D$5,0,10*ROW('Hygiene Data'!D145))),'Data Summary'!DO151="Yes"),OFFSET('Hygiene Data'!$D$5,0,10*ROW('Hygiene Data'!D145)),NA())</f>
        <v>#N/A</v>
      </c>
      <c r="BA151" s="508" t="e">
        <f ca="1">+IF(AND(ISNUMBER(OFFSET('Hygiene Data'!$D$7,0,10*ROW('Hygiene Data'!D145))),'Data Summary'!DP151="Yes"),OFFSET('Hygiene Data'!$D$7,0,10*ROW('Hygiene Data'!D145)),NA())</f>
        <v>#N/A</v>
      </c>
      <c r="BB151" s="508" t="e">
        <f ca="1">+IF(AND(ISNUMBER(OFFSET('Hygiene Data'!$D$9,0,10*ROW('Hygiene Data'!D145))),'Data Summary'!DQ151="Yes"),OFFSET('Hygiene Data'!$D$9,0,10*ROW('Hygiene Data'!D145)),NA())</f>
        <v>#N/A</v>
      </c>
      <c r="BC151" s="508" t="e">
        <f ca="1">+IF(AND(ISNUMBER(OFFSET('Hygiene Data'!$E$5,0,10*ROW('Hygiene Data'!E145))),'Data Summary'!DR151="Yes"),OFFSET('Hygiene Data'!$E$5,0,10*ROW('Hygiene Data'!E145)),NA())</f>
        <v>#N/A</v>
      </c>
      <c r="BD151" s="508" t="e">
        <f ca="1">+IF(AND(ISNUMBER(OFFSET('Hygiene Data'!$E$7,0,10*ROW('Hygiene Data'!E145))),'Data Summary'!DS151="Yes"),OFFSET('Hygiene Data'!$E$7,0,10*ROW('Hygiene Data'!E145)),NA())</f>
        <v>#N/A</v>
      </c>
      <c r="BE151" s="508" t="e">
        <f ca="1">+IF(AND(ISNUMBER(OFFSET('Hygiene Data'!$E$9,0,10*ROW('Hygiene Data'!E145))),'Data Summary'!DT151="Yes"),OFFSET('Hygiene Data'!$E$9,0,10*ROW('Hygiene Data'!E145)),NA())</f>
        <v>#N/A</v>
      </c>
      <c r="BF151" s="508" t="e">
        <f ca="1">+IF(AND(ISNUMBER(OFFSET('Hygiene Data'!$F$5,0,10*ROW('Hygiene Data'!F145))),'Data Summary'!DU151="Yes"),OFFSET('Hygiene Data'!$F$5,0,10*ROW('Hygiene Data'!F145)),NA())</f>
        <v>#N/A</v>
      </c>
      <c r="BG151" s="508" t="e">
        <f ca="1">+IF(AND(ISNUMBER(OFFSET('Hygiene Data'!$F$7,0,10*ROW('Hygiene Data'!F145))),'Data Summary'!DV151="Yes"),OFFSET('Hygiene Data'!$F$7,0,10*ROW('Hygiene Data'!F145)),NA())</f>
        <v>#N/A</v>
      </c>
      <c r="BH151" s="508" t="e">
        <f ca="1">+IF(AND(ISNUMBER(OFFSET('Hygiene Data'!$F$9,0,10*ROW('Hygiene Data'!F145))),'Data Summary'!DW151="Yes"),OFFSET('Hygiene Data'!$F$9,0,10*ROW('Hygiene Data'!F145)),NA())</f>
        <v>#N/A</v>
      </c>
      <c r="BI151" s="508" t="e">
        <f ca="1">+IF(AND(ISNUMBER(OFFSET('Hygiene Data'!$G$5,0,10*ROW('Hygiene Data'!G145))),'Data Summary'!DX151="Yes"),OFFSET('Hygiene Data'!$G$5,0,10*ROW('Hygiene Data'!G145)),NA())</f>
        <v>#N/A</v>
      </c>
      <c r="BJ151" s="508" t="e">
        <f ca="1">+IF(AND(ISNUMBER(OFFSET('Hygiene Data'!$G$7,0,10*ROW('Hygiene Data'!G145))),'Data Summary'!DY151="Yes"),OFFSET('Hygiene Data'!$G$7,0,10*ROW('Hygiene Data'!G145)),NA())</f>
        <v>#N/A</v>
      </c>
      <c r="BK151" s="508" t="e">
        <f ca="1">+IF(AND(ISNUMBER(OFFSET('Hygiene Data'!$G$9,0,10*ROW('Hygiene Data'!G145))),'Data Summary'!DZ151="Yes"),OFFSET('Hygiene Data'!$G$9,0,10*ROW('Hygiene Data'!G145)),NA())</f>
        <v>#N/A</v>
      </c>
      <c r="BL151" s="508" t="e">
        <f ca="1">+IF(AND(ISNUMBER(OFFSET('Hygiene Data'!$H$5,0,10*ROW('Hygiene Data'!H145))),'Data Summary'!EA151="Yes"),OFFSET('Hygiene Data'!$H$5,0,10*ROW('Hygiene Data'!H145)),NA())</f>
        <v>#N/A</v>
      </c>
      <c r="BM151" s="508" t="e">
        <f ca="1">+IF(AND(ISNUMBER(OFFSET('Hygiene Data'!$H$7,0,10*ROW('Hygiene Data'!H145))),'Data Summary'!EB151="Yes"),OFFSET('Hygiene Data'!$H$7,0,10*ROW('Hygiene Data'!H145)),NA())</f>
        <v>#N/A</v>
      </c>
      <c r="BN151" s="508" t="e">
        <f ca="1">+IF(AND(ISNUMBER(OFFSET('Hygiene Data'!$H$9,0,10*ROW('Hygiene Data'!H145))),'Data Summary'!EC151="Yes"),OFFSET('Hygiene Data'!$H$9,0,10*ROW('Hygiene Data'!H145)),NA())</f>
        <v>#N/A</v>
      </c>
      <c r="BO151" s="508" t="e">
        <f ca="1">+IF(AND(ISNUMBER(OFFSET('Hygiene Data'!$I$5,0,10*ROW('Hygiene Data'!I145))),'Data Summary'!ED151="Yes"),OFFSET('Hygiene Data'!$I$5,0,10*ROW('Hygiene Data'!I145)),NA())</f>
        <v>#N/A</v>
      </c>
      <c r="BP151" s="508" t="e">
        <f ca="1">+IF(AND(ISNUMBER(OFFSET('Hygiene Data'!$I$7,0,10*ROW('Hygiene Data'!I145))),'Data Summary'!EE151="Yes"),OFFSET('Hygiene Data'!$I$7,0,10*ROW('Hygiene Data'!I145)),NA())</f>
        <v>#N/A</v>
      </c>
      <c r="BQ151" s="508" t="e">
        <f ca="1">+IF(AND(ISNUMBER(OFFSET('Hygiene Data'!$I$9,0,10*ROW('Hygiene Data'!I145))),'Data Summary'!EF151="Yes"),OFFSET('Hygiene Data'!$I$9,0,10*ROW('Hygiene Data'!I145)),NA())</f>
        <v>#N/A</v>
      </c>
    </row>
    <row r="152" spans="1:69" x14ac:dyDescent="0.25">
      <c r="A152" s="504" t="e">
        <f ca="1">+RIGHT('Data Summary'!A152,LEN('Data Summary'!A152)-9)</f>
        <v>#VALUE!</v>
      </c>
      <c r="B152" s="478" t="str">
        <f ca="1">+IF(ISTEXT('Data Summary'!B152),'Data Summary'!B152,"")</f>
        <v/>
      </c>
      <c r="C152" s="505" t="e">
        <f ca="1">+VALUE('Data Summary'!C152)</f>
        <v>#VALUE!</v>
      </c>
      <c r="D152" s="506" t="e">
        <f ca="1">+IF(AND(ISNUMBER(OFFSET('Water Data'!$D$4,0,10*ROW('Water Data'!D146))),'Data Summary'!BS152="Yes"),100-OFFSET('Water Data'!$D$4,0,10*ROW('Water Data'!D146)),NA())</f>
        <v>#N/A</v>
      </c>
      <c r="E152" s="506" t="e">
        <f ca="1">+IF(AND(ISNUMBER(OFFSET('Water Data'!$D$6,0,10*ROW('Water Data'!D146))),'Data Summary'!BT152="Yes"),OFFSET('Water Data'!$D$6,0,10*ROW('Water Data'!D146)),NA())</f>
        <v>#N/A</v>
      </c>
      <c r="F152" s="506" t="e">
        <f ca="1">+IF(AND(ISNUMBER(OFFSET('Water Data'!$D$9,0,10*ROW('Water Data'!D146))),'Data Summary'!BU152="Yes"),OFFSET('Water Data'!$D$9,0,10*ROW('Water Data'!D146)),NA())</f>
        <v>#N/A</v>
      </c>
      <c r="G152" s="506" t="e">
        <f ca="1">+IF(AND(ISNUMBER(OFFSET('Water Data'!$E$4,0,10*ROW('Water Data'!E146))),'Data Summary'!BV152="Yes"),100-OFFSET('Water Data'!$E$4,0,10*ROW('Water Data'!E146)),NA())</f>
        <v>#N/A</v>
      </c>
      <c r="H152" s="506" t="e">
        <f ca="1">+IF(AND(ISNUMBER(OFFSET('Water Data'!$E$6,0,10*ROW('Water Data'!E146))),'Data Summary'!BW152="Yes"),OFFSET('Water Data'!$E$6,0,10*ROW('Water Data'!E146)),NA())</f>
        <v>#N/A</v>
      </c>
      <c r="I152" s="506" t="e">
        <f ca="1">+IF(AND(ISNUMBER(OFFSET('Water Data'!$E$9,0,10*ROW('Water Data'!E146))),'Data Summary'!BX152="Yes"),OFFSET('Water Data'!$E$9,0,10*ROW('Water Data'!E146)),NA())</f>
        <v>#N/A</v>
      </c>
      <c r="J152" s="506" t="e">
        <f ca="1">+IF(AND(ISNUMBER(OFFSET('Water Data'!$F$4,0,10*ROW('Water Data'!F146))),'Data Summary'!BY152="Yes"),100-OFFSET('Water Data'!$F$4,0,10*ROW('Water Data'!F146)),NA())</f>
        <v>#N/A</v>
      </c>
      <c r="K152" s="506" t="e">
        <f ca="1">+IF(AND(ISNUMBER(OFFSET('Water Data'!$F$6,0,10*ROW('Water Data'!F146))),'Data Summary'!BZ152="Yes"),OFFSET('Water Data'!$F$6,0,10*ROW('Water Data'!F146)),NA())</f>
        <v>#N/A</v>
      </c>
      <c r="L152" s="506" t="e">
        <f ca="1">+IF(AND(ISNUMBER(OFFSET('Water Data'!$F$9,0,10*ROW('Water Data'!F146))),'Data Summary'!CA152="Yes"),OFFSET('Water Data'!$F$9,0,10*ROW('Water Data'!F146)),NA())</f>
        <v>#N/A</v>
      </c>
      <c r="M152" s="506" t="e">
        <f ca="1">+IF(AND(ISNUMBER(OFFSET('Water Data'!$G$4,0,10*ROW('Water Data'!G146))),'Data Summary'!CB152="Yes"),100-OFFSET('Water Data'!$G$4,0,10*ROW('Water Data'!G146)),NA())</f>
        <v>#N/A</v>
      </c>
      <c r="N152" s="506" t="e">
        <f ca="1">+IF(AND(ISNUMBER(OFFSET('Water Data'!$G$6,0,10*ROW('Water Data'!G146))),'Data Summary'!CC152="Yes"),OFFSET('Water Data'!$G$6,0,10*ROW('Water Data'!G146)),NA())</f>
        <v>#N/A</v>
      </c>
      <c r="O152" s="506" t="e">
        <f ca="1">+IF(AND(ISNUMBER(OFFSET('Water Data'!$G$9,0,10*ROW('Water Data'!G146))),'Data Summary'!CD152="Yes"),OFFSET('Water Data'!$G$9,0,10*ROW('Water Data'!G146)),NA())</f>
        <v>#N/A</v>
      </c>
      <c r="P152" s="506" t="e">
        <f ca="1">+IF(AND(ISNUMBER(OFFSET('Water Data'!$H$4,0,10*ROW('Water Data'!H146))),'Data Summary'!CE152="Yes"),100-OFFSET('Water Data'!$H$4,0,10*ROW('Water Data'!H146)),NA())</f>
        <v>#N/A</v>
      </c>
      <c r="Q152" s="506" t="e">
        <f ca="1">+IF(AND(ISNUMBER(OFFSET('Water Data'!$H$6,0,10*ROW('Water Data'!H146))),'Data Summary'!CF152="Yes"),OFFSET('Water Data'!$H$6,0,10*ROW('Water Data'!H146)),NA())</f>
        <v>#N/A</v>
      </c>
      <c r="R152" s="506" t="e">
        <f ca="1">+IF(AND(ISNUMBER(OFFSET('Water Data'!$H$9,0,10*ROW('Water Data'!H146))),'Data Summary'!CG152="Yes"),OFFSET('Water Data'!$H$9,0,10*ROW('Water Data'!H146)),NA())</f>
        <v>#N/A</v>
      </c>
      <c r="S152" s="506" t="e">
        <f ca="1">+IF(AND(ISNUMBER(OFFSET('Water Data'!$I$4,0,10*ROW('Water Data'!I146))),'Data Summary'!CH152="Yes"),100-OFFSET('Water Data'!$I$4,0,10*ROW('Water Data'!I146)),NA())</f>
        <v>#N/A</v>
      </c>
      <c r="T152" s="506" t="e">
        <f ca="1">+IF(AND(ISNUMBER(OFFSET('Water Data'!$I$6,0,10*ROW('Water Data'!I146))),'Data Summary'!CI152="Yes"),OFFSET('Water Data'!$I$6,0,10*ROW('Water Data'!I146)),NA())</f>
        <v>#N/A</v>
      </c>
      <c r="U152" s="506" t="e">
        <f ca="1">+IF(AND(ISNUMBER(OFFSET('Water Data'!$I$9,0,10*ROW('Water Data'!I146))),'Data Summary'!CJ152="Yes"),OFFSET('Water Data'!$I$9,0,10*ROW('Water Data'!I146)),NA())</f>
        <v>#N/A</v>
      </c>
      <c r="V152" s="507" t="e">
        <f ca="1">+IF(AND(ISNUMBER(OFFSET('Sanitation Data'!$D$4,0,10*ROW('Sanitation Data'!D146))),'Data Summary'!CK152="Yes"),100-OFFSET('Sanitation Data'!$D$4,0,10*ROW('Sanitation Data'!D146)),NA())</f>
        <v>#N/A</v>
      </c>
      <c r="W152" s="507" t="e">
        <f ca="1">+IF(AND(ISNUMBER(OFFSET('Sanitation Data'!$D$6,0,10*ROW('Sanitation Data'!D146))),'Data Summary'!CL152="Yes"),OFFSET('Sanitation Data'!$D$6,0,10*ROW('Sanitation Data'!D146)),NA())</f>
        <v>#N/A</v>
      </c>
      <c r="X152" s="507" t="e">
        <f ca="1">+IF(AND(ISNUMBER(OFFSET('Sanitation Data'!$D$10,0,10*ROW('Sanitation Data'!D146))),'Data Summary'!CM152="Yes"),OFFSET('Sanitation Data'!$D$10,0,10*ROW('Sanitation Data'!D146)),NA())</f>
        <v>#N/A</v>
      </c>
      <c r="Y152" s="507" t="e">
        <f ca="1">+IF(AND(ISNUMBER(OFFSET('Sanitation Data'!$D$11,0,10*ROW('Sanitation Data'!D146))),'Data Summary'!CN152="Yes"),OFFSET('Sanitation Data'!$D$11,0,10*ROW('Sanitation Data'!D146)),NA())</f>
        <v>#N/A</v>
      </c>
      <c r="Z152" s="507" t="e">
        <f ca="1">+IF(AND(ISNUMBER(OFFSET('Sanitation Data'!$D$12,0,10*ROW('Sanitation Data'!D146))),'Data Summary'!CO152="Yes"),OFFSET('Sanitation Data'!$D$12,0,10*ROW('Sanitation Data'!D146)),NA())</f>
        <v>#N/A</v>
      </c>
      <c r="AA152" s="507" t="e">
        <f ca="1">+IF(AND(ISNUMBER(OFFSET('Sanitation Data'!$E$4,0,10*ROW('Sanitation Data'!E146))),'Data Summary'!CP152="Yes"),100-OFFSET('Sanitation Data'!$E$4,0,10*ROW('Sanitation Data'!E146)),NA())</f>
        <v>#N/A</v>
      </c>
      <c r="AB152" s="507" t="e">
        <f ca="1">+IF(AND(ISNUMBER(OFFSET('Sanitation Data'!$E$6,0,10*ROW('Sanitation Data'!E146))),'Data Summary'!CQ152="Yes"),OFFSET('Sanitation Data'!$E$6,0,10*ROW('Sanitation Data'!E146)),NA())</f>
        <v>#N/A</v>
      </c>
      <c r="AC152" s="507" t="e">
        <f ca="1">+IF(AND(ISNUMBER(OFFSET('Sanitation Data'!$E$10,0,10*ROW('Sanitation Data'!E146))),'Data Summary'!CR152="Yes"),OFFSET('Sanitation Data'!$E$10,0,10*ROW('Sanitation Data'!E146)),NA())</f>
        <v>#N/A</v>
      </c>
      <c r="AD152" s="507" t="e">
        <f ca="1">+IF(AND(ISNUMBER(OFFSET('Sanitation Data'!$E$11,0,10*ROW('Sanitation Data'!E146))),'Data Summary'!CS152="Yes"),OFFSET('Sanitation Data'!$E$11,0,10*ROW('Sanitation Data'!E146)),NA())</f>
        <v>#N/A</v>
      </c>
      <c r="AE152" s="507" t="e">
        <f ca="1">+IF(AND(ISNUMBER(OFFSET('Sanitation Data'!$E$12,0,10*ROW('Sanitation Data'!E146))),'Data Summary'!CT152="Yes"),OFFSET('Sanitation Data'!$E$12,0,10*ROW('Sanitation Data'!E146)),NA())</f>
        <v>#N/A</v>
      </c>
      <c r="AF152" s="507" t="e">
        <f ca="1">+IF(AND(ISNUMBER(OFFSET('Sanitation Data'!$F$4,0,10*ROW('Sanitation Data'!F146))),'Data Summary'!CU152="Yes"),100-OFFSET('Sanitation Data'!$F$4,0,10*ROW('Sanitation Data'!F146)),NA())</f>
        <v>#N/A</v>
      </c>
      <c r="AG152" s="507" t="e">
        <f ca="1">+IF(AND(ISNUMBER(OFFSET('Sanitation Data'!$F$6,0,10*ROW('Sanitation Data'!F146))),'Data Summary'!CV152="Yes"),OFFSET('Sanitation Data'!$F$6,0,10*ROW('Sanitation Data'!F146)),NA())</f>
        <v>#N/A</v>
      </c>
      <c r="AH152" s="507" t="e">
        <f ca="1">+IF(AND(ISNUMBER(OFFSET('Sanitation Data'!$F$10,0,10*ROW('Sanitation Data'!F146))),'Data Summary'!CW152="Yes"),OFFSET('Sanitation Data'!$F$10,0,10*ROW('Sanitation Data'!F146)),NA())</f>
        <v>#N/A</v>
      </c>
      <c r="AI152" s="507" t="e">
        <f ca="1">+IF(AND(ISNUMBER(OFFSET('Sanitation Data'!$F$11,0,10*ROW('Sanitation Data'!F146))),'Data Summary'!CX152="Yes"),OFFSET('Sanitation Data'!$F$11,0,10*ROW('Sanitation Data'!F146)),NA())</f>
        <v>#N/A</v>
      </c>
      <c r="AJ152" s="507" t="e">
        <f ca="1">+IF(AND(ISNUMBER(OFFSET('Sanitation Data'!$F$12,0,10*ROW('Sanitation Data'!F146))),'Data Summary'!CY152="Yes"),OFFSET('Sanitation Data'!$F$12,0,10*ROW('Sanitation Data'!F146)),NA())</f>
        <v>#N/A</v>
      </c>
      <c r="AK152" s="507" t="e">
        <f ca="1">+IF(AND(ISNUMBER(OFFSET('Sanitation Data'!$G$4,0,10*ROW('Sanitation Data'!G146))),'Data Summary'!CZ152="Yes"),100-OFFSET('Sanitation Data'!$G$4,0,10*ROW('Sanitation Data'!G146)),NA())</f>
        <v>#N/A</v>
      </c>
      <c r="AL152" s="507" t="e">
        <f ca="1">+IF(AND(ISNUMBER(OFFSET('Sanitation Data'!$G$6,0,10*ROW('Sanitation Data'!G146))),'Data Summary'!DA152="Yes"),OFFSET('Sanitation Data'!$G$6,0,10*ROW('Sanitation Data'!G146)),NA())</f>
        <v>#N/A</v>
      </c>
      <c r="AM152" s="507" t="e">
        <f ca="1">+IF(AND(ISNUMBER(OFFSET('Sanitation Data'!$G$10,0,10*ROW('Sanitation Data'!G146))),'Data Summary'!DB152="Yes"),OFFSET('Sanitation Data'!$G$10,0,10*ROW('Sanitation Data'!G146)),NA())</f>
        <v>#N/A</v>
      </c>
      <c r="AN152" s="507" t="e">
        <f ca="1">+IF(AND(ISNUMBER(OFFSET('Sanitation Data'!$G$11,0,10*ROW('Sanitation Data'!G146))),'Data Summary'!DC152="Yes"),OFFSET('Sanitation Data'!$G$11,0,10*ROW('Sanitation Data'!G146)),NA())</f>
        <v>#N/A</v>
      </c>
      <c r="AO152" s="507" t="e">
        <f ca="1">+IF(AND(ISNUMBER(OFFSET('Sanitation Data'!$G$12,0,10*ROW('Sanitation Data'!G146))),'Data Summary'!DD152="Yes"),OFFSET('Sanitation Data'!$G$12,0,10*ROW('Sanitation Data'!G146)),NA())</f>
        <v>#N/A</v>
      </c>
      <c r="AP152" s="507" t="e">
        <f ca="1">+IF(AND(ISNUMBER(OFFSET('Sanitation Data'!$H$4,0,10*ROW('Sanitation Data'!H146))),'Data Summary'!DE152="Yes"),100-OFFSET('Sanitation Data'!$H$4,0,10*ROW('Sanitation Data'!H146)),NA())</f>
        <v>#N/A</v>
      </c>
      <c r="AQ152" s="507" t="e">
        <f ca="1">+IF(AND(ISNUMBER(OFFSET('Sanitation Data'!$H$6,0,10*ROW('Sanitation Data'!H146))),'Data Summary'!DF152="Yes"),OFFSET('Sanitation Data'!$H$6,0,10*ROW('Sanitation Data'!H146)),NA())</f>
        <v>#N/A</v>
      </c>
      <c r="AR152" s="507" t="e">
        <f ca="1">+IF(AND(ISNUMBER(OFFSET('Sanitation Data'!$H$10,0,10*ROW('Sanitation Data'!H146))),'Data Summary'!DG152="Yes"),OFFSET('Sanitation Data'!$H$10,0,10*ROW('Sanitation Data'!H146)),NA())</f>
        <v>#N/A</v>
      </c>
      <c r="AS152" s="507" t="e">
        <f ca="1">+IF(AND(ISNUMBER(OFFSET('Sanitation Data'!$H$11,0,10*ROW('Sanitation Data'!H146))),'Data Summary'!DH152="Yes"),OFFSET('Sanitation Data'!$H$11,0,10*ROW('Sanitation Data'!H146)),NA())</f>
        <v>#N/A</v>
      </c>
      <c r="AT152" s="507" t="e">
        <f ca="1">+IF(AND(ISNUMBER(OFFSET('Sanitation Data'!$H$12,0,10*ROW('Sanitation Data'!H146))),'Data Summary'!DI152="Yes"),OFFSET('Sanitation Data'!$H$12,0,10*ROW('Sanitation Data'!H146)),NA())</f>
        <v>#N/A</v>
      </c>
      <c r="AU152" s="507" t="e">
        <f ca="1">+IF(AND(ISNUMBER(OFFSET('Sanitation Data'!$I$4,0,10*ROW('Sanitation Data'!I146))),'Data Summary'!DJ152="Yes"),100-OFFSET('Sanitation Data'!$I$4,0,10*ROW('Sanitation Data'!I146)),NA())</f>
        <v>#N/A</v>
      </c>
      <c r="AV152" s="507" t="e">
        <f ca="1">+IF(AND(ISNUMBER(OFFSET('Sanitation Data'!$I$6,0,10*ROW('Sanitation Data'!I146))),'Data Summary'!DK152="Yes"),OFFSET('Sanitation Data'!$I$6,0,10*ROW('Sanitation Data'!I146)),NA())</f>
        <v>#N/A</v>
      </c>
      <c r="AW152" s="507" t="e">
        <f ca="1">+IF(AND(ISNUMBER(OFFSET('Sanitation Data'!$I$10,0,10*ROW('Sanitation Data'!I146))),'Data Summary'!DL152="Yes"),OFFSET('Sanitation Data'!$I$10,0,10*ROW('Sanitation Data'!I146)),NA())</f>
        <v>#N/A</v>
      </c>
      <c r="AX152" s="507" t="e">
        <f ca="1">+IF(AND(ISNUMBER(OFFSET('Sanitation Data'!$I$11,0,10*ROW('Sanitation Data'!I146))),'Data Summary'!DM152="Yes"),OFFSET('Sanitation Data'!$I$11,0,10*ROW('Sanitation Data'!I146)),NA())</f>
        <v>#N/A</v>
      </c>
      <c r="AY152" s="507" t="e">
        <f ca="1">+IF(AND(ISNUMBER(OFFSET('Sanitation Data'!$I$12,0,10*ROW('Sanitation Data'!I146))),'Data Summary'!DN152="Yes"),OFFSET('Sanitation Data'!$I$12,0,10*ROW('Sanitation Data'!I146)),NA())</f>
        <v>#N/A</v>
      </c>
      <c r="AZ152" s="508" t="e">
        <f ca="1">+IF(AND(ISNUMBER(OFFSET('Hygiene Data'!$D$5,0,10*ROW('Hygiene Data'!D146))),'Data Summary'!DO152="Yes"),OFFSET('Hygiene Data'!$D$5,0,10*ROW('Hygiene Data'!D146)),NA())</f>
        <v>#N/A</v>
      </c>
      <c r="BA152" s="508" t="e">
        <f ca="1">+IF(AND(ISNUMBER(OFFSET('Hygiene Data'!$D$7,0,10*ROW('Hygiene Data'!D146))),'Data Summary'!DP152="Yes"),OFFSET('Hygiene Data'!$D$7,0,10*ROW('Hygiene Data'!D146)),NA())</f>
        <v>#N/A</v>
      </c>
      <c r="BB152" s="508" t="e">
        <f ca="1">+IF(AND(ISNUMBER(OFFSET('Hygiene Data'!$D$9,0,10*ROW('Hygiene Data'!D146))),'Data Summary'!DQ152="Yes"),OFFSET('Hygiene Data'!$D$9,0,10*ROW('Hygiene Data'!D146)),NA())</f>
        <v>#N/A</v>
      </c>
      <c r="BC152" s="508" t="e">
        <f ca="1">+IF(AND(ISNUMBER(OFFSET('Hygiene Data'!$E$5,0,10*ROW('Hygiene Data'!E146))),'Data Summary'!DR152="Yes"),OFFSET('Hygiene Data'!$E$5,0,10*ROW('Hygiene Data'!E146)),NA())</f>
        <v>#N/A</v>
      </c>
      <c r="BD152" s="508" t="e">
        <f ca="1">+IF(AND(ISNUMBER(OFFSET('Hygiene Data'!$E$7,0,10*ROW('Hygiene Data'!E146))),'Data Summary'!DS152="Yes"),OFFSET('Hygiene Data'!$E$7,0,10*ROW('Hygiene Data'!E146)),NA())</f>
        <v>#N/A</v>
      </c>
      <c r="BE152" s="508" t="e">
        <f ca="1">+IF(AND(ISNUMBER(OFFSET('Hygiene Data'!$E$9,0,10*ROW('Hygiene Data'!E146))),'Data Summary'!DT152="Yes"),OFFSET('Hygiene Data'!$E$9,0,10*ROW('Hygiene Data'!E146)),NA())</f>
        <v>#N/A</v>
      </c>
      <c r="BF152" s="508" t="e">
        <f ca="1">+IF(AND(ISNUMBER(OFFSET('Hygiene Data'!$F$5,0,10*ROW('Hygiene Data'!F146))),'Data Summary'!DU152="Yes"),OFFSET('Hygiene Data'!$F$5,0,10*ROW('Hygiene Data'!F146)),NA())</f>
        <v>#N/A</v>
      </c>
      <c r="BG152" s="508" t="e">
        <f ca="1">+IF(AND(ISNUMBER(OFFSET('Hygiene Data'!$F$7,0,10*ROW('Hygiene Data'!F146))),'Data Summary'!DV152="Yes"),OFFSET('Hygiene Data'!$F$7,0,10*ROW('Hygiene Data'!F146)),NA())</f>
        <v>#N/A</v>
      </c>
      <c r="BH152" s="508" t="e">
        <f ca="1">+IF(AND(ISNUMBER(OFFSET('Hygiene Data'!$F$9,0,10*ROW('Hygiene Data'!F146))),'Data Summary'!DW152="Yes"),OFFSET('Hygiene Data'!$F$9,0,10*ROW('Hygiene Data'!F146)),NA())</f>
        <v>#N/A</v>
      </c>
      <c r="BI152" s="508" t="e">
        <f ca="1">+IF(AND(ISNUMBER(OFFSET('Hygiene Data'!$G$5,0,10*ROW('Hygiene Data'!G146))),'Data Summary'!DX152="Yes"),OFFSET('Hygiene Data'!$G$5,0,10*ROW('Hygiene Data'!G146)),NA())</f>
        <v>#N/A</v>
      </c>
      <c r="BJ152" s="508" t="e">
        <f ca="1">+IF(AND(ISNUMBER(OFFSET('Hygiene Data'!$G$7,0,10*ROW('Hygiene Data'!G146))),'Data Summary'!DY152="Yes"),OFFSET('Hygiene Data'!$G$7,0,10*ROW('Hygiene Data'!G146)),NA())</f>
        <v>#N/A</v>
      </c>
      <c r="BK152" s="508" t="e">
        <f ca="1">+IF(AND(ISNUMBER(OFFSET('Hygiene Data'!$G$9,0,10*ROW('Hygiene Data'!G146))),'Data Summary'!DZ152="Yes"),OFFSET('Hygiene Data'!$G$9,0,10*ROW('Hygiene Data'!G146)),NA())</f>
        <v>#N/A</v>
      </c>
      <c r="BL152" s="508" t="e">
        <f ca="1">+IF(AND(ISNUMBER(OFFSET('Hygiene Data'!$H$5,0,10*ROW('Hygiene Data'!H146))),'Data Summary'!EA152="Yes"),OFFSET('Hygiene Data'!$H$5,0,10*ROW('Hygiene Data'!H146)),NA())</f>
        <v>#N/A</v>
      </c>
      <c r="BM152" s="508" t="e">
        <f ca="1">+IF(AND(ISNUMBER(OFFSET('Hygiene Data'!$H$7,0,10*ROW('Hygiene Data'!H146))),'Data Summary'!EB152="Yes"),OFFSET('Hygiene Data'!$H$7,0,10*ROW('Hygiene Data'!H146)),NA())</f>
        <v>#N/A</v>
      </c>
      <c r="BN152" s="508" t="e">
        <f ca="1">+IF(AND(ISNUMBER(OFFSET('Hygiene Data'!$H$9,0,10*ROW('Hygiene Data'!H146))),'Data Summary'!EC152="Yes"),OFFSET('Hygiene Data'!$H$9,0,10*ROW('Hygiene Data'!H146)),NA())</f>
        <v>#N/A</v>
      </c>
      <c r="BO152" s="508" t="e">
        <f ca="1">+IF(AND(ISNUMBER(OFFSET('Hygiene Data'!$I$5,0,10*ROW('Hygiene Data'!I146))),'Data Summary'!ED152="Yes"),OFFSET('Hygiene Data'!$I$5,0,10*ROW('Hygiene Data'!I146)),NA())</f>
        <v>#N/A</v>
      </c>
      <c r="BP152" s="508" t="e">
        <f ca="1">+IF(AND(ISNUMBER(OFFSET('Hygiene Data'!$I$7,0,10*ROW('Hygiene Data'!I146))),'Data Summary'!EE152="Yes"),OFFSET('Hygiene Data'!$I$7,0,10*ROW('Hygiene Data'!I146)),NA())</f>
        <v>#N/A</v>
      </c>
      <c r="BQ152" s="508" t="e">
        <f ca="1">+IF(AND(ISNUMBER(OFFSET('Hygiene Data'!$I$9,0,10*ROW('Hygiene Data'!I146))),'Data Summary'!EF152="Yes"),OFFSET('Hygiene Data'!$I$9,0,10*ROW('Hygiene Data'!I146)),NA())</f>
        <v>#N/A</v>
      </c>
    </row>
    <row r="153" spans="1:69" x14ac:dyDescent="0.25">
      <c r="A153" s="504" t="e">
        <f ca="1">+RIGHT('Data Summary'!A153,LEN('Data Summary'!A153)-9)</f>
        <v>#VALUE!</v>
      </c>
      <c r="B153" s="478" t="str">
        <f ca="1">+IF(ISTEXT('Data Summary'!B153),'Data Summary'!B153,"")</f>
        <v/>
      </c>
      <c r="C153" s="505" t="e">
        <f ca="1">+VALUE('Data Summary'!C153)</f>
        <v>#VALUE!</v>
      </c>
      <c r="D153" s="506" t="e">
        <f ca="1">+IF(AND(ISNUMBER(OFFSET('Water Data'!$D$4,0,10*ROW('Water Data'!D147))),'Data Summary'!BS153="Yes"),100-OFFSET('Water Data'!$D$4,0,10*ROW('Water Data'!D147)),NA())</f>
        <v>#N/A</v>
      </c>
      <c r="E153" s="506" t="e">
        <f ca="1">+IF(AND(ISNUMBER(OFFSET('Water Data'!$D$6,0,10*ROW('Water Data'!D147))),'Data Summary'!BT153="Yes"),OFFSET('Water Data'!$D$6,0,10*ROW('Water Data'!D147)),NA())</f>
        <v>#N/A</v>
      </c>
      <c r="F153" s="506" t="e">
        <f ca="1">+IF(AND(ISNUMBER(OFFSET('Water Data'!$D$9,0,10*ROW('Water Data'!D147))),'Data Summary'!BU153="Yes"),OFFSET('Water Data'!$D$9,0,10*ROW('Water Data'!D147)),NA())</f>
        <v>#N/A</v>
      </c>
      <c r="G153" s="506" t="e">
        <f ca="1">+IF(AND(ISNUMBER(OFFSET('Water Data'!$E$4,0,10*ROW('Water Data'!E147))),'Data Summary'!BV153="Yes"),100-OFFSET('Water Data'!$E$4,0,10*ROW('Water Data'!E147)),NA())</f>
        <v>#N/A</v>
      </c>
      <c r="H153" s="506" t="e">
        <f ca="1">+IF(AND(ISNUMBER(OFFSET('Water Data'!$E$6,0,10*ROW('Water Data'!E147))),'Data Summary'!BW153="Yes"),OFFSET('Water Data'!$E$6,0,10*ROW('Water Data'!E147)),NA())</f>
        <v>#N/A</v>
      </c>
      <c r="I153" s="506" t="e">
        <f ca="1">+IF(AND(ISNUMBER(OFFSET('Water Data'!$E$9,0,10*ROW('Water Data'!E147))),'Data Summary'!BX153="Yes"),OFFSET('Water Data'!$E$9,0,10*ROW('Water Data'!E147)),NA())</f>
        <v>#N/A</v>
      </c>
      <c r="J153" s="506" t="e">
        <f ca="1">+IF(AND(ISNUMBER(OFFSET('Water Data'!$F$4,0,10*ROW('Water Data'!F147))),'Data Summary'!BY153="Yes"),100-OFFSET('Water Data'!$F$4,0,10*ROW('Water Data'!F147)),NA())</f>
        <v>#N/A</v>
      </c>
      <c r="K153" s="506" t="e">
        <f ca="1">+IF(AND(ISNUMBER(OFFSET('Water Data'!$F$6,0,10*ROW('Water Data'!F147))),'Data Summary'!BZ153="Yes"),OFFSET('Water Data'!$F$6,0,10*ROW('Water Data'!F147)),NA())</f>
        <v>#N/A</v>
      </c>
      <c r="L153" s="506" t="e">
        <f ca="1">+IF(AND(ISNUMBER(OFFSET('Water Data'!$F$9,0,10*ROW('Water Data'!F147))),'Data Summary'!CA153="Yes"),OFFSET('Water Data'!$F$9,0,10*ROW('Water Data'!F147)),NA())</f>
        <v>#N/A</v>
      </c>
      <c r="M153" s="506" t="e">
        <f ca="1">+IF(AND(ISNUMBER(OFFSET('Water Data'!$G$4,0,10*ROW('Water Data'!G147))),'Data Summary'!CB153="Yes"),100-OFFSET('Water Data'!$G$4,0,10*ROW('Water Data'!G147)),NA())</f>
        <v>#N/A</v>
      </c>
      <c r="N153" s="506" t="e">
        <f ca="1">+IF(AND(ISNUMBER(OFFSET('Water Data'!$G$6,0,10*ROW('Water Data'!G147))),'Data Summary'!CC153="Yes"),OFFSET('Water Data'!$G$6,0,10*ROW('Water Data'!G147)),NA())</f>
        <v>#N/A</v>
      </c>
      <c r="O153" s="506" t="e">
        <f ca="1">+IF(AND(ISNUMBER(OFFSET('Water Data'!$G$9,0,10*ROW('Water Data'!G147))),'Data Summary'!CD153="Yes"),OFFSET('Water Data'!$G$9,0,10*ROW('Water Data'!G147)),NA())</f>
        <v>#N/A</v>
      </c>
      <c r="P153" s="506" t="e">
        <f ca="1">+IF(AND(ISNUMBER(OFFSET('Water Data'!$H$4,0,10*ROW('Water Data'!H147))),'Data Summary'!CE153="Yes"),100-OFFSET('Water Data'!$H$4,0,10*ROW('Water Data'!H147)),NA())</f>
        <v>#N/A</v>
      </c>
      <c r="Q153" s="506" t="e">
        <f ca="1">+IF(AND(ISNUMBER(OFFSET('Water Data'!$H$6,0,10*ROW('Water Data'!H147))),'Data Summary'!CF153="Yes"),OFFSET('Water Data'!$H$6,0,10*ROW('Water Data'!H147)),NA())</f>
        <v>#N/A</v>
      </c>
      <c r="R153" s="506" t="e">
        <f ca="1">+IF(AND(ISNUMBER(OFFSET('Water Data'!$H$9,0,10*ROW('Water Data'!H147))),'Data Summary'!CG153="Yes"),OFFSET('Water Data'!$H$9,0,10*ROW('Water Data'!H147)),NA())</f>
        <v>#N/A</v>
      </c>
      <c r="S153" s="506" t="e">
        <f ca="1">+IF(AND(ISNUMBER(OFFSET('Water Data'!$I$4,0,10*ROW('Water Data'!I147))),'Data Summary'!CH153="Yes"),100-OFFSET('Water Data'!$I$4,0,10*ROW('Water Data'!I147)),NA())</f>
        <v>#N/A</v>
      </c>
      <c r="T153" s="506" t="e">
        <f ca="1">+IF(AND(ISNUMBER(OFFSET('Water Data'!$I$6,0,10*ROW('Water Data'!I147))),'Data Summary'!CI153="Yes"),OFFSET('Water Data'!$I$6,0,10*ROW('Water Data'!I147)),NA())</f>
        <v>#N/A</v>
      </c>
      <c r="U153" s="506" t="e">
        <f ca="1">+IF(AND(ISNUMBER(OFFSET('Water Data'!$I$9,0,10*ROW('Water Data'!I147))),'Data Summary'!CJ153="Yes"),OFFSET('Water Data'!$I$9,0,10*ROW('Water Data'!I147)),NA())</f>
        <v>#N/A</v>
      </c>
      <c r="V153" s="507" t="e">
        <f ca="1">+IF(AND(ISNUMBER(OFFSET('Sanitation Data'!$D$4,0,10*ROW('Sanitation Data'!D147))),'Data Summary'!CK153="Yes"),100-OFFSET('Sanitation Data'!$D$4,0,10*ROW('Sanitation Data'!D147)),NA())</f>
        <v>#N/A</v>
      </c>
      <c r="W153" s="507" t="e">
        <f ca="1">+IF(AND(ISNUMBER(OFFSET('Sanitation Data'!$D$6,0,10*ROW('Sanitation Data'!D147))),'Data Summary'!CL153="Yes"),OFFSET('Sanitation Data'!$D$6,0,10*ROW('Sanitation Data'!D147)),NA())</f>
        <v>#N/A</v>
      </c>
      <c r="X153" s="507" t="e">
        <f ca="1">+IF(AND(ISNUMBER(OFFSET('Sanitation Data'!$D$10,0,10*ROW('Sanitation Data'!D147))),'Data Summary'!CM153="Yes"),OFFSET('Sanitation Data'!$D$10,0,10*ROW('Sanitation Data'!D147)),NA())</f>
        <v>#N/A</v>
      </c>
      <c r="Y153" s="507" t="e">
        <f ca="1">+IF(AND(ISNUMBER(OFFSET('Sanitation Data'!$D$11,0,10*ROW('Sanitation Data'!D147))),'Data Summary'!CN153="Yes"),OFFSET('Sanitation Data'!$D$11,0,10*ROW('Sanitation Data'!D147)),NA())</f>
        <v>#N/A</v>
      </c>
      <c r="Z153" s="507" t="e">
        <f ca="1">+IF(AND(ISNUMBER(OFFSET('Sanitation Data'!$D$12,0,10*ROW('Sanitation Data'!D147))),'Data Summary'!CO153="Yes"),OFFSET('Sanitation Data'!$D$12,0,10*ROW('Sanitation Data'!D147)),NA())</f>
        <v>#N/A</v>
      </c>
      <c r="AA153" s="507" t="e">
        <f ca="1">+IF(AND(ISNUMBER(OFFSET('Sanitation Data'!$E$4,0,10*ROW('Sanitation Data'!E147))),'Data Summary'!CP153="Yes"),100-OFFSET('Sanitation Data'!$E$4,0,10*ROW('Sanitation Data'!E147)),NA())</f>
        <v>#N/A</v>
      </c>
      <c r="AB153" s="507" t="e">
        <f ca="1">+IF(AND(ISNUMBER(OFFSET('Sanitation Data'!$E$6,0,10*ROW('Sanitation Data'!E147))),'Data Summary'!CQ153="Yes"),OFFSET('Sanitation Data'!$E$6,0,10*ROW('Sanitation Data'!E147)),NA())</f>
        <v>#N/A</v>
      </c>
      <c r="AC153" s="507" t="e">
        <f ca="1">+IF(AND(ISNUMBER(OFFSET('Sanitation Data'!$E$10,0,10*ROW('Sanitation Data'!E147))),'Data Summary'!CR153="Yes"),OFFSET('Sanitation Data'!$E$10,0,10*ROW('Sanitation Data'!E147)),NA())</f>
        <v>#N/A</v>
      </c>
      <c r="AD153" s="507" t="e">
        <f ca="1">+IF(AND(ISNUMBER(OFFSET('Sanitation Data'!$E$11,0,10*ROW('Sanitation Data'!E147))),'Data Summary'!CS153="Yes"),OFFSET('Sanitation Data'!$E$11,0,10*ROW('Sanitation Data'!E147)),NA())</f>
        <v>#N/A</v>
      </c>
      <c r="AE153" s="507" t="e">
        <f ca="1">+IF(AND(ISNUMBER(OFFSET('Sanitation Data'!$E$12,0,10*ROW('Sanitation Data'!E147))),'Data Summary'!CT153="Yes"),OFFSET('Sanitation Data'!$E$12,0,10*ROW('Sanitation Data'!E147)),NA())</f>
        <v>#N/A</v>
      </c>
      <c r="AF153" s="507" t="e">
        <f ca="1">+IF(AND(ISNUMBER(OFFSET('Sanitation Data'!$F$4,0,10*ROW('Sanitation Data'!F147))),'Data Summary'!CU153="Yes"),100-OFFSET('Sanitation Data'!$F$4,0,10*ROW('Sanitation Data'!F147)),NA())</f>
        <v>#N/A</v>
      </c>
      <c r="AG153" s="507" t="e">
        <f ca="1">+IF(AND(ISNUMBER(OFFSET('Sanitation Data'!$F$6,0,10*ROW('Sanitation Data'!F147))),'Data Summary'!CV153="Yes"),OFFSET('Sanitation Data'!$F$6,0,10*ROW('Sanitation Data'!F147)),NA())</f>
        <v>#N/A</v>
      </c>
      <c r="AH153" s="507" t="e">
        <f ca="1">+IF(AND(ISNUMBER(OFFSET('Sanitation Data'!$F$10,0,10*ROW('Sanitation Data'!F147))),'Data Summary'!CW153="Yes"),OFFSET('Sanitation Data'!$F$10,0,10*ROW('Sanitation Data'!F147)),NA())</f>
        <v>#N/A</v>
      </c>
      <c r="AI153" s="507" t="e">
        <f ca="1">+IF(AND(ISNUMBER(OFFSET('Sanitation Data'!$F$11,0,10*ROW('Sanitation Data'!F147))),'Data Summary'!CX153="Yes"),OFFSET('Sanitation Data'!$F$11,0,10*ROW('Sanitation Data'!F147)),NA())</f>
        <v>#N/A</v>
      </c>
      <c r="AJ153" s="507" t="e">
        <f ca="1">+IF(AND(ISNUMBER(OFFSET('Sanitation Data'!$F$12,0,10*ROW('Sanitation Data'!F147))),'Data Summary'!CY153="Yes"),OFFSET('Sanitation Data'!$F$12,0,10*ROW('Sanitation Data'!F147)),NA())</f>
        <v>#N/A</v>
      </c>
      <c r="AK153" s="507" t="e">
        <f ca="1">+IF(AND(ISNUMBER(OFFSET('Sanitation Data'!$G$4,0,10*ROW('Sanitation Data'!G147))),'Data Summary'!CZ153="Yes"),100-OFFSET('Sanitation Data'!$G$4,0,10*ROW('Sanitation Data'!G147)),NA())</f>
        <v>#N/A</v>
      </c>
      <c r="AL153" s="507" t="e">
        <f ca="1">+IF(AND(ISNUMBER(OFFSET('Sanitation Data'!$G$6,0,10*ROW('Sanitation Data'!G147))),'Data Summary'!DA153="Yes"),OFFSET('Sanitation Data'!$G$6,0,10*ROW('Sanitation Data'!G147)),NA())</f>
        <v>#N/A</v>
      </c>
      <c r="AM153" s="507" t="e">
        <f ca="1">+IF(AND(ISNUMBER(OFFSET('Sanitation Data'!$G$10,0,10*ROW('Sanitation Data'!G147))),'Data Summary'!DB153="Yes"),OFFSET('Sanitation Data'!$G$10,0,10*ROW('Sanitation Data'!G147)),NA())</f>
        <v>#N/A</v>
      </c>
      <c r="AN153" s="507" t="e">
        <f ca="1">+IF(AND(ISNUMBER(OFFSET('Sanitation Data'!$G$11,0,10*ROW('Sanitation Data'!G147))),'Data Summary'!DC153="Yes"),OFFSET('Sanitation Data'!$G$11,0,10*ROW('Sanitation Data'!G147)),NA())</f>
        <v>#N/A</v>
      </c>
      <c r="AO153" s="507" t="e">
        <f ca="1">+IF(AND(ISNUMBER(OFFSET('Sanitation Data'!$G$12,0,10*ROW('Sanitation Data'!G147))),'Data Summary'!DD153="Yes"),OFFSET('Sanitation Data'!$G$12,0,10*ROW('Sanitation Data'!G147)),NA())</f>
        <v>#N/A</v>
      </c>
      <c r="AP153" s="507" t="e">
        <f ca="1">+IF(AND(ISNUMBER(OFFSET('Sanitation Data'!$H$4,0,10*ROW('Sanitation Data'!H147))),'Data Summary'!DE153="Yes"),100-OFFSET('Sanitation Data'!$H$4,0,10*ROW('Sanitation Data'!H147)),NA())</f>
        <v>#N/A</v>
      </c>
      <c r="AQ153" s="507" t="e">
        <f ca="1">+IF(AND(ISNUMBER(OFFSET('Sanitation Data'!$H$6,0,10*ROW('Sanitation Data'!H147))),'Data Summary'!DF153="Yes"),OFFSET('Sanitation Data'!$H$6,0,10*ROW('Sanitation Data'!H147)),NA())</f>
        <v>#N/A</v>
      </c>
      <c r="AR153" s="507" t="e">
        <f ca="1">+IF(AND(ISNUMBER(OFFSET('Sanitation Data'!$H$10,0,10*ROW('Sanitation Data'!H147))),'Data Summary'!DG153="Yes"),OFFSET('Sanitation Data'!$H$10,0,10*ROW('Sanitation Data'!H147)),NA())</f>
        <v>#N/A</v>
      </c>
      <c r="AS153" s="507" t="e">
        <f ca="1">+IF(AND(ISNUMBER(OFFSET('Sanitation Data'!$H$11,0,10*ROW('Sanitation Data'!H147))),'Data Summary'!DH153="Yes"),OFFSET('Sanitation Data'!$H$11,0,10*ROW('Sanitation Data'!H147)),NA())</f>
        <v>#N/A</v>
      </c>
      <c r="AT153" s="507" t="e">
        <f ca="1">+IF(AND(ISNUMBER(OFFSET('Sanitation Data'!$H$12,0,10*ROW('Sanitation Data'!H147))),'Data Summary'!DI153="Yes"),OFFSET('Sanitation Data'!$H$12,0,10*ROW('Sanitation Data'!H147)),NA())</f>
        <v>#N/A</v>
      </c>
      <c r="AU153" s="507" t="e">
        <f ca="1">+IF(AND(ISNUMBER(OFFSET('Sanitation Data'!$I$4,0,10*ROW('Sanitation Data'!I147))),'Data Summary'!DJ153="Yes"),100-OFFSET('Sanitation Data'!$I$4,0,10*ROW('Sanitation Data'!I147)),NA())</f>
        <v>#N/A</v>
      </c>
      <c r="AV153" s="507" t="e">
        <f ca="1">+IF(AND(ISNUMBER(OFFSET('Sanitation Data'!$I$6,0,10*ROW('Sanitation Data'!I147))),'Data Summary'!DK153="Yes"),OFFSET('Sanitation Data'!$I$6,0,10*ROW('Sanitation Data'!I147)),NA())</f>
        <v>#N/A</v>
      </c>
      <c r="AW153" s="507" t="e">
        <f ca="1">+IF(AND(ISNUMBER(OFFSET('Sanitation Data'!$I$10,0,10*ROW('Sanitation Data'!I147))),'Data Summary'!DL153="Yes"),OFFSET('Sanitation Data'!$I$10,0,10*ROW('Sanitation Data'!I147)),NA())</f>
        <v>#N/A</v>
      </c>
      <c r="AX153" s="507" t="e">
        <f ca="1">+IF(AND(ISNUMBER(OFFSET('Sanitation Data'!$I$11,0,10*ROW('Sanitation Data'!I147))),'Data Summary'!DM153="Yes"),OFFSET('Sanitation Data'!$I$11,0,10*ROW('Sanitation Data'!I147)),NA())</f>
        <v>#N/A</v>
      </c>
      <c r="AY153" s="507" t="e">
        <f ca="1">+IF(AND(ISNUMBER(OFFSET('Sanitation Data'!$I$12,0,10*ROW('Sanitation Data'!I147))),'Data Summary'!DN153="Yes"),OFFSET('Sanitation Data'!$I$12,0,10*ROW('Sanitation Data'!I147)),NA())</f>
        <v>#N/A</v>
      </c>
      <c r="AZ153" s="508" t="e">
        <f ca="1">+IF(AND(ISNUMBER(OFFSET('Hygiene Data'!$D$5,0,10*ROW('Hygiene Data'!D147))),'Data Summary'!DO153="Yes"),OFFSET('Hygiene Data'!$D$5,0,10*ROW('Hygiene Data'!D147)),NA())</f>
        <v>#N/A</v>
      </c>
      <c r="BA153" s="508" t="e">
        <f ca="1">+IF(AND(ISNUMBER(OFFSET('Hygiene Data'!$D$7,0,10*ROW('Hygiene Data'!D147))),'Data Summary'!DP153="Yes"),OFFSET('Hygiene Data'!$D$7,0,10*ROW('Hygiene Data'!D147)),NA())</f>
        <v>#N/A</v>
      </c>
      <c r="BB153" s="508" t="e">
        <f ca="1">+IF(AND(ISNUMBER(OFFSET('Hygiene Data'!$D$9,0,10*ROW('Hygiene Data'!D147))),'Data Summary'!DQ153="Yes"),OFFSET('Hygiene Data'!$D$9,0,10*ROW('Hygiene Data'!D147)),NA())</f>
        <v>#N/A</v>
      </c>
      <c r="BC153" s="508" t="e">
        <f ca="1">+IF(AND(ISNUMBER(OFFSET('Hygiene Data'!$E$5,0,10*ROW('Hygiene Data'!E147))),'Data Summary'!DR153="Yes"),OFFSET('Hygiene Data'!$E$5,0,10*ROW('Hygiene Data'!E147)),NA())</f>
        <v>#N/A</v>
      </c>
      <c r="BD153" s="508" t="e">
        <f ca="1">+IF(AND(ISNUMBER(OFFSET('Hygiene Data'!$E$7,0,10*ROW('Hygiene Data'!E147))),'Data Summary'!DS153="Yes"),OFFSET('Hygiene Data'!$E$7,0,10*ROW('Hygiene Data'!E147)),NA())</f>
        <v>#N/A</v>
      </c>
      <c r="BE153" s="508" t="e">
        <f ca="1">+IF(AND(ISNUMBER(OFFSET('Hygiene Data'!$E$9,0,10*ROW('Hygiene Data'!E147))),'Data Summary'!DT153="Yes"),OFFSET('Hygiene Data'!$E$9,0,10*ROW('Hygiene Data'!E147)),NA())</f>
        <v>#N/A</v>
      </c>
      <c r="BF153" s="508" t="e">
        <f ca="1">+IF(AND(ISNUMBER(OFFSET('Hygiene Data'!$F$5,0,10*ROW('Hygiene Data'!F147))),'Data Summary'!DU153="Yes"),OFFSET('Hygiene Data'!$F$5,0,10*ROW('Hygiene Data'!F147)),NA())</f>
        <v>#N/A</v>
      </c>
      <c r="BG153" s="508" t="e">
        <f ca="1">+IF(AND(ISNUMBER(OFFSET('Hygiene Data'!$F$7,0,10*ROW('Hygiene Data'!F147))),'Data Summary'!DV153="Yes"),OFFSET('Hygiene Data'!$F$7,0,10*ROW('Hygiene Data'!F147)),NA())</f>
        <v>#N/A</v>
      </c>
      <c r="BH153" s="508" t="e">
        <f ca="1">+IF(AND(ISNUMBER(OFFSET('Hygiene Data'!$F$9,0,10*ROW('Hygiene Data'!F147))),'Data Summary'!DW153="Yes"),OFFSET('Hygiene Data'!$F$9,0,10*ROW('Hygiene Data'!F147)),NA())</f>
        <v>#N/A</v>
      </c>
      <c r="BI153" s="508" t="e">
        <f ca="1">+IF(AND(ISNUMBER(OFFSET('Hygiene Data'!$G$5,0,10*ROW('Hygiene Data'!G147))),'Data Summary'!DX153="Yes"),OFFSET('Hygiene Data'!$G$5,0,10*ROW('Hygiene Data'!G147)),NA())</f>
        <v>#N/A</v>
      </c>
      <c r="BJ153" s="508" t="e">
        <f ca="1">+IF(AND(ISNUMBER(OFFSET('Hygiene Data'!$G$7,0,10*ROW('Hygiene Data'!G147))),'Data Summary'!DY153="Yes"),OFFSET('Hygiene Data'!$G$7,0,10*ROW('Hygiene Data'!G147)),NA())</f>
        <v>#N/A</v>
      </c>
      <c r="BK153" s="508" t="e">
        <f ca="1">+IF(AND(ISNUMBER(OFFSET('Hygiene Data'!$G$9,0,10*ROW('Hygiene Data'!G147))),'Data Summary'!DZ153="Yes"),OFFSET('Hygiene Data'!$G$9,0,10*ROW('Hygiene Data'!G147)),NA())</f>
        <v>#N/A</v>
      </c>
      <c r="BL153" s="508" t="e">
        <f ca="1">+IF(AND(ISNUMBER(OFFSET('Hygiene Data'!$H$5,0,10*ROW('Hygiene Data'!H147))),'Data Summary'!EA153="Yes"),OFFSET('Hygiene Data'!$H$5,0,10*ROW('Hygiene Data'!H147)),NA())</f>
        <v>#N/A</v>
      </c>
      <c r="BM153" s="508" t="e">
        <f ca="1">+IF(AND(ISNUMBER(OFFSET('Hygiene Data'!$H$7,0,10*ROW('Hygiene Data'!H147))),'Data Summary'!EB153="Yes"),OFFSET('Hygiene Data'!$H$7,0,10*ROW('Hygiene Data'!H147)),NA())</f>
        <v>#N/A</v>
      </c>
      <c r="BN153" s="508" t="e">
        <f ca="1">+IF(AND(ISNUMBER(OFFSET('Hygiene Data'!$H$9,0,10*ROW('Hygiene Data'!H147))),'Data Summary'!EC153="Yes"),OFFSET('Hygiene Data'!$H$9,0,10*ROW('Hygiene Data'!H147)),NA())</f>
        <v>#N/A</v>
      </c>
      <c r="BO153" s="508" t="e">
        <f ca="1">+IF(AND(ISNUMBER(OFFSET('Hygiene Data'!$I$5,0,10*ROW('Hygiene Data'!I147))),'Data Summary'!ED153="Yes"),OFFSET('Hygiene Data'!$I$5,0,10*ROW('Hygiene Data'!I147)),NA())</f>
        <v>#N/A</v>
      </c>
      <c r="BP153" s="508" t="e">
        <f ca="1">+IF(AND(ISNUMBER(OFFSET('Hygiene Data'!$I$7,0,10*ROW('Hygiene Data'!I147))),'Data Summary'!EE153="Yes"),OFFSET('Hygiene Data'!$I$7,0,10*ROW('Hygiene Data'!I147)),NA())</f>
        <v>#N/A</v>
      </c>
      <c r="BQ153" s="508" t="e">
        <f ca="1">+IF(AND(ISNUMBER(OFFSET('Hygiene Data'!$I$9,0,10*ROW('Hygiene Data'!I147))),'Data Summary'!EF153="Yes"),OFFSET('Hygiene Data'!$I$9,0,10*ROW('Hygiene Data'!I147)),NA())</f>
        <v>#N/A</v>
      </c>
    </row>
    <row r="154" spans="1:69" x14ac:dyDescent="0.25">
      <c r="A154" s="504" t="e">
        <f ca="1">+RIGHT('Data Summary'!A154,LEN('Data Summary'!A154)-9)</f>
        <v>#VALUE!</v>
      </c>
      <c r="B154" s="478" t="str">
        <f ca="1">+IF(ISTEXT('Data Summary'!B154),'Data Summary'!B154,"")</f>
        <v/>
      </c>
      <c r="C154" s="505" t="e">
        <f ca="1">+VALUE('Data Summary'!C154)</f>
        <v>#VALUE!</v>
      </c>
      <c r="D154" s="506" t="e">
        <f ca="1">+IF(AND(ISNUMBER(OFFSET('Water Data'!$D$4,0,10*ROW('Water Data'!D148))),'Data Summary'!BS154="Yes"),100-OFFSET('Water Data'!$D$4,0,10*ROW('Water Data'!D148)),NA())</f>
        <v>#N/A</v>
      </c>
      <c r="E154" s="506" t="e">
        <f ca="1">+IF(AND(ISNUMBER(OFFSET('Water Data'!$D$6,0,10*ROW('Water Data'!D148))),'Data Summary'!BT154="Yes"),OFFSET('Water Data'!$D$6,0,10*ROW('Water Data'!D148)),NA())</f>
        <v>#N/A</v>
      </c>
      <c r="F154" s="506" t="e">
        <f ca="1">+IF(AND(ISNUMBER(OFFSET('Water Data'!$D$9,0,10*ROW('Water Data'!D148))),'Data Summary'!BU154="Yes"),OFFSET('Water Data'!$D$9,0,10*ROW('Water Data'!D148)),NA())</f>
        <v>#N/A</v>
      </c>
      <c r="G154" s="506" t="e">
        <f ca="1">+IF(AND(ISNUMBER(OFFSET('Water Data'!$E$4,0,10*ROW('Water Data'!E148))),'Data Summary'!BV154="Yes"),100-OFFSET('Water Data'!$E$4,0,10*ROW('Water Data'!E148)),NA())</f>
        <v>#N/A</v>
      </c>
      <c r="H154" s="506" t="e">
        <f ca="1">+IF(AND(ISNUMBER(OFFSET('Water Data'!$E$6,0,10*ROW('Water Data'!E148))),'Data Summary'!BW154="Yes"),OFFSET('Water Data'!$E$6,0,10*ROW('Water Data'!E148)),NA())</f>
        <v>#N/A</v>
      </c>
      <c r="I154" s="506" t="e">
        <f ca="1">+IF(AND(ISNUMBER(OFFSET('Water Data'!$E$9,0,10*ROW('Water Data'!E148))),'Data Summary'!BX154="Yes"),OFFSET('Water Data'!$E$9,0,10*ROW('Water Data'!E148)),NA())</f>
        <v>#N/A</v>
      </c>
      <c r="J154" s="506" t="e">
        <f ca="1">+IF(AND(ISNUMBER(OFFSET('Water Data'!$F$4,0,10*ROW('Water Data'!F148))),'Data Summary'!BY154="Yes"),100-OFFSET('Water Data'!$F$4,0,10*ROW('Water Data'!F148)),NA())</f>
        <v>#N/A</v>
      </c>
      <c r="K154" s="506" t="e">
        <f ca="1">+IF(AND(ISNUMBER(OFFSET('Water Data'!$F$6,0,10*ROW('Water Data'!F148))),'Data Summary'!BZ154="Yes"),OFFSET('Water Data'!$F$6,0,10*ROW('Water Data'!F148)),NA())</f>
        <v>#N/A</v>
      </c>
      <c r="L154" s="506" t="e">
        <f ca="1">+IF(AND(ISNUMBER(OFFSET('Water Data'!$F$9,0,10*ROW('Water Data'!F148))),'Data Summary'!CA154="Yes"),OFFSET('Water Data'!$F$9,0,10*ROW('Water Data'!F148)),NA())</f>
        <v>#N/A</v>
      </c>
      <c r="M154" s="506" t="e">
        <f ca="1">+IF(AND(ISNUMBER(OFFSET('Water Data'!$G$4,0,10*ROW('Water Data'!G148))),'Data Summary'!CB154="Yes"),100-OFFSET('Water Data'!$G$4,0,10*ROW('Water Data'!G148)),NA())</f>
        <v>#N/A</v>
      </c>
      <c r="N154" s="506" t="e">
        <f ca="1">+IF(AND(ISNUMBER(OFFSET('Water Data'!$G$6,0,10*ROW('Water Data'!G148))),'Data Summary'!CC154="Yes"),OFFSET('Water Data'!$G$6,0,10*ROW('Water Data'!G148)),NA())</f>
        <v>#N/A</v>
      </c>
      <c r="O154" s="506" t="e">
        <f ca="1">+IF(AND(ISNUMBER(OFFSET('Water Data'!$G$9,0,10*ROW('Water Data'!G148))),'Data Summary'!CD154="Yes"),OFFSET('Water Data'!$G$9,0,10*ROW('Water Data'!G148)),NA())</f>
        <v>#N/A</v>
      </c>
      <c r="P154" s="506" t="e">
        <f ca="1">+IF(AND(ISNUMBER(OFFSET('Water Data'!$H$4,0,10*ROW('Water Data'!H148))),'Data Summary'!CE154="Yes"),100-OFFSET('Water Data'!$H$4,0,10*ROW('Water Data'!H148)),NA())</f>
        <v>#N/A</v>
      </c>
      <c r="Q154" s="506" t="e">
        <f ca="1">+IF(AND(ISNUMBER(OFFSET('Water Data'!$H$6,0,10*ROW('Water Data'!H148))),'Data Summary'!CF154="Yes"),OFFSET('Water Data'!$H$6,0,10*ROW('Water Data'!H148)),NA())</f>
        <v>#N/A</v>
      </c>
      <c r="R154" s="506" t="e">
        <f ca="1">+IF(AND(ISNUMBER(OFFSET('Water Data'!$H$9,0,10*ROW('Water Data'!H148))),'Data Summary'!CG154="Yes"),OFFSET('Water Data'!$H$9,0,10*ROW('Water Data'!H148)),NA())</f>
        <v>#N/A</v>
      </c>
      <c r="S154" s="506" t="e">
        <f ca="1">+IF(AND(ISNUMBER(OFFSET('Water Data'!$I$4,0,10*ROW('Water Data'!I148))),'Data Summary'!CH154="Yes"),100-OFFSET('Water Data'!$I$4,0,10*ROW('Water Data'!I148)),NA())</f>
        <v>#N/A</v>
      </c>
      <c r="T154" s="506" t="e">
        <f ca="1">+IF(AND(ISNUMBER(OFFSET('Water Data'!$I$6,0,10*ROW('Water Data'!I148))),'Data Summary'!CI154="Yes"),OFFSET('Water Data'!$I$6,0,10*ROW('Water Data'!I148)),NA())</f>
        <v>#N/A</v>
      </c>
      <c r="U154" s="506" t="e">
        <f ca="1">+IF(AND(ISNUMBER(OFFSET('Water Data'!$I$9,0,10*ROW('Water Data'!I148))),'Data Summary'!CJ154="Yes"),OFFSET('Water Data'!$I$9,0,10*ROW('Water Data'!I148)),NA())</f>
        <v>#N/A</v>
      </c>
      <c r="V154" s="507" t="e">
        <f ca="1">+IF(AND(ISNUMBER(OFFSET('Sanitation Data'!$D$4,0,10*ROW('Sanitation Data'!D148))),'Data Summary'!CK154="Yes"),100-OFFSET('Sanitation Data'!$D$4,0,10*ROW('Sanitation Data'!D148)),NA())</f>
        <v>#N/A</v>
      </c>
      <c r="W154" s="507" t="e">
        <f ca="1">+IF(AND(ISNUMBER(OFFSET('Sanitation Data'!$D$6,0,10*ROW('Sanitation Data'!D148))),'Data Summary'!CL154="Yes"),OFFSET('Sanitation Data'!$D$6,0,10*ROW('Sanitation Data'!D148)),NA())</f>
        <v>#N/A</v>
      </c>
      <c r="X154" s="507" t="e">
        <f ca="1">+IF(AND(ISNUMBER(OFFSET('Sanitation Data'!$D$10,0,10*ROW('Sanitation Data'!D148))),'Data Summary'!CM154="Yes"),OFFSET('Sanitation Data'!$D$10,0,10*ROW('Sanitation Data'!D148)),NA())</f>
        <v>#N/A</v>
      </c>
      <c r="Y154" s="507" t="e">
        <f ca="1">+IF(AND(ISNUMBER(OFFSET('Sanitation Data'!$D$11,0,10*ROW('Sanitation Data'!D148))),'Data Summary'!CN154="Yes"),OFFSET('Sanitation Data'!$D$11,0,10*ROW('Sanitation Data'!D148)),NA())</f>
        <v>#N/A</v>
      </c>
      <c r="Z154" s="507" t="e">
        <f ca="1">+IF(AND(ISNUMBER(OFFSET('Sanitation Data'!$D$12,0,10*ROW('Sanitation Data'!D148))),'Data Summary'!CO154="Yes"),OFFSET('Sanitation Data'!$D$12,0,10*ROW('Sanitation Data'!D148)),NA())</f>
        <v>#N/A</v>
      </c>
      <c r="AA154" s="507" t="e">
        <f ca="1">+IF(AND(ISNUMBER(OFFSET('Sanitation Data'!$E$4,0,10*ROW('Sanitation Data'!E148))),'Data Summary'!CP154="Yes"),100-OFFSET('Sanitation Data'!$E$4,0,10*ROW('Sanitation Data'!E148)),NA())</f>
        <v>#N/A</v>
      </c>
      <c r="AB154" s="507" t="e">
        <f ca="1">+IF(AND(ISNUMBER(OFFSET('Sanitation Data'!$E$6,0,10*ROW('Sanitation Data'!E148))),'Data Summary'!CQ154="Yes"),OFFSET('Sanitation Data'!$E$6,0,10*ROW('Sanitation Data'!E148)),NA())</f>
        <v>#N/A</v>
      </c>
      <c r="AC154" s="507" t="e">
        <f ca="1">+IF(AND(ISNUMBER(OFFSET('Sanitation Data'!$E$10,0,10*ROW('Sanitation Data'!E148))),'Data Summary'!CR154="Yes"),OFFSET('Sanitation Data'!$E$10,0,10*ROW('Sanitation Data'!E148)),NA())</f>
        <v>#N/A</v>
      </c>
      <c r="AD154" s="507" t="e">
        <f ca="1">+IF(AND(ISNUMBER(OFFSET('Sanitation Data'!$E$11,0,10*ROW('Sanitation Data'!E148))),'Data Summary'!CS154="Yes"),OFFSET('Sanitation Data'!$E$11,0,10*ROW('Sanitation Data'!E148)),NA())</f>
        <v>#N/A</v>
      </c>
      <c r="AE154" s="507" t="e">
        <f ca="1">+IF(AND(ISNUMBER(OFFSET('Sanitation Data'!$E$12,0,10*ROW('Sanitation Data'!E148))),'Data Summary'!CT154="Yes"),OFFSET('Sanitation Data'!$E$12,0,10*ROW('Sanitation Data'!E148)),NA())</f>
        <v>#N/A</v>
      </c>
      <c r="AF154" s="507" t="e">
        <f ca="1">+IF(AND(ISNUMBER(OFFSET('Sanitation Data'!$F$4,0,10*ROW('Sanitation Data'!F148))),'Data Summary'!CU154="Yes"),100-OFFSET('Sanitation Data'!$F$4,0,10*ROW('Sanitation Data'!F148)),NA())</f>
        <v>#N/A</v>
      </c>
      <c r="AG154" s="507" t="e">
        <f ca="1">+IF(AND(ISNUMBER(OFFSET('Sanitation Data'!$F$6,0,10*ROW('Sanitation Data'!F148))),'Data Summary'!CV154="Yes"),OFFSET('Sanitation Data'!$F$6,0,10*ROW('Sanitation Data'!F148)),NA())</f>
        <v>#N/A</v>
      </c>
      <c r="AH154" s="507" t="e">
        <f ca="1">+IF(AND(ISNUMBER(OFFSET('Sanitation Data'!$F$10,0,10*ROW('Sanitation Data'!F148))),'Data Summary'!CW154="Yes"),OFFSET('Sanitation Data'!$F$10,0,10*ROW('Sanitation Data'!F148)),NA())</f>
        <v>#N/A</v>
      </c>
      <c r="AI154" s="507" t="e">
        <f ca="1">+IF(AND(ISNUMBER(OFFSET('Sanitation Data'!$F$11,0,10*ROW('Sanitation Data'!F148))),'Data Summary'!CX154="Yes"),OFFSET('Sanitation Data'!$F$11,0,10*ROW('Sanitation Data'!F148)),NA())</f>
        <v>#N/A</v>
      </c>
      <c r="AJ154" s="507" t="e">
        <f ca="1">+IF(AND(ISNUMBER(OFFSET('Sanitation Data'!$F$12,0,10*ROW('Sanitation Data'!F148))),'Data Summary'!CY154="Yes"),OFFSET('Sanitation Data'!$F$12,0,10*ROW('Sanitation Data'!F148)),NA())</f>
        <v>#N/A</v>
      </c>
      <c r="AK154" s="507" t="e">
        <f ca="1">+IF(AND(ISNUMBER(OFFSET('Sanitation Data'!$G$4,0,10*ROW('Sanitation Data'!G148))),'Data Summary'!CZ154="Yes"),100-OFFSET('Sanitation Data'!$G$4,0,10*ROW('Sanitation Data'!G148)),NA())</f>
        <v>#N/A</v>
      </c>
      <c r="AL154" s="507" t="e">
        <f ca="1">+IF(AND(ISNUMBER(OFFSET('Sanitation Data'!$G$6,0,10*ROW('Sanitation Data'!G148))),'Data Summary'!DA154="Yes"),OFFSET('Sanitation Data'!$G$6,0,10*ROW('Sanitation Data'!G148)),NA())</f>
        <v>#N/A</v>
      </c>
      <c r="AM154" s="507" t="e">
        <f ca="1">+IF(AND(ISNUMBER(OFFSET('Sanitation Data'!$G$10,0,10*ROW('Sanitation Data'!G148))),'Data Summary'!DB154="Yes"),OFFSET('Sanitation Data'!$G$10,0,10*ROW('Sanitation Data'!G148)),NA())</f>
        <v>#N/A</v>
      </c>
      <c r="AN154" s="507" t="e">
        <f ca="1">+IF(AND(ISNUMBER(OFFSET('Sanitation Data'!$G$11,0,10*ROW('Sanitation Data'!G148))),'Data Summary'!DC154="Yes"),OFFSET('Sanitation Data'!$G$11,0,10*ROW('Sanitation Data'!G148)),NA())</f>
        <v>#N/A</v>
      </c>
      <c r="AO154" s="507" t="e">
        <f ca="1">+IF(AND(ISNUMBER(OFFSET('Sanitation Data'!$G$12,0,10*ROW('Sanitation Data'!G148))),'Data Summary'!DD154="Yes"),OFFSET('Sanitation Data'!$G$12,0,10*ROW('Sanitation Data'!G148)),NA())</f>
        <v>#N/A</v>
      </c>
      <c r="AP154" s="507" t="e">
        <f ca="1">+IF(AND(ISNUMBER(OFFSET('Sanitation Data'!$H$4,0,10*ROW('Sanitation Data'!H148))),'Data Summary'!DE154="Yes"),100-OFFSET('Sanitation Data'!$H$4,0,10*ROW('Sanitation Data'!H148)),NA())</f>
        <v>#N/A</v>
      </c>
      <c r="AQ154" s="507" t="e">
        <f ca="1">+IF(AND(ISNUMBER(OFFSET('Sanitation Data'!$H$6,0,10*ROW('Sanitation Data'!H148))),'Data Summary'!DF154="Yes"),OFFSET('Sanitation Data'!$H$6,0,10*ROW('Sanitation Data'!H148)),NA())</f>
        <v>#N/A</v>
      </c>
      <c r="AR154" s="507" t="e">
        <f ca="1">+IF(AND(ISNUMBER(OFFSET('Sanitation Data'!$H$10,0,10*ROW('Sanitation Data'!H148))),'Data Summary'!DG154="Yes"),OFFSET('Sanitation Data'!$H$10,0,10*ROW('Sanitation Data'!H148)),NA())</f>
        <v>#N/A</v>
      </c>
      <c r="AS154" s="507" t="e">
        <f ca="1">+IF(AND(ISNUMBER(OFFSET('Sanitation Data'!$H$11,0,10*ROW('Sanitation Data'!H148))),'Data Summary'!DH154="Yes"),OFFSET('Sanitation Data'!$H$11,0,10*ROW('Sanitation Data'!H148)),NA())</f>
        <v>#N/A</v>
      </c>
      <c r="AT154" s="507" t="e">
        <f ca="1">+IF(AND(ISNUMBER(OFFSET('Sanitation Data'!$H$12,0,10*ROW('Sanitation Data'!H148))),'Data Summary'!DI154="Yes"),OFFSET('Sanitation Data'!$H$12,0,10*ROW('Sanitation Data'!H148)),NA())</f>
        <v>#N/A</v>
      </c>
      <c r="AU154" s="507" t="e">
        <f ca="1">+IF(AND(ISNUMBER(OFFSET('Sanitation Data'!$I$4,0,10*ROW('Sanitation Data'!I148))),'Data Summary'!DJ154="Yes"),100-OFFSET('Sanitation Data'!$I$4,0,10*ROW('Sanitation Data'!I148)),NA())</f>
        <v>#N/A</v>
      </c>
      <c r="AV154" s="507" t="e">
        <f ca="1">+IF(AND(ISNUMBER(OFFSET('Sanitation Data'!$I$6,0,10*ROW('Sanitation Data'!I148))),'Data Summary'!DK154="Yes"),OFFSET('Sanitation Data'!$I$6,0,10*ROW('Sanitation Data'!I148)),NA())</f>
        <v>#N/A</v>
      </c>
      <c r="AW154" s="507" t="e">
        <f ca="1">+IF(AND(ISNUMBER(OFFSET('Sanitation Data'!$I$10,0,10*ROW('Sanitation Data'!I148))),'Data Summary'!DL154="Yes"),OFFSET('Sanitation Data'!$I$10,0,10*ROW('Sanitation Data'!I148)),NA())</f>
        <v>#N/A</v>
      </c>
      <c r="AX154" s="507" t="e">
        <f ca="1">+IF(AND(ISNUMBER(OFFSET('Sanitation Data'!$I$11,0,10*ROW('Sanitation Data'!I148))),'Data Summary'!DM154="Yes"),OFFSET('Sanitation Data'!$I$11,0,10*ROW('Sanitation Data'!I148)),NA())</f>
        <v>#N/A</v>
      </c>
      <c r="AY154" s="507" t="e">
        <f ca="1">+IF(AND(ISNUMBER(OFFSET('Sanitation Data'!$I$12,0,10*ROW('Sanitation Data'!I148))),'Data Summary'!DN154="Yes"),OFFSET('Sanitation Data'!$I$12,0,10*ROW('Sanitation Data'!I148)),NA())</f>
        <v>#N/A</v>
      </c>
      <c r="AZ154" s="508" t="e">
        <f ca="1">+IF(AND(ISNUMBER(OFFSET('Hygiene Data'!$D$5,0,10*ROW('Hygiene Data'!D148))),'Data Summary'!DO154="Yes"),OFFSET('Hygiene Data'!$D$5,0,10*ROW('Hygiene Data'!D148)),NA())</f>
        <v>#N/A</v>
      </c>
      <c r="BA154" s="508" t="e">
        <f ca="1">+IF(AND(ISNUMBER(OFFSET('Hygiene Data'!$D$7,0,10*ROW('Hygiene Data'!D148))),'Data Summary'!DP154="Yes"),OFFSET('Hygiene Data'!$D$7,0,10*ROW('Hygiene Data'!D148)),NA())</f>
        <v>#N/A</v>
      </c>
      <c r="BB154" s="508" t="e">
        <f ca="1">+IF(AND(ISNUMBER(OFFSET('Hygiene Data'!$D$9,0,10*ROW('Hygiene Data'!D148))),'Data Summary'!DQ154="Yes"),OFFSET('Hygiene Data'!$D$9,0,10*ROW('Hygiene Data'!D148)),NA())</f>
        <v>#N/A</v>
      </c>
      <c r="BC154" s="508" t="e">
        <f ca="1">+IF(AND(ISNUMBER(OFFSET('Hygiene Data'!$E$5,0,10*ROW('Hygiene Data'!E148))),'Data Summary'!DR154="Yes"),OFFSET('Hygiene Data'!$E$5,0,10*ROW('Hygiene Data'!E148)),NA())</f>
        <v>#N/A</v>
      </c>
      <c r="BD154" s="508" t="e">
        <f ca="1">+IF(AND(ISNUMBER(OFFSET('Hygiene Data'!$E$7,0,10*ROW('Hygiene Data'!E148))),'Data Summary'!DS154="Yes"),OFFSET('Hygiene Data'!$E$7,0,10*ROW('Hygiene Data'!E148)),NA())</f>
        <v>#N/A</v>
      </c>
      <c r="BE154" s="508" t="e">
        <f ca="1">+IF(AND(ISNUMBER(OFFSET('Hygiene Data'!$E$9,0,10*ROW('Hygiene Data'!E148))),'Data Summary'!DT154="Yes"),OFFSET('Hygiene Data'!$E$9,0,10*ROW('Hygiene Data'!E148)),NA())</f>
        <v>#N/A</v>
      </c>
      <c r="BF154" s="508" t="e">
        <f ca="1">+IF(AND(ISNUMBER(OFFSET('Hygiene Data'!$F$5,0,10*ROW('Hygiene Data'!F148))),'Data Summary'!DU154="Yes"),OFFSET('Hygiene Data'!$F$5,0,10*ROW('Hygiene Data'!F148)),NA())</f>
        <v>#N/A</v>
      </c>
      <c r="BG154" s="508" t="e">
        <f ca="1">+IF(AND(ISNUMBER(OFFSET('Hygiene Data'!$F$7,0,10*ROW('Hygiene Data'!F148))),'Data Summary'!DV154="Yes"),OFFSET('Hygiene Data'!$F$7,0,10*ROW('Hygiene Data'!F148)),NA())</f>
        <v>#N/A</v>
      </c>
      <c r="BH154" s="508" t="e">
        <f ca="1">+IF(AND(ISNUMBER(OFFSET('Hygiene Data'!$F$9,0,10*ROW('Hygiene Data'!F148))),'Data Summary'!DW154="Yes"),OFFSET('Hygiene Data'!$F$9,0,10*ROW('Hygiene Data'!F148)),NA())</f>
        <v>#N/A</v>
      </c>
      <c r="BI154" s="508" t="e">
        <f ca="1">+IF(AND(ISNUMBER(OFFSET('Hygiene Data'!$G$5,0,10*ROW('Hygiene Data'!G148))),'Data Summary'!DX154="Yes"),OFFSET('Hygiene Data'!$G$5,0,10*ROW('Hygiene Data'!G148)),NA())</f>
        <v>#N/A</v>
      </c>
      <c r="BJ154" s="508" t="e">
        <f ca="1">+IF(AND(ISNUMBER(OFFSET('Hygiene Data'!$G$7,0,10*ROW('Hygiene Data'!G148))),'Data Summary'!DY154="Yes"),OFFSET('Hygiene Data'!$G$7,0,10*ROW('Hygiene Data'!G148)),NA())</f>
        <v>#N/A</v>
      </c>
      <c r="BK154" s="508" t="e">
        <f ca="1">+IF(AND(ISNUMBER(OFFSET('Hygiene Data'!$G$9,0,10*ROW('Hygiene Data'!G148))),'Data Summary'!DZ154="Yes"),OFFSET('Hygiene Data'!$G$9,0,10*ROW('Hygiene Data'!G148)),NA())</f>
        <v>#N/A</v>
      </c>
      <c r="BL154" s="508" t="e">
        <f ca="1">+IF(AND(ISNUMBER(OFFSET('Hygiene Data'!$H$5,0,10*ROW('Hygiene Data'!H148))),'Data Summary'!EA154="Yes"),OFFSET('Hygiene Data'!$H$5,0,10*ROW('Hygiene Data'!H148)),NA())</f>
        <v>#N/A</v>
      </c>
      <c r="BM154" s="508" t="e">
        <f ca="1">+IF(AND(ISNUMBER(OFFSET('Hygiene Data'!$H$7,0,10*ROW('Hygiene Data'!H148))),'Data Summary'!EB154="Yes"),OFFSET('Hygiene Data'!$H$7,0,10*ROW('Hygiene Data'!H148)),NA())</f>
        <v>#N/A</v>
      </c>
      <c r="BN154" s="508" t="e">
        <f ca="1">+IF(AND(ISNUMBER(OFFSET('Hygiene Data'!$H$9,0,10*ROW('Hygiene Data'!H148))),'Data Summary'!EC154="Yes"),OFFSET('Hygiene Data'!$H$9,0,10*ROW('Hygiene Data'!H148)),NA())</f>
        <v>#N/A</v>
      </c>
      <c r="BO154" s="508" t="e">
        <f ca="1">+IF(AND(ISNUMBER(OFFSET('Hygiene Data'!$I$5,0,10*ROW('Hygiene Data'!I148))),'Data Summary'!ED154="Yes"),OFFSET('Hygiene Data'!$I$5,0,10*ROW('Hygiene Data'!I148)),NA())</f>
        <v>#N/A</v>
      </c>
      <c r="BP154" s="508" t="e">
        <f ca="1">+IF(AND(ISNUMBER(OFFSET('Hygiene Data'!$I$7,0,10*ROW('Hygiene Data'!I148))),'Data Summary'!EE154="Yes"),OFFSET('Hygiene Data'!$I$7,0,10*ROW('Hygiene Data'!I148)),NA())</f>
        <v>#N/A</v>
      </c>
      <c r="BQ154" s="508" t="e">
        <f ca="1">+IF(AND(ISNUMBER(OFFSET('Hygiene Data'!$I$9,0,10*ROW('Hygiene Data'!I148))),'Data Summary'!EF154="Yes"),OFFSET('Hygiene Data'!$I$9,0,10*ROW('Hygiene Data'!I148)),NA())</f>
        <v>#N/A</v>
      </c>
    </row>
    <row r="155" spans="1:69" x14ac:dyDescent="0.25">
      <c r="A155" s="504" t="e">
        <f ca="1">+RIGHT('Data Summary'!A155,LEN('Data Summary'!A155)-9)</f>
        <v>#VALUE!</v>
      </c>
      <c r="B155" s="478" t="str">
        <f ca="1">+IF(ISTEXT('Data Summary'!B155),'Data Summary'!B155,"")</f>
        <v/>
      </c>
      <c r="C155" s="505" t="e">
        <f ca="1">+VALUE('Data Summary'!C155)</f>
        <v>#VALUE!</v>
      </c>
      <c r="D155" s="506" t="e">
        <f ca="1">+IF(AND(ISNUMBER(OFFSET('Water Data'!$D$4,0,10*ROW('Water Data'!D149))),'Data Summary'!BS155="Yes"),100-OFFSET('Water Data'!$D$4,0,10*ROW('Water Data'!D149)),NA())</f>
        <v>#N/A</v>
      </c>
      <c r="E155" s="506" t="e">
        <f ca="1">+IF(AND(ISNUMBER(OFFSET('Water Data'!$D$6,0,10*ROW('Water Data'!D149))),'Data Summary'!BT155="Yes"),OFFSET('Water Data'!$D$6,0,10*ROW('Water Data'!D149)),NA())</f>
        <v>#N/A</v>
      </c>
      <c r="F155" s="506" t="e">
        <f ca="1">+IF(AND(ISNUMBER(OFFSET('Water Data'!$D$9,0,10*ROW('Water Data'!D149))),'Data Summary'!BU155="Yes"),OFFSET('Water Data'!$D$9,0,10*ROW('Water Data'!D149)),NA())</f>
        <v>#N/A</v>
      </c>
      <c r="G155" s="506" t="e">
        <f ca="1">+IF(AND(ISNUMBER(OFFSET('Water Data'!$E$4,0,10*ROW('Water Data'!E149))),'Data Summary'!BV155="Yes"),100-OFFSET('Water Data'!$E$4,0,10*ROW('Water Data'!E149)),NA())</f>
        <v>#N/A</v>
      </c>
      <c r="H155" s="506" t="e">
        <f ca="1">+IF(AND(ISNUMBER(OFFSET('Water Data'!$E$6,0,10*ROW('Water Data'!E149))),'Data Summary'!BW155="Yes"),OFFSET('Water Data'!$E$6,0,10*ROW('Water Data'!E149)),NA())</f>
        <v>#N/A</v>
      </c>
      <c r="I155" s="506" t="e">
        <f ca="1">+IF(AND(ISNUMBER(OFFSET('Water Data'!$E$9,0,10*ROW('Water Data'!E149))),'Data Summary'!BX155="Yes"),OFFSET('Water Data'!$E$9,0,10*ROW('Water Data'!E149)),NA())</f>
        <v>#N/A</v>
      </c>
      <c r="J155" s="506" t="e">
        <f ca="1">+IF(AND(ISNUMBER(OFFSET('Water Data'!$F$4,0,10*ROW('Water Data'!F149))),'Data Summary'!BY155="Yes"),100-OFFSET('Water Data'!$F$4,0,10*ROW('Water Data'!F149)),NA())</f>
        <v>#N/A</v>
      </c>
      <c r="K155" s="506" t="e">
        <f ca="1">+IF(AND(ISNUMBER(OFFSET('Water Data'!$F$6,0,10*ROW('Water Data'!F149))),'Data Summary'!BZ155="Yes"),OFFSET('Water Data'!$F$6,0,10*ROW('Water Data'!F149)),NA())</f>
        <v>#N/A</v>
      </c>
      <c r="L155" s="506" t="e">
        <f ca="1">+IF(AND(ISNUMBER(OFFSET('Water Data'!$F$9,0,10*ROW('Water Data'!F149))),'Data Summary'!CA155="Yes"),OFFSET('Water Data'!$F$9,0,10*ROW('Water Data'!F149)),NA())</f>
        <v>#N/A</v>
      </c>
      <c r="M155" s="506" t="e">
        <f ca="1">+IF(AND(ISNUMBER(OFFSET('Water Data'!$G$4,0,10*ROW('Water Data'!G149))),'Data Summary'!CB155="Yes"),100-OFFSET('Water Data'!$G$4,0,10*ROW('Water Data'!G149)),NA())</f>
        <v>#N/A</v>
      </c>
      <c r="N155" s="506" t="e">
        <f ca="1">+IF(AND(ISNUMBER(OFFSET('Water Data'!$G$6,0,10*ROW('Water Data'!G149))),'Data Summary'!CC155="Yes"),OFFSET('Water Data'!$G$6,0,10*ROW('Water Data'!G149)),NA())</f>
        <v>#N/A</v>
      </c>
      <c r="O155" s="506" t="e">
        <f ca="1">+IF(AND(ISNUMBER(OFFSET('Water Data'!$G$9,0,10*ROW('Water Data'!G149))),'Data Summary'!CD155="Yes"),OFFSET('Water Data'!$G$9,0,10*ROW('Water Data'!G149)),NA())</f>
        <v>#N/A</v>
      </c>
      <c r="P155" s="506" t="e">
        <f ca="1">+IF(AND(ISNUMBER(OFFSET('Water Data'!$H$4,0,10*ROW('Water Data'!H149))),'Data Summary'!CE155="Yes"),100-OFFSET('Water Data'!$H$4,0,10*ROW('Water Data'!H149)),NA())</f>
        <v>#N/A</v>
      </c>
      <c r="Q155" s="506" t="e">
        <f ca="1">+IF(AND(ISNUMBER(OFFSET('Water Data'!$H$6,0,10*ROW('Water Data'!H149))),'Data Summary'!CF155="Yes"),OFFSET('Water Data'!$H$6,0,10*ROW('Water Data'!H149)),NA())</f>
        <v>#N/A</v>
      </c>
      <c r="R155" s="506" t="e">
        <f ca="1">+IF(AND(ISNUMBER(OFFSET('Water Data'!$H$9,0,10*ROW('Water Data'!H149))),'Data Summary'!CG155="Yes"),OFFSET('Water Data'!$H$9,0,10*ROW('Water Data'!H149)),NA())</f>
        <v>#N/A</v>
      </c>
      <c r="S155" s="506" t="e">
        <f ca="1">+IF(AND(ISNUMBER(OFFSET('Water Data'!$I$4,0,10*ROW('Water Data'!I149))),'Data Summary'!CH155="Yes"),100-OFFSET('Water Data'!$I$4,0,10*ROW('Water Data'!I149)),NA())</f>
        <v>#N/A</v>
      </c>
      <c r="T155" s="506" t="e">
        <f ca="1">+IF(AND(ISNUMBER(OFFSET('Water Data'!$I$6,0,10*ROW('Water Data'!I149))),'Data Summary'!CI155="Yes"),OFFSET('Water Data'!$I$6,0,10*ROW('Water Data'!I149)),NA())</f>
        <v>#N/A</v>
      </c>
      <c r="U155" s="506" t="e">
        <f ca="1">+IF(AND(ISNUMBER(OFFSET('Water Data'!$I$9,0,10*ROW('Water Data'!I149))),'Data Summary'!CJ155="Yes"),OFFSET('Water Data'!$I$9,0,10*ROW('Water Data'!I149)),NA())</f>
        <v>#N/A</v>
      </c>
      <c r="V155" s="507" t="e">
        <f ca="1">+IF(AND(ISNUMBER(OFFSET('Sanitation Data'!$D$4,0,10*ROW('Sanitation Data'!D149))),'Data Summary'!CK155="Yes"),100-OFFSET('Sanitation Data'!$D$4,0,10*ROW('Sanitation Data'!D149)),NA())</f>
        <v>#N/A</v>
      </c>
      <c r="W155" s="507" t="e">
        <f ca="1">+IF(AND(ISNUMBER(OFFSET('Sanitation Data'!$D$6,0,10*ROW('Sanitation Data'!D149))),'Data Summary'!CL155="Yes"),OFFSET('Sanitation Data'!$D$6,0,10*ROW('Sanitation Data'!D149)),NA())</f>
        <v>#N/A</v>
      </c>
      <c r="X155" s="507" t="e">
        <f ca="1">+IF(AND(ISNUMBER(OFFSET('Sanitation Data'!$D$10,0,10*ROW('Sanitation Data'!D149))),'Data Summary'!CM155="Yes"),OFFSET('Sanitation Data'!$D$10,0,10*ROW('Sanitation Data'!D149)),NA())</f>
        <v>#N/A</v>
      </c>
      <c r="Y155" s="507" t="e">
        <f ca="1">+IF(AND(ISNUMBER(OFFSET('Sanitation Data'!$D$11,0,10*ROW('Sanitation Data'!D149))),'Data Summary'!CN155="Yes"),OFFSET('Sanitation Data'!$D$11,0,10*ROW('Sanitation Data'!D149)),NA())</f>
        <v>#N/A</v>
      </c>
      <c r="Z155" s="507" t="e">
        <f ca="1">+IF(AND(ISNUMBER(OFFSET('Sanitation Data'!$D$12,0,10*ROW('Sanitation Data'!D149))),'Data Summary'!CO155="Yes"),OFFSET('Sanitation Data'!$D$12,0,10*ROW('Sanitation Data'!D149)),NA())</f>
        <v>#N/A</v>
      </c>
      <c r="AA155" s="507" t="e">
        <f ca="1">+IF(AND(ISNUMBER(OFFSET('Sanitation Data'!$E$4,0,10*ROW('Sanitation Data'!E149))),'Data Summary'!CP155="Yes"),100-OFFSET('Sanitation Data'!$E$4,0,10*ROW('Sanitation Data'!E149)),NA())</f>
        <v>#N/A</v>
      </c>
      <c r="AB155" s="507" t="e">
        <f ca="1">+IF(AND(ISNUMBER(OFFSET('Sanitation Data'!$E$6,0,10*ROW('Sanitation Data'!E149))),'Data Summary'!CQ155="Yes"),OFFSET('Sanitation Data'!$E$6,0,10*ROW('Sanitation Data'!E149)),NA())</f>
        <v>#N/A</v>
      </c>
      <c r="AC155" s="507" t="e">
        <f ca="1">+IF(AND(ISNUMBER(OFFSET('Sanitation Data'!$E$10,0,10*ROW('Sanitation Data'!E149))),'Data Summary'!CR155="Yes"),OFFSET('Sanitation Data'!$E$10,0,10*ROW('Sanitation Data'!E149)),NA())</f>
        <v>#N/A</v>
      </c>
      <c r="AD155" s="507" t="e">
        <f ca="1">+IF(AND(ISNUMBER(OFFSET('Sanitation Data'!$E$11,0,10*ROW('Sanitation Data'!E149))),'Data Summary'!CS155="Yes"),OFFSET('Sanitation Data'!$E$11,0,10*ROW('Sanitation Data'!E149)),NA())</f>
        <v>#N/A</v>
      </c>
      <c r="AE155" s="507" t="e">
        <f ca="1">+IF(AND(ISNUMBER(OFFSET('Sanitation Data'!$E$12,0,10*ROW('Sanitation Data'!E149))),'Data Summary'!CT155="Yes"),OFFSET('Sanitation Data'!$E$12,0,10*ROW('Sanitation Data'!E149)),NA())</f>
        <v>#N/A</v>
      </c>
      <c r="AF155" s="507" t="e">
        <f ca="1">+IF(AND(ISNUMBER(OFFSET('Sanitation Data'!$F$4,0,10*ROW('Sanitation Data'!F149))),'Data Summary'!CU155="Yes"),100-OFFSET('Sanitation Data'!$F$4,0,10*ROW('Sanitation Data'!F149)),NA())</f>
        <v>#N/A</v>
      </c>
      <c r="AG155" s="507" t="e">
        <f ca="1">+IF(AND(ISNUMBER(OFFSET('Sanitation Data'!$F$6,0,10*ROW('Sanitation Data'!F149))),'Data Summary'!CV155="Yes"),OFFSET('Sanitation Data'!$F$6,0,10*ROW('Sanitation Data'!F149)),NA())</f>
        <v>#N/A</v>
      </c>
      <c r="AH155" s="507" t="e">
        <f ca="1">+IF(AND(ISNUMBER(OFFSET('Sanitation Data'!$F$10,0,10*ROW('Sanitation Data'!F149))),'Data Summary'!CW155="Yes"),OFFSET('Sanitation Data'!$F$10,0,10*ROW('Sanitation Data'!F149)),NA())</f>
        <v>#N/A</v>
      </c>
      <c r="AI155" s="507" t="e">
        <f ca="1">+IF(AND(ISNUMBER(OFFSET('Sanitation Data'!$F$11,0,10*ROW('Sanitation Data'!F149))),'Data Summary'!CX155="Yes"),OFFSET('Sanitation Data'!$F$11,0,10*ROW('Sanitation Data'!F149)),NA())</f>
        <v>#N/A</v>
      </c>
      <c r="AJ155" s="507" t="e">
        <f ca="1">+IF(AND(ISNUMBER(OFFSET('Sanitation Data'!$F$12,0,10*ROW('Sanitation Data'!F149))),'Data Summary'!CY155="Yes"),OFFSET('Sanitation Data'!$F$12,0,10*ROW('Sanitation Data'!F149)),NA())</f>
        <v>#N/A</v>
      </c>
      <c r="AK155" s="507" t="e">
        <f ca="1">+IF(AND(ISNUMBER(OFFSET('Sanitation Data'!$G$4,0,10*ROW('Sanitation Data'!G149))),'Data Summary'!CZ155="Yes"),100-OFFSET('Sanitation Data'!$G$4,0,10*ROW('Sanitation Data'!G149)),NA())</f>
        <v>#N/A</v>
      </c>
      <c r="AL155" s="507" t="e">
        <f ca="1">+IF(AND(ISNUMBER(OFFSET('Sanitation Data'!$G$6,0,10*ROW('Sanitation Data'!G149))),'Data Summary'!DA155="Yes"),OFFSET('Sanitation Data'!$G$6,0,10*ROW('Sanitation Data'!G149)),NA())</f>
        <v>#N/A</v>
      </c>
      <c r="AM155" s="507" t="e">
        <f ca="1">+IF(AND(ISNUMBER(OFFSET('Sanitation Data'!$G$10,0,10*ROW('Sanitation Data'!G149))),'Data Summary'!DB155="Yes"),OFFSET('Sanitation Data'!$G$10,0,10*ROW('Sanitation Data'!G149)),NA())</f>
        <v>#N/A</v>
      </c>
      <c r="AN155" s="507" t="e">
        <f ca="1">+IF(AND(ISNUMBER(OFFSET('Sanitation Data'!$G$11,0,10*ROW('Sanitation Data'!G149))),'Data Summary'!DC155="Yes"),OFFSET('Sanitation Data'!$G$11,0,10*ROW('Sanitation Data'!G149)),NA())</f>
        <v>#N/A</v>
      </c>
      <c r="AO155" s="507" t="e">
        <f ca="1">+IF(AND(ISNUMBER(OFFSET('Sanitation Data'!$G$12,0,10*ROW('Sanitation Data'!G149))),'Data Summary'!DD155="Yes"),OFFSET('Sanitation Data'!$G$12,0,10*ROW('Sanitation Data'!G149)),NA())</f>
        <v>#N/A</v>
      </c>
      <c r="AP155" s="507" t="e">
        <f ca="1">+IF(AND(ISNUMBER(OFFSET('Sanitation Data'!$H$4,0,10*ROW('Sanitation Data'!H149))),'Data Summary'!DE155="Yes"),100-OFFSET('Sanitation Data'!$H$4,0,10*ROW('Sanitation Data'!H149)),NA())</f>
        <v>#N/A</v>
      </c>
      <c r="AQ155" s="507" t="e">
        <f ca="1">+IF(AND(ISNUMBER(OFFSET('Sanitation Data'!$H$6,0,10*ROW('Sanitation Data'!H149))),'Data Summary'!DF155="Yes"),OFFSET('Sanitation Data'!$H$6,0,10*ROW('Sanitation Data'!H149)),NA())</f>
        <v>#N/A</v>
      </c>
      <c r="AR155" s="507" t="e">
        <f ca="1">+IF(AND(ISNUMBER(OFFSET('Sanitation Data'!$H$10,0,10*ROW('Sanitation Data'!H149))),'Data Summary'!DG155="Yes"),OFFSET('Sanitation Data'!$H$10,0,10*ROW('Sanitation Data'!H149)),NA())</f>
        <v>#N/A</v>
      </c>
      <c r="AS155" s="507" t="e">
        <f ca="1">+IF(AND(ISNUMBER(OFFSET('Sanitation Data'!$H$11,0,10*ROW('Sanitation Data'!H149))),'Data Summary'!DH155="Yes"),OFFSET('Sanitation Data'!$H$11,0,10*ROW('Sanitation Data'!H149)),NA())</f>
        <v>#N/A</v>
      </c>
      <c r="AT155" s="507" t="e">
        <f ca="1">+IF(AND(ISNUMBER(OFFSET('Sanitation Data'!$H$12,0,10*ROW('Sanitation Data'!H149))),'Data Summary'!DI155="Yes"),OFFSET('Sanitation Data'!$H$12,0,10*ROW('Sanitation Data'!H149)),NA())</f>
        <v>#N/A</v>
      </c>
      <c r="AU155" s="507" t="e">
        <f ca="1">+IF(AND(ISNUMBER(OFFSET('Sanitation Data'!$I$4,0,10*ROW('Sanitation Data'!I149))),'Data Summary'!DJ155="Yes"),100-OFFSET('Sanitation Data'!$I$4,0,10*ROW('Sanitation Data'!I149)),NA())</f>
        <v>#N/A</v>
      </c>
      <c r="AV155" s="507" t="e">
        <f ca="1">+IF(AND(ISNUMBER(OFFSET('Sanitation Data'!$I$6,0,10*ROW('Sanitation Data'!I149))),'Data Summary'!DK155="Yes"),OFFSET('Sanitation Data'!$I$6,0,10*ROW('Sanitation Data'!I149)),NA())</f>
        <v>#N/A</v>
      </c>
      <c r="AW155" s="507" t="e">
        <f ca="1">+IF(AND(ISNUMBER(OFFSET('Sanitation Data'!$I$10,0,10*ROW('Sanitation Data'!I149))),'Data Summary'!DL155="Yes"),OFFSET('Sanitation Data'!$I$10,0,10*ROW('Sanitation Data'!I149)),NA())</f>
        <v>#N/A</v>
      </c>
      <c r="AX155" s="507" t="e">
        <f ca="1">+IF(AND(ISNUMBER(OFFSET('Sanitation Data'!$I$11,0,10*ROW('Sanitation Data'!I149))),'Data Summary'!DM155="Yes"),OFFSET('Sanitation Data'!$I$11,0,10*ROW('Sanitation Data'!I149)),NA())</f>
        <v>#N/A</v>
      </c>
      <c r="AY155" s="507" t="e">
        <f ca="1">+IF(AND(ISNUMBER(OFFSET('Sanitation Data'!$I$12,0,10*ROW('Sanitation Data'!I149))),'Data Summary'!DN155="Yes"),OFFSET('Sanitation Data'!$I$12,0,10*ROW('Sanitation Data'!I149)),NA())</f>
        <v>#N/A</v>
      </c>
      <c r="AZ155" s="508" t="e">
        <f ca="1">+IF(AND(ISNUMBER(OFFSET('Hygiene Data'!$D$5,0,10*ROW('Hygiene Data'!D149))),'Data Summary'!DO155="Yes"),OFFSET('Hygiene Data'!$D$5,0,10*ROW('Hygiene Data'!D149)),NA())</f>
        <v>#N/A</v>
      </c>
      <c r="BA155" s="508" t="e">
        <f ca="1">+IF(AND(ISNUMBER(OFFSET('Hygiene Data'!$D$7,0,10*ROW('Hygiene Data'!D149))),'Data Summary'!DP155="Yes"),OFFSET('Hygiene Data'!$D$7,0,10*ROW('Hygiene Data'!D149)),NA())</f>
        <v>#N/A</v>
      </c>
      <c r="BB155" s="508" t="e">
        <f ca="1">+IF(AND(ISNUMBER(OFFSET('Hygiene Data'!$D$9,0,10*ROW('Hygiene Data'!D149))),'Data Summary'!DQ155="Yes"),OFFSET('Hygiene Data'!$D$9,0,10*ROW('Hygiene Data'!D149)),NA())</f>
        <v>#N/A</v>
      </c>
      <c r="BC155" s="508" t="e">
        <f ca="1">+IF(AND(ISNUMBER(OFFSET('Hygiene Data'!$E$5,0,10*ROW('Hygiene Data'!E149))),'Data Summary'!DR155="Yes"),OFFSET('Hygiene Data'!$E$5,0,10*ROW('Hygiene Data'!E149)),NA())</f>
        <v>#N/A</v>
      </c>
      <c r="BD155" s="508" t="e">
        <f ca="1">+IF(AND(ISNUMBER(OFFSET('Hygiene Data'!$E$7,0,10*ROW('Hygiene Data'!E149))),'Data Summary'!DS155="Yes"),OFFSET('Hygiene Data'!$E$7,0,10*ROW('Hygiene Data'!E149)),NA())</f>
        <v>#N/A</v>
      </c>
      <c r="BE155" s="508" t="e">
        <f ca="1">+IF(AND(ISNUMBER(OFFSET('Hygiene Data'!$E$9,0,10*ROW('Hygiene Data'!E149))),'Data Summary'!DT155="Yes"),OFFSET('Hygiene Data'!$E$9,0,10*ROW('Hygiene Data'!E149)),NA())</f>
        <v>#N/A</v>
      </c>
      <c r="BF155" s="508" t="e">
        <f ca="1">+IF(AND(ISNUMBER(OFFSET('Hygiene Data'!$F$5,0,10*ROW('Hygiene Data'!F149))),'Data Summary'!DU155="Yes"),OFFSET('Hygiene Data'!$F$5,0,10*ROW('Hygiene Data'!F149)),NA())</f>
        <v>#N/A</v>
      </c>
      <c r="BG155" s="508" t="e">
        <f ca="1">+IF(AND(ISNUMBER(OFFSET('Hygiene Data'!$F$7,0,10*ROW('Hygiene Data'!F149))),'Data Summary'!DV155="Yes"),OFFSET('Hygiene Data'!$F$7,0,10*ROW('Hygiene Data'!F149)),NA())</f>
        <v>#N/A</v>
      </c>
      <c r="BH155" s="508" t="e">
        <f ca="1">+IF(AND(ISNUMBER(OFFSET('Hygiene Data'!$F$9,0,10*ROW('Hygiene Data'!F149))),'Data Summary'!DW155="Yes"),OFFSET('Hygiene Data'!$F$9,0,10*ROW('Hygiene Data'!F149)),NA())</f>
        <v>#N/A</v>
      </c>
      <c r="BI155" s="508" t="e">
        <f ca="1">+IF(AND(ISNUMBER(OFFSET('Hygiene Data'!$G$5,0,10*ROW('Hygiene Data'!G149))),'Data Summary'!DX155="Yes"),OFFSET('Hygiene Data'!$G$5,0,10*ROW('Hygiene Data'!G149)),NA())</f>
        <v>#N/A</v>
      </c>
      <c r="BJ155" s="508" t="e">
        <f ca="1">+IF(AND(ISNUMBER(OFFSET('Hygiene Data'!$G$7,0,10*ROW('Hygiene Data'!G149))),'Data Summary'!DY155="Yes"),OFFSET('Hygiene Data'!$G$7,0,10*ROW('Hygiene Data'!G149)),NA())</f>
        <v>#N/A</v>
      </c>
      <c r="BK155" s="508" t="e">
        <f ca="1">+IF(AND(ISNUMBER(OFFSET('Hygiene Data'!$G$9,0,10*ROW('Hygiene Data'!G149))),'Data Summary'!DZ155="Yes"),OFFSET('Hygiene Data'!$G$9,0,10*ROW('Hygiene Data'!G149)),NA())</f>
        <v>#N/A</v>
      </c>
      <c r="BL155" s="508" t="e">
        <f ca="1">+IF(AND(ISNUMBER(OFFSET('Hygiene Data'!$H$5,0,10*ROW('Hygiene Data'!H149))),'Data Summary'!EA155="Yes"),OFFSET('Hygiene Data'!$H$5,0,10*ROW('Hygiene Data'!H149)),NA())</f>
        <v>#N/A</v>
      </c>
      <c r="BM155" s="508" t="e">
        <f ca="1">+IF(AND(ISNUMBER(OFFSET('Hygiene Data'!$H$7,0,10*ROW('Hygiene Data'!H149))),'Data Summary'!EB155="Yes"),OFFSET('Hygiene Data'!$H$7,0,10*ROW('Hygiene Data'!H149)),NA())</f>
        <v>#N/A</v>
      </c>
      <c r="BN155" s="508" t="e">
        <f ca="1">+IF(AND(ISNUMBER(OFFSET('Hygiene Data'!$H$9,0,10*ROW('Hygiene Data'!H149))),'Data Summary'!EC155="Yes"),OFFSET('Hygiene Data'!$H$9,0,10*ROW('Hygiene Data'!H149)),NA())</f>
        <v>#N/A</v>
      </c>
      <c r="BO155" s="508" t="e">
        <f ca="1">+IF(AND(ISNUMBER(OFFSET('Hygiene Data'!$I$5,0,10*ROW('Hygiene Data'!I149))),'Data Summary'!ED155="Yes"),OFFSET('Hygiene Data'!$I$5,0,10*ROW('Hygiene Data'!I149)),NA())</f>
        <v>#N/A</v>
      </c>
      <c r="BP155" s="508" t="e">
        <f ca="1">+IF(AND(ISNUMBER(OFFSET('Hygiene Data'!$I$7,0,10*ROW('Hygiene Data'!I149))),'Data Summary'!EE155="Yes"),OFFSET('Hygiene Data'!$I$7,0,10*ROW('Hygiene Data'!I149)),NA())</f>
        <v>#N/A</v>
      </c>
      <c r="BQ155" s="508" t="e">
        <f ca="1">+IF(AND(ISNUMBER(OFFSET('Hygiene Data'!$I$9,0,10*ROW('Hygiene Data'!I149))),'Data Summary'!EF155="Yes"),OFFSET('Hygiene Data'!$I$9,0,10*ROW('Hygiene Data'!I149)),NA())</f>
        <v>#N/A</v>
      </c>
    </row>
    <row r="156" spans="1:69" x14ac:dyDescent="0.25">
      <c r="A156" s="504" t="e">
        <f ca="1">+RIGHT('Data Summary'!A156,LEN('Data Summary'!A156)-9)</f>
        <v>#VALUE!</v>
      </c>
      <c r="B156" s="478" t="str">
        <f ca="1">+IF(ISTEXT('Data Summary'!B156),'Data Summary'!B156,"")</f>
        <v/>
      </c>
      <c r="C156" s="505" t="e">
        <f ca="1">+VALUE('Data Summary'!C156)</f>
        <v>#VALUE!</v>
      </c>
      <c r="D156" s="506" t="e">
        <f ca="1">+IF(AND(ISNUMBER(OFFSET('Water Data'!$D$4,0,10*ROW('Water Data'!D150))),'Data Summary'!BS156="Yes"),100-OFFSET('Water Data'!$D$4,0,10*ROW('Water Data'!D150)),NA())</f>
        <v>#N/A</v>
      </c>
      <c r="E156" s="506" t="e">
        <f ca="1">+IF(AND(ISNUMBER(OFFSET('Water Data'!$D$6,0,10*ROW('Water Data'!D150))),'Data Summary'!BT156="Yes"),OFFSET('Water Data'!$D$6,0,10*ROW('Water Data'!D150)),NA())</f>
        <v>#N/A</v>
      </c>
      <c r="F156" s="506" t="e">
        <f ca="1">+IF(AND(ISNUMBER(OFFSET('Water Data'!$D$9,0,10*ROW('Water Data'!D150))),'Data Summary'!BU156="Yes"),OFFSET('Water Data'!$D$9,0,10*ROW('Water Data'!D150)),NA())</f>
        <v>#N/A</v>
      </c>
      <c r="G156" s="506" t="e">
        <f ca="1">+IF(AND(ISNUMBER(OFFSET('Water Data'!$E$4,0,10*ROW('Water Data'!E150))),'Data Summary'!BV156="Yes"),100-OFFSET('Water Data'!$E$4,0,10*ROW('Water Data'!E150)),NA())</f>
        <v>#N/A</v>
      </c>
      <c r="H156" s="506" t="e">
        <f ca="1">+IF(AND(ISNUMBER(OFFSET('Water Data'!$E$6,0,10*ROW('Water Data'!E150))),'Data Summary'!BW156="Yes"),OFFSET('Water Data'!$E$6,0,10*ROW('Water Data'!E150)),NA())</f>
        <v>#N/A</v>
      </c>
      <c r="I156" s="506" t="e">
        <f ca="1">+IF(AND(ISNUMBER(OFFSET('Water Data'!$E$9,0,10*ROW('Water Data'!E150))),'Data Summary'!BX156="Yes"),OFFSET('Water Data'!$E$9,0,10*ROW('Water Data'!E150)),NA())</f>
        <v>#N/A</v>
      </c>
      <c r="J156" s="506" t="e">
        <f ca="1">+IF(AND(ISNUMBER(OFFSET('Water Data'!$F$4,0,10*ROW('Water Data'!F150))),'Data Summary'!BY156="Yes"),100-OFFSET('Water Data'!$F$4,0,10*ROW('Water Data'!F150)),NA())</f>
        <v>#N/A</v>
      </c>
      <c r="K156" s="506" t="e">
        <f ca="1">+IF(AND(ISNUMBER(OFFSET('Water Data'!$F$6,0,10*ROW('Water Data'!F150))),'Data Summary'!BZ156="Yes"),OFFSET('Water Data'!$F$6,0,10*ROW('Water Data'!F150)),NA())</f>
        <v>#N/A</v>
      </c>
      <c r="L156" s="506" t="e">
        <f ca="1">+IF(AND(ISNUMBER(OFFSET('Water Data'!$F$9,0,10*ROW('Water Data'!F150))),'Data Summary'!CA156="Yes"),OFFSET('Water Data'!$F$9,0,10*ROW('Water Data'!F150)),NA())</f>
        <v>#N/A</v>
      </c>
      <c r="M156" s="506" t="e">
        <f ca="1">+IF(AND(ISNUMBER(OFFSET('Water Data'!$G$4,0,10*ROW('Water Data'!G150))),'Data Summary'!CB156="Yes"),100-OFFSET('Water Data'!$G$4,0,10*ROW('Water Data'!G150)),NA())</f>
        <v>#N/A</v>
      </c>
      <c r="N156" s="506" t="e">
        <f ca="1">+IF(AND(ISNUMBER(OFFSET('Water Data'!$G$6,0,10*ROW('Water Data'!G150))),'Data Summary'!CC156="Yes"),OFFSET('Water Data'!$G$6,0,10*ROW('Water Data'!G150)),NA())</f>
        <v>#N/A</v>
      </c>
      <c r="O156" s="506" t="e">
        <f ca="1">+IF(AND(ISNUMBER(OFFSET('Water Data'!$G$9,0,10*ROW('Water Data'!G150))),'Data Summary'!CD156="Yes"),OFFSET('Water Data'!$G$9,0,10*ROW('Water Data'!G150)),NA())</f>
        <v>#N/A</v>
      </c>
      <c r="P156" s="506" t="e">
        <f ca="1">+IF(AND(ISNUMBER(OFFSET('Water Data'!$H$4,0,10*ROW('Water Data'!H150))),'Data Summary'!CE156="Yes"),100-OFFSET('Water Data'!$H$4,0,10*ROW('Water Data'!H150)),NA())</f>
        <v>#N/A</v>
      </c>
      <c r="Q156" s="506" t="e">
        <f ca="1">+IF(AND(ISNUMBER(OFFSET('Water Data'!$H$6,0,10*ROW('Water Data'!H150))),'Data Summary'!CF156="Yes"),OFFSET('Water Data'!$H$6,0,10*ROW('Water Data'!H150)),NA())</f>
        <v>#N/A</v>
      </c>
      <c r="R156" s="506" t="e">
        <f ca="1">+IF(AND(ISNUMBER(OFFSET('Water Data'!$H$9,0,10*ROW('Water Data'!H150))),'Data Summary'!CG156="Yes"),OFFSET('Water Data'!$H$9,0,10*ROW('Water Data'!H150)),NA())</f>
        <v>#N/A</v>
      </c>
      <c r="S156" s="506" t="e">
        <f ca="1">+IF(AND(ISNUMBER(OFFSET('Water Data'!$I$4,0,10*ROW('Water Data'!I150))),'Data Summary'!CH156="Yes"),100-OFFSET('Water Data'!$I$4,0,10*ROW('Water Data'!I150)),NA())</f>
        <v>#N/A</v>
      </c>
      <c r="T156" s="506" t="e">
        <f ca="1">+IF(AND(ISNUMBER(OFFSET('Water Data'!$I$6,0,10*ROW('Water Data'!I150))),'Data Summary'!CI156="Yes"),OFFSET('Water Data'!$I$6,0,10*ROW('Water Data'!I150)),NA())</f>
        <v>#N/A</v>
      </c>
      <c r="U156" s="506" t="e">
        <f ca="1">+IF(AND(ISNUMBER(OFFSET('Water Data'!$I$9,0,10*ROW('Water Data'!I150))),'Data Summary'!CJ156="Yes"),OFFSET('Water Data'!$I$9,0,10*ROW('Water Data'!I150)),NA())</f>
        <v>#N/A</v>
      </c>
      <c r="V156" s="507" t="e">
        <f ca="1">+IF(AND(ISNUMBER(OFFSET('Sanitation Data'!$D$4,0,10*ROW('Sanitation Data'!D150))),'Data Summary'!CK156="Yes"),100-OFFSET('Sanitation Data'!$D$4,0,10*ROW('Sanitation Data'!D150)),NA())</f>
        <v>#N/A</v>
      </c>
      <c r="W156" s="507" t="e">
        <f ca="1">+IF(AND(ISNUMBER(OFFSET('Sanitation Data'!$D$6,0,10*ROW('Sanitation Data'!D150))),'Data Summary'!CL156="Yes"),OFFSET('Sanitation Data'!$D$6,0,10*ROW('Sanitation Data'!D150)),NA())</f>
        <v>#N/A</v>
      </c>
      <c r="X156" s="507" t="e">
        <f ca="1">+IF(AND(ISNUMBER(OFFSET('Sanitation Data'!$D$10,0,10*ROW('Sanitation Data'!D150))),'Data Summary'!CM156="Yes"),OFFSET('Sanitation Data'!$D$10,0,10*ROW('Sanitation Data'!D150)),NA())</f>
        <v>#N/A</v>
      </c>
      <c r="Y156" s="507" t="e">
        <f ca="1">+IF(AND(ISNUMBER(OFFSET('Sanitation Data'!$D$11,0,10*ROW('Sanitation Data'!D150))),'Data Summary'!CN156="Yes"),OFFSET('Sanitation Data'!$D$11,0,10*ROW('Sanitation Data'!D150)),NA())</f>
        <v>#N/A</v>
      </c>
      <c r="Z156" s="507" t="e">
        <f ca="1">+IF(AND(ISNUMBER(OFFSET('Sanitation Data'!$D$12,0,10*ROW('Sanitation Data'!D150))),'Data Summary'!CO156="Yes"),OFFSET('Sanitation Data'!$D$12,0,10*ROW('Sanitation Data'!D150)),NA())</f>
        <v>#N/A</v>
      </c>
      <c r="AA156" s="507" t="e">
        <f ca="1">+IF(AND(ISNUMBER(OFFSET('Sanitation Data'!$E$4,0,10*ROW('Sanitation Data'!E150))),'Data Summary'!CP156="Yes"),100-OFFSET('Sanitation Data'!$E$4,0,10*ROW('Sanitation Data'!E150)),NA())</f>
        <v>#N/A</v>
      </c>
      <c r="AB156" s="507" t="e">
        <f ca="1">+IF(AND(ISNUMBER(OFFSET('Sanitation Data'!$E$6,0,10*ROW('Sanitation Data'!E150))),'Data Summary'!CQ156="Yes"),OFFSET('Sanitation Data'!$E$6,0,10*ROW('Sanitation Data'!E150)),NA())</f>
        <v>#N/A</v>
      </c>
      <c r="AC156" s="507" t="e">
        <f ca="1">+IF(AND(ISNUMBER(OFFSET('Sanitation Data'!$E$10,0,10*ROW('Sanitation Data'!E150))),'Data Summary'!CR156="Yes"),OFFSET('Sanitation Data'!$E$10,0,10*ROW('Sanitation Data'!E150)),NA())</f>
        <v>#N/A</v>
      </c>
      <c r="AD156" s="507" t="e">
        <f ca="1">+IF(AND(ISNUMBER(OFFSET('Sanitation Data'!$E$11,0,10*ROW('Sanitation Data'!E150))),'Data Summary'!CS156="Yes"),OFFSET('Sanitation Data'!$E$11,0,10*ROW('Sanitation Data'!E150)),NA())</f>
        <v>#N/A</v>
      </c>
      <c r="AE156" s="507" t="e">
        <f ca="1">+IF(AND(ISNUMBER(OFFSET('Sanitation Data'!$E$12,0,10*ROW('Sanitation Data'!E150))),'Data Summary'!CT156="Yes"),OFFSET('Sanitation Data'!$E$12,0,10*ROW('Sanitation Data'!E150)),NA())</f>
        <v>#N/A</v>
      </c>
      <c r="AF156" s="507" t="e">
        <f ca="1">+IF(AND(ISNUMBER(OFFSET('Sanitation Data'!$F$4,0,10*ROW('Sanitation Data'!F150))),'Data Summary'!CU156="Yes"),100-OFFSET('Sanitation Data'!$F$4,0,10*ROW('Sanitation Data'!F150)),NA())</f>
        <v>#N/A</v>
      </c>
      <c r="AG156" s="507" t="e">
        <f ca="1">+IF(AND(ISNUMBER(OFFSET('Sanitation Data'!$F$6,0,10*ROW('Sanitation Data'!F150))),'Data Summary'!CV156="Yes"),OFFSET('Sanitation Data'!$F$6,0,10*ROW('Sanitation Data'!F150)),NA())</f>
        <v>#N/A</v>
      </c>
      <c r="AH156" s="507" t="e">
        <f ca="1">+IF(AND(ISNUMBER(OFFSET('Sanitation Data'!$F$10,0,10*ROW('Sanitation Data'!F150))),'Data Summary'!CW156="Yes"),OFFSET('Sanitation Data'!$F$10,0,10*ROW('Sanitation Data'!F150)),NA())</f>
        <v>#N/A</v>
      </c>
      <c r="AI156" s="507" t="e">
        <f ca="1">+IF(AND(ISNUMBER(OFFSET('Sanitation Data'!$F$11,0,10*ROW('Sanitation Data'!F150))),'Data Summary'!CX156="Yes"),OFFSET('Sanitation Data'!$F$11,0,10*ROW('Sanitation Data'!F150)),NA())</f>
        <v>#N/A</v>
      </c>
      <c r="AJ156" s="507" t="e">
        <f ca="1">+IF(AND(ISNUMBER(OFFSET('Sanitation Data'!$F$12,0,10*ROW('Sanitation Data'!F150))),'Data Summary'!CY156="Yes"),OFFSET('Sanitation Data'!$F$12,0,10*ROW('Sanitation Data'!F150)),NA())</f>
        <v>#N/A</v>
      </c>
      <c r="AK156" s="507" t="e">
        <f ca="1">+IF(AND(ISNUMBER(OFFSET('Sanitation Data'!$G$4,0,10*ROW('Sanitation Data'!G150))),'Data Summary'!CZ156="Yes"),100-OFFSET('Sanitation Data'!$G$4,0,10*ROW('Sanitation Data'!G150)),NA())</f>
        <v>#N/A</v>
      </c>
      <c r="AL156" s="507" t="e">
        <f ca="1">+IF(AND(ISNUMBER(OFFSET('Sanitation Data'!$G$6,0,10*ROW('Sanitation Data'!G150))),'Data Summary'!DA156="Yes"),OFFSET('Sanitation Data'!$G$6,0,10*ROW('Sanitation Data'!G150)),NA())</f>
        <v>#N/A</v>
      </c>
      <c r="AM156" s="507" t="e">
        <f ca="1">+IF(AND(ISNUMBER(OFFSET('Sanitation Data'!$G$10,0,10*ROW('Sanitation Data'!G150))),'Data Summary'!DB156="Yes"),OFFSET('Sanitation Data'!$G$10,0,10*ROW('Sanitation Data'!G150)),NA())</f>
        <v>#N/A</v>
      </c>
      <c r="AN156" s="507" t="e">
        <f ca="1">+IF(AND(ISNUMBER(OFFSET('Sanitation Data'!$G$11,0,10*ROW('Sanitation Data'!G150))),'Data Summary'!DC156="Yes"),OFFSET('Sanitation Data'!$G$11,0,10*ROW('Sanitation Data'!G150)),NA())</f>
        <v>#N/A</v>
      </c>
      <c r="AO156" s="507" t="e">
        <f ca="1">+IF(AND(ISNUMBER(OFFSET('Sanitation Data'!$G$12,0,10*ROW('Sanitation Data'!G150))),'Data Summary'!DD156="Yes"),OFFSET('Sanitation Data'!$G$12,0,10*ROW('Sanitation Data'!G150)),NA())</f>
        <v>#N/A</v>
      </c>
      <c r="AP156" s="507" t="e">
        <f ca="1">+IF(AND(ISNUMBER(OFFSET('Sanitation Data'!$H$4,0,10*ROW('Sanitation Data'!H150))),'Data Summary'!DE156="Yes"),100-OFFSET('Sanitation Data'!$H$4,0,10*ROW('Sanitation Data'!H150)),NA())</f>
        <v>#N/A</v>
      </c>
      <c r="AQ156" s="507" t="e">
        <f ca="1">+IF(AND(ISNUMBER(OFFSET('Sanitation Data'!$H$6,0,10*ROW('Sanitation Data'!H150))),'Data Summary'!DF156="Yes"),OFFSET('Sanitation Data'!$H$6,0,10*ROW('Sanitation Data'!H150)),NA())</f>
        <v>#N/A</v>
      </c>
      <c r="AR156" s="507" t="e">
        <f ca="1">+IF(AND(ISNUMBER(OFFSET('Sanitation Data'!$H$10,0,10*ROW('Sanitation Data'!H150))),'Data Summary'!DG156="Yes"),OFFSET('Sanitation Data'!$H$10,0,10*ROW('Sanitation Data'!H150)),NA())</f>
        <v>#N/A</v>
      </c>
      <c r="AS156" s="507" t="e">
        <f ca="1">+IF(AND(ISNUMBER(OFFSET('Sanitation Data'!$H$11,0,10*ROW('Sanitation Data'!H150))),'Data Summary'!DH156="Yes"),OFFSET('Sanitation Data'!$H$11,0,10*ROW('Sanitation Data'!H150)),NA())</f>
        <v>#N/A</v>
      </c>
      <c r="AT156" s="507" t="e">
        <f ca="1">+IF(AND(ISNUMBER(OFFSET('Sanitation Data'!$H$12,0,10*ROW('Sanitation Data'!H150))),'Data Summary'!DI156="Yes"),OFFSET('Sanitation Data'!$H$12,0,10*ROW('Sanitation Data'!H150)),NA())</f>
        <v>#N/A</v>
      </c>
      <c r="AU156" s="507" t="e">
        <f ca="1">+IF(AND(ISNUMBER(OFFSET('Sanitation Data'!$I$4,0,10*ROW('Sanitation Data'!I150))),'Data Summary'!DJ156="Yes"),100-OFFSET('Sanitation Data'!$I$4,0,10*ROW('Sanitation Data'!I150)),NA())</f>
        <v>#N/A</v>
      </c>
      <c r="AV156" s="507" t="e">
        <f ca="1">+IF(AND(ISNUMBER(OFFSET('Sanitation Data'!$I$6,0,10*ROW('Sanitation Data'!I150))),'Data Summary'!DK156="Yes"),OFFSET('Sanitation Data'!$I$6,0,10*ROW('Sanitation Data'!I150)),NA())</f>
        <v>#N/A</v>
      </c>
      <c r="AW156" s="507" t="e">
        <f ca="1">+IF(AND(ISNUMBER(OFFSET('Sanitation Data'!$I$10,0,10*ROW('Sanitation Data'!I150))),'Data Summary'!DL156="Yes"),OFFSET('Sanitation Data'!$I$10,0,10*ROW('Sanitation Data'!I150)),NA())</f>
        <v>#N/A</v>
      </c>
      <c r="AX156" s="507" t="e">
        <f ca="1">+IF(AND(ISNUMBER(OFFSET('Sanitation Data'!$I$11,0,10*ROW('Sanitation Data'!I150))),'Data Summary'!DM156="Yes"),OFFSET('Sanitation Data'!$I$11,0,10*ROW('Sanitation Data'!I150)),NA())</f>
        <v>#N/A</v>
      </c>
      <c r="AY156" s="507" t="e">
        <f ca="1">+IF(AND(ISNUMBER(OFFSET('Sanitation Data'!$I$12,0,10*ROW('Sanitation Data'!I150))),'Data Summary'!DN156="Yes"),OFFSET('Sanitation Data'!$I$12,0,10*ROW('Sanitation Data'!I150)),NA())</f>
        <v>#N/A</v>
      </c>
      <c r="AZ156" s="508" t="e">
        <f ca="1">+IF(AND(ISNUMBER(OFFSET('Hygiene Data'!$D$5,0,10*ROW('Hygiene Data'!D150))),'Data Summary'!DO156="Yes"),OFFSET('Hygiene Data'!$D$5,0,10*ROW('Hygiene Data'!D150)),NA())</f>
        <v>#N/A</v>
      </c>
      <c r="BA156" s="508" t="e">
        <f ca="1">+IF(AND(ISNUMBER(OFFSET('Hygiene Data'!$D$7,0,10*ROW('Hygiene Data'!D150))),'Data Summary'!DP156="Yes"),OFFSET('Hygiene Data'!$D$7,0,10*ROW('Hygiene Data'!D150)),NA())</f>
        <v>#N/A</v>
      </c>
      <c r="BB156" s="508" t="e">
        <f ca="1">+IF(AND(ISNUMBER(OFFSET('Hygiene Data'!$D$9,0,10*ROW('Hygiene Data'!D150))),'Data Summary'!DQ156="Yes"),OFFSET('Hygiene Data'!$D$9,0,10*ROW('Hygiene Data'!D150)),NA())</f>
        <v>#N/A</v>
      </c>
      <c r="BC156" s="508" t="e">
        <f ca="1">+IF(AND(ISNUMBER(OFFSET('Hygiene Data'!$E$5,0,10*ROW('Hygiene Data'!E150))),'Data Summary'!DR156="Yes"),OFFSET('Hygiene Data'!$E$5,0,10*ROW('Hygiene Data'!E150)),NA())</f>
        <v>#N/A</v>
      </c>
      <c r="BD156" s="508" t="e">
        <f ca="1">+IF(AND(ISNUMBER(OFFSET('Hygiene Data'!$E$7,0,10*ROW('Hygiene Data'!E150))),'Data Summary'!DS156="Yes"),OFFSET('Hygiene Data'!$E$7,0,10*ROW('Hygiene Data'!E150)),NA())</f>
        <v>#N/A</v>
      </c>
      <c r="BE156" s="508" t="e">
        <f ca="1">+IF(AND(ISNUMBER(OFFSET('Hygiene Data'!$E$9,0,10*ROW('Hygiene Data'!E150))),'Data Summary'!DT156="Yes"),OFFSET('Hygiene Data'!$E$9,0,10*ROW('Hygiene Data'!E150)),NA())</f>
        <v>#N/A</v>
      </c>
      <c r="BF156" s="508" t="e">
        <f ca="1">+IF(AND(ISNUMBER(OFFSET('Hygiene Data'!$F$5,0,10*ROW('Hygiene Data'!F150))),'Data Summary'!DU156="Yes"),OFFSET('Hygiene Data'!$F$5,0,10*ROW('Hygiene Data'!F150)),NA())</f>
        <v>#N/A</v>
      </c>
      <c r="BG156" s="508" t="e">
        <f ca="1">+IF(AND(ISNUMBER(OFFSET('Hygiene Data'!$F$7,0,10*ROW('Hygiene Data'!F150))),'Data Summary'!DV156="Yes"),OFFSET('Hygiene Data'!$F$7,0,10*ROW('Hygiene Data'!F150)),NA())</f>
        <v>#N/A</v>
      </c>
      <c r="BH156" s="508" t="e">
        <f ca="1">+IF(AND(ISNUMBER(OFFSET('Hygiene Data'!$F$9,0,10*ROW('Hygiene Data'!F150))),'Data Summary'!DW156="Yes"),OFFSET('Hygiene Data'!$F$9,0,10*ROW('Hygiene Data'!F150)),NA())</f>
        <v>#N/A</v>
      </c>
      <c r="BI156" s="508" t="e">
        <f ca="1">+IF(AND(ISNUMBER(OFFSET('Hygiene Data'!$G$5,0,10*ROW('Hygiene Data'!G150))),'Data Summary'!DX156="Yes"),OFFSET('Hygiene Data'!$G$5,0,10*ROW('Hygiene Data'!G150)),NA())</f>
        <v>#N/A</v>
      </c>
      <c r="BJ156" s="508" t="e">
        <f ca="1">+IF(AND(ISNUMBER(OFFSET('Hygiene Data'!$G$7,0,10*ROW('Hygiene Data'!G150))),'Data Summary'!DY156="Yes"),OFFSET('Hygiene Data'!$G$7,0,10*ROW('Hygiene Data'!G150)),NA())</f>
        <v>#N/A</v>
      </c>
      <c r="BK156" s="508" t="e">
        <f ca="1">+IF(AND(ISNUMBER(OFFSET('Hygiene Data'!$G$9,0,10*ROW('Hygiene Data'!G150))),'Data Summary'!DZ156="Yes"),OFFSET('Hygiene Data'!$G$9,0,10*ROW('Hygiene Data'!G150)),NA())</f>
        <v>#N/A</v>
      </c>
      <c r="BL156" s="508" t="e">
        <f ca="1">+IF(AND(ISNUMBER(OFFSET('Hygiene Data'!$H$5,0,10*ROW('Hygiene Data'!H150))),'Data Summary'!EA156="Yes"),OFFSET('Hygiene Data'!$H$5,0,10*ROW('Hygiene Data'!H150)),NA())</f>
        <v>#N/A</v>
      </c>
      <c r="BM156" s="508" t="e">
        <f ca="1">+IF(AND(ISNUMBER(OFFSET('Hygiene Data'!$H$7,0,10*ROW('Hygiene Data'!H150))),'Data Summary'!EB156="Yes"),OFFSET('Hygiene Data'!$H$7,0,10*ROW('Hygiene Data'!H150)),NA())</f>
        <v>#N/A</v>
      </c>
      <c r="BN156" s="508" t="e">
        <f ca="1">+IF(AND(ISNUMBER(OFFSET('Hygiene Data'!$H$9,0,10*ROW('Hygiene Data'!H150))),'Data Summary'!EC156="Yes"),OFFSET('Hygiene Data'!$H$9,0,10*ROW('Hygiene Data'!H150)),NA())</f>
        <v>#N/A</v>
      </c>
      <c r="BO156" s="508" t="e">
        <f ca="1">+IF(AND(ISNUMBER(OFFSET('Hygiene Data'!$I$5,0,10*ROW('Hygiene Data'!I150))),'Data Summary'!ED156="Yes"),OFFSET('Hygiene Data'!$I$5,0,10*ROW('Hygiene Data'!I150)),NA())</f>
        <v>#N/A</v>
      </c>
      <c r="BP156" s="508" t="e">
        <f ca="1">+IF(AND(ISNUMBER(OFFSET('Hygiene Data'!$I$7,0,10*ROW('Hygiene Data'!I150))),'Data Summary'!EE156="Yes"),OFFSET('Hygiene Data'!$I$7,0,10*ROW('Hygiene Data'!I150)),NA())</f>
        <v>#N/A</v>
      </c>
      <c r="BQ156" s="508" t="e">
        <f ca="1">+IF(AND(ISNUMBER(OFFSET('Hygiene Data'!$I$9,0,10*ROW('Hygiene Data'!I150))),'Data Summary'!EF156="Yes"),OFFSET('Hygiene Data'!$I$9,0,10*ROW('Hygiene Data'!I150)),NA())</f>
        <v>#N/A</v>
      </c>
    </row>
    <row r="157" spans="1:69" x14ac:dyDescent="0.25">
      <c r="A157" s="504" t="e">
        <f ca="1">+RIGHT('Data Summary'!A157,LEN('Data Summary'!A157)-9)</f>
        <v>#VALUE!</v>
      </c>
      <c r="B157" s="478" t="str">
        <f ca="1">+IF(ISTEXT('Data Summary'!B157),'Data Summary'!B157,"")</f>
        <v/>
      </c>
      <c r="C157" s="505" t="e">
        <f ca="1">+VALUE('Data Summary'!C157)</f>
        <v>#VALUE!</v>
      </c>
      <c r="D157" s="506" t="e">
        <f ca="1">+IF(AND(ISNUMBER(OFFSET('Water Data'!$D$4,0,10*ROW('Water Data'!D151))),'Data Summary'!BS157="Yes"),100-OFFSET('Water Data'!$D$4,0,10*ROW('Water Data'!D151)),NA())</f>
        <v>#N/A</v>
      </c>
      <c r="E157" s="506" t="e">
        <f ca="1">+IF(AND(ISNUMBER(OFFSET('Water Data'!$D$6,0,10*ROW('Water Data'!D151))),'Data Summary'!BT157="Yes"),OFFSET('Water Data'!$D$6,0,10*ROW('Water Data'!D151)),NA())</f>
        <v>#N/A</v>
      </c>
      <c r="F157" s="506" t="e">
        <f ca="1">+IF(AND(ISNUMBER(OFFSET('Water Data'!$D$9,0,10*ROW('Water Data'!D151))),'Data Summary'!BU157="Yes"),OFFSET('Water Data'!$D$9,0,10*ROW('Water Data'!D151)),NA())</f>
        <v>#N/A</v>
      </c>
      <c r="G157" s="506" t="e">
        <f ca="1">+IF(AND(ISNUMBER(OFFSET('Water Data'!$E$4,0,10*ROW('Water Data'!E151))),'Data Summary'!BV157="Yes"),100-OFFSET('Water Data'!$E$4,0,10*ROW('Water Data'!E151)),NA())</f>
        <v>#N/A</v>
      </c>
      <c r="H157" s="506" t="e">
        <f ca="1">+IF(AND(ISNUMBER(OFFSET('Water Data'!$E$6,0,10*ROW('Water Data'!E151))),'Data Summary'!BW157="Yes"),OFFSET('Water Data'!$E$6,0,10*ROW('Water Data'!E151)),NA())</f>
        <v>#N/A</v>
      </c>
      <c r="I157" s="506" t="e">
        <f ca="1">+IF(AND(ISNUMBER(OFFSET('Water Data'!$E$9,0,10*ROW('Water Data'!E151))),'Data Summary'!BX157="Yes"),OFFSET('Water Data'!$E$9,0,10*ROW('Water Data'!E151)),NA())</f>
        <v>#N/A</v>
      </c>
      <c r="J157" s="506" t="e">
        <f ca="1">+IF(AND(ISNUMBER(OFFSET('Water Data'!$F$4,0,10*ROW('Water Data'!F151))),'Data Summary'!BY157="Yes"),100-OFFSET('Water Data'!$F$4,0,10*ROW('Water Data'!F151)),NA())</f>
        <v>#N/A</v>
      </c>
      <c r="K157" s="506" t="e">
        <f ca="1">+IF(AND(ISNUMBER(OFFSET('Water Data'!$F$6,0,10*ROW('Water Data'!F151))),'Data Summary'!BZ157="Yes"),OFFSET('Water Data'!$F$6,0,10*ROW('Water Data'!F151)),NA())</f>
        <v>#N/A</v>
      </c>
      <c r="L157" s="506" t="e">
        <f ca="1">+IF(AND(ISNUMBER(OFFSET('Water Data'!$F$9,0,10*ROW('Water Data'!F151))),'Data Summary'!CA157="Yes"),OFFSET('Water Data'!$F$9,0,10*ROW('Water Data'!F151)),NA())</f>
        <v>#N/A</v>
      </c>
      <c r="M157" s="506" t="e">
        <f ca="1">+IF(AND(ISNUMBER(OFFSET('Water Data'!$G$4,0,10*ROW('Water Data'!G151))),'Data Summary'!CB157="Yes"),100-OFFSET('Water Data'!$G$4,0,10*ROW('Water Data'!G151)),NA())</f>
        <v>#N/A</v>
      </c>
      <c r="N157" s="506" t="e">
        <f ca="1">+IF(AND(ISNUMBER(OFFSET('Water Data'!$G$6,0,10*ROW('Water Data'!G151))),'Data Summary'!CC157="Yes"),OFFSET('Water Data'!$G$6,0,10*ROW('Water Data'!G151)),NA())</f>
        <v>#N/A</v>
      </c>
      <c r="O157" s="506" t="e">
        <f ca="1">+IF(AND(ISNUMBER(OFFSET('Water Data'!$G$9,0,10*ROW('Water Data'!G151))),'Data Summary'!CD157="Yes"),OFFSET('Water Data'!$G$9,0,10*ROW('Water Data'!G151)),NA())</f>
        <v>#N/A</v>
      </c>
      <c r="P157" s="506" t="e">
        <f ca="1">+IF(AND(ISNUMBER(OFFSET('Water Data'!$H$4,0,10*ROW('Water Data'!H151))),'Data Summary'!CE157="Yes"),100-OFFSET('Water Data'!$H$4,0,10*ROW('Water Data'!H151)),NA())</f>
        <v>#N/A</v>
      </c>
      <c r="Q157" s="506" t="e">
        <f ca="1">+IF(AND(ISNUMBER(OFFSET('Water Data'!$H$6,0,10*ROW('Water Data'!H151))),'Data Summary'!CF157="Yes"),OFFSET('Water Data'!$H$6,0,10*ROW('Water Data'!H151)),NA())</f>
        <v>#N/A</v>
      </c>
      <c r="R157" s="506" t="e">
        <f ca="1">+IF(AND(ISNUMBER(OFFSET('Water Data'!$H$9,0,10*ROW('Water Data'!H151))),'Data Summary'!CG157="Yes"),OFFSET('Water Data'!$H$9,0,10*ROW('Water Data'!H151)),NA())</f>
        <v>#N/A</v>
      </c>
      <c r="S157" s="506" t="e">
        <f ca="1">+IF(AND(ISNUMBER(OFFSET('Water Data'!$I$4,0,10*ROW('Water Data'!I151))),'Data Summary'!CH157="Yes"),100-OFFSET('Water Data'!$I$4,0,10*ROW('Water Data'!I151)),NA())</f>
        <v>#N/A</v>
      </c>
      <c r="T157" s="506" t="e">
        <f ca="1">+IF(AND(ISNUMBER(OFFSET('Water Data'!$I$6,0,10*ROW('Water Data'!I151))),'Data Summary'!CI157="Yes"),OFFSET('Water Data'!$I$6,0,10*ROW('Water Data'!I151)),NA())</f>
        <v>#N/A</v>
      </c>
      <c r="U157" s="506" t="e">
        <f ca="1">+IF(AND(ISNUMBER(OFFSET('Water Data'!$I$9,0,10*ROW('Water Data'!I151))),'Data Summary'!CJ157="Yes"),OFFSET('Water Data'!$I$9,0,10*ROW('Water Data'!I151)),NA())</f>
        <v>#N/A</v>
      </c>
      <c r="V157" s="507" t="e">
        <f ca="1">+IF(AND(ISNUMBER(OFFSET('Sanitation Data'!$D$4,0,10*ROW('Sanitation Data'!D151))),'Data Summary'!CK157="Yes"),100-OFFSET('Sanitation Data'!$D$4,0,10*ROW('Sanitation Data'!D151)),NA())</f>
        <v>#N/A</v>
      </c>
      <c r="W157" s="507" t="e">
        <f ca="1">+IF(AND(ISNUMBER(OFFSET('Sanitation Data'!$D$6,0,10*ROW('Sanitation Data'!D151))),'Data Summary'!CL157="Yes"),OFFSET('Sanitation Data'!$D$6,0,10*ROW('Sanitation Data'!D151)),NA())</f>
        <v>#N/A</v>
      </c>
      <c r="X157" s="507" t="e">
        <f ca="1">+IF(AND(ISNUMBER(OFFSET('Sanitation Data'!$D$10,0,10*ROW('Sanitation Data'!D151))),'Data Summary'!CM157="Yes"),OFFSET('Sanitation Data'!$D$10,0,10*ROW('Sanitation Data'!D151)),NA())</f>
        <v>#N/A</v>
      </c>
      <c r="Y157" s="507" t="e">
        <f ca="1">+IF(AND(ISNUMBER(OFFSET('Sanitation Data'!$D$11,0,10*ROW('Sanitation Data'!D151))),'Data Summary'!CN157="Yes"),OFFSET('Sanitation Data'!$D$11,0,10*ROW('Sanitation Data'!D151)),NA())</f>
        <v>#N/A</v>
      </c>
      <c r="Z157" s="507" t="e">
        <f ca="1">+IF(AND(ISNUMBER(OFFSET('Sanitation Data'!$D$12,0,10*ROW('Sanitation Data'!D151))),'Data Summary'!CO157="Yes"),OFFSET('Sanitation Data'!$D$12,0,10*ROW('Sanitation Data'!D151)),NA())</f>
        <v>#N/A</v>
      </c>
      <c r="AA157" s="507" t="e">
        <f ca="1">+IF(AND(ISNUMBER(OFFSET('Sanitation Data'!$E$4,0,10*ROW('Sanitation Data'!E151))),'Data Summary'!CP157="Yes"),100-OFFSET('Sanitation Data'!$E$4,0,10*ROW('Sanitation Data'!E151)),NA())</f>
        <v>#N/A</v>
      </c>
      <c r="AB157" s="507" t="e">
        <f ca="1">+IF(AND(ISNUMBER(OFFSET('Sanitation Data'!$E$6,0,10*ROW('Sanitation Data'!E151))),'Data Summary'!CQ157="Yes"),OFFSET('Sanitation Data'!$E$6,0,10*ROW('Sanitation Data'!E151)),NA())</f>
        <v>#N/A</v>
      </c>
      <c r="AC157" s="507" t="e">
        <f ca="1">+IF(AND(ISNUMBER(OFFSET('Sanitation Data'!$E$10,0,10*ROW('Sanitation Data'!E151))),'Data Summary'!CR157="Yes"),OFFSET('Sanitation Data'!$E$10,0,10*ROW('Sanitation Data'!E151)),NA())</f>
        <v>#N/A</v>
      </c>
      <c r="AD157" s="507" t="e">
        <f ca="1">+IF(AND(ISNUMBER(OFFSET('Sanitation Data'!$E$11,0,10*ROW('Sanitation Data'!E151))),'Data Summary'!CS157="Yes"),OFFSET('Sanitation Data'!$E$11,0,10*ROW('Sanitation Data'!E151)),NA())</f>
        <v>#N/A</v>
      </c>
      <c r="AE157" s="507" t="e">
        <f ca="1">+IF(AND(ISNUMBER(OFFSET('Sanitation Data'!$E$12,0,10*ROW('Sanitation Data'!E151))),'Data Summary'!CT157="Yes"),OFFSET('Sanitation Data'!$E$12,0,10*ROW('Sanitation Data'!E151)),NA())</f>
        <v>#N/A</v>
      </c>
      <c r="AF157" s="507" t="e">
        <f ca="1">+IF(AND(ISNUMBER(OFFSET('Sanitation Data'!$F$4,0,10*ROW('Sanitation Data'!F151))),'Data Summary'!CU157="Yes"),100-OFFSET('Sanitation Data'!$F$4,0,10*ROW('Sanitation Data'!F151)),NA())</f>
        <v>#N/A</v>
      </c>
      <c r="AG157" s="507" t="e">
        <f ca="1">+IF(AND(ISNUMBER(OFFSET('Sanitation Data'!$F$6,0,10*ROW('Sanitation Data'!F151))),'Data Summary'!CV157="Yes"),OFFSET('Sanitation Data'!$F$6,0,10*ROW('Sanitation Data'!F151)),NA())</f>
        <v>#N/A</v>
      </c>
      <c r="AH157" s="507" t="e">
        <f ca="1">+IF(AND(ISNUMBER(OFFSET('Sanitation Data'!$F$10,0,10*ROW('Sanitation Data'!F151))),'Data Summary'!CW157="Yes"),OFFSET('Sanitation Data'!$F$10,0,10*ROW('Sanitation Data'!F151)),NA())</f>
        <v>#N/A</v>
      </c>
      <c r="AI157" s="507" t="e">
        <f ca="1">+IF(AND(ISNUMBER(OFFSET('Sanitation Data'!$F$11,0,10*ROW('Sanitation Data'!F151))),'Data Summary'!CX157="Yes"),OFFSET('Sanitation Data'!$F$11,0,10*ROW('Sanitation Data'!F151)),NA())</f>
        <v>#N/A</v>
      </c>
      <c r="AJ157" s="507" t="e">
        <f ca="1">+IF(AND(ISNUMBER(OFFSET('Sanitation Data'!$F$12,0,10*ROW('Sanitation Data'!F151))),'Data Summary'!CY157="Yes"),OFFSET('Sanitation Data'!$F$12,0,10*ROW('Sanitation Data'!F151)),NA())</f>
        <v>#N/A</v>
      </c>
      <c r="AK157" s="507" t="e">
        <f ca="1">+IF(AND(ISNUMBER(OFFSET('Sanitation Data'!$G$4,0,10*ROW('Sanitation Data'!G151))),'Data Summary'!CZ157="Yes"),100-OFFSET('Sanitation Data'!$G$4,0,10*ROW('Sanitation Data'!G151)),NA())</f>
        <v>#N/A</v>
      </c>
      <c r="AL157" s="507" t="e">
        <f ca="1">+IF(AND(ISNUMBER(OFFSET('Sanitation Data'!$G$6,0,10*ROW('Sanitation Data'!G151))),'Data Summary'!DA157="Yes"),OFFSET('Sanitation Data'!$G$6,0,10*ROW('Sanitation Data'!G151)),NA())</f>
        <v>#N/A</v>
      </c>
      <c r="AM157" s="507" t="e">
        <f ca="1">+IF(AND(ISNUMBER(OFFSET('Sanitation Data'!$G$10,0,10*ROW('Sanitation Data'!G151))),'Data Summary'!DB157="Yes"),OFFSET('Sanitation Data'!$G$10,0,10*ROW('Sanitation Data'!G151)),NA())</f>
        <v>#N/A</v>
      </c>
      <c r="AN157" s="507" t="e">
        <f ca="1">+IF(AND(ISNUMBER(OFFSET('Sanitation Data'!$G$11,0,10*ROW('Sanitation Data'!G151))),'Data Summary'!DC157="Yes"),OFFSET('Sanitation Data'!$G$11,0,10*ROW('Sanitation Data'!G151)),NA())</f>
        <v>#N/A</v>
      </c>
      <c r="AO157" s="507" t="e">
        <f ca="1">+IF(AND(ISNUMBER(OFFSET('Sanitation Data'!$G$12,0,10*ROW('Sanitation Data'!G151))),'Data Summary'!DD157="Yes"),OFFSET('Sanitation Data'!$G$12,0,10*ROW('Sanitation Data'!G151)),NA())</f>
        <v>#N/A</v>
      </c>
      <c r="AP157" s="507" t="e">
        <f ca="1">+IF(AND(ISNUMBER(OFFSET('Sanitation Data'!$H$4,0,10*ROW('Sanitation Data'!H151))),'Data Summary'!DE157="Yes"),100-OFFSET('Sanitation Data'!$H$4,0,10*ROW('Sanitation Data'!H151)),NA())</f>
        <v>#N/A</v>
      </c>
      <c r="AQ157" s="507" t="e">
        <f ca="1">+IF(AND(ISNUMBER(OFFSET('Sanitation Data'!$H$6,0,10*ROW('Sanitation Data'!H151))),'Data Summary'!DF157="Yes"),OFFSET('Sanitation Data'!$H$6,0,10*ROW('Sanitation Data'!H151)),NA())</f>
        <v>#N/A</v>
      </c>
      <c r="AR157" s="507" t="e">
        <f ca="1">+IF(AND(ISNUMBER(OFFSET('Sanitation Data'!$H$10,0,10*ROW('Sanitation Data'!H151))),'Data Summary'!DG157="Yes"),OFFSET('Sanitation Data'!$H$10,0,10*ROW('Sanitation Data'!H151)),NA())</f>
        <v>#N/A</v>
      </c>
      <c r="AS157" s="507" t="e">
        <f ca="1">+IF(AND(ISNUMBER(OFFSET('Sanitation Data'!$H$11,0,10*ROW('Sanitation Data'!H151))),'Data Summary'!DH157="Yes"),OFFSET('Sanitation Data'!$H$11,0,10*ROW('Sanitation Data'!H151)),NA())</f>
        <v>#N/A</v>
      </c>
      <c r="AT157" s="507" t="e">
        <f ca="1">+IF(AND(ISNUMBER(OFFSET('Sanitation Data'!$H$12,0,10*ROW('Sanitation Data'!H151))),'Data Summary'!DI157="Yes"),OFFSET('Sanitation Data'!$H$12,0,10*ROW('Sanitation Data'!H151)),NA())</f>
        <v>#N/A</v>
      </c>
      <c r="AU157" s="507" t="e">
        <f ca="1">+IF(AND(ISNUMBER(OFFSET('Sanitation Data'!$I$4,0,10*ROW('Sanitation Data'!I151))),'Data Summary'!DJ157="Yes"),100-OFFSET('Sanitation Data'!$I$4,0,10*ROW('Sanitation Data'!I151)),NA())</f>
        <v>#N/A</v>
      </c>
      <c r="AV157" s="507" t="e">
        <f ca="1">+IF(AND(ISNUMBER(OFFSET('Sanitation Data'!$I$6,0,10*ROW('Sanitation Data'!I151))),'Data Summary'!DK157="Yes"),OFFSET('Sanitation Data'!$I$6,0,10*ROW('Sanitation Data'!I151)),NA())</f>
        <v>#N/A</v>
      </c>
      <c r="AW157" s="507" t="e">
        <f ca="1">+IF(AND(ISNUMBER(OFFSET('Sanitation Data'!$I$10,0,10*ROW('Sanitation Data'!I151))),'Data Summary'!DL157="Yes"),OFFSET('Sanitation Data'!$I$10,0,10*ROW('Sanitation Data'!I151)),NA())</f>
        <v>#N/A</v>
      </c>
      <c r="AX157" s="507" t="e">
        <f ca="1">+IF(AND(ISNUMBER(OFFSET('Sanitation Data'!$I$11,0,10*ROW('Sanitation Data'!I151))),'Data Summary'!DM157="Yes"),OFFSET('Sanitation Data'!$I$11,0,10*ROW('Sanitation Data'!I151)),NA())</f>
        <v>#N/A</v>
      </c>
      <c r="AY157" s="507" t="e">
        <f ca="1">+IF(AND(ISNUMBER(OFFSET('Sanitation Data'!$I$12,0,10*ROW('Sanitation Data'!I151))),'Data Summary'!DN157="Yes"),OFFSET('Sanitation Data'!$I$12,0,10*ROW('Sanitation Data'!I151)),NA())</f>
        <v>#N/A</v>
      </c>
      <c r="AZ157" s="508" t="e">
        <f ca="1">+IF(AND(ISNUMBER(OFFSET('Hygiene Data'!$D$5,0,10*ROW('Hygiene Data'!D151))),'Data Summary'!DO157="Yes"),OFFSET('Hygiene Data'!$D$5,0,10*ROW('Hygiene Data'!D151)),NA())</f>
        <v>#N/A</v>
      </c>
      <c r="BA157" s="508" t="e">
        <f ca="1">+IF(AND(ISNUMBER(OFFSET('Hygiene Data'!$D$7,0,10*ROW('Hygiene Data'!D151))),'Data Summary'!DP157="Yes"),OFFSET('Hygiene Data'!$D$7,0,10*ROW('Hygiene Data'!D151)),NA())</f>
        <v>#N/A</v>
      </c>
      <c r="BB157" s="508" t="e">
        <f ca="1">+IF(AND(ISNUMBER(OFFSET('Hygiene Data'!$D$9,0,10*ROW('Hygiene Data'!D151))),'Data Summary'!DQ157="Yes"),OFFSET('Hygiene Data'!$D$9,0,10*ROW('Hygiene Data'!D151)),NA())</f>
        <v>#N/A</v>
      </c>
      <c r="BC157" s="508" t="e">
        <f ca="1">+IF(AND(ISNUMBER(OFFSET('Hygiene Data'!$E$5,0,10*ROW('Hygiene Data'!E151))),'Data Summary'!DR157="Yes"),OFFSET('Hygiene Data'!$E$5,0,10*ROW('Hygiene Data'!E151)),NA())</f>
        <v>#N/A</v>
      </c>
      <c r="BD157" s="508" t="e">
        <f ca="1">+IF(AND(ISNUMBER(OFFSET('Hygiene Data'!$E$7,0,10*ROW('Hygiene Data'!E151))),'Data Summary'!DS157="Yes"),OFFSET('Hygiene Data'!$E$7,0,10*ROW('Hygiene Data'!E151)),NA())</f>
        <v>#N/A</v>
      </c>
      <c r="BE157" s="508" t="e">
        <f ca="1">+IF(AND(ISNUMBER(OFFSET('Hygiene Data'!$E$9,0,10*ROW('Hygiene Data'!E151))),'Data Summary'!DT157="Yes"),OFFSET('Hygiene Data'!$E$9,0,10*ROW('Hygiene Data'!E151)),NA())</f>
        <v>#N/A</v>
      </c>
      <c r="BF157" s="508" t="e">
        <f ca="1">+IF(AND(ISNUMBER(OFFSET('Hygiene Data'!$F$5,0,10*ROW('Hygiene Data'!F151))),'Data Summary'!DU157="Yes"),OFFSET('Hygiene Data'!$F$5,0,10*ROW('Hygiene Data'!F151)),NA())</f>
        <v>#N/A</v>
      </c>
      <c r="BG157" s="508" t="e">
        <f ca="1">+IF(AND(ISNUMBER(OFFSET('Hygiene Data'!$F$7,0,10*ROW('Hygiene Data'!F151))),'Data Summary'!DV157="Yes"),OFFSET('Hygiene Data'!$F$7,0,10*ROW('Hygiene Data'!F151)),NA())</f>
        <v>#N/A</v>
      </c>
      <c r="BH157" s="508" t="e">
        <f ca="1">+IF(AND(ISNUMBER(OFFSET('Hygiene Data'!$F$9,0,10*ROW('Hygiene Data'!F151))),'Data Summary'!DW157="Yes"),OFFSET('Hygiene Data'!$F$9,0,10*ROW('Hygiene Data'!F151)),NA())</f>
        <v>#N/A</v>
      </c>
      <c r="BI157" s="508" t="e">
        <f ca="1">+IF(AND(ISNUMBER(OFFSET('Hygiene Data'!$G$5,0,10*ROW('Hygiene Data'!G151))),'Data Summary'!DX157="Yes"),OFFSET('Hygiene Data'!$G$5,0,10*ROW('Hygiene Data'!G151)),NA())</f>
        <v>#N/A</v>
      </c>
      <c r="BJ157" s="508" t="e">
        <f ca="1">+IF(AND(ISNUMBER(OFFSET('Hygiene Data'!$G$7,0,10*ROW('Hygiene Data'!G151))),'Data Summary'!DY157="Yes"),OFFSET('Hygiene Data'!$G$7,0,10*ROW('Hygiene Data'!G151)),NA())</f>
        <v>#N/A</v>
      </c>
      <c r="BK157" s="508" t="e">
        <f ca="1">+IF(AND(ISNUMBER(OFFSET('Hygiene Data'!$G$9,0,10*ROW('Hygiene Data'!G151))),'Data Summary'!DZ157="Yes"),OFFSET('Hygiene Data'!$G$9,0,10*ROW('Hygiene Data'!G151)),NA())</f>
        <v>#N/A</v>
      </c>
      <c r="BL157" s="508" t="e">
        <f ca="1">+IF(AND(ISNUMBER(OFFSET('Hygiene Data'!$H$5,0,10*ROW('Hygiene Data'!H151))),'Data Summary'!EA157="Yes"),OFFSET('Hygiene Data'!$H$5,0,10*ROW('Hygiene Data'!H151)),NA())</f>
        <v>#N/A</v>
      </c>
      <c r="BM157" s="508" t="e">
        <f ca="1">+IF(AND(ISNUMBER(OFFSET('Hygiene Data'!$H$7,0,10*ROW('Hygiene Data'!H151))),'Data Summary'!EB157="Yes"),OFFSET('Hygiene Data'!$H$7,0,10*ROW('Hygiene Data'!H151)),NA())</f>
        <v>#N/A</v>
      </c>
      <c r="BN157" s="508" t="e">
        <f ca="1">+IF(AND(ISNUMBER(OFFSET('Hygiene Data'!$H$9,0,10*ROW('Hygiene Data'!H151))),'Data Summary'!EC157="Yes"),OFFSET('Hygiene Data'!$H$9,0,10*ROW('Hygiene Data'!H151)),NA())</f>
        <v>#N/A</v>
      </c>
      <c r="BO157" s="508" t="e">
        <f ca="1">+IF(AND(ISNUMBER(OFFSET('Hygiene Data'!$I$5,0,10*ROW('Hygiene Data'!I151))),'Data Summary'!ED157="Yes"),OFFSET('Hygiene Data'!$I$5,0,10*ROW('Hygiene Data'!I151)),NA())</f>
        <v>#N/A</v>
      </c>
      <c r="BP157" s="508" t="e">
        <f ca="1">+IF(AND(ISNUMBER(OFFSET('Hygiene Data'!$I$7,0,10*ROW('Hygiene Data'!I151))),'Data Summary'!EE157="Yes"),OFFSET('Hygiene Data'!$I$7,0,10*ROW('Hygiene Data'!I151)),NA())</f>
        <v>#N/A</v>
      </c>
      <c r="BQ157" s="508" t="e">
        <f ca="1">+IF(AND(ISNUMBER(OFFSET('Hygiene Data'!$I$9,0,10*ROW('Hygiene Data'!I151))),'Data Summary'!EF157="Yes"),OFFSET('Hygiene Data'!$I$9,0,10*ROW('Hygiene Data'!I151)),NA())</f>
        <v>#N/A</v>
      </c>
    </row>
    <row r="158" spans="1:69" x14ac:dyDescent="0.25">
      <c r="A158" s="504" t="e">
        <f ca="1">+RIGHT('Data Summary'!A158,LEN('Data Summary'!A158)-9)</f>
        <v>#VALUE!</v>
      </c>
      <c r="B158" s="478" t="str">
        <f ca="1">+IF(ISTEXT('Data Summary'!B158),'Data Summary'!B158,"")</f>
        <v/>
      </c>
      <c r="C158" s="505" t="e">
        <f ca="1">+VALUE('Data Summary'!C158)</f>
        <v>#VALUE!</v>
      </c>
      <c r="D158" s="506" t="e">
        <f ca="1">+IF(AND(ISNUMBER(OFFSET('Water Data'!$D$4,0,10*ROW('Water Data'!D152))),'Data Summary'!BS158="Yes"),100-OFFSET('Water Data'!$D$4,0,10*ROW('Water Data'!D152)),NA())</f>
        <v>#N/A</v>
      </c>
      <c r="E158" s="506" t="e">
        <f ca="1">+IF(AND(ISNUMBER(OFFSET('Water Data'!$D$6,0,10*ROW('Water Data'!D152))),'Data Summary'!BT158="Yes"),OFFSET('Water Data'!$D$6,0,10*ROW('Water Data'!D152)),NA())</f>
        <v>#N/A</v>
      </c>
      <c r="F158" s="506" t="e">
        <f ca="1">+IF(AND(ISNUMBER(OFFSET('Water Data'!$D$9,0,10*ROW('Water Data'!D152))),'Data Summary'!BU158="Yes"),OFFSET('Water Data'!$D$9,0,10*ROW('Water Data'!D152)),NA())</f>
        <v>#N/A</v>
      </c>
      <c r="G158" s="506" t="e">
        <f ca="1">+IF(AND(ISNUMBER(OFFSET('Water Data'!$E$4,0,10*ROW('Water Data'!E152))),'Data Summary'!BV158="Yes"),100-OFFSET('Water Data'!$E$4,0,10*ROW('Water Data'!E152)),NA())</f>
        <v>#N/A</v>
      </c>
      <c r="H158" s="506" t="e">
        <f ca="1">+IF(AND(ISNUMBER(OFFSET('Water Data'!$E$6,0,10*ROW('Water Data'!E152))),'Data Summary'!BW158="Yes"),OFFSET('Water Data'!$E$6,0,10*ROW('Water Data'!E152)),NA())</f>
        <v>#N/A</v>
      </c>
      <c r="I158" s="506" t="e">
        <f ca="1">+IF(AND(ISNUMBER(OFFSET('Water Data'!$E$9,0,10*ROW('Water Data'!E152))),'Data Summary'!BX158="Yes"),OFFSET('Water Data'!$E$9,0,10*ROW('Water Data'!E152)),NA())</f>
        <v>#N/A</v>
      </c>
      <c r="J158" s="506" t="e">
        <f ca="1">+IF(AND(ISNUMBER(OFFSET('Water Data'!$F$4,0,10*ROW('Water Data'!F152))),'Data Summary'!BY158="Yes"),100-OFFSET('Water Data'!$F$4,0,10*ROW('Water Data'!F152)),NA())</f>
        <v>#N/A</v>
      </c>
      <c r="K158" s="506" t="e">
        <f ca="1">+IF(AND(ISNUMBER(OFFSET('Water Data'!$F$6,0,10*ROW('Water Data'!F152))),'Data Summary'!BZ158="Yes"),OFFSET('Water Data'!$F$6,0,10*ROW('Water Data'!F152)),NA())</f>
        <v>#N/A</v>
      </c>
      <c r="L158" s="506" t="e">
        <f ca="1">+IF(AND(ISNUMBER(OFFSET('Water Data'!$F$9,0,10*ROW('Water Data'!F152))),'Data Summary'!CA158="Yes"),OFFSET('Water Data'!$F$9,0,10*ROW('Water Data'!F152)),NA())</f>
        <v>#N/A</v>
      </c>
      <c r="M158" s="506" t="e">
        <f ca="1">+IF(AND(ISNUMBER(OFFSET('Water Data'!$G$4,0,10*ROW('Water Data'!G152))),'Data Summary'!CB158="Yes"),100-OFFSET('Water Data'!$G$4,0,10*ROW('Water Data'!G152)),NA())</f>
        <v>#N/A</v>
      </c>
      <c r="N158" s="506" t="e">
        <f ca="1">+IF(AND(ISNUMBER(OFFSET('Water Data'!$G$6,0,10*ROW('Water Data'!G152))),'Data Summary'!CC158="Yes"),OFFSET('Water Data'!$G$6,0,10*ROW('Water Data'!G152)),NA())</f>
        <v>#N/A</v>
      </c>
      <c r="O158" s="506" t="e">
        <f ca="1">+IF(AND(ISNUMBER(OFFSET('Water Data'!$G$9,0,10*ROW('Water Data'!G152))),'Data Summary'!CD158="Yes"),OFFSET('Water Data'!$G$9,0,10*ROW('Water Data'!G152)),NA())</f>
        <v>#N/A</v>
      </c>
      <c r="P158" s="506" t="e">
        <f ca="1">+IF(AND(ISNUMBER(OFFSET('Water Data'!$H$4,0,10*ROW('Water Data'!H152))),'Data Summary'!CE158="Yes"),100-OFFSET('Water Data'!$H$4,0,10*ROW('Water Data'!H152)),NA())</f>
        <v>#N/A</v>
      </c>
      <c r="Q158" s="506" t="e">
        <f ca="1">+IF(AND(ISNUMBER(OFFSET('Water Data'!$H$6,0,10*ROW('Water Data'!H152))),'Data Summary'!CF158="Yes"),OFFSET('Water Data'!$H$6,0,10*ROW('Water Data'!H152)),NA())</f>
        <v>#N/A</v>
      </c>
      <c r="R158" s="506" t="e">
        <f ca="1">+IF(AND(ISNUMBER(OFFSET('Water Data'!$H$9,0,10*ROW('Water Data'!H152))),'Data Summary'!CG158="Yes"),OFFSET('Water Data'!$H$9,0,10*ROW('Water Data'!H152)),NA())</f>
        <v>#N/A</v>
      </c>
      <c r="S158" s="506" t="e">
        <f ca="1">+IF(AND(ISNUMBER(OFFSET('Water Data'!$I$4,0,10*ROW('Water Data'!I152))),'Data Summary'!CH158="Yes"),100-OFFSET('Water Data'!$I$4,0,10*ROW('Water Data'!I152)),NA())</f>
        <v>#N/A</v>
      </c>
      <c r="T158" s="506" t="e">
        <f ca="1">+IF(AND(ISNUMBER(OFFSET('Water Data'!$I$6,0,10*ROW('Water Data'!I152))),'Data Summary'!CI158="Yes"),OFFSET('Water Data'!$I$6,0,10*ROW('Water Data'!I152)),NA())</f>
        <v>#N/A</v>
      </c>
      <c r="U158" s="506" t="e">
        <f ca="1">+IF(AND(ISNUMBER(OFFSET('Water Data'!$I$9,0,10*ROW('Water Data'!I152))),'Data Summary'!CJ158="Yes"),OFFSET('Water Data'!$I$9,0,10*ROW('Water Data'!I152)),NA())</f>
        <v>#N/A</v>
      </c>
      <c r="V158" s="507" t="e">
        <f ca="1">+IF(AND(ISNUMBER(OFFSET('Sanitation Data'!$D$4,0,10*ROW('Sanitation Data'!D152))),'Data Summary'!CK158="Yes"),100-OFFSET('Sanitation Data'!$D$4,0,10*ROW('Sanitation Data'!D152)),NA())</f>
        <v>#N/A</v>
      </c>
      <c r="W158" s="507" t="e">
        <f ca="1">+IF(AND(ISNUMBER(OFFSET('Sanitation Data'!$D$6,0,10*ROW('Sanitation Data'!D152))),'Data Summary'!CL158="Yes"),OFFSET('Sanitation Data'!$D$6,0,10*ROW('Sanitation Data'!D152)),NA())</f>
        <v>#N/A</v>
      </c>
      <c r="X158" s="507" t="e">
        <f ca="1">+IF(AND(ISNUMBER(OFFSET('Sanitation Data'!$D$10,0,10*ROW('Sanitation Data'!D152))),'Data Summary'!CM158="Yes"),OFFSET('Sanitation Data'!$D$10,0,10*ROW('Sanitation Data'!D152)),NA())</f>
        <v>#N/A</v>
      </c>
      <c r="Y158" s="507" t="e">
        <f ca="1">+IF(AND(ISNUMBER(OFFSET('Sanitation Data'!$D$11,0,10*ROW('Sanitation Data'!D152))),'Data Summary'!CN158="Yes"),OFFSET('Sanitation Data'!$D$11,0,10*ROW('Sanitation Data'!D152)),NA())</f>
        <v>#N/A</v>
      </c>
      <c r="Z158" s="507" t="e">
        <f ca="1">+IF(AND(ISNUMBER(OFFSET('Sanitation Data'!$D$12,0,10*ROW('Sanitation Data'!D152))),'Data Summary'!CO158="Yes"),OFFSET('Sanitation Data'!$D$12,0,10*ROW('Sanitation Data'!D152)),NA())</f>
        <v>#N/A</v>
      </c>
      <c r="AA158" s="507" t="e">
        <f ca="1">+IF(AND(ISNUMBER(OFFSET('Sanitation Data'!$E$4,0,10*ROW('Sanitation Data'!E152))),'Data Summary'!CP158="Yes"),100-OFFSET('Sanitation Data'!$E$4,0,10*ROW('Sanitation Data'!E152)),NA())</f>
        <v>#N/A</v>
      </c>
      <c r="AB158" s="507" t="e">
        <f ca="1">+IF(AND(ISNUMBER(OFFSET('Sanitation Data'!$E$6,0,10*ROW('Sanitation Data'!E152))),'Data Summary'!CQ158="Yes"),OFFSET('Sanitation Data'!$E$6,0,10*ROW('Sanitation Data'!E152)),NA())</f>
        <v>#N/A</v>
      </c>
      <c r="AC158" s="507" t="e">
        <f ca="1">+IF(AND(ISNUMBER(OFFSET('Sanitation Data'!$E$10,0,10*ROW('Sanitation Data'!E152))),'Data Summary'!CR158="Yes"),OFFSET('Sanitation Data'!$E$10,0,10*ROW('Sanitation Data'!E152)),NA())</f>
        <v>#N/A</v>
      </c>
      <c r="AD158" s="507" t="e">
        <f ca="1">+IF(AND(ISNUMBER(OFFSET('Sanitation Data'!$E$11,0,10*ROW('Sanitation Data'!E152))),'Data Summary'!CS158="Yes"),OFFSET('Sanitation Data'!$E$11,0,10*ROW('Sanitation Data'!E152)),NA())</f>
        <v>#N/A</v>
      </c>
      <c r="AE158" s="507" t="e">
        <f ca="1">+IF(AND(ISNUMBER(OFFSET('Sanitation Data'!$E$12,0,10*ROW('Sanitation Data'!E152))),'Data Summary'!CT158="Yes"),OFFSET('Sanitation Data'!$E$12,0,10*ROW('Sanitation Data'!E152)),NA())</f>
        <v>#N/A</v>
      </c>
      <c r="AF158" s="507" t="e">
        <f ca="1">+IF(AND(ISNUMBER(OFFSET('Sanitation Data'!$F$4,0,10*ROW('Sanitation Data'!F152))),'Data Summary'!CU158="Yes"),100-OFFSET('Sanitation Data'!$F$4,0,10*ROW('Sanitation Data'!F152)),NA())</f>
        <v>#N/A</v>
      </c>
      <c r="AG158" s="507" t="e">
        <f ca="1">+IF(AND(ISNUMBER(OFFSET('Sanitation Data'!$F$6,0,10*ROW('Sanitation Data'!F152))),'Data Summary'!CV158="Yes"),OFFSET('Sanitation Data'!$F$6,0,10*ROW('Sanitation Data'!F152)),NA())</f>
        <v>#N/A</v>
      </c>
      <c r="AH158" s="507" t="e">
        <f ca="1">+IF(AND(ISNUMBER(OFFSET('Sanitation Data'!$F$10,0,10*ROW('Sanitation Data'!F152))),'Data Summary'!CW158="Yes"),OFFSET('Sanitation Data'!$F$10,0,10*ROW('Sanitation Data'!F152)),NA())</f>
        <v>#N/A</v>
      </c>
      <c r="AI158" s="507" t="e">
        <f ca="1">+IF(AND(ISNUMBER(OFFSET('Sanitation Data'!$F$11,0,10*ROW('Sanitation Data'!F152))),'Data Summary'!CX158="Yes"),OFFSET('Sanitation Data'!$F$11,0,10*ROW('Sanitation Data'!F152)),NA())</f>
        <v>#N/A</v>
      </c>
      <c r="AJ158" s="507" t="e">
        <f ca="1">+IF(AND(ISNUMBER(OFFSET('Sanitation Data'!$F$12,0,10*ROW('Sanitation Data'!F152))),'Data Summary'!CY158="Yes"),OFFSET('Sanitation Data'!$F$12,0,10*ROW('Sanitation Data'!F152)),NA())</f>
        <v>#N/A</v>
      </c>
      <c r="AK158" s="507" t="e">
        <f ca="1">+IF(AND(ISNUMBER(OFFSET('Sanitation Data'!$G$4,0,10*ROW('Sanitation Data'!G152))),'Data Summary'!CZ158="Yes"),100-OFFSET('Sanitation Data'!$G$4,0,10*ROW('Sanitation Data'!G152)),NA())</f>
        <v>#N/A</v>
      </c>
      <c r="AL158" s="507" t="e">
        <f ca="1">+IF(AND(ISNUMBER(OFFSET('Sanitation Data'!$G$6,0,10*ROW('Sanitation Data'!G152))),'Data Summary'!DA158="Yes"),OFFSET('Sanitation Data'!$G$6,0,10*ROW('Sanitation Data'!G152)),NA())</f>
        <v>#N/A</v>
      </c>
      <c r="AM158" s="507" t="e">
        <f ca="1">+IF(AND(ISNUMBER(OFFSET('Sanitation Data'!$G$10,0,10*ROW('Sanitation Data'!G152))),'Data Summary'!DB158="Yes"),OFFSET('Sanitation Data'!$G$10,0,10*ROW('Sanitation Data'!G152)),NA())</f>
        <v>#N/A</v>
      </c>
      <c r="AN158" s="507" t="e">
        <f ca="1">+IF(AND(ISNUMBER(OFFSET('Sanitation Data'!$G$11,0,10*ROW('Sanitation Data'!G152))),'Data Summary'!DC158="Yes"),OFFSET('Sanitation Data'!$G$11,0,10*ROW('Sanitation Data'!G152)),NA())</f>
        <v>#N/A</v>
      </c>
      <c r="AO158" s="507" t="e">
        <f ca="1">+IF(AND(ISNUMBER(OFFSET('Sanitation Data'!$G$12,0,10*ROW('Sanitation Data'!G152))),'Data Summary'!DD158="Yes"),OFFSET('Sanitation Data'!$G$12,0,10*ROW('Sanitation Data'!G152)),NA())</f>
        <v>#N/A</v>
      </c>
      <c r="AP158" s="507" t="e">
        <f ca="1">+IF(AND(ISNUMBER(OFFSET('Sanitation Data'!$H$4,0,10*ROW('Sanitation Data'!H152))),'Data Summary'!DE158="Yes"),100-OFFSET('Sanitation Data'!$H$4,0,10*ROW('Sanitation Data'!H152)),NA())</f>
        <v>#N/A</v>
      </c>
      <c r="AQ158" s="507" t="e">
        <f ca="1">+IF(AND(ISNUMBER(OFFSET('Sanitation Data'!$H$6,0,10*ROW('Sanitation Data'!H152))),'Data Summary'!DF158="Yes"),OFFSET('Sanitation Data'!$H$6,0,10*ROW('Sanitation Data'!H152)),NA())</f>
        <v>#N/A</v>
      </c>
      <c r="AR158" s="507" t="e">
        <f ca="1">+IF(AND(ISNUMBER(OFFSET('Sanitation Data'!$H$10,0,10*ROW('Sanitation Data'!H152))),'Data Summary'!DG158="Yes"),OFFSET('Sanitation Data'!$H$10,0,10*ROW('Sanitation Data'!H152)),NA())</f>
        <v>#N/A</v>
      </c>
      <c r="AS158" s="507" t="e">
        <f ca="1">+IF(AND(ISNUMBER(OFFSET('Sanitation Data'!$H$11,0,10*ROW('Sanitation Data'!H152))),'Data Summary'!DH158="Yes"),OFFSET('Sanitation Data'!$H$11,0,10*ROW('Sanitation Data'!H152)),NA())</f>
        <v>#N/A</v>
      </c>
      <c r="AT158" s="507" t="e">
        <f ca="1">+IF(AND(ISNUMBER(OFFSET('Sanitation Data'!$H$12,0,10*ROW('Sanitation Data'!H152))),'Data Summary'!DI158="Yes"),OFFSET('Sanitation Data'!$H$12,0,10*ROW('Sanitation Data'!H152)),NA())</f>
        <v>#N/A</v>
      </c>
      <c r="AU158" s="507" t="e">
        <f ca="1">+IF(AND(ISNUMBER(OFFSET('Sanitation Data'!$I$4,0,10*ROW('Sanitation Data'!I152))),'Data Summary'!DJ158="Yes"),100-OFFSET('Sanitation Data'!$I$4,0,10*ROW('Sanitation Data'!I152)),NA())</f>
        <v>#N/A</v>
      </c>
      <c r="AV158" s="507" t="e">
        <f ca="1">+IF(AND(ISNUMBER(OFFSET('Sanitation Data'!$I$6,0,10*ROW('Sanitation Data'!I152))),'Data Summary'!DK158="Yes"),OFFSET('Sanitation Data'!$I$6,0,10*ROW('Sanitation Data'!I152)),NA())</f>
        <v>#N/A</v>
      </c>
      <c r="AW158" s="507" t="e">
        <f ca="1">+IF(AND(ISNUMBER(OFFSET('Sanitation Data'!$I$10,0,10*ROW('Sanitation Data'!I152))),'Data Summary'!DL158="Yes"),OFFSET('Sanitation Data'!$I$10,0,10*ROW('Sanitation Data'!I152)),NA())</f>
        <v>#N/A</v>
      </c>
      <c r="AX158" s="507" t="e">
        <f ca="1">+IF(AND(ISNUMBER(OFFSET('Sanitation Data'!$I$11,0,10*ROW('Sanitation Data'!I152))),'Data Summary'!DM158="Yes"),OFFSET('Sanitation Data'!$I$11,0,10*ROW('Sanitation Data'!I152)),NA())</f>
        <v>#N/A</v>
      </c>
      <c r="AY158" s="507" t="e">
        <f ca="1">+IF(AND(ISNUMBER(OFFSET('Sanitation Data'!$I$12,0,10*ROW('Sanitation Data'!I152))),'Data Summary'!DN158="Yes"),OFFSET('Sanitation Data'!$I$12,0,10*ROW('Sanitation Data'!I152)),NA())</f>
        <v>#N/A</v>
      </c>
      <c r="AZ158" s="508" t="e">
        <f ca="1">+IF(AND(ISNUMBER(OFFSET('Hygiene Data'!$D$5,0,10*ROW('Hygiene Data'!D152))),'Data Summary'!DO158="Yes"),OFFSET('Hygiene Data'!$D$5,0,10*ROW('Hygiene Data'!D152)),NA())</f>
        <v>#N/A</v>
      </c>
      <c r="BA158" s="508" t="e">
        <f ca="1">+IF(AND(ISNUMBER(OFFSET('Hygiene Data'!$D$7,0,10*ROW('Hygiene Data'!D152))),'Data Summary'!DP158="Yes"),OFFSET('Hygiene Data'!$D$7,0,10*ROW('Hygiene Data'!D152)),NA())</f>
        <v>#N/A</v>
      </c>
      <c r="BB158" s="508" t="e">
        <f ca="1">+IF(AND(ISNUMBER(OFFSET('Hygiene Data'!$D$9,0,10*ROW('Hygiene Data'!D152))),'Data Summary'!DQ158="Yes"),OFFSET('Hygiene Data'!$D$9,0,10*ROW('Hygiene Data'!D152)),NA())</f>
        <v>#N/A</v>
      </c>
      <c r="BC158" s="508" t="e">
        <f ca="1">+IF(AND(ISNUMBER(OFFSET('Hygiene Data'!$E$5,0,10*ROW('Hygiene Data'!E152))),'Data Summary'!DR158="Yes"),OFFSET('Hygiene Data'!$E$5,0,10*ROW('Hygiene Data'!E152)),NA())</f>
        <v>#N/A</v>
      </c>
      <c r="BD158" s="508" t="e">
        <f ca="1">+IF(AND(ISNUMBER(OFFSET('Hygiene Data'!$E$7,0,10*ROW('Hygiene Data'!E152))),'Data Summary'!DS158="Yes"),OFFSET('Hygiene Data'!$E$7,0,10*ROW('Hygiene Data'!E152)),NA())</f>
        <v>#N/A</v>
      </c>
      <c r="BE158" s="508" t="e">
        <f ca="1">+IF(AND(ISNUMBER(OFFSET('Hygiene Data'!$E$9,0,10*ROW('Hygiene Data'!E152))),'Data Summary'!DT158="Yes"),OFFSET('Hygiene Data'!$E$9,0,10*ROW('Hygiene Data'!E152)),NA())</f>
        <v>#N/A</v>
      </c>
      <c r="BF158" s="508" t="e">
        <f ca="1">+IF(AND(ISNUMBER(OFFSET('Hygiene Data'!$F$5,0,10*ROW('Hygiene Data'!F152))),'Data Summary'!DU158="Yes"),OFFSET('Hygiene Data'!$F$5,0,10*ROW('Hygiene Data'!F152)),NA())</f>
        <v>#N/A</v>
      </c>
      <c r="BG158" s="508" t="e">
        <f ca="1">+IF(AND(ISNUMBER(OFFSET('Hygiene Data'!$F$7,0,10*ROW('Hygiene Data'!F152))),'Data Summary'!DV158="Yes"),OFFSET('Hygiene Data'!$F$7,0,10*ROW('Hygiene Data'!F152)),NA())</f>
        <v>#N/A</v>
      </c>
      <c r="BH158" s="508" t="e">
        <f ca="1">+IF(AND(ISNUMBER(OFFSET('Hygiene Data'!$F$9,0,10*ROW('Hygiene Data'!F152))),'Data Summary'!DW158="Yes"),OFFSET('Hygiene Data'!$F$9,0,10*ROW('Hygiene Data'!F152)),NA())</f>
        <v>#N/A</v>
      </c>
      <c r="BI158" s="508" t="e">
        <f ca="1">+IF(AND(ISNUMBER(OFFSET('Hygiene Data'!$G$5,0,10*ROW('Hygiene Data'!G152))),'Data Summary'!DX158="Yes"),OFFSET('Hygiene Data'!$G$5,0,10*ROW('Hygiene Data'!G152)),NA())</f>
        <v>#N/A</v>
      </c>
      <c r="BJ158" s="508" t="e">
        <f ca="1">+IF(AND(ISNUMBER(OFFSET('Hygiene Data'!$G$7,0,10*ROW('Hygiene Data'!G152))),'Data Summary'!DY158="Yes"),OFFSET('Hygiene Data'!$G$7,0,10*ROW('Hygiene Data'!G152)),NA())</f>
        <v>#N/A</v>
      </c>
      <c r="BK158" s="508" t="e">
        <f ca="1">+IF(AND(ISNUMBER(OFFSET('Hygiene Data'!$G$9,0,10*ROW('Hygiene Data'!G152))),'Data Summary'!DZ158="Yes"),OFFSET('Hygiene Data'!$G$9,0,10*ROW('Hygiene Data'!G152)),NA())</f>
        <v>#N/A</v>
      </c>
      <c r="BL158" s="508" t="e">
        <f ca="1">+IF(AND(ISNUMBER(OFFSET('Hygiene Data'!$H$5,0,10*ROW('Hygiene Data'!H152))),'Data Summary'!EA158="Yes"),OFFSET('Hygiene Data'!$H$5,0,10*ROW('Hygiene Data'!H152)),NA())</f>
        <v>#N/A</v>
      </c>
      <c r="BM158" s="508" t="e">
        <f ca="1">+IF(AND(ISNUMBER(OFFSET('Hygiene Data'!$H$7,0,10*ROW('Hygiene Data'!H152))),'Data Summary'!EB158="Yes"),OFFSET('Hygiene Data'!$H$7,0,10*ROW('Hygiene Data'!H152)),NA())</f>
        <v>#N/A</v>
      </c>
      <c r="BN158" s="508" t="e">
        <f ca="1">+IF(AND(ISNUMBER(OFFSET('Hygiene Data'!$H$9,0,10*ROW('Hygiene Data'!H152))),'Data Summary'!EC158="Yes"),OFFSET('Hygiene Data'!$H$9,0,10*ROW('Hygiene Data'!H152)),NA())</f>
        <v>#N/A</v>
      </c>
      <c r="BO158" s="508" t="e">
        <f ca="1">+IF(AND(ISNUMBER(OFFSET('Hygiene Data'!$I$5,0,10*ROW('Hygiene Data'!I152))),'Data Summary'!ED158="Yes"),OFFSET('Hygiene Data'!$I$5,0,10*ROW('Hygiene Data'!I152)),NA())</f>
        <v>#N/A</v>
      </c>
      <c r="BP158" s="508" t="e">
        <f ca="1">+IF(AND(ISNUMBER(OFFSET('Hygiene Data'!$I$7,0,10*ROW('Hygiene Data'!I152))),'Data Summary'!EE158="Yes"),OFFSET('Hygiene Data'!$I$7,0,10*ROW('Hygiene Data'!I152)),NA())</f>
        <v>#N/A</v>
      </c>
      <c r="BQ158" s="508" t="e">
        <f ca="1">+IF(AND(ISNUMBER(OFFSET('Hygiene Data'!$I$9,0,10*ROW('Hygiene Data'!I152))),'Data Summary'!EF158="Yes"),OFFSET('Hygiene Data'!$I$9,0,10*ROW('Hygiene Data'!I152)),NA())</f>
        <v>#N/A</v>
      </c>
    </row>
    <row r="159" spans="1:69" x14ac:dyDescent="0.25">
      <c r="A159" s="504" t="e">
        <f ca="1">+RIGHT('Data Summary'!A159,LEN('Data Summary'!A159)-9)</f>
        <v>#VALUE!</v>
      </c>
      <c r="B159" s="478" t="str">
        <f ca="1">+IF(ISTEXT('Data Summary'!B159),'Data Summary'!B159,"")</f>
        <v/>
      </c>
      <c r="C159" s="505" t="e">
        <f ca="1">+VALUE('Data Summary'!C159)</f>
        <v>#VALUE!</v>
      </c>
      <c r="D159" s="506" t="e">
        <f ca="1">+IF(AND(ISNUMBER(OFFSET('Water Data'!$D$4,0,10*ROW('Water Data'!D153))),'Data Summary'!BS159="Yes"),100-OFFSET('Water Data'!$D$4,0,10*ROW('Water Data'!D153)),NA())</f>
        <v>#N/A</v>
      </c>
      <c r="E159" s="506" t="e">
        <f ca="1">+IF(AND(ISNUMBER(OFFSET('Water Data'!$D$6,0,10*ROW('Water Data'!D153))),'Data Summary'!BT159="Yes"),OFFSET('Water Data'!$D$6,0,10*ROW('Water Data'!D153)),NA())</f>
        <v>#N/A</v>
      </c>
      <c r="F159" s="506" t="e">
        <f ca="1">+IF(AND(ISNUMBER(OFFSET('Water Data'!$D$9,0,10*ROW('Water Data'!D153))),'Data Summary'!BU159="Yes"),OFFSET('Water Data'!$D$9,0,10*ROW('Water Data'!D153)),NA())</f>
        <v>#N/A</v>
      </c>
      <c r="G159" s="506" t="e">
        <f ca="1">+IF(AND(ISNUMBER(OFFSET('Water Data'!$E$4,0,10*ROW('Water Data'!E153))),'Data Summary'!BV159="Yes"),100-OFFSET('Water Data'!$E$4,0,10*ROW('Water Data'!E153)),NA())</f>
        <v>#N/A</v>
      </c>
      <c r="H159" s="506" t="e">
        <f ca="1">+IF(AND(ISNUMBER(OFFSET('Water Data'!$E$6,0,10*ROW('Water Data'!E153))),'Data Summary'!BW159="Yes"),OFFSET('Water Data'!$E$6,0,10*ROW('Water Data'!E153)),NA())</f>
        <v>#N/A</v>
      </c>
      <c r="I159" s="506" t="e">
        <f ca="1">+IF(AND(ISNUMBER(OFFSET('Water Data'!$E$9,0,10*ROW('Water Data'!E153))),'Data Summary'!BX159="Yes"),OFFSET('Water Data'!$E$9,0,10*ROW('Water Data'!E153)),NA())</f>
        <v>#N/A</v>
      </c>
      <c r="J159" s="506" t="e">
        <f ca="1">+IF(AND(ISNUMBER(OFFSET('Water Data'!$F$4,0,10*ROW('Water Data'!F153))),'Data Summary'!BY159="Yes"),100-OFFSET('Water Data'!$F$4,0,10*ROW('Water Data'!F153)),NA())</f>
        <v>#N/A</v>
      </c>
      <c r="K159" s="506" t="e">
        <f ca="1">+IF(AND(ISNUMBER(OFFSET('Water Data'!$F$6,0,10*ROW('Water Data'!F153))),'Data Summary'!BZ159="Yes"),OFFSET('Water Data'!$F$6,0,10*ROW('Water Data'!F153)),NA())</f>
        <v>#N/A</v>
      </c>
      <c r="L159" s="506" t="e">
        <f ca="1">+IF(AND(ISNUMBER(OFFSET('Water Data'!$F$9,0,10*ROW('Water Data'!F153))),'Data Summary'!CA159="Yes"),OFFSET('Water Data'!$F$9,0,10*ROW('Water Data'!F153)),NA())</f>
        <v>#N/A</v>
      </c>
      <c r="M159" s="506" t="e">
        <f ca="1">+IF(AND(ISNUMBER(OFFSET('Water Data'!$G$4,0,10*ROW('Water Data'!G153))),'Data Summary'!CB159="Yes"),100-OFFSET('Water Data'!$G$4,0,10*ROW('Water Data'!G153)),NA())</f>
        <v>#N/A</v>
      </c>
      <c r="N159" s="506" t="e">
        <f ca="1">+IF(AND(ISNUMBER(OFFSET('Water Data'!$G$6,0,10*ROW('Water Data'!G153))),'Data Summary'!CC159="Yes"),OFFSET('Water Data'!$G$6,0,10*ROW('Water Data'!G153)),NA())</f>
        <v>#N/A</v>
      </c>
      <c r="O159" s="506" t="e">
        <f ca="1">+IF(AND(ISNUMBER(OFFSET('Water Data'!$G$9,0,10*ROW('Water Data'!G153))),'Data Summary'!CD159="Yes"),OFFSET('Water Data'!$G$9,0,10*ROW('Water Data'!G153)),NA())</f>
        <v>#N/A</v>
      </c>
      <c r="P159" s="506" t="e">
        <f ca="1">+IF(AND(ISNUMBER(OFFSET('Water Data'!$H$4,0,10*ROW('Water Data'!H153))),'Data Summary'!CE159="Yes"),100-OFFSET('Water Data'!$H$4,0,10*ROW('Water Data'!H153)),NA())</f>
        <v>#N/A</v>
      </c>
      <c r="Q159" s="506" t="e">
        <f ca="1">+IF(AND(ISNUMBER(OFFSET('Water Data'!$H$6,0,10*ROW('Water Data'!H153))),'Data Summary'!CF159="Yes"),OFFSET('Water Data'!$H$6,0,10*ROW('Water Data'!H153)),NA())</f>
        <v>#N/A</v>
      </c>
      <c r="R159" s="506" t="e">
        <f ca="1">+IF(AND(ISNUMBER(OFFSET('Water Data'!$H$9,0,10*ROW('Water Data'!H153))),'Data Summary'!CG159="Yes"),OFFSET('Water Data'!$H$9,0,10*ROW('Water Data'!H153)),NA())</f>
        <v>#N/A</v>
      </c>
      <c r="S159" s="506" t="e">
        <f ca="1">+IF(AND(ISNUMBER(OFFSET('Water Data'!$I$4,0,10*ROW('Water Data'!I153))),'Data Summary'!CH159="Yes"),100-OFFSET('Water Data'!$I$4,0,10*ROW('Water Data'!I153)),NA())</f>
        <v>#N/A</v>
      </c>
      <c r="T159" s="506" t="e">
        <f ca="1">+IF(AND(ISNUMBER(OFFSET('Water Data'!$I$6,0,10*ROW('Water Data'!I153))),'Data Summary'!CI159="Yes"),OFFSET('Water Data'!$I$6,0,10*ROW('Water Data'!I153)),NA())</f>
        <v>#N/A</v>
      </c>
      <c r="U159" s="506" t="e">
        <f ca="1">+IF(AND(ISNUMBER(OFFSET('Water Data'!$I$9,0,10*ROW('Water Data'!I153))),'Data Summary'!CJ159="Yes"),OFFSET('Water Data'!$I$9,0,10*ROW('Water Data'!I153)),NA())</f>
        <v>#N/A</v>
      </c>
      <c r="V159" s="507" t="e">
        <f ca="1">+IF(AND(ISNUMBER(OFFSET('Sanitation Data'!$D$4,0,10*ROW('Sanitation Data'!D153))),'Data Summary'!CK159="Yes"),100-OFFSET('Sanitation Data'!$D$4,0,10*ROW('Sanitation Data'!D153)),NA())</f>
        <v>#N/A</v>
      </c>
      <c r="W159" s="507" t="e">
        <f ca="1">+IF(AND(ISNUMBER(OFFSET('Sanitation Data'!$D$6,0,10*ROW('Sanitation Data'!D153))),'Data Summary'!CL159="Yes"),OFFSET('Sanitation Data'!$D$6,0,10*ROW('Sanitation Data'!D153)),NA())</f>
        <v>#N/A</v>
      </c>
      <c r="X159" s="507" t="e">
        <f ca="1">+IF(AND(ISNUMBER(OFFSET('Sanitation Data'!$D$10,0,10*ROW('Sanitation Data'!D153))),'Data Summary'!CM159="Yes"),OFFSET('Sanitation Data'!$D$10,0,10*ROW('Sanitation Data'!D153)),NA())</f>
        <v>#N/A</v>
      </c>
      <c r="Y159" s="507" t="e">
        <f ca="1">+IF(AND(ISNUMBER(OFFSET('Sanitation Data'!$D$11,0,10*ROW('Sanitation Data'!D153))),'Data Summary'!CN159="Yes"),OFFSET('Sanitation Data'!$D$11,0,10*ROW('Sanitation Data'!D153)),NA())</f>
        <v>#N/A</v>
      </c>
      <c r="Z159" s="507" t="e">
        <f ca="1">+IF(AND(ISNUMBER(OFFSET('Sanitation Data'!$D$12,0,10*ROW('Sanitation Data'!D153))),'Data Summary'!CO159="Yes"),OFFSET('Sanitation Data'!$D$12,0,10*ROW('Sanitation Data'!D153)),NA())</f>
        <v>#N/A</v>
      </c>
      <c r="AA159" s="507" t="e">
        <f ca="1">+IF(AND(ISNUMBER(OFFSET('Sanitation Data'!$E$4,0,10*ROW('Sanitation Data'!E153))),'Data Summary'!CP159="Yes"),100-OFFSET('Sanitation Data'!$E$4,0,10*ROW('Sanitation Data'!E153)),NA())</f>
        <v>#N/A</v>
      </c>
      <c r="AB159" s="507" t="e">
        <f ca="1">+IF(AND(ISNUMBER(OFFSET('Sanitation Data'!$E$6,0,10*ROW('Sanitation Data'!E153))),'Data Summary'!CQ159="Yes"),OFFSET('Sanitation Data'!$E$6,0,10*ROW('Sanitation Data'!E153)),NA())</f>
        <v>#N/A</v>
      </c>
      <c r="AC159" s="507" t="e">
        <f ca="1">+IF(AND(ISNUMBER(OFFSET('Sanitation Data'!$E$10,0,10*ROW('Sanitation Data'!E153))),'Data Summary'!CR159="Yes"),OFFSET('Sanitation Data'!$E$10,0,10*ROW('Sanitation Data'!E153)),NA())</f>
        <v>#N/A</v>
      </c>
      <c r="AD159" s="507" t="e">
        <f ca="1">+IF(AND(ISNUMBER(OFFSET('Sanitation Data'!$E$11,0,10*ROW('Sanitation Data'!E153))),'Data Summary'!CS159="Yes"),OFFSET('Sanitation Data'!$E$11,0,10*ROW('Sanitation Data'!E153)),NA())</f>
        <v>#N/A</v>
      </c>
      <c r="AE159" s="507" t="e">
        <f ca="1">+IF(AND(ISNUMBER(OFFSET('Sanitation Data'!$E$12,0,10*ROW('Sanitation Data'!E153))),'Data Summary'!CT159="Yes"),OFFSET('Sanitation Data'!$E$12,0,10*ROW('Sanitation Data'!E153)),NA())</f>
        <v>#N/A</v>
      </c>
      <c r="AF159" s="507" t="e">
        <f ca="1">+IF(AND(ISNUMBER(OFFSET('Sanitation Data'!$F$4,0,10*ROW('Sanitation Data'!F153))),'Data Summary'!CU159="Yes"),100-OFFSET('Sanitation Data'!$F$4,0,10*ROW('Sanitation Data'!F153)),NA())</f>
        <v>#N/A</v>
      </c>
      <c r="AG159" s="507" t="e">
        <f ca="1">+IF(AND(ISNUMBER(OFFSET('Sanitation Data'!$F$6,0,10*ROW('Sanitation Data'!F153))),'Data Summary'!CV159="Yes"),OFFSET('Sanitation Data'!$F$6,0,10*ROW('Sanitation Data'!F153)),NA())</f>
        <v>#N/A</v>
      </c>
      <c r="AH159" s="507" t="e">
        <f ca="1">+IF(AND(ISNUMBER(OFFSET('Sanitation Data'!$F$10,0,10*ROW('Sanitation Data'!F153))),'Data Summary'!CW159="Yes"),OFFSET('Sanitation Data'!$F$10,0,10*ROW('Sanitation Data'!F153)),NA())</f>
        <v>#N/A</v>
      </c>
      <c r="AI159" s="507" t="e">
        <f ca="1">+IF(AND(ISNUMBER(OFFSET('Sanitation Data'!$F$11,0,10*ROW('Sanitation Data'!F153))),'Data Summary'!CX159="Yes"),OFFSET('Sanitation Data'!$F$11,0,10*ROW('Sanitation Data'!F153)),NA())</f>
        <v>#N/A</v>
      </c>
      <c r="AJ159" s="507" t="e">
        <f ca="1">+IF(AND(ISNUMBER(OFFSET('Sanitation Data'!$F$12,0,10*ROW('Sanitation Data'!F153))),'Data Summary'!CY159="Yes"),OFFSET('Sanitation Data'!$F$12,0,10*ROW('Sanitation Data'!F153)),NA())</f>
        <v>#N/A</v>
      </c>
      <c r="AK159" s="507" t="e">
        <f ca="1">+IF(AND(ISNUMBER(OFFSET('Sanitation Data'!$G$4,0,10*ROW('Sanitation Data'!G153))),'Data Summary'!CZ159="Yes"),100-OFFSET('Sanitation Data'!$G$4,0,10*ROW('Sanitation Data'!G153)),NA())</f>
        <v>#N/A</v>
      </c>
      <c r="AL159" s="507" t="e">
        <f ca="1">+IF(AND(ISNUMBER(OFFSET('Sanitation Data'!$G$6,0,10*ROW('Sanitation Data'!G153))),'Data Summary'!DA159="Yes"),OFFSET('Sanitation Data'!$G$6,0,10*ROW('Sanitation Data'!G153)),NA())</f>
        <v>#N/A</v>
      </c>
      <c r="AM159" s="507" t="e">
        <f ca="1">+IF(AND(ISNUMBER(OFFSET('Sanitation Data'!$G$10,0,10*ROW('Sanitation Data'!G153))),'Data Summary'!DB159="Yes"),OFFSET('Sanitation Data'!$G$10,0,10*ROW('Sanitation Data'!G153)),NA())</f>
        <v>#N/A</v>
      </c>
      <c r="AN159" s="507" t="e">
        <f ca="1">+IF(AND(ISNUMBER(OFFSET('Sanitation Data'!$G$11,0,10*ROW('Sanitation Data'!G153))),'Data Summary'!DC159="Yes"),OFFSET('Sanitation Data'!$G$11,0,10*ROW('Sanitation Data'!G153)),NA())</f>
        <v>#N/A</v>
      </c>
      <c r="AO159" s="507" t="e">
        <f ca="1">+IF(AND(ISNUMBER(OFFSET('Sanitation Data'!$G$12,0,10*ROW('Sanitation Data'!G153))),'Data Summary'!DD159="Yes"),OFFSET('Sanitation Data'!$G$12,0,10*ROW('Sanitation Data'!G153)),NA())</f>
        <v>#N/A</v>
      </c>
      <c r="AP159" s="507" t="e">
        <f ca="1">+IF(AND(ISNUMBER(OFFSET('Sanitation Data'!$H$4,0,10*ROW('Sanitation Data'!H153))),'Data Summary'!DE159="Yes"),100-OFFSET('Sanitation Data'!$H$4,0,10*ROW('Sanitation Data'!H153)),NA())</f>
        <v>#N/A</v>
      </c>
      <c r="AQ159" s="507" t="e">
        <f ca="1">+IF(AND(ISNUMBER(OFFSET('Sanitation Data'!$H$6,0,10*ROW('Sanitation Data'!H153))),'Data Summary'!DF159="Yes"),OFFSET('Sanitation Data'!$H$6,0,10*ROW('Sanitation Data'!H153)),NA())</f>
        <v>#N/A</v>
      </c>
      <c r="AR159" s="507" t="e">
        <f ca="1">+IF(AND(ISNUMBER(OFFSET('Sanitation Data'!$H$10,0,10*ROW('Sanitation Data'!H153))),'Data Summary'!DG159="Yes"),OFFSET('Sanitation Data'!$H$10,0,10*ROW('Sanitation Data'!H153)),NA())</f>
        <v>#N/A</v>
      </c>
      <c r="AS159" s="507" t="e">
        <f ca="1">+IF(AND(ISNUMBER(OFFSET('Sanitation Data'!$H$11,0,10*ROW('Sanitation Data'!H153))),'Data Summary'!DH159="Yes"),OFFSET('Sanitation Data'!$H$11,0,10*ROW('Sanitation Data'!H153)),NA())</f>
        <v>#N/A</v>
      </c>
      <c r="AT159" s="507" t="e">
        <f ca="1">+IF(AND(ISNUMBER(OFFSET('Sanitation Data'!$H$12,0,10*ROW('Sanitation Data'!H153))),'Data Summary'!DI159="Yes"),OFFSET('Sanitation Data'!$H$12,0,10*ROW('Sanitation Data'!H153)),NA())</f>
        <v>#N/A</v>
      </c>
      <c r="AU159" s="507" t="e">
        <f ca="1">+IF(AND(ISNUMBER(OFFSET('Sanitation Data'!$I$4,0,10*ROW('Sanitation Data'!I153))),'Data Summary'!DJ159="Yes"),100-OFFSET('Sanitation Data'!$I$4,0,10*ROW('Sanitation Data'!I153)),NA())</f>
        <v>#N/A</v>
      </c>
      <c r="AV159" s="507" t="e">
        <f ca="1">+IF(AND(ISNUMBER(OFFSET('Sanitation Data'!$I$6,0,10*ROW('Sanitation Data'!I153))),'Data Summary'!DK159="Yes"),OFFSET('Sanitation Data'!$I$6,0,10*ROW('Sanitation Data'!I153)),NA())</f>
        <v>#N/A</v>
      </c>
      <c r="AW159" s="507" t="e">
        <f ca="1">+IF(AND(ISNUMBER(OFFSET('Sanitation Data'!$I$10,0,10*ROW('Sanitation Data'!I153))),'Data Summary'!DL159="Yes"),OFFSET('Sanitation Data'!$I$10,0,10*ROW('Sanitation Data'!I153)),NA())</f>
        <v>#N/A</v>
      </c>
      <c r="AX159" s="507" t="e">
        <f ca="1">+IF(AND(ISNUMBER(OFFSET('Sanitation Data'!$I$11,0,10*ROW('Sanitation Data'!I153))),'Data Summary'!DM159="Yes"),OFFSET('Sanitation Data'!$I$11,0,10*ROW('Sanitation Data'!I153)),NA())</f>
        <v>#N/A</v>
      </c>
      <c r="AY159" s="507" t="e">
        <f ca="1">+IF(AND(ISNUMBER(OFFSET('Sanitation Data'!$I$12,0,10*ROW('Sanitation Data'!I153))),'Data Summary'!DN159="Yes"),OFFSET('Sanitation Data'!$I$12,0,10*ROW('Sanitation Data'!I153)),NA())</f>
        <v>#N/A</v>
      </c>
      <c r="AZ159" s="508" t="e">
        <f ca="1">+IF(AND(ISNUMBER(OFFSET('Hygiene Data'!$D$5,0,10*ROW('Hygiene Data'!D153))),'Data Summary'!DO159="Yes"),OFFSET('Hygiene Data'!$D$5,0,10*ROW('Hygiene Data'!D153)),NA())</f>
        <v>#N/A</v>
      </c>
      <c r="BA159" s="508" t="e">
        <f ca="1">+IF(AND(ISNUMBER(OFFSET('Hygiene Data'!$D$7,0,10*ROW('Hygiene Data'!D153))),'Data Summary'!DP159="Yes"),OFFSET('Hygiene Data'!$D$7,0,10*ROW('Hygiene Data'!D153)),NA())</f>
        <v>#N/A</v>
      </c>
      <c r="BB159" s="508" t="e">
        <f ca="1">+IF(AND(ISNUMBER(OFFSET('Hygiene Data'!$D$9,0,10*ROW('Hygiene Data'!D153))),'Data Summary'!DQ159="Yes"),OFFSET('Hygiene Data'!$D$9,0,10*ROW('Hygiene Data'!D153)),NA())</f>
        <v>#N/A</v>
      </c>
      <c r="BC159" s="508" t="e">
        <f ca="1">+IF(AND(ISNUMBER(OFFSET('Hygiene Data'!$E$5,0,10*ROW('Hygiene Data'!E153))),'Data Summary'!DR159="Yes"),OFFSET('Hygiene Data'!$E$5,0,10*ROW('Hygiene Data'!E153)),NA())</f>
        <v>#N/A</v>
      </c>
      <c r="BD159" s="508" t="e">
        <f ca="1">+IF(AND(ISNUMBER(OFFSET('Hygiene Data'!$E$7,0,10*ROW('Hygiene Data'!E153))),'Data Summary'!DS159="Yes"),OFFSET('Hygiene Data'!$E$7,0,10*ROW('Hygiene Data'!E153)),NA())</f>
        <v>#N/A</v>
      </c>
      <c r="BE159" s="508" t="e">
        <f ca="1">+IF(AND(ISNUMBER(OFFSET('Hygiene Data'!$E$9,0,10*ROW('Hygiene Data'!E153))),'Data Summary'!DT159="Yes"),OFFSET('Hygiene Data'!$E$9,0,10*ROW('Hygiene Data'!E153)),NA())</f>
        <v>#N/A</v>
      </c>
      <c r="BF159" s="508" t="e">
        <f ca="1">+IF(AND(ISNUMBER(OFFSET('Hygiene Data'!$F$5,0,10*ROW('Hygiene Data'!F153))),'Data Summary'!DU159="Yes"),OFFSET('Hygiene Data'!$F$5,0,10*ROW('Hygiene Data'!F153)),NA())</f>
        <v>#N/A</v>
      </c>
      <c r="BG159" s="508" t="e">
        <f ca="1">+IF(AND(ISNUMBER(OFFSET('Hygiene Data'!$F$7,0,10*ROW('Hygiene Data'!F153))),'Data Summary'!DV159="Yes"),OFFSET('Hygiene Data'!$F$7,0,10*ROW('Hygiene Data'!F153)),NA())</f>
        <v>#N/A</v>
      </c>
      <c r="BH159" s="508" t="e">
        <f ca="1">+IF(AND(ISNUMBER(OFFSET('Hygiene Data'!$F$9,0,10*ROW('Hygiene Data'!F153))),'Data Summary'!DW159="Yes"),OFFSET('Hygiene Data'!$F$9,0,10*ROW('Hygiene Data'!F153)),NA())</f>
        <v>#N/A</v>
      </c>
      <c r="BI159" s="508" t="e">
        <f ca="1">+IF(AND(ISNUMBER(OFFSET('Hygiene Data'!$G$5,0,10*ROW('Hygiene Data'!G153))),'Data Summary'!DX159="Yes"),OFFSET('Hygiene Data'!$G$5,0,10*ROW('Hygiene Data'!G153)),NA())</f>
        <v>#N/A</v>
      </c>
      <c r="BJ159" s="508" t="e">
        <f ca="1">+IF(AND(ISNUMBER(OFFSET('Hygiene Data'!$G$7,0,10*ROW('Hygiene Data'!G153))),'Data Summary'!DY159="Yes"),OFFSET('Hygiene Data'!$G$7,0,10*ROW('Hygiene Data'!G153)),NA())</f>
        <v>#N/A</v>
      </c>
      <c r="BK159" s="508" t="e">
        <f ca="1">+IF(AND(ISNUMBER(OFFSET('Hygiene Data'!$G$9,0,10*ROW('Hygiene Data'!G153))),'Data Summary'!DZ159="Yes"),OFFSET('Hygiene Data'!$G$9,0,10*ROW('Hygiene Data'!G153)),NA())</f>
        <v>#N/A</v>
      </c>
      <c r="BL159" s="508" t="e">
        <f ca="1">+IF(AND(ISNUMBER(OFFSET('Hygiene Data'!$H$5,0,10*ROW('Hygiene Data'!H153))),'Data Summary'!EA159="Yes"),OFFSET('Hygiene Data'!$H$5,0,10*ROW('Hygiene Data'!H153)),NA())</f>
        <v>#N/A</v>
      </c>
      <c r="BM159" s="508" t="e">
        <f ca="1">+IF(AND(ISNUMBER(OFFSET('Hygiene Data'!$H$7,0,10*ROW('Hygiene Data'!H153))),'Data Summary'!EB159="Yes"),OFFSET('Hygiene Data'!$H$7,0,10*ROW('Hygiene Data'!H153)),NA())</f>
        <v>#N/A</v>
      </c>
      <c r="BN159" s="508" t="e">
        <f ca="1">+IF(AND(ISNUMBER(OFFSET('Hygiene Data'!$H$9,0,10*ROW('Hygiene Data'!H153))),'Data Summary'!EC159="Yes"),OFFSET('Hygiene Data'!$H$9,0,10*ROW('Hygiene Data'!H153)),NA())</f>
        <v>#N/A</v>
      </c>
      <c r="BO159" s="508" t="e">
        <f ca="1">+IF(AND(ISNUMBER(OFFSET('Hygiene Data'!$I$5,0,10*ROW('Hygiene Data'!I153))),'Data Summary'!ED159="Yes"),OFFSET('Hygiene Data'!$I$5,0,10*ROW('Hygiene Data'!I153)),NA())</f>
        <v>#N/A</v>
      </c>
      <c r="BP159" s="508" t="e">
        <f ca="1">+IF(AND(ISNUMBER(OFFSET('Hygiene Data'!$I$7,0,10*ROW('Hygiene Data'!I153))),'Data Summary'!EE159="Yes"),OFFSET('Hygiene Data'!$I$7,0,10*ROW('Hygiene Data'!I153)),NA())</f>
        <v>#N/A</v>
      </c>
      <c r="BQ159" s="508" t="e">
        <f ca="1">+IF(AND(ISNUMBER(OFFSET('Hygiene Data'!$I$9,0,10*ROW('Hygiene Data'!I153))),'Data Summary'!EF159="Yes"),OFFSET('Hygiene Data'!$I$9,0,10*ROW('Hygiene Data'!I153)),NA())</f>
        <v>#N/A</v>
      </c>
    </row>
    <row r="160" spans="1:69" x14ac:dyDescent="0.25">
      <c r="A160" s="504" t="e">
        <f ca="1">+RIGHT('Data Summary'!A160,LEN('Data Summary'!A160)-9)</f>
        <v>#VALUE!</v>
      </c>
      <c r="B160" s="478" t="str">
        <f ca="1">+IF(ISTEXT('Data Summary'!B160),'Data Summary'!B160,"")</f>
        <v/>
      </c>
      <c r="C160" s="505" t="e">
        <f ca="1">+VALUE('Data Summary'!C160)</f>
        <v>#VALUE!</v>
      </c>
      <c r="D160" s="506" t="e">
        <f ca="1">+IF(AND(ISNUMBER(OFFSET('Water Data'!$D$4,0,10*ROW('Water Data'!D154))),'Data Summary'!BS160="Yes"),100-OFFSET('Water Data'!$D$4,0,10*ROW('Water Data'!D154)),NA())</f>
        <v>#N/A</v>
      </c>
      <c r="E160" s="506" t="e">
        <f ca="1">+IF(AND(ISNUMBER(OFFSET('Water Data'!$D$6,0,10*ROW('Water Data'!D154))),'Data Summary'!BT160="Yes"),OFFSET('Water Data'!$D$6,0,10*ROW('Water Data'!D154)),NA())</f>
        <v>#N/A</v>
      </c>
      <c r="F160" s="506" t="e">
        <f ca="1">+IF(AND(ISNUMBER(OFFSET('Water Data'!$D$9,0,10*ROW('Water Data'!D154))),'Data Summary'!BU160="Yes"),OFFSET('Water Data'!$D$9,0,10*ROW('Water Data'!D154)),NA())</f>
        <v>#N/A</v>
      </c>
      <c r="G160" s="506" t="e">
        <f ca="1">+IF(AND(ISNUMBER(OFFSET('Water Data'!$E$4,0,10*ROW('Water Data'!E154))),'Data Summary'!BV160="Yes"),100-OFFSET('Water Data'!$E$4,0,10*ROW('Water Data'!E154)),NA())</f>
        <v>#N/A</v>
      </c>
      <c r="H160" s="506" t="e">
        <f ca="1">+IF(AND(ISNUMBER(OFFSET('Water Data'!$E$6,0,10*ROW('Water Data'!E154))),'Data Summary'!BW160="Yes"),OFFSET('Water Data'!$E$6,0,10*ROW('Water Data'!E154)),NA())</f>
        <v>#N/A</v>
      </c>
      <c r="I160" s="506" t="e">
        <f ca="1">+IF(AND(ISNUMBER(OFFSET('Water Data'!$E$9,0,10*ROW('Water Data'!E154))),'Data Summary'!BX160="Yes"),OFFSET('Water Data'!$E$9,0,10*ROW('Water Data'!E154)),NA())</f>
        <v>#N/A</v>
      </c>
      <c r="J160" s="506" t="e">
        <f ca="1">+IF(AND(ISNUMBER(OFFSET('Water Data'!$F$4,0,10*ROW('Water Data'!F154))),'Data Summary'!BY160="Yes"),100-OFFSET('Water Data'!$F$4,0,10*ROW('Water Data'!F154)),NA())</f>
        <v>#N/A</v>
      </c>
      <c r="K160" s="506" t="e">
        <f ca="1">+IF(AND(ISNUMBER(OFFSET('Water Data'!$F$6,0,10*ROW('Water Data'!F154))),'Data Summary'!BZ160="Yes"),OFFSET('Water Data'!$F$6,0,10*ROW('Water Data'!F154)),NA())</f>
        <v>#N/A</v>
      </c>
      <c r="L160" s="506" t="e">
        <f ca="1">+IF(AND(ISNUMBER(OFFSET('Water Data'!$F$9,0,10*ROW('Water Data'!F154))),'Data Summary'!CA160="Yes"),OFFSET('Water Data'!$F$9,0,10*ROW('Water Data'!F154)),NA())</f>
        <v>#N/A</v>
      </c>
      <c r="M160" s="506" t="e">
        <f ca="1">+IF(AND(ISNUMBER(OFFSET('Water Data'!$G$4,0,10*ROW('Water Data'!G154))),'Data Summary'!CB160="Yes"),100-OFFSET('Water Data'!$G$4,0,10*ROW('Water Data'!G154)),NA())</f>
        <v>#N/A</v>
      </c>
      <c r="N160" s="506" t="e">
        <f ca="1">+IF(AND(ISNUMBER(OFFSET('Water Data'!$G$6,0,10*ROW('Water Data'!G154))),'Data Summary'!CC160="Yes"),OFFSET('Water Data'!$G$6,0,10*ROW('Water Data'!G154)),NA())</f>
        <v>#N/A</v>
      </c>
      <c r="O160" s="506" t="e">
        <f ca="1">+IF(AND(ISNUMBER(OFFSET('Water Data'!$G$9,0,10*ROW('Water Data'!G154))),'Data Summary'!CD160="Yes"),OFFSET('Water Data'!$G$9,0,10*ROW('Water Data'!G154)),NA())</f>
        <v>#N/A</v>
      </c>
      <c r="P160" s="506" t="e">
        <f ca="1">+IF(AND(ISNUMBER(OFFSET('Water Data'!$H$4,0,10*ROW('Water Data'!H154))),'Data Summary'!CE160="Yes"),100-OFFSET('Water Data'!$H$4,0,10*ROW('Water Data'!H154)),NA())</f>
        <v>#N/A</v>
      </c>
      <c r="Q160" s="506" t="e">
        <f ca="1">+IF(AND(ISNUMBER(OFFSET('Water Data'!$H$6,0,10*ROW('Water Data'!H154))),'Data Summary'!CF160="Yes"),OFFSET('Water Data'!$H$6,0,10*ROW('Water Data'!H154)),NA())</f>
        <v>#N/A</v>
      </c>
      <c r="R160" s="506" t="e">
        <f ca="1">+IF(AND(ISNUMBER(OFFSET('Water Data'!$H$9,0,10*ROW('Water Data'!H154))),'Data Summary'!CG160="Yes"),OFFSET('Water Data'!$H$9,0,10*ROW('Water Data'!H154)),NA())</f>
        <v>#N/A</v>
      </c>
      <c r="S160" s="506" t="e">
        <f ca="1">+IF(AND(ISNUMBER(OFFSET('Water Data'!$I$4,0,10*ROW('Water Data'!I154))),'Data Summary'!CH160="Yes"),100-OFFSET('Water Data'!$I$4,0,10*ROW('Water Data'!I154)),NA())</f>
        <v>#N/A</v>
      </c>
      <c r="T160" s="506" t="e">
        <f ca="1">+IF(AND(ISNUMBER(OFFSET('Water Data'!$I$6,0,10*ROW('Water Data'!I154))),'Data Summary'!CI160="Yes"),OFFSET('Water Data'!$I$6,0,10*ROW('Water Data'!I154)),NA())</f>
        <v>#N/A</v>
      </c>
      <c r="U160" s="506" t="e">
        <f ca="1">+IF(AND(ISNUMBER(OFFSET('Water Data'!$I$9,0,10*ROW('Water Data'!I154))),'Data Summary'!CJ160="Yes"),OFFSET('Water Data'!$I$9,0,10*ROW('Water Data'!I154)),NA())</f>
        <v>#N/A</v>
      </c>
      <c r="V160" s="507" t="e">
        <f ca="1">+IF(AND(ISNUMBER(OFFSET('Sanitation Data'!$D$4,0,10*ROW('Sanitation Data'!D154))),'Data Summary'!CK160="Yes"),100-OFFSET('Sanitation Data'!$D$4,0,10*ROW('Sanitation Data'!D154)),NA())</f>
        <v>#N/A</v>
      </c>
      <c r="W160" s="507" t="e">
        <f ca="1">+IF(AND(ISNUMBER(OFFSET('Sanitation Data'!$D$6,0,10*ROW('Sanitation Data'!D154))),'Data Summary'!CL160="Yes"),OFFSET('Sanitation Data'!$D$6,0,10*ROW('Sanitation Data'!D154)),NA())</f>
        <v>#N/A</v>
      </c>
      <c r="X160" s="507" t="e">
        <f ca="1">+IF(AND(ISNUMBER(OFFSET('Sanitation Data'!$D$10,0,10*ROW('Sanitation Data'!D154))),'Data Summary'!CM160="Yes"),OFFSET('Sanitation Data'!$D$10,0,10*ROW('Sanitation Data'!D154)),NA())</f>
        <v>#N/A</v>
      </c>
      <c r="Y160" s="507" t="e">
        <f ca="1">+IF(AND(ISNUMBER(OFFSET('Sanitation Data'!$D$11,0,10*ROW('Sanitation Data'!D154))),'Data Summary'!CN160="Yes"),OFFSET('Sanitation Data'!$D$11,0,10*ROW('Sanitation Data'!D154)),NA())</f>
        <v>#N/A</v>
      </c>
      <c r="Z160" s="507" t="e">
        <f ca="1">+IF(AND(ISNUMBER(OFFSET('Sanitation Data'!$D$12,0,10*ROW('Sanitation Data'!D154))),'Data Summary'!CO160="Yes"),OFFSET('Sanitation Data'!$D$12,0,10*ROW('Sanitation Data'!D154)),NA())</f>
        <v>#N/A</v>
      </c>
      <c r="AA160" s="507" t="e">
        <f ca="1">+IF(AND(ISNUMBER(OFFSET('Sanitation Data'!$E$4,0,10*ROW('Sanitation Data'!E154))),'Data Summary'!CP160="Yes"),100-OFFSET('Sanitation Data'!$E$4,0,10*ROW('Sanitation Data'!E154)),NA())</f>
        <v>#N/A</v>
      </c>
      <c r="AB160" s="507" t="e">
        <f ca="1">+IF(AND(ISNUMBER(OFFSET('Sanitation Data'!$E$6,0,10*ROW('Sanitation Data'!E154))),'Data Summary'!CQ160="Yes"),OFFSET('Sanitation Data'!$E$6,0,10*ROW('Sanitation Data'!E154)),NA())</f>
        <v>#N/A</v>
      </c>
      <c r="AC160" s="507" t="e">
        <f ca="1">+IF(AND(ISNUMBER(OFFSET('Sanitation Data'!$E$10,0,10*ROW('Sanitation Data'!E154))),'Data Summary'!CR160="Yes"),OFFSET('Sanitation Data'!$E$10,0,10*ROW('Sanitation Data'!E154)),NA())</f>
        <v>#N/A</v>
      </c>
      <c r="AD160" s="507" t="e">
        <f ca="1">+IF(AND(ISNUMBER(OFFSET('Sanitation Data'!$E$11,0,10*ROW('Sanitation Data'!E154))),'Data Summary'!CS160="Yes"),OFFSET('Sanitation Data'!$E$11,0,10*ROW('Sanitation Data'!E154)),NA())</f>
        <v>#N/A</v>
      </c>
      <c r="AE160" s="507" t="e">
        <f ca="1">+IF(AND(ISNUMBER(OFFSET('Sanitation Data'!$E$12,0,10*ROW('Sanitation Data'!E154))),'Data Summary'!CT160="Yes"),OFFSET('Sanitation Data'!$E$12,0,10*ROW('Sanitation Data'!E154)),NA())</f>
        <v>#N/A</v>
      </c>
      <c r="AF160" s="507" t="e">
        <f ca="1">+IF(AND(ISNUMBER(OFFSET('Sanitation Data'!$F$4,0,10*ROW('Sanitation Data'!F154))),'Data Summary'!CU160="Yes"),100-OFFSET('Sanitation Data'!$F$4,0,10*ROW('Sanitation Data'!F154)),NA())</f>
        <v>#N/A</v>
      </c>
      <c r="AG160" s="507" t="e">
        <f ca="1">+IF(AND(ISNUMBER(OFFSET('Sanitation Data'!$F$6,0,10*ROW('Sanitation Data'!F154))),'Data Summary'!CV160="Yes"),OFFSET('Sanitation Data'!$F$6,0,10*ROW('Sanitation Data'!F154)),NA())</f>
        <v>#N/A</v>
      </c>
      <c r="AH160" s="507" t="e">
        <f ca="1">+IF(AND(ISNUMBER(OFFSET('Sanitation Data'!$F$10,0,10*ROW('Sanitation Data'!F154))),'Data Summary'!CW160="Yes"),OFFSET('Sanitation Data'!$F$10,0,10*ROW('Sanitation Data'!F154)),NA())</f>
        <v>#N/A</v>
      </c>
      <c r="AI160" s="507" t="e">
        <f ca="1">+IF(AND(ISNUMBER(OFFSET('Sanitation Data'!$F$11,0,10*ROW('Sanitation Data'!F154))),'Data Summary'!CX160="Yes"),OFFSET('Sanitation Data'!$F$11,0,10*ROW('Sanitation Data'!F154)),NA())</f>
        <v>#N/A</v>
      </c>
      <c r="AJ160" s="507" t="e">
        <f ca="1">+IF(AND(ISNUMBER(OFFSET('Sanitation Data'!$F$12,0,10*ROW('Sanitation Data'!F154))),'Data Summary'!CY160="Yes"),OFFSET('Sanitation Data'!$F$12,0,10*ROW('Sanitation Data'!F154)),NA())</f>
        <v>#N/A</v>
      </c>
      <c r="AK160" s="507" t="e">
        <f ca="1">+IF(AND(ISNUMBER(OFFSET('Sanitation Data'!$G$4,0,10*ROW('Sanitation Data'!G154))),'Data Summary'!CZ160="Yes"),100-OFFSET('Sanitation Data'!$G$4,0,10*ROW('Sanitation Data'!G154)),NA())</f>
        <v>#N/A</v>
      </c>
      <c r="AL160" s="507" t="e">
        <f ca="1">+IF(AND(ISNUMBER(OFFSET('Sanitation Data'!$G$6,0,10*ROW('Sanitation Data'!G154))),'Data Summary'!DA160="Yes"),OFFSET('Sanitation Data'!$G$6,0,10*ROW('Sanitation Data'!G154)),NA())</f>
        <v>#N/A</v>
      </c>
      <c r="AM160" s="507" t="e">
        <f ca="1">+IF(AND(ISNUMBER(OFFSET('Sanitation Data'!$G$10,0,10*ROW('Sanitation Data'!G154))),'Data Summary'!DB160="Yes"),OFFSET('Sanitation Data'!$G$10,0,10*ROW('Sanitation Data'!G154)),NA())</f>
        <v>#N/A</v>
      </c>
      <c r="AN160" s="507" t="e">
        <f ca="1">+IF(AND(ISNUMBER(OFFSET('Sanitation Data'!$G$11,0,10*ROW('Sanitation Data'!G154))),'Data Summary'!DC160="Yes"),OFFSET('Sanitation Data'!$G$11,0,10*ROW('Sanitation Data'!G154)),NA())</f>
        <v>#N/A</v>
      </c>
      <c r="AO160" s="507" t="e">
        <f ca="1">+IF(AND(ISNUMBER(OFFSET('Sanitation Data'!$G$12,0,10*ROW('Sanitation Data'!G154))),'Data Summary'!DD160="Yes"),OFFSET('Sanitation Data'!$G$12,0,10*ROW('Sanitation Data'!G154)),NA())</f>
        <v>#N/A</v>
      </c>
      <c r="AP160" s="507" t="e">
        <f ca="1">+IF(AND(ISNUMBER(OFFSET('Sanitation Data'!$H$4,0,10*ROW('Sanitation Data'!H154))),'Data Summary'!DE160="Yes"),100-OFFSET('Sanitation Data'!$H$4,0,10*ROW('Sanitation Data'!H154)),NA())</f>
        <v>#N/A</v>
      </c>
      <c r="AQ160" s="507" t="e">
        <f ca="1">+IF(AND(ISNUMBER(OFFSET('Sanitation Data'!$H$6,0,10*ROW('Sanitation Data'!H154))),'Data Summary'!DF160="Yes"),OFFSET('Sanitation Data'!$H$6,0,10*ROW('Sanitation Data'!H154)),NA())</f>
        <v>#N/A</v>
      </c>
      <c r="AR160" s="507" t="e">
        <f ca="1">+IF(AND(ISNUMBER(OFFSET('Sanitation Data'!$H$10,0,10*ROW('Sanitation Data'!H154))),'Data Summary'!DG160="Yes"),OFFSET('Sanitation Data'!$H$10,0,10*ROW('Sanitation Data'!H154)),NA())</f>
        <v>#N/A</v>
      </c>
      <c r="AS160" s="507" t="e">
        <f ca="1">+IF(AND(ISNUMBER(OFFSET('Sanitation Data'!$H$11,0,10*ROW('Sanitation Data'!H154))),'Data Summary'!DH160="Yes"),OFFSET('Sanitation Data'!$H$11,0,10*ROW('Sanitation Data'!H154)),NA())</f>
        <v>#N/A</v>
      </c>
      <c r="AT160" s="507" t="e">
        <f ca="1">+IF(AND(ISNUMBER(OFFSET('Sanitation Data'!$H$12,0,10*ROW('Sanitation Data'!H154))),'Data Summary'!DI160="Yes"),OFFSET('Sanitation Data'!$H$12,0,10*ROW('Sanitation Data'!H154)),NA())</f>
        <v>#N/A</v>
      </c>
      <c r="AU160" s="507" t="e">
        <f ca="1">+IF(AND(ISNUMBER(OFFSET('Sanitation Data'!$I$4,0,10*ROW('Sanitation Data'!I154))),'Data Summary'!DJ160="Yes"),100-OFFSET('Sanitation Data'!$I$4,0,10*ROW('Sanitation Data'!I154)),NA())</f>
        <v>#N/A</v>
      </c>
      <c r="AV160" s="507" t="e">
        <f ca="1">+IF(AND(ISNUMBER(OFFSET('Sanitation Data'!$I$6,0,10*ROW('Sanitation Data'!I154))),'Data Summary'!DK160="Yes"),OFFSET('Sanitation Data'!$I$6,0,10*ROW('Sanitation Data'!I154)),NA())</f>
        <v>#N/A</v>
      </c>
      <c r="AW160" s="507" t="e">
        <f ca="1">+IF(AND(ISNUMBER(OFFSET('Sanitation Data'!$I$10,0,10*ROW('Sanitation Data'!I154))),'Data Summary'!DL160="Yes"),OFFSET('Sanitation Data'!$I$10,0,10*ROW('Sanitation Data'!I154)),NA())</f>
        <v>#N/A</v>
      </c>
      <c r="AX160" s="507" t="e">
        <f ca="1">+IF(AND(ISNUMBER(OFFSET('Sanitation Data'!$I$11,0,10*ROW('Sanitation Data'!I154))),'Data Summary'!DM160="Yes"),OFFSET('Sanitation Data'!$I$11,0,10*ROW('Sanitation Data'!I154)),NA())</f>
        <v>#N/A</v>
      </c>
      <c r="AY160" s="507" t="e">
        <f ca="1">+IF(AND(ISNUMBER(OFFSET('Sanitation Data'!$I$12,0,10*ROW('Sanitation Data'!I154))),'Data Summary'!DN160="Yes"),OFFSET('Sanitation Data'!$I$12,0,10*ROW('Sanitation Data'!I154)),NA())</f>
        <v>#N/A</v>
      </c>
      <c r="AZ160" s="508" t="e">
        <f ca="1">+IF(AND(ISNUMBER(OFFSET('Hygiene Data'!$D$5,0,10*ROW('Hygiene Data'!D154))),'Data Summary'!DO160="Yes"),OFFSET('Hygiene Data'!$D$5,0,10*ROW('Hygiene Data'!D154)),NA())</f>
        <v>#N/A</v>
      </c>
      <c r="BA160" s="508" t="e">
        <f ca="1">+IF(AND(ISNUMBER(OFFSET('Hygiene Data'!$D$7,0,10*ROW('Hygiene Data'!D154))),'Data Summary'!DP160="Yes"),OFFSET('Hygiene Data'!$D$7,0,10*ROW('Hygiene Data'!D154)),NA())</f>
        <v>#N/A</v>
      </c>
      <c r="BB160" s="508" t="e">
        <f ca="1">+IF(AND(ISNUMBER(OFFSET('Hygiene Data'!$D$9,0,10*ROW('Hygiene Data'!D154))),'Data Summary'!DQ160="Yes"),OFFSET('Hygiene Data'!$D$9,0,10*ROW('Hygiene Data'!D154)),NA())</f>
        <v>#N/A</v>
      </c>
      <c r="BC160" s="508" t="e">
        <f ca="1">+IF(AND(ISNUMBER(OFFSET('Hygiene Data'!$E$5,0,10*ROW('Hygiene Data'!E154))),'Data Summary'!DR160="Yes"),OFFSET('Hygiene Data'!$E$5,0,10*ROW('Hygiene Data'!E154)),NA())</f>
        <v>#N/A</v>
      </c>
      <c r="BD160" s="508" t="e">
        <f ca="1">+IF(AND(ISNUMBER(OFFSET('Hygiene Data'!$E$7,0,10*ROW('Hygiene Data'!E154))),'Data Summary'!DS160="Yes"),OFFSET('Hygiene Data'!$E$7,0,10*ROW('Hygiene Data'!E154)),NA())</f>
        <v>#N/A</v>
      </c>
      <c r="BE160" s="508" t="e">
        <f ca="1">+IF(AND(ISNUMBER(OFFSET('Hygiene Data'!$E$9,0,10*ROW('Hygiene Data'!E154))),'Data Summary'!DT160="Yes"),OFFSET('Hygiene Data'!$E$9,0,10*ROW('Hygiene Data'!E154)),NA())</f>
        <v>#N/A</v>
      </c>
      <c r="BF160" s="508" t="e">
        <f ca="1">+IF(AND(ISNUMBER(OFFSET('Hygiene Data'!$F$5,0,10*ROW('Hygiene Data'!F154))),'Data Summary'!DU160="Yes"),OFFSET('Hygiene Data'!$F$5,0,10*ROW('Hygiene Data'!F154)),NA())</f>
        <v>#N/A</v>
      </c>
      <c r="BG160" s="508" t="e">
        <f ca="1">+IF(AND(ISNUMBER(OFFSET('Hygiene Data'!$F$7,0,10*ROW('Hygiene Data'!F154))),'Data Summary'!DV160="Yes"),OFFSET('Hygiene Data'!$F$7,0,10*ROW('Hygiene Data'!F154)),NA())</f>
        <v>#N/A</v>
      </c>
      <c r="BH160" s="508" t="e">
        <f ca="1">+IF(AND(ISNUMBER(OFFSET('Hygiene Data'!$F$9,0,10*ROW('Hygiene Data'!F154))),'Data Summary'!DW160="Yes"),OFFSET('Hygiene Data'!$F$9,0,10*ROW('Hygiene Data'!F154)),NA())</f>
        <v>#N/A</v>
      </c>
      <c r="BI160" s="508" t="e">
        <f ca="1">+IF(AND(ISNUMBER(OFFSET('Hygiene Data'!$G$5,0,10*ROW('Hygiene Data'!G154))),'Data Summary'!DX160="Yes"),OFFSET('Hygiene Data'!$G$5,0,10*ROW('Hygiene Data'!G154)),NA())</f>
        <v>#N/A</v>
      </c>
      <c r="BJ160" s="508" t="e">
        <f ca="1">+IF(AND(ISNUMBER(OFFSET('Hygiene Data'!$G$7,0,10*ROW('Hygiene Data'!G154))),'Data Summary'!DY160="Yes"),OFFSET('Hygiene Data'!$G$7,0,10*ROW('Hygiene Data'!G154)),NA())</f>
        <v>#N/A</v>
      </c>
      <c r="BK160" s="508" t="e">
        <f ca="1">+IF(AND(ISNUMBER(OFFSET('Hygiene Data'!$G$9,0,10*ROW('Hygiene Data'!G154))),'Data Summary'!DZ160="Yes"),OFFSET('Hygiene Data'!$G$9,0,10*ROW('Hygiene Data'!G154)),NA())</f>
        <v>#N/A</v>
      </c>
      <c r="BL160" s="508" t="e">
        <f ca="1">+IF(AND(ISNUMBER(OFFSET('Hygiene Data'!$H$5,0,10*ROW('Hygiene Data'!H154))),'Data Summary'!EA160="Yes"),OFFSET('Hygiene Data'!$H$5,0,10*ROW('Hygiene Data'!H154)),NA())</f>
        <v>#N/A</v>
      </c>
      <c r="BM160" s="508" t="e">
        <f ca="1">+IF(AND(ISNUMBER(OFFSET('Hygiene Data'!$H$7,0,10*ROW('Hygiene Data'!H154))),'Data Summary'!EB160="Yes"),OFFSET('Hygiene Data'!$H$7,0,10*ROW('Hygiene Data'!H154)),NA())</f>
        <v>#N/A</v>
      </c>
      <c r="BN160" s="508" t="e">
        <f ca="1">+IF(AND(ISNUMBER(OFFSET('Hygiene Data'!$H$9,0,10*ROW('Hygiene Data'!H154))),'Data Summary'!EC160="Yes"),OFFSET('Hygiene Data'!$H$9,0,10*ROW('Hygiene Data'!H154)),NA())</f>
        <v>#N/A</v>
      </c>
      <c r="BO160" s="508" t="e">
        <f ca="1">+IF(AND(ISNUMBER(OFFSET('Hygiene Data'!$I$5,0,10*ROW('Hygiene Data'!I154))),'Data Summary'!ED160="Yes"),OFFSET('Hygiene Data'!$I$5,0,10*ROW('Hygiene Data'!I154)),NA())</f>
        <v>#N/A</v>
      </c>
      <c r="BP160" s="508" t="e">
        <f ca="1">+IF(AND(ISNUMBER(OFFSET('Hygiene Data'!$I$7,0,10*ROW('Hygiene Data'!I154))),'Data Summary'!EE160="Yes"),OFFSET('Hygiene Data'!$I$7,0,10*ROW('Hygiene Data'!I154)),NA())</f>
        <v>#N/A</v>
      </c>
      <c r="BQ160" s="508" t="e">
        <f ca="1">+IF(AND(ISNUMBER(OFFSET('Hygiene Data'!$I$9,0,10*ROW('Hygiene Data'!I154))),'Data Summary'!EF160="Yes"),OFFSET('Hygiene Data'!$I$9,0,10*ROW('Hygiene Data'!I154)),NA())</f>
        <v>#N/A</v>
      </c>
    </row>
    <row r="161" spans="1:69" x14ac:dyDescent="0.25">
      <c r="A161" s="504" t="e">
        <f ca="1">+RIGHT('Data Summary'!A161,LEN('Data Summary'!A161)-9)</f>
        <v>#VALUE!</v>
      </c>
      <c r="B161" s="478" t="str">
        <f ca="1">+IF(ISTEXT('Data Summary'!B161),'Data Summary'!B161,"")</f>
        <v/>
      </c>
      <c r="C161" s="505" t="e">
        <f ca="1">+VALUE('Data Summary'!C161)</f>
        <v>#VALUE!</v>
      </c>
      <c r="D161" s="506" t="e">
        <f ca="1">+IF(AND(ISNUMBER(OFFSET('Water Data'!$D$4,0,10*ROW('Water Data'!D155))),'Data Summary'!BS161="Yes"),100-OFFSET('Water Data'!$D$4,0,10*ROW('Water Data'!D155)),NA())</f>
        <v>#N/A</v>
      </c>
      <c r="E161" s="506" t="e">
        <f ca="1">+IF(AND(ISNUMBER(OFFSET('Water Data'!$D$6,0,10*ROW('Water Data'!D155))),'Data Summary'!BT161="Yes"),OFFSET('Water Data'!$D$6,0,10*ROW('Water Data'!D155)),NA())</f>
        <v>#N/A</v>
      </c>
      <c r="F161" s="506" t="e">
        <f ca="1">+IF(AND(ISNUMBER(OFFSET('Water Data'!$D$9,0,10*ROW('Water Data'!D155))),'Data Summary'!BU161="Yes"),OFFSET('Water Data'!$D$9,0,10*ROW('Water Data'!D155)),NA())</f>
        <v>#N/A</v>
      </c>
      <c r="G161" s="506" t="e">
        <f ca="1">+IF(AND(ISNUMBER(OFFSET('Water Data'!$E$4,0,10*ROW('Water Data'!E155))),'Data Summary'!BV161="Yes"),100-OFFSET('Water Data'!$E$4,0,10*ROW('Water Data'!E155)),NA())</f>
        <v>#N/A</v>
      </c>
      <c r="H161" s="506" t="e">
        <f ca="1">+IF(AND(ISNUMBER(OFFSET('Water Data'!$E$6,0,10*ROW('Water Data'!E155))),'Data Summary'!BW161="Yes"),OFFSET('Water Data'!$E$6,0,10*ROW('Water Data'!E155)),NA())</f>
        <v>#N/A</v>
      </c>
      <c r="I161" s="506" t="e">
        <f ca="1">+IF(AND(ISNUMBER(OFFSET('Water Data'!$E$9,0,10*ROW('Water Data'!E155))),'Data Summary'!BX161="Yes"),OFFSET('Water Data'!$E$9,0,10*ROW('Water Data'!E155)),NA())</f>
        <v>#N/A</v>
      </c>
      <c r="J161" s="506" t="e">
        <f ca="1">+IF(AND(ISNUMBER(OFFSET('Water Data'!$F$4,0,10*ROW('Water Data'!F155))),'Data Summary'!BY161="Yes"),100-OFFSET('Water Data'!$F$4,0,10*ROW('Water Data'!F155)),NA())</f>
        <v>#N/A</v>
      </c>
      <c r="K161" s="506" t="e">
        <f ca="1">+IF(AND(ISNUMBER(OFFSET('Water Data'!$F$6,0,10*ROW('Water Data'!F155))),'Data Summary'!BZ161="Yes"),OFFSET('Water Data'!$F$6,0,10*ROW('Water Data'!F155)),NA())</f>
        <v>#N/A</v>
      </c>
      <c r="L161" s="506" t="e">
        <f ca="1">+IF(AND(ISNUMBER(OFFSET('Water Data'!$F$9,0,10*ROW('Water Data'!F155))),'Data Summary'!CA161="Yes"),OFFSET('Water Data'!$F$9,0,10*ROW('Water Data'!F155)),NA())</f>
        <v>#N/A</v>
      </c>
      <c r="M161" s="506" t="e">
        <f ca="1">+IF(AND(ISNUMBER(OFFSET('Water Data'!$G$4,0,10*ROW('Water Data'!G155))),'Data Summary'!CB161="Yes"),100-OFFSET('Water Data'!$G$4,0,10*ROW('Water Data'!G155)),NA())</f>
        <v>#N/A</v>
      </c>
      <c r="N161" s="506" t="e">
        <f ca="1">+IF(AND(ISNUMBER(OFFSET('Water Data'!$G$6,0,10*ROW('Water Data'!G155))),'Data Summary'!CC161="Yes"),OFFSET('Water Data'!$G$6,0,10*ROW('Water Data'!G155)),NA())</f>
        <v>#N/A</v>
      </c>
      <c r="O161" s="506" t="e">
        <f ca="1">+IF(AND(ISNUMBER(OFFSET('Water Data'!$G$9,0,10*ROW('Water Data'!G155))),'Data Summary'!CD161="Yes"),OFFSET('Water Data'!$G$9,0,10*ROW('Water Data'!G155)),NA())</f>
        <v>#N/A</v>
      </c>
      <c r="P161" s="506" t="e">
        <f ca="1">+IF(AND(ISNUMBER(OFFSET('Water Data'!$H$4,0,10*ROW('Water Data'!H155))),'Data Summary'!CE161="Yes"),100-OFFSET('Water Data'!$H$4,0,10*ROW('Water Data'!H155)),NA())</f>
        <v>#N/A</v>
      </c>
      <c r="Q161" s="506" t="e">
        <f ca="1">+IF(AND(ISNUMBER(OFFSET('Water Data'!$H$6,0,10*ROW('Water Data'!H155))),'Data Summary'!CF161="Yes"),OFFSET('Water Data'!$H$6,0,10*ROW('Water Data'!H155)),NA())</f>
        <v>#N/A</v>
      </c>
      <c r="R161" s="506" t="e">
        <f ca="1">+IF(AND(ISNUMBER(OFFSET('Water Data'!$H$9,0,10*ROW('Water Data'!H155))),'Data Summary'!CG161="Yes"),OFFSET('Water Data'!$H$9,0,10*ROW('Water Data'!H155)),NA())</f>
        <v>#N/A</v>
      </c>
      <c r="S161" s="506" t="e">
        <f ca="1">+IF(AND(ISNUMBER(OFFSET('Water Data'!$I$4,0,10*ROW('Water Data'!I155))),'Data Summary'!CH161="Yes"),100-OFFSET('Water Data'!$I$4,0,10*ROW('Water Data'!I155)),NA())</f>
        <v>#N/A</v>
      </c>
      <c r="T161" s="506" t="e">
        <f ca="1">+IF(AND(ISNUMBER(OFFSET('Water Data'!$I$6,0,10*ROW('Water Data'!I155))),'Data Summary'!CI161="Yes"),OFFSET('Water Data'!$I$6,0,10*ROW('Water Data'!I155)),NA())</f>
        <v>#N/A</v>
      </c>
      <c r="U161" s="506" t="e">
        <f ca="1">+IF(AND(ISNUMBER(OFFSET('Water Data'!$I$9,0,10*ROW('Water Data'!I155))),'Data Summary'!CJ161="Yes"),OFFSET('Water Data'!$I$9,0,10*ROW('Water Data'!I155)),NA())</f>
        <v>#N/A</v>
      </c>
      <c r="V161" s="507" t="e">
        <f ca="1">+IF(AND(ISNUMBER(OFFSET('Sanitation Data'!$D$4,0,10*ROW('Sanitation Data'!D155))),'Data Summary'!CK161="Yes"),100-OFFSET('Sanitation Data'!$D$4,0,10*ROW('Sanitation Data'!D155)),NA())</f>
        <v>#N/A</v>
      </c>
      <c r="W161" s="507" t="e">
        <f ca="1">+IF(AND(ISNUMBER(OFFSET('Sanitation Data'!$D$6,0,10*ROW('Sanitation Data'!D155))),'Data Summary'!CL161="Yes"),OFFSET('Sanitation Data'!$D$6,0,10*ROW('Sanitation Data'!D155)),NA())</f>
        <v>#N/A</v>
      </c>
      <c r="X161" s="507" t="e">
        <f ca="1">+IF(AND(ISNUMBER(OFFSET('Sanitation Data'!$D$10,0,10*ROW('Sanitation Data'!D155))),'Data Summary'!CM161="Yes"),OFFSET('Sanitation Data'!$D$10,0,10*ROW('Sanitation Data'!D155)),NA())</f>
        <v>#N/A</v>
      </c>
      <c r="Y161" s="507" t="e">
        <f ca="1">+IF(AND(ISNUMBER(OFFSET('Sanitation Data'!$D$11,0,10*ROW('Sanitation Data'!D155))),'Data Summary'!CN161="Yes"),OFFSET('Sanitation Data'!$D$11,0,10*ROW('Sanitation Data'!D155)),NA())</f>
        <v>#N/A</v>
      </c>
      <c r="Z161" s="507" t="e">
        <f ca="1">+IF(AND(ISNUMBER(OFFSET('Sanitation Data'!$D$12,0,10*ROW('Sanitation Data'!D155))),'Data Summary'!CO161="Yes"),OFFSET('Sanitation Data'!$D$12,0,10*ROW('Sanitation Data'!D155)),NA())</f>
        <v>#N/A</v>
      </c>
      <c r="AA161" s="507" t="e">
        <f ca="1">+IF(AND(ISNUMBER(OFFSET('Sanitation Data'!$E$4,0,10*ROW('Sanitation Data'!E155))),'Data Summary'!CP161="Yes"),100-OFFSET('Sanitation Data'!$E$4,0,10*ROW('Sanitation Data'!E155)),NA())</f>
        <v>#N/A</v>
      </c>
      <c r="AB161" s="507" t="e">
        <f ca="1">+IF(AND(ISNUMBER(OFFSET('Sanitation Data'!$E$6,0,10*ROW('Sanitation Data'!E155))),'Data Summary'!CQ161="Yes"),OFFSET('Sanitation Data'!$E$6,0,10*ROW('Sanitation Data'!E155)),NA())</f>
        <v>#N/A</v>
      </c>
      <c r="AC161" s="507" t="e">
        <f ca="1">+IF(AND(ISNUMBER(OFFSET('Sanitation Data'!$E$10,0,10*ROW('Sanitation Data'!E155))),'Data Summary'!CR161="Yes"),OFFSET('Sanitation Data'!$E$10,0,10*ROW('Sanitation Data'!E155)),NA())</f>
        <v>#N/A</v>
      </c>
      <c r="AD161" s="507" t="e">
        <f ca="1">+IF(AND(ISNUMBER(OFFSET('Sanitation Data'!$E$11,0,10*ROW('Sanitation Data'!E155))),'Data Summary'!CS161="Yes"),OFFSET('Sanitation Data'!$E$11,0,10*ROW('Sanitation Data'!E155)),NA())</f>
        <v>#N/A</v>
      </c>
      <c r="AE161" s="507" t="e">
        <f ca="1">+IF(AND(ISNUMBER(OFFSET('Sanitation Data'!$E$12,0,10*ROW('Sanitation Data'!E155))),'Data Summary'!CT161="Yes"),OFFSET('Sanitation Data'!$E$12,0,10*ROW('Sanitation Data'!E155)),NA())</f>
        <v>#N/A</v>
      </c>
      <c r="AF161" s="507" t="e">
        <f ca="1">+IF(AND(ISNUMBER(OFFSET('Sanitation Data'!$F$4,0,10*ROW('Sanitation Data'!F155))),'Data Summary'!CU161="Yes"),100-OFFSET('Sanitation Data'!$F$4,0,10*ROW('Sanitation Data'!F155)),NA())</f>
        <v>#N/A</v>
      </c>
      <c r="AG161" s="507" t="e">
        <f ca="1">+IF(AND(ISNUMBER(OFFSET('Sanitation Data'!$F$6,0,10*ROW('Sanitation Data'!F155))),'Data Summary'!CV161="Yes"),OFFSET('Sanitation Data'!$F$6,0,10*ROW('Sanitation Data'!F155)),NA())</f>
        <v>#N/A</v>
      </c>
      <c r="AH161" s="507" t="e">
        <f ca="1">+IF(AND(ISNUMBER(OFFSET('Sanitation Data'!$F$10,0,10*ROW('Sanitation Data'!F155))),'Data Summary'!CW161="Yes"),OFFSET('Sanitation Data'!$F$10,0,10*ROW('Sanitation Data'!F155)),NA())</f>
        <v>#N/A</v>
      </c>
      <c r="AI161" s="507" t="e">
        <f ca="1">+IF(AND(ISNUMBER(OFFSET('Sanitation Data'!$F$11,0,10*ROW('Sanitation Data'!F155))),'Data Summary'!CX161="Yes"),OFFSET('Sanitation Data'!$F$11,0,10*ROW('Sanitation Data'!F155)),NA())</f>
        <v>#N/A</v>
      </c>
      <c r="AJ161" s="507" t="e">
        <f ca="1">+IF(AND(ISNUMBER(OFFSET('Sanitation Data'!$F$12,0,10*ROW('Sanitation Data'!F155))),'Data Summary'!CY161="Yes"),OFFSET('Sanitation Data'!$F$12,0,10*ROW('Sanitation Data'!F155)),NA())</f>
        <v>#N/A</v>
      </c>
      <c r="AK161" s="507" t="e">
        <f ca="1">+IF(AND(ISNUMBER(OFFSET('Sanitation Data'!$G$4,0,10*ROW('Sanitation Data'!G155))),'Data Summary'!CZ161="Yes"),100-OFFSET('Sanitation Data'!$G$4,0,10*ROW('Sanitation Data'!G155)),NA())</f>
        <v>#N/A</v>
      </c>
      <c r="AL161" s="507" t="e">
        <f ca="1">+IF(AND(ISNUMBER(OFFSET('Sanitation Data'!$G$6,0,10*ROW('Sanitation Data'!G155))),'Data Summary'!DA161="Yes"),OFFSET('Sanitation Data'!$G$6,0,10*ROW('Sanitation Data'!G155)),NA())</f>
        <v>#N/A</v>
      </c>
      <c r="AM161" s="507" t="e">
        <f ca="1">+IF(AND(ISNUMBER(OFFSET('Sanitation Data'!$G$10,0,10*ROW('Sanitation Data'!G155))),'Data Summary'!DB161="Yes"),OFFSET('Sanitation Data'!$G$10,0,10*ROW('Sanitation Data'!G155)),NA())</f>
        <v>#N/A</v>
      </c>
      <c r="AN161" s="507" t="e">
        <f ca="1">+IF(AND(ISNUMBER(OFFSET('Sanitation Data'!$G$11,0,10*ROW('Sanitation Data'!G155))),'Data Summary'!DC161="Yes"),OFFSET('Sanitation Data'!$G$11,0,10*ROW('Sanitation Data'!G155)),NA())</f>
        <v>#N/A</v>
      </c>
      <c r="AO161" s="507" t="e">
        <f ca="1">+IF(AND(ISNUMBER(OFFSET('Sanitation Data'!$G$12,0,10*ROW('Sanitation Data'!G155))),'Data Summary'!DD161="Yes"),OFFSET('Sanitation Data'!$G$12,0,10*ROW('Sanitation Data'!G155)),NA())</f>
        <v>#N/A</v>
      </c>
      <c r="AP161" s="507" t="e">
        <f ca="1">+IF(AND(ISNUMBER(OFFSET('Sanitation Data'!$H$4,0,10*ROW('Sanitation Data'!H155))),'Data Summary'!DE161="Yes"),100-OFFSET('Sanitation Data'!$H$4,0,10*ROW('Sanitation Data'!H155)),NA())</f>
        <v>#N/A</v>
      </c>
      <c r="AQ161" s="507" t="e">
        <f ca="1">+IF(AND(ISNUMBER(OFFSET('Sanitation Data'!$H$6,0,10*ROW('Sanitation Data'!H155))),'Data Summary'!DF161="Yes"),OFFSET('Sanitation Data'!$H$6,0,10*ROW('Sanitation Data'!H155)),NA())</f>
        <v>#N/A</v>
      </c>
      <c r="AR161" s="507" t="e">
        <f ca="1">+IF(AND(ISNUMBER(OFFSET('Sanitation Data'!$H$10,0,10*ROW('Sanitation Data'!H155))),'Data Summary'!DG161="Yes"),OFFSET('Sanitation Data'!$H$10,0,10*ROW('Sanitation Data'!H155)),NA())</f>
        <v>#N/A</v>
      </c>
      <c r="AS161" s="507" t="e">
        <f ca="1">+IF(AND(ISNUMBER(OFFSET('Sanitation Data'!$H$11,0,10*ROW('Sanitation Data'!H155))),'Data Summary'!DH161="Yes"),OFFSET('Sanitation Data'!$H$11,0,10*ROW('Sanitation Data'!H155)),NA())</f>
        <v>#N/A</v>
      </c>
      <c r="AT161" s="507" t="e">
        <f ca="1">+IF(AND(ISNUMBER(OFFSET('Sanitation Data'!$H$12,0,10*ROW('Sanitation Data'!H155))),'Data Summary'!DI161="Yes"),OFFSET('Sanitation Data'!$H$12,0,10*ROW('Sanitation Data'!H155)),NA())</f>
        <v>#N/A</v>
      </c>
      <c r="AU161" s="507" t="e">
        <f ca="1">+IF(AND(ISNUMBER(OFFSET('Sanitation Data'!$I$4,0,10*ROW('Sanitation Data'!I155))),'Data Summary'!DJ161="Yes"),100-OFFSET('Sanitation Data'!$I$4,0,10*ROW('Sanitation Data'!I155)),NA())</f>
        <v>#N/A</v>
      </c>
      <c r="AV161" s="507" t="e">
        <f ca="1">+IF(AND(ISNUMBER(OFFSET('Sanitation Data'!$I$6,0,10*ROW('Sanitation Data'!I155))),'Data Summary'!DK161="Yes"),OFFSET('Sanitation Data'!$I$6,0,10*ROW('Sanitation Data'!I155)),NA())</f>
        <v>#N/A</v>
      </c>
      <c r="AW161" s="507" t="e">
        <f ca="1">+IF(AND(ISNUMBER(OFFSET('Sanitation Data'!$I$10,0,10*ROW('Sanitation Data'!I155))),'Data Summary'!DL161="Yes"),OFFSET('Sanitation Data'!$I$10,0,10*ROW('Sanitation Data'!I155)),NA())</f>
        <v>#N/A</v>
      </c>
      <c r="AX161" s="507" t="e">
        <f ca="1">+IF(AND(ISNUMBER(OFFSET('Sanitation Data'!$I$11,0,10*ROW('Sanitation Data'!I155))),'Data Summary'!DM161="Yes"),OFFSET('Sanitation Data'!$I$11,0,10*ROW('Sanitation Data'!I155)),NA())</f>
        <v>#N/A</v>
      </c>
      <c r="AY161" s="507" t="e">
        <f ca="1">+IF(AND(ISNUMBER(OFFSET('Sanitation Data'!$I$12,0,10*ROW('Sanitation Data'!I155))),'Data Summary'!DN161="Yes"),OFFSET('Sanitation Data'!$I$12,0,10*ROW('Sanitation Data'!I155)),NA())</f>
        <v>#N/A</v>
      </c>
      <c r="AZ161" s="508" t="e">
        <f ca="1">+IF(AND(ISNUMBER(OFFSET('Hygiene Data'!$D$5,0,10*ROW('Hygiene Data'!D155))),'Data Summary'!DO161="Yes"),OFFSET('Hygiene Data'!$D$5,0,10*ROW('Hygiene Data'!D155)),NA())</f>
        <v>#N/A</v>
      </c>
      <c r="BA161" s="508" t="e">
        <f ca="1">+IF(AND(ISNUMBER(OFFSET('Hygiene Data'!$D$7,0,10*ROW('Hygiene Data'!D155))),'Data Summary'!DP161="Yes"),OFFSET('Hygiene Data'!$D$7,0,10*ROW('Hygiene Data'!D155)),NA())</f>
        <v>#N/A</v>
      </c>
      <c r="BB161" s="508" t="e">
        <f ca="1">+IF(AND(ISNUMBER(OFFSET('Hygiene Data'!$D$9,0,10*ROW('Hygiene Data'!D155))),'Data Summary'!DQ161="Yes"),OFFSET('Hygiene Data'!$D$9,0,10*ROW('Hygiene Data'!D155)),NA())</f>
        <v>#N/A</v>
      </c>
      <c r="BC161" s="508" t="e">
        <f ca="1">+IF(AND(ISNUMBER(OFFSET('Hygiene Data'!$E$5,0,10*ROW('Hygiene Data'!E155))),'Data Summary'!DR161="Yes"),OFFSET('Hygiene Data'!$E$5,0,10*ROW('Hygiene Data'!E155)),NA())</f>
        <v>#N/A</v>
      </c>
      <c r="BD161" s="508" t="e">
        <f ca="1">+IF(AND(ISNUMBER(OFFSET('Hygiene Data'!$E$7,0,10*ROW('Hygiene Data'!E155))),'Data Summary'!DS161="Yes"),OFFSET('Hygiene Data'!$E$7,0,10*ROW('Hygiene Data'!E155)),NA())</f>
        <v>#N/A</v>
      </c>
      <c r="BE161" s="508" t="e">
        <f ca="1">+IF(AND(ISNUMBER(OFFSET('Hygiene Data'!$E$9,0,10*ROW('Hygiene Data'!E155))),'Data Summary'!DT161="Yes"),OFFSET('Hygiene Data'!$E$9,0,10*ROW('Hygiene Data'!E155)),NA())</f>
        <v>#N/A</v>
      </c>
      <c r="BF161" s="508" t="e">
        <f ca="1">+IF(AND(ISNUMBER(OFFSET('Hygiene Data'!$F$5,0,10*ROW('Hygiene Data'!F155))),'Data Summary'!DU161="Yes"),OFFSET('Hygiene Data'!$F$5,0,10*ROW('Hygiene Data'!F155)),NA())</f>
        <v>#N/A</v>
      </c>
      <c r="BG161" s="508" t="e">
        <f ca="1">+IF(AND(ISNUMBER(OFFSET('Hygiene Data'!$F$7,0,10*ROW('Hygiene Data'!F155))),'Data Summary'!DV161="Yes"),OFFSET('Hygiene Data'!$F$7,0,10*ROW('Hygiene Data'!F155)),NA())</f>
        <v>#N/A</v>
      </c>
      <c r="BH161" s="508" t="e">
        <f ca="1">+IF(AND(ISNUMBER(OFFSET('Hygiene Data'!$F$9,0,10*ROW('Hygiene Data'!F155))),'Data Summary'!DW161="Yes"),OFFSET('Hygiene Data'!$F$9,0,10*ROW('Hygiene Data'!F155)),NA())</f>
        <v>#N/A</v>
      </c>
      <c r="BI161" s="508" t="e">
        <f ca="1">+IF(AND(ISNUMBER(OFFSET('Hygiene Data'!$G$5,0,10*ROW('Hygiene Data'!G155))),'Data Summary'!DX161="Yes"),OFFSET('Hygiene Data'!$G$5,0,10*ROW('Hygiene Data'!G155)),NA())</f>
        <v>#N/A</v>
      </c>
      <c r="BJ161" s="508" t="e">
        <f ca="1">+IF(AND(ISNUMBER(OFFSET('Hygiene Data'!$G$7,0,10*ROW('Hygiene Data'!G155))),'Data Summary'!DY161="Yes"),OFFSET('Hygiene Data'!$G$7,0,10*ROW('Hygiene Data'!G155)),NA())</f>
        <v>#N/A</v>
      </c>
      <c r="BK161" s="508" t="e">
        <f ca="1">+IF(AND(ISNUMBER(OFFSET('Hygiene Data'!$G$9,0,10*ROW('Hygiene Data'!G155))),'Data Summary'!DZ161="Yes"),OFFSET('Hygiene Data'!$G$9,0,10*ROW('Hygiene Data'!G155)),NA())</f>
        <v>#N/A</v>
      </c>
      <c r="BL161" s="508" t="e">
        <f ca="1">+IF(AND(ISNUMBER(OFFSET('Hygiene Data'!$H$5,0,10*ROW('Hygiene Data'!H155))),'Data Summary'!EA161="Yes"),OFFSET('Hygiene Data'!$H$5,0,10*ROW('Hygiene Data'!H155)),NA())</f>
        <v>#N/A</v>
      </c>
      <c r="BM161" s="508" t="e">
        <f ca="1">+IF(AND(ISNUMBER(OFFSET('Hygiene Data'!$H$7,0,10*ROW('Hygiene Data'!H155))),'Data Summary'!EB161="Yes"),OFFSET('Hygiene Data'!$H$7,0,10*ROW('Hygiene Data'!H155)),NA())</f>
        <v>#N/A</v>
      </c>
      <c r="BN161" s="508" t="e">
        <f ca="1">+IF(AND(ISNUMBER(OFFSET('Hygiene Data'!$H$9,0,10*ROW('Hygiene Data'!H155))),'Data Summary'!EC161="Yes"),OFFSET('Hygiene Data'!$H$9,0,10*ROW('Hygiene Data'!H155)),NA())</f>
        <v>#N/A</v>
      </c>
      <c r="BO161" s="508" t="e">
        <f ca="1">+IF(AND(ISNUMBER(OFFSET('Hygiene Data'!$I$5,0,10*ROW('Hygiene Data'!I155))),'Data Summary'!ED161="Yes"),OFFSET('Hygiene Data'!$I$5,0,10*ROW('Hygiene Data'!I155)),NA())</f>
        <v>#N/A</v>
      </c>
      <c r="BP161" s="508" t="e">
        <f ca="1">+IF(AND(ISNUMBER(OFFSET('Hygiene Data'!$I$7,0,10*ROW('Hygiene Data'!I155))),'Data Summary'!EE161="Yes"),OFFSET('Hygiene Data'!$I$7,0,10*ROW('Hygiene Data'!I155)),NA())</f>
        <v>#N/A</v>
      </c>
      <c r="BQ161" s="508" t="e">
        <f ca="1">+IF(AND(ISNUMBER(OFFSET('Hygiene Data'!$I$9,0,10*ROW('Hygiene Data'!I155))),'Data Summary'!EF161="Yes"),OFFSET('Hygiene Data'!$I$9,0,10*ROW('Hygiene Data'!I155)),NA())</f>
        <v>#N/A</v>
      </c>
    </row>
    <row r="162" spans="1:69" x14ac:dyDescent="0.25">
      <c r="A162" s="504" t="e">
        <f ca="1">+RIGHT('Data Summary'!A162,LEN('Data Summary'!A162)-9)</f>
        <v>#VALUE!</v>
      </c>
      <c r="B162" s="478" t="str">
        <f ca="1">+IF(ISTEXT('Data Summary'!B162),'Data Summary'!B162,"")</f>
        <v/>
      </c>
      <c r="C162" s="505" t="e">
        <f ca="1">+VALUE('Data Summary'!C162)</f>
        <v>#VALUE!</v>
      </c>
      <c r="D162" s="506" t="e">
        <f ca="1">+IF(AND(ISNUMBER(OFFSET('Water Data'!$D$4,0,10*ROW('Water Data'!D156))),'Data Summary'!BS162="Yes"),100-OFFSET('Water Data'!$D$4,0,10*ROW('Water Data'!D156)),NA())</f>
        <v>#N/A</v>
      </c>
      <c r="E162" s="506" t="e">
        <f ca="1">+IF(AND(ISNUMBER(OFFSET('Water Data'!$D$6,0,10*ROW('Water Data'!D156))),'Data Summary'!BT162="Yes"),OFFSET('Water Data'!$D$6,0,10*ROW('Water Data'!D156)),NA())</f>
        <v>#N/A</v>
      </c>
      <c r="F162" s="506" t="e">
        <f ca="1">+IF(AND(ISNUMBER(OFFSET('Water Data'!$D$9,0,10*ROW('Water Data'!D156))),'Data Summary'!BU162="Yes"),OFFSET('Water Data'!$D$9,0,10*ROW('Water Data'!D156)),NA())</f>
        <v>#N/A</v>
      </c>
      <c r="G162" s="506" t="e">
        <f ca="1">+IF(AND(ISNUMBER(OFFSET('Water Data'!$E$4,0,10*ROW('Water Data'!E156))),'Data Summary'!BV162="Yes"),100-OFFSET('Water Data'!$E$4,0,10*ROW('Water Data'!E156)),NA())</f>
        <v>#N/A</v>
      </c>
      <c r="H162" s="506" t="e">
        <f ca="1">+IF(AND(ISNUMBER(OFFSET('Water Data'!$E$6,0,10*ROW('Water Data'!E156))),'Data Summary'!BW162="Yes"),OFFSET('Water Data'!$E$6,0,10*ROW('Water Data'!E156)),NA())</f>
        <v>#N/A</v>
      </c>
      <c r="I162" s="506" t="e">
        <f ca="1">+IF(AND(ISNUMBER(OFFSET('Water Data'!$E$9,0,10*ROW('Water Data'!E156))),'Data Summary'!BX162="Yes"),OFFSET('Water Data'!$E$9,0,10*ROW('Water Data'!E156)),NA())</f>
        <v>#N/A</v>
      </c>
      <c r="J162" s="506" t="e">
        <f ca="1">+IF(AND(ISNUMBER(OFFSET('Water Data'!$F$4,0,10*ROW('Water Data'!F156))),'Data Summary'!BY162="Yes"),100-OFFSET('Water Data'!$F$4,0,10*ROW('Water Data'!F156)),NA())</f>
        <v>#N/A</v>
      </c>
      <c r="K162" s="506" t="e">
        <f ca="1">+IF(AND(ISNUMBER(OFFSET('Water Data'!$F$6,0,10*ROW('Water Data'!F156))),'Data Summary'!BZ162="Yes"),OFFSET('Water Data'!$F$6,0,10*ROW('Water Data'!F156)),NA())</f>
        <v>#N/A</v>
      </c>
      <c r="L162" s="506" t="e">
        <f ca="1">+IF(AND(ISNUMBER(OFFSET('Water Data'!$F$9,0,10*ROW('Water Data'!F156))),'Data Summary'!CA162="Yes"),OFFSET('Water Data'!$F$9,0,10*ROW('Water Data'!F156)),NA())</f>
        <v>#N/A</v>
      </c>
      <c r="M162" s="506" t="e">
        <f ca="1">+IF(AND(ISNUMBER(OFFSET('Water Data'!$G$4,0,10*ROW('Water Data'!G156))),'Data Summary'!CB162="Yes"),100-OFFSET('Water Data'!$G$4,0,10*ROW('Water Data'!G156)),NA())</f>
        <v>#N/A</v>
      </c>
      <c r="N162" s="506" t="e">
        <f ca="1">+IF(AND(ISNUMBER(OFFSET('Water Data'!$G$6,0,10*ROW('Water Data'!G156))),'Data Summary'!CC162="Yes"),OFFSET('Water Data'!$G$6,0,10*ROW('Water Data'!G156)),NA())</f>
        <v>#N/A</v>
      </c>
      <c r="O162" s="506" t="e">
        <f ca="1">+IF(AND(ISNUMBER(OFFSET('Water Data'!$G$9,0,10*ROW('Water Data'!G156))),'Data Summary'!CD162="Yes"),OFFSET('Water Data'!$G$9,0,10*ROW('Water Data'!G156)),NA())</f>
        <v>#N/A</v>
      </c>
      <c r="P162" s="506" t="e">
        <f ca="1">+IF(AND(ISNUMBER(OFFSET('Water Data'!$H$4,0,10*ROW('Water Data'!H156))),'Data Summary'!CE162="Yes"),100-OFFSET('Water Data'!$H$4,0,10*ROW('Water Data'!H156)),NA())</f>
        <v>#N/A</v>
      </c>
      <c r="Q162" s="506" t="e">
        <f ca="1">+IF(AND(ISNUMBER(OFFSET('Water Data'!$H$6,0,10*ROW('Water Data'!H156))),'Data Summary'!CF162="Yes"),OFFSET('Water Data'!$H$6,0,10*ROW('Water Data'!H156)),NA())</f>
        <v>#N/A</v>
      </c>
      <c r="R162" s="506" t="e">
        <f ca="1">+IF(AND(ISNUMBER(OFFSET('Water Data'!$H$9,0,10*ROW('Water Data'!H156))),'Data Summary'!CG162="Yes"),OFFSET('Water Data'!$H$9,0,10*ROW('Water Data'!H156)),NA())</f>
        <v>#N/A</v>
      </c>
      <c r="S162" s="506" t="e">
        <f ca="1">+IF(AND(ISNUMBER(OFFSET('Water Data'!$I$4,0,10*ROW('Water Data'!I156))),'Data Summary'!CH162="Yes"),100-OFFSET('Water Data'!$I$4,0,10*ROW('Water Data'!I156)),NA())</f>
        <v>#N/A</v>
      </c>
      <c r="T162" s="506" t="e">
        <f ca="1">+IF(AND(ISNUMBER(OFFSET('Water Data'!$I$6,0,10*ROW('Water Data'!I156))),'Data Summary'!CI162="Yes"),OFFSET('Water Data'!$I$6,0,10*ROW('Water Data'!I156)),NA())</f>
        <v>#N/A</v>
      </c>
      <c r="U162" s="506" t="e">
        <f ca="1">+IF(AND(ISNUMBER(OFFSET('Water Data'!$I$9,0,10*ROW('Water Data'!I156))),'Data Summary'!CJ162="Yes"),OFFSET('Water Data'!$I$9,0,10*ROW('Water Data'!I156)),NA())</f>
        <v>#N/A</v>
      </c>
      <c r="V162" s="507" t="e">
        <f ca="1">+IF(AND(ISNUMBER(OFFSET('Sanitation Data'!$D$4,0,10*ROW('Sanitation Data'!D156))),'Data Summary'!CK162="Yes"),100-OFFSET('Sanitation Data'!$D$4,0,10*ROW('Sanitation Data'!D156)),NA())</f>
        <v>#N/A</v>
      </c>
      <c r="W162" s="507" t="e">
        <f ca="1">+IF(AND(ISNUMBER(OFFSET('Sanitation Data'!$D$6,0,10*ROW('Sanitation Data'!D156))),'Data Summary'!CL162="Yes"),OFFSET('Sanitation Data'!$D$6,0,10*ROW('Sanitation Data'!D156)),NA())</f>
        <v>#N/A</v>
      </c>
      <c r="X162" s="507" t="e">
        <f ca="1">+IF(AND(ISNUMBER(OFFSET('Sanitation Data'!$D$10,0,10*ROW('Sanitation Data'!D156))),'Data Summary'!CM162="Yes"),OFFSET('Sanitation Data'!$D$10,0,10*ROW('Sanitation Data'!D156)),NA())</f>
        <v>#N/A</v>
      </c>
      <c r="Y162" s="507" t="e">
        <f ca="1">+IF(AND(ISNUMBER(OFFSET('Sanitation Data'!$D$11,0,10*ROW('Sanitation Data'!D156))),'Data Summary'!CN162="Yes"),OFFSET('Sanitation Data'!$D$11,0,10*ROW('Sanitation Data'!D156)),NA())</f>
        <v>#N/A</v>
      </c>
      <c r="Z162" s="507" t="e">
        <f ca="1">+IF(AND(ISNUMBER(OFFSET('Sanitation Data'!$D$12,0,10*ROW('Sanitation Data'!D156))),'Data Summary'!CO162="Yes"),OFFSET('Sanitation Data'!$D$12,0,10*ROW('Sanitation Data'!D156)),NA())</f>
        <v>#N/A</v>
      </c>
      <c r="AA162" s="507" t="e">
        <f ca="1">+IF(AND(ISNUMBER(OFFSET('Sanitation Data'!$E$4,0,10*ROW('Sanitation Data'!E156))),'Data Summary'!CP162="Yes"),100-OFFSET('Sanitation Data'!$E$4,0,10*ROW('Sanitation Data'!E156)),NA())</f>
        <v>#N/A</v>
      </c>
      <c r="AB162" s="507" t="e">
        <f ca="1">+IF(AND(ISNUMBER(OFFSET('Sanitation Data'!$E$6,0,10*ROW('Sanitation Data'!E156))),'Data Summary'!CQ162="Yes"),OFFSET('Sanitation Data'!$E$6,0,10*ROW('Sanitation Data'!E156)),NA())</f>
        <v>#N/A</v>
      </c>
      <c r="AC162" s="507" t="e">
        <f ca="1">+IF(AND(ISNUMBER(OFFSET('Sanitation Data'!$E$10,0,10*ROW('Sanitation Data'!E156))),'Data Summary'!CR162="Yes"),OFFSET('Sanitation Data'!$E$10,0,10*ROW('Sanitation Data'!E156)),NA())</f>
        <v>#N/A</v>
      </c>
      <c r="AD162" s="507" t="e">
        <f ca="1">+IF(AND(ISNUMBER(OFFSET('Sanitation Data'!$E$11,0,10*ROW('Sanitation Data'!E156))),'Data Summary'!CS162="Yes"),OFFSET('Sanitation Data'!$E$11,0,10*ROW('Sanitation Data'!E156)),NA())</f>
        <v>#N/A</v>
      </c>
      <c r="AE162" s="507" t="e">
        <f ca="1">+IF(AND(ISNUMBER(OFFSET('Sanitation Data'!$E$12,0,10*ROW('Sanitation Data'!E156))),'Data Summary'!CT162="Yes"),OFFSET('Sanitation Data'!$E$12,0,10*ROW('Sanitation Data'!E156)),NA())</f>
        <v>#N/A</v>
      </c>
      <c r="AF162" s="507" t="e">
        <f ca="1">+IF(AND(ISNUMBER(OFFSET('Sanitation Data'!$F$4,0,10*ROW('Sanitation Data'!F156))),'Data Summary'!CU162="Yes"),100-OFFSET('Sanitation Data'!$F$4,0,10*ROW('Sanitation Data'!F156)),NA())</f>
        <v>#N/A</v>
      </c>
      <c r="AG162" s="507" t="e">
        <f ca="1">+IF(AND(ISNUMBER(OFFSET('Sanitation Data'!$F$6,0,10*ROW('Sanitation Data'!F156))),'Data Summary'!CV162="Yes"),OFFSET('Sanitation Data'!$F$6,0,10*ROW('Sanitation Data'!F156)),NA())</f>
        <v>#N/A</v>
      </c>
      <c r="AH162" s="507" t="e">
        <f ca="1">+IF(AND(ISNUMBER(OFFSET('Sanitation Data'!$F$10,0,10*ROW('Sanitation Data'!F156))),'Data Summary'!CW162="Yes"),OFFSET('Sanitation Data'!$F$10,0,10*ROW('Sanitation Data'!F156)),NA())</f>
        <v>#N/A</v>
      </c>
      <c r="AI162" s="507" t="e">
        <f ca="1">+IF(AND(ISNUMBER(OFFSET('Sanitation Data'!$F$11,0,10*ROW('Sanitation Data'!F156))),'Data Summary'!CX162="Yes"),OFFSET('Sanitation Data'!$F$11,0,10*ROW('Sanitation Data'!F156)),NA())</f>
        <v>#N/A</v>
      </c>
      <c r="AJ162" s="507" t="e">
        <f ca="1">+IF(AND(ISNUMBER(OFFSET('Sanitation Data'!$F$12,0,10*ROW('Sanitation Data'!F156))),'Data Summary'!CY162="Yes"),OFFSET('Sanitation Data'!$F$12,0,10*ROW('Sanitation Data'!F156)),NA())</f>
        <v>#N/A</v>
      </c>
      <c r="AK162" s="507" t="e">
        <f ca="1">+IF(AND(ISNUMBER(OFFSET('Sanitation Data'!$G$4,0,10*ROW('Sanitation Data'!G156))),'Data Summary'!CZ162="Yes"),100-OFFSET('Sanitation Data'!$G$4,0,10*ROW('Sanitation Data'!G156)),NA())</f>
        <v>#N/A</v>
      </c>
      <c r="AL162" s="507" t="e">
        <f ca="1">+IF(AND(ISNUMBER(OFFSET('Sanitation Data'!$G$6,0,10*ROW('Sanitation Data'!G156))),'Data Summary'!DA162="Yes"),OFFSET('Sanitation Data'!$G$6,0,10*ROW('Sanitation Data'!G156)),NA())</f>
        <v>#N/A</v>
      </c>
      <c r="AM162" s="507" t="e">
        <f ca="1">+IF(AND(ISNUMBER(OFFSET('Sanitation Data'!$G$10,0,10*ROW('Sanitation Data'!G156))),'Data Summary'!DB162="Yes"),OFFSET('Sanitation Data'!$G$10,0,10*ROW('Sanitation Data'!G156)),NA())</f>
        <v>#N/A</v>
      </c>
      <c r="AN162" s="507" t="e">
        <f ca="1">+IF(AND(ISNUMBER(OFFSET('Sanitation Data'!$G$11,0,10*ROW('Sanitation Data'!G156))),'Data Summary'!DC162="Yes"),OFFSET('Sanitation Data'!$G$11,0,10*ROW('Sanitation Data'!G156)),NA())</f>
        <v>#N/A</v>
      </c>
      <c r="AO162" s="507" t="e">
        <f ca="1">+IF(AND(ISNUMBER(OFFSET('Sanitation Data'!$G$12,0,10*ROW('Sanitation Data'!G156))),'Data Summary'!DD162="Yes"),OFFSET('Sanitation Data'!$G$12,0,10*ROW('Sanitation Data'!G156)),NA())</f>
        <v>#N/A</v>
      </c>
      <c r="AP162" s="507" t="e">
        <f ca="1">+IF(AND(ISNUMBER(OFFSET('Sanitation Data'!$H$4,0,10*ROW('Sanitation Data'!H156))),'Data Summary'!DE162="Yes"),100-OFFSET('Sanitation Data'!$H$4,0,10*ROW('Sanitation Data'!H156)),NA())</f>
        <v>#N/A</v>
      </c>
      <c r="AQ162" s="507" t="e">
        <f ca="1">+IF(AND(ISNUMBER(OFFSET('Sanitation Data'!$H$6,0,10*ROW('Sanitation Data'!H156))),'Data Summary'!DF162="Yes"),OFFSET('Sanitation Data'!$H$6,0,10*ROW('Sanitation Data'!H156)),NA())</f>
        <v>#N/A</v>
      </c>
      <c r="AR162" s="507" t="e">
        <f ca="1">+IF(AND(ISNUMBER(OFFSET('Sanitation Data'!$H$10,0,10*ROW('Sanitation Data'!H156))),'Data Summary'!DG162="Yes"),OFFSET('Sanitation Data'!$H$10,0,10*ROW('Sanitation Data'!H156)),NA())</f>
        <v>#N/A</v>
      </c>
      <c r="AS162" s="507" t="e">
        <f ca="1">+IF(AND(ISNUMBER(OFFSET('Sanitation Data'!$H$11,0,10*ROW('Sanitation Data'!H156))),'Data Summary'!DH162="Yes"),OFFSET('Sanitation Data'!$H$11,0,10*ROW('Sanitation Data'!H156)),NA())</f>
        <v>#N/A</v>
      </c>
      <c r="AT162" s="507" t="e">
        <f ca="1">+IF(AND(ISNUMBER(OFFSET('Sanitation Data'!$H$12,0,10*ROW('Sanitation Data'!H156))),'Data Summary'!DI162="Yes"),OFFSET('Sanitation Data'!$H$12,0,10*ROW('Sanitation Data'!H156)),NA())</f>
        <v>#N/A</v>
      </c>
      <c r="AU162" s="507" t="e">
        <f ca="1">+IF(AND(ISNUMBER(OFFSET('Sanitation Data'!$I$4,0,10*ROW('Sanitation Data'!I156))),'Data Summary'!DJ162="Yes"),100-OFFSET('Sanitation Data'!$I$4,0,10*ROW('Sanitation Data'!I156)),NA())</f>
        <v>#N/A</v>
      </c>
      <c r="AV162" s="507" t="e">
        <f ca="1">+IF(AND(ISNUMBER(OFFSET('Sanitation Data'!$I$6,0,10*ROW('Sanitation Data'!I156))),'Data Summary'!DK162="Yes"),OFFSET('Sanitation Data'!$I$6,0,10*ROW('Sanitation Data'!I156)),NA())</f>
        <v>#N/A</v>
      </c>
      <c r="AW162" s="507" t="e">
        <f ca="1">+IF(AND(ISNUMBER(OFFSET('Sanitation Data'!$I$10,0,10*ROW('Sanitation Data'!I156))),'Data Summary'!DL162="Yes"),OFFSET('Sanitation Data'!$I$10,0,10*ROW('Sanitation Data'!I156)),NA())</f>
        <v>#N/A</v>
      </c>
      <c r="AX162" s="507" t="e">
        <f ca="1">+IF(AND(ISNUMBER(OFFSET('Sanitation Data'!$I$11,0,10*ROW('Sanitation Data'!I156))),'Data Summary'!DM162="Yes"),OFFSET('Sanitation Data'!$I$11,0,10*ROW('Sanitation Data'!I156)),NA())</f>
        <v>#N/A</v>
      </c>
      <c r="AY162" s="507" t="e">
        <f ca="1">+IF(AND(ISNUMBER(OFFSET('Sanitation Data'!$I$12,0,10*ROW('Sanitation Data'!I156))),'Data Summary'!DN162="Yes"),OFFSET('Sanitation Data'!$I$12,0,10*ROW('Sanitation Data'!I156)),NA())</f>
        <v>#N/A</v>
      </c>
      <c r="AZ162" s="508" t="e">
        <f ca="1">+IF(AND(ISNUMBER(OFFSET('Hygiene Data'!$D$5,0,10*ROW('Hygiene Data'!D156))),'Data Summary'!DO162="Yes"),OFFSET('Hygiene Data'!$D$5,0,10*ROW('Hygiene Data'!D156)),NA())</f>
        <v>#N/A</v>
      </c>
      <c r="BA162" s="508" t="e">
        <f ca="1">+IF(AND(ISNUMBER(OFFSET('Hygiene Data'!$D$7,0,10*ROW('Hygiene Data'!D156))),'Data Summary'!DP162="Yes"),OFFSET('Hygiene Data'!$D$7,0,10*ROW('Hygiene Data'!D156)),NA())</f>
        <v>#N/A</v>
      </c>
      <c r="BB162" s="508" t="e">
        <f ca="1">+IF(AND(ISNUMBER(OFFSET('Hygiene Data'!$D$9,0,10*ROW('Hygiene Data'!D156))),'Data Summary'!DQ162="Yes"),OFFSET('Hygiene Data'!$D$9,0,10*ROW('Hygiene Data'!D156)),NA())</f>
        <v>#N/A</v>
      </c>
      <c r="BC162" s="508" t="e">
        <f ca="1">+IF(AND(ISNUMBER(OFFSET('Hygiene Data'!$E$5,0,10*ROW('Hygiene Data'!E156))),'Data Summary'!DR162="Yes"),OFFSET('Hygiene Data'!$E$5,0,10*ROW('Hygiene Data'!E156)),NA())</f>
        <v>#N/A</v>
      </c>
      <c r="BD162" s="508" t="e">
        <f ca="1">+IF(AND(ISNUMBER(OFFSET('Hygiene Data'!$E$7,0,10*ROW('Hygiene Data'!E156))),'Data Summary'!DS162="Yes"),OFFSET('Hygiene Data'!$E$7,0,10*ROW('Hygiene Data'!E156)),NA())</f>
        <v>#N/A</v>
      </c>
      <c r="BE162" s="508" t="e">
        <f ca="1">+IF(AND(ISNUMBER(OFFSET('Hygiene Data'!$E$9,0,10*ROW('Hygiene Data'!E156))),'Data Summary'!DT162="Yes"),OFFSET('Hygiene Data'!$E$9,0,10*ROW('Hygiene Data'!E156)),NA())</f>
        <v>#N/A</v>
      </c>
      <c r="BF162" s="508" t="e">
        <f ca="1">+IF(AND(ISNUMBER(OFFSET('Hygiene Data'!$F$5,0,10*ROW('Hygiene Data'!F156))),'Data Summary'!DU162="Yes"),OFFSET('Hygiene Data'!$F$5,0,10*ROW('Hygiene Data'!F156)),NA())</f>
        <v>#N/A</v>
      </c>
      <c r="BG162" s="508" t="e">
        <f ca="1">+IF(AND(ISNUMBER(OFFSET('Hygiene Data'!$F$7,0,10*ROW('Hygiene Data'!F156))),'Data Summary'!DV162="Yes"),OFFSET('Hygiene Data'!$F$7,0,10*ROW('Hygiene Data'!F156)),NA())</f>
        <v>#N/A</v>
      </c>
      <c r="BH162" s="508" t="e">
        <f ca="1">+IF(AND(ISNUMBER(OFFSET('Hygiene Data'!$F$9,0,10*ROW('Hygiene Data'!F156))),'Data Summary'!DW162="Yes"),OFFSET('Hygiene Data'!$F$9,0,10*ROW('Hygiene Data'!F156)),NA())</f>
        <v>#N/A</v>
      </c>
      <c r="BI162" s="508" t="e">
        <f ca="1">+IF(AND(ISNUMBER(OFFSET('Hygiene Data'!$G$5,0,10*ROW('Hygiene Data'!G156))),'Data Summary'!DX162="Yes"),OFFSET('Hygiene Data'!$G$5,0,10*ROW('Hygiene Data'!G156)),NA())</f>
        <v>#N/A</v>
      </c>
      <c r="BJ162" s="508" t="e">
        <f ca="1">+IF(AND(ISNUMBER(OFFSET('Hygiene Data'!$G$7,0,10*ROW('Hygiene Data'!G156))),'Data Summary'!DY162="Yes"),OFFSET('Hygiene Data'!$G$7,0,10*ROW('Hygiene Data'!G156)),NA())</f>
        <v>#N/A</v>
      </c>
      <c r="BK162" s="508" t="e">
        <f ca="1">+IF(AND(ISNUMBER(OFFSET('Hygiene Data'!$G$9,0,10*ROW('Hygiene Data'!G156))),'Data Summary'!DZ162="Yes"),OFFSET('Hygiene Data'!$G$9,0,10*ROW('Hygiene Data'!G156)),NA())</f>
        <v>#N/A</v>
      </c>
      <c r="BL162" s="508" t="e">
        <f ca="1">+IF(AND(ISNUMBER(OFFSET('Hygiene Data'!$H$5,0,10*ROW('Hygiene Data'!H156))),'Data Summary'!EA162="Yes"),OFFSET('Hygiene Data'!$H$5,0,10*ROW('Hygiene Data'!H156)),NA())</f>
        <v>#N/A</v>
      </c>
      <c r="BM162" s="508" t="e">
        <f ca="1">+IF(AND(ISNUMBER(OFFSET('Hygiene Data'!$H$7,0,10*ROW('Hygiene Data'!H156))),'Data Summary'!EB162="Yes"),OFFSET('Hygiene Data'!$H$7,0,10*ROW('Hygiene Data'!H156)),NA())</f>
        <v>#N/A</v>
      </c>
      <c r="BN162" s="508" t="e">
        <f ca="1">+IF(AND(ISNUMBER(OFFSET('Hygiene Data'!$H$9,0,10*ROW('Hygiene Data'!H156))),'Data Summary'!EC162="Yes"),OFFSET('Hygiene Data'!$H$9,0,10*ROW('Hygiene Data'!H156)),NA())</f>
        <v>#N/A</v>
      </c>
      <c r="BO162" s="508" t="e">
        <f ca="1">+IF(AND(ISNUMBER(OFFSET('Hygiene Data'!$I$5,0,10*ROW('Hygiene Data'!I156))),'Data Summary'!ED162="Yes"),OFFSET('Hygiene Data'!$I$5,0,10*ROW('Hygiene Data'!I156)),NA())</f>
        <v>#N/A</v>
      </c>
      <c r="BP162" s="508" t="e">
        <f ca="1">+IF(AND(ISNUMBER(OFFSET('Hygiene Data'!$I$7,0,10*ROW('Hygiene Data'!I156))),'Data Summary'!EE162="Yes"),OFFSET('Hygiene Data'!$I$7,0,10*ROW('Hygiene Data'!I156)),NA())</f>
        <v>#N/A</v>
      </c>
      <c r="BQ162" s="508" t="e">
        <f ca="1">+IF(AND(ISNUMBER(OFFSET('Hygiene Data'!$I$9,0,10*ROW('Hygiene Data'!I156))),'Data Summary'!EF162="Yes"),OFFSET('Hygiene Data'!$I$9,0,10*ROW('Hygiene Data'!I156)),NA())</f>
        <v>#N/A</v>
      </c>
    </row>
    <row r="163" spans="1:69" x14ac:dyDescent="0.25">
      <c r="A163" s="504" t="e">
        <f ca="1">+RIGHT('Data Summary'!A163,LEN('Data Summary'!A163)-9)</f>
        <v>#VALUE!</v>
      </c>
      <c r="B163" s="478" t="str">
        <f ca="1">+IF(ISTEXT('Data Summary'!B163),'Data Summary'!B163,"")</f>
        <v/>
      </c>
      <c r="C163" s="505" t="e">
        <f ca="1">+VALUE('Data Summary'!C163)</f>
        <v>#VALUE!</v>
      </c>
      <c r="D163" s="506" t="e">
        <f ca="1">+IF(AND(ISNUMBER(OFFSET('Water Data'!$D$4,0,10*ROW('Water Data'!D157))),'Data Summary'!BS163="Yes"),100-OFFSET('Water Data'!$D$4,0,10*ROW('Water Data'!D157)),NA())</f>
        <v>#N/A</v>
      </c>
      <c r="E163" s="506" t="e">
        <f ca="1">+IF(AND(ISNUMBER(OFFSET('Water Data'!$D$6,0,10*ROW('Water Data'!D157))),'Data Summary'!BT163="Yes"),OFFSET('Water Data'!$D$6,0,10*ROW('Water Data'!D157)),NA())</f>
        <v>#N/A</v>
      </c>
      <c r="F163" s="506" t="e">
        <f ca="1">+IF(AND(ISNUMBER(OFFSET('Water Data'!$D$9,0,10*ROW('Water Data'!D157))),'Data Summary'!BU163="Yes"),OFFSET('Water Data'!$D$9,0,10*ROW('Water Data'!D157)),NA())</f>
        <v>#N/A</v>
      </c>
      <c r="G163" s="506" t="e">
        <f ca="1">+IF(AND(ISNUMBER(OFFSET('Water Data'!$E$4,0,10*ROW('Water Data'!E157))),'Data Summary'!BV163="Yes"),100-OFFSET('Water Data'!$E$4,0,10*ROW('Water Data'!E157)),NA())</f>
        <v>#N/A</v>
      </c>
      <c r="H163" s="506" t="e">
        <f ca="1">+IF(AND(ISNUMBER(OFFSET('Water Data'!$E$6,0,10*ROW('Water Data'!E157))),'Data Summary'!BW163="Yes"),OFFSET('Water Data'!$E$6,0,10*ROW('Water Data'!E157)),NA())</f>
        <v>#N/A</v>
      </c>
      <c r="I163" s="506" t="e">
        <f ca="1">+IF(AND(ISNUMBER(OFFSET('Water Data'!$E$9,0,10*ROW('Water Data'!E157))),'Data Summary'!BX163="Yes"),OFFSET('Water Data'!$E$9,0,10*ROW('Water Data'!E157)),NA())</f>
        <v>#N/A</v>
      </c>
      <c r="J163" s="506" t="e">
        <f ca="1">+IF(AND(ISNUMBER(OFFSET('Water Data'!$F$4,0,10*ROW('Water Data'!F157))),'Data Summary'!BY163="Yes"),100-OFFSET('Water Data'!$F$4,0,10*ROW('Water Data'!F157)),NA())</f>
        <v>#N/A</v>
      </c>
      <c r="K163" s="506" t="e">
        <f ca="1">+IF(AND(ISNUMBER(OFFSET('Water Data'!$F$6,0,10*ROW('Water Data'!F157))),'Data Summary'!BZ163="Yes"),OFFSET('Water Data'!$F$6,0,10*ROW('Water Data'!F157)),NA())</f>
        <v>#N/A</v>
      </c>
      <c r="L163" s="506" t="e">
        <f ca="1">+IF(AND(ISNUMBER(OFFSET('Water Data'!$F$9,0,10*ROW('Water Data'!F157))),'Data Summary'!CA163="Yes"),OFFSET('Water Data'!$F$9,0,10*ROW('Water Data'!F157)),NA())</f>
        <v>#N/A</v>
      </c>
      <c r="M163" s="506" t="e">
        <f ca="1">+IF(AND(ISNUMBER(OFFSET('Water Data'!$G$4,0,10*ROW('Water Data'!G157))),'Data Summary'!CB163="Yes"),100-OFFSET('Water Data'!$G$4,0,10*ROW('Water Data'!G157)),NA())</f>
        <v>#N/A</v>
      </c>
      <c r="N163" s="506" t="e">
        <f ca="1">+IF(AND(ISNUMBER(OFFSET('Water Data'!$G$6,0,10*ROW('Water Data'!G157))),'Data Summary'!CC163="Yes"),OFFSET('Water Data'!$G$6,0,10*ROW('Water Data'!G157)),NA())</f>
        <v>#N/A</v>
      </c>
      <c r="O163" s="506" t="e">
        <f ca="1">+IF(AND(ISNUMBER(OFFSET('Water Data'!$G$9,0,10*ROW('Water Data'!G157))),'Data Summary'!CD163="Yes"),OFFSET('Water Data'!$G$9,0,10*ROW('Water Data'!G157)),NA())</f>
        <v>#N/A</v>
      </c>
      <c r="P163" s="506" t="e">
        <f ca="1">+IF(AND(ISNUMBER(OFFSET('Water Data'!$H$4,0,10*ROW('Water Data'!H157))),'Data Summary'!CE163="Yes"),100-OFFSET('Water Data'!$H$4,0,10*ROW('Water Data'!H157)),NA())</f>
        <v>#N/A</v>
      </c>
      <c r="Q163" s="506" t="e">
        <f ca="1">+IF(AND(ISNUMBER(OFFSET('Water Data'!$H$6,0,10*ROW('Water Data'!H157))),'Data Summary'!CF163="Yes"),OFFSET('Water Data'!$H$6,0,10*ROW('Water Data'!H157)),NA())</f>
        <v>#N/A</v>
      </c>
      <c r="R163" s="506" t="e">
        <f ca="1">+IF(AND(ISNUMBER(OFFSET('Water Data'!$H$9,0,10*ROW('Water Data'!H157))),'Data Summary'!CG163="Yes"),OFFSET('Water Data'!$H$9,0,10*ROW('Water Data'!H157)),NA())</f>
        <v>#N/A</v>
      </c>
      <c r="S163" s="506" t="e">
        <f ca="1">+IF(AND(ISNUMBER(OFFSET('Water Data'!$I$4,0,10*ROW('Water Data'!I157))),'Data Summary'!CH163="Yes"),100-OFFSET('Water Data'!$I$4,0,10*ROW('Water Data'!I157)),NA())</f>
        <v>#N/A</v>
      </c>
      <c r="T163" s="506" t="e">
        <f ca="1">+IF(AND(ISNUMBER(OFFSET('Water Data'!$I$6,0,10*ROW('Water Data'!I157))),'Data Summary'!CI163="Yes"),OFFSET('Water Data'!$I$6,0,10*ROW('Water Data'!I157)),NA())</f>
        <v>#N/A</v>
      </c>
      <c r="U163" s="506" t="e">
        <f ca="1">+IF(AND(ISNUMBER(OFFSET('Water Data'!$I$9,0,10*ROW('Water Data'!I157))),'Data Summary'!CJ163="Yes"),OFFSET('Water Data'!$I$9,0,10*ROW('Water Data'!I157)),NA())</f>
        <v>#N/A</v>
      </c>
      <c r="V163" s="507" t="e">
        <f ca="1">+IF(AND(ISNUMBER(OFFSET('Sanitation Data'!$D$4,0,10*ROW('Sanitation Data'!D157))),'Data Summary'!CK163="Yes"),100-OFFSET('Sanitation Data'!$D$4,0,10*ROW('Sanitation Data'!D157)),NA())</f>
        <v>#N/A</v>
      </c>
      <c r="W163" s="507" t="e">
        <f ca="1">+IF(AND(ISNUMBER(OFFSET('Sanitation Data'!$D$6,0,10*ROW('Sanitation Data'!D157))),'Data Summary'!CL163="Yes"),OFFSET('Sanitation Data'!$D$6,0,10*ROW('Sanitation Data'!D157)),NA())</f>
        <v>#N/A</v>
      </c>
      <c r="X163" s="507" t="e">
        <f ca="1">+IF(AND(ISNUMBER(OFFSET('Sanitation Data'!$D$10,0,10*ROW('Sanitation Data'!D157))),'Data Summary'!CM163="Yes"),OFFSET('Sanitation Data'!$D$10,0,10*ROW('Sanitation Data'!D157)),NA())</f>
        <v>#N/A</v>
      </c>
      <c r="Y163" s="507" t="e">
        <f ca="1">+IF(AND(ISNUMBER(OFFSET('Sanitation Data'!$D$11,0,10*ROW('Sanitation Data'!D157))),'Data Summary'!CN163="Yes"),OFFSET('Sanitation Data'!$D$11,0,10*ROW('Sanitation Data'!D157)),NA())</f>
        <v>#N/A</v>
      </c>
      <c r="Z163" s="507" t="e">
        <f ca="1">+IF(AND(ISNUMBER(OFFSET('Sanitation Data'!$D$12,0,10*ROW('Sanitation Data'!D157))),'Data Summary'!CO163="Yes"),OFFSET('Sanitation Data'!$D$12,0,10*ROW('Sanitation Data'!D157)),NA())</f>
        <v>#N/A</v>
      </c>
      <c r="AA163" s="507" t="e">
        <f ca="1">+IF(AND(ISNUMBER(OFFSET('Sanitation Data'!$E$4,0,10*ROW('Sanitation Data'!E157))),'Data Summary'!CP163="Yes"),100-OFFSET('Sanitation Data'!$E$4,0,10*ROW('Sanitation Data'!E157)),NA())</f>
        <v>#N/A</v>
      </c>
      <c r="AB163" s="507" t="e">
        <f ca="1">+IF(AND(ISNUMBER(OFFSET('Sanitation Data'!$E$6,0,10*ROW('Sanitation Data'!E157))),'Data Summary'!CQ163="Yes"),OFFSET('Sanitation Data'!$E$6,0,10*ROW('Sanitation Data'!E157)),NA())</f>
        <v>#N/A</v>
      </c>
      <c r="AC163" s="507" t="e">
        <f ca="1">+IF(AND(ISNUMBER(OFFSET('Sanitation Data'!$E$10,0,10*ROW('Sanitation Data'!E157))),'Data Summary'!CR163="Yes"),OFFSET('Sanitation Data'!$E$10,0,10*ROW('Sanitation Data'!E157)),NA())</f>
        <v>#N/A</v>
      </c>
      <c r="AD163" s="507" t="e">
        <f ca="1">+IF(AND(ISNUMBER(OFFSET('Sanitation Data'!$E$11,0,10*ROW('Sanitation Data'!E157))),'Data Summary'!CS163="Yes"),OFFSET('Sanitation Data'!$E$11,0,10*ROW('Sanitation Data'!E157)),NA())</f>
        <v>#N/A</v>
      </c>
      <c r="AE163" s="507" t="e">
        <f ca="1">+IF(AND(ISNUMBER(OFFSET('Sanitation Data'!$E$12,0,10*ROW('Sanitation Data'!E157))),'Data Summary'!CT163="Yes"),OFFSET('Sanitation Data'!$E$12,0,10*ROW('Sanitation Data'!E157)),NA())</f>
        <v>#N/A</v>
      </c>
      <c r="AF163" s="507" t="e">
        <f ca="1">+IF(AND(ISNUMBER(OFFSET('Sanitation Data'!$F$4,0,10*ROW('Sanitation Data'!F157))),'Data Summary'!CU163="Yes"),100-OFFSET('Sanitation Data'!$F$4,0,10*ROW('Sanitation Data'!F157)),NA())</f>
        <v>#N/A</v>
      </c>
      <c r="AG163" s="507" t="e">
        <f ca="1">+IF(AND(ISNUMBER(OFFSET('Sanitation Data'!$F$6,0,10*ROW('Sanitation Data'!F157))),'Data Summary'!CV163="Yes"),OFFSET('Sanitation Data'!$F$6,0,10*ROW('Sanitation Data'!F157)),NA())</f>
        <v>#N/A</v>
      </c>
      <c r="AH163" s="507" t="e">
        <f ca="1">+IF(AND(ISNUMBER(OFFSET('Sanitation Data'!$F$10,0,10*ROW('Sanitation Data'!F157))),'Data Summary'!CW163="Yes"),OFFSET('Sanitation Data'!$F$10,0,10*ROW('Sanitation Data'!F157)),NA())</f>
        <v>#N/A</v>
      </c>
      <c r="AI163" s="507" t="e">
        <f ca="1">+IF(AND(ISNUMBER(OFFSET('Sanitation Data'!$F$11,0,10*ROW('Sanitation Data'!F157))),'Data Summary'!CX163="Yes"),OFFSET('Sanitation Data'!$F$11,0,10*ROW('Sanitation Data'!F157)),NA())</f>
        <v>#N/A</v>
      </c>
      <c r="AJ163" s="507" t="e">
        <f ca="1">+IF(AND(ISNUMBER(OFFSET('Sanitation Data'!$F$12,0,10*ROW('Sanitation Data'!F157))),'Data Summary'!CY163="Yes"),OFFSET('Sanitation Data'!$F$12,0,10*ROW('Sanitation Data'!F157)),NA())</f>
        <v>#N/A</v>
      </c>
      <c r="AK163" s="507" t="e">
        <f ca="1">+IF(AND(ISNUMBER(OFFSET('Sanitation Data'!$G$4,0,10*ROW('Sanitation Data'!G157))),'Data Summary'!CZ163="Yes"),100-OFFSET('Sanitation Data'!$G$4,0,10*ROW('Sanitation Data'!G157)),NA())</f>
        <v>#N/A</v>
      </c>
      <c r="AL163" s="507" t="e">
        <f ca="1">+IF(AND(ISNUMBER(OFFSET('Sanitation Data'!$G$6,0,10*ROW('Sanitation Data'!G157))),'Data Summary'!DA163="Yes"),OFFSET('Sanitation Data'!$G$6,0,10*ROW('Sanitation Data'!G157)),NA())</f>
        <v>#N/A</v>
      </c>
      <c r="AM163" s="507" t="e">
        <f ca="1">+IF(AND(ISNUMBER(OFFSET('Sanitation Data'!$G$10,0,10*ROW('Sanitation Data'!G157))),'Data Summary'!DB163="Yes"),OFFSET('Sanitation Data'!$G$10,0,10*ROW('Sanitation Data'!G157)),NA())</f>
        <v>#N/A</v>
      </c>
      <c r="AN163" s="507" t="e">
        <f ca="1">+IF(AND(ISNUMBER(OFFSET('Sanitation Data'!$G$11,0,10*ROW('Sanitation Data'!G157))),'Data Summary'!DC163="Yes"),OFFSET('Sanitation Data'!$G$11,0,10*ROW('Sanitation Data'!G157)),NA())</f>
        <v>#N/A</v>
      </c>
      <c r="AO163" s="507" t="e">
        <f ca="1">+IF(AND(ISNUMBER(OFFSET('Sanitation Data'!$G$12,0,10*ROW('Sanitation Data'!G157))),'Data Summary'!DD163="Yes"),OFFSET('Sanitation Data'!$G$12,0,10*ROW('Sanitation Data'!G157)),NA())</f>
        <v>#N/A</v>
      </c>
      <c r="AP163" s="507" t="e">
        <f ca="1">+IF(AND(ISNUMBER(OFFSET('Sanitation Data'!$H$4,0,10*ROW('Sanitation Data'!H157))),'Data Summary'!DE163="Yes"),100-OFFSET('Sanitation Data'!$H$4,0,10*ROW('Sanitation Data'!H157)),NA())</f>
        <v>#N/A</v>
      </c>
      <c r="AQ163" s="507" t="e">
        <f ca="1">+IF(AND(ISNUMBER(OFFSET('Sanitation Data'!$H$6,0,10*ROW('Sanitation Data'!H157))),'Data Summary'!DF163="Yes"),OFFSET('Sanitation Data'!$H$6,0,10*ROW('Sanitation Data'!H157)),NA())</f>
        <v>#N/A</v>
      </c>
      <c r="AR163" s="507" t="e">
        <f ca="1">+IF(AND(ISNUMBER(OFFSET('Sanitation Data'!$H$10,0,10*ROW('Sanitation Data'!H157))),'Data Summary'!DG163="Yes"),OFFSET('Sanitation Data'!$H$10,0,10*ROW('Sanitation Data'!H157)),NA())</f>
        <v>#N/A</v>
      </c>
      <c r="AS163" s="507" t="e">
        <f ca="1">+IF(AND(ISNUMBER(OFFSET('Sanitation Data'!$H$11,0,10*ROW('Sanitation Data'!H157))),'Data Summary'!DH163="Yes"),OFFSET('Sanitation Data'!$H$11,0,10*ROW('Sanitation Data'!H157)),NA())</f>
        <v>#N/A</v>
      </c>
      <c r="AT163" s="507" t="e">
        <f ca="1">+IF(AND(ISNUMBER(OFFSET('Sanitation Data'!$H$12,0,10*ROW('Sanitation Data'!H157))),'Data Summary'!DI163="Yes"),OFFSET('Sanitation Data'!$H$12,0,10*ROW('Sanitation Data'!H157)),NA())</f>
        <v>#N/A</v>
      </c>
      <c r="AU163" s="507" t="e">
        <f ca="1">+IF(AND(ISNUMBER(OFFSET('Sanitation Data'!$I$4,0,10*ROW('Sanitation Data'!I157))),'Data Summary'!DJ163="Yes"),100-OFFSET('Sanitation Data'!$I$4,0,10*ROW('Sanitation Data'!I157)),NA())</f>
        <v>#N/A</v>
      </c>
      <c r="AV163" s="507" t="e">
        <f ca="1">+IF(AND(ISNUMBER(OFFSET('Sanitation Data'!$I$6,0,10*ROW('Sanitation Data'!I157))),'Data Summary'!DK163="Yes"),OFFSET('Sanitation Data'!$I$6,0,10*ROW('Sanitation Data'!I157)),NA())</f>
        <v>#N/A</v>
      </c>
      <c r="AW163" s="507" t="e">
        <f ca="1">+IF(AND(ISNUMBER(OFFSET('Sanitation Data'!$I$10,0,10*ROW('Sanitation Data'!I157))),'Data Summary'!DL163="Yes"),OFFSET('Sanitation Data'!$I$10,0,10*ROW('Sanitation Data'!I157)),NA())</f>
        <v>#N/A</v>
      </c>
      <c r="AX163" s="507" t="e">
        <f ca="1">+IF(AND(ISNUMBER(OFFSET('Sanitation Data'!$I$11,0,10*ROW('Sanitation Data'!I157))),'Data Summary'!DM163="Yes"),OFFSET('Sanitation Data'!$I$11,0,10*ROW('Sanitation Data'!I157)),NA())</f>
        <v>#N/A</v>
      </c>
      <c r="AY163" s="507" t="e">
        <f ca="1">+IF(AND(ISNUMBER(OFFSET('Sanitation Data'!$I$12,0,10*ROW('Sanitation Data'!I157))),'Data Summary'!DN163="Yes"),OFFSET('Sanitation Data'!$I$12,0,10*ROW('Sanitation Data'!I157)),NA())</f>
        <v>#N/A</v>
      </c>
      <c r="AZ163" s="508" t="e">
        <f ca="1">+IF(AND(ISNUMBER(OFFSET('Hygiene Data'!$D$5,0,10*ROW('Hygiene Data'!D157))),'Data Summary'!DO163="Yes"),OFFSET('Hygiene Data'!$D$5,0,10*ROW('Hygiene Data'!D157)),NA())</f>
        <v>#N/A</v>
      </c>
      <c r="BA163" s="508" t="e">
        <f ca="1">+IF(AND(ISNUMBER(OFFSET('Hygiene Data'!$D$7,0,10*ROW('Hygiene Data'!D157))),'Data Summary'!DP163="Yes"),OFFSET('Hygiene Data'!$D$7,0,10*ROW('Hygiene Data'!D157)),NA())</f>
        <v>#N/A</v>
      </c>
      <c r="BB163" s="508" t="e">
        <f ca="1">+IF(AND(ISNUMBER(OFFSET('Hygiene Data'!$D$9,0,10*ROW('Hygiene Data'!D157))),'Data Summary'!DQ163="Yes"),OFFSET('Hygiene Data'!$D$9,0,10*ROW('Hygiene Data'!D157)),NA())</f>
        <v>#N/A</v>
      </c>
      <c r="BC163" s="508" t="e">
        <f ca="1">+IF(AND(ISNUMBER(OFFSET('Hygiene Data'!$E$5,0,10*ROW('Hygiene Data'!E157))),'Data Summary'!DR163="Yes"),OFFSET('Hygiene Data'!$E$5,0,10*ROW('Hygiene Data'!E157)),NA())</f>
        <v>#N/A</v>
      </c>
      <c r="BD163" s="508" t="e">
        <f ca="1">+IF(AND(ISNUMBER(OFFSET('Hygiene Data'!$E$7,0,10*ROW('Hygiene Data'!E157))),'Data Summary'!DS163="Yes"),OFFSET('Hygiene Data'!$E$7,0,10*ROW('Hygiene Data'!E157)),NA())</f>
        <v>#N/A</v>
      </c>
      <c r="BE163" s="508" t="e">
        <f ca="1">+IF(AND(ISNUMBER(OFFSET('Hygiene Data'!$E$9,0,10*ROW('Hygiene Data'!E157))),'Data Summary'!DT163="Yes"),OFFSET('Hygiene Data'!$E$9,0,10*ROW('Hygiene Data'!E157)),NA())</f>
        <v>#N/A</v>
      </c>
      <c r="BF163" s="508" t="e">
        <f ca="1">+IF(AND(ISNUMBER(OFFSET('Hygiene Data'!$F$5,0,10*ROW('Hygiene Data'!F157))),'Data Summary'!DU163="Yes"),OFFSET('Hygiene Data'!$F$5,0,10*ROW('Hygiene Data'!F157)),NA())</f>
        <v>#N/A</v>
      </c>
      <c r="BG163" s="508" t="e">
        <f ca="1">+IF(AND(ISNUMBER(OFFSET('Hygiene Data'!$F$7,0,10*ROW('Hygiene Data'!F157))),'Data Summary'!DV163="Yes"),OFFSET('Hygiene Data'!$F$7,0,10*ROW('Hygiene Data'!F157)),NA())</f>
        <v>#N/A</v>
      </c>
      <c r="BH163" s="508" t="e">
        <f ca="1">+IF(AND(ISNUMBER(OFFSET('Hygiene Data'!$F$9,0,10*ROW('Hygiene Data'!F157))),'Data Summary'!DW163="Yes"),OFFSET('Hygiene Data'!$F$9,0,10*ROW('Hygiene Data'!F157)),NA())</f>
        <v>#N/A</v>
      </c>
      <c r="BI163" s="508" t="e">
        <f ca="1">+IF(AND(ISNUMBER(OFFSET('Hygiene Data'!$G$5,0,10*ROW('Hygiene Data'!G157))),'Data Summary'!DX163="Yes"),OFFSET('Hygiene Data'!$G$5,0,10*ROW('Hygiene Data'!G157)),NA())</f>
        <v>#N/A</v>
      </c>
      <c r="BJ163" s="508" t="e">
        <f ca="1">+IF(AND(ISNUMBER(OFFSET('Hygiene Data'!$G$7,0,10*ROW('Hygiene Data'!G157))),'Data Summary'!DY163="Yes"),OFFSET('Hygiene Data'!$G$7,0,10*ROW('Hygiene Data'!G157)),NA())</f>
        <v>#N/A</v>
      </c>
      <c r="BK163" s="508" t="e">
        <f ca="1">+IF(AND(ISNUMBER(OFFSET('Hygiene Data'!$G$9,0,10*ROW('Hygiene Data'!G157))),'Data Summary'!DZ163="Yes"),OFFSET('Hygiene Data'!$G$9,0,10*ROW('Hygiene Data'!G157)),NA())</f>
        <v>#N/A</v>
      </c>
      <c r="BL163" s="508" t="e">
        <f ca="1">+IF(AND(ISNUMBER(OFFSET('Hygiene Data'!$H$5,0,10*ROW('Hygiene Data'!H157))),'Data Summary'!EA163="Yes"),OFFSET('Hygiene Data'!$H$5,0,10*ROW('Hygiene Data'!H157)),NA())</f>
        <v>#N/A</v>
      </c>
      <c r="BM163" s="508" t="e">
        <f ca="1">+IF(AND(ISNUMBER(OFFSET('Hygiene Data'!$H$7,0,10*ROW('Hygiene Data'!H157))),'Data Summary'!EB163="Yes"),OFFSET('Hygiene Data'!$H$7,0,10*ROW('Hygiene Data'!H157)),NA())</f>
        <v>#N/A</v>
      </c>
      <c r="BN163" s="508" t="e">
        <f ca="1">+IF(AND(ISNUMBER(OFFSET('Hygiene Data'!$H$9,0,10*ROW('Hygiene Data'!H157))),'Data Summary'!EC163="Yes"),OFFSET('Hygiene Data'!$H$9,0,10*ROW('Hygiene Data'!H157)),NA())</f>
        <v>#N/A</v>
      </c>
      <c r="BO163" s="508" t="e">
        <f ca="1">+IF(AND(ISNUMBER(OFFSET('Hygiene Data'!$I$5,0,10*ROW('Hygiene Data'!I157))),'Data Summary'!ED163="Yes"),OFFSET('Hygiene Data'!$I$5,0,10*ROW('Hygiene Data'!I157)),NA())</f>
        <v>#N/A</v>
      </c>
      <c r="BP163" s="508" t="e">
        <f ca="1">+IF(AND(ISNUMBER(OFFSET('Hygiene Data'!$I$7,0,10*ROW('Hygiene Data'!I157))),'Data Summary'!EE163="Yes"),OFFSET('Hygiene Data'!$I$7,0,10*ROW('Hygiene Data'!I157)),NA())</f>
        <v>#N/A</v>
      </c>
      <c r="BQ163" s="508" t="e">
        <f ca="1">+IF(AND(ISNUMBER(OFFSET('Hygiene Data'!$I$9,0,10*ROW('Hygiene Data'!I157))),'Data Summary'!EF163="Yes"),OFFSET('Hygiene Data'!$I$9,0,10*ROW('Hygiene Data'!I157)),NA())</f>
        <v>#N/A</v>
      </c>
    </row>
    <row r="164" spans="1:69" x14ac:dyDescent="0.25">
      <c r="A164" s="504" t="e">
        <f ca="1">+RIGHT('Data Summary'!A164,LEN('Data Summary'!A164)-9)</f>
        <v>#VALUE!</v>
      </c>
      <c r="B164" s="478" t="str">
        <f ca="1">+IF(ISTEXT('Data Summary'!B164),'Data Summary'!B164,"")</f>
        <v/>
      </c>
      <c r="C164" s="505" t="e">
        <f ca="1">+VALUE('Data Summary'!C164)</f>
        <v>#VALUE!</v>
      </c>
      <c r="D164" s="506" t="e">
        <f ca="1">+IF(AND(ISNUMBER(OFFSET('Water Data'!$D$4,0,10*ROW('Water Data'!D158))),'Data Summary'!BS164="Yes"),100-OFFSET('Water Data'!$D$4,0,10*ROW('Water Data'!D158)),NA())</f>
        <v>#N/A</v>
      </c>
      <c r="E164" s="506" t="e">
        <f ca="1">+IF(AND(ISNUMBER(OFFSET('Water Data'!$D$6,0,10*ROW('Water Data'!D158))),'Data Summary'!BT164="Yes"),OFFSET('Water Data'!$D$6,0,10*ROW('Water Data'!D158)),NA())</f>
        <v>#N/A</v>
      </c>
      <c r="F164" s="506" t="e">
        <f ca="1">+IF(AND(ISNUMBER(OFFSET('Water Data'!$D$9,0,10*ROW('Water Data'!D158))),'Data Summary'!BU164="Yes"),OFFSET('Water Data'!$D$9,0,10*ROW('Water Data'!D158)),NA())</f>
        <v>#N/A</v>
      </c>
      <c r="G164" s="506" t="e">
        <f ca="1">+IF(AND(ISNUMBER(OFFSET('Water Data'!$E$4,0,10*ROW('Water Data'!E158))),'Data Summary'!BV164="Yes"),100-OFFSET('Water Data'!$E$4,0,10*ROW('Water Data'!E158)),NA())</f>
        <v>#N/A</v>
      </c>
      <c r="H164" s="506" t="e">
        <f ca="1">+IF(AND(ISNUMBER(OFFSET('Water Data'!$E$6,0,10*ROW('Water Data'!E158))),'Data Summary'!BW164="Yes"),OFFSET('Water Data'!$E$6,0,10*ROW('Water Data'!E158)),NA())</f>
        <v>#N/A</v>
      </c>
      <c r="I164" s="506" t="e">
        <f ca="1">+IF(AND(ISNUMBER(OFFSET('Water Data'!$E$9,0,10*ROW('Water Data'!E158))),'Data Summary'!BX164="Yes"),OFFSET('Water Data'!$E$9,0,10*ROW('Water Data'!E158)),NA())</f>
        <v>#N/A</v>
      </c>
      <c r="J164" s="506" t="e">
        <f ca="1">+IF(AND(ISNUMBER(OFFSET('Water Data'!$F$4,0,10*ROW('Water Data'!F158))),'Data Summary'!BY164="Yes"),100-OFFSET('Water Data'!$F$4,0,10*ROW('Water Data'!F158)),NA())</f>
        <v>#N/A</v>
      </c>
      <c r="K164" s="506" t="e">
        <f ca="1">+IF(AND(ISNUMBER(OFFSET('Water Data'!$F$6,0,10*ROW('Water Data'!F158))),'Data Summary'!BZ164="Yes"),OFFSET('Water Data'!$F$6,0,10*ROW('Water Data'!F158)),NA())</f>
        <v>#N/A</v>
      </c>
      <c r="L164" s="506" t="e">
        <f ca="1">+IF(AND(ISNUMBER(OFFSET('Water Data'!$F$9,0,10*ROW('Water Data'!F158))),'Data Summary'!CA164="Yes"),OFFSET('Water Data'!$F$9,0,10*ROW('Water Data'!F158)),NA())</f>
        <v>#N/A</v>
      </c>
      <c r="M164" s="506" t="e">
        <f ca="1">+IF(AND(ISNUMBER(OFFSET('Water Data'!$G$4,0,10*ROW('Water Data'!G158))),'Data Summary'!CB164="Yes"),100-OFFSET('Water Data'!$G$4,0,10*ROW('Water Data'!G158)),NA())</f>
        <v>#N/A</v>
      </c>
      <c r="N164" s="506" t="e">
        <f ca="1">+IF(AND(ISNUMBER(OFFSET('Water Data'!$G$6,0,10*ROW('Water Data'!G158))),'Data Summary'!CC164="Yes"),OFFSET('Water Data'!$G$6,0,10*ROW('Water Data'!G158)),NA())</f>
        <v>#N/A</v>
      </c>
      <c r="O164" s="506" t="e">
        <f ca="1">+IF(AND(ISNUMBER(OFFSET('Water Data'!$G$9,0,10*ROW('Water Data'!G158))),'Data Summary'!CD164="Yes"),OFFSET('Water Data'!$G$9,0,10*ROW('Water Data'!G158)),NA())</f>
        <v>#N/A</v>
      </c>
      <c r="P164" s="506" t="e">
        <f ca="1">+IF(AND(ISNUMBER(OFFSET('Water Data'!$H$4,0,10*ROW('Water Data'!H158))),'Data Summary'!CE164="Yes"),100-OFFSET('Water Data'!$H$4,0,10*ROW('Water Data'!H158)),NA())</f>
        <v>#N/A</v>
      </c>
      <c r="Q164" s="506" t="e">
        <f ca="1">+IF(AND(ISNUMBER(OFFSET('Water Data'!$H$6,0,10*ROW('Water Data'!H158))),'Data Summary'!CF164="Yes"),OFFSET('Water Data'!$H$6,0,10*ROW('Water Data'!H158)),NA())</f>
        <v>#N/A</v>
      </c>
      <c r="R164" s="506" t="e">
        <f ca="1">+IF(AND(ISNUMBER(OFFSET('Water Data'!$H$9,0,10*ROW('Water Data'!H158))),'Data Summary'!CG164="Yes"),OFFSET('Water Data'!$H$9,0,10*ROW('Water Data'!H158)),NA())</f>
        <v>#N/A</v>
      </c>
      <c r="S164" s="506" t="e">
        <f ca="1">+IF(AND(ISNUMBER(OFFSET('Water Data'!$I$4,0,10*ROW('Water Data'!I158))),'Data Summary'!CH164="Yes"),100-OFFSET('Water Data'!$I$4,0,10*ROW('Water Data'!I158)),NA())</f>
        <v>#N/A</v>
      </c>
      <c r="T164" s="506" t="e">
        <f ca="1">+IF(AND(ISNUMBER(OFFSET('Water Data'!$I$6,0,10*ROW('Water Data'!I158))),'Data Summary'!CI164="Yes"),OFFSET('Water Data'!$I$6,0,10*ROW('Water Data'!I158)),NA())</f>
        <v>#N/A</v>
      </c>
      <c r="U164" s="506" t="e">
        <f ca="1">+IF(AND(ISNUMBER(OFFSET('Water Data'!$I$9,0,10*ROW('Water Data'!I158))),'Data Summary'!CJ164="Yes"),OFFSET('Water Data'!$I$9,0,10*ROW('Water Data'!I158)),NA())</f>
        <v>#N/A</v>
      </c>
      <c r="V164" s="507" t="e">
        <f ca="1">+IF(AND(ISNUMBER(OFFSET('Sanitation Data'!$D$4,0,10*ROW('Sanitation Data'!D158))),'Data Summary'!CK164="Yes"),100-OFFSET('Sanitation Data'!$D$4,0,10*ROW('Sanitation Data'!D158)),NA())</f>
        <v>#N/A</v>
      </c>
      <c r="W164" s="507" t="e">
        <f ca="1">+IF(AND(ISNUMBER(OFFSET('Sanitation Data'!$D$6,0,10*ROW('Sanitation Data'!D158))),'Data Summary'!CL164="Yes"),OFFSET('Sanitation Data'!$D$6,0,10*ROW('Sanitation Data'!D158)),NA())</f>
        <v>#N/A</v>
      </c>
      <c r="X164" s="507" t="e">
        <f ca="1">+IF(AND(ISNUMBER(OFFSET('Sanitation Data'!$D$10,0,10*ROW('Sanitation Data'!D158))),'Data Summary'!CM164="Yes"),OFFSET('Sanitation Data'!$D$10,0,10*ROW('Sanitation Data'!D158)),NA())</f>
        <v>#N/A</v>
      </c>
      <c r="Y164" s="507" t="e">
        <f ca="1">+IF(AND(ISNUMBER(OFFSET('Sanitation Data'!$D$11,0,10*ROW('Sanitation Data'!D158))),'Data Summary'!CN164="Yes"),OFFSET('Sanitation Data'!$D$11,0,10*ROW('Sanitation Data'!D158)),NA())</f>
        <v>#N/A</v>
      </c>
      <c r="Z164" s="507" t="e">
        <f ca="1">+IF(AND(ISNUMBER(OFFSET('Sanitation Data'!$D$12,0,10*ROW('Sanitation Data'!D158))),'Data Summary'!CO164="Yes"),OFFSET('Sanitation Data'!$D$12,0,10*ROW('Sanitation Data'!D158)),NA())</f>
        <v>#N/A</v>
      </c>
      <c r="AA164" s="507" t="e">
        <f ca="1">+IF(AND(ISNUMBER(OFFSET('Sanitation Data'!$E$4,0,10*ROW('Sanitation Data'!E158))),'Data Summary'!CP164="Yes"),100-OFFSET('Sanitation Data'!$E$4,0,10*ROW('Sanitation Data'!E158)),NA())</f>
        <v>#N/A</v>
      </c>
      <c r="AB164" s="507" t="e">
        <f ca="1">+IF(AND(ISNUMBER(OFFSET('Sanitation Data'!$E$6,0,10*ROW('Sanitation Data'!E158))),'Data Summary'!CQ164="Yes"),OFFSET('Sanitation Data'!$E$6,0,10*ROW('Sanitation Data'!E158)),NA())</f>
        <v>#N/A</v>
      </c>
      <c r="AC164" s="507" t="e">
        <f ca="1">+IF(AND(ISNUMBER(OFFSET('Sanitation Data'!$E$10,0,10*ROW('Sanitation Data'!E158))),'Data Summary'!CR164="Yes"),OFFSET('Sanitation Data'!$E$10,0,10*ROW('Sanitation Data'!E158)),NA())</f>
        <v>#N/A</v>
      </c>
      <c r="AD164" s="507" t="e">
        <f ca="1">+IF(AND(ISNUMBER(OFFSET('Sanitation Data'!$E$11,0,10*ROW('Sanitation Data'!E158))),'Data Summary'!CS164="Yes"),OFFSET('Sanitation Data'!$E$11,0,10*ROW('Sanitation Data'!E158)),NA())</f>
        <v>#N/A</v>
      </c>
      <c r="AE164" s="507" t="e">
        <f ca="1">+IF(AND(ISNUMBER(OFFSET('Sanitation Data'!$E$12,0,10*ROW('Sanitation Data'!E158))),'Data Summary'!CT164="Yes"),OFFSET('Sanitation Data'!$E$12,0,10*ROW('Sanitation Data'!E158)),NA())</f>
        <v>#N/A</v>
      </c>
      <c r="AF164" s="507" t="e">
        <f ca="1">+IF(AND(ISNUMBER(OFFSET('Sanitation Data'!$F$4,0,10*ROW('Sanitation Data'!F158))),'Data Summary'!CU164="Yes"),100-OFFSET('Sanitation Data'!$F$4,0,10*ROW('Sanitation Data'!F158)),NA())</f>
        <v>#N/A</v>
      </c>
      <c r="AG164" s="507" t="e">
        <f ca="1">+IF(AND(ISNUMBER(OFFSET('Sanitation Data'!$F$6,0,10*ROW('Sanitation Data'!F158))),'Data Summary'!CV164="Yes"),OFFSET('Sanitation Data'!$F$6,0,10*ROW('Sanitation Data'!F158)),NA())</f>
        <v>#N/A</v>
      </c>
      <c r="AH164" s="507" t="e">
        <f ca="1">+IF(AND(ISNUMBER(OFFSET('Sanitation Data'!$F$10,0,10*ROW('Sanitation Data'!F158))),'Data Summary'!CW164="Yes"),OFFSET('Sanitation Data'!$F$10,0,10*ROW('Sanitation Data'!F158)),NA())</f>
        <v>#N/A</v>
      </c>
      <c r="AI164" s="507" t="e">
        <f ca="1">+IF(AND(ISNUMBER(OFFSET('Sanitation Data'!$F$11,0,10*ROW('Sanitation Data'!F158))),'Data Summary'!CX164="Yes"),OFFSET('Sanitation Data'!$F$11,0,10*ROW('Sanitation Data'!F158)),NA())</f>
        <v>#N/A</v>
      </c>
      <c r="AJ164" s="507" t="e">
        <f ca="1">+IF(AND(ISNUMBER(OFFSET('Sanitation Data'!$F$12,0,10*ROW('Sanitation Data'!F158))),'Data Summary'!CY164="Yes"),OFFSET('Sanitation Data'!$F$12,0,10*ROW('Sanitation Data'!F158)),NA())</f>
        <v>#N/A</v>
      </c>
      <c r="AK164" s="507" t="e">
        <f ca="1">+IF(AND(ISNUMBER(OFFSET('Sanitation Data'!$G$4,0,10*ROW('Sanitation Data'!G158))),'Data Summary'!CZ164="Yes"),100-OFFSET('Sanitation Data'!$G$4,0,10*ROW('Sanitation Data'!G158)),NA())</f>
        <v>#N/A</v>
      </c>
      <c r="AL164" s="507" t="e">
        <f ca="1">+IF(AND(ISNUMBER(OFFSET('Sanitation Data'!$G$6,0,10*ROW('Sanitation Data'!G158))),'Data Summary'!DA164="Yes"),OFFSET('Sanitation Data'!$G$6,0,10*ROW('Sanitation Data'!G158)),NA())</f>
        <v>#N/A</v>
      </c>
      <c r="AM164" s="507" t="e">
        <f ca="1">+IF(AND(ISNUMBER(OFFSET('Sanitation Data'!$G$10,0,10*ROW('Sanitation Data'!G158))),'Data Summary'!DB164="Yes"),OFFSET('Sanitation Data'!$G$10,0,10*ROW('Sanitation Data'!G158)),NA())</f>
        <v>#N/A</v>
      </c>
      <c r="AN164" s="507" t="e">
        <f ca="1">+IF(AND(ISNUMBER(OFFSET('Sanitation Data'!$G$11,0,10*ROW('Sanitation Data'!G158))),'Data Summary'!DC164="Yes"),OFFSET('Sanitation Data'!$G$11,0,10*ROW('Sanitation Data'!G158)),NA())</f>
        <v>#N/A</v>
      </c>
      <c r="AO164" s="507" t="e">
        <f ca="1">+IF(AND(ISNUMBER(OFFSET('Sanitation Data'!$G$12,0,10*ROW('Sanitation Data'!G158))),'Data Summary'!DD164="Yes"),OFFSET('Sanitation Data'!$G$12,0,10*ROW('Sanitation Data'!G158)),NA())</f>
        <v>#N/A</v>
      </c>
      <c r="AP164" s="507" t="e">
        <f ca="1">+IF(AND(ISNUMBER(OFFSET('Sanitation Data'!$H$4,0,10*ROW('Sanitation Data'!H158))),'Data Summary'!DE164="Yes"),100-OFFSET('Sanitation Data'!$H$4,0,10*ROW('Sanitation Data'!H158)),NA())</f>
        <v>#N/A</v>
      </c>
      <c r="AQ164" s="507" t="e">
        <f ca="1">+IF(AND(ISNUMBER(OFFSET('Sanitation Data'!$H$6,0,10*ROW('Sanitation Data'!H158))),'Data Summary'!DF164="Yes"),OFFSET('Sanitation Data'!$H$6,0,10*ROW('Sanitation Data'!H158)),NA())</f>
        <v>#N/A</v>
      </c>
      <c r="AR164" s="507" t="e">
        <f ca="1">+IF(AND(ISNUMBER(OFFSET('Sanitation Data'!$H$10,0,10*ROW('Sanitation Data'!H158))),'Data Summary'!DG164="Yes"),OFFSET('Sanitation Data'!$H$10,0,10*ROW('Sanitation Data'!H158)),NA())</f>
        <v>#N/A</v>
      </c>
      <c r="AS164" s="507" t="e">
        <f ca="1">+IF(AND(ISNUMBER(OFFSET('Sanitation Data'!$H$11,0,10*ROW('Sanitation Data'!H158))),'Data Summary'!DH164="Yes"),OFFSET('Sanitation Data'!$H$11,0,10*ROW('Sanitation Data'!H158)),NA())</f>
        <v>#N/A</v>
      </c>
      <c r="AT164" s="507" t="e">
        <f ca="1">+IF(AND(ISNUMBER(OFFSET('Sanitation Data'!$H$12,0,10*ROW('Sanitation Data'!H158))),'Data Summary'!DI164="Yes"),OFFSET('Sanitation Data'!$H$12,0,10*ROW('Sanitation Data'!H158)),NA())</f>
        <v>#N/A</v>
      </c>
      <c r="AU164" s="507" t="e">
        <f ca="1">+IF(AND(ISNUMBER(OFFSET('Sanitation Data'!$I$4,0,10*ROW('Sanitation Data'!I158))),'Data Summary'!DJ164="Yes"),100-OFFSET('Sanitation Data'!$I$4,0,10*ROW('Sanitation Data'!I158)),NA())</f>
        <v>#N/A</v>
      </c>
      <c r="AV164" s="507" t="e">
        <f ca="1">+IF(AND(ISNUMBER(OFFSET('Sanitation Data'!$I$6,0,10*ROW('Sanitation Data'!I158))),'Data Summary'!DK164="Yes"),OFFSET('Sanitation Data'!$I$6,0,10*ROW('Sanitation Data'!I158)),NA())</f>
        <v>#N/A</v>
      </c>
      <c r="AW164" s="507" t="e">
        <f ca="1">+IF(AND(ISNUMBER(OFFSET('Sanitation Data'!$I$10,0,10*ROW('Sanitation Data'!I158))),'Data Summary'!DL164="Yes"),OFFSET('Sanitation Data'!$I$10,0,10*ROW('Sanitation Data'!I158)),NA())</f>
        <v>#N/A</v>
      </c>
      <c r="AX164" s="507" t="e">
        <f ca="1">+IF(AND(ISNUMBER(OFFSET('Sanitation Data'!$I$11,0,10*ROW('Sanitation Data'!I158))),'Data Summary'!DM164="Yes"),OFFSET('Sanitation Data'!$I$11,0,10*ROW('Sanitation Data'!I158)),NA())</f>
        <v>#N/A</v>
      </c>
      <c r="AY164" s="507" t="e">
        <f ca="1">+IF(AND(ISNUMBER(OFFSET('Sanitation Data'!$I$12,0,10*ROW('Sanitation Data'!I158))),'Data Summary'!DN164="Yes"),OFFSET('Sanitation Data'!$I$12,0,10*ROW('Sanitation Data'!I158)),NA())</f>
        <v>#N/A</v>
      </c>
      <c r="AZ164" s="508" t="e">
        <f ca="1">+IF(AND(ISNUMBER(OFFSET('Hygiene Data'!$D$5,0,10*ROW('Hygiene Data'!D158))),'Data Summary'!DO164="Yes"),OFFSET('Hygiene Data'!$D$5,0,10*ROW('Hygiene Data'!D158)),NA())</f>
        <v>#N/A</v>
      </c>
      <c r="BA164" s="508" t="e">
        <f ca="1">+IF(AND(ISNUMBER(OFFSET('Hygiene Data'!$D$7,0,10*ROW('Hygiene Data'!D158))),'Data Summary'!DP164="Yes"),OFFSET('Hygiene Data'!$D$7,0,10*ROW('Hygiene Data'!D158)),NA())</f>
        <v>#N/A</v>
      </c>
      <c r="BB164" s="508" t="e">
        <f ca="1">+IF(AND(ISNUMBER(OFFSET('Hygiene Data'!$D$9,0,10*ROW('Hygiene Data'!D158))),'Data Summary'!DQ164="Yes"),OFFSET('Hygiene Data'!$D$9,0,10*ROW('Hygiene Data'!D158)),NA())</f>
        <v>#N/A</v>
      </c>
      <c r="BC164" s="508" t="e">
        <f ca="1">+IF(AND(ISNUMBER(OFFSET('Hygiene Data'!$E$5,0,10*ROW('Hygiene Data'!E158))),'Data Summary'!DR164="Yes"),OFFSET('Hygiene Data'!$E$5,0,10*ROW('Hygiene Data'!E158)),NA())</f>
        <v>#N/A</v>
      </c>
      <c r="BD164" s="508" t="e">
        <f ca="1">+IF(AND(ISNUMBER(OFFSET('Hygiene Data'!$E$7,0,10*ROW('Hygiene Data'!E158))),'Data Summary'!DS164="Yes"),OFFSET('Hygiene Data'!$E$7,0,10*ROW('Hygiene Data'!E158)),NA())</f>
        <v>#N/A</v>
      </c>
      <c r="BE164" s="508" t="e">
        <f ca="1">+IF(AND(ISNUMBER(OFFSET('Hygiene Data'!$E$9,0,10*ROW('Hygiene Data'!E158))),'Data Summary'!DT164="Yes"),OFFSET('Hygiene Data'!$E$9,0,10*ROW('Hygiene Data'!E158)),NA())</f>
        <v>#N/A</v>
      </c>
      <c r="BF164" s="508" t="e">
        <f ca="1">+IF(AND(ISNUMBER(OFFSET('Hygiene Data'!$F$5,0,10*ROW('Hygiene Data'!F158))),'Data Summary'!DU164="Yes"),OFFSET('Hygiene Data'!$F$5,0,10*ROW('Hygiene Data'!F158)),NA())</f>
        <v>#N/A</v>
      </c>
      <c r="BG164" s="508" t="e">
        <f ca="1">+IF(AND(ISNUMBER(OFFSET('Hygiene Data'!$F$7,0,10*ROW('Hygiene Data'!F158))),'Data Summary'!DV164="Yes"),OFFSET('Hygiene Data'!$F$7,0,10*ROW('Hygiene Data'!F158)),NA())</f>
        <v>#N/A</v>
      </c>
      <c r="BH164" s="508" t="e">
        <f ca="1">+IF(AND(ISNUMBER(OFFSET('Hygiene Data'!$F$9,0,10*ROW('Hygiene Data'!F158))),'Data Summary'!DW164="Yes"),OFFSET('Hygiene Data'!$F$9,0,10*ROW('Hygiene Data'!F158)),NA())</f>
        <v>#N/A</v>
      </c>
      <c r="BI164" s="508" t="e">
        <f ca="1">+IF(AND(ISNUMBER(OFFSET('Hygiene Data'!$G$5,0,10*ROW('Hygiene Data'!G158))),'Data Summary'!DX164="Yes"),OFFSET('Hygiene Data'!$G$5,0,10*ROW('Hygiene Data'!G158)),NA())</f>
        <v>#N/A</v>
      </c>
      <c r="BJ164" s="508" t="e">
        <f ca="1">+IF(AND(ISNUMBER(OFFSET('Hygiene Data'!$G$7,0,10*ROW('Hygiene Data'!G158))),'Data Summary'!DY164="Yes"),OFFSET('Hygiene Data'!$G$7,0,10*ROW('Hygiene Data'!G158)),NA())</f>
        <v>#N/A</v>
      </c>
      <c r="BK164" s="508" t="e">
        <f ca="1">+IF(AND(ISNUMBER(OFFSET('Hygiene Data'!$G$9,0,10*ROW('Hygiene Data'!G158))),'Data Summary'!DZ164="Yes"),OFFSET('Hygiene Data'!$G$9,0,10*ROW('Hygiene Data'!G158)),NA())</f>
        <v>#N/A</v>
      </c>
      <c r="BL164" s="508" t="e">
        <f ca="1">+IF(AND(ISNUMBER(OFFSET('Hygiene Data'!$H$5,0,10*ROW('Hygiene Data'!H158))),'Data Summary'!EA164="Yes"),OFFSET('Hygiene Data'!$H$5,0,10*ROW('Hygiene Data'!H158)),NA())</f>
        <v>#N/A</v>
      </c>
      <c r="BM164" s="508" t="e">
        <f ca="1">+IF(AND(ISNUMBER(OFFSET('Hygiene Data'!$H$7,0,10*ROW('Hygiene Data'!H158))),'Data Summary'!EB164="Yes"),OFFSET('Hygiene Data'!$H$7,0,10*ROW('Hygiene Data'!H158)),NA())</f>
        <v>#N/A</v>
      </c>
      <c r="BN164" s="508" t="e">
        <f ca="1">+IF(AND(ISNUMBER(OFFSET('Hygiene Data'!$H$9,0,10*ROW('Hygiene Data'!H158))),'Data Summary'!EC164="Yes"),OFFSET('Hygiene Data'!$H$9,0,10*ROW('Hygiene Data'!H158)),NA())</f>
        <v>#N/A</v>
      </c>
      <c r="BO164" s="508" t="e">
        <f ca="1">+IF(AND(ISNUMBER(OFFSET('Hygiene Data'!$I$5,0,10*ROW('Hygiene Data'!I158))),'Data Summary'!ED164="Yes"),OFFSET('Hygiene Data'!$I$5,0,10*ROW('Hygiene Data'!I158)),NA())</f>
        <v>#N/A</v>
      </c>
      <c r="BP164" s="508" t="e">
        <f ca="1">+IF(AND(ISNUMBER(OFFSET('Hygiene Data'!$I$7,0,10*ROW('Hygiene Data'!I158))),'Data Summary'!EE164="Yes"),OFFSET('Hygiene Data'!$I$7,0,10*ROW('Hygiene Data'!I158)),NA())</f>
        <v>#N/A</v>
      </c>
      <c r="BQ164" s="508" t="e">
        <f ca="1">+IF(AND(ISNUMBER(OFFSET('Hygiene Data'!$I$9,0,10*ROW('Hygiene Data'!I158))),'Data Summary'!EF164="Yes"),OFFSET('Hygiene Data'!$I$9,0,10*ROW('Hygiene Data'!I158)),NA())</f>
        <v>#N/A</v>
      </c>
    </row>
    <row r="165" spans="1:69" x14ac:dyDescent="0.25">
      <c r="A165" s="504" t="e">
        <f ca="1">+RIGHT('Data Summary'!A165,LEN('Data Summary'!A165)-9)</f>
        <v>#VALUE!</v>
      </c>
      <c r="B165" s="478" t="str">
        <f ca="1">+IF(ISTEXT('Data Summary'!B165),'Data Summary'!B165,"")</f>
        <v/>
      </c>
      <c r="C165" s="505" t="e">
        <f ca="1">+VALUE('Data Summary'!C165)</f>
        <v>#VALUE!</v>
      </c>
      <c r="D165" s="506" t="e">
        <f ca="1">+IF(AND(ISNUMBER(OFFSET('Water Data'!$D$4,0,10*ROW('Water Data'!D159))),'Data Summary'!BS165="Yes"),100-OFFSET('Water Data'!$D$4,0,10*ROW('Water Data'!D159)),NA())</f>
        <v>#N/A</v>
      </c>
      <c r="E165" s="506" t="e">
        <f ca="1">+IF(AND(ISNUMBER(OFFSET('Water Data'!$D$6,0,10*ROW('Water Data'!D159))),'Data Summary'!BT165="Yes"),OFFSET('Water Data'!$D$6,0,10*ROW('Water Data'!D159)),NA())</f>
        <v>#N/A</v>
      </c>
      <c r="F165" s="506" t="e">
        <f ca="1">+IF(AND(ISNUMBER(OFFSET('Water Data'!$D$9,0,10*ROW('Water Data'!D159))),'Data Summary'!BU165="Yes"),OFFSET('Water Data'!$D$9,0,10*ROW('Water Data'!D159)),NA())</f>
        <v>#N/A</v>
      </c>
      <c r="G165" s="506" t="e">
        <f ca="1">+IF(AND(ISNUMBER(OFFSET('Water Data'!$E$4,0,10*ROW('Water Data'!E159))),'Data Summary'!BV165="Yes"),100-OFFSET('Water Data'!$E$4,0,10*ROW('Water Data'!E159)),NA())</f>
        <v>#N/A</v>
      </c>
      <c r="H165" s="506" t="e">
        <f ca="1">+IF(AND(ISNUMBER(OFFSET('Water Data'!$E$6,0,10*ROW('Water Data'!E159))),'Data Summary'!BW165="Yes"),OFFSET('Water Data'!$E$6,0,10*ROW('Water Data'!E159)),NA())</f>
        <v>#N/A</v>
      </c>
      <c r="I165" s="506" t="e">
        <f ca="1">+IF(AND(ISNUMBER(OFFSET('Water Data'!$E$9,0,10*ROW('Water Data'!E159))),'Data Summary'!BX165="Yes"),OFFSET('Water Data'!$E$9,0,10*ROW('Water Data'!E159)),NA())</f>
        <v>#N/A</v>
      </c>
      <c r="J165" s="506" t="e">
        <f ca="1">+IF(AND(ISNUMBER(OFFSET('Water Data'!$F$4,0,10*ROW('Water Data'!F159))),'Data Summary'!BY165="Yes"),100-OFFSET('Water Data'!$F$4,0,10*ROW('Water Data'!F159)),NA())</f>
        <v>#N/A</v>
      </c>
      <c r="K165" s="506" t="e">
        <f ca="1">+IF(AND(ISNUMBER(OFFSET('Water Data'!$F$6,0,10*ROW('Water Data'!F159))),'Data Summary'!BZ165="Yes"),OFFSET('Water Data'!$F$6,0,10*ROW('Water Data'!F159)),NA())</f>
        <v>#N/A</v>
      </c>
      <c r="L165" s="506" t="e">
        <f ca="1">+IF(AND(ISNUMBER(OFFSET('Water Data'!$F$9,0,10*ROW('Water Data'!F159))),'Data Summary'!CA165="Yes"),OFFSET('Water Data'!$F$9,0,10*ROW('Water Data'!F159)),NA())</f>
        <v>#N/A</v>
      </c>
      <c r="M165" s="506" t="e">
        <f ca="1">+IF(AND(ISNUMBER(OFFSET('Water Data'!$G$4,0,10*ROW('Water Data'!G159))),'Data Summary'!CB165="Yes"),100-OFFSET('Water Data'!$G$4,0,10*ROW('Water Data'!G159)),NA())</f>
        <v>#N/A</v>
      </c>
      <c r="N165" s="506" t="e">
        <f ca="1">+IF(AND(ISNUMBER(OFFSET('Water Data'!$G$6,0,10*ROW('Water Data'!G159))),'Data Summary'!CC165="Yes"),OFFSET('Water Data'!$G$6,0,10*ROW('Water Data'!G159)),NA())</f>
        <v>#N/A</v>
      </c>
      <c r="O165" s="506" t="e">
        <f ca="1">+IF(AND(ISNUMBER(OFFSET('Water Data'!$G$9,0,10*ROW('Water Data'!G159))),'Data Summary'!CD165="Yes"),OFFSET('Water Data'!$G$9,0,10*ROW('Water Data'!G159)),NA())</f>
        <v>#N/A</v>
      </c>
      <c r="P165" s="506" t="e">
        <f ca="1">+IF(AND(ISNUMBER(OFFSET('Water Data'!$H$4,0,10*ROW('Water Data'!H159))),'Data Summary'!CE165="Yes"),100-OFFSET('Water Data'!$H$4,0,10*ROW('Water Data'!H159)),NA())</f>
        <v>#N/A</v>
      </c>
      <c r="Q165" s="506" t="e">
        <f ca="1">+IF(AND(ISNUMBER(OFFSET('Water Data'!$H$6,0,10*ROW('Water Data'!H159))),'Data Summary'!CF165="Yes"),OFFSET('Water Data'!$H$6,0,10*ROW('Water Data'!H159)),NA())</f>
        <v>#N/A</v>
      </c>
      <c r="R165" s="506" t="e">
        <f ca="1">+IF(AND(ISNUMBER(OFFSET('Water Data'!$H$9,0,10*ROW('Water Data'!H159))),'Data Summary'!CG165="Yes"),OFFSET('Water Data'!$H$9,0,10*ROW('Water Data'!H159)),NA())</f>
        <v>#N/A</v>
      </c>
      <c r="S165" s="506" t="e">
        <f ca="1">+IF(AND(ISNUMBER(OFFSET('Water Data'!$I$4,0,10*ROW('Water Data'!I159))),'Data Summary'!CH165="Yes"),100-OFFSET('Water Data'!$I$4,0,10*ROW('Water Data'!I159)),NA())</f>
        <v>#N/A</v>
      </c>
      <c r="T165" s="506" t="e">
        <f ca="1">+IF(AND(ISNUMBER(OFFSET('Water Data'!$I$6,0,10*ROW('Water Data'!I159))),'Data Summary'!CI165="Yes"),OFFSET('Water Data'!$I$6,0,10*ROW('Water Data'!I159)),NA())</f>
        <v>#N/A</v>
      </c>
      <c r="U165" s="506" t="e">
        <f ca="1">+IF(AND(ISNUMBER(OFFSET('Water Data'!$I$9,0,10*ROW('Water Data'!I159))),'Data Summary'!CJ165="Yes"),OFFSET('Water Data'!$I$9,0,10*ROW('Water Data'!I159)),NA())</f>
        <v>#N/A</v>
      </c>
      <c r="V165" s="507" t="e">
        <f ca="1">+IF(AND(ISNUMBER(OFFSET('Sanitation Data'!$D$4,0,10*ROW('Sanitation Data'!D159))),'Data Summary'!CK165="Yes"),100-OFFSET('Sanitation Data'!$D$4,0,10*ROW('Sanitation Data'!D159)),NA())</f>
        <v>#N/A</v>
      </c>
      <c r="W165" s="507" t="e">
        <f ca="1">+IF(AND(ISNUMBER(OFFSET('Sanitation Data'!$D$6,0,10*ROW('Sanitation Data'!D159))),'Data Summary'!CL165="Yes"),OFFSET('Sanitation Data'!$D$6,0,10*ROW('Sanitation Data'!D159)),NA())</f>
        <v>#N/A</v>
      </c>
      <c r="X165" s="507" t="e">
        <f ca="1">+IF(AND(ISNUMBER(OFFSET('Sanitation Data'!$D$10,0,10*ROW('Sanitation Data'!D159))),'Data Summary'!CM165="Yes"),OFFSET('Sanitation Data'!$D$10,0,10*ROW('Sanitation Data'!D159)),NA())</f>
        <v>#N/A</v>
      </c>
      <c r="Y165" s="507" t="e">
        <f ca="1">+IF(AND(ISNUMBER(OFFSET('Sanitation Data'!$D$11,0,10*ROW('Sanitation Data'!D159))),'Data Summary'!CN165="Yes"),OFFSET('Sanitation Data'!$D$11,0,10*ROW('Sanitation Data'!D159)),NA())</f>
        <v>#N/A</v>
      </c>
      <c r="Z165" s="507" t="e">
        <f ca="1">+IF(AND(ISNUMBER(OFFSET('Sanitation Data'!$D$12,0,10*ROW('Sanitation Data'!D159))),'Data Summary'!CO165="Yes"),OFFSET('Sanitation Data'!$D$12,0,10*ROW('Sanitation Data'!D159)),NA())</f>
        <v>#N/A</v>
      </c>
      <c r="AA165" s="507" t="e">
        <f ca="1">+IF(AND(ISNUMBER(OFFSET('Sanitation Data'!$E$4,0,10*ROW('Sanitation Data'!E159))),'Data Summary'!CP165="Yes"),100-OFFSET('Sanitation Data'!$E$4,0,10*ROW('Sanitation Data'!E159)),NA())</f>
        <v>#N/A</v>
      </c>
      <c r="AB165" s="507" t="e">
        <f ca="1">+IF(AND(ISNUMBER(OFFSET('Sanitation Data'!$E$6,0,10*ROW('Sanitation Data'!E159))),'Data Summary'!CQ165="Yes"),OFFSET('Sanitation Data'!$E$6,0,10*ROW('Sanitation Data'!E159)),NA())</f>
        <v>#N/A</v>
      </c>
      <c r="AC165" s="507" t="e">
        <f ca="1">+IF(AND(ISNUMBER(OFFSET('Sanitation Data'!$E$10,0,10*ROW('Sanitation Data'!E159))),'Data Summary'!CR165="Yes"),OFFSET('Sanitation Data'!$E$10,0,10*ROW('Sanitation Data'!E159)),NA())</f>
        <v>#N/A</v>
      </c>
      <c r="AD165" s="507" t="e">
        <f ca="1">+IF(AND(ISNUMBER(OFFSET('Sanitation Data'!$E$11,0,10*ROW('Sanitation Data'!E159))),'Data Summary'!CS165="Yes"),OFFSET('Sanitation Data'!$E$11,0,10*ROW('Sanitation Data'!E159)),NA())</f>
        <v>#N/A</v>
      </c>
      <c r="AE165" s="507" t="e">
        <f ca="1">+IF(AND(ISNUMBER(OFFSET('Sanitation Data'!$E$12,0,10*ROW('Sanitation Data'!E159))),'Data Summary'!CT165="Yes"),OFFSET('Sanitation Data'!$E$12,0,10*ROW('Sanitation Data'!E159)),NA())</f>
        <v>#N/A</v>
      </c>
      <c r="AF165" s="507" t="e">
        <f ca="1">+IF(AND(ISNUMBER(OFFSET('Sanitation Data'!$F$4,0,10*ROW('Sanitation Data'!F159))),'Data Summary'!CU165="Yes"),100-OFFSET('Sanitation Data'!$F$4,0,10*ROW('Sanitation Data'!F159)),NA())</f>
        <v>#N/A</v>
      </c>
      <c r="AG165" s="507" t="e">
        <f ca="1">+IF(AND(ISNUMBER(OFFSET('Sanitation Data'!$F$6,0,10*ROW('Sanitation Data'!F159))),'Data Summary'!CV165="Yes"),OFFSET('Sanitation Data'!$F$6,0,10*ROW('Sanitation Data'!F159)),NA())</f>
        <v>#N/A</v>
      </c>
      <c r="AH165" s="507" t="e">
        <f ca="1">+IF(AND(ISNUMBER(OFFSET('Sanitation Data'!$F$10,0,10*ROW('Sanitation Data'!F159))),'Data Summary'!CW165="Yes"),OFFSET('Sanitation Data'!$F$10,0,10*ROW('Sanitation Data'!F159)),NA())</f>
        <v>#N/A</v>
      </c>
      <c r="AI165" s="507" t="e">
        <f ca="1">+IF(AND(ISNUMBER(OFFSET('Sanitation Data'!$F$11,0,10*ROW('Sanitation Data'!F159))),'Data Summary'!CX165="Yes"),OFFSET('Sanitation Data'!$F$11,0,10*ROW('Sanitation Data'!F159)),NA())</f>
        <v>#N/A</v>
      </c>
      <c r="AJ165" s="507" t="e">
        <f ca="1">+IF(AND(ISNUMBER(OFFSET('Sanitation Data'!$F$12,0,10*ROW('Sanitation Data'!F159))),'Data Summary'!CY165="Yes"),OFFSET('Sanitation Data'!$F$12,0,10*ROW('Sanitation Data'!F159)),NA())</f>
        <v>#N/A</v>
      </c>
      <c r="AK165" s="507" t="e">
        <f ca="1">+IF(AND(ISNUMBER(OFFSET('Sanitation Data'!$G$4,0,10*ROW('Sanitation Data'!G159))),'Data Summary'!CZ165="Yes"),100-OFFSET('Sanitation Data'!$G$4,0,10*ROW('Sanitation Data'!G159)),NA())</f>
        <v>#N/A</v>
      </c>
      <c r="AL165" s="507" t="e">
        <f ca="1">+IF(AND(ISNUMBER(OFFSET('Sanitation Data'!$G$6,0,10*ROW('Sanitation Data'!G159))),'Data Summary'!DA165="Yes"),OFFSET('Sanitation Data'!$G$6,0,10*ROW('Sanitation Data'!G159)),NA())</f>
        <v>#N/A</v>
      </c>
      <c r="AM165" s="507" t="e">
        <f ca="1">+IF(AND(ISNUMBER(OFFSET('Sanitation Data'!$G$10,0,10*ROW('Sanitation Data'!G159))),'Data Summary'!DB165="Yes"),OFFSET('Sanitation Data'!$G$10,0,10*ROW('Sanitation Data'!G159)),NA())</f>
        <v>#N/A</v>
      </c>
      <c r="AN165" s="507" t="e">
        <f ca="1">+IF(AND(ISNUMBER(OFFSET('Sanitation Data'!$G$11,0,10*ROW('Sanitation Data'!G159))),'Data Summary'!DC165="Yes"),OFFSET('Sanitation Data'!$G$11,0,10*ROW('Sanitation Data'!G159)),NA())</f>
        <v>#N/A</v>
      </c>
      <c r="AO165" s="507" t="e">
        <f ca="1">+IF(AND(ISNUMBER(OFFSET('Sanitation Data'!$G$12,0,10*ROW('Sanitation Data'!G159))),'Data Summary'!DD165="Yes"),OFFSET('Sanitation Data'!$G$12,0,10*ROW('Sanitation Data'!G159)),NA())</f>
        <v>#N/A</v>
      </c>
      <c r="AP165" s="507" t="e">
        <f ca="1">+IF(AND(ISNUMBER(OFFSET('Sanitation Data'!$H$4,0,10*ROW('Sanitation Data'!H159))),'Data Summary'!DE165="Yes"),100-OFFSET('Sanitation Data'!$H$4,0,10*ROW('Sanitation Data'!H159)),NA())</f>
        <v>#N/A</v>
      </c>
      <c r="AQ165" s="507" t="e">
        <f ca="1">+IF(AND(ISNUMBER(OFFSET('Sanitation Data'!$H$6,0,10*ROW('Sanitation Data'!H159))),'Data Summary'!DF165="Yes"),OFFSET('Sanitation Data'!$H$6,0,10*ROW('Sanitation Data'!H159)),NA())</f>
        <v>#N/A</v>
      </c>
      <c r="AR165" s="507" t="e">
        <f ca="1">+IF(AND(ISNUMBER(OFFSET('Sanitation Data'!$H$10,0,10*ROW('Sanitation Data'!H159))),'Data Summary'!DG165="Yes"),OFFSET('Sanitation Data'!$H$10,0,10*ROW('Sanitation Data'!H159)),NA())</f>
        <v>#N/A</v>
      </c>
      <c r="AS165" s="507" t="e">
        <f ca="1">+IF(AND(ISNUMBER(OFFSET('Sanitation Data'!$H$11,0,10*ROW('Sanitation Data'!H159))),'Data Summary'!DH165="Yes"),OFFSET('Sanitation Data'!$H$11,0,10*ROW('Sanitation Data'!H159)),NA())</f>
        <v>#N/A</v>
      </c>
      <c r="AT165" s="507" t="e">
        <f ca="1">+IF(AND(ISNUMBER(OFFSET('Sanitation Data'!$H$12,0,10*ROW('Sanitation Data'!H159))),'Data Summary'!DI165="Yes"),OFFSET('Sanitation Data'!$H$12,0,10*ROW('Sanitation Data'!H159)),NA())</f>
        <v>#N/A</v>
      </c>
      <c r="AU165" s="507" t="e">
        <f ca="1">+IF(AND(ISNUMBER(OFFSET('Sanitation Data'!$I$4,0,10*ROW('Sanitation Data'!I159))),'Data Summary'!DJ165="Yes"),100-OFFSET('Sanitation Data'!$I$4,0,10*ROW('Sanitation Data'!I159)),NA())</f>
        <v>#N/A</v>
      </c>
      <c r="AV165" s="507" t="e">
        <f ca="1">+IF(AND(ISNUMBER(OFFSET('Sanitation Data'!$I$6,0,10*ROW('Sanitation Data'!I159))),'Data Summary'!DK165="Yes"),OFFSET('Sanitation Data'!$I$6,0,10*ROW('Sanitation Data'!I159)),NA())</f>
        <v>#N/A</v>
      </c>
      <c r="AW165" s="507" t="e">
        <f ca="1">+IF(AND(ISNUMBER(OFFSET('Sanitation Data'!$I$10,0,10*ROW('Sanitation Data'!I159))),'Data Summary'!DL165="Yes"),OFFSET('Sanitation Data'!$I$10,0,10*ROW('Sanitation Data'!I159)),NA())</f>
        <v>#N/A</v>
      </c>
      <c r="AX165" s="507" t="e">
        <f ca="1">+IF(AND(ISNUMBER(OFFSET('Sanitation Data'!$I$11,0,10*ROW('Sanitation Data'!I159))),'Data Summary'!DM165="Yes"),OFFSET('Sanitation Data'!$I$11,0,10*ROW('Sanitation Data'!I159)),NA())</f>
        <v>#N/A</v>
      </c>
      <c r="AY165" s="507" t="e">
        <f ca="1">+IF(AND(ISNUMBER(OFFSET('Sanitation Data'!$I$12,0,10*ROW('Sanitation Data'!I159))),'Data Summary'!DN165="Yes"),OFFSET('Sanitation Data'!$I$12,0,10*ROW('Sanitation Data'!I159)),NA())</f>
        <v>#N/A</v>
      </c>
      <c r="AZ165" s="508" t="e">
        <f ca="1">+IF(AND(ISNUMBER(OFFSET('Hygiene Data'!$D$5,0,10*ROW('Hygiene Data'!D159))),'Data Summary'!DO165="Yes"),OFFSET('Hygiene Data'!$D$5,0,10*ROW('Hygiene Data'!D159)),NA())</f>
        <v>#N/A</v>
      </c>
      <c r="BA165" s="508" t="e">
        <f ca="1">+IF(AND(ISNUMBER(OFFSET('Hygiene Data'!$D$7,0,10*ROW('Hygiene Data'!D159))),'Data Summary'!DP165="Yes"),OFFSET('Hygiene Data'!$D$7,0,10*ROW('Hygiene Data'!D159)),NA())</f>
        <v>#N/A</v>
      </c>
      <c r="BB165" s="508" t="e">
        <f ca="1">+IF(AND(ISNUMBER(OFFSET('Hygiene Data'!$D$9,0,10*ROW('Hygiene Data'!D159))),'Data Summary'!DQ165="Yes"),OFFSET('Hygiene Data'!$D$9,0,10*ROW('Hygiene Data'!D159)),NA())</f>
        <v>#N/A</v>
      </c>
      <c r="BC165" s="508" t="e">
        <f ca="1">+IF(AND(ISNUMBER(OFFSET('Hygiene Data'!$E$5,0,10*ROW('Hygiene Data'!E159))),'Data Summary'!DR165="Yes"),OFFSET('Hygiene Data'!$E$5,0,10*ROW('Hygiene Data'!E159)),NA())</f>
        <v>#N/A</v>
      </c>
      <c r="BD165" s="508" t="e">
        <f ca="1">+IF(AND(ISNUMBER(OFFSET('Hygiene Data'!$E$7,0,10*ROW('Hygiene Data'!E159))),'Data Summary'!DS165="Yes"),OFFSET('Hygiene Data'!$E$7,0,10*ROW('Hygiene Data'!E159)),NA())</f>
        <v>#N/A</v>
      </c>
      <c r="BE165" s="508" t="e">
        <f ca="1">+IF(AND(ISNUMBER(OFFSET('Hygiene Data'!$E$9,0,10*ROW('Hygiene Data'!E159))),'Data Summary'!DT165="Yes"),OFFSET('Hygiene Data'!$E$9,0,10*ROW('Hygiene Data'!E159)),NA())</f>
        <v>#N/A</v>
      </c>
      <c r="BF165" s="508" t="e">
        <f ca="1">+IF(AND(ISNUMBER(OFFSET('Hygiene Data'!$F$5,0,10*ROW('Hygiene Data'!F159))),'Data Summary'!DU165="Yes"),OFFSET('Hygiene Data'!$F$5,0,10*ROW('Hygiene Data'!F159)),NA())</f>
        <v>#N/A</v>
      </c>
      <c r="BG165" s="508" t="e">
        <f ca="1">+IF(AND(ISNUMBER(OFFSET('Hygiene Data'!$F$7,0,10*ROW('Hygiene Data'!F159))),'Data Summary'!DV165="Yes"),OFFSET('Hygiene Data'!$F$7,0,10*ROW('Hygiene Data'!F159)),NA())</f>
        <v>#N/A</v>
      </c>
      <c r="BH165" s="508" t="e">
        <f ca="1">+IF(AND(ISNUMBER(OFFSET('Hygiene Data'!$F$9,0,10*ROW('Hygiene Data'!F159))),'Data Summary'!DW165="Yes"),OFFSET('Hygiene Data'!$F$9,0,10*ROW('Hygiene Data'!F159)),NA())</f>
        <v>#N/A</v>
      </c>
      <c r="BI165" s="508" t="e">
        <f ca="1">+IF(AND(ISNUMBER(OFFSET('Hygiene Data'!$G$5,0,10*ROW('Hygiene Data'!G159))),'Data Summary'!DX165="Yes"),OFFSET('Hygiene Data'!$G$5,0,10*ROW('Hygiene Data'!G159)),NA())</f>
        <v>#N/A</v>
      </c>
      <c r="BJ165" s="508" t="e">
        <f ca="1">+IF(AND(ISNUMBER(OFFSET('Hygiene Data'!$G$7,0,10*ROW('Hygiene Data'!G159))),'Data Summary'!DY165="Yes"),OFFSET('Hygiene Data'!$G$7,0,10*ROW('Hygiene Data'!G159)),NA())</f>
        <v>#N/A</v>
      </c>
      <c r="BK165" s="508" t="e">
        <f ca="1">+IF(AND(ISNUMBER(OFFSET('Hygiene Data'!$G$9,0,10*ROW('Hygiene Data'!G159))),'Data Summary'!DZ165="Yes"),OFFSET('Hygiene Data'!$G$9,0,10*ROW('Hygiene Data'!G159)),NA())</f>
        <v>#N/A</v>
      </c>
      <c r="BL165" s="508" t="e">
        <f ca="1">+IF(AND(ISNUMBER(OFFSET('Hygiene Data'!$H$5,0,10*ROW('Hygiene Data'!H159))),'Data Summary'!EA165="Yes"),OFFSET('Hygiene Data'!$H$5,0,10*ROW('Hygiene Data'!H159)),NA())</f>
        <v>#N/A</v>
      </c>
      <c r="BM165" s="508" t="e">
        <f ca="1">+IF(AND(ISNUMBER(OFFSET('Hygiene Data'!$H$7,0,10*ROW('Hygiene Data'!H159))),'Data Summary'!EB165="Yes"),OFFSET('Hygiene Data'!$H$7,0,10*ROW('Hygiene Data'!H159)),NA())</f>
        <v>#N/A</v>
      </c>
      <c r="BN165" s="508" t="e">
        <f ca="1">+IF(AND(ISNUMBER(OFFSET('Hygiene Data'!$H$9,0,10*ROW('Hygiene Data'!H159))),'Data Summary'!EC165="Yes"),OFFSET('Hygiene Data'!$H$9,0,10*ROW('Hygiene Data'!H159)),NA())</f>
        <v>#N/A</v>
      </c>
      <c r="BO165" s="508" t="e">
        <f ca="1">+IF(AND(ISNUMBER(OFFSET('Hygiene Data'!$I$5,0,10*ROW('Hygiene Data'!I159))),'Data Summary'!ED165="Yes"),OFFSET('Hygiene Data'!$I$5,0,10*ROW('Hygiene Data'!I159)),NA())</f>
        <v>#N/A</v>
      </c>
      <c r="BP165" s="508" t="e">
        <f ca="1">+IF(AND(ISNUMBER(OFFSET('Hygiene Data'!$I$7,0,10*ROW('Hygiene Data'!I159))),'Data Summary'!EE165="Yes"),OFFSET('Hygiene Data'!$I$7,0,10*ROW('Hygiene Data'!I159)),NA())</f>
        <v>#N/A</v>
      </c>
      <c r="BQ165" s="508" t="e">
        <f ca="1">+IF(AND(ISNUMBER(OFFSET('Hygiene Data'!$I$9,0,10*ROW('Hygiene Data'!I159))),'Data Summary'!EF165="Yes"),OFFSET('Hygiene Data'!$I$9,0,10*ROW('Hygiene Data'!I159)),NA())</f>
        <v>#N/A</v>
      </c>
    </row>
    <row r="166" spans="1:69" x14ac:dyDescent="0.25">
      <c r="A166" s="504" t="e">
        <f ca="1">+RIGHT('Data Summary'!A166,LEN('Data Summary'!A166)-9)</f>
        <v>#VALUE!</v>
      </c>
      <c r="B166" s="478" t="str">
        <f ca="1">+IF(ISTEXT('Data Summary'!B166),'Data Summary'!B166,"")</f>
        <v/>
      </c>
      <c r="C166" s="505" t="e">
        <f ca="1">+VALUE('Data Summary'!C166)</f>
        <v>#VALUE!</v>
      </c>
      <c r="D166" s="506" t="e">
        <f ca="1">+IF(AND(ISNUMBER(OFFSET('Water Data'!$D$4,0,10*ROW('Water Data'!D160))),'Data Summary'!BS166="Yes"),100-OFFSET('Water Data'!$D$4,0,10*ROW('Water Data'!D160)),NA())</f>
        <v>#N/A</v>
      </c>
      <c r="E166" s="506" t="e">
        <f ca="1">+IF(AND(ISNUMBER(OFFSET('Water Data'!$D$6,0,10*ROW('Water Data'!D160))),'Data Summary'!BT166="Yes"),OFFSET('Water Data'!$D$6,0,10*ROW('Water Data'!D160)),NA())</f>
        <v>#N/A</v>
      </c>
      <c r="F166" s="506" t="e">
        <f ca="1">+IF(AND(ISNUMBER(OFFSET('Water Data'!$D$9,0,10*ROW('Water Data'!D160))),'Data Summary'!BU166="Yes"),OFFSET('Water Data'!$D$9,0,10*ROW('Water Data'!D160)),NA())</f>
        <v>#N/A</v>
      </c>
      <c r="G166" s="506" t="e">
        <f ca="1">+IF(AND(ISNUMBER(OFFSET('Water Data'!$E$4,0,10*ROW('Water Data'!E160))),'Data Summary'!BV166="Yes"),100-OFFSET('Water Data'!$E$4,0,10*ROW('Water Data'!E160)),NA())</f>
        <v>#N/A</v>
      </c>
      <c r="H166" s="506" t="e">
        <f ca="1">+IF(AND(ISNUMBER(OFFSET('Water Data'!$E$6,0,10*ROW('Water Data'!E160))),'Data Summary'!BW166="Yes"),OFFSET('Water Data'!$E$6,0,10*ROW('Water Data'!E160)),NA())</f>
        <v>#N/A</v>
      </c>
      <c r="I166" s="506" t="e">
        <f ca="1">+IF(AND(ISNUMBER(OFFSET('Water Data'!$E$9,0,10*ROW('Water Data'!E160))),'Data Summary'!BX166="Yes"),OFFSET('Water Data'!$E$9,0,10*ROW('Water Data'!E160)),NA())</f>
        <v>#N/A</v>
      </c>
      <c r="J166" s="506" t="e">
        <f ca="1">+IF(AND(ISNUMBER(OFFSET('Water Data'!$F$4,0,10*ROW('Water Data'!F160))),'Data Summary'!BY166="Yes"),100-OFFSET('Water Data'!$F$4,0,10*ROW('Water Data'!F160)),NA())</f>
        <v>#N/A</v>
      </c>
      <c r="K166" s="506" t="e">
        <f ca="1">+IF(AND(ISNUMBER(OFFSET('Water Data'!$F$6,0,10*ROW('Water Data'!F160))),'Data Summary'!BZ166="Yes"),OFFSET('Water Data'!$F$6,0,10*ROW('Water Data'!F160)),NA())</f>
        <v>#N/A</v>
      </c>
      <c r="L166" s="506" t="e">
        <f ca="1">+IF(AND(ISNUMBER(OFFSET('Water Data'!$F$9,0,10*ROW('Water Data'!F160))),'Data Summary'!CA166="Yes"),OFFSET('Water Data'!$F$9,0,10*ROW('Water Data'!F160)),NA())</f>
        <v>#N/A</v>
      </c>
      <c r="M166" s="506" t="e">
        <f ca="1">+IF(AND(ISNUMBER(OFFSET('Water Data'!$G$4,0,10*ROW('Water Data'!G160))),'Data Summary'!CB166="Yes"),100-OFFSET('Water Data'!$G$4,0,10*ROW('Water Data'!G160)),NA())</f>
        <v>#N/A</v>
      </c>
      <c r="N166" s="506" t="e">
        <f ca="1">+IF(AND(ISNUMBER(OFFSET('Water Data'!$G$6,0,10*ROW('Water Data'!G160))),'Data Summary'!CC166="Yes"),OFFSET('Water Data'!$G$6,0,10*ROW('Water Data'!G160)),NA())</f>
        <v>#N/A</v>
      </c>
      <c r="O166" s="506" t="e">
        <f ca="1">+IF(AND(ISNUMBER(OFFSET('Water Data'!$G$9,0,10*ROW('Water Data'!G160))),'Data Summary'!CD166="Yes"),OFFSET('Water Data'!$G$9,0,10*ROW('Water Data'!G160)),NA())</f>
        <v>#N/A</v>
      </c>
      <c r="P166" s="506" t="e">
        <f ca="1">+IF(AND(ISNUMBER(OFFSET('Water Data'!$H$4,0,10*ROW('Water Data'!H160))),'Data Summary'!CE166="Yes"),100-OFFSET('Water Data'!$H$4,0,10*ROW('Water Data'!H160)),NA())</f>
        <v>#N/A</v>
      </c>
      <c r="Q166" s="506" t="e">
        <f ca="1">+IF(AND(ISNUMBER(OFFSET('Water Data'!$H$6,0,10*ROW('Water Data'!H160))),'Data Summary'!CF166="Yes"),OFFSET('Water Data'!$H$6,0,10*ROW('Water Data'!H160)),NA())</f>
        <v>#N/A</v>
      </c>
      <c r="R166" s="506" t="e">
        <f ca="1">+IF(AND(ISNUMBER(OFFSET('Water Data'!$H$9,0,10*ROW('Water Data'!H160))),'Data Summary'!CG166="Yes"),OFFSET('Water Data'!$H$9,0,10*ROW('Water Data'!H160)),NA())</f>
        <v>#N/A</v>
      </c>
      <c r="S166" s="506" t="e">
        <f ca="1">+IF(AND(ISNUMBER(OFFSET('Water Data'!$I$4,0,10*ROW('Water Data'!I160))),'Data Summary'!CH166="Yes"),100-OFFSET('Water Data'!$I$4,0,10*ROW('Water Data'!I160)),NA())</f>
        <v>#N/A</v>
      </c>
      <c r="T166" s="506" t="e">
        <f ca="1">+IF(AND(ISNUMBER(OFFSET('Water Data'!$I$6,0,10*ROW('Water Data'!I160))),'Data Summary'!CI166="Yes"),OFFSET('Water Data'!$I$6,0,10*ROW('Water Data'!I160)),NA())</f>
        <v>#N/A</v>
      </c>
      <c r="U166" s="506" t="e">
        <f ca="1">+IF(AND(ISNUMBER(OFFSET('Water Data'!$I$9,0,10*ROW('Water Data'!I160))),'Data Summary'!CJ166="Yes"),OFFSET('Water Data'!$I$9,0,10*ROW('Water Data'!I160)),NA())</f>
        <v>#N/A</v>
      </c>
      <c r="V166" s="507" t="e">
        <f ca="1">+IF(AND(ISNUMBER(OFFSET('Sanitation Data'!$D$4,0,10*ROW('Sanitation Data'!D160))),'Data Summary'!CK166="Yes"),100-OFFSET('Sanitation Data'!$D$4,0,10*ROW('Sanitation Data'!D160)),NA())</f>
        <v>#N/A</v>
      </c>
      <c r="W166" s="507" t="e">
        <f ca="1">+IF(AND(ISNUMBER(OFFSET('Sanitation Data'!$D$6,0,10*ROW('Sanitation Data'!D160))),'Data Summary'!CL166="Yes"),OFFSET('Sanitation Data'!$D$6,0,10*ROW('Sanitation Data'!D160)),NA())</f>
        <v>#N/A</v>
      </c>
      <c r="X166" s="507" t="e">
        <f ca="1">+IF(AND(ISNUMBER(OFFSET('Sanitation Data'!$D$10,0,10*ROW('Sanitation Data'!D160))),'Data Summary'!CM166="Yes"),OFFSET('Sanitation Data'!$D$10,0,10*ROW('Sanitation Data'!D160)),NA())</f>
        <v>#N/A</v>
      </c>
      <c r="Y166" s="507" t="e">
        <f ca="1">+IF(AND(ISNUMBER(OFFSET('Sanitation Data'!$D$11,0,10*ROW('Sanitation Data'!D160))),'Data Summary'!CN166="Yes"),OFFSET('Sanitation Data'!$D$11,0,10*ROW('Sanitation Data'!D160)),NA())</f>
        <v>#N/A</v>
      </c>
      <c r="Z166" s="507" t="e">
        <f ca="1">+IF(AND(ISNUMBER(OFFSET('Sanitation Data'!$D$12,0,10*ROW('Sanitation Data'!D160))),'Data Summary'!CO166="Yes"),OFFSET('Sanitation Data'!$D$12,0,10*ROW('Sanitation Data'!D160)),NA())</f>
        <v>#N/A</v>
      </c>
      <c r="AA166" s="507" t="e">
        <f ca="1">+IF(AND(ISNUMBER(OFFSET('Sanitation Data'!$E$4,0,10*ROW('Sanitation Data'!E160))),'Data Summary'!CP166="Yes"),100-OFFSET('Sanitation Data'!$E$4,0,10*ROW('Sanitation Data'!E160)),NA())</f>
        <v>#N/A</v>
      </c>
      <c r="AB166" s="507" t="e">
        <f ca="1">+IF(AND(ISNUMBER(OFFSET('Sanitation Data'!$E$6,0,10*ROW('Sanitation Data'!E160))),'Data Summary'!CQ166="Yes"),OFFSET('Sanitation Data'!$E$6,0,10*ROW('Sanitation Data'!E160)),NA())</f>
        <v>#N/A</v>
      </c>
      <c r="AC166" s="507" t="e">
        <f ca="1">+IF(AND(ISNUMBER(OFFSET('Sanitation Data'!$E$10,0,10*ROW('Sanitation Data'!E160))),'Data Summary'!CR166="Yes"),OFFSET('Sanitation Data'!$E$10,0,10*ROW('Sanitation Data'!E160)),NA())</f>
        <v>#N/A</v>
      </c>
      <c r="AD166" s="507" t="e">
        <f ca="1">+IF(AND(ISNUMBER(OFFSET('Sanitation Data'!$E$11,0,10*ROW('Sanitation Data'!E160))),'Data Summary'!CS166="Yes"),OFFSET('Sanitation Data'!$E$11,0,10*ROW('Sanitation Data'!E160)),NA())</f>
        <v>#N/A</v>
      </c>
      <c r="AE166" s="507" t="e">
        <f ca="1">+IF(AND(ISNUMBER(OFFSET('Sanitation Data'!$E$12,0,10*ROW('Sanitation Data'!E160))),'Data Summary'!CT166="Yes"),OFFSET('Sanitation Data'!$E$12,0,10*ROW('Sanitation Data'!E160)),NA())</f>
        <v>#N/A</v>
      </c>
      <c r="AF166" s="507" t="e">
        <f ca="1">+IF(AND(ISNUMBER(OFFSET('Sanitation Data'!$F$4,0,10*ROW('Sanitation Data'!F160))),'Data Summary'!CU166="Yes"),100-OFFSET('Sanitation Data'!$F$4,0,10*ROW('Sanitation Data'!F160)),NA())</f>
        <v>#N/A</v>
      </c>
      <c r="AG166" s="507" t="e">
        <f ca="1">+IF(AND(ISNUMBER(OFFSET('Sanitation Data'!$F$6,0,10*ROW('Sanitation Data'!F160))),'Data Summary'!CV166="Yes"),OFFSET('Sanitation Data'!$F$6,0,10*ROW('Sanitation Data'!F160)),NA())</f>
        <v>#N/A</v>
      </c>
      <c r="AH166" s="507" t="e">
        <f ca="1">+IF(AND(ISNUMBER(OFFSET('Sanitation Data'!$F$10,0,10*ROW('Sanitation Data'!F160))),'Data Summary'!CW166="Yes"),OFFSET('Sanitation Data'!$F$10,0,10*ROW('Sanitation Data'!F160)),NA())</f>
        <v>#N/A</v>
      </c>
      <c r="AI166" s="507" t="e">
        <f ca="1">+IF(AND(ISNUMBER(OFFSET('Sanitation Data'!$F$11,0,10*ROW('Sanitation Data'!F160))),'Data Summary'!CX166="Yes"),OFFSET('Sanitation Data'!$F$11,0,10*ROW('Sanitation Data'!F160)),NA())</f>
        <v>#N/A</v>
      </c>
      <c r="AJ166" s="507" t="e">
        <f ca="1">+IF(AND(ISNUMBER(OFFSET('Sanitation Data'!$F$12,0,10*ROW('Sanitation Data'!F160))),'Data Summary'!CY166="Yes"),OFFSET('Sanitation Data'!$F$12,0,10*ROW('Sanitation Data'!F160)),NA())</f>
        <v>#N/A</v>
      </c>
      <c r="AK166" s="507" t="e">
        <f ca="1">+IF(AND(ISNUMBER(OFFSET('Sanitation Data'!$G$4,0,10*ROW('Sanitation Data'!G160))),'Data Summary'!CZ166="Yes"),100-OFFSET('Sanitation Data'!$G$4,0,10*ROW('Sanitation Data'!G160)),NA())</f>
        <v>#N/A</v>
      </c>
      <c r="AL166" s="507" t="e">
        <f ca="1">+IF(AND(ISNUMBER(OFFSET('Sanitation Data'!$G$6,0,10*ROW('Sanitation Data'!G160))),'Data Summary'!DA166="Yes"),OFFSET('Sanitation Data'!$G$6,0,10*ROW('Sanitation Data'!G160)),NA())</f>
        <v>#N/A</v>
      </c>
      <c r="AM166" s="507" t="e">
        <f ca="1">+IF(AND(ISNUMBER(OFFSET('Sanitation Data'!$G$10,0,10*ROW('Sanitation Data'!G160))),'Data Summary'!DB166="Yes"),OFFSET('Sanitation Data'!$G$10,0,10*ROW('Sanitation Data'!G160)),NA())</f>
        <v>#N/A</v>
      </c>
      <c r="AN166" s="507" t="e">
        <f ca="1">+IF(AND(ISNUMBER(OFFSET('Sanitation Data'!$G$11,0,10*ROW('Sanitation Data'!G160))),'Data Summary'!DC166="Yes"),OFFSET('Sanitation Data'!$G$11,0,10*ROW('Sanitation Data'!G160)),NA())</f>
        <v>#N/A</v>
      </c>
      <c r="AO166" s="507" t="e">
        <f ca="1">+IF(AND(ISNUMBER(OFFSET('Sanitation Data'!$G$12,0,10*ROW('Sanitation Data'!G160))),'Data Summary'!DD166="Yes"),OFFSET('Sanitation Data'!$G$12,0,10*ROW('Sanitation Data'!G160)),NA())</f>
        <v>#N/A</v>
      </c>
      <c r="AP166" s="507" t="e">
        <f ca="1">+IF(AND(ISNUMBER(OFFSET('Sanitation Data'!$H$4,0,10*ROW('Sanitation Data'!H160))),'Data Summary'!DE166="Yes"),100-OFFSET('Sanitation Data'!$H$4,0,10*ROW('Sanitation Data'!H160)),NA())</f>
        <v>#N/A</v>
      </c>
      <c r="AQ166" s="507" t="e">
        <f ca="1">+IF(AND(ISNUMBER(OFFSET('Sanitation Data'!$H$6,0,10*ROW('Sanitation Data'!H160))),'Data Summary'!DF166="Yes"),OFFSET('Sanitation Data'!$H$6,0,10*ROW('Sanitation Data'!H160)),NA())</f>
        <v>#N/A</v>
      </c>
      <c r="AR166" s="507" t="e">
        <f ca="1">+IF(AND(ISNUMBER(OFFSET('Sanitation Data'!$H$10,0,10*ROW('Sanitation Data'!H160))),'Data Summary'!DG166="Yes"),OFFSET('Sanitation Data'!$H$10,0,10*ROW('Sanitation Data'!H160)),NA())</f>
        <v>#N/A</v>
      </c>
      <c r="AS166" s="507" t="e">
        <f ca="1">+IF(AND(ISNUMBER(OFFSET('Sanitation Data'!$H$11,0,10*ROW('Sanitation Data'!H160))),'Data Summary'!DH166="Yes"),OFFSET('Sanitation Data'!$H$11,0,10*ROW('Sanitation Data'!H160)),NA())</f>
        <v>#N/A</v>
      </c>
      <c r="AT166" s="507" t="e">
        <f ca="1">+IF(AND(ISNUMBER(OFFSET('Sanitation Data'!$H$12,0,10*ROW('Sanitation Data'!H160))),'Data Summary'!DI166="Yes"),OFFSET('Sanitation Data'!$H$12,0,10*ROW('Sanitation Data'!H160)),NA())</f>
        <v>#N/A</v>
      </c>
      <c r="AU166" s="507" t="e">
        <f ca="1">+IF(AND(ISNUMBER(OFFSET('Sanitation Data'!$I$4,0,10*ROW('Sanitation Data'!I160))),'Data Summary'!DJ166="Yes"),100-OFFSET('Sanitation Data'!$I$4,0,10*ROW('Sanitation Data'!I160)),NA())</f>
        <v>#N/A</v>
      </c>
      <c r="AV166" s="507" t="e">
        <f ca="1">+IF(AND(ISNUMBER(OFFSET('Sanitation Data'!$I$6,0,10*ROW('Sanitation Data'!I160))),'Data Summary'!DK166="Yes"),OFFSET('Sanitation Data'!$I$6,0,10*ROW('Sanitation Data'!I160)),NA())</f>
        <v>#N/A</v>
      </c>
      <c r="AW166" s="507" t="e">
        <f ca="1">+IF(AND(ISNUMBER(OFFSET('Sanitation Data'!$I$10,0,10*ROW('Sanitation Data'!I160))),'Data Summary'!DL166="Yes"),OFFSET('Sanitation Data'!$I$10,0,10*ROW('Sanitation Data'!I160)),NA())</f>
        <v>#N/A</v>
      </c>
      <c r="AX166" s="507" t="e">
        <f ca="1">+IF(AND(ISNUMBER(OFFSET('Sanitation Data'!$I$11,0,10*ROW('Sanitation Data'!I160))),'Data Summary'!DM166="Yes"),OFFSET('Sanitation Data'!$I$11,0,10*ROW('Sanitation Data'!I160)),NA())</f>
        <v>#N/A</v>
      </c>
      <c r="AY166" s="507" t="e">
        <f ca="1">+IF(AND(ISNUMBER(OFFSET('Sanitation Data'!$I$12,0,10*ROW('Sanitation Data'!I160))),'Data Summary'!DN166="Yes"),OFFSET('Sanitation Data'!$I$12,0,10*ROW('Sanitation Data'!I160)),NA())</f>
        <v>#N/A</v>
      </c>
      <c r="AZ166" s="508" t="e">
        <f ca="1">+IF(AND(ISNUMBER(OFFSET('Hygiene Data'!$D$5,0,10*ROW('Hygiene Data'!D160))),'Data Summary'!DO166="Yes"),OFFSET('Hygiene Data'!$D$5,0,10*ROW('Hygiene Data'!D160)),NA())</f>
        <v>#N/A</v>
      </c>
      <c r="BA166" s="508" t="e">
        <f ca="1">+IF(AND(ISNUMBER(OFFSET('Hygiene Data'!$D$7,0,10*ROW('Hygiene Data'!D160))),'Data Summary'!DP166="Yes"),OFFSET('Hygiene Data'!$D$7,0,10*ROW('Hygiene Data'!D160)),NA())</f>
        <v>#N/A</v>
      </c>
      <c r="BB166" s="508" t="e">
        <f ca="1">+IF(AND(ISNUMBER(OFFSET('Hygiene Data'!$D$9,0,10*ROW('Hygiene Data'!D160))),'Data Summary'!DQ166="Yes"),OFFSET('Hygiene Data'!$D$9,0,10*ROW('Hygiene Data'!D160)),NA())</f>
        <v>#N/A</v>
      </c>
      <c r="BC166" s="508" t="e">
        <f ca="1">+IF(AND(ISNUMBER(OFFSET('Hygiene Data'!$E$5,0,10*ROW('Hygiene Data'!E160))),'Data Summary'!DR166="Yes"),OFFSET('Hygiene Data'!$E$5,0,10*ROW('Hygiene Data'!E160)),NA())</f>
        <v>#N/A</v>
      </c>
      <c r="BD166" s="508" t="e">
        <f ca="1">+IF(AND(ISNUMBER(OFFSET('Hygiene Data'!$E$7,0,10*ROW('Hygiene Data'!E160))),'Data Summary'!DS166="Yes"),OFFSET('Hygiene Data'!$E$7,0,10*ROW('Hygiene Data'!E160)),NA())</f>
        <v>#N/A</v>
      </c>
      <c r="BE166" s="508" t="e">
        <f ca="1">+IF(AND(ISNUMBER(OFFSET('Hygiene Data'!$E$9,0,10*ROW('Hygiene Data'!E160))),'Data Summary'!DT166="Yes"),OFFSET('Hygiene Data'!$E$9,0,10*ROW('Hygiene Data'!E160)),NA())</f>
        <v>#N/A</v>
      </c>
      <c r="BF166" s="508" t="e">
        <f ca="1">+IF(AND(ISNUMBER(OFFSET('Hygiene Data'!$F$5,0,10*ROW('Hygiene Data'!F160))),'Data Summary'!DU166="Yes"),OFFSET('Hygiene Data'!$F$5,0,10*ROW('Hygiene Data'!F160)),NA())</f>
        <v>#N/A</v>
      </c>
      <c r="BG166" s="508" t="e">
        <f ca="1">+IF(AND(ISNUMBER(OFFSET('Hygiene Data'!$F$7,0,10*ROW('Hygiene Data'!F160))),'Data Summary'!DV166="Yes"),OFFSET('Hygiene Data'!$F$7,0,10*ROW('Hygiene Data'!F160)),NA())</f>
        <v>#N/A</v>
      </c>
      <c r="BH166" s="508" t="e">
        <f ca="1">+IF(AND(ISNUMBER(OFFSET('Hygiene Data'!$F$9,0,10*ROW('Hygiene Data'!F160))),'Data Summary'!DW166="Yes"),OFFSET('Hygiene Data'!$F$9,0,10*ROW('Hygiene Data'!F160)),NA())</f>
        <v>#N/A</v>
      </c>
      <c r="BI166" s="508" t="e">
        <f ca="1">+IF(AND(ISNUMBER(OFFSET('Hygiene Data'!$G$5,0,10*ROW('Hygiene Data'!G160))),'Data Summary'!DX166="Yes"),OFFSET('Hygiene Data'!$G$5,0,10*ROW('Hygiene Data'!G160)),NA())</f>
        <v>#N/A</v>
      </c>
      <c r="BJ166" s="508" t="e">
        <f ca="1">+IF(AND(ISNUMBER(OFFSET('Hygiene Data'!$G$7,0,10*ROW('Hygiene Data'!G160))),'Data Summary'!DY166="Yes"),OFFSET('Hygiene Data'!$G$7,0,10*ROW('Hygiene Data'!G160)),NA())</f>
        <v>#N/A</v>
      </c>
      <c r="BK166" s="508" t="e">
        <f ca="1">+IF(AND(ISNUMBER(OFFSET('Hygiene Data'!$G$9,0,10*ROW('Hygiene Data'!G160))),'Data Summary'!DZ166="Yes"),OFFSET('Hygiene Data'!$G$9,0,10*ROW('Hygiene Data'!G160)),NA())</f>
        <v>#N/A</v>
      </c>
      <c r="BL166" s="508" t="e">
        <f ca="1">+IF(AND(ISNUMBER(OFFSET('Hygiene Data'!$H$5,0,10*ROW('Hygiene Data'!H160))),'Data Summary'!EA166="Yes"),OFFSET('Hygiene Data'!$H$5,0,10*ROW('Hygiene Data'!H160)),NA())</f>
        <v>#N/A</v>
      </c>
      <c r="BM166" s="508" t="e">
        <f ca="1">+IF(AND(ISNUMBER(OFFSET('Hygiene Data'!$H$7,0,10*ROW('Hygiene Data'!H160))),'Data Summary'!EB166="Yes"),OFFSET('Hygiene Data'!$H$7,0,10*ROW('Hygiene Data'!H160)),NA())</f>
        <v>#N/A</v>
      </c>
      <c r="BN166" s="508" t="e">
        <f ca="1">+IF(AND(ISNUMBER(OFFSET('Hygiene Data'!$H$9,0,10*ROW('Hygiene Data'!H160))),'Data Summary'!EC166="Yes"),OFFSET('Hygiene Data'!$H$9,0,10*ROW('Hygiene Data'!H160)),NA())</f>
        <v>#N/A</v>
      </c>
      <c r="BO166" s="508" t="e">
        <f ca="1">+IF(AND(ISNUMBER(OFFSET('Hygiene Data'!$I$5,0,10*ROW('Hygiene Data'!I160))),'Data Summary'!ED166="Yes"),OFFSET('Hygiene Data'!$I$5,0,10*ROW('Hygiene Data'!I160)),NA())</f>
        <v>#N/A</v>
      </c>
      <c r="BP166" s="508" t="e">
        <f ca="1">+IF(AND(ISNUMBER(OFFSET('Hygiene Data'!$I$7,0,10*ROW('Hygiene Data'!I160))),'Data Summary'!EE166="Yes"),OFFSET('Hygiene Data'!$I$7,0,10*ROW('Hygiene Data'!I160)),NA())</f>
        <v>#N/A</v>
      </c>
      <c r="BQ166" s="508" t="e">
        <f ca="1">+IF(AND(ISNUMBER(OFFSET('Hygiene Data'!$I$9,0,10*ROW('Hygiene Data'!I160))),'Data Summary'!EF166="Yes"),OFFSET('Hygiene Data'!$I$9,0,10*ROW('Hygiene Data'!I160)),NA())</f>
        <v>#N/A</v>
      </c>
    </row>
    <row r="167" spans="1:69" x14ac:dyDescent="0.25">
      <c r="A167" s="504" t="e">
        <f ca="1">+RIGHT('Data Summary'!A167,LEN('Data Summary'!A167)-9)</f>
        <v>#VALUE!</v>
      </c>
      <c r="B167" s="478" t="str">
        <f ca="1">+IF(ISTEXT('Data Summary'!B167),'Data Summary'!B167,"")</f>
        <v/>
      </c>
      <c r="C167" s="505" t="e">
        <f ca="1">+VALUE('Data Summary'!C167)</f>
        <v>#VALUE!</v>
      </c>
      <c r="D167" s="506" t="e">
        <f ca="1">+IF(AND(ISNUMBER(OFFSET('Water Data'!$D$4,0,10*ROW('Water Data'!D161))),'Data Summary'!BS167="Yes"),100-OFFSET('Water Data'!$D$4,0,10*ROW('Water Data'!D161)),NA())</f>
        <v>#N/A</v>
      </c>
      <c r="E167" s="506" t="e">
        <f ca="1">+IF(AND(ISNUMBER(OFFSET('Water Data'!$D$6,0,10*ROW('Water Data'!D161))),'Data Summary'!BT167="Yes"),OFFSET('Water Data'!$D$6,0,10*ROW('Water Data'!D161)),NA())</f>
        <v>#N/A</v>
      </c>
      <c r="F167" s="506" t="e">
        <f ca="1">+IF(AND(ISNUMBER(OFFSET('Water Data'!$D$9,0,10*ROW('Water Data'!D161))),'Data Summary'!BU167="Yes"),OFFSET('Water Data'!$D$9,0,10*ROW('Water Data'!D161)),NA())</f>
        <v>#N/A</v>
      </c>
      <c r="G167" s="506" t="e">
        <f ca="1">+IF(AND(ISNUMBER(OFFSET('Water Data'!$E$4,0,10*ROW('Water Data'!E161))),'Data Summary'!BV167="Yes"),100-OFFSET('Water Data'!$E$4,0,10*ROW('Water Data'!E161)),NA())</f>
        <v>#N/A</v>
      </c>
      <c r="H167" s="506" t="e">
        <f ca="1">+IF(AND(ISNUMBER(OFFSET('Water Data'!$E$6,0,10*ROW('Water Data'!E161))),'Data Summary'!BW167="Yes"),OFFSET('Water Data'!$E$6,0,10*ROW('Water Data'!E161)),NA())</f>
        <v>#N/A</v>
      </c>
      <c r="I167" s="506" t="e">
        <f ca="1">+IF(AND(ISNUMBER(OFFSET('Water Data'!$E$9,0,10*ROW('Water Data'!E161))),'Data Summary'!BX167="Yes"),OFFSET('Water Data'!$E$9,0,10*ROW('Water Data'!E161)),NA())</f>
        <v>#N/A</v>
      </c>
      <c r="J167" s="506" t="e">
        <f ca="1">+IF(AND(ISNUMBER(OFFSET('Water Data'!$F$4,0,10*ROW('Water Data'!F161))),'Data Summary'!BY167="Yes"),100-OFFSET('Water Data'!$F$4,0,10*ROW('Water Data'!F161)),NA())</f>
        <v>#N/A</v>
      </c>
      <c r="K167" s="506" t="e">
        <f ca="1">+IF(AND(ISNUMBER(OFFSET('Water Data'!$F$6,0,10*ROW('Water Data'!F161))),'Data Summary'!BZ167="Yes"),OFFSET('Water Data'!$F$6,0,10*ROW('Water Data'!F161)),NA())</f>
        <v>#N/A</v>
      </c>
      <c r="L167" s="506" t="e">
        <f ca="1">+IF(AND(ISNUMBER(OFFSET('Water Data'!$F$9,0,10*ROW('Water Data'!F161))),'Data Summary'!CA167="Yes"),OFFSET('Water Data'!$F$9,0,10*ROW('Water Data'!F161)),NA())</f>
        <v>#N/A</v>
      </c>
      <c r="M167" s="506" t="e">
        <f ca="1">+IF(AND(ISNUMBER(OFFSET('Water Data'!$G$4,0,10*ROW('Water Data'!G161))),'Data Summary'!CB167="Yes"),100-OFFSET('Water Data'!$G$4,0,10*ROW('Water Data'!G161)),NA())</f>
        <v>#N/A</v>
      </c>
      <c r="N167" s="506" t="e">
        <f ca="1">+IF(AND(ISNUMBER(OFFSET('Water Data'!$G$6,0,10*ROW('Water Data'!G161))),'Data Summary'!CC167="Yes"),OFFSET('Water Data'!$G$6,0,10*ROW('Water Data'!G161)),NA())</f>
        <v>#N/A</v>
      </c>
      <c r="O167" s="506" t="e">
        <f ca="1">+IF(AND(ISNUMBER(OFFSET('Water Data'!$G$9,0,10*ROW('Water Data'!G161))),'Data Summary'!CD167="Yes"),OFFSET('Water Data'!$G$9,0,10*ROW('Water Data'!G161)),NA())</f>
        <v>#N/A</v>
      </c>
      <c r="P167" s="506" t="e">
        <f ca="1">+IF(AND(ISNUMBER(OFFSET('Water Data'!$H$4,0,10*ROW('Water Data'!H161))),'Data Summary'!CE167="Yes"),100-OFFSET('Water Data'!$H$4,0,10*ROW('Water Data'!H161)),NA())</f>
        <v>#N/A</v>
      </c>
      <c r="Q167" s="506" t="e">
        <f ca="1">+IF(AND(ISNUMBER(OFFSET('Water Data'!$H$6,0,10*ROW('Water Data'!H161))),'Data Summary'!CF167="Yes"),OFFSET('Water Data'!$H$6,0,10*ROW('Water Data'!H161)),NA())</f>
        <v>#N/A</v>
      </c>
      <c r="R167" s="506" t="e">
        <f ca="1">+IF(AND(ISNUMBER(OFFSET('Water Data'!$H$9,0,10*ROW('Water Data'!H161))),'Data Summary'!CG167="Yes"),OFFSET('Water Data'!$H$9,0,10*ROW('Water Data'!H161)),NA())</f>
        <v>#N/A</v>
      </c>
      <c r="S167" s="506" t="e">
        <f ca="1">+IF(AND(ISNUMBER(OFFSET('Water Data'!$I$4,0,10*ROW('Water Data'!I161))),'Data Summary'!CH167="Yes"),100-OFFSET('Water Data'!$I$4,0,10*ROW('Water Data'!I161)),NA())</f>
        <v>#N/A</v>
      </c>
      <c r="T167" s="506" t="e">
        <f ca="1">+IF(AND(ISNUMBER(OFFSET('Water Data'!$I$6,0,10*ROW('Water Data'!I161))),'Data Summary'!CI167="Yes"),OFFSET('Water Data'!$I$6,0,10*ROW('Water Data'!I161)),NA())</f>
        <v>#N/A</v>
      </c>
      <c r="U167" s="506" t="e">
        <f ca="1">+IF(AND(ISNUMBER(OFFSET('Water Data'!$I$9,0,10*ROW('Water Data'!I161))),'Data Summary'!CJ167="Yes"),OFFSET('Water Data'!$I$9,0,10*ROW('Water Data'!I161)),NA())</f>
        <v>#N/A</v>
      </c>
      <c r="V167" s="507" t="e">
        <f ca="1">+IF(AND(ISNUMBER(OFFSET('Sanitation Data'!$D$4,0,10*ROW('Sanitation Data'!D161))),'Data Summary'!CK167="Yes"),100-OFFSET('Sanitation Data'!$D$4,0,10*ROW('Sanitation Data'!D161)),NA())</f>
        <v>#N/A</v>
      </c>
      <c r="W167" s="507" t="e">
        <f ca="1">+IF(AND(ISNUMBER(OFFSET('Sanitation Data'!$D$6,0,10*ROW('Sanitation Data'!D161))),'Data Summary'!CL167="Yes"),OFFSET('Sanitation Data'!$D$6,0,10*ROW('Sanitation Data'!D161)),NA())</f>
        <v>#N/A</v>
      </c>
      <c r="X167" s="507" t="e">
        <f ca="1">+IF(AND(ISNUMBER(OFFSET('Sanitation Data'!$D$10,0,10*ROW('Sanitation Data'!D161))),'Data Summary'!CM167="Yes"),OFFSET('Sanitation Data'!$D$10,0,10*ROW('Sanitation Data'!D161)),NA())</f>
        <v>#N/A</v>
      </c>
      <c r="Y167" s="507" t="e">
        <f ca="1">+IF(AND(ISNUMBER(OFFSET('Sanitation Data'!$D$11,0,10*ROW('Sanitation Data'!D161))),'Data Summary'!CN167="Yes"),OFFSET('Sanitation Data'!$D$11,0,10*ROW('Sanitation Data'!D161)),NA())</f>
        <v>#N/A</v>
      </c>
      <c r="Z167" s="507" t="e">
        <f ca="1">+IF(AND(ISNUMBER(OFFSET('Sanitation Data'!$D$12,0,10*ROW('Sanitation Data'!D161))),'Data Summary'!CO167="Yes"),OFFSET('Sanitation Data'!$D$12,0,10*ROW('Sanitation Data'!D161)),NA())</f>
        <v>#N/A</v>
      </c>
      <c r="AA167" s="507" t="e">
        <f ca="1">+IF(AND(ISNUMBER(OFFSET('Sanitation Data'!$E$4,0,10*ROW('Sanitation Data'!E161))),'Data Summary'!CP167="Yes"),100-OFFSET('Sanitation Data'!$E$4,0,10*ROW('Sanitation Data'!E161)),NA())</f>
        <v>#N/A</v>
      </c>
      <c r="AB167" s="507" t="e">
        <f ca="1">+IF(AND(ISNUMBER(OFFSET('Sanitation Data'!$E$6,0,10*ROW('Sanitation Data'!E161))),'Data Summary'!CQ167="Yes"),OFFSET('Sanitation Data'!$E$6,0,10*ROW('Sanitation Data'!E161)),NA())</f>
        <v>#N/A</v>
      </c>
      <c r="AC167" s="507" t="e">
        <f ca="1">+IF(AND(ISNUMBER(OFFSET('Sanitation Data'!$E$10,0,10*ROW('Sanitation Data'!E161))),'Data Summary'!CR167="Yes"),OFFSET('Sanitation Data'!$E$10,0,10*ROW('Sanitation Data'!E161)),NA())</f>
        <v>#N/A</v>
      </c>
      <c r="AD167" s="507" t="e">
        <f ca="1">+IF(AND(ISNUMBER(OFFSET('Sanitation Data'!$E$11,0,10*ROW('Sanitation Data'!E161))),'Data Summary'!CS167="Yes"),OFFSET('Sanitation Data'!$E$11,0,10*ROW('Sanitation Data'!E161)),NA())</f>
        <v>#N/A</v>
      </c>
      <c r="AE167" s="507" t="e">
        <f ca="1">+IF(AND(ISNUMBER(OFFSET('Sanitation Data'!$E$12,0,10*ROW('Sanitation Data'!E161))),'Data Summary'!CT167="Yes"),OFFSET('Sanitation Data'!$E$12,0,10*ROW('Sanitation Data'!E161)),NA())</f>
        <v>#N/A</v>
      </c>
      <c r="AF167" s="507" t="e">
        <f ca="1">+IF(AND(ISNUMBER(OFFSET('Sanitation Data'!$F$4,0,10*ROW('Sanitation Data'!F161))),'Data Summary'!CU167="Yes"),100-OFFSET('Sanitation Data'!$F$4,0,10*ROW('Sanitation Data'!F161)),NA())</f>
        <v>#N/A</v>
      </c>
      <c r="AG167" s="507" t="e">
        <f ca="1">+IF(AND(ISNUMBER(OFFSET('Sanitation Data'!$F$6,0,10*ROW('Sanitation Data'!F161))),'Data Summary'!CV167="Yes"),OFFSET('Sanitation Data'!$F$6,0,10*ROW('Sanitation Data'!F161)),NA())</f>
        <v>#N/A</v>
      </c>
      <c r="AH167" s="507" t="e">
        <f ca="1">+IF(AND(ISNUMBER(OFFSET('Sanitation Data'!$F$10,0,10*ROW('Sanitation Data'!F161))),'Data Summary'!CW167="Yes"),OFFSET('Sanitation Data'!$F$10,0,10*ROW('Sanitation Data'!F161)),NA())</f>
        <v>#N/A</v>
      </c>
      <c r="AI167" s="507" t="e">
        <f ca="1">+IF(AND(ISNUMBER(OFFSET('Sanitation Data'!$F$11,0,10*ROW('Sanitation Data'!F161))),'Data Summary'!CX167="Yes"),OFFSET('Sanitation Data'!$F$11,0,10*ROW('Sanitation Data'!F161)),NA())</f>
        <v>#N/A</v>
      </c>
      <c r="AJ167" s="507" t="e">
        <f ca="1">+IF(AND(ISNUMBER(OFFSET('Sanitation Data'!$F$12,0,10*ROW('Sanitation Data'!F161))),'Data Summary'!CY167="Yes"),OFFSET('Sanitation Data'!$F$12,0,10*ROW('Sanitation Data'!F161)),NA())</f>
        <v>#N/A</v>
      </c>
      <c r="AK167" s="507" t="e">
        <f ca="1">+IF(AND(ISNUMBER(OFFSET('Sanitation Data'!$G$4,0,10*ROW('Sanitation Data'!G161))),'Data Summary'!CZ167="Yes"),100-OFFSET('Sanitation Data'!$G$4,0,10*ROW('Sanitation Data'!G161)),NA())</f>
        <v>#N/A</v>
      </c>
      <c r="AL167" s="507" t="e">
        <f ca="1">+IF(AND(ISNUMBER(OFFSET('Sanitation Data'!$G$6,0,10*ROW('Sanitation Data'!G161))),'Data Summary'!DA167="Yes"),OFFSET('Sanitation Data'!$G$6,0,10*ROW('Sanitation Data'!G161)),NA())</f>
        <v>#N/A</v>
      </c>
      <c r="AM167" s="507" t="e">
        <f ca="1">+IF(AND(ISNUMBER(OFFSET('Sanitation Data'!$G$10,0,10*ROW('Sanitation Data'!G161))),'Data Summary'!DB167="Yes"),OFFSET('Sanitation Data'!$G$10,0,10*ROW('Sanitation Data'!G161)),NA())</f>
        <v>#N/A</v>
      </c>
      <c r="AN167" s="507" t="e">
        <f ca="1">+IF(AND(ISNUMBER(OFFSET('Sanitation Data'!$G$11,0,10*ROW('Sanitation Data'!G161))),'Data Summary'!DC167="Yes"),OFFSET('Sanitation Data'!$G$11,0,10*ROW('Sanitation Data'!G161)),NA())</f>
        <v>#N/A</v>
      </c>
      <c r="AO167" s="507" t="e">
        <f ca="1">+IF(AND(ISNUMBER(OFFSET('Sanitation Data'!$G$12,0,10*ROW('Sanitation Data'!G161))),'Data Summary'!DD167="Yes"),OFFSET('Sanitation Data'!$G$12,0,10*ROW('Sanitation Data'!G161)),NA())</f>
        <v>#N/A</v>
      </c>
      <c r="AP167" s="507" t="e">
        <f ca="1">+IF(AND(ISNUMBER(OFFSET('Sanitation Data'!$H$4,0,10*ROW('Sanitation Data'!H161))),'Data Summary'!DE167="Yes"),100-OFFSET('Sanitation Data'!$H$4,0,10*ROW('Sanitation Data'!H161)),NA())</f>
        <v>#N/A</v>
      </c>
      <c r="AQ167" s="507" t="e">
        <f ca="1">+IF(AND(ISNUMBER(OFFSET('Sanitation Data'!$H$6,0,10*ROW('Sanitation Data'!H161))),'Data Summary'!DF167="Yes"),OFFSET('Sanitation Data'!$H$6,0,10*ROW('Sanitation Data'!H161)),NA())</f>
        <v>#N/A</v>
      </c>
      <c r="AR167" s="507" t="e">
        <f ca="1">+IF(AND(ISNUMBER(OFFSET('Sanitation Data'!$H$10,0,10*ROW('Sanitation Data'!H161))),'Data Summary'!DG167="Yes"),OFFSET('Sanitation Data'!$H$10,0,10*ROW('Sanitation Data'!H161)),NA())</f>
        <v>#N/A</v>
      </c>
      <c r="AS167" s="507" t="e">
        <f ca="1">+IF(AND(ISNUMBER(OFFSET('Sanitation Data'!$H$11,0,10*ROW('Sanitation Data'!H161))),'Data Summary'!DH167="Yes"),OFFSET('Sanitation Data'!$H$11,0,10*ROW('Sanitation Data'!H161)),NA())</f>
        <v>#N/A</v>
      </c>
      <c r="AT167" s="507" t="e">
        <f ca="1">+IF(AND(ISNUMBER(OFFSET('Sanitation Data'!$H$12,0,10*ROW('Sanitation Data'!H161))),'Data Summary'!DI167="Yes"),OFFSET('Sanitation Data'!$H$12,0,10*ROW('Sanitation Data'!H161)),NA())</f>
        <v>#N/A</v>
      </c>
      <c r="AU167" s="507" t="e">
        <f ca="1">+IF(AND(ISNUMBER(OFFSET('Sanitation Data'!$I$4,0,10*ROW('Sanitation Data'!I161))),'Data Summary'!DJ167="Yes"),100-OFFSET('Sanitation Data'!$I$4,0,10*ROW('Sanitation Data'!I161)),NA())</f>
        <v>#N/A</v>
      </c>
      <c r="AV167" s="507" t="e">
        <f ca="1">+IF(AND(ISNUMBER(OFFSET('Sanitation Data'!$I$6,0,10*ROW('Sanitation Data'!I161))),'Data Summary'!DK167="Yes"),OFFSET('Sanitation Data'!$I$6,0,10*ROW('Sanitation Data'!I161)),NA())</f>
        <v>#N/A</v>
      </c>
      <c r="AW167" s="507" t="e">
        <f ca="1">+IF(AND(ISNUMBER(OFFSET('Sanitation Data'!$I$10,0,10*ROW('Sanitation Data'!I161))),'Data Summary'!DL167="Yes"),OFFSET('Sanitation Data'!$I$10,0,10*ROW('Sanitation Data'!I161)),NA())</f>
        <v>#N/A</v>
      </c>
      <c r="AX167" s="507" t="e">
        <f ca="1">+IF(AND(ISNUMBER(OFFSET('Sanitation Data'!$I$11,0,10*ROW('Sanitation Data'!I161))),'Data Summary'!DM167="Yes"),OFFSET('Sanitation Data'!$I$11,0,10*ROW('Sanitation Data'!I161)),NA())</f>
        <v>#N/A</v>
      </c>
      <c r="AY167" s="507" t="e">
        <f ca="1">+IF(AND(ISNUMBER(OFFSET('Sanitation Data'!$I$12,0,10*ROW('Sanitation Data'!I161))),'Data Summary'!DN167="Yes"),OFFSET('Sanitation Data'!$I$12,0,10*ROW('Sanitation Data'!I161)),NA())</f>
        <v>#N/A</v>
      </c>
      <c r="AZ167" s="508" t="e">
        <f ca="1">+IF(AND(ISNUMBER(OFFSET('Hygiene Data'!$D$5,0,10*ROW('Hygiene Data'!D161))),'Data Summary'!DO167="Yes"),OFFSET('Hygiene Data'!$D$5,0,10*ROW('Hygiene Data'!D161)),NA())</f>
        <v>#N/A</v>
      </c>
      <c r="BA167" s="508" t="e">
        <f ca="1">+IF(AND(ISNUMBER(OFFSET('Hygiene Data'!$D$7,0,10*ROW('Hygiene Data'!D161))),'Data Summary'!DP167="Yes"),OFFSET('Hygiene Data'!$D$7,0,10*ROW('Hygiene Data'!D161)),NA())</f>
        <v>#N/A</v>
      </c>
      <c r="BB167" s="508" t="e">
        <f ca="1">+IF(AND(ISNUMBER(OFFSET('Hygiene Data'!$D$9,0,10*ROW('Hygiene Data'!D161))),'Data Summary'!DQ167="Yes"),OFFSET('Hygiene Data'!$D$9,0,10*ROW('Hygiene Data'!D161)),NA())</f>
        <v>#N/A</v>
      </c>
      <c r="BC167" s="508" t="e">
        <f ca="1">+IF(AND(ISNUMBER(OFFSET('Hygiene Data'!$E$5,0,10*ROW('Hygiene Data'!E161))),'Data Summary'!DR167="Yes"),OFFSET('Hygiene Data'!$E$5,0,10*ROW('Hygiene Data'!E161)),NA())</f>
        <v>#N/A</v>
      </c>
      <c r="BD167" s="508" t="e">
        <f ca="1">+IF(AND(ISNUMBER(OFFSET('Hygiene Data'!$E$7,0,10*ROW('Hygiene Data'!E161))),'Data Summary'!DS167="Yes"),OFFSET('Hygiene Data'!$E$7,0,10*ROW('Hygiene Data'!E161)),NA())</f>
        <v>#N/A</v>
      </c>
      <c r="BE167" s="508" t="e">
        <f ca="1">+IF(AND(ISNUMBER(OFFSET('Hygiene Data'!$E$9,0,10*ROW('Hygiene Data'!E161))),'Data Summary'!DT167="Yes"),OFFSET('Hygiene Data'!$E$9,0,10*ROW('Hygiene Data'!E161)),NA())</f>
        <v>#N/A</v>
      </c>
      <c r="BF167" s="508" t="e">
        <f ca="1">+IF(AND(ISNUMBER(OFFSET('Hygiene Data'!$F$5,0,10*ROW('Hygiene Data'!F161))),'Data Summary'!DU167="Yes"),OFFSET('Hygiene Data'!$F$5,0,10*ROW('Hygiene Data'!F161)),NA())</f>
        <v>#N/A</v>
      </c>
      <c r="BG167" s="508" t="e">
        <f ca="1">+IF(AND(ISNUMBER(OFFSET('Hygiene Data'!$F$7,0,10*ROW('Hygiene Data'!F161))),'Data Summary'!DV167="Yes"),OFFSET('Hygiene Data'!$F$7,0,10*ROW('Hygiene Data'!F161)),NA())</f>
        <v>#N/A</v>
      </c>
      <c r="BH167" s="508" t="e">
        <f ca="1">+IF(AND(ISNUMBER(OFFSET('Hygiene Data'!$F$9,0,10*ROW('Hygiene Data'!F161))),'Data Summary'!DW167="Yes"),OFFSET('Hygiene Data'!$F$9,0,10*ROW('Hygiene Data'!F161)),NA())</f>
        <v>#N/A</v>
      </c>
      <c r="BI167" s="508" t="e">
        <f ca="1">+IF(AND(ISNUMBER(OFFSET('Hygiene Data'!$G$5,0,10*ROW('Hygiene Data'!G161))),'Data Summary'!DX167="Yes"),OFFSET('Hygiene Data'!$G$5,0,10*ROW('Hygiene Data'!G161)),NA())</f>
        <v>#N/A</v>
      </c>
      <c r="BJ167" s="508" t="e">
        <f ca="1">+IF(AND(ISNUMBER(OFFSET('Hygiene Data'!$G$7,0,10*ROW('Hygiene Data'!G161))),'Data Summary'!DY167="Yes"),OFFSET('Hygiene Data'!$G$7,0,10*ROW('Hygiene Data'!G161)),NA())</f>
        <v>#N/A</v>
      </c>
      <c r="BK167" s="508" t="e">
        <f ca="1">+IF(AND(ISNUMBER(OFFSET('Hygiene Data'!$G$9,0,10*ROW('Hygiene Data'!G161))),'Data Summary'!DZ167="Yes"),OFFSET('Hygiene Data'!$G$9,0,10*ROW('Hygiene Data'!G161)),NA())</f>
        <v>#N/A</v>
      </c>
      <c r="BL167" s="508" t="e">
        <f ca="1">+IF(AND(ISNUMBER(OFFSET('Hygiene Data'!$H$5,0,10*ROW('Hygiene Data'!H161))),'Data Summary'!EA167="Yes"),OFFSET('Hygiene Data'!$H$5,0,10*ROW('Hygiene Data'!H161)),NA())</f>
        <v>#N/A</v>
      </c>
      <c r="BM167" s="508" t="e">
        <f ca="1">+IF(AND(ISNUMBER(OFFSET('Hygiene Data'!$H$7,0,10*ROW('Hygiene Data'!H161))),'Data Summary'!EB167="Yes"),OFFSET('Hygiene Data'!$H$7,0,10*ROW('Hygiene Data'!H161)),NA())</f>
        <v>#N/A</v>
      </c>
      <c r="BN167" s="508" t="e">
        <f ca="1">+IF(AND(ISNUMBER(OFFSET('Hygiene Data'!$H$9,0,10*ROW('Hygiene Data'!H161))),'Data Summary'!EC167="Yes"),OFFSET('Hygiene Data'!$H$9,0,10*ROW('Hygiene Data'!H161)),NA())</f>
        <v>#N/A</v>
      </c>
      <c r="BO167" s="508" t="e">
        <f ca="1">+IF(AND(ISNUMBER(OFFSET('Hygiene Data'!$I$5,0,10*ROW('Hygiene Data'!I161))),'Data Summary'!ED167="Yes"),OFFSET('Hygiene Data'!$I$5,0,10*ROW('Hygiene Data'!I161)),NA())</f>
        <v>#N/A</v>
      </c>
      <c r="BP167" s="508" t="e">
        <f ca="1">+IF(AND(ISNUMBER(OFFSET('Hygiene Data'!$I$7,0,10*ROW('Hygiene Data'!I161))),'Data Summary'!EE167="Yes"),OFFSET('Hygiene Data'!$I$7,0,10*ROW('Hygiene Data'!I161)),NA())</f>
        <v>#N/A</v>
      </c>
      <c r="BQ167" s="508" t="e">
        <f ca="1">+IF(AND(ISNUMBER(OFFSET('Hygiene Data'!$I$9,0,10*ROW('Hygiene Data'!I161))),'Data Summary'!EF167="Yes"),OFFSET('Hygiene Data'!$I$9,0,10*ROW('Hygiene Data'!I161)),NA())</f>
        <v>#N/A</v>
      </c>
    </row>
    <row r="168" spans="1:69" x14ac:dyDescent="0.25">
      <c r="A168" s="504" t="e">
        <f ca="1">+RIGHT('Data Summary'!A168,LEN('Data Summary'!A168)-9)</f>
        <v>#VALUE!</v>
      </c>
      <c r="B168" s="478" t="str">
        <f ca="1">+IF(ISTEXT('Data Summary'!B168),'Data Summary'!B168,"")</f>
        <v/>
      </c>
      <c r="C168" s="505" t="e">
        <f ca="1">+VALUE('Data Summary'!C168)</f>
        <v>#VALUE!</v>
      </c>
      <c r="D168" s="506" t="e">
        <f ca="1">+IF(AND(ISNUMBER(OFFSET('Water Data'!$D$4,0,10*ROW('Water Data'!D162))),'Data Summary'!BS168="Yes"),100-OFFSET('Water Data'!$D$4,0,10*ROW('Water Data'!D162)),NA())</f>
        <v>#N/A</v>
      </c>
      <c r="E168" s="506" t="e">
        <f ca="1">+IF(AND(ISNUMBER(OFFSET('Water Data'!$D$6,0,10*ROW('Water Data'!D162))),'Data Summary'!BT168="Yes"),OFFSET('Water Data'!$D$6,0,10*ROW('Water Data'!D162)),NA())</f>
        <v>#N/A</v>
      </c>
      <c r="F168" s="506" t="e">
        <f ca="1">+IF(AND(ISNUMBER(OFFSET('Water Data'!$D$9,0,10*ROW('Water Data'!D162))),'Data Summary'!BU168="Yes"),OFFSET('Water Data'!$D$9,0,10*ROW('Water Data'!D162)),NA())</f>
        <v>#N/A</v>
      </c>
      <c r="G168" s="506" t="e">
        <f ca="1">+IF(AND(ISNUMBER(OFFSET('Water Data'!$E$4,0,10*ROW('Water Data'!E162))),'Data Summary'!BV168="Yes"),100-OFFSET('Water Data'!$E$4,0,10*ROW('Water Data'!E162)),NA())</f>
        <v>#N/A</v>
      </c>
      <c r="H168" s="506" t="e">
        <f ca="1">+IF(AND(ISNUMBER(OFFSET('Water Data'!$E$6,0,10*ROW('Water Data'!E162))),'Data Summary'!BW168="Yes"),OFFSET('Water Data'!$E$6,0,10*ROW('Water Data'!E162)),NA())</f>
        <v>#N/A</v>
      </c>
      <c r="I168" s="506" t="e">
        <f ca="1">+IF(AND(ISNUMBER(OFFSET('Water Data'!$E$9,0,10*ROW('Water Data'!E162))),'Data Summary'!BX168="Yes"),OFFSET('Water Data'!$E$9,0,10*ROW('Water Data'!E162)),NA())</f>
        <v>#N/A</v>
      </c>
      <c r="J168" s="506" t="e">
        <f ca="1">+IF(AND(ISNUMBER(OFFSET('Water Data'!$F$4,0,10*ROW('Water Data'!F162))),'Data Summary'!BY168="Yes"),100-OFFSET('Water Data'!$F$4,0,10*ROW('Water Data'!F162)),NA())</f>
        <v>#N/A</v>
      </c>
      <c r="K168" s="506" t="e">
        <f ca="1">+IF(AND(ISNUMBER(OFFSET('Water Data'!$F$6,0,10*ROW('Water Data'!F162))),'Data Summary'!BZ168="Yes"),OFFSET('Water Data'!$F$6,0,10*ROW('Water Data'!F162)),NA())</f>
        <v>#N/A</v>
      </c>
      <c r="L168" s="506" t="e">
        <f ca="1">+IF(AND(ISNUMBER(OFFSET('Water Data'!$F$9,0,10*ROW('Water Data'!F162))),'Data Summary'!CA168="Yes"),OFFSET('Water Data'!$F$9,0,10*ROW('Water Data'!F162)),NA())</f>
        <v>#N/A</v>
      </c>
      <c r="M168" s="506" t="e">
        <f ca="1">+IF(AND(ISNUMBER(OFFSET('Water Data'!$G$4,0,10*ROW('Water Data'!G162))),'Data Summary'!CB168="Yes"),100-OFFSET('Water Data'!$G$4,0,10*ROW('Water Data'!G162)),NA())</f>
        <v>#N/A</v>
      </c>
      <c r="N168" s="506" t="e">
        <f ca="1">+IF(AND(ISNUMBER(OFFSET('Water Data'!$G$6,0,10*ROW('Water Data'!G162))),'Data Summary'!CC168="Yes"),OFFSET('Water Data'!$G$6,0,10*ROW('Water Data'!G162)),NA())</f>
        <v>#N/A</v>
      </c>
      <c r="O168" s="506" t="e">
        <f ca="1">+IF(AND(ISNUMBER(OFFSET('Water Data'!$G$9,0,10*ROW('Water Data'!G162))),'Data Summary'!CD168="Yes"),OFFSET('Water Data'!$G$9,0,10*ROW('Water Data'!G162)),NA())</f>
        <v>#N/A</v>
      </c>
      <c r="P168" s="506" t="e">
        <f ca="1">+IF(AND(ISNUMBER(OFFSET('Water Data'!$H$4,0,10*ROW('Water Data'!H162))),'Data Summary'!CE168="Yes"),100-OFFSET('Water Data'!$H$4,0,10*ROW('Water Data'!H162)),NA())</f>
        <v>#N/A</v>
      </c>
      <c r="Q168" s="506" t="e">
        <f ca="1">+IF(AND(ISNUMBER(OFFSET('Water Data'!$H$6,0,10*ROW('Water Data'!H162))),'Data Summary'!CF168="Yes"),OFFSET('Water Data'!$H$6,0,10*ROW('Water Data'!H162)),NA())</f>
        <v>#N/A</v>
      </c>
      <c r="R168" s="506" t="e">
        <f ca="1">+IF(AND(ISNUMBER(OFFSET('Water Data'!$H$9,0,10*ROW('Water Data'!H162))),'Data Summary'!CG168="Yes"),OFFSET('Water Data'!$H$9,0,10*ROW('Water Data'!H162)),NA())</f>
        <v>#N/A</v>
      </c>
      <c r="S168" s="506" t="e">
        <f ca="1">+IF(AND(ISNUMBER(OFFSET('Water Data'!$I$4,0,10*ROW('Water Data'!I162))),'Data Summary'!CH168="Yes"),100-OFFSET('Water Data'!$I$4,0,10*ROW('Water Data'!I162)),NA())</f>
        <v>#N/A</v>
      </c>
      <c r="T168" s="506" t="e">
        <f ca="1">+IF(AND(ISNUMBER(OFFSET('Water Data'!$I$6,0,10*ROW('Water Data'!I162))),'Data Summary'!CI168="Yes"),OFFSET('Water Data'!$I$6,0,10*ROW('Water Data'!I162)),NA())</f>
        <v>#N/A</v>
      </c>
      <c r="U168" s="506" t="e">
        <f ca="1">+IF(AND(ISNUMBER(OFFSET('Water Data'!$I$9,0,10*ROW('Water Data'!I162))),'Data Summary'!CJ168="Yes"),OFFSET('Water Data'!$I$9,0,10*ROW('Water Data'!I162)),NA())</f>
        <v>#N/A</v>
      </c>
      <c r="V168" s="507" t="e">
        <f ca="1">+IF(AND(ISNUMBER(OFFSET('Sanitation Data'!$D$4,0,10*ROW('Sanitation Data'!D162))),'Data Summary'!CK168="Yes"),100-OFFSET('Sanitation Data'!$D$4,0,10*ROW('Sanitation Data'!D162)),NA())</f>
        <v>#N/A</v>
      </c>
      <c r="W168" s="507" t="e">
        <f ca="1">+IF(AND(ISNUMBER(OFFSET('Sanitation Data'!$D$6,0,10*ROW('Sanitation Data'!D162))),'Data Summary'!CL168="Yes"),OFFSET('Sanitation Data'!$D$6,0,10*ROW('Sanitation Data'!D162)),NA())</f>
        <v>#N/A</v>
      </c>
      <c r="X168" s="507" t="e">
        <f ca="1">+IF(AND(ISNUMBER(OFFSET('Sanitation Data'!$D$10,0,10*ROW('Sanitation Data'!D162))),'Data Summary'!CM168="Yes"),OFFSET('Sanitation Data'!$D$10,0,10*ROW('Sanitation Data'!D162)),NA())</f>
        <v>#N/A</v>
      </c>
      <c r="Y168" s="507" t="e">
        <f ca="1">+IF(AND(ISNUMBER(OFFSET('Sanitation Data'!$D$11,0,10*ROW('Sanitation Data'!D162))),'Data Summary'!CN168="Yes"),OFFSET('Sanitation Data'!$D$11,0,10*ROW('Sanitation Data'!D162)),NA())</f>
        <v>#N/A</v>
      </c>
      <c r="Z168" s="507" t="e">
        <f ca="1">+IF(AND(ISNUMBER(OFFSET('Sanitation Data'!$D$12,0,10*ROW('Sanitation Data'!D162))),'Data Summary'!CO168="Yes"),OFFSET('Sanitation Data'!$D$12,0,10*ROW('Sanitation Data'!D162)),NA())</f>
        <v>#N/A</v>
      </c>
      <c r="AA168" s="507" t="e">
        <f ca="1">+IF(AND(ISNUMBER(OFFSET('Sanitation Data'!$E$4,0,10*ROW('Sanitation Data'!E162))),'Data Summary'!CP168="Yes"),100-OFFSET('Sanitation Data'!$E$4,0,10*ROW('Sanitation Data'!E162)),NA())</f>
        <v>#N/A</v>
      </c>
      <c r="AB168" s="507" t="e">
        <f ca="1">+IF(AND(ISNUMBER(OFFSET('Sanitation Data'!$E$6,0,10*ROW('Sanitation Data'!E162))),'Data Summary'!CQ168="Yes"),OFFSET('Sanitation Data'!$E$6,0,10*ROW('Sanitation Data'!E162)),NA())</f>
        <v>#N/A</v>
      </c>
      <c r="AC168" s="507" t="e">
        <f ca="1">+IF(AND(ISNUMBER(OFFSET('Sanitation Data'!$E$10,0,10*ROW('Sanitation Data'!E162))),'Data Summary'!CR168="Yes"),OFFSET('Sanitation Data'!$E$10,0,10*ROW('Sanitation Data'!E162)),NA())</f>
        <v>#N/A</v>
      </c>
      <c r="AD168" s="507" t="e">
        <f ca="1">+IF(AND(ISNUMBER(OFFSET('Sanitation Data'!$E$11,0,10*ROW('Sanitation Data'!E162))),'Data Summary'!CS168="Yes"),OFFSET('Sanitation Data'!$E$11,0,10*ROW('Sanitation Data'!E162)),NA())</f>
        <v>#N/A</v>
      </c>
      <c r="AE168" s="507" t="e">
        <f ca="1">+IF(AND(ISNUMBER(OFFSET('Sanitation Data'!$E$12,0,10*ROW('Sanitation Data'!E162))),'Data Summary'!CT168="Yes"),OFFSET('Sanitation Data'!$E$12,0,10*ROW('Sanitation Data'!E162)),NA())</f>
        <v>#N/A</v>
      </c>
      <c r="AF168" s="507" t="e">
        <f ca="1">+IF(AND(ISNUMBER(OFFSET('Sanitation Data'!$F$4,0,10*ROW('Sanitation Data'!F162))),'Data Summary'!CU168="Yes"),100-OFFSET('Sanitation Data'!$F$4,0,10*ROW('Sanitation Data'!F162)),NA())</f>
        <v>#N/A</v>
      </c>
      <c r="AG168" s="507" t="e">
        <f ca="1">+IF(AND(ISNUMBER(OFFSET('Sanitation Data'!$F$6,0,10*ROW('Sanitation Data'!F162))),'Data Summary'!CV168="Yes"),OFFSET('Sanitation Data'!$F$6,0,10*ROW('Sanitation Data'!F162)),NA())</f>
        <v>#N/A</v>
      </c>
      <c r="AH168" s="507" t="e">
        <f ca="1">+IF(AND(ISNUMBER(OFFSET('Sanitation Data'!$F$10,0,10*ROW('Sanitation Data'!F162))),'Data Summary'!CW168="Yes"),OFFSET('Sanitation Data'!$F$10,0,10*ROW('Sanitation Data'!F162)),NA())</f>
        <v>#N/A</v>
      </c>
      <c r="AI168" s="507" t="e">
        <f ca="1">+IF(AND(ISNUMBER(OFFSET('Sanitation Data'!$F$11,0,10*ROW('Sanitation Data'!F162))),'Data Summary'!CX168="Yes"),OFFSET('Sanitation Data'!$F$11,0,10*ROW('Sanitation Data'!F162)),NA())</f>
        <v>#N/A</v>
      </c>
      <c r="AJ168" s="507" t="e">
        <f ca="1">+IF(AND(ISNUMBER(OFFSET('Sanitation Data'!$F$12,0,10*ROW('Sanitation Data'!F162))),'Data Summary'!CY168="Yes"),OFFSET('Sanitation Data'!$F$12,0,10*ROW('Sanitation Data'!F162)),NA())</f>
        <v>#N/A</v>
      </c>
      <c r="AK168" s="507" t="e">
        <f ca="1">+IF(AND(ISNUMBER(OFFSET('Sanitation Data'!$G$4,0,10*ROW('Sanitation Data'!G162))),'Data Summary'!CZ168="Yes"),100-OFFSET('Sanitation Data'!$G$4,0,10*ROW('Sanitation Data'!G162)),NA())</f>
        <v>#N/A</v>
      </c>
      <c r="AL168" s="507" t="e">
        <f ca="1">+IF(AND(ISNUMBER(OFFSET('Sanitation Data'!$G$6,0,10*ROW('Sanitation Data'!G162))),'Data Summary'!DA168="Yes"),OFFSET('Sanitation Data'!$G$6,0,10*ROW('Sanitation Data'!G162)),NA())</f>
        <v>#N/A</v>
      </c>
      <c r="AM168" s="507" t="e">
        <f ca="1">+IF(AND(ISNUMBER(OFFSET('Sanitation Data'!$G$10,0,10*ROW('Sanitation Data'!G162))),'Data Summary'!DB168="Yes"),OFFSET('Sanitation Data'!$G$10,0,10*ROW('Sanitation Data'!G162)),NA())</f>
        <v>#N/A</v>
      </c>
      <c r="AN168" s="507" t="e">
        <f ca="1">+IF(AND(ISNUMBER(OFFSET('Sanitation Data'!$G$11,0,10*ROW('Sanitation Data'!G162))),'Data Summary'!DC168="Yes"),OFFSET('Sanitation Data'!$G$11,0,10*ROW('Sanitation Data'!G162)),NA())</f>
        <v>#N/A</v>
      </c>
      <c r="AO168" s="507" t="e">
        <f ca="1">+IF(AND(ISNUMBER(OFFSET('Sanitation Data'!$G$12,0,10*ROW('Sanitation Data'!G162))),'Data Summary'!DD168="Yes"),OFFSET('Sanitation Data'!$G$12,0,10*ROW('Sanitation Data'!G162)),NA())</f>
        <v>#N/A</v>
      </c>
      <c r="AP168" s="507" t="e">
        <f ca="1">+IF(AND(ISNUMBER(OFFSET('Sanitation Data'!$H$4,0,10*ROW('Sanitation Data'!H162))),'Data Summary'!DE168="Yes"),100-OFFSET('Sanitation Data'!$H$4,0,10*ROW('Sanitation Data'!H162)),NA())</f>
        <v>#N/A</v>
      </c>
      <c r="AQ168" s="507" t="e">
        <f ca="1">+IF(AND(ISNUMBER(OFFSET('Sanitation Data'!$H$6,0,10*ROW('Sanitation Data'!H162))),'Data Summary'!DF168="Yes"),OFFSET('Sanitation Data'!$H$6,0,10*ROW('Sanitation Data'!H162)),NA())</f>
        <v>#N/A</v>
      </c>
      <c r="AR168" s="507" t="e">
        <f ca="1">+IF(AND(ISNUMBER(OFFSET('Sanitation Data'!$H$10,0,10*ROW('Sanitation Data'!H162))),'Data Summary'!DG168="Yes"),OFFSET('Sanitation Data'!$H$10,0,10*ROW('Sanitation Data'!H162)),NA())</f>
        <v>#N/A</v>
      </c>
      <c r="AS168" s="507" t="e">
        <f ca="1">+IF(AND(ISNUMBER(OFFSET('Sanitation Data'!$H$11,0,10*ROW('Sanitation Data'!H162))),'Data Summary'!DH168="Yes"),OFFSET('Sanitation Data'!$H$11,0,10*ROW('Sanitation Data'!H162)),NA())</f>
        <v>#N/A</v>
      </c>
      <c r="AT168" s="507" t="e">
        <f ca="1">+IF(AND(ISNUMBER(OFFSET('Sanitation Data'!$H$12,0,10*ROW('Sanitation Data'!H162))),'Data Summary'!DI168="Yes"),OFFSET('Sanitation Data'!$H$12,0,10*ROW('Sanitation Data'!H162)),NA())</f>
        <v>#N/A</v>
      </c>
      <c r="AU168" s="507" t="e">
        <f ca="1">+IF(AND(ISNUMBER(OFFSET('Sanitation Data'!$I$4,0,10*ROW('Sanitation Data'!I162))),'Data Summary'!DJ168="Yes"),100-OFFSET('Sanitation Data'!$I$4,0,10*ROW('Sanitation Data'!I162)),NA())</f>
        <v>#N/A</v>
      </c>
      <c r="AV168" s="507" t="e">
        <f ca="1">+IF(AND(ISNUMBER(OFFSET('Sanitation Data'!$I$6,0,10*ROW('Sanitation Data'!I162))),'Data Summary'!DK168="Yes"),OFFSET('Sanitation Data'!$I$6,0,10*ROW('Sanitation Data'!I162)),NA())</f>
        <v>#N/A</v>
      </c>
      <c r="AW168" s="507" t="e">
        <f ca="1">+IF(AND(ISNUMBER(OFFSET('Sanitation Data'!$I$10,0,10*ROW('Sanitation Data'!I162))),'Data Summary'!DL168="Yes"),OFFSET('Sanitation Data'!$I$10,0,10*ROW('Sanitation Data'!I162)),NA())</f>
        <v>#N/A</v>
      </c>
      <c r="AX168" s="507" t="e">
        <f ca="1">+IF(AND(ISNUMBER(OFFSET('Sanitation Data'!$I$11,0,10*ROW('Sanitation Data'!I162))),'Data Summary'!DM168="Yes"),OFFSET('Sanitation Data'!$I$11,0,10*ROW('Sanitation Data'!I162)),NA())</f>
        <v>#N/A</v>
      </c>
      <c r="AY168" s="507" t="e">
        <f ca="1">+IF(AND(ISNUMBER(OFFSET('Sanitation Data'!$I$12,0,10*ROW('Sanitation Data'!I162))),'Data Summary'!DN168="Yes"),OFFSET('Sanitation Data'!$I$12,0,10*ROW('Sanitation Data'!I162)),NA())</f>
        <v>#N/A</v>
      </c>
      <c r="AZ168" s="508" t="e">
        <f ca="1">+IF(AND(ISNUMBER(OFFSET('Hygiene Data'!$D$5,0,10*ROW('Hygiene Data'!D162))),'Data Summary'!DO168="Yes"),OFFSET('Hygiene Data'!$D$5,0,10*ROW('Hygiene Data'!D162)),NA())</f>
        <v>#N/A</v>
      </c>
      <c r="BA168" s="508" t="e">
        <f ca="1">+IF(AND(ISNUMBER(OFFSET('Hygiene Data'!$D$7,0,10*ROW('Hygiene Data'!D162))),'Data Summary'!DP168="Yes"),OFFSET('Hygiene Data'!$D$7,0,10*ROW('Hygiene Data'!D162)),NA())</f>
        <v>#N/A</v>
      </c>
      <c r="BB168" s="508" t="e">
        <f ca="1">+IF(AND(ISNUMBER(OFFSET('Hygiene Data'!$D$9,0,10*ROW('Hygiene Data'!D162))),'Data Summary'!DQ168="Yes"),OFFSET('Hygiene Data'!$D$9,0,10*ROW('Hygiene Data'!D162)),NA())</f>
        <v>#N/A</v>
      </c>
      <c r="BC168" s="508" t="e">
        <f ca="1">+IF(AND(ISNUMBER(OFFSET('Hygiene Data'!$E$5,0,10*ROW('Hygiene Data'!E162))),'Data Summary'!DR168="Yes"),OFFSET('Hygiene Data'!$E$5,0,10*ROW('Hygiene Data'!E162)),NA())</f>
        <v>#N/A</v>
      </c>
      <c r="BD168" s="508" t="e">
        <f ca="1">+IF(AND(ISNUMBER(OFFSET('Hygiene Data'!$E$7,0,10*ROW('Hygiene Data'!E162))),'Data Summary'!DS168="Yes"),OFFSET('Hygiene Data'!$E$7,0,10*ROW('Hygiene Data'!E162)),NA())</f>
        <v>#N/A</v>
      </c>
      <c r="BE168" s="508" t="e">
        <f ca="1">+IF(AND(ISNUMBER(OFFSET('Hygiene Data'!$E$9,0,10*ROW('Hygiene Data'!E162))),'Data Summary'!DT168="Yes"),OFFSET('Hygiene Data'!$E$9,0,10*ROW('Hygiene Data'!E162)),NA())</f>
        <v>#N/A</v>
      </c>
      <c r="BF168" s="508" t="e">
        <f ca="1">+IF(AND(ISNUMBER(OFFSET('Hygiene Data'!$F$5,0,10*ROW('Hygiene Data'!F162))),'Data Summary'!DU168="Yes"),OFFSET('Hygiene Data'!$F$5,0,10*ROW('Hygiene Data'!F162)),NA())</f>
        <v>#N/A</v>
      </c>
      <c r="BG168" s="508" t="e">
        <f ca="1">+IF(AND(ISNUMBER(OFFSET('Hygiene Data'!$F$7,0,10*ROW('Hygiene Data'!F162))),'Data Summary'!DV168="Yes"),OFFSET('Hygiene Data'!$F$7,0,10*ROW('Hygiene Data'!F162)),NA())</f>
        <v>#N/A</v>
      </c>
      <c r="BH168" s="508" t="e">
        <f ca="1">+IF(AND(ISNUMBER(OFFSET('Hygiene Data'!$F$9,0,10*ROW('Hygiene Data'!F162))),'Data Summary'!DW168="Yes"),OFFSET('Hygiene Data'!$F$9,0,10*ROW('Hygiene Data'!F162)),NA())</f>
        <v>#N/A</v>
      </c>
      <c r="BI168" s="508" t="e">
        <f ca="1">+IF(AND(ISNUMBER(OFFSET('Hygiene Data'!$G$5,0,10*ROW('Hygiene Data'!G162))),'Data Summary'!DX168="Yes"),OFFSET('Hygiene Data'!$G$5,0,10*ROW('Hygiene Data'!G162)),NA())</f>
        <v>#N/A</v>
      </c>
      <c r="BJ168" s="508" t="e">
        <f ca="1">+IF(AND(ISNUMBER(OFFSET('Hygiene Data'!$G$7,0,10*ROW('Hygiene Data'!G162))),'Data Summary'!DY168="Yes"),OFFSET('Hygiene Data'!$G$7,0,10*ROW('Hygiene Data'!G162)),NA())</f>
        <v>#N/A</v>
      </c>
      <c r="BK168" s="508" t="e">
        <f ca="1">+IF(AND(ISNUMBER(OFFSET('Hygiene Data'!$G$9,0,10*ROW('Hygiene Data'!G162))),'Data Summary'!DZ168="Yes"),OFFSET('Hygiene Data'!$G$9,0,10*ROW('Hygiene Data'!G162)),NA())</f>
        <v>#N/A</v>
      </c>
      <c r="BL168" s="508" t="e">
        <f ca="1">+IF(AND(ISNUMBER(OFFSET('Hygiene Data'!$H$5,0,10*ROW('Hygiene Data'!H162))),'Data Summary'!EA168="Yes"),OFFSET('Hygiene Data'!$H$5,0,10*ROW('Hygiene Data'!H162)),NA())</f>
        <v>#N/A</v>
      </c>
      <c r="BM168" s="508" t="e">
        <f ca="1">+IF(AND(ISNUMBER(OFFSET('Hygiene Data'!$H$7,0,10*ROW('Hygiene Data'!H162))),'Data Summary'!EB168="Yes"),OFFSET('Hygiene Data'!$H$7,0,10*ROW('Hygiene Data'!H162)),NA())</f>
        <v>#N/A</v>
      </c>
      <c r="BN168" s="508" t="e">
        <f ca="1">+IF(AND(ISNUMBER(OFFSET('Hygiene Data'!$H$9,0,10*ROW('Hygiene Data'!H162))),'Data Summary'!EC168="Yes"),OFFSET('Hygiene Data'!$H$9,0,10*ROW('Hygiene Data'!H162)),NA())</f>
        <v>#N/A</v>
      </c>
      <c r="BO168" s="508" t="e">
        <f ca="1">+IF(AND(ISNUMBER(OFFSET('Hygiene Data'!$I$5,0,10*ROW('Hygiene Data'!I162))),'Data Summary'!ED168="Yes"),OFFSET('Hygiene Data'!$I$5,0,10*ROW('Hygiene Data'!I162)),NA())</f>
        <v>#N/A</v>
      </c>
      <c r="BP168" s="508" t="e">
        <f ca="1">+IF(AND(ISNUMBER(OFFSET('Hygiene Data'!$I$7,0,10*ROW('Hygiene Data'!I162))),'Data Summary'!EE168="Yes"),OFFSET('Hygiene Data'!$I$7,0,10*ROW('Hygiene Data'!I162)),NA())</f>
        <v>#N/A</v>
      </c>
      <c r="BQ168" s="508" t="e">
        <f ca="1">+IF(AND(ISNUMBER(OFFSET('Hygiene Data'!$I$9,0,10*ROW('Hygiene Data'!I162))),'Data Summary'!EF168="Yes"),OFFSET('Hygiene Data'!$I$9,0,10*ROW('Hygiene Data'!I162)),NA())</f>
        <v>#N/A</v>
      </c>
    </row>
    <row r="169" spans="1:69" x14ac:dyDescent="0.25">
      <c r="A169" s="504" t="e">
        <f ca="1">+RIGHT('Data Summary'!A169,LEN('Data Summary'!A169)-9)</f>
        <v>#VALUE!</v>
      </c>
      <c r="B169" s="478" t="str">
        <f ca="1">+IF(ISTEXT('Data Summary'!B169),'Data Summary'!B169,"")</f>
        <v/>
      </c>
      <c r="C169" s="505" t="e">
        <f ca="1">+VALUE('Data Summary'!C169)</f>
        <v>#VALUE!</v>
      </c>
      <c r="D169" s="506" t="e">
        <f ca="1">+IF(AND(ISNUMBER(OFFSET('Water Data'!$D$4,0,10*ROW('Water Data'!D163))),'Data Summary'!BS169="Yes"),100-OFFSET('Water Data'!$D$4,0,10*ROW('Water Data'!D163)),NA())</f>
        <v>#N/A</v>
      </c>
      <c r="E169" s="506" t="e">
        <f ca="1">+IF(AND(ISNUMBER(OFFSET('Water Data'!$D$6,0,10*ROW('Water Data'!D163))),'Data Summary'!BT169="Yes"),OFFSET('Water Data'!$D$6,0,10*ROW('Water Data'!D163)),NA())</f>
        <v>#N/A</v>
      </c>
      <c r="F169" s="506" t="e">
        <f ca="1">+IF(AND(ISNUMBER(OFFSET('Water Data'!$D$9,0,10*ROW('Water Data'!D163))),'Data Summary'!BU169="Yes"),OFFSET('Water Data'!$D$9,0,10*ROW('Water Data'!D163)),NA())</f>
        <v>#N/A</v>
      </c>
      <c r="G169" s="506" t="e">
        <f ca="1">+IF(AND(ISNUMBER(OFFSET('Water Data'!$E$4,0,10*ROW('Water Data'!E163))),'Data Summary'!BV169="Yes"),100-OFFSET('Water Data'!$E$4,0,10*ROW('Water Data'!E163)),NA())</f>
        <v>#N/A</v>
      </c>
      <c r="H169" s="506" t="e">
        <f ca="1">+IF(AND(ISNUMBER(OFFSET('Water Data'!$E$6,0,10*ROW('Water Data'!E163))),'Data Summary'!BW169="Yes"),OFFSET('Water Data'!$E$6,0,10*ROW('Water Data'!E163)),NA())</f>
        <v>#N/A</v>
      </c>
      <c r="I169" s="506" t="e">
        <f ca="1">+IF(AND(ISNUMBER(OFFSET('Water Data'!$E$9,0,10*ROW('Water Data'!E163))),'Data Summary'!BX169="Yes"),OFFSET('Water Data'!$E$9,0,10*ROW('Water Data'!E163)),NA())</f>
        <v>#N/A</v>
      </c>
      <c r="J169" s="506" t="e">
        <f ca="1">+IF(AND(ISNUMBER(OFFSET('Water Data'!$F$4,0,10*ROW('Water Data'!F163))),'Data Summary'!BY169="Yes"),100-OFFSET('Water Data'!$F$4,0,10*ROW('Water Data'!F163)),NA())</f>
        <v>#N/A</v>
      </c>
      <c r="K169" s="506" t="e">
        <f ca="1">+IF(AND(ISNUMBER(OFFSET('Water Data'!$F$6,0,10*ROW('Water Data'!F163))),'Data Summary'!BZ169="Yes"),OFFSET('Water Data'!$F$6,0,10*ROW('Water Data'!F163)),NA())</f>
        <v>#N/A</v>
      </c>
      <c r="L169" s="506" t="e">
        <f ca="1">+IF(AND(ISNUMBER(OFFSET('Water Data'!$F$9,0,10*ROW('Water Data'!F163))),'Data Summary'!CA169="Yes"),OFFSET('Water Data'!$F$9,0,10*ROW('Water Data'!F163)),NA())</f>
        <v>#N/A</v>
      </c>
      <c r="M169" s="506" t="e">
        <f ca="1">+IF(AND(ISNUMBER(OFFSET('Water Data'!$G$4,0,10*ROW('Water Data'!G163))),'Data Summary'!CB169="Yes"),100-OFFSET('Water Data'!$G$4,0,10*ROW('Water Data'!G163)),NA())</f>
        <v>#N/A</v>
      </c>
      <c r="N169" s="506" t="e">
        <f ca="1">+IF(AND(ISNUMBER(OFFSET('Water Data'!$G$6,0,10*ROW('Water Data'!G163))),'Data Summary'!CC169="Yes"),OFFSET('Water Data'!$G$6,0,10*ROW('Water Data'!G163)),NA())</f>
        <v>#N/A</v>
      </c>
      <c r="O169" s="506" t="e">
        <f ca="1">+IF(AND(ISNUMBER(OFFSET('Water Data'!$G$9,0,10*ROW('Water Data'!G163))),'Data Summary'!CD169="Yes"),OFFSET('Water Data'!$G$9,0,10*ROW('Water Data'!G163)),NA())</f>
        <v>#N/A</v>
      </c>
      <c r="P169" s="506" t="e">
        <f ca="1">+IF(AND(ISNUMBER(OFFSET('Water Data'!$H$4,0,10*ROW('Water Data'!H163))),'Data Summary'!CE169="Yes"),100-OFFSET('Water Data'!$H$4,0,10*ROW('Water Data'!H163)),NA())</f>
        <v>#N/A</v>
      </c>
      <c r="Q169" s="506" t="e">
        <f ca="1">+IF(AND(ISNUMBER(OFFSET('Water Data'!$H$6,0,10*ROW('Water Data'!H163))),'Data Summary'!CF169="Yes"),OFFSET('Water Data'!$H$6,0,10*ROW('Water Data'!H163)),NA())</f>
        <v>#N/A</v>
      </c>
      <c r="R169" s="506" t="e">
        <f ca="1">+IF(AND(ISNUMBER(OFFSET('Water Data'!$H$9,0,10*ROW('Water Data'!H163))),'Data Summary'!CG169="Yes"),OFFSET('Water Data'!$H$9,0,10*ROW('Water Data'!H163)),NA())</f>
        <v>#N/A</v>
      </c>
      <c r="S169" s="506" t="e">
        <f ca="1">+IF(AND(ISNUMBER(OFFSET('Water Data'!$I$4,0,10*ROW('Water Data'!I163))),'Data Summary'!CH169="Yes"),100-OFFSET('Water Data'!$I$4,0,10*ROW('Water Data'!I163)),NA())</f>
        <v>#N/A</v>
      </c>
      <c r="T169" s="506" t="e">
        <f ca="1">+IF(AND(ISNUMBER(OFFSET('Water Data'!$I$6,0,10*ROW('Water Data'!I163))),'Data Summary'!CI169="Yes"),OFFSET('Water Data'!$I$6,0,10*ROW('Water Data'!I163)),NA())</f>
        <v>#N/A</v>
      </c>
      <c r="U169" s="506" t="e">
        <f ca="1">+IF(AND(ISNUMBER(OFFSET('Water Data'!$I$9,0,10*ROW('Water Data'!I163))),'Data Summary'!CJ169="Yes"),OFFSET('Water Data'!$I$9,0,10*ROW('Water Data'!I163)),NA())</f>
        <v>#N/A</v>
      </c>
      <c r="V169" s="507" t="e">
        <f ca="1">+IF(AND(ISNUMBER(OFFSET('Sanitation Data'!$D$4,0,10*ROW('Sanitation Data'!D163))),'Data Summary'!CK169="Yes"),100-OFFSET('Sanitation Data'!$D$4,0,10*ROW('Sanitation Data'!D163)),NA())</f>
        <v>#N/A</v>
      </c>
      <c r="W169" s="507" t="e">
        <f ca="1">+IF(AND(ISNUMBER(OFFSET('Sanitation Data'!$D$6,0,10*ROW('Sanitation Data'!D163))),'Data Summary'!CL169="Yes"),OFFSET('Sanitation Data'!$D$6,0,10*ROW('Sanitation Data'!D163)),NA())</f>
        <v>#N/A</v>
      </c>
      <c r="X169" s="507" t="e">
        <f ca="1">+IF(AND(ISNUMBER(OFFSET('Sanitation Data'!$D$10,0,10*ROW('Sanitation Data'!D163))),'Data Summary'!CM169="Yes"),OFFSET('Sanitation Data'!$D$10,0,10*ROW('Sanitation Data'!D163)),NA())</f>
        <v>#N/A</v>
      </c>
      <c r="Y169" s="507" t="e">
        <f ca="1">+IF(AND(ISNUMBER(OFFSET('Sanitation Data'!$D$11,0,10*ROW('Sanitation Data'!D163))),'Data Summary'!CN169="Yes"),OFFSET('Sanitation Data'!$D$11,0,10*ROW('Sanitation Data'!D163)),NA())</f>
        <v>#N/A</v>
      </c>
      <c r="Z169" s="507" t="e">
        <f ca="1">+IF(AND(ISNUMBER(OFFSET('Sanitation Data'!$D$12,0,10*ROW('Sanitation Data'!D163))),'Data Summary'!CO169="Yes"),OFFSET('Sanitation Data'!$D$12,0,10*ROW('Sanitation Data'!D163)),NA())</f>
        <v>#N/A</v>
      </c>
      <c r="AA169" s="507" t="e">
        <f ca="1">+IF(AND(ISNUMBER(OFFSET('Sanitation Data'!$E$4,0,10*ROW('Sanitation Data'!E163))),'Data Summary'!CP169="Yes"),100-OFFSET('Sanitation Data'!$E$4,0,10*ROW('Sanitation Data'!E163)),NA())</f>
        <v>#N/A</v>
      </c>
      <c r="AB169" s="507" t="e">
        <f ca="1">+IF(AND(ISNUMBER(OFFSET('Sanitation Data'!$E$6,0,10*ROW('Sanitation Data'!E163))),'Data Summary'!CQ169="Yes"),OFFSET('Sanitation Data'!$E$6,0,10*ROW('Sanitation Data'!E163)),NA())</f>
        <v>#N/A</v>
      </c>
      <c r="AC169" s="507" t="e">
        <f ca="1">+IF(AND(ISNUMBER(OFFSET('Sanitation Data'!$E$10,0,10*ROW('Sanitation Data'!E163))),'Data Summary'!CR169="Yes"),OFFSET('Sanitation Data'!$E$10,0,10*ROW('Sanitation Data'!E163)),NA())</f>
        <v>#N/A</v>
      </c>
      <c r="AD169" s="507" t="e">
        <f ca="1">+IF(AND(ISNUMBER(OFFSET('Sanitation Data'!$E$11,0,10*ROW('Sanitation Data'!E163))),'Data Summary'!CS169="Yes"),OFFSET('Sanitation Data'!$E$11,0,10*ROW('Sanitation Data'!E163)),NA())</f>
        <v>#N/A</v>
      </c>
      <c r="AE169" s="507" t="e">
        <f ca="1">+IF(AND(ISNUMBER(OFFSET('Sanitation Data'!$E$12,0,10*ROW('Sanitation Data'!E163))),'Data Summary'!CT169="Yes"),OFFSET('Sanitation Data'!$E$12,0,10*ROW('Sanitation Data'!E163)),NA())</f>
        <v>#N/A</v>
      </c>
      <c r="AF169" s="507" t="e">
        <f ca="1">+IF(AND(ISNUMBER(OFFSET('Sanitation Data'!$F$4,0,10*ROW('Sanitation Data'!F163))),'Data Summary'!CU169="Yes"),100-OFFSET('Sanitation Data'!$F$4,0,10*ROW('Sanitation Data'!F163)),NA())</f>
        <v>#N/A</v>
      </c>
      <c r="AG169" s="507" t="e">
        <f ca="1">+IF(AND(ISNUMBER(OFFSET('Sanitation Data'!$F$6,0,10*ROW('Sanitation Data'!F163))),'Data Summary'!CV169="Yes"),OFFSET('Sanitation Data'!$F$6,0,10*ROW('Sanitation Data'!F163)),NA())</f>
        <v>#N/A</v>
      </c>
      <c r="AH169" s="507" t="e">
        <f ca="1">+IF(AND(ISNUMBER(OFFSET('Sanitation Data'!$F$10,0,10*ROW('Sanitation Data'!F163))),'Data Summary'!CW169="Yes"),OFFSET('Sanitation Data'!$F$10,0,10*ROW('Sanitation Data'!F163)),NA())</f>
        <v>#N/A</v>
      </c>
      <c r="AI169" s="507" t="e">
        <f ca="1">+IF(AND(ISNUMBER(OFFSET('Sanitation Data'!$F$11,0,10*ROW('Sanitation Data'!F163))),'Data Summary'!CX169="Yes"),OFFSET('Sanitation Data'!$F$11,0,10*ROW('Sanitation Data'!F163)),NA())</f>
        <v>#N/A</v>
      </c>
      <c r="AJ169" s="507" t="e">
        <f ca="1">+IF(AND(ISNUMBER(OFFSET('Sanitation Data'!$F$12,0,10*ROW('Sanitation Data'!F163))),'Data Summary'!CY169="Yes"),OFFSET('Sanitation Data'!$F$12,0,10*ROW('Sanitation Data'!F163)),NA())</f>
        <v>#N/A</v>
      </c>
      <c r="AK169" s="507" t="e">
        <f ca="1">+IF(AND(ISNUMBER(OFFSET('Sanitation Data'!$G$4,0,10*ROW('Sanitation Data'!G163))),'Data Summary'!CZ169="Yes"),100-OFFSET('Sanitation Data'!$G$4,0,10*ROW('Sanitation Data'!G163)),NA())</f>
        <v>#N/A</v>
      </c>
      <c r="AL169" s="507" t="e">
        <f ca="1">+IF(AND(ISNUMBER(OFFSET('Sanitation Data'!$G$6,0,10*ROW('Sanitation Data'!G163))),'Data Summary'!DA169="Yes"),OFFSET('Sanitation Data'!$G$6,0,10*ROW('Sanitation Data'!G163)),NA())</f>
        <v>#N/A</v>
      </c>
      <c r="AM169" s="507" t="e">
        <f ca="1">+IF(AND(ISNUMBER(OFFSET('Sanitation Data'!$G$10,0,10*ROW('Sanitation Data'!G163))),'Data Summary'!DB169="Yes"),OFFSET('Sanitation Data'!$G$10,0,10*ROW('Sanitation Data'!G163)),NA())</f>
        <v>#N/A</v>
      </c>
      <c r="AN169" s="507" t="e">
        <f ca="1">+IF(AND(ISNUMBER(OFFSET('Sanitation Data'!$G$11,0,10*ROW('Sanitation Data'!G163))),'Data Summary'!DC169="Yes"),OFFSET('Sanitation Data'!$G$11,0,10*ROW('Sanitation Data'!G163)),NA())</f>
        <v>#N/A</v>
      </c>
      <c r="AO169" s="507" t="e">
        <f ca="1">+IF(AND(ISNUMBER(OFFSET('Sanitation Data'!$G$12,0,10*ROW('Sanitation Data'!G163))),'Data Summary'!DD169="Yes"),OFFSET('Sanitation Data'!$G$12,0,10*ROW('Sanitation Data'!G163)),NA())</f>
        <v>#N/A</v>
      </c>
      <c r="AP169" s="507" t="e">
        <f ca="1">+IF(AND(ISNUMBER(OFFSET('Sanitation Data'!$H$4,0,10*ROW('Sanitation Data'!H163))),'Data Summary'!DE169="Yes"),100-OFFSET('Sanitation Data'!$H$4,0,10*ROW('Sanitation Data'!H163)),NA())</f>
        <v>#N/A</v>
      </c>
      <c r="AQ169" s="507" t="e">
        <f ca="1">+IF(AND(ISNUMBER(OFFSET('Sanitation Data'!$H$6,0,10*ROW('Sanitation Data'!H163))),'Data Summary'!DF169="Yes"),OFFSET('Sanitation Data'!$H$6,0,10*ROW('Sanitation Data'!H163)),NA())</f>
        <v>#N/A</v>
      </c>
      <c r="AR169" s="507" t="e">
        <f ca="1">+IF(AND(ISNUMBER(OFFSET('Sanitation Data'!$H$10,0,10*ROW('Sanitation Data'!H163))),'Data Summary'!DG169="Yes"),OFFSET('Sanitation Data'!$H$10,0,10*ROW('Sanitation Data'!H163)),NA())</f>
        <v>#N/A</v>
      </c>
      <c r="AS169" s="507" t="e">
        <f ca="1">+IF(AND(ISNUMBER(OFFSET('Sanitation Data'!$H$11,0,10*ROW('Sanitation Data'!H163))),'Data Summary'!DH169="Yes"),OFFSET('Sanitation Data'!$H$11,0,10*ROW('Sanitation Data'!H163)),NA())</f>
        <v>#N/A</v>
      </c>
      <c r="AT169" s="507" t="e">
        <f ca="1">+IF(AND(ISNUMBER(OFFSET('Sanitation Data'!$H$12,0,10*ROW('Sanitation Data'!H163))),'Data Summary'!DI169="Yes"),OFFSET('Sanitation Data'!$H$12,0,10*ROW('Sanitation Data'!H163)),NA())</f>
        <v>#N/A</v>
      </c>
      <c r="AU169" s="507" t="e">
        <f ca="1">+IF(AND(ISNUMBER(OFFSET('Sanitation Data'!$I$4,0,10*ROW('Sanitation Data'!I163))),'Data Summary'!DJ169="Yes"),100-OFFSET('Sanitation Data'!$I$4,0,10*ROW('Sanitation Data'!I163)),NA())</f>
        <v>#N/A</v>
      </c>
      <c r="AV169" s="507" t="e">
        <f ca="1">+IF(AND(ISNUMBER(OFFSET('Sanitation Data'!$I$6,0,10*ROW('Sanitation Data'!I163))),'Data Summary'!DK169="Yes"),OFFSET('Sanitation Data'!$I$6,0,10*ROW('Sanitation Data'!I163)),NA())</f>
        <v>#N/A</v>
      </c>
      <c r="AW169" s="507" t="e">
        <f ca="1">+IF(AND(ISNUMBER(OFFSET('Sanitation Data'!$I$10,0,10*ROW('Sanitation Data'!I163))),'Data Summary'!DL169="Yes"),OFFSET('Sanitation Data'!$I$10,0,10*ROW('Sanitation Data'!I163)),NA())</f>
        <v>#N/A</v>
      </c>
      <c r="AX169" s="507" t="e">
        <f ca="1">+IF(AND(ISNUMBER(OFFSET('Sanitation Data'!$I$11,0,10*ROW('Sanitation Data'!I163))),'Data Summary'!DM169="Yes"),OFFSET('Sanitation Data'!$I$11,0,10*ROW('Sanitation Data'!I163)),NA())</f>
        <v>#N/A</v>
      </c>
      <c r="AY169" s="507" t="e">
        <f ca="1">+IF(AND(ISNUMBER(OFFSET('Sanitation Data'!$I$12,0,10*ROW('Sanitation Data'!I163))),'Data Summary'!DN169="Yes"),OFFSET('Sanitation Data'!$I$12,0,10*ROW('Sanitation Data'!I163)),NA())</f>
        <v>#N/A</v>
      </c>
      <c r="AZ169" s="508" t="e">
        <f ca="1">+IF(AND(ISNUMBER(OFFSET('Hygiene Data'!$D$5,0,10*ROW('Hygiene Data'!D163))),'Data Summary'!DO169="Yes"),OFFSET('Hygiene Data'!$D$5,0,10*ROW('Hygiene Data'!D163)),NA())</f>
        <v>#N/A</v>
      </c>
      <c r="BA169" s="508" t="e">
        <f ca="1">+IF(AND(ISNUMBER(OFFSET('Hygiene Data'!$D$7,0,10*ROW('Hygiene Data'!D163))),'Data Summary'!DP169="Yes"),OFFSET('Hygiene Data'!$D$7,0,10*ROW('Hygiene Data'!D163)),NA())</f>
        <v>#N/A</v>
      </c>
      <c r="BB169" s="508" t="e">
        <f ca="1">+IF(AND(ISNUMBER(OFFSET('Hygiene Data'!$D$9,0,10*ROW('Hygiene Data'!D163))),'Data Summary'!DQ169="Yes"),OFFSET('Hygiene Data'!$D$9,0,10*ROW('Hygiene Data'!D163)),NA())</f>
        <v>#N/A</v>
      </c>
      <c r="BC169" s="508" t="e">
        <f ca="1">+IF(AND(ISNUMBER(OFFSET('Hygiene Data'!$E$5,0,10*ROW('Hygiene Data'!E163))),'Data Summary'!DR169="Yes"),OFFSET('Hygiene Data'!$E$5,0,10*ROW('Hygiene Data'!E163)),NA())</f>
        <v>#N/A</v>
      </c>
      <c r="BD169" s="508" t="e">
        <f ca="1">+IF(AND(ISNUMBER(OFFSET('Hygiene Data'!$E$7,0,10*ROW('Hygiene Data'!E163))),'Data Summary'!DS169="Yes"),OFFSET('Hygiene Data'!$E$7,0,10*ROW('Hygiene Data'!E163)),NA())</f>
        <v>#N/A</v>
      </c>
      <c r="BE169" s="508" t="e">
        <f ca="1">+IF(AND(ISNUMBER(OFFSET('Hygiene Data'!$E$9,0,10*ROW('Hygiene Data'!E163))),'Data Summary'!DT169="Yes"),OFFSET('Hygiene Data'!$E$9,0,10*ROW('Hygiene Data'!E163)),NA())</f>
        <v>#N/A</v>
      </c>
      <c r="BF169" s="508" t="e">
        <f ca="1">+IF(AND(ISNUMBER(OFFSET('Hygiene Data'!$F$5,0,10*ROW('Hygiene Data'!F163))),'Data Summary'!DU169="Yes"),OFFSET('Hygiene Data'!$F$5,0,10*ROW('Hygiene Data'!F163)),NA())</f>
        <v>#N/A</v>
      </c>
      <c r="BG169" s="508" t="e">
        <f ca="1">+IF(AND(ISNUMBER(OFFSET('Hygiene Data'!$F$7,0,10*ROW('Hygiene Data'!F163))),'Data Summary'!DV169="Yes"),OFFSET('Hygiene Data'!$F$7,0,10*ROW('Hygiene Data'!F163)),NA())</f>
        <v>#N/A</v>
      </c>
      <c r="BH169" s="508" t="e">
        <f ca="1">+IF(AND(ISNUMBER(OFFSET('Hygiene Data'!$F$9,0,10*ROW('Hygiene Data'!F163))),'Data Summary'!DW169="Yes"),OFFSET('Hygiene Data'!$F$9,0,10*ROW('Hygiene Data'!F163)),NA())</f>
        <v>#N/A</v>
      </c>
      <c r="BI169" s="508" t="e">
        <f ca="1">+IF(AND(ISNUMBER(OFFSET('Hygiene Data'!$G$5,0,10*ROW('Hygiene Data'!G163))),'Data Summary'!DX169="Yes"),OFFSET('Hygiene Data'!$G$5,0,10*ROW('Hygiene Data'!G163)),NA())</f>
        <v>#N/A</v>
      </c>
      <c r="BJ169" s="508" t="e">
        <f ca="1">+IF(AND(ISNUMBER(OFFSET('Hygiene Data'!$G$7,0,10*ROW('Hygiene Data'!G163))),'Data Summary'!DY169="Yes"),OFFSET('Hygiene Data'!$G$7,0,10*ROW('Hygiene Data'!G163)),NA())</f>
        <v>#N/A</v>
      </c>
      <c r="BK169" s="508" t="e">
        <f ca="1">+IF(AND(ISNUMBER(OFFSET('Hygiene Data'!$G$9,0,10*ROW('Hygiene Data'!G163))),'Data Summary'!DZ169="Yes"),OFFSET('Hygiene Data'!$G$9,0,10*ROW('Hygiene Data'!G163)),NA())</f>
        <v>#N/A</v>
      </c>
      <c r="BL169" s="508" t="e">
        <f ca="1">+IF(AND(ISNUMBER(OFFSET('Hygiene Data'!$H$5,0,10*ROW('Hygiene Data'!H163))),'Data Summary'!EA169="Yes"),OFFSET('Hygiene Data'!$H$5,0,10*ROW('Hygiene Data'!H163)),NA())</f>
        <v>#N/A</v>
      </c>
      <c r="BM169" s="508" t="e">
        <f ca="1">+IF(AND(ISNUMBER(OFFSET('Hygiene Data'!$H$7,0,10*ROW('Hygiene Data'!H163))),'Data Summary'!EB169="Yes"),OFFSET('Hygiene Data'!$H$7,0,10*ROW('Hygiene Data'!H163)),NA())</f>
        <v>#N/A</v>
      </c>
      <c r="BN169" s="508" t="e">
        <f ca="1">+IF(AND(ISNUMBER(OFFSET('Hygiene Data'!$H$9,0,10*ROW('Hygiene Data'!H163))),'Data Summary'!EC169="Yes"),OFFSET('Hygiene Data'!$H$9,0,10*ROW('Hygiene Data'!H163)),NA())</f>
        <v>#N/A</v>
      </c>
      <c r="BO169" s="508" t="e">
        <f ca="1">+IF(AND(ISNUMBER(OFFSET('Hygiene Data'!$I$5,0,10*ROW('Hygiene Data'!I163))),'Data Summary'!ED169="Yes"),OFFSET('Hygiene Data'!$I$5,0,10*ROW('Hygiene Data'!I163)),NA())</f>
        <v>#N/A</v>
      </c>
      <c r="BP169" s="508" t="e">
        <f ca="1">+IF(AND(ISNUMBER(OFFSET('Hygiene Data'!$I$7,0,10*ROW('Hygiene Data'!I163))),'Data Summary'!EE169="Yes"),OFFSET('Hygiene Data'!$I$7,0,10*ROW('Hygiene Data'!I163)),NA())</f>
        <v>#N/A</v>
      </c>
      <c r="BQ169" s="508" t="e">
        <f ca="1">+IF(AND(ISNUMBER(OFFSET('Hygiene Data'!$I$9,0,10*ROW('Hygiene Data'!I163))),'Data Summary'!EF169="Yes"),OFFSET('Hygiene Data'!$I$9,0,10*ROW('Hygiene Data'!I163)),NA())</f>
        <v>#N/A</v>
      </c>
    </row>
    <row r="170" spans="1:69" x14ac:dyDescent="0.25">
      <c r="A170" s="504" t="e">
        <f ca="1">+RIGHT('Data Summary'!A170,LEN('Data Summary'!A170)-9)</f>
        <v>#VALUE!</v>
      </c>
      <c r="B170" s="478" t="str">
        <f ca="1">+IF(ISTEXT('Data Summary'!B170),'Data Summary'!B170,"")</f>
        <v/>
      </c>
      <c r="C170" s="505" t="e">
        <f ca="1">+VALUE('Data Summary'!C170)</f>
        <v>#VALUE!</v>
      </c>
      <c r="D170" s="506" t="e">
        <f ca="1">+IF(AND(ISNUMBER(OFFSET('Water Data'!$D$4,0,10*ROW('Water Data'!D164))),'Data Summary'!BS170="Yes"),100-OFFSET('Water Data'!$D$4,0,10*ROW('Water Data'!D164)),NA())</f>
        <v>#N/A</v>
      </c>
      <c r="E170" s="506" t="e">
        <f ca="1">+IF(AND(ISNUMBER(OFFSET('Water Data'!$D$6,0,10*ROW('Water Data'!D164))),'Data Summary'!BT170="Yes"),OFFSET('Water Data'!$D$6,0,10*ROW('Water Data'!D164)),NA())</f>
        <v>#N/A</v>
      </c>
      <c r="F170" s="506" t="e">
        <f ca="1">+IF(AND(ISNUMBER(OFFSET('Water Data'!$D$9,0,10*ROW('Water Data'!D164))),'Data Summary'!BU170="Yes"),OFFSET('Water Data'!$D$9,0,10*ROW('Water Data'!D164)),NA())</f>
        <v>#N/A</v>
      </c>
      <c r="G170" s="506" t="e">
        <f ca="1">+IF(AND(ISNUMBER(OFFSET('Water Data'!$E$4,0,10*ROW('Water Data'!E164))),'Data Summary'!BV170="Yes"),100-OFFSET('Water Data'!$E$4,0,10*ROW('Water Data'!E164)),NA())</f>
        <v>#N/A</v>
      </c>
      <c r="H170" s="506" t="e">
        <f ca="1">+IF(AND(ISNUMBER(OFFSET('Water Data'!$E$6,0,10*ROW('Water Data'!E164))),'Data Summary'!BW170="Yes"),OFFSET('Water Data'!$E$6,0,10*ROW('Water Data'!E164)),NA())</f>
        <v>#N/A</v>
      </c>
      <c r="I170" s="506" t="e">
        <f ca="1">+IF(AND(ISNUMBER(OFFSET('Water Data'!$E$9,0,10*ROW('Water Data'!E164))),'Data Summary'!BX170="Yes"),OFFSET('Water Data'!$E$9,0,10*ROW('Water Data'!E164)),NA())</f>
        <v>#N/A</v>
      </c>
      <c r="J170" s="506" t="e">
        <f ca="1">+IF(AND(ISNUMBER(OFFSET('Water Data'!$F$4,0,10*ROW('Water Data'!F164))),'Data Summary'!BY170="Yes"),100-OFFSET('Water Data'!$F$4,0,10*ROW('Water Data'!F164)),NA())</f>
        <v>#N/A</v>
      </c>
      <c r="K170" s="506" t="e">
        <f ca="1">+IF(AND(ISNUMBER(OFFSET('Water Data'!$F$6,0,10*ROW('Water Data'!F164))),'Data Summary'!BZ170="Yes"),OFFSET('Water Data'!$F$6,0,10*ROW('Water Data'!F164)),NA())</f>
        <v>#N/A</v>
      </c>
      <c r="L170" s="506" t="e">
        <f ca="1">+IF(AND(ISNUMBER(OFFSET('Water Data'!$F$9,0,10*ROW('Water Data'!F164))),'Data Summary'!CA170="Yes"),OFFSET('Water Data'!$F$9,0,10*ROW('Water Data'!F164)),NA())</f>
        <v>#N/A</v>
      </c>
      <c r="M170" s="506" t="e">
        <f ca="1">+IF(AND(ISNUMBER(OFFSET('Water Data'!$G$4,0,10*ROW('Water Data'!G164))),'Data Summary'!CB170="Yes"),100-OFFSET('Water Data'!$G$4,0,10*ROW('Water Data'!G164)),NA())</f>
        <v>#N/A</v>
      </c>
      <c r="N170" s="506" t="e">
        <f ca="1">+IF(AND(ISNUMBER(OFFSET('Water Data'!$G$6,0,10*ROW('Water Data'!G164))),'Data Summary'!CC170="Yes"),OFFSET('Water Data'!$G$6,0,10*ROW('Water Data'!G164)),NA())</f>
        <v>#N/A</v>
      </c>
      <c r="O170" s="506" t="e">
        <f ca="1">+IF(AND(ISNUMBER(OFFSET('Water Data'!$G$9,0,10*ROW('Water Data'!G164))),'Data Summary'!CD170="Yes"),OFFSET('Water Data'!$G$9,0,10*ROW('Water Data'!G164)),NA())</f>
        <v>#N/A</v>
      </c>
      <c r="P170" s="506" t="e">
        <f ca="1">+IF(AND(ISNUMBER(OFFSET('Water Data'!$H$4,0,10*ROW('Water Data'!H164))),'Data Summary'!CE170="Yes"),100-OFFSET('Water Data'!$H$4,0,10*ROW('Water Data'!H164)),NA())</f>
        <v>#N/A</v>
      </c>
      <c r="Q170" s="506" t="e">
        <f ca="1">+IF(AND(ISNUMBER(OFFSET('Water Data'!$H$6,0,10*ROW('Water Data'!H164))),'Data Summary'!CF170="Yes"),OFFSET('Water Data'!$H$6,0,10*ROW('Water Data'!H164)),NA())</f>
        <v>#N/A</v>
      </c>
      <c r="R170" s="506" t="e">
        <f ca="1">+IF(AND(ISNUMBER(OFFSET('Water Data'!$H$9,0,10*ROW('Water Data'!H164))),'Data Summary'!CG170="Yes"),OFFSET('Water Data'!$H$9,0,10*ROW('Water Data'!H164)),NA())</f>
        <v>#N/A</v>
      </c>
      <c r="S170" s="506" t="e">
        <f ca="1">+IF(AND(ISNUMBER(OFFSET('Water Data'!$I$4,0,10*ROW('Water Data'!I164))),'Data Summary'!CH170="Yes"),100-OFFSET('Water Data'!$I$4,0,10*ROW('Water Data'!I164)),NA())</f>
        <v>#N/A</v>
      </c>
      <c r="T170" s="506" t="e">
        <f ca="1">+IF(AND(ISNUMBER(OFFSET('Water Data'!$I$6,0,10*ROW('Water Data'!I164))),'Data Summary'!CI170="Yes"),OFFSET('Water Data'!$I$6,0,10*ROW('Water Data'!I164)),NA())</f>
        <v>#N/A</v>
      </c>
      <c r="U170" s="506" t="e">
        <f ca="1">+IF(AND(ISNUMBER(OFFSET('Water Data'!$I$9,0,10*ROW('Water Data'!I164))),'Data Summary'!CJ170="Yes"),OFFSET('Water Data'!$I$9,0,10*ROW('Water Data'!I164)),NA())</f>
        <v>#N/A</v>
      </c>
      <c r="V170" s="507" t="e">
        <f ca="1">+IF(AND(ISNUMBER(OFFSET('Sanitation Data'!$D$4,0,10*ROW('Sanitation Data'!D164))),'Data Summary'!CK170="Yes"),100-OFFSET('Sanitation Data'!$D$4,0,10*ROW('Sanitation Data'!D164)),NA())</f>
        <v>#N/A</v>
      </c>
      <c r="W170" s="507" t="e">
        <f ca="1">+IF(AND(ISNUMBER(OFFSET('Sanitation Data'!$D$6,0,10*ROW('Sanitation Data'!D164))),'Data Summary'!CL170="Yes"),OFFSET('Sanitation Data'!$D$6,0,10*ROW('Sanitation Data'!D164)),NA())</f>
        <v>#N/A</v>
      </c>
      <c r="X170" s="507" t="e">
        <f ca="1">+IF(AND(ISNUMBER(OFFSET('Sanitation Data'!$D$10,0,10*ROW('Sanitation Data'!D164))),'Data Summary'!CM170="Yes"),OFFSET('Sanitation Data'!$D$10,0,10*ROW('Sanitation Data'!D164)),NA())</f>
        <v>#N/A</v>
      </c>
      <c r="Y170" s="507" t="e">
        <f ca="1">+IF(AND(ISNUMBER(OFFSET('Sanitation Data'!$D$11,0,10*ROW('Sanitation Data'!D164))),'Data Summary'!CN170="Yes"),OFFSET('Sanitation Data'!$D$11,0,10*ROW('Sanitation Data'!D164)),NA())</f>
        <v>#N/A</v>
      </c>
      <c r="Z170" s="507" t="e">
        <f ca="1">+IF(AND(ISNUMBER(OFFSET('Sanitation Data'!$D$12,0,10*ROW('Sanitation Data'!D164))),'Data Summary'!CO170="Yes"),OFFSET('Sanitation Data'!$D$12,0,10*ROW('Sanitation Data'!D164)),NA())</f>
        <v>#N/A</v>
      </c>
      <c r="AA170" s="507" t="e">
        <f ca="1">+IF(AND(ISNUMBER(OFFSET('Sanitation Data'!$E$4,0,10*ROW('Sanitation Data'!E164))),'Data Summary'!CP170="Yes"),100-OFFSET('Sanitation Data'!$E$4,0,10*ROW('Sanitation Data'!E164)),NA())</f>
        <v>#N/A</v>
      </c>
      <c r="AB170" s="507" t="e">
        <f ca="1">+IF(AND(ISNUMBER(OFFSET('Sanitation Data'!$E$6,0,10*ROW('Sanitation Data'!E164))),'Data Summary'!CQ170="Yes"),OFFSET('Sanitation Data'!$E$6,0,10*ROW('Sanitation Data'!E164)),NA())</f>
        <v>#N/A</v>
      </c>
      <c r="AC170" s="507" t="e">
        <f ca="1">+IF(AND(ISNUMBER(OFFSET('Sanitation Data'!$E$10,0,10*ROW('Sanitation Data'!E164))),'Data Summary'!CR170="Yes"),OFFSET('Sanitation Data'!$E$10,0,10*ROW('Sanitation Data'!E164)),NA())</f>
        <v>#N/A</v>
      </c>
      <c r="AD170" s="507" t="e">
        <f ca="1">+IF(AND(ISNUMBER(OFFSET('Sanitation Data'!$E$11,0,10*ROW('Sanitation Data'!E164))),'Data Summary'!CS170="Yes"),OFFSET('Sanitation Data'!$E$11,0,10*ROW('Sanitation Data'!E164)),NA())</f>
        <v>#N/A</v>
      </c>
      <c r="AE170" s="507" t="e">
        <f ca="1">+IF(AND(ISNUMBER(OFFSET('Sanitation Data'!$E$12,0,10*ROW('Sanitation Data'!E164))),'Data Summary'!CT170="Yes"),OFFSET('Sanitation Data'!$E$12,0,10*ROW('Sanitation Data'!E164)),NA())</f>
        <v>#N/A</v>
      </c>
      <c r="AF170" s="507" t="e">
        <f ca="1">+IF(AND(ISNUMBER(OFFSET('Sanitation Data'!$F$4,0,10*ROW('Sanitation Data'!F164))),'Data Summary'!CU170="Yes"),100-OFFSET('Sanitation Data'!$F$4,0,10*ROW('Sanitation Data'!F164)),NA())</f>
        <v>#N/A</v>
      </c>
      <c r="AG170" s="507" t="e">
        <f ca="1">+IF(AND(ISNUMBER(OFFSET('Sanitation Data'!$F$6,0,10*ROW('Sanitation Data'!F164))),'Data Summary'!CV170="Yes"),OFFSET('Sanitation Data'!$F$6,0,10*ROW('Sanitation Data'!F164)),NA())</f>
        <v>#N/A</v>
      </c>
      <c r="AH170" s="507" t="e">
        <f ca="1">+IF(AND(ISNUMBER(OFFSET('Sanitation Data'!$F$10,0,10*ROW('Sanitation Data'!F164))),'Data Summary'!CW170="Yes"),OFFSET('Sanitation Data'!$F$10,0,10*ROW('Sanitation Data'!F164)),NA())</f>
        <v>#N/A</v>
      </c>
      <c r="AI170" s="507" t="e">
        <f ca="1">+IF(AND(ISNUMBER(OFFSET('Sanitation Data'!$F$11,0,10*ROW('Sanitation Data'!F164))),'Data Summary'!CX170="Yes"),OFFSET('Sanitation Data'!$F$11,0,10*ROW('Sanitation Data'!F164)),NA())</f>
        <v>#N/A</v>
      </c>
      <c r="AJ170" s="507" t="e">
        <f ca="1">+IF(AND(ISNUMBER(OFFSET('Sanitation Data'!$F$12,0,10*ROW('Sanitation Data'!F164))),'Data Summary'!CY170="Yes"),OFFSET('Sanitation Data'!$F$12,0,10*ROW('Sanitation Data'!F164)),NA())</f>
        <v>#N/A</v>
      </c>
      <c r="AK170" s="507" t="e">
        <f ca="1">+IF(AND(ISNUMBER(OFFSET('Sanitation Data'!$G$4,0,10*ROW('Sanitation Data'!G164))),'Data Summary'!CZ170="Yes"),100-OFFSET('Sanitation Data'!$G$4,0,10*ROW('Sanitation Data'!G164)),NA())</f>
        <v>#N/A</v>
      </c>
      <c r="AL170" s="507" t="e">
        <f ca="1">+IF(AND(ISNUMBER(OFFSET('Sanitation Data'!$G$6,0,10*ROW('Sanitation Data'!G164))),'Data Summary'!DA170="Yes"),OFFSET('Sanitation Data'!$G$6,0,10*ROW('Sanitation Data'!G164)),NA())</f>
        <v>#N/A</v>
      </c>
      <c r="AM170" s="507" t="e">
        <f ca="1">+IF(AND(ISNUMBER(OFFSET('Sanitation Data'!$G$10,0,10*ROW('Sanitation Data'!G164))),'Data Summary'!DB170="Yes"),OFFSET('Sanitation Data'!$G$10,0,10*ROW('Sanitation Data'!G164)),NA())</f>
        <v>#N/A</v>
      </c>
      <c r="AN170" s="507" t="e">
        <f ca="1">+IF(AND(ISNUMBER(OFFSET('Sanitation Data'!$G$11,0,10*ROW('Sanitation Data'!G164))),'Data Summary'!DC170="Yes"),OFFSET('Sanitation Data'!$G$11,0,10*ROW('Sanitation Data'!G164)),NA())</f>
        <v>#N/A</v>
      </c>
      <c r="AO170" s="507" t="e">
        <f ca="1">+IF(AND(ISNUMBER(OFFSET('Sanitation Data'!$G$12,0,10*ROW('Sanitation Data'!G164))),'Data Summary'!DD170="Yes"),OFFSET('Sanitation Data'!$G$12,0,10*ROW('Sanitation Data'!G164)),NA())</f>
        <v>#N/A</v>
      </c>
      <c r="AP170" s="507" t="e">
        <f ca="1">+IF(AND(ISNUMBER(OFFSET('Sanitation Data'!$H$4,0,10*ROW('Sanitation Data'!H164))),'Data Summary'!DE170="Yes"),100-OFFSET('Sanitation Data'!$H$4,0,10*ROW('Sanitation Data'!H164)),NA())</f>
        <v>#N/A</v>
      </c>
      <c r="AQ170" s="507" t="e">
        <f ca="1">+IF(AND(ISNUMBER(OFFSET('Sanitation Data'!$H$6,0,10*ROW('Sanitation Data'!H164))),'Data Summary'!DF170="Yes"),OFFSET('Sanitation Data'!$H$6,0,10*ROW('Sanitation Data'!H164)),NA())</f>
        <v>#N/A</v>
      </c>
      <c r="AR170" s="507" t="e">
        <f ca="1">+IF(AND(ISNUMBER(OFFSET('Sanitation Data'!$H$10,0,10*ROW('Sanitation Data'!H164))),'Data Summary'!DG170="Yes"),OFFSET('Sanitation Data'!$H$10,0,10*ROW('Sanitation Data'!H164)),NA())</f>
        <v>#N/A</v>
      </c>
      <c r="AS170" s="507" t="e">
        <f ca="1">+IF(AND(ISNUMBER(OFFSET('Sanitation Data'!$H$11,0,10*ROW('Sanitation Data'!H164))),'Data Summary'!DH170="Yes"),OFFSET('Sanitation Data'!$H$11,0,10*ROW('Sanitation Data'!H164)),NA())</f>
        <v>#N/A</v>
      </c>
      <c r="AT170" s="507" t="e">
        <f ca="1">+IF(AND(ISNUMBER(OFFSET('Sanitation Data'!$H$12,0,10*ROW('Sanitation Data'!H164))),'Data Summary'!DI170="Yes"),OFFSET('Sanitation Data'!$H$12,0,10*ROW('Sanitation Data'!H164)),NA())</f>
        <v>#N/A</v>
      </c>
      <c r="AU170" s="507" t="e">
        <f ca="1">+IF(AND(ISNUMBER(OFFSET('Sanitation Data'!$I$4,0,10*ROW('Sanitation Data'!I164))),'Data Summary'!DJ170="Yes"),100-OFFSET('Sanitation Data'!$I$4,0,10*ROW('Sanitation Data'!I164)),NA())</f>
        <v>#N/A</v>
      </c>
      <c r="AV170" s="507" t="e">
        <f ca="1">+IF(AND(ISNUMBER(OFFSET('Sanitation Data'!$I$6,0,10*ROW('Sanitation Data'!I164))),'Data Summary'!DK170="Yes"),OFFSET('Sanitation Data'!$I$6,0,10*ROW('Sanitation Data'!I164)),NA())</f>
        <v>#N/A</v>
      </c>
      <c r="AW170" s="507" t="e">
        <f ca="1">+IF(AND(ISNUMBER(OFFSET('Sanitation Data'!$I$10,0,10*ROW('Sanitation Data'!I164))),'Data Summary'!DL170="Yes"),OFFSET('Sanitation Data'!$I$10,0,10*ROW('Sanitation Data'!I164)),NA())</f>
        <v>#N/A</v>
      </c>
      <c r="AX170" s="507" t="e">
        <f ca="1">+IF(AND(ISNUMBER(OFFSET('Sanitation Data'!$I$11,0,10*ROW('Sanitation Data'!I164))),'Data Summary'!DM170="Yes"),OFFSET('Sanitation Data'!$I$11,0,10*ROW('Sanitation Data'!I164)),NA())</f>
        <v>#N/A</v>
      </c>
      <c r="AY170" s="507" t="e">
        <f ca="1">+IF(AND(ISNUMBER(OFFSET('Sanitation Data'!$I$12,0,10*ROW('Sanitation Data'!I164))),'Data Summary'!DN170="Yes"),OFFSET('Sanitation Data'!$I$12,0,10*ROW('Sanitation Data'!I164)),NA())</f>
        <v>#N/A</v>
      </c>
      <c r="AZ170" s="508" t="e">
        <f ca="1">+IF(AND(ISNUMBER(OFFSET('Hygiene Data'!$D$5,0,10*ROW('Hygiene Data'!D164))),'Data Summary'!DO170="Yes"),OFFSET('Hygiene Data'!$D$5,0,10*ROW('Hygiene Data'!D164)),NA())</f>
        <v>#N/A</v>
      </c>
      <c r="BA170" s="508" t="e">
        <f ca="1">+IF(AND(ISNUMBER(OFFSET('Hygiene Data'!$D$7,0,10*ROW('Hygiene Data'!D164))),'Data Summary'!DP170="Yes"),OFFSET('Hygiene Data'!$D$7,0,10*ROW('Hygiene Data'!D164)),NA())</f>
        <v>#N/A</v>
      </c>
      <c r="BB170" s="508" t="e">
        <f ca="1">+IF(AND(ISNUMBER(OFFSET('Hygiene Data'!$D$9,0,10*ROW('Hygiene Data'!D164))),'Data Summary'!DQ170="Yes"),OFFSET('Hygiene Data'!$D$9,0,10*ROW('Hygiene Data'!D164)),NA())</f>
        <v>#N/A</v>
      </c>
      <c r="BC170" s="508" t="e">
        <f ca="1">+IF(AND(ISNUMBER(OFFSET('Hygiene Data'!$E$5,0,10*ROW('Hygiene Data'!E164))),'Data Summary'!DR170="Yes"),OFFSET('Hygiene Data'!$E$5,0,10*ROW('Hygiene Data'!E164)),NA())</f>
        <v>#N/A</v>
      </c>
      <c r="BD170" s="508" t="e">
        <f ca="1">+IF(AND(ISNUMBER(OFFSET('Hygiene Data'!$E$7,0,10*ROW('Hygiene Data'!E164))),'Data Summary'!DS170="Yes"),OFFSET('Hygiene Data'!$E$7,0,10*ROW('Hygiene Data'!E164)),NA())</f>
        <v>#N/A</v>
      </c>
      <c r="BE170" s="508" t="e">
        <f ca="1">+IF(AND(ISNUMBER(OFFSET('Hygiene Data'!$E$9,0,10*ROW('Hygiene Data'!E164))),'Data Summary'!DT170="Yes"),OFFSET('Hygiene Data'!$E$9,0,10*ROW('Hygiene Data'!E164)),NA())</f>
        <v>#N/A</v>
      </c>
      <c r="BF170" s="508" t="e">
        <f ca="1">+IF(AND(ISNUMBER(OFFSET('Hygiene Data'!$F$5,0,10*ROW('Hygiene Data'!F164))),'Data Summary'!DU170="Yes"),OFFSET('Hygiene Data'!$F$5,0,10*ROW('Hygiene Data'!F164)),NA())</f>
        <v>#N/A</v>
      </c>
      <c r="BG170" s="508" t="e">
        <f ca="1">+IF(AND(ISNUMBER(OFFSET('Hygiene Data'!$F$7,0,10*ROW('Hygiene Data'!F164))),'Data Summary'!DV170="Yes"),OFFSET('Hygiene Data'!$F$7,0,10*ROW('Hygiene Data'!F164)),NA())</f>
        <v>#N/A</v>
      </c>
      <c r="BH170" s="508" t="e">
        <f ca="1">+IF(AND(ISNUMBER(OFFSET('Hygiene Data'!$F$9,0,10*ROW('Hygiene Data'!F164))),'Data Summary'!DW170="Yes"),OFFSET('Hygiene Data'!$F$9,0,10*ROW('Hygiene Data'!F164)),NA())</f>
        <v>#N/A</v>
      </c>
      <c r="BI170" s="508" t="e">
        <f ca="1">+IF(AND(ISNUMBER(OFFSET('Hygiene Data'!$G$5,0,10*ROW('Hygiene Data'!G164))),'Data Summary'!DX170="Yes"),OFFSET('Hygiene Data'!$G$5,0,10*ROW('Hygiene Data'!G164)),NA())</f>
        <v>#N/A</v>
      </c>
      <c r="BJ170" s="508" t="e">
        <f ca="1">+IF(AND(ISNUMBER(OFFSET('Hygiene Data'!$G$7,0,10*ROW('Hygiene Data'!G164))),'Data Summary'!DY170="Yes"),OFFSET('Hygiene Data'!$G$7,0,10*ROW('Hygiene Data'!G164)),NA())</f>
        <v>#N/A</v>
      </c>
      <c r="BK170" s="508" t="e">
        <f ca="1">+IF(AND(ISNUMBER(OFFSET('Hygiene Data'!$G$9,0,10*ROW('Hygiene Data'!G164))),'Data Summary'!DZ170="Yes"),OFFSET('Hygiene Data'!$G$9,0,10*ROW('Hygiene Data'!G164)),NA())</f>
        <v>#N/A</v>
      </c>
      <c r="BL170" s="508" t="e">
        <f ca="1">+IF(AND(ISNUMBER(OFFSET('Hygiene Data'!$H$5,0,10*ROW('Hygiene Data'!H164))),'Data Summary'!EA170="Yes"),OFFSET('Hygiene Data'!$H$5,0,10*ROW('Hygiene Data'!H164)),NA())</f>
        <v>#N/A</v>
      </c>
      <c r="BM170" s="508" t="e">
        <f ca="1">+IF(AND(ISNUMBER(OFFSET('Hygiene Data'!$H$7,0,10*ROW('Hygiene Data'!H164))),'Data Summary'!EB170="Yes"),OFFSET('Hygiene Data'!$H$7,0,10*ROW('Hygiene Data'!H164)),NA())</f>
        <v>#N/A</v>
      </c>
      <c r="BN170" s="508" t="e">
        <f ca="1">+IF(AND(ISNUMBER(OFFSET('Hygiene Data'!$H$9,0,10*ROW('Hygiene Data'!H164))),'Data Summary'!EC170="Yes"),OFFSET('Hygiene Data'!$H$9,0,10*ROW('Hygiene Data'!H164)),NA())</f>
        <v>#N/A</v>
      </c>
      <c r="BO170" s="508" t="e">
        <f ca="1">+IF(AND(ISNUMBER(OFFSET('Hygiene Data'!$I$5,0,10*ROW('Hygiene Data'!I164))),'Data Summary'!ED170="Yes"),OFFSET('Hygiene Data'!$I$5,0,10*ROW('Hygiene Data'!I164)),NA())</f>
        <v>#N/A</v>
      </c>
      <c r="BP170" s="508" t="e">
        <f ca="1">+IF(AND(ISNUMBER(OFFSET('Hygiene Data'!$I$7,0,10*ROW('Hygiene Data'!I164))),'Data Summary'!EE170="Yes"),OFFSET('Hygiene Data'!$I$7,0,10*ROW('Hygiene Data'!I164)),NA())</f>
        <v>#N/A</v>
      </c>
      <c r="BQ170" s="508" t="e">
        <f ca="1">+IF(AND(ISNUMBER(OFFSET('Hygiene Data'!$I$9,0,10*ROW('Hygiene Data'!I164))),'Data Summary'!EF170="Yes"),OFFSET('Hygiene Data'!$I$9,0,10*ROW('Hygiene Data'!I164)),NA())</f>
        <v>#N/A</v>
      </c>
    </row>
    <row r="171" spans="1:69" x14ac:dyDescent="0.25">
      <c r="A171" s="504" t="e">
        <f ca="1">+RIGHT('Data Summary'!A171,LEN('Data Summary'!A171)-9)</f>
        <v>#VALUE!</v>
      </c>
      <c r="B171" s="478" t="str">
        <f ca="1">+IF(ISTEXT('Data Summary'!B171),'Data Summary'!B171,"")</f>
        <v/>
      </c>
      <c r="C171" s="505" t="e">
        <f ca="1">+VALUE('Data Summary'!C171)</f>
        <v>#VALUE!</v>
      </c>
      <c r="D171" s="506" t="e">
        <f ca="1">+IF(AND(ISNUMBER(OFFSET('Water Data'!$D$4,0,10*ROW('Water Data'!D165))),'Data Summary'!BS171="Yes"),100-OFFSET('Water Data'!$D$4,0,10*ROW('Water Data'!D165)),NA())</f>
        <v>#N/A</v>
      </c>
      <c r="E171" s="506" t="e">
        <f ca="1">+IF(AND(ISNUMBER(OFFSET('Water Data'!$D$6,0,10*ROW('Water Data'!D165))),'Data Summary'!BT171="Yes"),OFFSET('Water Data'!$D$6,0,10*ROW('Water Data'!D165)),NA())</f>
        <v>#N/A</v>
      </c>
      <c r="F171" s="506" t="e">
        <f ca="1">+IF(AND(ISNUMBER(OFFSET('Water Data'!$D$9,0,10*ROW('Water Data'!D165))),'Data Summary'!BU171="Yes"),OFFSET('Water Data'!$D$9,0,10*ROW('Water Data'!D165)),NA())</f>
        <v>#N/A</v>
      </c>
      <c r="G171" s="506" t="e">
        <f ca="1">+IF(AND(ISNUMBER(OFFSET('Water Data'!$E$4,0,10*ROW('Water Data'!E165))),'Data Summary'!BV171="Yes"),100-OFFSET('Water Data'!$E$4,0,10*ROW('Water Data'!E165)),NA())</f>
        <v>#N/A</v>
      </c>
      <c r="H171" s="506" t="e">
        <f ca="1">+IF(AND(ISNUMBER(OFFSET('Water Data'!$E$6,0,10*ROW('Water Data'!E165))),'Data Summary'!BW171="Yes"),OFFSET('Water Data'!$E$6,0,10*ROW('Water Data'!E165)),NA())</f>
        <v>#N/A</v>
      </c>
      <c r="I171" s="506" t="e">
        <f ca="1">+IF(AND(ISNUMBER(OFFSET('Water Data'!$E$9,0,10*ROW('Water Data'!E165))),'Data Summary'!BX171="Yes"),OFFSET('Water Data'!$E$9,0,10*ROW('Water Data'!E165)),NA())</f>
        <v>#N/A</v>
      </c>
      <c r="J171" s="506" t="e">
        <f ca="1">+IF(AND(ISNUMBER(OFFSET('Water Data'!$F$4,0,10*ROW('Water Data'!F165))),'Data Summary'!BY171="Yes"),100-OFFSET('Water Data'!$F$4,0,10*ROW('Water Data'!F165)),NA())</f>
        <v>#N/A</v>
      </c>
      <c r="K171" s="506" t="e">
        <f ca="1">+IF(AND(ISNUMBER(OFFSET('Water Data'!$F$6,0,10*ROW('Water Data'!F165))),'Data Summary'!BZ171="Yes"),OFFSET('Water Data'!$F$6,0,10*ROW('Water Data'!F165)),NA())</f>
        <v>#N/A</v>
      </c>
      <c r="L171" s="506" t="e">
        <f ca="1">+IF(AND(ISNUMBER(OFFSET('Water Data'!$F$9,0,10*ROW('Water Data'!F165))),'Data Summary'!CA171="Yes"),OFFSET('Water Data'!$F$9,0,10*ROW('Water Data'!F165)),NA())</f>
        <v>#N/A</v>
      </c>
      <c r="M171" s="506" t="e">
        <f ca="1">+IF(AND(ISNUMBER(OFFSET('Water Data'!$G$4,0,10*ROW('Water Data'!G165))),'Data Summary'!CB171="Yes"),100-OFFSET('Water Data'!$G$4,0,10*ROW('Water Data'!G165)),NA())</f>
        <v>#N/A</v>
      </c>
      <c r="N171" s="506" t="e">
        <f ca="1">+IF(AND(ISNUMBER(OFFSET('Water Data'!$G$6,0,10*ROW('Water Data'!G165))),'Data Summary'!CC171="Yes"),OFFSET('Water Data'!$G$6,0,10*ROW('Water Data'!G165)),NA())</f>
        <v>#N/A</v>
      </c>
      <c r="O171" s="506" t="e">
        <f ca="1">+IF(AND(ISNUMBER(OFFSET('Water Data'!$G$9,0,10*ROW('Water Data'!G165))),'Data Summary'!CD171="Yes"),OFFSET('Water Data'!$G$9,0,10*ROW('Water Data'!G165)),NA())</f>
        <v>#N/A</v>
      </c>
      <c r="P171" s="506" t="e">
        <f ca="1">+IF(AND(ISNUMBER(OFFSET('Water Data'!$H$4,0,10*ROW('Water Data'!H165))),'Data Summary'!CE171="Yes"),100-OFFSET('Water Data'!$H$4,0,10*ROW('Water Data'!H165)),NA())</f>
        <v>#N/A</v>
      </c>
      <c r="Q171" s="506" t="e">
        <f ca="1">+IF(AND(ISNUMBER(OFFSET('Water Data'!$H$6,0,10*ROW('Water Data'!H165))),'Data Summary'!CF171="Yes"),OFFSET('Water Data'!$H$6,0,10*ROW('Water Data'!H165)),NA())</f>
        <v>#N/A</v>
      </c>
      <c r="R171" s="506" t="e">
        <f ca="1">+IF(AND(ISNUMBER(OFFSET('Water Data'!$H$9,0,10*ROW('Water Data'!H165))),'Data Summary'!CG171="Yes"),OFFSET('Water Data'!$H$9,0,10*ROW('Water Data'!H165)),NA())</f>
        <v>#N/A</v>
      </c>
      <c r="S171" s="506" t="e">
        <f ca="1">+IF(AND(ISNUMBER(OFFSET('Water Data'!$I$4,0,10*ROW('Water Data'!I165))),'Data Summary'!CH171="Yes"),100-OFFSET('Water Data'!$I$4,0,10*ROW('Water Data'!I165)),NA())</f>
        <v>#N/A</v>
      </c>
      <c r="T171" s="506" t="e">
        <f ca="1">+IF(AND(ISNUMBER(OFFSET('Water Data'!$I$6,0,10*ROW('Water Data'!I165))),'Data Summary'!CI171="Yes"),OFFSET('Water Data'!$I$6,0,10*ROW('Water Data'!I165)),NA())</f>
        <v>#N/A</v>
      </c>
      <c r="U171" s="506" t="e">
        <f ca="1">+IF(AND(ISNUMBER(OFFSET('Water Data'!$I$9,0,10*ROW('Water Data'!I165))),'Data Summary'!CJ171="Yes"),OFFSET('Water Data'!$I$9,0,10*ROW('Water Data'!I165)),NA())</f>
        <v>#N/A</v>
      </c>
      <c r="V171" s="507" t="e">
        <f ca="1">+IF(AND(ISNUMBER(OFFSET('Sanitation Data'!$D$4,0,10*ROW('Sanitation Data'!D165))),'Data Summary'!CK171="Yes"),100-OFFSET('Sanitation Data'!$D$4,0,10*ROW('Sanitation Data'!D165)),NA())</f>
        <v>#N/A</v>
      </c>
      <c r="W171" s="507" t="e">
        <f ca="1">+IF(AND(ISNUMBER(OFFSET('Sanitation Data'!$D$6,0,10*ROW('Sanitation Data'!D165))),'Data Summary'!CL171="Yes"),OFFSET('Sanitation Data'!$D$6,0,10*ROW('Sanitation Data'!D165)),NA())</f>
        <v>#N/A</v>
      </c>
      <c r="X171" s="507" t="e">
        <f ca="1">+IF(AND(ISNUMBER(OFFSET('Sanitation Data'!$D$10,0,10*ROW('Sanitation Data'!D165))),'Data Summary'!CM171="Yes"),OFFSET('Sanitation Data'!$D$10,0,10*ROW('Sanitation Data'!D165)),NA())</f>
        <v>#N/A</v>
      </c>
      <c r="Y171" s="507" t="e">
        <f ca="1">+IF(AND(ISNUMBER(OFFSET('Sanitation Data'!$D$11,0,10*ROW('Sanitation Data'!D165))),'Data Summary'!CN171="Yes"),OFFSET('Sanitation Data'!$D$11,0,10*ROW('Sanitation Data'!D165)),NA())</f>
        <v>#N/A</v>
      </c>
      <c r="Z171" s="507" t="e">
        <f ca="1">+IF(AND(ISNUMBER(OFFSET('Sanitation Data'!$D$12,0,10*ROW('Sanitation Data'!D165))),'Data Summary'!CO171="Yes"),OFFSET('Sanitation Data'!$D$12,0,10*ROW('Sanitation Data'!D165)),NA())</f>
        <v>#N/A</v>
      </c>
      <c r="AA171" s="507" t="e">
        <f ca="1">+IF(AND(ISNUMBER(OFFSET('Sanitation Data'!$E$4,0,10*ROW('Sanitation Data'!E165))),'Data Summary'!CP171="Yes"),100-OFFSET('Sanitation Data'!$E$4,0,10*ROW('Sanitation Data'!E165)),NA())</f>
        <v>#N/A</v>
      </c>
      <c r="AB171" s="507" t="e">
        <f ca="1">+IF(AND(ISNUMBER(OFFSET('Sanitation Data'!$E$6,0,10*ROW('Sanitation Data'!E165))),'Data Summary'!CQ171="Yes"),OFFSET('Sanitation Data'!$E$6,0,10*ROW('Sanitation Data'!E165)),NA())</f>
        <v>#N/A</v>
      </c>
      <c r="AC171" s="507" t="e">
        <f ca="1">+IF(AND(ISNUMBER(OFFSET('Sanitation Data'!$E$10,0,10*ROW('Sanitation Data'!E165))),'Data Summary'!CR171="Yes"),OFFSET('Sanitation Data'!$E$10,0,10*ROW('Sanitation Data'!E165)),NA())</f>
        <v>#N/A</v>
      </c>
      <c r="AD171" s="507" t="e">
        <f ca="1">+IF(AND(ISNUMBER(OFFSET('Sanitation Data'!$E$11,0,10*ROW('Sanitation Data'!E165))),'Data Summary'!CS171="Yes"),OFFSET('Sanitation Data'!$E$11,0,10*ROW('Sanitation Data'!E165)),NA())</f>
        <v>#N/A</v>
      </c>
      <c r="AE171" s="507" t="e">
        <f ca="1">+IF(AND(ISNUMBER(OFFSET('Sanitation Data'!$E$12,0,10*ROW('Sanitation Data'!E165))),'Data Summary'!CT171="Yes"),OFFSET('Sanitation Data'!$E$12,0,10*ROW('Sanitation Data'!E165)),NA())</f>
        <v>#N/A</v>
      </c>
      <c r="AF171" s="507" t="e">
        <f ca="1">+IF(AND(ISNUMBER(OFFSET('Sanitation Data'!$F$4,0,10*ROW('Sanitation Data'!F165))),'Data Summary'!CU171="Yes"),100-OFFSET('Sanitation Data'!$F$4,0,10*ROW('Sanitation Data'!F165)),NA())</f>
        <v>#N/A</v>
      </c>
      <c r="AG171" s="507" t="e">
        <f ca="1">+IF(AND(ISNUMBER(OFFSET('Sanitation Data'!$F$6,0,10*ROW('Sanitation Data'!F165))),'Data Summary'!CV171="Yes"),OFFSET('Sanitation Data'!$F$6,0,10*ROW('Sanitation Data'!F165)),NA())</f>
        <v>#N/A</v>
      </c>
      <c r="AH171" s="507" t="e">
        <f ca="1">+IF(AND(ISNUMBER(OFFSET('Sanitation Data'!$F$10,0,10*ROW('Sanitation Data'!F165))),'Data Summary'!CW171="Yes"),OFFSET('Sanitation Data'!$F$10,0,10*ROW('Sanitation Data'!F165)),NA())</f>
        <v>#N/A</v>
      </c>
      <c r="AI171" s="507" t="e">
        <f ca="1">+IF(AND(ISNUMBER(OFFSET('Sanitation Data'!$F$11,0,10*ROW('Sanitation Data'!F165))),'Data Summary'!CX171="Yes"),OFFSET('Sanitation Data'!$F$11,0,10*ROW('Sanitation Data'!F165)),NA())</f>
        <v>#N/A</v>
      </c>
      <c r="AJ171" s="507" t="e">
        <f ca="1">+IF(AND(ISNUMBER(OFFSET('Sanitation Data'!$F$12,0,10*ROW('Sanitation Data'!F165))),'Data Summary'!CY171="Yes"),OFFSET('Sanitation Data'!$F$12,0,10*ROW('Sanitation Data'!F165)),NA())</f>
        <v>#N/A</v>
      </c>
      <c r="AK171" s="507" t="e">
        <f ca="1">+IF(AND(ISNUMBER(OFFSET('Sanitation Data'!$G$4,0,10*ROW('Sanitation Data'!G165))),'Data Summary'!CZ171="Yes"),100-OFFSET('Sanitation Data'!$G$4,0,10*ROW('Sanitation Data'!G165)),NA())</f>
        <v>#N/A</v>
      </c>
      <c r="AL171" s="507" t="e">
        <f ca="1">+IF(AND(ISNUMBER(OFFSET('Sanitation Data'!$G$6,0,10*ROW('Sanitation Data'!G165))),'Data Summary'!DA171="Yes"),OFFSET('Sanitation Data'!$G$6,0,10*ROW('Sanitation Data'!G165)),NA())</f>
        <v>#N/A</v>
      </c>
      <c r="AM171" s="507" t="e">
        <f ca="1">+IF(AND(ISNUMBER(OFFSET('Sanitation Data'!$G$10,0,10*ROW('Sanitation Data'!G165))),'Data Summary'!DB171="Yes"),OFFSET('Sanitation Data'!$G$10,0,10*ROW('Sanitation Data'!G165)),NA())</f>
        <v>#N/A</v>
      </c>
      <c r="AN171" s="507" t="e">
        <f ca="1">+IF(AND(ISNUMBER(OFFSET('Sanitation Data'!$G$11,0,10*ROW('Sanitation Data'!G165))),'Data Summary'!DC171="Yes"),OFFSET('Sanitation Data'!$G$11,0,10*ROW('Sanitation Data'!G165)),NA())</f>
        <v>#N/A</v>
      </c>
      <c r="AO171" s="507" t="e">
        <f ca="1">+IF(AND(ISNUMBER(OFFSET('Sanitation Data'!$G$12,0,10*ROW('Sanitation Data'!G165))),'Data Summary'!DD171="Yes"),OFFSET('Sanitation Data'!$G$12,0,10*ROW('Sanitation Data'!G165)),NA())</f>
        <v>#N/A</v>
      </c>
      <c r="AP171" s="507" t="e">
        <f ca="1">+IF(AND(ISNUMBER(OFFSET('Sanitation Data'!$H$4,0,10*ROW('Sanitation Data'!H165))),'Data Summary'!DE171="Yes"),100-OFFSET('Sanitation Data'!$H$4,0,10*ROW('Sanitation Data'!H165)),NA())</f>
        <v>#N/A</v>
      </c>
      <c r="AQ171" s="507" t="e">
        <f ca="1">+IF(AND(ISNUMBER(OFFSET('Sanitation Data'!$H$6,0,10*ROW('Sanitation Data'!H165))),'Data Summary'!DF171="Yes"),OFFSET('Sanitation Data'!$H$6,0,10*ROW('Sanitation Data'!H165)),NA())</f>
        <v>#N/A</v>
      </c>
      <c r="AR171" s="507" t="e">
        <f ca="1">+IF(AND(ISNUMBER(OFFSET('Sanitation Data'!$H$10,0,10*ROW('Sanitation Data'!H165))),'Data Summary'!DG171="Yes"),OFFSET('Sanitation Data'!$H$10,0,10*ROW('Sanitation Data'!H165)),NA())</f>
        <v>#N/A</v>
      </c>
      <c r="AS171" s="507" t="e">
        <f ca="1">+IF(AND(ISNUMBER(OFFSET('Sanitation Data'!$H$11,0,10*ROW('Sanitation Data'!H165))),'Data Summary'!DH171="Yes"),OFFSET('Sanitation Data'!$H$11,0,10*ROW('Sanitation Data'!H165)),NA())</f>
        <v>#N/A</v>
      </c>
      <c r="AT171" s="507" t="e">
        <f ca="1">+IF(AND(ISNUMBER(OFFSET('Sanitation Data'!$H$12,0,10*ROW('Sanitation Data'!H165))),'Data Summary'!DI171="Yes"),OFFSET('Sanitation Data'!$H$12,0,10*ROW('Sanitation Data'!H165)),NA())</f>
        <v>#N/A</v>
      </c>
      <c r="AU171" s="507" t="e">
        <f ca="1">+IF(AND(ISNUMBER(OFFSET('Sanitation Data'!$I$4,0,10*ROW('Sanitation Data'!I165))),'Data Summary'!DJ171="Yes"),100-OFFSET('Sanitation Data'!$I$4,0,10*ROW('Sanitation Data'!I165)),NA())</f>
        <v>#N/A</v>
      </c>
      <c r="AV171" s="507" t="e">
        <f ca="1">+IF(AND(ISNUMBER(OFFSET('Sanitation Data'!$I$6,0,10*ROW('Sanitation Data'!I165))),'Data Summary'!DK171="Yes"),OFFSET('Sanitation Data'!$I$6,0,10*ROW('Sanitation Data'!I165)),NA())</f>
        <v>#N/A</v>
      </c>
      <c r="AW171" s="507" t="e">
        <f ca="1">+IF(AND(ISNUMBER(OFFSET('Sanitation Data'!$I$10,0,10*ROW('Sanitation Data'!I165))),'Data Summary'!DL171="Yes"),OFFSET('Sanitation Data'!$I$10,0,10*ROW('Sanitation Data'!I165)),NA())</f>
        <v>#N/A</v>
      </c>
      <c r="AX171" s="507" t="e">
        <f ca="1">+IF(AND(ISNUMBER(OFFSET('Sanitation Data'!$I$11,0,10*ROW('Sanitation Data'!I165))),'Data Summary'!DM171="Yes"),OFFSET('Sanitation Data'!$I$11,0,10*ROW('Sanitation Data'!I165)),NA())</f>
        <v>#N/A</v>
      </c>
      <c r="AY171" s="507" t="e">
        <f ca="1">+IF(AND(ISNUMBER(OFFSET('Sanitation Data'!$I$12,0,10*ROW('Sanitation Data'!I165))),'Data Summary'!DN171="Yes"),OFFSET('Sanitation Data'!$I$12,0,10*ROW('Sanitation Data'!I165)),NA())</f>
        <v>#N/A</v>
      </c>
      <c r="AZ171" s="508" t="e">
        <f ca="1">+IF(AND(ISNUMBER(OFFSET('Hygiene Data'!$D$5,0,10*ROW('Hygiene Data'!D165))),'Data Summary'!DO171="Yes"),OFFSET('Hygiene Data'!$D$5,0,10*ROW('Hygiene Data'!D165)),NA())</f>
        <v>#N/A</v>
      </c>
      <c r="BA171" s="508" t="e">
        <f ca="1">+IF(AND(ISNUMBER(OFFSET('Hygiene Data'!$D$7,0,10*ROW('Hygiene Data'!D165))),'Data Summary'!DP171="Yes"),OFFSET('Hygiene Data'!$D$7,0,10*ROW('Hygiene Data'!D165)),NA())</f>
        <v>#N/A</v>
      </c>
      <c r="BB171" s="508" t="e">
        <f ca="1">+IF(AND(ISNUMBER(OFFSET('Hygiene Data'!$D$9,0,10*ROW('Hygiene Data'!D165))),'Data Summary'!DQ171="Yes"),OFFSET('Hygiene Data'!$D$9,0,10*ROW('Hygiene Data'!D165)),NA())</f>
        <v>#N/A</v>
      </c>
      <c r="BC171" s="508" t="e">
        <f ca="1">+IF(AND(ISNUMBER(OFFSET('Hygiene Data'!$E$5,0,10*ROW('Hygiene Data'!E165))),'Data Summary'!DR171="Yes"),OFFSET('Hygiene Data'!$E$5,0,10*ROW('Hygiene Data'!E165)),NA())</f>
        <v>#N/A</v>
      </c>
      <c r="BD171" s="508" t="e">
        <f ca="1">+IF(AND(ISNUMBER(OFFSET('Hygiene Data'!$E$7,0,10*ROW('Hygiene Data'!E165))),'Data Summary'!DS171="Yes"),OFFSET('Hygiene Data'!$E$7,0,10*ROW('Hygiene Data'!E165)),NA())</f>
        <v>#N/A</v>
      </c>
      <c r="BE171" s="508" t="e">
        <f ca="1">+IF(AND(ISNUMBER(OFFSET('Hygiene Data'!$E$9,0,10*ROW('Hygiene Data'!E165))),'Data Summary'!DT171="Yes"),OFFSET('Hygiene Data'!$E$9,0,10*ROW('Hygiene Data'!E165)),NA())</f>
        <v>#N/A</v>
      </c>
      <c r="BF171" s="508" t="e">
        <f ca="1">+IF(AND(ISNUMBER(OFFSET('Hygiene Data'!$F$5,0,10*ROW('Hygiene Data'!F165))),'Data Summary'!DU171="Yes"),OFFSET('Hygiene Data'!$F$5,0,10*ROW('Hygiene Data'!F165)),NA())</f>
        <v>#N/A</v>
      </c>
      <c r="BG171" s="508" t="e">
        <f ca="1">+IF(AND(ISNUMBER(OFFSET('Hygiene Data'!$F$7,0,10*ROW('Hygiene Data'!F165))),'Data Summary'!DV171="Yes"),OFFSET('Hygiene Data'!$F$7,0,10*ROW('Hygiene Data'!F165)),NA())</f>
        <v>#N/A</v>
      </c>
      <c r="BH171" s="508" t="e">
        <f ca="1">+IF(AND(ISNUMBER(OFFSET('Hygiene Data'!$F$9,0,10*ROW('Hygiene Data'!F165))),'Data Summary'!DW171="Yes"),OFFSET('Hygiene Data'!$F$9,0,10*ROW('Hygiene Data'!F165)),NA())</f>
        <v>#N/A</v>
      </c>
      <c r="BI171" s="508" t="e">
        <f ca="1">+IF(AND(ISNUMBER(OFFSET('Hygiene Data'!$G$5,0,10*ROW('Hygiene Data'!G165))),'Data Summary'!DX171="Yes"),OFFSET('Hygiene Data'!$G$5,0,10*ROW('Hygiene Data'!G165)),NA())</f>
        <v>#N/A</v>
      </c>
      <c r="BJ171" s="508" t="e">
        <f ca="1">+IF(AND(ISNUMBER(OFFSET('Hygiene Data'!$G$7,0,10*ROW('Hygiene Data'!G165))),'Data Summary'!DY171="Yes"),OFFSET('Hygiene Data'!$G$7,0,10*ROW('Hygiene Data'!G165)),NA())</f>
        <v>#N/A</v>
      </c>
      <c r="BK171" s="508" t="e">
        <f ca="1">+IF(AND(ISNUMBER(OFFSET('Hygiene Data'!$G$9,0,10*ROW('Hygiene Data'!G165))),'Data Summary'!DZ171="Yes"),OFFSET('Hygiene Data'!$G$9,0,10*ROW('Hygiene Data'!G165)),NA())</f>
        <v>#N/A</v>
      </c>
      <c r="BL171" s="508" t="e">
        <f ca="1">+IF(AND(ISNUMBER(OFFSET('Hygiene Data'!$H$5,0,10*ROW('Hygiene Data'!H165))),'Data Summary'!EA171="Yes"),OFFSET('Hygiene Data'!$H$5,0,10*ROW('Hygiene Data'!H165)),NA())</f>
        <v>#N/A</v>
      </c>
      <c r="BM171" s="508" t="e">
        <f ca="1">+IF(AND(ISNUMBER(OFFSET('Hygiene Data'!$H$7,0,10*ROW('Hygiene Data'!H165))),'Data Summary'!EB171="Yes"),OFFSET('Hygiene Data'!$H$7,0,10*ROW('Hygiene Data'!H165)),NA())</f>
        <v>#N/A</v>
      </c>
      <c r="BN171" s="508" t="e">
        <f ca="1">+IF(AND(ISNUMBER(OFFSET('Hygiene Data'!$H$9,0,10*ROW('Hygiene Data'!H165))),'Data Summary'!EC171="Yes"),OFFSET('Hygiene Data'!$H$9,0,10*ROW('Hygiene Data'!H165)),NA())</f>
        <v>#N/A</v>
      </c>
      <c r="BO171" s="508" t="e">
        <f ca="1">+IF(AND(ISNUMBER(OFFSET('Hygiene Data'!$I$5,0,10*ROW('Hygiene Data'!I165))),'Data Summary'!ED171="Yes"),OFFSET('Hygiene Data'!$I$5,0,10*ROW('Hygiene Data'!I165)),NA())</f>
        <v>#N/A</v>
      </c>
      <c r="BP171" s="508" t="e">
        <f ca="1">+IF(AND(ISNUMBER(OFFSET('Hygiene Data'!$I$7,0,10*ROW('Hygiene Data'!I165))),'Data Summary'!EE171="Yes"),OFFSET('Hygiene Data'!$I$7,0,10*ROW('Hygiene Data'!I165)),NA())</f>
        <v>#N/A</v>
      </c>
      <c r="BQ171" s="508" t="e">
        <f ca="1">+IF(AND(ISNUMBER(OFFSET('Hygiene Data'!$I$9,0,10*ROW('Hygiene Data'!I165))),'Data Summary'!EF171="Yes"),OFFSET('Hygiene Data'!$I$9,0,10*ROW('Hygiene Data'!I165)),NA())</f>
        <v>#N/A</v>
      </c>
    </row>
    <row r="172" spans="1:69" x14ac:dyDescent="0.25">
      <c r="A172" s="504" t="e">
        <f ca="1">+RIGHT('Data Summary'!A172,LEN('Data Summary'!A172)-9)</f>
        <v>#VALUE!</v>
      </c>
      <c r="B172" s="478" t="str">
        <f ca="1">+IF(ISTEXT('Data Summary'!B172),'Data Summary'!B172,"")</f>
        <v/>
      </c>
      <c r="C172" s="505" t="e">
        <f ca="1">+VALUE('Data Summary'!C172)</f>
        <v>#VALUE!</v>
      </c>
      <c r="D172" s="506" t="e">
        <f ca="1">+IF(AND(ISNUMBER(OFFSET('Water Data'!$D$4,0,10*ROW('Water Data'!D166))),'Data Summary'!BS172="Yes"),100-OFFSET('Water Data'!$D$4,0,10*ROW('Water Data'!D166)),NA())</f>
        <v>#N/A</v>
      </c>
      <c r="E172" s="506" t="e">
        <f ca="1">+IF(AND(ISNUMBER(OFFSET('Water Data'!$D$6,0,10*ROW('Water Data'!D166))),'Data Summary'!BT172="Yes"),OFFSET('Water Data'!$D$6,0,10*ROW('Water Data'!D166)),NA())</f>
        <v>#N/A</v>
      </c>
      <c r="F172" s="506" t="e">
        <f ca="1">+IF(AND(ISNUMBER(OFFSET('Water Data'!$D$9,0,10*ROW('Water Data'!D166))),'Data Summary'!BU172="Yes"),OFFSET('Water Data'!$D$9,0,10*ROW('Water Data'!D166)),NA())</f>
        <v>#N/A</v>
      </c>
      <c r="G172" s="506" t="e">
        <f ca="1">+IF(AND(ISNUMBER(OFFSET('Water Data'!$E$4,0,10*ROW('Water Data'!E166))),'Data Summary'!BV172="Yes"),100-OFFSET('Water Data'!$E$4,0,10*ROW('Water Data'!E166)),NA())</f>
        <v>#N/A</v>
      </c>
      <c r="H172" s="506" t="e">
        <f ca="1">+IF(AND(ISNUMBER(OFFSET('Water Data'!$E$6,0,10*ROW('Water Data'!E166))),'Data Summary'!BW172="Yes"),OFFSET('Water Data'!$E$6,0,10*ROW('Water Data'!E166)),NA())</f>
        <v>#N/A</v>
      </c>
      <c r="I172" s="506" t="e">
        <f ca="1">+IF(AND(ISNUMBER(OFFSET('Water Data'!$E$9,0,10*ROW('Water Data'!E166))),'Data Summary'!BX172="Yes"),OFFSET('Water Data'!$E$9,0,10*ROW('Water Data'!E166)),NA())</f>
        <v>#N/A</v>
      </c>
      <c r="J172" s="506" t="e">
        <f ca="1">+IF(AND(ISNUMBER(OFFSET('Water Data'!$F$4,0,10*ROW('Water Data'!F166))),'Data Summary'!BY172="Yes"),100-OFFSET('Water Data'!$F$4,0,10*ROW('Water Data'!F166)),NA())</f>
        <v>#N/A</v>
      </c>
      <c r="K172" s="506" t="e">
        <f ca="1">+IF(AND(ISNUMBER(OFFSET('Water Data'!$F$6,0,10*ROW('Water Data'!F166))),'Data Summary'!BZ172="Yes"),OFFSET('Water Data'!$F$6,0,10*ROW('Water Data'!F166)),NA())</f>
        <v>#N/A</v>
      </c>
      <c r="L172" s="506" t="e">
        <f ca="1">+IF(AND(ISNUMBER(OFFSET('Water Data'!$F$9,0,10*ROW('Water Data'!F166))),'Data Summary'!CA172="Yes"),OFFSET('Water Data'!$F$9,0,10*ROW('Water Data'!F166)),NA())</f>
        <v>#N/A</v>
      </c>
      <c r="M172" s="506" t="e">
        <f ca="1">+IF(AND(ISNUMBER(OFFSET('Water Data'!$G$4,0,10*ROW('Water Data'!G166))),'Data Summary'!CB172="Yes"),100-OFFSET('Water Data'!$G$4,0,10*ROW('Water Data'!G166)),NA())</f>
        <v>#N/A</v>
      </c>
      <c r="N172" s="506" t="e">
        <f ca="1">+IF(AND(ISNUMBER(OFFSET('Water Data'!$G$6,0,10*ROW('Water Data'!G166))),'Data Summary'!CC172="Yes"),OFFSET('Water Data'!$G$6,0,10*ROW('Water Data'!G166)),NA())</f>
        <v>#N/A</v>
      </c>
      <c r="O172" s="506" t="e">
        <f ca="1">+IF(AND(ISNUMBER(OFFSET('Water Data'!$G$9,0,10*ROW('Water Data'!G166))),'Data Summary'!CD172="Yes"),OFFSET('Water Data'!$G$9,0,10*ROW('Water Data'!G166)),NA())</f>
        <v>#N/A</v>
      </c>
      <c r="P172" s="506" t="e">
        <f ca="1">+IF(AND(ISNUMBER(OFFSET('Water Data'!$H$4,0,10*ROW('Water Data'!H166))),'Data Summary'!CE172="Yes"),100-OFFSET('Water Data'!$H$4,0,10*ROW('Water Data'!H166)),NA())</f>
        <v>#N/A</v>
      </c>
      <c r="Q172" s="506" t="e">
        <f ca="1">+IF(AND(ISNUMBER(OFFSET('Water Data'!$H$6,0,10*ROW('Water Data'!H166))),'Data Summary'!CF172="Yes"),OFFSET('Water Data'!$H$6,0,10*ROW('Water Data'!H166)),NA())</f>
        <v>#N/A</v>
      </c>
      <c r="R172" s="506" t="e">
        <f ca="1">+IF(AND(ISNUMBER(OFFSET('Water Data'!$H$9,0,10*ROW('Water Data'!H166))),'Data Summary'!CG172="Yes"),OFFSET('Water Data'!$H$9,0,10*ROW('Water Data'!H166)),NA())</f>
        <v>#N/A</v>
      </c>
      <c r="S172" s="506" t="e">
        <f ca="1">+IF(AND(ISNUMBER(OFFSET('Water Data'!$I$4,0,10*ROW('Water Data'!I166))),'Data Summary'!CH172="Yes"),100-OFFSET('Water Data'!$I$4,0,10*ROW('Water Data'!I166)),NA())</f>
        <v>#N/A</v>
      </c>
      <c r="T172" s="506" t="e">
        <f ca="1">+IF(AND(ISNUMBER(OFFSET('Water Data'!$I$6,0,10*ROW('Water Data'!I166))),'Data Summary'!CI172="Yes"),OFFSET('Water Data'!$I$6,0,10*ROW('Water Data'!I166)),NA())</f>
        <v>#N/A</v>
      </c>
      <c r="U172" s="506" t="e">
        <f ca="1">+IF(AND(ISNUMBER(OFFSET('Water Data'!$I$9,0,10*ROW('Water Data'!I166))),'Data Summary'!CJ172="Yes"),OFFSET('Water Data'!$I$9,0,10*ROW('Water Data'!I166)),NA())</f>
        <v>#N/A</v>
      </c>
      <c r="V172" s="507" t="e">
        <f ca="1">+IF(AND(ISNUMBER(OFFSET('Sanitation Data'!$D$4,0,10*ROW('Sanitation Data'!D166))),'Data Summary'!CK172="Yes"),100-OFFSET('Sanitation Data'!$D$4,0,10*ROW('Sanitation Data'!D166)),NA())</f>
        <v>#N/A</v>
      </c>
      <c r="W172" s="507" t="e">
        <f ca="1">+IF(AND(ISNUMBER(OFFSET('Sanitation Data'!$D$6,0,10*ROW('Sanitation Data'!D166))),'Data Summary'!CL172="Yes"),OFFSET('Sanitation Data'!$D$6,0,10*ROW('Sanitation Data'!D166)),NA())</f>
        <v>#N/A</v>
      </c>
      <c r="X172" s="507" t="e">
        <f ca="1">+IF(AND(ISNUMBER(OFFSET('Sanitation Data'!$D$10,0,10*ROW('Sanitation Data'!D166))),'Data Summary'!CM172="Yes"),OFFSET('Sanitation Data'!$D$10,0,10*ROW('Sanitation Data'!D166)),NA())</f>
        <v>#N/A</v>
      </c>
      <c r="Y172" s="507" t="e">
        <f ca="1">+IF(AND(ISNUMBER(OFFSET('Sanitation Data'!$D$11,0,10*ROW('Sanitation Data'!D166))),'Data Summary'!CN172="Yes"),OFFSET('Sanitation Data'!$D$11,0,10*ROW('Sanitation Data'!D166)),NA())</f>
        <v>#N/A</v>
      </c>
      <c r="Z172" s="507" t="e">
        <f ca="1">+IF(AND(ISNUMBER(OFFSET('Sanitation Data'!$D$12,0,10*ROW('Sanitation Data'!D166))),'Data Summary'!CO172="Yes"),OFFSET('Sanitation Data'!$D$12,0,10*ROW('Sanitation Data'!D166)),NA())</f>
        <v>#N/A</v>
      </c>
      <c r="AA172" s="507" t="e">
        <f ca="1">+IF(AND(ISNUMBER(OFFSET('Sanitation Data'!$E$4,0,10*ROW('Sanitation Data'!E166))),'Data Summary'!CP172="Yes"),100-OFFSET('Sanitation Data'!$E$4,0,10*ROW('Sanitation Data'!E166)),NA())</f>
        <v>#N/A</v>
      </c>
      <c r="AB172" s="507" t="e">
        <f ca="1">+IF(AND(ISNUMBER(OFFSET('Sanitation Data'!$E$6,0,10*ROW('Sanitation Data'!E166))),'Data Summary'!CQ172="Yes"),OFFSET('Sanitation Data'!$E$6,0,10*ROW('Sanitation Data'!E166)),NA())</f>
        <v>#N/A</v>
      </c>
      <c r="AC172" s="507" t="e">
        <f ca="1">+IF(AND(ISNUMBER(OFFSET('Sanitation Data'!$E$10,0,10*ROW('Sanitation Data'!E166))),'Data Summary'!CR172="Yes"),OFFSET('Sanitation Data'!$E$10,0,10*ROW('Sanitation Data'!E166)),NA())</f>
        <v>#N/A</v>
      </c>
      <c r="AD172" s="507" t="e">
        <f ca="1">+IF(AND(ISNUMBER(OFFSET('Sanitation Data'!$E$11,0,10*ROW('Sanitation Data'!E166))),'Data Summary'!CS172="Yes"),OFFSET('Sanitation Data'!$E$11,0,10*ROW('Sanitation Data'!E166)),NA())</f>
        <v>#N/A</v>
      </c>
      <c r="AE172" s="507" t="e">
        <f ca="1">+IF(AND(ISNUMBER(OFFSET('Sanitation Data'!$E$12,0,10*ROW('Sanitation Data'!E166))),'Data Summary'!CT172="Yes"),OFFSET('Sanitation Data'!$E$12,0,10*ROW('Sanitation Data'!E166)),NA())</f>
        <v>#N/A</v>
      </c>
      <c r="AF172" s="507" t="e">
        <f ca="1">+IF(AND(ISNUMBER(OFFSET('Sanitation Data'!$F$4,0,10*ROW('Sanitation Data'!F166))),'Data Summary'!CU172="Yes"),100-OFFSET('Sanitation Data'!$F$4,0,10*ROW('Sanitation Data'!F166)),NA())</f>
        <v>#N/A</v>
      </c>
      <c r="AG172" s="507" t="e">
        <f ca="1">+IF(AND(ISNUMBER(OFFSET('Sanitation Data'!$F$6,0,10*ROW('Sanitation Data'!F166))),'Data Summary'!CV172="Yes"),OFFSET('Sanitation Data'!$F$6,0,10*ROW('Sanitation Data'!F166)),NA())</f>
        <v>#N/A</v>
      </c>
      <c r="AH172" s="507" t="e">
        <f ca="1">+IF(AND(ISNUMBER(OFFSET('Sanitation Data'!$F$10,0,10*ROW('Sanitation Data'!F166))),'Data Summary'!CW172="Yes"),OFFSET('Sanitation Data'!$F$10,0,10*ROW('Sanitation Data'!F166)),NA())</f>
        <v>#N/A</v>
      </c>
      <c r="AI172" s="507" t="e">
        <f ca="1">+IF(AND(ISNUMBER(OFFSET('Sanitation Data'!$F$11,0,10*ROW('Sanitation Data'!F166))),'Data Summary'!CX172="Yes"),OFFSET('Sanitation Data'!$F$11,0,10*ROW('Sanitation Data'!F166)),NA())</f>
        <v>#N/A</v>
      </c>
      <c r="AJ172" s="507" t="e">
        <f ca="1">+IF(AND(ISNUMBER(OFFSET('Sanitation Data'!$F$12,0,10*ROW('Sanitation Data'!F166))),'Data Summary'!CY172="Yes"),OFFSET('Sanitation Data'!$F$12,0,10*ROW('Sanitation Data'!F166)),NA())</f>
        <v>#N/A</v>
      </c>
      <c r="AK172" s="507" t="e">
        <f ca="1">+IF(AND(ISNUMBER(OFFSET('Sanitation Data'!$G$4,0,10*ROW('Sanitation Data'!G166))),'Data Summary'!CZ172="Yes"),100-OFFSET('Sanitation Data'!$G$4,0,10*ROW('Sanitation Data'!G166)),NA())</f>
        <v>#N/A</v>
      </c>
      <c r="AL172" s="507" t="e">
        <f ca="1">+IF(AND(ISNUMBER(OFFSET('Sanitation Data'!$G$6,0,10*ROW('Sanitation Data'!G166))),'Data Summary'!DA172="Yes"),OFFSET('Sanitation Data'!$G$6,0,10*ROW('Sanitation Data'!G166)),NA())</f>
        <v>#N/A</v>
      </c>
      <c r="AM172" s="507" t="e">
        <f ca="1">+IF(AND(ISNUMBER(OFFSET('Sanitation Data'!$G$10,0,10*ROW('Sanitation Data'!G166))),'Data Summary'!DB172="Yes"),OFFSET('Sanitation Data'!$G$10,0,10*ROW('Sanitation Data'!G166)),NA())</f>
        <v>#N/A</v>
      </c>
      <c r="AN172" s="507" t="e">
        <f ca="1">+IF(AND(ISNUMBER(OFFSET('Sanitation Data'!$G$11,0,10*ROW('Sanitation Data'!G166))),'Data Summary'!DC172="Yes"),OFFSET('Sanitation Data'!$G$11,0,10*ROW('Sanitation Data'!G166)),NA())</f>
        <v>#N/A</v>
      </c>
      <c r="AO172" s="507" t="e">
        <f ca="1">+IF(AND(ISNUMBER(OFFSET('Sanitation Data'!$G$12,0,10*ROW('Sanitation Data'!G166))),'Data Summary'!DD172="Yes"),OFFSET('Sanitation Data'!$G$12,0,10*ROW('Sanitation Data'!G166)),NA())</f>
        <v>#N/A</v>
      </c>
      <c r="AP172" s="507" t="e">
        <f ca="1">+IF(AND(ISNUMBER(OFFSET('Sanitation Data'!$H$4,0,10*ROW('Sanitation Data'!H166))),'Data Summary'!DE172="Yes"),100-OFFSET('Sanitation Data'!$H$4,0,10*ROW('Sanitation Data'!H166)),NA())</f>
        <v>#N/A</v>
      </c>
      <c r="AQ172" s="507" t="e">
        <f ca="1">+IF(AND(ISNUMBER(OFFSET('Sanitation Data'!$H$6,0,10*ROW('Sanitation Data'!H166))),'Data Summary'!DF172="Yes"),OFFSET('Sanitation Data'!$H$6,0,10*ROW('Sanitation Data'!H166)),NA())</f>
        <v>#N/A</v>
      </c>
      <c r="AR172" s="507" t="e">
        <f ca="1">+IF(AND(ISNUMBER(OFFSET('Sanitation Data'!$H$10,0,10*ROW('Sanitation Data'!H166))),'Data Summary'!DG172="Yes"),OFFSET('Sanitation Data'!$H$10,0,10*ROW('Sanitation Data'!H166)),NA())</f>
        <v>#N/A</v>
      </c>
      <c r="AS172" s="507" t="e">
        <f ca="1">+IF(AND(ISNUMBER(OFFSET('Sanitation Data'!$H$11,0,10*ROW('Sanitation Data'!H166))),'Data Summary'!DH172="Yes"),OFFSET('Sanitation Data'!$H$11,0,10*ROW('Sanitation Data'!H166)),NA())</f>
        <v>#N/A</v>
      </c>
      <c r="AT172" s="507" t="e">
        <f ca="1">+IF(AND(ISNUMBER(OFFSET('Sanitation Data'!$H$12,0,10*ROW('Sanitation Data'!H166))),'Data Summary'!DI172="Yes"),OFFSET('Sanitation Data'!$H$12,0,10*ROW('Sanitation Data'!H166)),NA())</f>
        <v>#N/A</v>
      </c>
      <c r="AU172" s="507" t="e">
        <f ca="1">+IF(AND(ISNUMBER(OFFSET('Sanitation Data'!$I$4,0,10*ROW('Sanitation Data'!I166))),'Data Summary'!DJ172="Yes"),100-OFFSET('Sanitation Data'!$I$4,0,10*ROW('Sanitation Data'!I166)),NA())</f>
        <v>#N/A</v>
      </c>
      <c r="AV172" s="507" t="e">
        <f ca="1">+IF(AND(ISNUMBER(OFFSET('Sanitation Data'!$I$6,0,10*ROW('Sanitation Data'!I166))),'Data Summary'!DK172="Yes"),OFFSET('Sanitation Data'!$I$6,0,10*ROW('Sanitation Data'!I166)),NA())</f>
        <v>#N/A</v>
      </c>
      <c r="AW172" s="507" t="e">
        <f ca="1">+IF(AND(ISNUMBER(OFFSET('Sanitation Data'!$I$10,0,10*ROW('Sanitation Data'!I166))),'Data Summary'!DL172="Yes"),OFFSET('Sanitation Data'!$I$10,0,10*ROW('Sanitation Data'!I166)),NA())</f>
        <v>#N/A</v>
      </c>
      <c r="AX172" s="507" t="e">
        <f ca="1">+IF(AND(ISNUMBER(OFFSET('Sanitation Data'!$I$11,0,10*ROW('Sanitation Data'!I166))),'Data Summary'!DM172="Yes"),OFFSET('Sanitation Data'!$I$11,0,10*ROW('Sanitation Data'!I166)),NA())</f>
        <v>#N/A</v>
      </c>
      <c r="AY172" s="507" t="e">
        <f ca="1">+IF(AND(ISNUMBER(OFFSET('Sanitation Data'!$I$12,0,10*ROW('Sanitation Data'!I166))),'Data Summary'!DN172="Yes"),OFFSET('Sanitation Data'!$I$12,0,10*ROW('Sanitation Data'!I166)),NA())</f>
        <v>#N/A</v>
      </c>
      <c r="AZ172" s="508" t="e">
        <f ca="1">+IF(AND(ISNUMBER(OFFSET('Hygiene Data'!$D$5,0,10*ROW('Hygiene Data'!D166))),'Data Summary'!DO172="Yes"),OFFSET('Hygiene Data'!$D$5,0,10*ROW('Hygiene Data'!D166)),NA())</f>
        <v>#N/A</v>
      </c>
      <c r="BA172" s="508" t="e">
        <f ca="1">+IF(AND(ISNUMBER(OFFSET('Hygiene Data'!$D$7,0,10*ROW('Hygiene Data'!D166))),'Data Summary'!DP172="Yes"),OFFSET('Hygiene Data'!$D$7,0,10*ROW('Hygiene Data'!D166)),NA())</f>
        <v>#N/A</v>
      </c>
      <c r="BB172" s="508" t="e">
        <f ca="1">+IF(AND(ISNUMBER(OFFSET('Hygiene Data'!$D$9,0,10*ROW('Hygiene Data'!D166))),'Data Summary'!DQ172="Yes"),OFFSET('Hygiene Data'!$D$9,0,10*ROW('Hygiene Data'!D166)),NA())</f>
        <v>#N/A</v>
      </c>
      <c r="BC172" s="508" t="e">
        <f ca="1">+IF(AND(ISNUMBER(OFFSET('Hygiene Data'!$E$5,0,10*ROW('Hygiene Data'!E166))),'Data Summary'!DR172="Yes"),OFFSET('Hygiene Data'!$E$5,0,10*ROW('Hygiene Data'!E166)),NA())</f>
        <v>#N/A</v>
      </c>
      <c r="BD172" s="508" t="e">
        <f ca="1">+IF(AND(ISNUMBER(OFFSET('Hygiene Data'!$E$7,0,10*ROW('Hygiene Data'!E166))),'Data Summary'!DS172="Yes"),OFFSET('Hygiene Data'!$E$7,0,10*ROW('Hygiene Data'!E166)),NA())</f>
        <v>#N/A</v>
      </c>
      <c r="BE172" s="508" t="e">
        <f ca="1">+IF(AND(ISNUMBER(OFFSET('Hygiene Data'!$E$9,0,10*ROW('Hygiene Data'!E166))),'Data Summary'!DT172="Yes"),OFFSET('Hygiene Data'!$E$9,0,10*ROW('Hygiene Data'!E166)),NA())</f>
        <v>#N/A</v>
      </c>
      <c r="BF172" s="508" t="e">
        <f ca="1">+IF(AND(ISNUMBER(OFFSET('Hygiene Data'!$F$5,0,10*ROW('Hygiene Data'!F166))),'Data Summary'!DU172="Yes"),OFFSET('Hygiene Data'!$F$5,0,10*ROW('Hygiene Data'!F166)),NA())</f>
        <v>#N/A</v>
      </c>
      <c r="BG172" s="508" t="e">
        <f ca="1">+IF(AND(ISNUMBER(OFFSET('Hygiene Data'!$F$7,0,10*ROW('Hygiene Data'!F166))),'Data Summary'!DV172="Yes"),OFFSET('Hygiene Data'!$F$7,0,10*ROW('Hygiene Data'!F166)),NA())</f>
        <v>#N/A</v>
      </c>
      <c r="BH172" s="508" t="e">
        <f ca="1">+IF(AND(ISNUMBER(OFFSET('Hygiene Data'!$F$9,0,10*ROW('Hygiene Data'!F166))),'Data Summary'!DW172="Yes"),OFFSET('Hygiene Data'!$F$9,0,10*ROW('Hygiene Data'!F166)),NA())</f>
        <v>#N/A</v>
      </c>
      <c r="BI172" s="508" t="e">
        <f ca="1">+IF(AND(ISNUMBER(OFFSET('Hygiene Data'!$G$5,0,10*ROW('Hygiene Data'!G166))),'Data Summary'!DX172="Yes"),OFFSET('Hygiene Data'!$G$5,0,10*ROW('Hygiene Data'!G166)),NA())</f>
        <v>#N/A</v>
      </c>
      <c r="BJ172" s="508" t="e">
        <f ca="1">+IF(AND(ISNUMBER(OFFSET('Hygiene Data'!$G$7,0,10*ROW('Hygiene Data'!G166))),'Data Summary'!DY172="Yes"),OFFSET('Hygiene Data'!$G$7,0,10*ROW('Hygiene Data'!G166)),NA())</f>
        <v>#N/A</v>
      </c>
      <c r="BK172" s="508" t="e">
        <f ca="1">+IF(AND(ISNUMBER(OFFSET('Hygiene Data'!$G$9,0,10*ROW('Hygiene Data'!G166))),'Data Summary'!DZ172="Yes"),OFFSET('Hygiene Data'!$G$9,0,10*ROW('Hygiene Data'!G166)),NA())</f>
        <v>#N/A</v>
      </c>
      <c r="BL172" s="508" t="e">
        <f ca="1">+IF(AND(ISNUMBER(OFFSET('Hygiene Data'!$H$5,0,10*ROW('Hygiene Data'!H166))),'Data Summary'!EA172="Yes"),OFFSET('Hygiene Data'!$H$5,0,10*ROW('Hygiene Data'!H166)),NA())</f>
        <v>#N/A</v>
      </c>
      <c r="BM172" s="508" t="e">
        <f ca="1">+IF(AND(ISNUMBER(OFFSET('Hygiene Data'!$H$7,0,10*ROW('Hygiene Data'!H166))),'Data Summary'!EB172="Yes"),OFFSET('Hygiene Data'!$H$7,0,10*ROW('Hygiene Data'!H166)),NA())</f>
        <v>#N/A</v>
      </c>
      <c r="BN172" s="508" t="e">
        <f ca="1">+IF(AND(ISNUMBER(OFFSET('Hygiene Data'!$H$9,0,10*ROW('Hygiene Data'!H166))),'Data Summary'!EC172="Yes"),OFFSET('Hygiene Data'!$H$9,0,10*ROW('Hygiene Data'!H166)),NA())</f>
        <v>#N/A</v>
      </c>
      <c r="BO172" s="508" t="e">
        <f ca="1">+IF(AND(ISNUMBER(OFFSET('Hygiene Data'!$I$5,0,10*ROW('Hygiene Data'!I166))),'Data Summary'!ED172="Yes"),OFFSET('Hygiene Data'!$I$5,0,10*ROW('Hygiene Data'!I166)),NA())</f>
        <v>#N/A</v>
      </c>
      <c r="BP172" s="508" t="e">
        <f ca="1">+IF(AND(ISNUMBER(OFFSET('Hygiene Data'!$I$7,0,10*ROW('Hygiene Data'!I166))),'Data Summary'!EE172="Yes"),OFFSET('Hygiene Data'!$I$7,0,10*ROW('Hygiene Data'!I166)),NA())</f>
        <v>#N/A</v>
      </c>
      <c r="BQ172" s="508" t="e">
        <f ca="1">+IF(AND(ISNUMBER(OFFSET('Hygiene Data'!$I$9,0,10*ROW('Hygiene Data'!I166))),'Data Summary'!EF172="Yes"),OFFSET('Hygiene Data'!$I$9,0,10*ROW('Hygiene Data'!I166)),NA())</f>
        <v>#N/A</v>
      </c>
    </row>
    <row r="173" spans="1:69" x14ac:dyDescent="0.25">
      <c r="A173" s="504" t="e">
        <f ca="1">+RIGHT('Data Summary'!A173,LEN('Data Summary'!A173)-9)</f>
        <v>#VALUE!</v>
      </c>
      <c r="B173" s="478" t="str">
        <f ca="1">+IF(ISTEXT('Data Summary'!B173),'Data Summary'!B173,"")</f>
        <v/>
      </c>
      <c r="C173" s="505" t="e">
        <f ca="1">+VALUE('Data Summary'!C173)</f>
        <v>#VALUE!</v>
      </c>
      <c r="D173" s="506" t="e">
        <f ca="1">+IF(AND(ISNUMBER(OFFSET('Water Data'!$D$4,0,10*ROW('Water Data'!D167))),'Data Summary'!BS173="Yes"),100-OFFSET('Water Data'!$D$4,0,10*ROW('Water Data'!D167)),NA())</f>
        <v>#N/A</v>
      </c>
      <c r="E173" s="506" t="e">
        <f ca="1">+IF(AND(ISNUMBER(OFFSET('Water Data'!$D$6,0,10*ROW('Water Data'!D167))),'Data Summary'!BT173="Yes"),OFFSET('Water Data'!$D$6,0,10*ROW('Water Data'!D167)),NA())</f>
        <v>#N/A</v>
      </c>
      <c r="F173" s="506" t="e">
        <f ca="1">+IF(AND(ISNUMBER(OFFSET('Water Data'!$D$9,0,10*ROW('Water Data'!D167))),'Data Summary'!BU173="Yes"),OFFSET('Water Data'!$D$9,0,10*ROW('Water Data'!D167)),NA())</f>
        <v>#N/A</v>
      </c>
      <c r="G173" s="506" t="e">
        <f ca="1">+IF(AND(ISNUMBER(OFFSET('Water Data'!$E$4,0,10*ROW('Water Data'!E167))),'Data Summary'!BV173="Yes"),100-OFFSET('Water Data'!$E$4,0,10*ROW('Water Data'!E167)),NA())</f>
        <v>#N/A</v>
      </c>
      <c r="H173" s="506" t="e">
        <f ca="1">+IF(AND(ISNUMBER(OFFSET('Water Data'!$E$6,0,10*ROW('Water Data'!E167))),'Data Summary'!BW173="Yes"),OFFSET('Water Data'!$E$6,0,10*ROW('Water Data'!E167)),NA())</f>
        <v>#N/A</v>
      </c>
      <c r="I173" s="506" t="e">
        <f ca="1">+IF(AND(ISNUMBER(OFFSET('Water Data'!$E$9,0,10*ROW('Water Data'!E167))),'Data Summary'!BX173="Yes"),OFFSET('Water Data'!$E$9,0,10*ROW('Water Data'!E167)),NA())</f>
        <v>#N/A</v>
      </c>
      <c r="J173" s="506" t="e">
        <f ca="1">+IF(AND(ISNUMBER(OFFSET('Water Data'!$F$4,0,10*ROW('Water Data'!F167))),'Data Summary'!BY173="Yes"),100-OFFSET('Water Data'!$F$4,0,10*ROW('Water Data'!F167)),NA())</f>
        <v>#N/A</v>
      </c>
      <c r="K173" s="506" t="e">
        <f ca="1">+IF(AND(ISNUMBER(OFFSET('Water Data'!$F$6,0,10*ROW('Water Data'!F167))),'Data Summary'!BZ173="Yes"),OFFSET('Water Data'!$F$6,0,10*ROW('Water Data'!F167)),NA())</f>
        <v>#N/A</v>
      </c>
      <c r="L173" s="506" t="e">
        <f ca="1">+IF(AND(ISNUMBER(OFFSET('Water Data'!$F$9,0,10*ROW('Water Data'!F167))),'Data Summary'!CA173="Yes"),OFFSET('Water Data'!$F$9,0,10*ROW('Water Data'!F167)),NA())</f>
        <v>#N/A</v>
      </c>
      <c r="M173" s="506" t="e">
        <f ca="1">+IF(AND(ISNUMBER(OFFSET('Water Data'!$G$4,0,10*ROW('Water Data'!G167))),'Data Summary'!CB173="Yes"),100-OFFSET('Water Data'!$G$4,0,10*ROW('Water Data'!G167)),NA())</f>
        <v>#N/A</v>
      </c>
      <c r="N173" s="506" t="e">
        <f ca="1">+IF(AND(ISNUMBER(OFFSET('Water Data'!$G$6,0,10*ROW('Water Data'!G167))),'Data Summary'!CC173="Yes"),OFFSET('Water Data'!$G$6,0,10*ROW('Water Data'!G167)),NA())</f>
        <v>#N/A</v>
      </c>
      <c r="O173" s="506" t="e">
        <f ca="1">+IF(AND(ISNUMBER(OFFSET('Water Data'!$G$9,0,10*ROW('Water Data'!G167))),'Data Summary'!CD173="Yes"),OFFSET('Water Data'!$G$9,0,10*ROW('Water Data'!G167)),NA())</f>
        <v>#N/A</v>
      </c>
      <c r="P173" s="506" t="e">
        <f ca="1">+IF(AND(ISNUMBER(OFFSET('Water Data'!$H$4,0,10*ROW('Water Data'!H167))),'Data Summary'!CE173="Yes"),100-OFFSET('Water Data'!$H$4,0,10*ROW('Water Data'!H167)),NA())</f>
        <v>#N/A</v>
      </c>
      <c r="Q173" s="506" t="e">
        <f ca="1">+IF(AND(ISNUMBER(OFFSET('Water Data'!$H$6,0,10*ROW('Water Data'!H167))),'Data Summary'!CF173="Yes"),OFFSET('Water Data'!$H$6,0,10*ROW('Water Data'!H167)),NA())</f>
        <v>#N/A</v>
      </c>
      <c r="R173" s="506" t="e">
        <f ca="1">+IF(AND(ISNUMBER(OFFSET('Water Data'!$H$9,0,10*ROW('Water Data'!H167))),'Data Summary'!CG173="Yes"),OFFSET('Water Data'!$H$9,0,10*ROW('Water Data'!H167)),NA())</f>
        <v>#N/A</v>
      </c>
      <c r="S173" s="506" t="e">
        <f ca="1">+IF(AND(ISNUMBER(OFFSET('Water Data'!$I$4,0,10*ROW('Water Data'!I167))),'Data Summary'!CH173="Yes"),100-OFFSET('Water Data'!$I$4,0,10*ROW('Water Data'!I167)),NA())</f>
        <v>#N/A</v>
      </c>
      <c r="T173" s="506" t="e">
        <f ca="1">+IF(AND(ISNUMBER(OFFSET('Water Data'!$I$6,0,10*ROW('Water Data'!I167))),'Data Summary'!CI173="Yes"),OFFSET('Water Data'!$I$6,0,10*ROW('Water Data'!I167)),NA())</f>
        <v>#N/A</v>
      </c>
      <c r="U173" s="506" t="e">
        <f ca="1">+IF(AND(ISNUMBER(OFFSET('Water Data'!$I$9,0,10*ROW('Water Data'!I167))),'Data Summary'!CJ173="Yes"),OFFSET('Water Data'!$I$9,0,10*ROW('Water Data'!I167)),NA())</f>
        <v>#N/A</v>
      </c>
      <c r="V173" s="507" t="e">
        <f ca="1">+IF(AND(ISNUMBER(OFFSET('Sanitation Data'!$D$4,0,10*ROW('Sanitation Data'!D167))),'Data Summary'!CK173="Yes"),100-OFFSET('Sanitation Data'!$D$4,0,10*ROW('Sanitation Data'!D167)),NA())</f>
        <v>#N/A</v>
      </c>
      <c r="W173" s="507" t="e">
        <f ca="1">+IF(AND(ISNUMBER(OFFSET('Sanitation Data'!$D$6,0,10*ROW('Sanitation Data'!D167))),'Data Summary'!CL173="Yes"),OFFSET('Sanitation Data'!$D$6,0,10*ROW('Sanitation Data'!D167)),NA())</f>
        <v>#N/A</v>
      </c>
      <c r="X173" s="507" t="e">
        <f ca="1">+IF(AND(ISNUMBER(OFFSET('Sanitation Data'!$D$10,0,10*ROW('Sanitation Data'!D167))),'Data Summary'!CM173="Yes"),OFFSET('Sanitation Data'!$D$10,0,10*ROW('Sanitation Data'!D167)),NA())</f>
        <v>#N/A</v>
      </c>
      <c r="Y173" s="507" t="e">
        <f ca="1">+IF(AND(ISNUMBER(OFFSET('Sanitation Data'!$D$11,0,10*ROW('Sanitation Data'!D167))),'Data Summary'!CN173="Yes"),OFFSET('Sanitation Data'!$D$11,0,10*ROW('Sanitation Data'!D167)),NA())</f>
        <v>#N/A</v>
      </c>
      <c r="Z173" s="507" t="e">
        <f ca="1">+IF(AND(ISNUMBER(OFFSET('Sanitation Data'!$D$12,0,10*ROW('Sanitation Data'!D167))),'Data Summary'!CO173="Yes"),OFFSET('Sanitation Data'!$D$12,0,10*ROW('Sanitation Data'!D167)),NA())</f>
        <v>#N/A</v>
      </c>
      <c r="AA173" s="507" t="e">
        <f ca="1">+IF(AND(ISNUMBER(OFFSET('Sanitation Data'!$E$4,0,10*ROW('Sanitation Data'!E167))),'Data Summary'!CP173="Yes"),100-OFFSET('Sanitation Data'!$E$4,0,10*ROW('Sanitation Data'!E167)),NA())</f>
        <v>#N/A</v>
      </c>
      <c r="AB173" s="507" t="e">
        <f ca="1">+IF(AND(ISNUMBER(OFFSET('Sanitation Data'!$E$6,0,10*ROW('Sanitation Data'!E167))),'Data Summary'!CQ173="Yes"),OFFSET('Sanitation Data'!$E$6,0,10*ROW('Sanitation Data'!E167)),NA())</f>
        <v>#N/A</v>
      </c>
      <c r="AC173" s="507" t="e">
        <f ca="1">+IF(AND(ISNUMBER(OFFSET('Sanitation Data'!$E$10,0,10*ROW('Sanitation Data'!E167))),'Data Summary'!CR173="Yes"),OFFSET('Sanitation Data'!$E$10,0,10*ROW('Sanitation Data'!E167)),NA())</f>
        <v>#N/A</v>
      </c>
      <c r="AD173" s="507" t="e">
        <f ca="1">+IF(AND(ISNUMBER(OFFSET('Sanitation Data'!$E$11,0,10*ROW('Sanitation Data'!E167))),'Data Summary'!CS173="Yes"),OFFSET('Sanitation Data'!$E$11,0,10*ROW('Sanitation Data'!E167)),NA())</f>
        <v>#N/A</v>
      </c>
      <c r="AE173" s="507" t="e">
        <f ca="1">+IF(AND(ISNUMBER(OFFSET('Sanitation Data'!$E$12,0,10*ROW('Sanitation Data'!E167))),'Data Summary'!CT173="Yes"),OFFSET('Sanitation Data'!$E$12,0,10*ROW('Sanitation Data'!E167)),NA())</f>
        <v>#N/A</v>
      </c>
      <c r="AF173" s="507" t="e">
        <f ca="1">+IF(AND(ISNUMBER(OFFSET('Sanitation Data'!$F$4,0,10*ROW('Sanitation Data'!F167))),'Data Summary'!CU173="Yes"),100-OFFSET('Sanitation Data'!$F$4,0,10*ROW('Sanitation Data'!F167)),NA())</f>
        <v>#N/A</v>
      </c>
      <c r="AG173" s="507" t="e">
        <f ca="1">+IF(AND(ISNUMBER(OFFSET('Sanitation Data'!$F$6,0,10*ROW('Sanitation Data'!F167))),'Data Summary'!CV173="Yes"),OFFSET('Sanitation Data'!$F$6,0,10*ROW('Sanitation Data'!F167)),NA())</f>
        <v>#N/A</v>
      </c>
      <c r="AH173" s="507" t="e">
        <f ca="1">+IF(AND(ISNUMBER(OFFSET('Sanitation Data'!$F$10,0,10*ROW('Sanitation Data'!F167))),'Data Summary'!CW173="Yes"),OFFSET('Sanitation Data'!$F$10,0,10*ROW('Sanitation Data'!F167)),NA())</f>
        <v>#N/A</v>
      </c>
      <c r="AI173" s="507" t="e">
        <f ca="1">+IF(AND(ISNUMBER(OFFSET('Sanitation Data'!$F$11,0,10*ROW('Sanitation Data'!F167))),'Data Summary'!CX173="Yes"),OFFSET('Sanitation Data'!$F$11,0,10*ROW('Sanitation Data'!F167)),NA())</f>
        <v>#N/A</v>
      </c>
      <c r="AJ173" s="507" t="e">
        <f ca="1">+IF(AND(ISNUMBER(OFFSET('Sanitation Data'!$F$12,0,10*ROW('Sanitation Data'!F167))),'Data Summary'!CY173="Yes"),OFFSET('Sanitation Data'!$F$12,0,10*ROW('Sanitation Data'!F167)),NA())</f>
        <v>#N/A</v>
      </c>
      <c r="AK173" s="507" t="e">
        <f ca="1">+IF(AND(ISNUMBER(OFFSET('Sanitation Data'!$G$4,0,10*ROW('Sanitation Data'!G167))),'Data Summary'!CZ173="Yes"),100-OFFSET('Sanitation Data'!$G$4,0,10*ROW('Sanitation Data'!G167)),NA())</f>
        <v>#N/A</v>
      </c>
      <c r="AL173" s="507" t="e">
        <f ca="1">+IF(AND(ISNUMBER(OFFSET('Sanitation Data'!$G$6,0,10*ROW('Sanitation Data'!G167))),'Data Summary'!DA173="Yes"),OFFSET('Sanitation Data'!$G$6,0,10*ROW('Sanitation Data'!G167)),NA())</f>
        <v>#N/A</v>
      </c>
      <c r="AM173" s="507" t="e">
        <f ca="1">+IF(AND(ISNUMBER(OFFSET('Sanitation Data'!$G$10,0,10*ROW('Sanitation Data'!G167))),'Data Summary'!DB173="Yes"),OFFSET('Sanitation Data'!$G$10,0,10*ROW('Sanitation Data'!G167)),NA())</f>
        <v>#N/A</v>
      </c>
      <c r="AN173" s="507" t="e">
        <f ca="1">+IF(AND(ISNUMBER(OFFSET('Sanitation Data'!$G$11,0,10*ROW('Sanitation Data'!G167))),'Data Summary'!DC173="Yes"),OFFSET('Sanitation Data'!$G$11,0,10*ROW('Sanitation Data'!G167)),NA())</f>
        <v>#N/A</v>
      </c>
      <c r="AO173" s="507" t="e">
        <f ca="1">+IF(AND(ISNUMBER(OFFSET('Sanitation Data'!$G$12,0,10*ROW('Sanitation Data'!G167))),'Data Summary'!DD173="Yes"),OFFSET('Sanitation Data'!$G$12,0,10*ROW('Sanitation Data'!G167)),NA())</f>
        <v>#N/A</v>
      </c>
      <c r="AP173" s="507" t="e">
        <f ca="1">+IF(AND(ISNUMBER(OFFSET('Sanitation Data'!$H$4,0,10*ROW('Sanitation Data'!H167))),'Data Summary'!DE173="Yes"),100-OFFSET('Sanitation Data'!$H$4,0,10*ROW('Sanitation Data'!H167)),NA())</f>
        <v>#N/A</v>
      </c>
      <c r="AQ173" s="507" t="e">
        <f ca="1">+IF(AND(ISNUMBER(OFFSET('Sanitation Data'!$H$6,0,10*ROW('Sanitation Data'!H167))),'Data Summary'!DF173="Yes"),OFFSET('Sanitation Data'!$H$6,0,10*ROW('Sanitation Data'!H167)),NA())</f>
        <v>#N/A</v>
      </c>
      <c r="AR173" s="507" t="e">
        <f ca="1">+IF(AND(ISNUMBER(OFFSET('Sanitation Data'!$H$10,0,10*ROW('Sanitation Data'!H167))),'Data Summary'!DG173="Yes"),OFFSET('Sanitation Data'!$H$10,0,10*ROW('Sanitation Data'!H167)),NA())</f>
        <v>#N/A</v>
      </c>
      <c r="AS173" s="507" t="e">
        <f ca="1">+IF(AND(ISNUMBER(OFFSET('Sanitation Data'!$H$11,0,10*ROW('Sanitation Data'!H167))),'Data Summary'!DH173="Yes"),OFFSET('Sanitation Data'!$H$11,0,10*ROW('Sanitation Data'!H167)),NA())</f>
        <v>#N/A</v>
      </c>
      <c r="AT173" s="507" t="e">
        <f ca="1">+IF(AND(ISNUMBER(OFFSET('Sanitation Data'!$H$12,0,10*ROW('Sanitation Data'!H167))),'Data Summary'!DI173="Yes"),OFFSET('Sanitation Data'!$H$12,0,10*ROW('Sanitation Data'!H167)),NA())</f>
        <v>#N/A</v>
      </c>
      <c r="AU173" s="507" t="e">
        <f ca="1">+IF(AND(ISNUMBER(OFFSET('Sanitation Data'!$I$4,0,10*ROW('Sanitation Data'!I167))),'Data Summary'!DJ173="Yes"),100-OFFSET('Sanitation Data'!$I$4,0,10*ROW('Sanitation Data'!I167)),NA())</f>
        <v>#N/A</v>
      </c>
      <c r="AV173" s="507" t="e">
        <f ca="1">+IF(AND(ISNUMBER(OFFSET('Sanitation Data'!$I$6,0,10*ROW('Sanitation Data'!I167))),'Data Summary'!DK173="Yes"),OFFSET('Sanitation Data'!$I$6,0,10*ROW('Sanitation Data'!I167)),NA())</f>
        <v>#N/A</v>
      </c>
      <c r="AW173" s="507" t="e">
        <f ca="1">+IF(AND(ISNUMBER(OFFSET('Sanitation Data'!$I$10,0,10*ROW('Sanitation Data'!I167))),'Data Summary'!DL173="Yes"),OFFSET('Sanitation Data'!$I$10,0,10*ROW('Sanitation Data'!I167)),NA())</f>
        <v>#N/A</v>
      </c>
      <c r="AX173" s="507" t="e">
        <f ca="1">+IF(AND(ISNUMBER(OFFSET('Sanitation Data'!$I$11,0,10*ROW('Sanitation Data'!I167))),'Data Summary'!DM173="Yes"),OFFSET('Sanitation Data'!$I$11,0,10*ROW('Sanitation Data'!I167)),NA())</f>
        <v>#N/A</v>
      </c>
      <c r="AY173" s="507" t="e">
        <f ca="1">+IF(AND(ISNUMBER(OFFSET('Sanitation Data'!$I$12,0,10*ROW('Sanitation Data'!I167))),'Data Summary'!DN173="Yes"),OFFSET('Sanitation Data'!$I$12,0,10*ROW('Sanitation Data'!I167)),NA())</f>
        <v>#N/A</v>
      </c>
      <c r="AZ173" s="508" t="e">
        <f ca="1">+IF(AND(ISNUMBER(OFFSET('Hygiene Data'!$D$5,0,10*ROW('Hygiene Data'!D167))),'Data Summary'!DO173="Yes"),OFFSET('Hygiene Data'!$D$5,0,10*ROW('Hygiene Data'!D167)),NA())</f>
        <v>#N/A</v>
      </c>
      <c r="BA173" s="508" t="e">
        <f ca="1">+IF(AND(ISNUMBER(OFFSET('Hygiene Data'!$D$7,0,10*ROW('Hygiene Data'!D167))),'Data Summary'!DP173="Yes"),OFFSET('Hygiene Data'!$D$7,0,10*ROW('Hygiene Data'!D167)),NA())</f>
        <v>#N/A</v>
      </c>
      <c r="BB173" s="508" t="e">
        <f ca="1">+IF(AND(ISNUMBER(OFFSET('Hygiene Data'!$D$9,0,10*ROW('Hygiene Data'!D167))),'Data Summary'!DQ173="Yes"),OFFSET('Hygiene Data'!$D$9,0,10*ROW('Hygiene Data'!D167)),NA())</f>
        <v>#N/A</v>
      </c>
      <c r="BC173" s="508" t="e">
        <f ca="1">+IF(AND(ISNUMBER(OFFSET('Hygiene Data'!$E$5,0,10*ROW('Hygiene Data'!E167))),'Data Summary'!DR173="Yes"),OFFSET('Hygiene Data'!$E$5,0,10*ROW('Hygiene Data'!E167)),NA())</f>
        <v>#N/A</v>
      </c>
      <c r="BD173" s="508" t="e">
        <f ca="1">+IF(AND(ISNUMBER(OFFSET('Hygiene Data'!$E$7,0,10*ROW('Hygiene Data'!E167))),'Data Summary'!DS173="Yes"),OFFSET('Hygiene Data'!$E$7,0,10*ROW('Hygiene Data'!E167)),NA())</f>
        <v>#N/A</v>
      </c>
      <c r="BE173" s="508" t="e">
        <f ca="1">+IF(AND(ISNUMBER(OFFSET('Hygiene Data'!$E$9,0,10*ROW('Hygiene Data'!E167))),'Data Summary'!DT173="Yes"),OFFSET('Hygiene Data'!$E$9,0,10*ROW('Hygiene Data'!E167)),NA())</f>
        <v>#N/A</v>
      </c>
      <c r="BF173" s="508" t="e">
        <f ca="1">+IF(AND(ISNUMBER(OFFSET('Hygiene Data'!$F$5,0,10*ROW('Hygiene Data'!F167))),'Data Summary'!DU173="Yes"),OFFSET('Hygiene Data'!$F$5,0,10*ROW('Hygiene Data'!F167)),NA())</f>
        <v>#N/A</v>
      </c>
      <c r="BG173" s="508" t="e">
        <f ca="1">+IF(AND(ISNUMBER(OFFSET('Hygiene Data'!$F$7,0,10*ROW('Hygiene Data'!F167))),'Data Summary'!DV173="Yes"),OFFSET('Hygiene Data'!$F$7,0,10*ROW('Hygiene Data'!F167)),NA())</f>
        <v>#N/A</v>
      </c>
      <c r="BH173" s="508" t="e">
        <f ca="1">+IF(AND(ISNUMBER(OFFSET('Hygiene Data'!$F$9,0,10*ROW('Hygiene Data'!F167))),'Data Summary'!DW173="Yes"),OFFSET('Hygiene Data'!$F$9,0,10*ROW('Hygiene Data'!F167)),NA())</f>
        <v>#N/A</v>
      </c>
      <c r="BI173" s="508" t="e">
        <f ca="1">+IF(AND(ISNUMBER(OFFSET('Hygiene Data'!$G$5,0,10*ROW('Hygiene Data'!G167))),'Data Summary'!DX173="Yes"),OFFSET('Hygiene Data'!$G$5,0,10*ROW('Hygiene Data'!G167)),NA())</f>
        <v>#N/A</v>
      </c>
      <c r="BJ173" s="508" t="e">
        <f ca="1">+IF(AND(ISNUMBER(OFFSET('Hygiene Data'!$G$7,0,10*ROW('Hygiene Data'!G167))),'Data Summary'!DY173="Yes"),OFFSET('Hygiene Data'!$G$7,0,10*ROW('Hygiene Data'!G167)),NA())</f>
        <v>#N/A</v>
      </c>
      <c r="BK173" s="508" t="e">
        <f ca="1">+IF(AND(ISNUMBER(OFFSET('Hygiene Data'!$G$9,0,10*ROW('Hygiene Data'!G167))),'Data Summary'!DZ173="Yes"),OFFSET('Hygiene Data'!$G$9,0,10*ROW('Hygiene Data'!G167)),NA())</f>
        <v>#N/A</v>
      </c>
      <c r="BL173" s="508" t="e">
        <f ca="1">+IF(AND(ISNUMBER(OFFSET('Hygiene Data'!$H$5,0,10*ROW('Hygiene Data'!H167))),'Data Summary'!EA173="Yes"),OFFSET('Hygiene Data'!$H$5,0,10*ROW('Hygiene Data'!H167)),NA())</f>
        <v>#N/A</v>
      </c>
      <c r="BM173" s="508" t="e">
        <f ca="1">+IF(AND(ISNUMBER(OFFSET('Hygiene Data'!$H$7,0,10*ROW('Hygiene Data'!H167))),'Data Summary'!EB173="Yes"),OFFSET('Hygiene Data'!$H$7,0,10*ROW('Hygiene Data'!H167)),NA())</f>
        <v>#N/A</v>
      </c>
      <c r="BN173" s="508" t="e">
        <f ca="1">+IF(AND(ISNUMBER(OFFSET('Hygiene Data'!$H$9,0,10*ROW('Hygiene Data'!H167))),'Data Summary'!EC173="Yes"),OFFSET('Hygiene Data'!$H$9,0,10*ROW('Hygiene Data'!H167)),NA())</f>
        <v>#N/A</v>
      </c>
      <c r="BO173" s="508" t="e">
        <f ca="1">+IF(AND(ISNUMBER(OFFSET('Hygiene Data'!$I$5,0,10*ROW('Hygiene Data'!I167))),'Data Summary'!ED173="Yes"),OFFSET('Hygiene Data'!$I$5,0,10*ROW('Hygiene Data'!I167)),NA())</f>
        <v>#N/A</v>
      </c>
      <c r="BP173" s="508" t="e">
        <f ca="1">+IF(AND(ISNUMBER(OFFSET('Hygiene Data'!$I$7,0,10*ROW('Hygiene Data'!I167))),'Data Summary'!EE173="Yes"),OFFSET('Hygiene Data'!$I$7,0,10*ROW('Hygiene Data'!I167)),NA())</f>
        <v>#N/A</v>
      </c>
      <c r="BQ173" s="508" t="e">
        <f ca="1">+IF(AND(ISNUMBER(OFFSET('Hygiene Data'!$I$9,0,10*ROW('Hygiene Data'!I167))),'Data Summary'!EF173="Yes"),OFFSET('Hygiene Data'!$I$9,0,10*ROW('Hygiene Data'!I167)),NA())</f>
        <v>#N/A</v>
      </c>
    </row>
    <row r="174" spans="1:69" x14ac:dyDescent="0.25">
      <c r="A174" s="504" t="e">
        <f ca="1">+RIGHT('Data Summary'!A174,LEN('Data Summary'!A174)-9)</f>
        <v>#VALUE!</v>
      </c>
      <c r="B174" s="478" t="str">
        <f ca="1">+IF(ISTEXT('Data Summary'!B174),'Data Summary'!B174,"")</f>
        <v/>
      </c>
      <c r="C174" s="505" t="e">
        <f ca="1">+VALUE('Data Summary'!C174)</f>
        <v>#VALUE!</v>
      </c>
      <c r="D174" s="506" t="e">
        <f ca="1">+IF(AND(ISNUMBER(OFFSET('Water Data'!$D$4,0,10*ROW('Water Data'!D168))),'Data Summary'!BS174="Yes"),100-OFFSET('Water Data'!$D$4,0,10*ROW('Water Data'!D168)),NA())</f>
        <v>#N/A</v>
      </c>
      <c r="E174" s="506" t="e">
        <f ca="1">+IF(AND(ISNUMBER(OFFSET('Water Data'!$D$6,0,10*ROW('Water Data'!D168))),'Data Summary'!BT174="Yes"),OFFSET('Water Data'!$D$6,0,10*ROW('Water Data'!D168)),NA())</f>
        <v>#N/A</v>
      </c>
      <c r="F174" s="506" t="e">
        <f ca="1">+IF(AND(ISNUMBER(OFFSET('Water Data'!$D$9,0,10*ROW('Water Data'!D168))),'Data Summary'!BU174="Yes"),OFFSET('Water Data'!$D$9,0,10*ROW('Water Data'!D168)),NA())</f>
        <v>#N/A</v>
      </c>
      <c r="G174" s="506" t="e">
        <f ca="1">+IF(AND(ISNUMBER(OFFSET('Water Data'!$E$4,0,10*ROW('Water Data'!E168))),'Data Summary'!BV174="Yes"),100-OFFSET('Water Data'!$E$4,0,10*ROW('Water Data'!E168)),NA())</f>
        <v>#N/A</v>
      </c>
      <c r="H174" s="506" t="e">
        <f ca="1">+IF(AND(ISNUMBER(OFFSET('Water Data'!$E$6,0,10*ROW('Water Data'!E168))),'Data Summary'!BW174="Yes"),OFFSET('Water Data'!$E$6,0,10*ROW('Water Data'!E168)),NA())</f>
        <v>#N/A</v>
      </c>
      <c r="I174" s="506" t="e">
        <f ca="1">+IF(AND(ISNUMBER(OFFSET('Water Data'!$E$9,0,10*ROW('Water Data'!E168))),'Data Summary'!BX174="Yes"),OFFSET('Water Data'!$E$9,0,10*ROW('Water Data'!E168)),NA())</f>
        <v>#N/A</v>
      </c>
      <c r="J174" s="506" t="e">
        <f ca="1">+IF(AND(ISNUMBER(OFFSET('Water Data'!$F$4,0,10*ROW('Water Data'!F168))),'Data Summary'!BY174="Yes"),100-OFFSET('Water Data'!$F$4,0,10*ROW('Water Data'!F168)),NA())</f>
        <v>#N/A</v>
      </c>
      <c r="K174" s="506" t="e">
        <f ca="1">+IF(AND(ISNUMBER(OFFSET('Water Data'!$F$6,0,10*ROW('Water Data'!F168))),'Data Summary'!BZ174="Yes"),OFFSET('Water Data'!$F$6,0,10*ROW('Water Data'!F168)),NA())</f>
        <v>#N/A</v>
      </c>
      <c r="L174" s="506" t="e">
        <f ca="1">+IF(AND(ISNUMBER(OFFSET('Water Data'!$F$9,0,10*ROW('Water Data'!F168))),'Data Summary'!CA174="Yes"),OFFSET('Water Data'!$F$9,0,10*ROW('Water Data'!F168)),NA())</f>
        <v>#N/A</v>
      </c>
      <c r="M174" s="506" t="e">
        <f ca="1">+IF(AND(ISNUMBER(OFFSET('Water Data'!$G$4,0,10*ROW('Water Data'!G168))),'Data Summary'!CB174="Yes"),100-OFFSET('Water Data'!$G$4,0,10*ROW('Water Data'!G168)),NA())</f>
        <v>#N/A</v>
      </c>
      <c r="N174" s="506" t="e">
        <f ca="1">+IF(AND(ISNUMBER(OFFSET('Water Data'!$G$6,0,10*ROW('Water Data'!G168))),'Data Summary'!CC174="Yes"),OFFSET('Water Data'!$G$6,0,10*ROW('Water Data'!G168)),NA())</f>
        <v>#N/A</v>
      </c>
      <c r="O174" s="506" t="e">
        <f ca="1">+IF(AND(ISNUMBER(OFFSET('Water Data'!$G$9,0,10*ROW('Water Data'!G168))),'Data Summary'!CD174="Yes"),OFFSET('Water Data'!$G$9,0,10*ROW('Water Data'!G168)),NA())</f>
        <v>#N/A</v>
      </c>
      <c r="P174" s="506" t="e">
        <f ca="1">+IF(AND(ISNUMBER(OFFSET('Water Data'!$H$4,0,10*ROW('Water Data'!H168))),'Data Summary'!CE174="Yes"),100-OFFSET('Water Data'!$H$4,0,10*ROW('Water Data'!H168)),NA())</f>
        <v>#N/A</v>
      </c>
      <c r="Q174" s="506" t="e">
        <f ca="1">+IF(AND(ISNUMBER(OFFSET('Water Data'!$H$6,0,10*ROW('Water Data'!H168))),'Data Summary'!CF174="Yes"),OFFSET('Water Data'!$H$6,0,10*ROW('Water Data'!H168)),NA())</f>
        <v>#N/A</v>
      </c>
      <c r="R174" s="506" t="e">
        <f ca="1">+IF(AND(ISNUMBER(OFFSET('Water Data'!$H$9,0,10*ROW('Water Data'!H168))),'Data Summary'!CG174="Yes"),OFFSET('Water Data'!$H$9,0,10*ROW('Water Data'!H168)),NA())</f>
        <v>#N/A</v>
      </c>
      <c r="S174" s="506" t="e">
        <f ca="1">+IF(AND(ISNUMBER(OFFSET('Water Data'!$I$4,0,10*ROW('Water Data'!I168))),'Data Summary'!CH174="Yes"),100-OFFSET('Water Data'!$I$4,0,10*ROW('Water Data'!I168)),NA())</f>
        <v>#N/A</v>
      </c>
      <c r="T174" s="506" t="e">
        <f ca="1">+IF(AND(ISNUMBER(OFFSET('Water Data'!$I$6,0,10*ROW('Water Data'!I168))),'Data Summary'!CI174="Yes"),OFFSET('Water Data'!$I$6,0,10*ROW('Water Data'!I168)),NA())</f>
        <v>#N/A</v>
      </c>
      <c r="U174" s="506" t="e">
        <f ca="1">+IF(AND(ISNUMBER(OFFSET('Water Data'!$I$9,0,10*ROW('Water Data'!I168))),'Data Summary'!CJ174="Yes"),OFFSET('Water Data'!$I$9,0,10*ROW('Water Data'!I168)),NA())</f>
        <v>#N/A</v>
      </c>
      <c r="V174" s="507" t="e">
        <f ca="1">+IF(AND(ISNUMBER(OFFSET('Sanitation Data'!$D$4,0,10*ROW('Sanitation Data'!D168))),'Data Summary'!CK174="Yes"),100-OFFSET('Sanitation Data'!$D$4,0,10*ROW('Sanitation Data'!D168)),NA())</f>
        <v>#N/A</v>
      </c>
      <c r="W174" s="507" t="e">
        <f ca="1">+IF(AND(ISNUMBER(OFFSET('Sanitation Data'!$D$6,0,10*ROW('Sanitation Data'!D168))),'Data Summary'!CL174="Yes"),OFFSET('Sanitation Data'!$D$6,0,10*ROW('Sanitation Data'!D168)),NA())</f>
        <v>#N/A</v>
      </c>
      <c r="X174" s="507" t="e">
        <f ca="1">+IF(AND(ISNUMBER(OFFSET('Sanitation Data'!$D$10,0,10*ROW('Sanitation Data'!D168))),'Data Summary'!CM174="Yes"),OFFSET('Sanitation Data'!$D$10,0,10*ROW('Sanitation Data'!D168)),NA())</f>
        <v>#N/A</v>
      </c>
      <c r="Y174" s="507" t="e">
        <f ca="1">+IF(AND(ISNUMBER(OFFSET('Sanitation Data'!$D$11,0,10*ROW('Sanitation Data'!D168))),'Data Summary'!CN174="Yes"),OFFSET('Sanitation Data'!$D$11,0,10*ROW('Sanitation Data'!D168)),NA())</f>
        <v>#N/A</v>
      </c>
      <c r="Z174" s="507" t="e">
        <f ca="1">+IF(AND(ISNUMBER(OFFSET('Sanitation Data'!$D$12,0,10*ROW('Sanitation Data'!D168))),'Data Summary'!CO174="Yes"),OFFSET('Sanitation Data'!$D$12,0,10*ROW('Sanitation Data'!D168)),NA())</f>
        <v>#N/A</v>
      </c>
      <c r="AA174" s="507" t="e">
        <f ca="1">+IF(AND(ISNUMBER(OFFSET('Sanitation Data'!$E$4,0,10*ROW('Sanitation Data'!E168))),'Data Summary'!CP174="Yes"),100-OFFSET('Sanitation Data'!$E$4,0,10*ROW('Sanitation Data'!E168)),NA())</f>
        <v>#N/A</v>
      </c>
      <c r="AB174" s="507" t="e">
        <f ca="1">+IF(AND(ISNUMBER(OFFSET('Sanitation Data'!$E$6,0,10*ROW('Sanitation Data'!E168))),'Data Summary'!CQ174="Yes"),OFFSET('Sanitation Data'!$E$6,0,10*ROW('Sanitation Data'!E168)),NA())</f>
        <v>#N/A</v>
      </c>
      <c r="AC174" s="507" t="e">
        <f ca="1">+IF(AND(ISNUMBER(OFFSET('Sanitation Data'!$E$10,0,10*ROW('Sanitation Data'!E168))),'Data Summary'!CR174="Yes"),OFFSET('Sanitation Data'!$E$10,0,10*ROW('Sanitation Data'!E168)),NA())</f>
        <v>#N/A</v>
      </c>
      <c r="AD174" s="507" t="e">
        <f ca="1">+IF(AND(ISNUMBER(OFFSET('Sanitation Data'!$E$11,0,10*ROW('Sanitation Data'!E168))),'Data Summary'!CS174="Yes"),OFFSET('Sanitation Data'!$E$11,0,10*ROW('Sanitation Data'!E168)),NA())</f>
        <v>#N/A</v>
      </c>
      <c r="AE174" s="507" t="e">
        <f ca="1">+IF(AND(ISNUMBER(OFFSET('Sanitation Data'!$E$12,0,10*ROW('Sanitation Data'!E168))),'Data Summary'!CT174="Yes"),OFFSET('Sanitation Data'!$E$12,0,10*ROW('Sanitation Data'!E168)),NA())</f>
        <v>#N/A</v>
      </c>
      <c r="AF174" s="507" t="e">
        <f ca="1">+IF(AND(ISNUMBER(OFFSET('Sanitation Data'!$F$4,0,10*ROW('Sanitation Data'!F168))),'Data Summary'!CU174="Yes"),100-OFFSET('Sanitation Data'!$F$4,0,10*ROW('Sanitation Data'!F168)),NA())</f>
        <v>#N/A</v>
      </c>
      <c r="AG174" s="507" t="e">
        <f ca="1">+IF(AND(ISNUMBER(OFFSET('Sanitation Data'!$F$6,0,10*ROW('Sanitation Data'!F168))),'Data Summary'!CV174="Yes"),OFFSET('Sanitation Data'!$F$6,0,10*ROW('Sanitation Data'!F168)),NA())</f>
        <v>#N/A</v>
      </c>
      <c r="AH174" s="507" t="e">
        <f ca="1">+IF(AND(ISNUMBER(OFFSET('Sanitation Data'!$F$10,0,10*ROW('Sanitation Data'!F168))),'Data Summary'!CW174="Yes"),OFFSET('Sanitation Data'!$F$10,0,10*ROW('Sanitation Data'!F168)),NA())</f>
        <v>#N/A</v>
      </c>
      <c r="AI174" s="507" t="e">
        <f ca="1">+IF(AND(ISNUMBER(OFFSET('Sanitation Data'!$F$11,0,10*ROW('Sanitation Data'!F168))),'Data Summary'!CX174="Yes"),OFFSET('Sanitation Data'!$F$11,0,10*ROW('Sanitation Data'!F168)),NA())</f>
        <v>#N/A</v>
      </c>
      <c r="AJ174" s="507" t="e">
        <f ca="1">+IF(AND(ISNUMBER(OFFSET('Sanitation Data'!$F$12,0,10*ROW('Sanitation Data'!F168))),'Data Summary'!CY174="Yes"),OFFSET('Sanitation Data'!$F$12,0,10*ROW('Sanitation Data'!F168)),NA())</f>
        <v>#N/A</v>
      </c>
      <c r="AK174" s="507" t="e">
        <f ca="1">+IF(AND(ISNUMBER(OFFSET('Sanitation Data'!$G$4,0,10*ROW('Sanitation Data'!G168))),'Data Summary'!CZ174="Yes"),100-OFFSET('Sanitation Data'!$G$4,0,10*ROW('Sanitation Data'!G168)),NA())</f>
        <v>#N/A</v>
      </c>
      <c r="AL174" s="507" t="e">
        <f ca="1">+IF(AND(ISNUMBER(OFFSET('Sanitation Data'!$G$6,0,10*ROW('Sanitation Data'!G168))),'Data Summary'!DA174="Yes"),OFFSET('Sanitation Data'!$G$6,0,10*ROW('Sanitation Data'!G168)),NA())</f>
        <v>#N/A</v>
      </c>
      <c r="AM174" s="507" t="e">
        <f ca="1">+IF(AND(ISNUMBER(OFFSET('Sanitation Data'!$G$10,0,10*ROW('Sanitation Data'!G168))),'Data Summary'!DB174="Yes"),OFFSET('Sanitation Data'!$G$10,0,10*ROW('Sanitation Data'!G168)),NA())</f>
        <v>#N/A</v>
      </c>
      <c r="AN174" s="507" t="e">
        <f ca="1">+IF(AND(ISNUMBER(OFFSET('Sanitation Data'!$G$11,0,10*ROW('Sanitation Data'!G168))),'Data Summary'!DC174="Yes"),OFFSET('Sanitation Data'!$G$11,0,10*ROW('Sanitation Data'!G168)),NA())</f>
        <v>#N/A</v>
      </c>
      <c r="AO174" s="507" t="e">
        <f ca="1">+IF(AND(ISNUMBER(OFFSET('Sanitation Data'!$G$12,0,10*ROW('Sanitation Data'!G168))),'Data Summary'!DD174="Yes"),OFFSET('Sanitation Data'!$G$12,0,10*ROW('Sanitation Data'!G168)),NA())</f>
        <v>#N/A</v>
      </c>
      <c r="AP174" s="507" t="e">
        <f ca="1">+IF(AND(ISNUMBER(OFFSET('Sanitation Data'!$H$4,0,10*ROW('Sanitation Data'!H168))),'Data Summary'!DE174="Yes"),100-OFFSET('Sanitation Data'!$H$4,0,10*ROW('Sanitation Data'!H168)),NA())</f>
        <v>#N/A</v>
      </c>
      <c r="AQ174" s="507" t="e">
        <f ca="1">+IF(AND(ISNUMBER(OFFSET('Sanitation Data'!$H$6,0,10*ROW('Sanitation Data'!H168))),'Data Summary'!DF174="Yes"),OFFSET('Sanitation Data'!$H$6,0,10*ROW('Sanitation Data'!H168)),NA())</f>
        <v>#N/A</v>
      </c>
      <c r="AR174" s="507" t="e">
        <f ca="1">+IF(AND(ISNUMBER(OFFSET('Sanitation Data'!$H$10,0,10*ROW('Sanitation Data'!H168))),'Data Summary'!DG174="Yes"),OFFSET('Sanitation Data'!$H$10,0,10*ROW('Sanitation Data'!H168)),NA())</f>
        <v>#N/A</v>
      </c>
      <c r="AS174" s="507" t="e">
        <f ca="1">+IF(AND(ISNUMBER(OFFSET('Sanitation Data'!$H$11,0,10*ROW('Sanitation Data'!H168))),'Data Summary'!DH174="Yes"),OFFSET('Sanitation Data'!$H$11,0,10*ROW('Sanitation Data'!H168)),NA())</f>
        <v>#N/A</v>
      </c>
      <c r="AT174" s="507" t="e">
        <f ca="1">+IF(AND(ISNUMBER(OFFSET('Sanitation Data'!$H$12,0,10*ROW('Sanitation Data'!H168))),'Data Summary'!DI174="Yes"),OFFSET('Sanitation Data'!$H$12,0,10*ROW('Sanitation Data'!H168)),NA())</f>
        <v>#N/A</v>
      </c>
      <c r="AU174" s="507" t="e">
        <f ca="1">+IF(AND(ISNUMBER(OFFSET('Sanitation Data'!$I$4,0,10*ROW('Sanitation Data'!I168))),'Data Summary'!DJ174="Yes"),100-OFFSET('Sanitation Data'!$I$4,0,10*ROW('Sanitation Data'!I168)),NA())</f>
        <v>#N/A</v>
      </c>
      <c r="AV174" s="507" t="e">
        <f ca="1">+IF(AND(ISNUMBER(OFFSET('Sanitation Data'!$I$6,0,10*ROW('Sanitation Data'!I168))),'Data Summary'!DK174="Yes"),OFFSET('Sanitation Data'!$I$6,0,10*ROW('Sanitation Data'!I168)),NA())</f>
        <v>#N/A</v>
      </c>
      <c r="AW174" s="507" t="e">
        <f ca="1">+IF(AND(ISNUMBER(OFFSET('Sanitation Data'!$I$10,0,10*ROW('Sanitation Data'!I168))),'Data Summary'!DL174="Yes"),OFFSET('Sanitation Data'!$I$10,0,10*ROW('Sanitation Data'!I168)),NA())</f>
        <v>#N/A</v>
      </c>
      <c r="AX174" s="507" t="e">
        <f ca="1">+IF(AND(ISNUMBER(OFFSET('Sanitation Data'!$I$11,0,10*ROW('Sanitation Data'!I168))),'Data Summary'!DM174="Yes"),OFFSET('Sanitation Data'!$I$11,0,10*ROW('Sanitation Data'!I168)),NA())</f>
        <v>#N/A</v>
      </c>
      <c r="AY174" s="507" t="e">
        <f ca="1">+IF(AND(ISNUMBER(OFFSET('Sanitation Data'!$I$12,0,10*ROW('Sanitation Data'!I168))),'Data Summary'!DN174="Yes"),OFFSET('Sanitation Data'!$I$12,0,10*ROW('Sanitation Data'!I168)),NA())</f>
        <v>#N/A</v>
      </c>
      <c r="AZ174" s="508" t="e">
        <f ca="1">+IF(AND(ISNUMBER(OFFSET('Hygiene Data'!$D$5,0,10*ROW('Hygiene Data'!D168))),'Data Summary'!DO174="Yes"),OFFSET('Hygiene Data'!$D$5,0,10*ROW('Hygiene Data'!D168)),NA())</f>
        <v>#N/A</v>
      </c>
      <c r="BA174" s="508" t="e">
        <f ca="1">+IF(AND(ISNUMBER(OFFSET('Hygiene Data'!$D$7,0,10*ROW('Hygiene Data'!D168))),'Data Summary'!DP174="Yes"),OFFSET('Hygiene Data'!$D$7,0,10*ROW('Hygiene Data'!D168)),NA())</f>
        <v>#N/A</v>
      </c>
      <c r="BB174" s="508" t="e">
        <f ca="1">+IF(AND(ISNUMBER(OFFSET('Hygiene Data'!$D$9,0,10*ROW('Hygiene Data'!D168))),'Data Summary'!DQ174="Yes"),OFFSET('Hygiene Data'!$D$9,0,10*ROW('Hygiene Data'!D168)),NA())</f>
        <v>#N/A</v>
      </c>
      <c r="BC174" s="508" t="e">
        <f ca="1">+IF(AND(ISNUMBER(OFFSET('Hygiene Data'!$E$5,0,10*ROW('Hygiene Data'!E168))),'Data Summary'!DR174="Yes"),OFFSET('Hygiene Data'!$E$5,0,10*ROW('Hygiene Data'!E168)),NA())</f>
        <v>#N/A</v>
      </c>
      <c r="BD174" s="508" t="e">
        <f ca="1">+IF(AND(ISNUMBER(OFFSET('Hygiene Data'!$E$7,0,10*ROW('Hygiene Data'!E168))),'Data Summary'!DS174="Yes"),OFFSET('Hygiene Data'!$E$7,0,10*ROW('Hygiene Data'!E168)),NA())</f>
        <v>#N/A</v>
      </c>
      <c r="BE174" s="508" t="e">
        <f ca="1">+IF(AND(ISNUMBER(OFFSET('Hygiene Data'!$E$9,0,10*ROW('Hygiene Data'!E168))),'Data Summary'!DT174="Yes"),OFFSET('Hygiene Data'!$E$9,0,10*ROW('Hygiene Data'!E168)),NA())</f>
        <v>#N/A</v>
      </c>
      <c r="BF174" s="508" t="e">
        <f ca="1">+IF(AND(ISNUMBER(OFFSET('Hygiene Data'!$F$5,0,10*ROW('Hygiene Data'!F168))),'Data Summary'!DU174="Yes"),OFFSET('Hygiene Data'!$F$5,0,10*ROW('Hygiene Data'!F168)),NA())</f>
        <v>#N/A</v>
      </c>
      <c r="BG174" s="508" t="e">
        <f ca="1">+IF(AND(ISNUMBER(OFFSET('Hygiene Data'!$F$7,0,10*ROW('Hygiene Data'!F168))),'Data Summary'!DV174="Yes"),OFFSET('Hygiene Data'!$F$7,0,10*ROW('Hygiene Data'!F168)),NA())</f>
        <v>#N/A</v>
      </c>
      <c r="BH174" s="508" t="e">
        <f ca="1">+IF(AND(ISNUMBER(OFFSET('Hygiene Data'!$F$9,0,10*ROW('Hygiene Data'!F168))),'Data Summary'!DW174="Yes"),OFFSET('Hygiene Data'!$F$9,0,10*ROW('Hygiene Data'!F168)),NA())</f>
        <v>#N/A</v>
      </c>
      <c r="BI174" s="508" t="e">
        <f ca="1">+IF(AND(ISNUMBER(OFFSET('Hygiene Data'!$G$5,0,10*ROW('Hygiene Data'!G168))),'Data Summary'!DX174="Yes"),OFFSET('Hygiene Data'!$G$5,0,10*ROW('Hygiene Data'!G168)),NA())</f>
        <v>#N/A</v>
      </c>
      <c r="BJ174" s="508" t="e">
        <f ca="1">+IF(AND(ISNUMBER(OFFSET('Hygiene Data'!$G$7,0,10*ROW('Hygiene Data'!G168))),'Data Summary'!DY174="Yes"),OFFSET('Hygiene Data'!$G$7,0,10*ROW('Hygiene Data'!G168)),NA())</f>
        <v>#N/A</v>
      </c>
      <c r="BK174" s="508" t="e">
        <f ca="1">+IF(AND(ISNUMBER(OFFSET('Hygiene Data'!$G$9,0,10*ROW('Hygiene Data'!G168))),'Data Summary'!DZ174="Yes"),OFFSET('Hygiene Data'!$G$9,0,10*ROW('Hygiene Data'!G168)),NA())</f>
        <v>#N/A</v>
      </c>
      <c r="BL174" s="508" t="e">
        <f ca="1">+IF(AND(ISNUMBER(OFFSET('Hygiene Data'!$H$5,0,10*ROW('Hygiene Data'!H168))),'Data Summary'!EA174="Yes"),OFFSET('Hygiene Data'!$H$5,0,10*ROW('Hygiene Data'!H168)),NA())</f>
        <v>#N/A</v>
      </c>
      <c r="BM174" s="508" t="e">
        <f ca="1">+IF(AND(ISNUMBER(OFFSET('Hygiene Data'!$H$7,0,10*ROW('Hygiene Data'!H168))),'Data Summary'!EB174="Yes"),OFFSET('Hygiene Data'!$H$7,0,10*ROW('Hygiene Data'!H168)),NA())</f>
        <v>#N/A</v>
      </c>
      <c r="BN174" s="508" t="e">
        <f ca="1">+IF(AND(ISNUMBER(OFFSET('Hygiene Data'!$H$9,0,10*ROW('Hygiene Data'!H168))),'Data Summary'!EC174="Yes"),OFFSET('Hygiene Data'!$H$9,0,10*ROW('Hygiene Data'!H168)),NA())</f>
        <v>#N/A</v>
      </c>
      <c r="BO174" s="508" t="e">
        <f ca="1">+IF(AND(ISNUMBER(OFFSET('Hygiene Data'!$I$5,0,10*ROW('Hygiene Data'!I168))),'Data Summary'!ED174="Yes"),OFFSET('Hygiene Data'!$I$5,0,10*ROW('Hygiene Data'!I168)),NA())</f>
        <v>#N/A</v>
      </c>
      <c r="BP174" s="508" t="e">
        <f ca="1">+IF(AND(ISNUMBER(OFFSET('Hygiene Data'!$I$7,0,10*ROW('Hygiene Data'!I168))),'Data Summary'!EE174="Yes"),OFFSET('Hygiene Data'!$I$7,0,10*ROW('Hygiene Data'!I168)),NA())</f>
        <v>#N/A</v>
      </c>
      <c r="BQ174" s="508" t="e">
        <f ca="1">+IF(AND(ISNUMBER(OFFSET('Hygiene Data'!$I$9,0,10*ROW('Hygiene Data'!I168))),'Data Summary'!EF174="Yes"),OFFSET('Hygiene Data'!$I$9,0,10*ROW('Hygiene Data'!I168)),NA())</f>
        <v>#N/A</v>
      </c>
    </row>
    <row r="175" spans="1:69" x14ac:dyDescent="0.25">
      <c r="A175" s="504" t="e">
        <f ca="1">+RIGHT('Data Summary'!A175,LEN('Data Summary'!A175)-9)</f>
        <v>#VALUE!</v>
      </c>
      <c r="B175" s="478" t="str">
        <f ca="1">+IF(ISTEXT('Data Summary'!B175),'Data Summary'!B175,"")</f>
        <v/>
      </c>
      <c r="C175" s="505" t="e">
        <f ca="1">+VALUE('Data Summary'!C175)</f>
        <v>#VALUE!</v>
      </c>
      <c r="D175" s="506" t="e">
        <f ca="1">+IF(AND(ISNUMBER(OFFSET('Water Data'!$D$4,0,10*ROW('Water Data'!D169))),'Data Summary'!BS175="Yes"),100-OFFSET('Water Data'!$D$4,0,10*ROW('Water Data'!D169)),NA())</f>
        <v>#N/A</v>
      </c>
      <c r="E175" s="506" t="e">
        <f ca="1">+IF(AND(ISNUMBER(OFFSET('Water Data'!$D$6,0,10*ROW('Water Data'!D169))),'Data Summary'!BT175="Yes"),OFFSET('Water Data'!$D$6,0,10*ROW('Water Data'!D169)),NA())</f>
        <v>#N/A</v>
      </c>
      <c r="F175" s="506" t="e">
        <f ca="1">+IF(AND(ISNUMBER(OFFSET('Water Data'!$D$9,0,10*ROW('Water Data'!D169))),'Data Summary'!BU175="Yes"),OFFSET('Water Data'!$D$9,0,10*ROW('Water Data'!D169)),NA())</f>
        <v>#N/A</v>
      </c>
      <c r="G175" s="506" t="e">
        <f ca="1">+IF(AND(ISNUMBER(OFFSET('Water Data'!$E$4,0,10*ROW('Water Data'!E169))),'Data Summary'!BV175="Yes"),100-OFFSET('Water Data'!$E$4,0,10*ROW('Water Data'!E169)),NA())</f>
        <v>#N/A</v>
      </c>
      <c r="H175" s="506" t="e">
        <f ca="1">+IF(AND(ISNUMBER(OFFSET('Water Data'!$E$6,0,10*ROW('Water Data'!E169))),'Data Summary'!BW175="Yes"),OFFSET('Water Data'!$E$6,0,10*ROW('Water Data'!E169)),NA())</f>
        <v>#N/A</v>
      </c>
      <c r="I175" s="506" t="e">
        <f ca="1">+IF(AND(ISNUMBER(OFFSET('Water Data'!$E$9,0,10*ROW('Water Data'!E169))),'Data Summary'!BX175="Yes"),OFFSET('Water Data'!$E$9,0,10*ROW('Water Data'!E169)),NA())</f>
        <v>#N/A</v>
      </c>
      <c r="J175" s="506" t="e">
        <f ca="1">+IF(AND(ISNUMBER(OFFSET('Water Data'!$F$4,0,10*ROW('Water Data'!F169))),'Data Summary'!BY175="Yes"),100-OFFSET('Water Data'!$F$4,0,10*ROW('Water Data'!F169)),NA())</f>
        <v>#N/A</v>
      </c>
      <c r="K175" s="506" t="e">
        <f ca="1">+IF(AND(ISNUMBER(OFFSET('Water Data'!$F$6,0,10*ROW('Water Data'!F169))),'Data Summary'!BZ175="Yes"),OFFSET('Water Data'!$F$6,0,10*ROW('Water Data'!F169)),NA())</f>
        <v>#N/A</v>
      </c>
      <c r="L175" s="506" t="e">
        <f ca="1">+IF(AND(ISNUMBER(OFFSET('Water Data'!$F$9,0,10*ROW('Water Data'!F169))),'Data Summary'!CA175="Yes"),OFFSET('Water Data'!$F$9,0,10*ROW('Water Data'!F169)),NA())</f>
        <v>#N/A</v>
      </c>
      <c r="M175" s="506" t="e">
        <f ca="1">+IF(AND(ISNUMBER(OFFSET('Water Data'!$G$4,0,10*ROW('Water Data'!G169))),'Data Summary'!CB175="Yes"),100-OFFSET('Water Data'!$G$4,0,10*ROW('Water Data'!G169)),NA())</f>
        <v>#N/A</v>
      </c>
      <c r="N175" s="506" t="e">
        <f ca="1">+IF(AND(ISNUMBER(OFFSET('Water Data'!$G$6,0,10*ROW('Water Data'!G169))),'Data Summary'!CC175="Yes"),OFFSET('Water Data'!$G$6,0,10*ROW('Water Data'!G169)),NA())</f>
        <v>#N/A</v>
      </c>
      <c r="O175" s="506" t="e">
        <f ca="1">+IF(AND(ISNUMBER(OFFSET('Water Data'!$G$9,0,10*ROW('Water Data'!G169))),'Data Summary'!CD175="Yes"),OFFSET('Water Data'!$G$9,0,10*ROW('Water Data'!G169)),NA())</f>
        <v>#N/A</v>
      </c>
      <c r="P175" s="506" t="e">
        <f ca="1">+IF(AND(ISNUMBER(OFFSET('Water Data'!$H$4,0,10*ROW('Water Data'!H169))),'Data Summary'!CE175="Yes"),100-OFFSET('Water Data'!$H$4,0,10*ROW('Water Data'!H169)),NA())</f>
        <v>#N/A</v>
      </c>
      <c r="Q175" s="506" t="e">
        <f ca="1">+IF(AND(ISNUMBER(OFFSET('Water Data'!$H$6,0,10*ROW('Water Data'!H169))),'Data Summary'!CF175="Yes"),OFFSET('Water Data'!$H$6,0,10*ROW('Water Data'!H169)),NA())</f>
        <v>#N/A</v>
      </c>
      <c r="R175" s="506" t="e">
        <f ca="1">+IF(AND(ISNUMBER(OFFSET('Water Data'!$H$9,0,10*ROW('Water Data'!H169))),'Data Summary'!CG175="Yes"),OFFSET('Water Data'!$H$9,0,10*ROW('Water Data'!H169)),NA())</f>
        <v>#N/A</v>
      </c>
      <c r="S175" s="506" t="e">
        <f ca="1">+IF(AND(ISNUMBER(OFFSET('Water Data'!$I$4,0,10*ROW('Water Data'!I169))),'Data Summary'!CH175="Yes"),100-OFFSET('Water Data'!$I$4,0,10*ROW('Water Data'!I169)),NA())</f>
        <v>#N/A</v>
      </c>
      <c r="T175" s="506" t="e">
        <f ca="1">+IF(AND(ISNUMBER(OFFSET('Water Data'!$I$6,0,10*ROW('Water Data'!I169))),'Data Summary'!CI175="Yes"),OFFSET('Water Data'!$I$6,0,10*ROW('Water Data'!I169)),NA())</f>
        <v>#N/A</v>
      </c>
      <c r="U175" s="506" t="e">
        <f ca="1">+IF(AND(ISNUMBER(OFFSET('Water Data'!$I$9,0,10*ROW('Water Data'!I169))),'Data Summary'!CJ175="Yes"),OFFSET('Water Data'!$I$9,0,10*ROW('Water Data'!I169)),NA())</f>
        <v>#N/A</v>
      </c>
      <c r="V175" s="507" t="e">
        <f ca="1">+IF(AND(ISNUMBER(OFFSET('Sanitation Data'!$D$4,0,10*ROW('Sanitation Data'!D169))),'Data Summary'!CK175="Yes"),100-OFFSET('Sanitation Data'!$D$4,0,10*ROW('Sanitation Data'!D169)),NA())</f>
        <v>#N/A</v>
      </c>
      <c r="W175" s="507" t="e">
        <f ca="1">+IF(AND(ISNUMBER(OFFSET('Sanitation Data'!$D$6,0,10*ROW('Sanitation Data'!D169))),'Data Summary'!CL175="Yes"),OFFSET('Sanitation Data'!$D$6,0,10*ROW('Sanitation Data'!D169)),NA())</f>
        <v>#N/A</v>
      </c>
      <c r="X175" s="507" t="e">
        <f ca="1">+IF(AND(ISNUMBER(OFFSET('Sanitation Data'!$D$10,0,10*ROW('Sanitation Data'!D169))),'Data Summary'!CM175="Yes"),OFFSET('Sanitation Data'!$D$10,0,10*ROW('Sanitation Data'!D169)),NA())</f>
        <v>#N/A</v>
      </c>
      <c r="Y175" s="507" t="e">
        <f ca="1">+IF(AND(ISNUMBER(OFFSET('Sanitation Data'!$D$11,0,10*ROW('Sanitation Data'!D169))),'Data Summary'!CN175="Yes"),OFFSET('Sanitation Data'!$D$11,0,10*ROW('Sanitation Data'!D169)),NA())</f>
        <v>#N/A</v>
      </c>
      <c r="Z175" s="507" t="e">
        <f ca="1">+IF(AND(ISNUMBER(OFFSET('Sanitation Data'!$D$12,0,10*ROW('Sanitation Data'!D169))),'Data Summary'!CO175="Yes"),OFFSET('Sanitation Data'!$D$12,0,10*ROW('Sanitation Data'!D169)),NA())</f>
        <v>#N/A</v>
      </c>
      <c r="AA175" s="507" t="e">
        <f ca="1">+IF(AND(ISNUMBER(OFFSET('Sanitation Data'!$E$4,0,10*ROW('Sanitation Data'!E169))),'Data Summary'!CP175="Yes"),100-OFFSET('Sanitation Data'!$E$4,0,10*ROW('Sanitation Data'!E169)),NA())</f>
        <v>#N/A</v>
      </c>
      <c r="AB175" s="507" t="e">
        <f ca="1">+IF(AND(ISNUMBER(OFFSET('Sanitation Data'!$E$6,0,10*ROW('Sanitation Data'!E169))),'Data Summary'!CQ175="Yes"),OFFSET('Sanitation Data'!$E$6,0,10*ROW('Sanitation Data'!E169)),NA())</f>
        <v>#N/A</v>
      </c>
      <c r="AC175" s="507" t="e">
        <f ca="1">+IF(AND(ISNUMBER(OFFSET('Sanitation Data'!$E$10,0,10*ROW('Sanitation Data'!E169))),'Data Summary'!CR175="Yes"),OFFSET('Sanitation Data'!$E$10,0,10*ROW('Sanitation Data'!E169)),NA())</f>
        <v>#N/A</v>
      </c>
      <c r="AD175" s="507" t="e">
        <f ca="1">+IF(AND(ISNUMBER(OFFSET('Sanitation Data'!$E$11,0,10*ROW('Sanitation Data'!E169))),'Data Summary'!CS175="Yes"),OFFSET('Sanitation Data'!$E$11,0,10*ROW('Sanitation Data'!E169)),NA())</f>
        <v>#N/A</v>
      </c>
      <c r="AE175" s="507" t="e">
        <f ca="1">+IF(AND(ISNUMBER(OFFSET('Sanitation Data'!$E$12,0,10*ROW('Sanitation Data'!E169))),'Data Summary'!CT175="Yes"),OFFSET('Sanitation Data'!$E$12,0,10*ROW('Sanitation Data'!E169)),NA())</f>
        <v>#N/A</v>
      </c>
      <c r="AF175" s="507" t="e">
        <f ca="1">+IF(AND(ISNUMBER(OFFSET('Sanitation Data'!$F$4,0,10*ROW('Sanitation Data'!F169))),'Data Summary'!CU175="Yes"),100-OFFSET('Sanitation Data'!$F$4,0,10*ROW('Sanitation Data'!F169)),NA())</f>
        <v>#N/A</v>
      </c>
      <c r="AG175" s="507" t="e">
        <f ca="1">+IF(AND(ISNUMBER(OFFSET('Sanitation Data'!$F$6,0,10*ROW('Sanitation Data'!F169))),'Data Summary'!CV175="Yes"),OFFSET('Sanitation Data'!$F$6,0,10*ROW('Sanitation Data'!F169)),NA())</f>
        <v>#N/A</v>
      </c>
      <c r="AH175" s="507" t="e">
        <f ca="1">+IF(AND(ISNUMBER(OFFSET('Sanitation Data'!$F$10,0,10*ROW('Sanitation Data'!F169))),'Data Summary'!CW175="Yes"),OFFSET('Sanitation Data'!$F$10,0,10*ROW('Sanitation Data'!F169)),NA())</f>
        <v>#N/A</v>
      </c>
      <c r="AI175" s="507" t="e">
        <f ca="1">+IF(AND(ISNUMBER(OFFSET('Sanitation Data'!$F$11,0,10*ROW('Sanitation Data'!F169))),'Data Summary'!CX175="Yes"),OFFSET('Sanitation Data'!$F$11,0,10*ROW('Sanitation Data'!F169)),NA())</f>
        <v>#N/A</v>
      </c>
      <c r="AJ175" s="507" t="e">
        <f ca="1">+IF(AND(ISNUMBER(OFFSET('Sanitation Data'!$F$12,0,10*ROW('Sanitation Data'!F169))),'Data Summary'!CY175="Yes"),OFFSET('Sanitation Data'!$F$12,0,10*ROW('Sanitation Data'!F169)),NA())</f>
        <v>#N/A</v>
      </c>
      <c r="AK175" s="507" t="e">
        <f ca="1">+IF(AND(ISNUMBER(OFFSET('Sanitation Data'!$G$4,0,10*ROW('Sanitation Data'!G169))),'Data Summary'!CZ175="Yes"),100-OFFSET('Sanitation Data'!$G$4,0,10*ROW('Sanitation Data'!G169)),NA())</f>
        <v>#N/A</v>
      </c>
      <c r="AL175" s="507" t="e">
        <f ca="1">+IF(AND(ISNUMBER(OFFSET('Sanitation Data'!$G$6,0,10*ROW('Sanitation Data'!G169))),'Data Summary'!DA175="Yes"),OFFSET('Sanitation Data'!$G$6,0,10*ROW('Sanitation Data'!G169)),NA())</f>
        <v>#N/A</v>
      </c>
      <c r="AM175" s="507" t="e">
        <f ca="1">+IF(AND(ISNUMBER(OFFSET('Sanitation Data'!$G$10,0,10*ROW('Sanitation Data'!G169))),'Data Summary'!DB175="Yes"),OFFSET('Sanitation Data'!$G$10,0,10*ROW('Sanitation Data'!G169)),NA())</f>
        <v>#N/A</v>
      </c>
      <c r="AN175" s="507" t="e">
        <f ca="1">+IF(AND(ISNUMBER(OFFSET('Sanitation Data'!$G$11,0,10*ROW('Sanitation Data'!G169))),'Data Summary'!DC175="Yes"),OFFSET('Sanitation Data'!$G$11,0,10*ROW('Sanitation Data'!G169)),NA())</f>
        <v>#N/A</v>
      </c>
      <c r="AO175" s="507" t="e">
        <f ca="1">+IF(AND(ISNUMBER(OFFSET('Sanitation Data'!$G$12,0,10*ROW('Sanitation Data'!G169))),'Data Summary'!DD175="Yes"),OFFSET('Sanitation Data'!$G$12,0,10*ROW('Sanitation Data'!G169)),NA())</f>
        <v>#N/A</v>
      </c>
      <c r="AP175" s="507" t="e">
        <f ca="1">+IF(AND(ISNUMBER(OFFSET('Sanitation Data'!$H$4,0,10*ROW('Sanitation Data'!H169))),'Data Summary'!DE175="Yes"),100-OFFSET('Sanitation Data'!$H$4,0,10*ROW('Sanitation Data'!H169)),NA())</f>
        <v>#N/A</v>
      </c>
      <c r="AQ175" s="507" t="e">
        <f ca="1">+IF(AND(ISNUMBER(OFFSET('Sanitation Data'!$H$6,0,10*ROW('Sanitation Data'!H169))),'Data Summary'!DF175="Yes"),OFFSET('Sanitation Data'!$H$6,0,10*ROW('Sanitation Data'!H169)),NA())</f>
        <v>#N/A</v>
      </c>
      <c r="AR175" s="507" t="e">
        <f ca="1">+IF(AND(ISNUMBER(OFFSET('Sanitation Data'!$H$10,0,10*ROW('Sanitation Data'!H169))),'Data Summary'!DG175="Yes"),OFFSET('Sanitation Data'!$H$10,0,10*ROW('Sanitation Data'!H169)),NA())</f>
        <v>#N/A</v>
      </c>
      <c r="AS175" s="507" t="e">
        <f ca="1">+IF(AND(ISNUMBER(OFFSET('Sanitation Data'!$H$11,0,10*ROW('Sanitation Data'!H169))),'Data Summary'!DH175="Yes"),OFFSET('Sanitation Data'!$H$11,0,10*ROW('Sanitation Data'!H169)),NA())</f>
        <v>#N/A</v>
      </c>
      <c r="AT175" s="507" t="e">
        <f ca="1">+IF(AND(ISNUMBER(OFFSET('Sanitation Data'!$H$12,0,10*ROW('Sanitation Data'!H169))),'Data Summary'!DI175="Yes"),OFFSET('Sanitation Data'!$H$12,0,10*ROW('Sanitation Data'!H169)),NA())</f>
        <v>#N/A</v>
      </c>
      <c r="AU175" s="507" t="e">
        <f ca="1">+IF(AND(ISNUMBER(OFFSET('Sanitation Data'!$I$4,0,10*ROW('Sanitation Data'!I169))),'Data Summary'!DJ175="Yes"),100-OFFSET('Sanitation Data'!$I$4,0,10*ROW('Sanitation Data'!I169)),NA())</f>
        <v>#N/A</v>
      </c>
      <c r="AV175" s="507" t="e">
        <f ca="1">+IF(AND(ISNUMBER(OFFSET('Sanitation Data'!$I$6,0,10*ROW('Sanitation Data'!I169))),'Data Summary'!DK175="Yes"),OFFSET('Sanitation Data'!$I$6,0,10*ROW('Sanitation Data'!I169)),NA())</f>
        <v>#N/A</v>
      </c>
      <c r="AW175" s="507" t="e">
        <f ca="1">+IF(AND(ISNUMBER(OFFSET('Sanitation Data'!$I$10,0,10*ROW('Sanitation Data'!I169))),'Data Summary'!DL175="Yes"),OFFSET('Sanitation Data'!$I$10,0,10*ROW('Sanitation Data'!I169)),NA())</f>
        <v>#N/A</v>
      </c>
      <c r="AX175" s="507" t="e">
        <f ca="1">+IF(AND(ISNUMBER(OFFSET('Sanitation Data'!$I$11,0,10*ROW('Sanitation Data'!I169))),'Data Summary'!DM175="Yes"),OFFSET('Sanitation Data'!$I$11,0,10*ROW('Sanitation Data'!I169)),NA())</f>
        <v>#N/A</v>
      </c>
      <c r="AY175" s="507" t="e">
        <f ca="1">+IF(AND(ISNUMBER(OFFSET('Sanitation Data'!$I$12,0,10*ROW('Sanitation Data'!I169))),'Data Summary'!DN175="Yes"),OFFSET('Sanitation Data'!$I$12,0,10*ROW('Sanitation Data'!I169)),NA())</f>
        <v>#N/A</v>
      </c>
      <c r="AZ175" s="508" t="e">
        <f ca="1">+IF(AND(ISNUMBER(OFFSET('Hygiene Data'!$D$5,0,10*ROW('Hygiene Data'!D169))),'Data Summary'!DO175="Yes"),OFFSET('Hygiene Data'!$D$5,0,10*ROW('Hygiene Data'!D169)),NA())</f>
        <v>#N/A</v>
      </c>
      <c r="BA175" s="508" t="e">
        <f ca="1">+IF(AND(ISNUMBER(OFFSET('Hygiene Data'!$D$7,0,10*ROW('Hygiene Data'!D169))),'Data Summary'!DP175="Yes"),OFFSET('Hygiene Data'!$D$7,0,10*ROW('Hygiene Data'!D169)),NA())</f>
        <v>#N/A</v>
      </c>
      <c r="BB175" s="508" t="e">
        <f ca="1">+IF(AND(ISNUMBER(OFFSET('Hygiene Data'!$D$9,0,10*ROW('Hygiene Data'!D169))),'Data Summary'!DQ175="Yes"),OFFSET('Hygiene Data'!$D$9,0,10*ROW('Hygiene Data'!D169)),NA())</f>
        <v>#N/A</v>
      </c>
      <c r="BC175" s="508" t="e">
        <f ca="1">+IF(AND(ISNUMBER(OFFSET('Hygiene Data'!$E$5,0,10*ROW('Hygiene Data'!E169))),'Data Summary'!DR175="Yes"),OFFSET('Hygiene Data'!$E$5,0,10*ROW('Hygiene Data'!E169)),NA())</f>
        <v>#N/A</v>
      </c>
      <c r="BD175" s="508" t="e">
        <f ca="1">+IF(AND(ISNUMBER(OFFSET('Hygiene Data'!$E$7,0,10*ROW('Hygiene Data'!E169))),'Data Summary'!DS175="Yes"),OFFSET('Hygiene Data'!$E$7,0,10*ROW('Hygiene Data'!E169)),NA())</f>
        <v>#N/A</v>
      </c>
      <c r="BE175" s="508" t="e">
        <f ca="1">+IF(AND(ISNUMBER(OFFSET('Hygiene Data'!$E$9,0,10*ROW('Hygiene Data'!E169))),'Data Summary'!DT175="Yes"),OFFSET('Hygiene Data'!$E$9,0,10*ROW('Hygiene Data'!E169)),NA())</f>
        <v>#N/A</v>
      </c>
      <c r="BF175" s="508" t="e">
        <f ca="1">+IF(AND(ISNUMBER(OFFSET('Hygiene Data'!$F$5,0,10*ROW('Hygiene Data'!F169))),'Data Summary'!DU175="Yes"),OFFSET('Hygiene Data'!$F$5,0,10*ROW('Hygiene Data'!F169)),NA())</f>
        <v>#N/A</v>
      </c>
      <c r="BG175" s="508" t="e">
        <f ca="1">+IF(AND(ISNUMBER(OFFSET('Hygiene Data'!$F$7,0,10*ROW('Hygiene Data'!F169))),'Data Summary'!DV175="Yes"),OFFSET('Hygiene Data'!$F$7,0,10*ROW('Hygiene Data'!F169)),NA())</f>
        <v>#N/A</v>
      </c>
      <c r="BH175" s="508" t="e">
        <f ca="1">+IF(AND(ISNUMBER(OFFSET('Hygiene Data'!$F$9,0,10*ROW('Hygiene Data'!F169))),'Data Summary'!DW175="Yes"),OFFSET('Hygiene Data'!$F$9,0,10*ROW('Hygiene Data'!F169)),NA())</f>
        <v>#N/A</v>
      </c>
      <c r="BI175" s="508" t="e">
        <f ca="1">+IF(AND(ISNUMBER(OFFSET('Hygiene Data'!$G$5,0,10*ROW('Hygiene Data'!G169))),'Data Summary'!DX175="Yes"),OFFSET('Hygiene Data'!$G$5,0,10*ROW('Hygiene Data'!G169)),NA())</f>
        <v>#N/A</v>
      </c>
      <c r="BJ175" s="508" t="e">
        <f ca="1">+IF(AND(ISNUMBER(OFFSET('Hygiene Data'!$G$7,0,10*ROW('Hygiene Data'!G169))),'Data Summary'!DY175="Yes"),OFFSET('Hygiene Data'!$G$7,0,10*ROW('Hygiene Data'!G169)),NA())</f>
        <v>#N/A</v>
      </c>
      <c r="BK175" s="508" t="e">
        <f ca="1">+IF(AND(ISNUMBER(OFFSET('Hygiene Data'!$G$9,0,10*ROW('Hygiene Data'!G169))),'Data Summary'!DZ175="Yes"),OFFSET('Hygiene Data'!$G$9,0,10*ROW('Hygiene Data'!G169)),NA())</f>
        <v>#N/A</v>
      </c>
      <c r="BL175" s="508" t="e">
        <f ca="1">+IF(AND(ISNUMBER(OFFSET('Hygiene Data'!$H$5,0,10*ROW('Hygiene Data'!H169))),'Data Summary'!EA175="Yes"),OFFSET('Hygiene Data'!$H$5,0,10*ROW('Hygiene Data'!H169)),NA())</f>
        <v>#N/A</v>
      </c>
      <c r="BM175" s="508" t="e">
        <f ca="1">+IF(AND(ISNUMBER(OFFSET('Hygiene Data'!$H$7,0,10*ROW('Hygiene Data'!H169))),'Data Summary'!EB175="Yes"),OFFSET('Hygiene Data'!$H$7,0,10*ROW('Hygiene Data'!H169)),NA())</f>
        <v>#N/A</v>
      </c>
      <c r="BN175" s="508" t="e">
        <f ca="1">+IF(AND(ISNUMBER(OFFSET('Hygiene Data'!$H$9,0,10*ROW('Hygiene Data'!H169))),'Data Summary'!EC175="Yes"),OFFSET('Hygiene Data'!$H$9,0,10*ROW('Hygiene Data'!H169)),NA())</f>
        <v>#N/A</v>
      </c>
      <c r="BO175" s="508" t="e">
        <f ca="1">+IF(AND(ISNUMBER(OFFSET('Hygiene Data'!$I$5,0,10*ROW('Hygiene Data'!I169))),'Data Summary'!ED175="Yes"),OFFSET('Hygiene Data'!$I$5,0,10*ROW('Hygiene Data'!I169)),NA())</f>
        <v>#N/A</v>
      </c>
      <c r="BP175" s="508" t="e">
        <f ca="1">+IF(AND(ISNUMBER(OFFSET('Hygiene Data'!$I$7,0,10*ROW('Hygiene Data'!I169))),'Data Summary'!EE175="Yes"),OFFSET('Hygiene Data'!$I$7,0,10*ROW('Hygiene Data'!I169)),NA())</f>
        <v>#N/A</v>
      </c>
      <c r="BQ175" s="508" t="e">
        <f ca="1">+IF(AND(ISNUMBER(OFFSET('Hygiene Data'!$I$9,0,10*ROW('Hygiene Data'!I169))),'Data Summary'!EF175="Yes"),OFFSET('Hygiene Data'!$I$9,0,10*ROW('Hygiene Data'!I169)),NA())</f>
        <v>#N/A</v>
      </c>
    </row>
    <row r="176" spans="1:69" x14ac:dyDescent="0.25">
      <c r="A176" s="504" t="e">
        <f ca="1">+RIGHT('Data Summary'!A176,LEN('Data Summary'!A176)-9)</f>
        <v>#VALUE!</v>
      </c>
      <c r="B176" s="478" t="str">
        <f ca="1">+IF(ISTEXT('Data Summary'!B176),'Data Summary'!B176,"")</f>
        <v/>
      </c>
      <c r="C176" s="505" t="e">
        <f ca="1">+VALUE('Data Summary'!C176)</f>
        <v>#VALUE!</v>
      </c>
      <c r="D176" s="506" t="e">
        <f ca="1">+IF(AND(ISNUMBER(OFFSET('Water Data'!$D$4,0,10*ROW('Water Data'!D170))),'Data Summary'!BS176="Yes"),100-OFFSET('Water Data'!$D$4,0,10*ROW('Water Data'!D170)),NA())</f>
        <v>#N/A</v>
      </c>
      <c r="E176" s="506" t="e">
        <f ca="1">+IF(AND(ISNUMBER(OFFSET('Water Data'!$D$6,0,10*ROW('Water Data'!D170))),'Data Summary'!BT176="Yes"),OFFSET('Water Data'!$D$6,0,10*ROW('Water Data'!D170)),NA())</f>
        <v>#N/A</v>
      </c>
      <c r="F176" s="506" t="e">
        <f ca="1">+IF(AND(ISNUMBER(OFFSET('Water Data'!$D$9,0,10*ROW('Water Data'!D170))),'Data Summary'!BU176="Yes"),OFFSET('Water Data'!$D$9,0,10*ROW('Water Data'!D170)),NA())</f>
        <v>#N/A</v>
      </c>
      <c r="G176" s="506" t="e">
        <f ca="1">+IF(AND(ISNUMBER(OFFSET('Water Data'!$E$4,0,10*ROW('Water Data'!E170))),'Data Summary'!BV176="Yes"),100-OFFSET('Water Data'!$E$4,0,10*ROW('Water Data'!E170)),NA())</f>
        <v>#N/A</v>
      </c>
      <c r="H176" s="506" t="e">
        <f ca="1">+IF(AND(ISNUMBER(OFFSET('Water Data'!$E$6,0,10*ROW('Water Data'!E170))),'Data Summary'!BW176="Yes"),OFFSET('Water Data'!$E$6,0,10*ROW('Water Data'!E170)),NA())</f>
        <v>#N/A</v>
      </c>
      <c r="I176" s="506" t="e">
        <f ca="1">+IF(AND(ISNUMBER(OFFSET('Water Data'!$E$9,0,10*ROW('Water Data'!E170))),'Data Summary'!BX176="Yes"),OFFSET('Water Data'!$E$9,0,10*ROW('Water Data'!E170)),NA())</f>
        <v>#N/A</v>
      </c>
      <c r="J176" s="506" t="e">
        <f ca="1">+IF(AND(ISNUMBER(OFFSET('Water Data'!$F$4,0,10*ROW('Water Data'!F170))),'Data Summary'!BY176="Yes"),100-OFFSET('Water Data'!$F$4,0,10*ROW('Water Data'!F170)),NA())</f>
        <v>#N/A</v>
      </c>
      <c r="K176" s="506" t="e">
        <f ca="1">+IF(AND(ISNUMBER(OFFSET('Water Data'!$F$6,0,10*ROW('Water Data'!F170))),'Data Summary'!BZ176="Yes"),OFFSET('Water Data'!$F$6,0,10*ROW('Water Data'!F170)),NA())</f>
        <v>#N/A</v>
      </c>
      <c r="L176" s="506" t="e">
        <f ca="1">+IF(AND(ISNUMBER(OFFSET('Water Data'!$F$9,0,10*ROW('Water Data'!F170))),'Data Summary'!CA176="Yes"),OFFSET('Water Data'!$F$9,0,10*ROW('Water Data'!F170)),NA())</f>
        <v>#N/A</v>
      </c>
      <c r="M176" s="506" t="e">
        <f ca="1">+IF(AND(ISNUMBER(OFFSET('Water Data'!$G$4,0,10*ROW('Water Data'!G170))),'Data Summary'!CB176="Yes"),100-OFFSET('Water Data'!$G$4,0,10*ROW('Water Data'!G170)),NA())</f>
        <v>#N/A</v>
      </c>
      <c r="N176" s="506" t="e">
        <f ca="1">+IF(AND(ISNUMBER(OFFSET('Water Data'!$G$6,0,10*ROW('Water Data'!G170))),'Data Summary'!CC176="Yes"),OFFSET('Water Data'!$G$6,0,10*ROW('Water Data'!G170)),NA())</f>
        <v>#N/A</v>
      </c>
      <c r="O176" s="506" t="e">
        <f ca="1">+IF(AND(ISNUMBER(OFFSET('Water Data'!$G$9,0,10*ROW('Water Data'!G170))),'Data Summary'!CD176="Yes"),OFFSET('Water Data'!$G$9,0,10*ROW('Water Data'!G170)),NA())</f>
        <v>#N/A</v>
      </c>
      <c r="P176" s="506" t="e">
        <f ca="1">+IF(AND(ISNUMBER(OFFSET('Water Data'!$H$4,0,10*ROW('Water Data'!H170))),'Data Summary'!CE176="Yes"),100-OFFSET('Water Data'!$H$4,0,10*ROW('Water Data'!H170)),NA())</f>
        <v>#N/A</v>
      </c>
      <c r="Q176" s="506" t="e">
        <f ca="1">+IF(AND(ISNUMBER(OFFSET('Water Data'!$H$6,0,10*ROW('Water Data'!H170))),'Data Summary'!CF176="Yes"),OFFSET('Water Data'!$H$6,0,10*ROW('Water Data'!H170)),NA())</f>
        <v>#N/A</v>
      </c>
      <c r="R176" s="506" t="e">
        <f ca="1">+IF(AND(ISNUMBER(OFFSET('Water Data'!$H$9,0,10*ROW('Water Data'!H170))),'Data Summary'!CG176="Yes"),OFFSET('Water Data'!$H$9,0,10*ROW('Water Data'!H170)),NA())</f>
        <v>#N/A</v>
      </c>
      <c r="S176" s="506" t="e">
        <f ca="1">+IF(AND(ISNUMBER(OFFSET('Water Data'!$I$4,0,10*ROW('Water Data'!I170))),'Data Summary'!CH176="Yes"),100-OFFSET('Water Data'!$I$4,0,10*ROW('Water Data'!I170)),NA())</f>
        <v>#N/A</v>
      </c>
      <c r="T176" s="506" t="e">
        <f ca="1">+IF(AND(ISNUMBER(OFFSET('Water Data'!$I$6,0,10*ROW('Water Data'!I170))),'Data Summary'!CI176="Yes"),OFFSET('Water Data'!$I$6,0,10*ROW('Water Data'!I170)),NA())</f>
        <v>#N/A</v>
      </c>
      <c r="U176" s="506" t="e">
        <f ca="1">+IF(AND(ISNUMBER(OFFSET('Water Data'!$I$9,0,10*ROW('Water Data'!I170))),'Data Summary'!CJ176="Yes"),OFFSET('Water Data'!$I$9,0,10*ROW('Water Data'!I170)),NA())</f>
        <v>#N/A</v>
      </c>
      <c r="V176" s="507" t="e">
        <f ca="1">+IF(AND(ISNUMBER(OFFSET('Sanitation Data'!$D$4,0,10*ROW('Sanitation Data'!D170))),'Data Summary'!CK176="Yes"),100-OFFSET('Sanitation Data'!$D$4,0,10*ROW('Sanitation Data'!D170)),NA())</f>
        <v>#N/A</v>
      </c>
      <c r="W176" s="507" t="e">
        <f ca="1">+IF(AND(ISNUMBER(OFFSET('Sanitation Data'!$D$6,0,10*ROW('Sanitation Data'!D170))),'Data Summary'!CL176="Yes"),OFFSET('Sanitation Data'!$D$6,0,10*ROW('Sanitation Data'!D170)),NA())</f>
        <v>#N/A</v>
      </c>
      <c r="X176" s="507" t="e">
        <f ca="1">+IF(AND(ISNUMBER(OFFSET('Sanitation Data'!$D$10,0,10*ROW('Sanitation Data'!D170))),'Data Summary'!CM176="Yes"),OFFSET('Sanitation Data'!$D$10,0,10*ROW('Sanitation Data'!D170)),NA())</f>
        <v>#N/A</v>
      </c>
      <c r="Y176" s="507" t="e">
        <f ca="1">+IF(AND(ISNUMBER(OFFSET('Sanitation Data'!$D$11,0,10*ROW('Sanitation Data'!D170))),'Data Summary'!CN176="Yes"),OFFSET('Sanitation Data'!$D$11,0,10*ROW('Sanitation Data'!D170)),NA())</f>
        <v>#N/A</v>
      </c>
      <c r="Z176" s="507" t="e">
        <f ca="1">+IF(AND(ISNUMBER(OFFSET('Sanitation Data'!$D$12,0,10*ROW('Sanitation Data'!D170))),'Data Summary'!CO176="Yes"),OFFSET('Sanitation Data'!$D$12,0,10*ROW('Sanitation Data'!D170)),NA())</f>
        <v>#N/A</v>
      </c>
      <c r="AA176" s="507" t="e">
        <f ca="1">+IF(AND(ISNUMBER(OFFSET('Sanitation Data'!$E$4,0,10*ROW('Sanitation Data'!E170))),'Data Summary'!CP176="Yes"),100-OFFSET('Sanitation Data'!$E$4,0,10*ROW('Sanitation Data'!E170)),NA())</f>
        <v>#N/A</v>
      </c>
      <c r="AB176" s="507" t="e">
        <f ca="1">+IF(AND(ISNUMBER(OFFSET('Sanitation Data'!$E$6,0,10*ROW('Sanitation Data'!E170))),'Data Summary'!CQ176="Yes"),OFFSET('Sanitation Data'!$E$6,0,10*ROW('Sanitation Data'!E170)),NA())</f>
        <v>#N/A</v>
      </c>
      <c r="AC176" s="507" t="e">
        <f ca="1">+IF(AND(ISNUMBER(OFFSET('Sanitation Data'!$E$10,0,10*ROW('Sanitation Data'!E170))),'Data Summary'!CR176="Yes"),OFFSET('Sanitation Data'!$E$10,0,10*ROW('Sanitation Data'!E170)),NA())</f>
        <v>#N/A</v>
      </c>
      <c r="AD176" s="507" t="e">
        <f ca="1">+IF(AND(ISNUMBER(OFFSET('Sanitation Data'!$E$11,0,10*ROW('Sanitation Data'!E170))),'Data Summary'!CS176="Yes"),OFFSET('Sanitation Data'!$E$11,0,10*ROW('Sanitation Data'!E170)),NA())</f>
        <v>#N/A</v>
      </c>
      <c r="AE176" s="507" t="e">
        <f ca="1">+IF(AND(ISNUMBER(OFFSET('Sanitation Data'!$E$12,0,10*ROW('Sanitation Data'!E170))),'Data Summary'!CT176="Yes"),OFFSET('Sanitation Data'!$E$12,0,10*ROW('Sanitation Data'!E170)),NA())</f>
        <v>#N/A</v>
      </c>
      <c r="AF176" s="507" t="e">
        <f ca="1">+IF(AND(ISNUMBER(OFFSET('Sanitation Data'!$F$4,0,10*ROW('Sanitation Data'!F170))),'Data Summary'!CU176="Yes"),100-OFFSET('Sanitation Data'!$F$4,0,10*ROW('Sanitation Data'!F170)),NA())</f>
        <v>#N/A</v>
      </c>
      <c r="AG176" s="507" t="e">
        <f ca="1">+IF(AND(ISNUMBER(OFFSET('Sanitation Data'!$F$6,0,10*ROW('Sanitation Data'!F170))),'Data Summary'!CV176="Yes"),OFFSET('Sanitation Data'!$F$6,0,10*ROW('Sanitation Data'!F170)),NA())</f>
        <v>#N/A</v>
      </c>
      <c r="AH176" s="507" t="e">
        <f ca="1">+IF(AND(ISNUMBER(OFFSET('Sanitation Data'!$F$10,0,10*ROW('Sanitation Data'!F170))),'Data Summary'!CW176="Yes"),OFFSET('Sanitation Data'!$F$10,0,10*ROW('Sanitation Data'!F170)),NA())</f>
        <v>#N/A</v>
      </c>
      <c r="AI176" s="507" t="e">
        <f ca="1">+IF(AND(ISNUMBER(OFFSET('Sanitation Data'!$F$11,0,10*ROW('Sanitation Data'!F170))),'Data Summary'!CX176="Yes"),OFFSET('Sanitation Data'!$F$11,0,10*ROW('Sanitation Data'!F170)),NA())</f>
        <v>#N/A</v>
      </c>
      <c r="AJ176" s="507" t="e">
        <f ca="1">+IF(AND(ISNUMBER(OFFSET('Sanitation Data'!$F$12,0,10*ROW('Sanitation Data'!F170))),'Data Summary'!CY176="Yes"),OFFSET('Sanitation Data'!$F$12,0,10*ROW('Sanitation Data'!F170)),NA())</f>
        <v>#N/A</v>
      </c>
      <c r="AK176" s="507" t="e">
        <f ca="1">+IF(AND(ISNUMBER(OFFSET('Sanitation Data'!$G$4,0,10*ROW('Sanitation Data'!G170))),'Data Summary'!CZ176="Yes"),100-OFFSET('Sanitation Data'!$G$4,0,10*ROW('Sanitation Data'!G170)),NA())</f>
        <v>#N/A</v>
      </c>
      <c r="AL176" s="507" t="e">
        <f ca="1">+IF(AND(ISNUMBER(OFFSET('Sanitation Data'!$G$6,0,10*ROW('Sanitation Data'!G170))),'Data Summary'!DA176="Yes"),OFFSET('Sanitation Data'!$G$6,0,10*ROW('Sanitation Data'!G170)),NA())</f>
        <v>#N/A</v>
      </c>
      <c r="AM176" s="507" t="e">
        <f ca="1">+IF(AND(ISNUMBER(OFFSET('Sanitation Data'!$G$10,0,10*ROW('Sanitation Data'!G170))),'Data Summary'!DB176="Yes"),OFFSET('Sanitation Data'!$G$10,0,10*ROW('Sanitation Data'!G170)),NA())</f>
        <v>#N/A</v>
      </c>
      <c r="AN176" s="507" t="e">
        <f ca="1">+IF(AND(ISNUMBER(OFFSET('Sanitation Data'!$G$11,0,10*ROW('Sanitation Data'!G170))),'Data Summary'!DC176="Yes"),OFFSET('Sanitation Data'!$G$11,0,10*ROW('Sanitation Data'!G170)),NA())</f>
        <v>#N/A</v>
      </c>
      <c r="AO176" s="507" t="e">
        <f ca="1">+IF(AND(ISNUMBER(OFFSET('Sanitation Data'!$G$12,0,10*ROW('Sanitation Data'!G170))),'Data Summary'!DD176="Yes"),OFFSET('Sanitation Data'!$G$12,0,10*ROW('Sanitation Data'!G170)),NA())</f>
        <v>#N/A</v>
      </c>
      <c r="AP176" s="507" t="e">
        <f ca="1">+IF(AND(ISNUMBER(OFFSET('Sanitation Data'!$H$4,0,10*ROW('Sanitation Data'!H170))),'Data Summary'!DE176="Yes"),100-OFFSET('Sanitation Data'!$H$4,0,10*ROW('Sanitation Data'!H170)),NA())</f>
        <v>#N/A</v>
      </c>
      <c r="AQ176" s="507" t="e">
        <f ca="1">+IF(AND(ISNUMBER(OFFSET('Sanitation Data'!$H$6,0,10*ROW('Sanitation Data'!H170))),'Data Summary'!DF176="Yes"),OFFSET('Sanitation Data'!$H$6,0,10*ROW('Sanitation Data'!H170)),NA())</f>
        <v>#N/A</v>
      </c>
      <c r="AR176" s="507" t="e">
        <f ca="1">+IF(AND(ISNUMBER(OFFSET('Sanitation Data'!$H$10,0,10*ROW('Sanitation Data'!H170))),'Data Summary'!DG176="Yes"),OFFSET('Sanitation Data'!$H$10,0,10*ROW('Sanitation Data'!H170)),NA())</f>
        <v>#N/A</v>
      </c>
      <c r="AS176" s="507" t="e">
        <f ca="1">+IF(AND(ISNUMBER(OFFSET('Sanitation Data'!$H$11,0,10*ROW('Sanitation Data'!H170))),'Data Summary'!DH176="Yes"),OFFSET('Sanitation Data'!$H$11,0,10*ROW('Sanitation Data'!H170)),NA())</f>
        <v>#N/A</v>
      </c>
      <c r="AT176" s="507" t="e">
        <f ca="1">+IF(AND(ISNUMBER(OFFSET('Sanitation Data'!$H$12,0,10*ROW('Sanitation Data'!H170))),'Data Summary'!DI176="Yes"),OFFSET('Sanitation Data'!$H$12,0,10*ROW('Sanitation Data'!H170)),NA())</f>
        <v>#N/A</v>
      </c>
      <c r="AU176" s="507" t="e">
        <f ca="1">+IF(AND(ISNUMBER(OFFSET('Sanitation Data'!$I$4,0,10*ROW('Sanitation Data'!I170))),'Data Summary'!DJ176="Yes"),100-OFFSET('Sanitation Data'!$I$4,0,10*ROW('Sanitation Data'!I170)),NA())</f>
        <v>#N/A</v>
      </c>
      <c r="AV176" s="507" t="e">
        <f ca="1">+IF(AND(ISNUMBER(OFFSET('Sanitation Data'!$I$6,0,10*ROW('Sanitation Data'!I170))),'Data Summary'!DK176="Yes"),OFFSET('Sanitation Data'!$I$6,0,10*ROW('Sanitation Data'!I170)),NA())</f>
        <v>#N/A</v>
      </c>
      <c r="AW176" s="507" t="e">
        <f ca="1">+IF(AND(ISNUMBER(OFFSET('Sanitation Data'!$I$10,0,10*ROW('Sanitation Data'!I170))),'Data Summary'!DL176="Yes"),OFFSET('Sanitation Data'!$I$10,0,10*ROW('Sanitation Data'!I170)),NA())</f>
        <v>#N/A</v>
      </c>
      <c r="AX176" s="507" t="e">
        <f ca="1">+IF(AND(ISNUMBER(OFFSET('Sanitation Data'!$I$11,0,10*ROW('Sanitation Data'!I170))),'Data Summary'!DM176="Yes"),OFFSET('Sanitation Data'!$I$11,0,10*ROW('Sanitation Data'!I170)),NA())</f>
        <v>#N/A</v>
      </c>
      <c r="AY176" s="507" t="e">
        <f ca="1">+IF(AND(ISNUMBER(OFFSET('Sanitation Data'!$I$12,0,10*ROW('Sanitation Data'!I170))),'Data Summary'!DN176="Yes"),OFFSET('Sanitation Data'!$I$12,0,10*ROW('Sanitation Data'!I170)),NA())</f>
        <v>#N/A</v>
      </c>
      <c r="AZ176" s="508" t="e">
        <f ca="1">+IF(AND(ISNUMBER(OFFSET('Hygiene Data'!$D$5,0,10*ROW('Hygiene Data'!D170))),'Data Summary'!DO176="Yes"),OFFSET('Hygiene Data'!$D$5,0,10*ROW('Hygiene Data'!D170)),NA())</f>
        <v>#N/A</v>
      </c>
      <c r="BA176" s="508" t="e">
        <f ca="1">+IF(AND(ISNUMBER(OFFSET('Hygiene Data'!$D$7,0,10*ROW('Hygiene Data'!D170))),'Data Summary'!DP176="Yes"),OFFSET('Hygiene Data'!$D$7,0,10*ROW('Hygiene Data'!D170)),NA())</f>
        <v>#N/A</v>
      </c>
      <c r="BB176" s="508" t="e">
        <f ca="1">+IF(AND(ISNUMBER(OFFSET('Hygiene Data'!$D$9,0,10*ROW('Hygiene Data'!D170))),'Data Summary'!DQ176="Yes"),OFFSET('Hygiene Data'!$D$9,0,10*ROW('Hygiene Data'!D170)),NA())</f>
        <v>#N/A</v>
      </c>
      <c r="BC176" s="508" t="e">
        <f ca="1">+IF(AND(ISNUMBER(OFFSET('Hygiene Data'!$E$5,0,10*ROW('Hygiene Data'!E170))),'Data Summary'!DR176="Yes"),OFFSET('Hygiene Data'!$E$5,0,10*ROW('Hygiene Data'!E170)),NA())</f>
        <v>#N/A</v>
      </c>
      <c r="BD176" s="508" t="e">
        <f ca="1">+IF(AND(ISNUMBER(OFFSET('Hygiene Data'!$E$7,0,10*ROW('Hygiene Data'!E170))),'Data Summary'!DS176="Yes"),OFFSET('Hygiene Data'!$E$7,0,10*ROW('Hygiene Data'!E170)),NA())</f>
        <v>#N/A</v>
      </c>
      <c r="BE176" s="508" t="e">
        <f ca="1">+IF(AND(ISNUMBER(OFFSET('Hygiene Data'!$E$9,0,10*ROW('Hygiene Data'!E170))),'Data Summary'!DT176="Yes"),OFFSET('Hygiene Data'!$E$9,0,10*ROW('Hygiene Data'!E170)),NA())</f>
        <v>#N/A</v>
      </c>
      <c r="BF176" s="508" t="e">
        <f ca="1">+IF(AND(ISNUMBER(OFFSET('Hygiene Data'!$F$5,0,10*ROW('Hygiene Data'!F170))),'Data Summary'!DU176="Yes"),OFFSET('Hygiene Data'!$F$5,0,10*ROW('Hygiene Data'!F170)),NA())</f>
        <v>#N/A</v>
      </c>
      <c r="BG176" s="508" t="e">
        <f ca="1">+IF(AND(ISNUMBER(OFFSET('Hygiene Data'!$F$7,0,10*ROW('Hygiene Data'!F170))),'Data Summary'!DV176="Yes"),OFFSET('Hygiene Data'!$F$7,0,10*ROW('Hygiene Data'!F170)),NA())</f>
        <v>#N/A</v>
      </c>
      <c r="BH176" s="508" t="e">
        <f ca="1">+IF(AND(ISNUMBER(OFFSET('Hygiene Data'!$F$9,0,10*ROW('Hygiene Data'!F170))),'Data Summary'!DW176="Yes"),OFFSET('Hygiene Data'!$F$9,0,10*ROW('Hygiene Data'!F170)),NA())</f>
        <v>#N/A</v>
      </c>
      <c r="BI176" s="508" t="e">
        <f ca="1">+IF(AND(ISNUMBER(OFFSET('Hygiene Data'!$G$5,0,10*ROW('Hygiene Data'!G170))),'Data Summary'!DX176="Yes"),OFFSET('Hygiene Data'!$G$5,0,10*ROW('Hygiene Data'!G170)),NA())</f>
        <v>#N/A</v>
      </c>
      <c r="BJ176" s="508" t="e">
        <f ca="1">+IF(AND(ISNUMBER(OFFSET('Hygiene Data'!$G$7,0,10*ROW('Hygiene Data'!G170))),'Data Summary'!DY176="Yes"),OFFSET('Hygiene Data'!$G$7,0,10*ROW('Hygiene Data'!G170)),NA())</f>
        <v>#N/A</v>
      </c>
      <c r="BK176" s="508" t="e">
        <f ca="1">+IF(AND(ISNUMBER(OFFSET('Hygiene Data'!$G$9,0,10*ROW('Hygiene Data'!G170))),'Data Summary'!DZ176="Yes"),OFFSET('Hygiene Data'!$G$9,0,10*ROW('Hygiene Data'!G170)),NA())</f>
        <v>#N/A</v>
      </c>
      <c r="BL176" s="508" t="e">
        <f ca="1">+IF(AND(ISNUMBER(OFFSET('Hygiene Data'!$H$5,0,10*ROW('Hygiene Data'!H170))),'Data Summary'!EA176="Yes"),OFFSET('Hygiene Data'!$H$5,0,10*ROW('Hygiene Data'!H170)),NA())</f>
        <v>#N/A</v>
      </c>
      <c r="BM176" s="508" t="e">
        <f ca="1">+IF(AND(ISNUMBER(OFFSET('Hygiene Data'!$H$7,0,10*ROW('Hygiene Data'!H170))),'Data Summary'!EB176="Yes"),OFFSET('Hygiene Data'!$H$7,0,10*ROW('Hygiene Data'!H170)),NA())</f>
        <v>#N/A</v>
      </c>
      <c r="BN176" s="508" t="e">
        <f ca="1">+IF(AND(ISNUMBER(OFFSET('Hygiene Data'!$H$9,0,10*ROW('Hygiene Data'!H170))),'Data Summary'!EC176="Yes"),OFFSET('Hygiene Data'!$H$9,0,10*ROW('Hygiene Data'!H170)),NA())</f>
        <v>#N/A</v>
      </c>
      <c r="BO176" s="508" t="e">
        <f ca="1">+IF(AND(ISNUMBER(OFFSET('Hygiene Data'!$I$5,0,10*ROW('Hygiene Data'!I170))),'Data Summary'!ED176="Yes"),OFFSET('Hygiene Data'!$I$5,0,10*ROW('Hygiene Data'!I170)),NA())</f>
        <v>#N/A</v>
      </c>
      <c r="BP176" s="508" t="e">
        <f ca="1">+IF(AND(ISNUMBER(OFFSET('Hygiene Data'!$I$7,0,10*ROW('Hygiene Data'!I170))),'Data Summary'!EE176="Yes"),OFFSET('Hygiene Data'!$I$7,0,10*ROW('Hygiene Data'!I170)),NA())</f>
        <v>#N/A</v>
      </c>
      <c r="BQ176" s="508" t="e">
        <f ca="1">+IF(AND(ISNUMBER(OFFSET('Hygiene Data'!$I$9,0,10*ROW('Hygiene Data'!I170))),'Data Summary'!EF176="Yes"),OFFSET('Hygiene Data'!$I$9,0,10*ROW('Hygiene Data'!I170)),NA())</f>
        <v>#N/A</v>
      </c>
    </row>
    <row r="177" spans="1:69" x14ac:dyDescent="0.25">
      <c r="A177" s="504" t="e">
        <f ca="1">+RIGHT('Data Summary'!A177,LEN('Data Summary'!A177)-9)</f>
        <v>#VALUE!</v>
      </c>
      <c r="B177" s="478" t="str">
        <f ca="1">+IF(ISTEXT('Data Summary'!B177),'Data Summary'!B177,"")</f>
        <v/>
      </c>
      <c r="C177" s="505" t="e">
        <f ca="1">+VALUE('Data Summary'!C177)</f>
        <v>#VALUE!</v>
      </c>
      <c r="D177" s="506" t="e">
        <f ca="1">+IF(AND(ISNUMBER(OFFSET('Water Data'!$D$4,0,10*ROW('Water Data'!D171))),'Data Summary'!BS177="Yes"),100-OFFSET('Water Data'!$D$4,0,10*ROW('Water Data'!D171)),NA())</f>
        <v>#N/A</v>
      </c>
      <c r="E177" s="506" t="e">
        <f ca="1">+IF(AND(ISNUMBER(OFFSET('Water Data'!$D$6,0,10*ROW('Water Data'!D171))),'Data Summary'!BT177="Yes"),OFFSET('Water Data'!$D$6,0,10*ROW('Water Data'!D171)),NA())</f>
        <v>#N/A</v>
      </c>
      <c r="F177" s="506" t="e">
        <f ca="1">+IF(AND(ISNUMBER(OFFSET('Water Data'!$D$9,0,10*ROW('Water Data'!D171))),'Data Summary'!BU177="Yes"),OFFSET('Water Data'!$D$9,0,10*ROW('Water Data'!D171)),NA())</f>
        <v>#N/A</v>
      </c>
      <c r="G177" s="506" t="e">
        <f ca="1">+IF(AND(ISNUMBER(OFFSET('Water Data'!$E$4,0,10*ROW('Water Data'!E171))),'Data Summary'!BV177="Yes"),100-OFFSET('Water Data'!$E$4,0,10*ROW('Water Data'!E171)),NA())</f>
        <v>#N/A</v>
      </c>
      <c r="H177" s="506" t="e">
        <f ca="1">+IF(AND(ISNUMBER(OFFSET('Water Data'!$E$6,0,10*ROW('Water Data'!E171))),'Data Summary'!BW177="Yes"),OFFSET('Water Data'!$E$6,0,10*ROW('Water Data'!E171)),NA())</f>
        <v>#N/A</v>
      </c>
      <c r="I177" s="506" t="e">
        <f ca="1">+IF(AND(ISNUMBER(OFFSET('Water Data'!$E$9,0,10*ROW('Water Data'!E171))),'Data Summary'!BX177="Yes"),OFFSET('Water Data'!$E$9,0,10*ROW('Water Data'!E171)),NA())</f>
        <v>#N/A</v>
      </c>
      <c r="J177" s="506" t="e">
        <f ca="1">+IF(AND(ISNUMBER(OFFSET('Water Data'!$F$4,0,10*ROW('Water Data'!F171))),'Data Summary'!BY177="Yes"),100-OFFSET('Water Data'!$F$4,0,10*ROW('Water Data'!F171)),NA())</f>
        <v>#N/A</v>
      </c>
      <c r="K177" s="506" t="e">
        <f ca="1">+IF(AND(ISNUMBER(OFFSET('Water Data'!$F$6,0,10*ROW('Water Data'!F171))),'Data Summary'!BZ177="Yes"),OFFSET('Water Data'!$F$6,0,10*ROW('Water Data'!F171)),NA())</f>
        <v>#N/A</v>
      </c>
      <c r="L177" s="506" t="e">
        <f ca="1">+IF(AND(ISNUMBER(OFFSET('Water Data'!$F$9,0,10*ROW('Water Data'!F171))),'Data Summary'!CA177="Yes"),OFFSET('Water Data'!$F$9,0,10*ROW('Water Data'!F171)),NA())</f>
        <v>#N/A</v>
      </c>
      <c r="M177" s="506" t="e">
        <f ca="1">+IF(AND(ISNUMBER(OFFSET('Water Data'!$G$4,0,10*ROW('Water Data'!G171))),'Data Summary'!CB177="Yes"),100-OFFSET('Water Data'!$G$4,0,10*ROW('Water Data'!G171)),NA())</f>
        <v>#N/A</v>
      </c>
      <c r="N177" s="506" t="e">
        <f ca="1">+IF(AND(ISNUMBER(OFFSET('Water Data'!$G$6,0,10*ROW('Water Data'!G171))),'Data Summary'!CC177="Yes"),OFFSET('Water Data'!$G$6,0,10*ROW('Water Data'!G171)),NA())</f>
        <v>#N/A</v>
      </c>
      <c r="O177" s="506" t="e">
        <f ca="1">+IF(AND(ISNUMBER(OFFSET('Water Data'!$G$9,0,10*ROW('Water Data'!G171))),'Data Summary'!CD177="Yes"),OFFSET('Water Data'!$G$9,0,10*ROW('Water Data'!G171)),NA())</f>
        <v>#N/A</v>
      </c>
      <c r="P177" s="506" t="e">
        <f ca="1">+IF(AND(ISNUMBER(OFFSET('Water Data'!$H$4,0,10*ROW('Water Data'!H171))),'Data Summary'!CE177="Yes"),100-OFFSET('Water Data'!$H$4,0,10*ROW('Water Data'!H171)),NA())</f>
        <v>#N/A</v>
      </c>
      <c r="Q177" s="506" t="e">
        <f ca="1">+IF(AND(ISNUMBER(OFFSET('Water Data'!$H$6,0,10*ROW('Water Data'!H171))),'Data Summary'!CF177="Yes"),OFFSET('Water Data'!$H$6,0,10*ROW('Water Data'!H171)),NA())</f>
        <v>#N/A</v>
      </c>
      <c r="R177" s="506" t="e">
        <f ca="1">+IF(AND(ISNUMBER(OFFSET('Water Data'!$H$9,0,10*ROW('Water Data'!H171))),'Data Summary'!CG177="Yes"),OFFSET('Water Data'!$H$9,0,10*ROW('Water Data'!H171)),NA())</f>
        <v>#N/A</v>
      </c>
      <c r="S177" s="506" t="e">
        <f ca="1">+IF(AND(ISNUMBER(OFFSET('Water Data'!$I$4,0,10*ROW('Water Data'!I171))),'Data Summary'!CH177="Yes"),100-OFFSET('Water Data'!$I$4,0,10*ROW('Water Data'!I171)),NA())</f>
        <v>#N/A</v>
      </c>
      <c r="T177" s="506" t="e">
        <f ca="1">+IF(AND(ISNUMBER(OFFSET('Water Data'!$I$6,0,10*ROW('Water Data'!I171))),'Data Summary'!CI177="Yes"),OFFSET('Water Data'!$I$6,0,10*ROW('Water Data'!I171)),NA())</f>
        <v>#N/A</v>
      </c>
      <c r="U177" s="506" t="e">
        <f ca="1">+IF(AND(ISNUMBER(OFFSET('Water Data'!$I$9,0,10*ROW('Water Data'!I171))),'Data Summary'!CJ177="Yes"),OFFSET('Water Data'!$I$9,0,10*ROW('Water Data'!I171)),NA())</f>
        <v>#N/A</v>
      </c>
      <c r="V177" s="507" t="e">
        <f ca="1">+IF(AND(ISNUMBER(OFFSET('Sanitation Data'!$D$4,0,10*ROW('Sanitation Data'!D171))),'Data Summary'!CK177="Yes"),100-OFFSET('Sanitation Data'!$D$4,0,10*ROW('Sanitation Data'!D171)),NA())</f>
        <v>#N/A</v>
      </c>
      <c r="W177" s="507" t="e">
        <f ca="1">+IF(AND(ISNUMBER(OFFSET('Sanitation Data'!$D$6,0,10*ROW('Sanitation Data'!D171))),'Data Summary'!CL177="Yes"),OFFSET('Sanitation Data'!$D$6,0,10*ROW('Sanitation Data'!D171)),NA())</f>
        <v>#N/A</v>
      </c>
      <c r="X177" s="507" t="e">
        <f ca="1">+IF(AND(ISNUMBER(OFFSET('Sanitation Data'!$D$10,0,10*ROW('Sanitation Data'!D171))),'Data Summary'!CM177="Yes"),OFFSET('Sanitation Data'!$D$10,0,10*ROW('Sanitation Data'!D171)),NA())</f>
        <v>#N/A</v>
      </c>
      <c r="Y177" s="507" t="e">
        <f ca="1">+IF(AND(ISNUMBER(OFFSET('Sanitation Data'!$D$11,0,10*ROW('Sanitation Data'!D171))),'Data Summary'!CN177="Yes"),OFFSET('Sanitation Data'!$D$11,0,10*ROW('Sanitation Data'!D171)),NA())</f>
        <v>#N/A</v>
      </c>
      <c r="Z177" s="507" t="e">
        <f ca="1">+IF(AND(ISNUMBER(OFFSET('Sanitation Data'!$D$12,0,10*ROW('Sanitation Data'!D171))),'Data Summary'!CO177="Yes"),OFFSET('Sanitation Data'!$D$12,0,10*ROW('Sanitation Data'!D171)),NA())</f>
        <v>#N/A</v>
      </c>
      <c r="AA177" s="507" t="e">
        <f ca="1">+IF(AND(ISNUMBER(OFFSET('Sanitation Data'!$E$4,0,10*ROW('Sanitation Data'!E171))),'Data Summary'!CP177="Yes"),100-OFFSET('Sanitation Data'!$E$4,0,10*ROW('Sanitation Data'!E171)),NA())</f>
        <v>#N/A</v>
      </c>
      <c r="AB177" s="507" t="e">
        <f ca="1">+IF(AND(ISNUMBER(OFFSET('Sanitation Data'!$E$6,0,10*ROW('Sanitation Data'!E171))),'Data Summary'!CQ177="Yes"),OFFSET('Sanitation Data'!$E$6,0,10*ROW('Sanitation Data'!E171)),NA())</f>
        <v>#N/A</v>
      </c>
      <c r="AC177" s="507" t="e">
        <f ca="1">+IF(AND(ISNUMBER(OFFSET('Sanitation Data'!$E$10,0,10*ROW('Sanitation Data'!E171))),'Data Summary'!CR177="Yes"),OFFSET('Sanitation Data'!$E$10,0,10*ROW('Sanitation Data'!E171)),NA())</f>
        <v>#N/A</v>
      </c>
      <c r="AD177" s="507" t="e">
        <f ca="1">+IF(AND(ISNUMBER(OFFSET('Sanitation Data'!$E$11,0,10*ROW('Sanitation Data'!E171))),'Data Summary'!CS177="Yes"),OFFSET('Sanitation Data'!$E$11,0,10*ROW('Sanitation Data'!E171)),NA())</f>
        <v>#N/A</v>
      </c>
      <c r="AE177" s="507" t="e">
        <f ca="1">+IF(AND(ISNUMBER(OFFSET('Sanitation Data'!$E$12,0,10*ROW('Sanitation Data'!E171))),'Data Summary'!CT177="Yes"),OFFSET('Sanitation Data'!$E$12,0,10*ROW('Sanitation Data'!E171)),NA())</f>
        <v>#N/A</v>
      </c>
      <c r="AF177" s="507" t="e">
        <f ca="1">+IF(AND(ISNUMBER(OFFSET('Sanitation Data'!$F$4,0,10*ROW('Sanitation Data'!F171))),'Data Summary'!CU177="Yes"),100-OFFSET('Sanitation Data'!$F$4,0,10*ROW('Sanitation Data'!F171)),NA())</f>
        <v>#N/A</v>
      </c>
      <c r="AG177" s="507" t="e">
        <f ca="1">+IF(AND(ISNUMBER(OFFSET('Sanitation Data'!$F$6,0,10*ROW('Sanitation Data'!F171))),'Data Summary'!CV177="Yes"),OFFSET('Sanitation Data'!$F$6,0,10*ROW('Sanitation Data'!F171)),NA())</f>
        <v>#N/A</v>
      </c>
      <c r="AH177" s="507" t="e">
        <f ca="1">+IF(AND(ISNUMBER(OFFSET('Sanitation Data'!$F$10,0,10*ROW('Sanitation Data'!F171))),'Data Summary'!CW177="Yes"),OFFSET('Sanitation Data'!$F$10,0,10*ROW('Sanitation Data'!F171)),NA())</f>
        <v>#N/A</v>
      </c>
      <c r="AI177" s="507" t="e">
        <f ca="1">+IF(AND(ISNUMBER(OFFSET('Sanitation Data'!$F$11,0,10*ROW('Sanitation Data'!F171))),'Data Summary'!CX177="Yes"),OFFSET('Sanitation Data'!$F$11,0,10*ROW('Sanitation Data'!F171)),NA())</f>
        <v>#N/A</v>
      </c>
      <c r="AJ177" s="507" t="e">
        <f ca="1">+IF(AND(ISNUMBER(OFFSET('Sanitation Data'!$F$12,0,10*ROW('Sanitation Data'!F171))),'Data Summary'!CY177="Yes"),OFFSET('Sanitation Data'!$F$12,0,10*ROW('Sanitation Data'!F171)),NA())</f>
        <v>#N/A</v>
      </c>
      <c r="AK177" s="507" t="e">
        <f ca="1">+IF(AND(ISNUMBER(OFFSET('Sanitation Data'!$G$4,0,10*ROW('Sanitation Data'!G171))),'Data Summary'!CZ177="Yes"),100-OFFSET('Sanitation Data'!$G$4,0,10*ROW('Sanitation Data'!G171)),NA())</f>
        <v>#N/A</v>
      </c>
      <c r="AL177" s="507" t="e">
        <f ca="1">+IF(AND(ISNUMBER(OFFSET('Sanitation Data'!$G$6,0,10*ROW('Sanitation Data'!G171))),'Data Summary'!DA177="Yes"),OFFSET('Sanitation Data'!$G$6,0,10*ROW('Sanitation Data'!G171)),NA())</f>
        <v>#N/A</v>
      </c>
      <c r="AM177" s="507" t="e">
        <f ca="1">+IF(AND(ISNUMBER(OFFSET('Sanitation Data'!$G$10,0,10*ROW('Sanitation Data'!G171))),'Data Summary'!DB177="Yes"),OFFSET('Sanitation Data'!$G$10,0,10*ROW('Sanitation Data'!G171)),NA())</f>
        <v>#N/A</v>
      </c>
      <c r="AN177" s="507" t="e">
        <f ca="1">+IF(AND(ISNUMBER(OFFSET('Sanitation Data'!$G$11,0,10*ROW('Sanitation Data'!G171))),'Data Summary'!DC177="Yes"),OFFSET('Sanitation Data'!$G$11,0,10*ROW('Sanitation Data'!G171)),NA())</f>
        <v>#N/A</v>
      </c>
      <c r="AO177" s="507" t="e">
        <f ca="1">+IF(AND(ISNUMBER(OFFSET('Sanitation Data'!$G$12,0,10*ROW('Sanitation Data'!G171))),'Data Summary'!DD177="Yes"),OFFSET('Sanitation Data'!$G$12,0,10*ROW('Sanitation Data'!G171)),NA())</f>
        <v>#N/A</v>
      </c>
      <c r="AP177" s="507" t="e">
        <f ca="1">+IF(AND(ISNUMBER(OFFSET('Sanitation Data'!$H$4,0,10*ROW('Sanitation Data'!H171))),'Data Summary'!DE177="Yes"),100-OFFSET('Sanitation Data'!$H$4,0,10*ROW('Sanitation Data'!H171)),NA())</f>
        <v>#N/A</v>
      </c>
      <c r="AQ177" s="507" t="e">
        <f ca="1">+IF(AND(ISNUMBER(OFFSET('Sanitation Data'!$H$6,0,10*ROW('Sanitation Data'!H171))),'Data Summary'!DF177="Yes"),OFFSET('Sanitation Data'!$H$6,0,10*ROW('Sanitation Data'!H171)),NA())</f>
        <v>#N/A</v>
      </c>
      <c r="AR177" s="507" t="e">
        <f ca="1">+IF(AND(ISNUMBER(OFFSET('Sanitation Data'!$H$10,0,10*ROW('Sanitation Data'!H171))),'Data Summary'!DG177="Yes"),OFFSET('Sanitation Data'!$H$10,0,10*ROW('Sanitation Data'!H171)),NA())</f>
        <v>#N/A</v>
      </c>
      <c r="AS177" s="507" t="e">
        <f ca="1">+IF(AND(ISNUMBER(OFFSET('Sanitation Data'!$H$11,0,10*ROW('Sanitation Data'!H171))),'Data Summary'!DH177="Yes"),OFFSET('Sanitation Data'!$H$11,0,10*ROW('Sanitation Data'!H171)),NA())</f>
        <v>#N/A</v>
      </c>
      <c r="AT177" s="507" t="e">
        <f ca="1">+IF(AND(ISNUMBER(OFFSET('Sanitation Data'!$H$12,0,10*ROW('Sanitation Data'!H171))),'Data Summary'!DI177="Yes"),OFFSET('Sanitation Data'!$H$12,0,10*ROW('Sanitation Data'!H171)),NA())</f>
        <v>#N/A</v>
      </c>
      <c r="AU177" s="507" t="e">
        <f ca="1">+IF(AND(ISNUMBER(OFFSET('Sanitation Data'!$I$4,0,10*ROW('Sanitation Data'!I171))),'Data Summary'!DJ177="Yes"),100-OFFSET('Sanitation Data'!$I$4,0,10*ROW('Sanitation Data'!I171)),NA())</f>
        <v>#N/A</v>
      </c>
      <c r="AV177" s="507" t="e">
        <f ca="1">+IF(AND(ISNUMBER(OFFSET('Sanitation Data'!$I$6,0,10*ROW('Sanitation Data'!I171))),'Data Summary'!DK177="Yes"),OFFSET('Sanitation Data'!$I$6,0,10*ROW('Sanitation Data'!I171)),NA())</f>
        <v>#N/A</v>
      </c>
      <c r="AW177" s="507" t="e">
        <f ca="1">+IF(AND(ISNUMBER(OFFSET('Sanitation Data'!$I$10,0,10*ROW('Sanitation Data'!I171))),'Data Summary'!DL177="Yes"),OFFSET('Sanitation Data'!$I$10,0,10*ROW('Sanitation Data'!I171)),NA())</f>
        <v>#N/A</v>
      </c>
      <c r="AX177" s="507" t="e">
        <f ca="1">+IF(AND(ISNUMBER(OFFSET('Sanitation Data'!$I$11,0,10*ROW('Sanitation Data'!I171))),'Data Summary'!DM177="Yes"),OFFSET('Sanitation Data'!$I$11,0,10*ROW('Sanitation Data'!I171)),NA())</f>
        <v>#N/A</v>
      </c>
      <c r="AY177" s="507" t="e">
        <f ca="1">+IF(AND(ISNUMBER(OFFSET('Sanitation Data'!$I$12,0,10*ROW('Sanitation Data'!I171))),'Data Summary'!DN177="Yes"),OFFSET('Sanitation Data'!$I$12,0,10*ROW('Sanitation Data'!I171)),NA())</f>
        <v>#N/A</v>
      </c>
      <c r="AZ177" s="508" t="e">
        <f ca="1">+IF(AND(ISNUMBER(OFFSET('Hygiene Data'!$D$5,0,10*ROW('Hygiene Data'!D171))),'Data Summary'!DO177="Yes"),OFFSET('Hygiene Data'!$D$5,0,10*ROW('Hygiene Data'!D171)),NA())</f>
        <v>#N/A</v>
      </c>
      <c r="BA177" s="508" t="e">
        <f ca="1">+IF(AND(ISNUMBER(OFFSET('Hygiene Data'!$D$7,0,10*ROW('Hygiene Data'!D171))),'Data Summary'!DP177="Yes"),OFFSET('Hygiene Data'!$D$7,0,10*ROW('Hygiene Data'!D171)),NA())</f>
        <v>#N/A</v>
      </c>
      <c r="BB177" s="508" t="e">
        <f ca="1">+IF(AND(ISNUMBER(OFFSET('Hygiene Data'!$D$9,0,10*ROW('Hygiene Data'!D171))),'Data Summary'!DQ177="Yes"),OFFSET('Hygiene Data'!$D$9,0,10*ROW('Hygiene Data'!D171)),NA())</f>
        <v>#N/A</v>
      </c>
      <c r="BC177" s="508" t="e">
        <f ca="1">+IF(AND(ISNUMBER(OFFSET('Hygiene Data'!$E$5,0,10*ROW('Hygiene Data'!E171))),'Data Summary'!DR177="Yes"),OFFSET('Hygiene Data'!$E$5,0,10*ROW('Hygiene Data'!E171)),NA())</f>
        <v>#N/A</v>
      </c>
      <c r="BD177" s="508" t="e">
        <f ca="1">+IF(AND(ISNUMBER(OFFSET('Hygiene Data'!$E$7,0,10*ROW('Hygiene Data'!E171))),'Data Summary'!DS177="Yes"),OFFSET('Hygiene Data'!$E$7,0,10*ROW('Hygiene Data'!E171)),NA())</f>
        <v>#N/A</v>
      </c>
      <c r="BE177" s="508" t="e">
        <f ca="1">+IF(AND(ISNUMBER(OFFSET('Hygiene Data'!$E$9,0,10*ROW('Hygiene Data'!E171))),'Data Summary'!DT177="Yes"),OFFSET('Hygiene Data'!$E$9,0,10*ROW('Hygiene Data'!E171)),NA())</f>
        <v>#N/A</v>
      </c>
      <c r="BF177" s="508" t="e">
        <f ca="1">+IF(AND(ISNUMBER(OFFSET('Hygiene Data'!$F$5,0,10*ROW('Hygiene Data'!F171))),'Data Summary'!DU177="Yes"),OFFSET('Hygiene Data'!$F$5,0,10*ROW('Hygiene Data'!F171)),NA())</f>
        <v>#N/A</v>
      </c>
      <c r="BG177" s="508" t="e">
        <f ca="1">+IF(AND(ISNUMBER(OFFSET('Hygiene Data'!$F$7,0,10*ROW('Hygiene Data'!F171))),'Data Summary'!DV177="Yes"),OFFSET('Hygiene Data'!$F$7,0,10*ROW('Hygiene Data'!F171)),NA())</f>
        <v>#N/A</v>
      </c>
      <c r="BH177" s="508" t="e">
        <f ca="1">+IF(AND(ISNUMBER(OFFSET('Hygiene Data'!$F$9,0,10*ROW('Hygiene Data'!F171))),'Data Summary'!DW177="Yes"),OFFSET('Hygiene Data'!$F$9,0,10*ROW('Hygiene Data'!F171)),NA())</f>
        <v>#N/A</v>
      </c>
      <c r="BI177" s="508" t="e">
        <f ca="1">+IF(AND(ISNUMBER(OFFSET('Hygiene Data'!$G$5,0,10*ROW('Hygiene Data'!G171))),'Data Summary'!DX177="Yes"),OFFSET('Hygiene Data'!$G$5,0,10*ROW('Hygiene Data'!G171)),NA())</f>
        <v>#N/A</v>
      </c>
      <c r="BJ177" s="508" t="e">
        <f ca="1">+IF(AND(ISNUMBER(OFFSET('Hygiene Data'!$G$7,0,10*ROW('Hygiene Data'!G171))),'Data Summary'!DY177="Yes"),OFFSET('Hygiene Data'!$G$7,0,10*ROW('Hygiene Data'!G171)),NA())</f>
        <v>#N/A</v>
      </c>
      <c r="BK177" s="508" t="e">
        <f ca="1">+IF(AND(ISNUMBER(OFFSET('Hygiene Data'!$G$9,0,10*ROW('Hygiene Data'!G171))),'Data Summary'!DZ177="Yes"),OFFSET('Hygiene Data'!$G$9,0,10*ROW('Hygiene Data'!G171)),NA())</f>
        <v>#N/A</v>
      </c>
      <c r="BL177" s="508" t="e">
        <f ca="1">+IF(AND(ISNUMBER(OFFSET('Hygiene Data'!$H$5,0,10*ROW('Hygiene Data'!H171))),'Data Summary'!EA177="Yes"),OFFSET('Hygiene Data'!$H$5,0,10*ROW('Hygiene Data'!H171)),NA())</f>
        <v>#N/A</v>
      </c>
      <c r="BM177" s="508" t="e">
        <f ca="1">+IF(AND(ISNUMBER(OFFSET('Hygiene Data'!$H$7,0,10*ROW('Hygiene Data'!H171))),'Data Summary'!EB177="Yes"),OFFSET('Hygiene Data'!$H$7,0,10*ROW('Hygiene Data'!H171)),NA())</f>
        <v>#N/A</v>
      </c>
      <c r="BN177" s="508" t="e">
        <f ca="1">+IF(AND(ISNUMBER(OFFSET('Hygiene Data'!$H$9,0,10*ROW('Hygiene Data'!H171))),'Data Summary'!EC177="Yes"),OFFSET('Hygiene Data'!$H$9,0,10*ROW('Hygiene Data'!H171)),NA())</f>
        <v>#N/A</v>
      </c>
      <c r="BO177" s="508" t="e">
        <f ca="1">+IF(AND(ISNUMBER(OFFSET('Hygiene Data'!$I$5,0,10*ROW('Hygiene Data'!I171))),'Data Summary'!ED177="Yes"),OFFSET('Hygiene Data'!$I$5,0,10*ROW('Hygiene Data'!I171)),NA())</f>
        <v>#N/A</v>
      </c>
      <c r="BP177" s="508" t="e">
        <f ca="1">+IF(AND(ISNUMBER(OFFSET('Hygiene Data'!$I$7,0,10*ROW('Hygiene Data'!I171))),'Data Summary'!EE177="Yes"),OFFSET('Hygiene Data'!$I$7,0,10*ROW('Hygiene Data'!I171)),NA())</f>
        <v>#N/A</v>
      </c>
      <c r="BQ177" s="508" t="e">
        <f ca="1">+IF(AND(ISNUMBER(OFFSET('Hygiene Data'!$I$9,0,10*ROW('Hygiene Data'!I171))),'Data Summary'!EF177="Yes"),OFFSET('Hygiene Data'!$I$9,0,10*ROW('Hygiene Data'!I171)),NA())</f>
        <v>#N/A</v>
      </c>
    </row>
    <row r="178" spans="1:69" x14ac:dyDescent="0.25">
      <c r="A178" s="504" t="e">
        <f ca="1">+RIGHT('Data Summary'!A178,LEN('Data Summary'!A178)-9)</f>
        <v>#VALUE!</v>
      </c>
      <c r="B178" s="478" t="str">
        <f ca="1">+IF(ISTEXT('Data Summary'!B178),'Data Summary'!B178,"")</f>
        <v/>
      </c>
      <c r="C178" s="505" t="e">
        <f ca="1">+VALUE('Data Summary'!C178)</f>
        <v>#VALUE!</v>
      </c>
      <c r="D178" s="506" t="e">
        <f ca="1">+IF(AND(ISNUMBER(OFFSET('Water Data'!$D$4,0,10*ROW('Water Data'!D172))),'Data Summary'!BS178="Yes"),100-OFFSET('Water Data'!$D$4,0,10*ROW('Water Data'!D172)),NA())</f>
        <v>#N/A</v>
      </c>
      <c r="E178" s="506" t="e">
        <f ca="1">+IF(AND(ISNUMBER(OFFSET('Water Data'!$D$6,0,10*ROW('Water Data'!D172))),'Data Summary'!BT178="Yes"),OFFSET('Water Data'!$D$6,0,10*ROW('Water Data'!D172)),NA())</f>
        <v>#N/A</v>
      </c>
      <c r="F178" s="506" t="e">
        <f ca="1">+IF(AND(ISNUMBER(OFFSET('Water Data'!$D$9,0,10*ROW('Water Data'!D172))),'Data Summary'!BU178="Yes"),OFFSET('Water Data'!$D$9,0,10*ROW('Water Data'!D172)),NA())</f>
        <v>#N/A</v>
      </c>
      <c r="G178" s="506" t="e">
        <f ca="1">+IF(AND(ISNUMBER(OFFSET('Water Data'!$E$4,0,10*ROW('Water Data'!E172))),'Data Summary'!BV178="Yes"),100-OFFSET('Water Data'!$E$4,0,10*ROW('Water Data'!E172)),NA())</f>
        <v>#N/A</v>
      </c>
      <c r="H178" s="506" t="e">
        <f ca="1">+IF(AND(ISNUMBER(OFFSET('Water Data'!$E$6,0,10*ROW('Water Data'!E172))),'Data Summary'!BW178="Yes"),OFFSET('Water Data'!$E$6,0,10*ROW('Water Data'!E172)),NA())</f>
        <v>#N/A</v>
      </c>
      <c r="I178" s="506" t="e">
        <f ca="1">+IF(AND(ISNUMBER(OFFSET('Water Data'!$E$9,0,10*ROW('Water Data'!E172))),'Data Summary'!BX178="Yes"),OFFSET('Water Data'!$E$9,0,10*ROW('Water Data'!E172)),NA())</f>
        <v>#N/A</v>
      </c>
      <c r="J178" s="506" t="e">
        <f ca="1">+IF(AND(ISNUMBER(OFFSET('Water Data'!$F$4,0,10*ROW('Water Data'!F172))),'Data Summary'!BY178="Yes"),100-OFFSET('Water Data'!$F$4,0,10*ROW('Water Data'!F172)),NA())</f>
        <v>#N/A</v>
      </c>
      <c r="K178" s="506" t="e">
        <f ca="1">+IF(AND(ISNUMBER(OFFSET('Water Data'!$F$6,0,10*ROW('Water Data'!F172))),'Data Summary'!BZ178="Yes"),OFFSET('Water Data'!$F$6,0,10*ROW('Water Data'!F172)),NA())</f>
        <v>#N/A</v>
      </c>
      <c r="L178" s="506" t="e">
        <f ca="1">+IF(AND(ISNUMBER(OFFSET('Water Data'!$F$9,0,10*ROW('Water Data'!F172))),'Data Summary'!CA178="Yes"),OFFSET('Water Data'!$F$9,0,10*ROW('Water Data'!F172)),NA())</f>
        <v>#N/A</v>
      </c>
      <c r="M178" s="506" t="e">
        <f ca="1">+IF(AND(ISNUMBER(OFFSET('Water Data'!$G$4,0,10*ROW('Water Data'!G172))),'Data Summary'!CB178="Yes"),100-OFFSET('Water Data'!$G$4,0,10*ROW('Water Data'!G172)),NA())</f>
        <v>#N/A</v>
      </c>
      <c r="N178" s="506" t="e">
        <f ca="1">+IF(AND(ISNUMBER(OFFSET('Water Data'!$G$6,0,10*ROW('Water Data'!G172))),'Data Summary'!CC178="Yes"),OFFSET('Water Data'!$G$6,0,10*ROW('Water Data'!G172)),NA())</f>
        <v>#N/A</v>
      </c>
      <c r="O178" s="506" t="e">
        <f ca="1">+IF(AND(ISNUMBER(OFFSET('Water Data'!$G$9,0,10*ROW('Water Data'!G172))),'Data Summary'!CD178="Yes"),OFFSET('Water Data'!$G$9,0,10*ROW('Water Data'!G172)),NA())</f>
        <v>#N/A</v>
      </c>
      <c r="P178" s="506" t="e">
        <f ca="1">+IF(AND(ISNUMBER(OFFSET('Water Data'!$H$4,0,10*ROW('Water Data'!H172))),'Data Summary'!CE178="Yes"),100-OFFSET('Water Data'!$H$4,0,10*ROW('Water Data'!H172)),NA())</f>
        <v>#N/A</v>
      </c>
      <c r="Q178" s="506" t="e">
        <f ca="1">+IF(AND(ISNUMBER(OFFSET('Water Data'!$H$6,0,10*ROW('Water Data'!H172))),'Data Summary'!CF178="Yes"),OFFSET('Water Data'!$H$6,0,10*ROW('Water Data'!H172)),NA())</f>
        <v>#N/A</v>
      </c>
      <c r="R178" s="506" t="e">
        <f ca="1">+IF(AND(ISNUMBER(OFFSET('Water Data'!$H$9,0,10*ROW('Water Data'!H172))),'Data Summary'!CG178="Yes"),OFFSET('Water Data'!$H$9,0,10*ROW('Water Data'!H172)),NA())</f>
        <v>#N/A</v>
      </c>
      <c r="S178" s="506" t="e">
        <f ca="1">+IF(AND(ISNUMBER(OFFSET('Water Data'!$I$4,0,10*ROW('Water Data'!I172))),'Data Summary'!CH178="Yes"),100-OFFSET('Water Data'!$I$4,0,10*ROW('Water Data'!I172)),NA())</f>
        <v>#N/A</v>
      </c>
      <c r="T178" s="506" t="e">
        <f ca="1">+IF(AND(ISNUMBER(OFFSET('Water Data'!$I$6,0,10*ROW('Water Data'!I172))),'Data Summary'!CI178="Yes"),OFFSET('Water Data'!$I$6,0,10*ROW('Water Data'!I172)),NA())</f>
        <v>#N/A</v>
      </c>
      <c r="U178" s="506" t="e">
        <f ca="1">+IF(AND(ISNUMBER(OFFSET('Water Data'!$I$9,0,10*ROW('Water Data'!I172))),'Data Summary'!CJ178="Yes"),OFFSET('Water Data'!$I$9,0,10*ROW('Water Data'!I172)),NA())</f>
        <v>#N/A</v>
      </c>
      <c r="V178" s="507" t="e">
        <f ca="1">+IF(AND(ISNUMBER(OFFSET('Sanitation Data'!$D$4,0,10*ROW('Sanitation Data'!D172))),'Data Summary'!CK178="Yes"),100-OFFSET('Sanitation Data'!$D$4,0,10*ROW('Sanitation Data'!D172)),NA())</f>
        <v>#N/A</v>
      </c>
      <c r="W178" s="507" t="e">
        <f ca="1">+IF(AND(ISNUMBER(OFFSET('Sanitation Data'!$D$6,0,10*ROW('Sanitation Data'!D172))),'Data Summary'!CL178="Yes"),OFFSET('Sanitation Data'!$D$6,0,10*ROW('Sanitation Data'!D172)),NA())</f>
        <v>#N/A</v>
      </c>
      <c r="X178" s="507" t="e">
        <f ca="1">+IF(AND(ISNUMBER(OFFSET('Sanitation Data'!$D$10,0,10*ROW('Sanitation Data'!D172))),'Data Summary'!CM178="Yes"),OFFSET('Sanitation Data'!$D$10,0,10*ROW('Sanitation Data'!D172)),NA())</f>
        <v>#N/A</v>
      </c>
      <c r="Y178" s="507" t="e">
        <f ca="1">+IF(AND(ISNUMBER(OFFSET('Sanitation Data'!$D$11,0,10*ROW('Sanitation Data'!D172))),'Data Summary'!CN178="Yes"),OFFSET('Sanitation Data'!$D$11,0,10*ROW('Sanitation Data'!D172)),NA())</f>
        <v>#N/A</v>
      </c>
      <c r="Z178" s="507" t="e">
        <f ca="1">+IF(AND(ISNUMBER(OFFSET('Sanitation Data'!$D$12,0,10*ROW('Sanitation Data'!D172))),'Data Summary'!CO178="Yes"),OFFSET('Sanitation Data'!$D$12,0,10*ROW('Sanitation Data'!D172)),NA())</f>
        <v>#N/A</v>
      </c>
      <c r="AA178" s="507" t="e">
        <f ca="1">+IF(AND(ISNUMBER(OFFSET('Sanitation Data'!$E$4,0,10*ROW('Sanitation Data'!E172))),'Data Summary'!CP178="Yes"),100-OFFSET('Sanitation Data'!$E$4,0,10*ROW('Sanitation Data'!E172)),NA())</f>
        <v>#N/A</v>
      </c>
      <c r="AB178" s="507" t="e">
        <f ca="1">+IF(AND(ISNUMBER(OFFSET('Sanitation Data'!$E$6,0,10*ROW('Sanitation Data'!E172))),'Data Summary'!CQ178="Yes"),OFFSET('Sanitation Data'!$E$6,0,10*ROW('Sanitation Data'!E172)),NA())</f>
        <v>#N/A</v>
      </c>
      <c r="AC178" s="507" t="e">
        <f ca="1">+IF(AND(ISNUMBER(OFFSET('Sanitation Data'!$E$10,0,10*ROW('Sanitation Data'!E172))),'Data Summary'!CR178="Yes"),OFFSET('Sanitation Data'!$E$10,0,10*ROW('Sanitation Data'!E172)),NA())</f>
        <v>#N/A</v>
      </c>
      <c r="AD178" s="507" t="e">
        <f ca="1">+IF(AND(ISNUMBER(OFFSET('Sanitation Data'!$E$11,0,10*ROW('Sanitation Data'!E172))),'Data Summary'!CS178="Yes"),OFFSET('Sanitation Data'!$E$11,0,10*ROW('Sanitation Data'!E172)),NA())</f>
        <v>#N/A</v>
      </c>
      <c r="AE178" s="507" t="e">
        <f ca="1">+IF(AND(ISNUMBER(OFFSET('Sanitation Data'!$E$12,0,10*ROW('Sanitation Data'!E172))),'Data Summary'!CT178="Yes"),OFFSET('Sanitation Data'!$E$12,0,10*ROW('Sanitation Data'!E172)),NA())</f>
        <v>#N/A</v>
      </c>
      <c r="AF178" s="507" t="e">
        <f ca="1">+IF(AND(ISNUMBER(OFFSET('Sanitation Data'!$F$4,0,10*ROW('Sanitation Data'!F172))),'Data Summary'!CU178="Yes"),100-OFFSET('Sanitation Data'!$F$4,0,10*ROW('Sanitation Data'!F172)),NA())</f>
        <v>#N/A</v>
      </c>
      <c r="AG178" s="507" t="e">
        <f ca="1">+IF(AND(ISNUMBER(OFFSET('Sanitation Data'!$F$6,0,10*ROW('Sanitation Data'!F172))),'Data Summary'!CV178="Yes"),OFFSET('Sanitation Data'!$F$6,0,10*ROW('Sanitation Data'!F172)),NA())</f>
        <v>#N/A</v>
      </c>
      <c r="AH178" s="507" t="e">
        <f ca="1">+IF(AND(ISNUMBER(OFFSET('Sanitation Data'!$F$10,0,10*ROW('Sanitation Data'!F172))),'Data Summary'!CW178="Yes"),OFFSET('Sanitation Data'!$F$10,0,10*ROW('Sanitation Data'!F172)),NA())</f>
        <v>#N/A</v>
      </c>
      <c r="AI178" s="507" t="e">
        <f ca="1">+IF(AND(ISNUMBER(OFFSET('Sanitation Data'!$F$11,0,10*ROW('Sanitation Data'!F172))),'Data Summary'!CX178="Yes"),OFFSET('Sanitation Data'!$F$11,0,10*ROW('Sanitation Data'!F172)),NA())</f>
        <v>#N/A</v>
      </c>
      <c r="AJ178" s="507" t="e">
        <f ca="1">+IF(AND(ISNUMBER(OFFSET('Sanitation Data'!$F$12,0,10*ROW('Sanitation Data'!F172))),'Data Summary'!CY178="Yes"),OFFSET('Sanitation Data'!$F$12,0,10*ROW('Sanitation Data'!F172)),NA())</f>
        <v>#N/A</v>
      </c>
      <c r="AK178" s="507" t="e">
        <f ca="1">+IF(AND(ISNUMBER(OFFSET('Sanitation Data'!$G$4,0,10*ROW('Sanitation Data'!G172))),'Data Summary'!CZ178="Yes"),100-OFFSET('Sanitation Data'!$G$4,0,10*ROW('Sanitation Data'!G172)),NA())</f>
        <v>#N/A</v>
      </c>
      <c r="AL178" s="507" t="e">
        <f ca="1">+IF(AND(ISNUMBER(OFFSET('Sanitation Data'!$G$6,0,10*ROW('Sanitation Data'!G172))),'Data Summary'!DA178="Yes"),OFFSET('Sanitation Data'!$G$6,0,10*ROW('Sanitation Data'!G172)),NA())</f>
        <v>#N/A</v>
      </c>
      <c r="AM178" s="507" t="e">
        <f ca="1">+IF(AND(ISNUMBER(OFFSET('Sanitation Data'!$G$10,0,10*ROW('Sanitation Data'!G172))),'Data Summary'!DB178="Yes"),OFFSET('Sanitation Data'!$G$10,0,10*ROW('Sanitation Data'!G172)),NA())</f>
        <v>#N/A</v>
      </c>
      <c r="AN178" s="507" t="e">
        <f ca="1">+IF(AND(ISNUMBER(OFFSET('Sanitation Data'!$G$11,0,10*ROW('Sanitation Data'!G172))),'Data Summary'!DC178="Yes"),OFFSET('Sanitation Data'!$G$11,0,10*ROW('Sanitation Data'!G172)),NA())</f>
        <v>#N/A</v>
      </c>
      <c r="AO178" s="507" t="e">
        <f ca="1">+IF(AND(ISNUMBER(OFFSET('Sanitation Data'!$G$12,0,10*ROW('Sanitation Data'!G172))),'Data Summary'!DD178="Yes"),OFFSET('Sanitation Data'!$G$12,0,10*ROW('Sanitation Data'!G172)),NA())</f>
        <v>#N/A</v>
      </c>
      <c r="AP178" s="507" t="e">
        <f ca="1">+IF(AND(ISNUMBER(OFFSET('Sanitation Data'!$H$4,0,10*ROW('Sanitation Data'!H172))),'Data Summary'!DE178="Yes"),100-OFFSET('Sanitation Data'!$H$4,0,10*ROW('Sanitation Data'!H172)),NA())</f>
        <v>#N/A</v>
      </c>
      <c r="AQ178" s="507" t="e">
        <f ca="1">+IF(AND(ISNUMBER(OFFSET('Sanitation Data'!$H$6,0,10*ROW('Sanitation Data'!H172))),'Data Summary'!DF178="Yes"),OFFSET('Sanitation Data'!$H$6,0,10*ROW('Sanitation Data'!H172)),NA())</f>
        <v>#N/A</v>
      </c>
      <c r="AR178" s="507" t="e">
        <f ca="1">+IF(AND(ISNUMBER(OFFSET('Sanitation Data'!$H$10,0,10*ROW('Sanitation Data'!H172))),'Data Summary'!DG178="Yes"),OFFSET('Sanitation Data'!$H$10,0,10*ROW('Sanitation Data'!H172)),NA())</f>
        <v>#N/A</v>
      </c>
      <c r="AS178" s="507" t="e">
        <f ca="1">+IF(AND(ISNUMBER(OFFSET('Sanitation Data'!$H$11,0,10*ROW('Sanitation Data'!H172))),'Data Summary'!DH178="Yes"),OFFSET('Sanitation Data'!$H$11,0,10*ROW('Sanitation Data'!H172)),NA())</f>
        <v>#N/A</v>
      </c>
      <c r="AT178" s="507" t="e">
        <f ca="1">+IF(AND(ISNUMBER(OFFSET('Sanitation Data'!$H$12,0,10*ROW('Sanitation Data'!H172))),'Data Summary'!DI178="Yes"),OFFSET('Sanitation Data'!$H$12,0,10*ROW('Sanitation Data'!H172)),NA())</f>
        <v>#N/A</v>
      </c>
      <c r="AU178" s="507" t="e">
        <f ca="1">+IF(AND(ISNUMBER(OFFSET('Sanitation Data'!$I$4,0,10*ROW('Sanitation Data'!I172))),'Data Summary'!DJ178="Yes"),100-OFFSET('Sanitation Data'!$I$4,0,10*ROW('Sanitation Data'!I172)),NA())</f>
        <v>#N/A</v>
      </c>
      <c r="AV178" s="507" t="e">
        <f ca="1">+IF(AND(ISNUMBER(OFFSET('Sanitation Data'!$I$6,0,10*ROW('Sanitation Data'!I172))),'Data Summary'!DK178="Yes"),OFFSET('Sanitation Data'!$I$6,0,10*ROW('Sanitation Data'!I172)),NA())</f>
        <v>#N/A</v>
      </c>
      <c r="AW178" s="507" t="e">
        <f ca="1">+IF(AND(ISNUMBER(OFFSET('Sanitation Data'!$I$10,0,10*ROW('Sanitation Data'!I172))),'Data Summary'!DL178="Yes"),OFFSET('Sanitation Data'!$I$10,0,10*ROW('Sanitation Data'!I172)),NA())</f>
        <v>#N/A</v>
      </c>
      <c r="AX178" s="507" t="e">
        <f ca="1">+IF(AND(ISNUMBER(OFFSET('Sanitation Data'!$I$11,0,10*ROW('Sanitation Data'!I172))),'Data Summary'!DM178="Yes"),OFFSET('Sanitation Data'!$I$11,0,10*ROW('Sanitation Data'!I172)),NA())</f>
        <v>#N/A</v>
      </c>
      <c r="AY178" s="507" t="e">
        <f ca="1">+IF(AND(ISNUMBER(OFFSET('Sanitation Data'!$I$12,0,10*ROW('Sanitation Data'!I172))),'Data Summary'!DN178="Yes"),OFFSET('Sanitation Data'!$I$12,0,10*ROW('Sanitation Data'!I172)),NA())</f>
        <v>#N/A</v>
      </c>
      <c r="AZ178" s="508" t="e">
        <f ca="1">+IF(AND(ISNUMBER(OFFSET('Hygiene Data'!$D$5,0,10*ROW('Hygiene Data'!D172))),'Data Summary'!DO178="Yes"),OFFSET('Hygiene Data'!$D$5,0,10*ROW('Hygiene Data'!D172)),NA())</f>
        <v>#N/A</v>
      </c>
      <c r="BA178" s="508" t="e">
        <f ca="1">+IF(AND(ISNUMBER(OFFSET('Hygiene Data'!$D$7,0,10*ROW('Hygiene Data'!D172))),'Data Summary'!DP178="Yes"),OFFSET('Hygiene Data'!$D$7,0,10*ROW('Hygiene Data'!D172)),NA())</f>
        <v>#N/A</v>
      </c>
      <c r="BB178" s="508" t="e">
        <f ca="1">+IF(AND(ISNUMBER(OFFSET('Hygiene Data'!$D$9,0,10*ROW('Hygiene Data'!D172))),'Data Summary'!DQ178="Yes"),OFFSET('Hygiene Data'!$D$9,0,10*ROW('Hygiene Data'!D172)),NA())</f>
        <v>#N/A</v>
      </c>
      <c r="BC178" s="508" t="e">
        <f ca="1">+IF(AND(ISNUMBER(OFFSET('Hygiene Data'!$E$5,0,10*ROW('Hygiene Data'!E172))),'Data Summary'!DR178="Yes"),OFFSET('Hygiene Data'!$E$5,0,10*ROW('Hygiene Data'!E172)),NA())</f>
        <v>#N/A</v>
      </c>
      <c r="BD178" s="508" t="e">
        <f ca="1">+IF(AND(ISNUMBER(OFFSET('Hygiene Data'!$E$7,0,10*ROW('Hygiene Data'!E172))),'Data Summary'!DS178="Yes"),OFFSET('Hygiene Data'!$E$7,0,10*ROW('Hygiene Data'!E172)),NA())</f>
        <v>#N/A</v>
      </c>
      <c r="BE178" s="508" t="e">
        <f ca="1">+IF(AND(ISNUMBER(OFFSET('Hygiene Data'!$E$9,0,10*ROW('Hygiene Data'!E172))),'Data Summary'!DT178="Yes"),OFFSET('Hygiene Data'!$E$9,0,10*ROW('Hygiene Data'!E172)),NA())</f>
        <v>#N/A</v>
      </c>
      <c r="BF178" s="508" t="e">
        <f ca="1">+IF(AND(ISNUMBER(OFFSET('Hygiene Data'!$F$5,0,10*ROW('Hygiene Data'!F172))),'Data Summary'!DU178="Yes"),OFFSET('Hygiene Data'!$F$5,0,10*ROW('Hygiene Data'!F172)),NA())</f>
        <v>#N/A</v>
      </c>
      <c r="BG178" s="508" t="e">
        <f ca="1">+IF(AND(ISNUMBER(OFFSET('Hygiene Data'!$F$7,0,10*ROW('Hygiene Data'!F172))),'Data Summary'!DV178="Yes"),OFFSET('Hygiene Data'!$F$7,0,10*ROW('Hygiene Data'!F172)),NA())</f>
        <v>#N/A</v>
      </c>
      <c r="BH178" s="508" t="e">
        <f ca="1">+IF(AND(ISNUMBER(OFFSET('Hygiene Data'!$F$9,0,10*ROW('Hygiene Data'!F172))),'Data Summary'!DW178="Yes"),OFFSET('Hygiene Data'!$F$9,0,10*ROW('Hygiene Data'!F172)),NA())</f>
        <v>#N/A</v>
      </c>
      <c r="BI178" s="508" t="e">
        <f ca="1">+IF(AND(ISNUMBER(OFFSET('Hygiene Data'!$G$5,0,10*ROW('Hygiene Data'!G172))),'Data Summary'!DX178="Yes"),OFFSET('Hygiene Data'!$G$5,0,10*ROW('Hygiene Data'!G172)),NA())</f>
        <v>#N/A</v>
      </c>
      <c r="BJ178" s="508" t="e">
        <f ca="1">+IF(AND(ISNUMBER(OFFSET('Hygiene Data'!$G$7,0,10*ROW('Hygiene Data'!G172))),'Data Summary'!DY178="Yes"),OFFSET('Hygiene Data'!$G$7,0,10*ROW('Hygiene Data'!G172)),NA())</f>
        <v>#N/A</v>
      </c>
      <c r="BK178" s="508" t="e">
        <f ca="1">+IF(AND(ISNUMBER(OFFSET('Hygiene Data'!$G$9,0,10*ROW('Hygiene Data'!G172))),'Data Summary'!DZ178="Yes"),OFFSET('Hygiene Data'!$G$9,0,10*ROW('Hygiene Data'!G172)),NA())</f>
        <v>#N/A</v>
      </c>
      <c r="BL178" s="508" t="e">
        <f ca="1">+IF(AND(ISNUMBER(OFFSET('Hygiene Data'!$H$5,0,10*ROW('Hygiene Data'!H172))),'Data Summary'!EA178="Yes"),OFFSET('Hygiene Data'!$H$5,0,10*ROW('Hygiene Data'!H172)),NA())</f>
        <v>#N/A</v>
      </c>
      <c r="BM178" s="508" t="e">
        <f ca="1">+IF(AND(ISNUMBER(OFFSET('Hygiene Data'!$H$7,0,10*ROW('Hygiene Data'!H172))),'Data Summary'!EB178="Yes"),OFFSET('Hygiene Data'!$H$7,0,10*ROW('Hygiene Data'!H172)),NA())</f>
        <v>#N/A</v>
      </c>
      <c r="BN178" s="508" t="e">
        <f ca="1">+IF(AND(ISNUMBER(OFFSET('Hygiene Data'!$H$9,0,10*ROW('Hygiene Data'!H172))),'Data Summary'!EC178="Yes"),OFFSET('Hygiene Data'!$H$9,0,10*ROW('Hygiene Data'!H172)),NA())</f>
        <v>#N/A</v>
      </c>
      <c r="BO178" s="508" t="e">
        <f ca="1">+IF(AND(ISNUMBER(OFFSET('Hygiene Data'!$I$5,0,10*ROW('Hygiene Data'!I172))),'Data Summary'!ED178="Yes"),OFFSET('Hygiene Data'!$I$5,0,10*ROW('Hygiene Data'!I172)),NA())</f>
        <v>#N/A</v>
      </c>
      <c r="BP178" s="508" t="e">
        <f ca="1">+IF(AND(ISNUMBER(OFFSET('Hygiene Data'!$I$7,0,10*ROW('Hygiene Data'!I172))),'Data Summary'!EE178="Yes"),OFFSET('Hygiene Data'!$I$7,0,10*ROW('Hygiene Data'!I172)),NA())</f>
        <v>#N/A</v>
      </c>
      <c r="BQ178" s="508" t="e">
        <f ca="1">+IF(AND(ISNUMBER(OFFSET('Hygiene Data'!$I$9,0,10*ROW('Hygiene Data'!I172))),'Data Summary'!EF178="Yes"),OFFSET('Hygiene Data'!$I$9,0,10*ROW('Hygiene Data'!I172)),NA())</f>
        <v>#N/A</v>
      </c>
    </row>
    <row r="179" spans="1:69" x14ac:dyDescent="0.25">
      <c r="A179" s="504" t="e">
        <f ca="1">+RIGHT('Data Summary'!A179,LEN('Data Summary'!A179)-9)</f>
        <v>#VALUE!</v>
      </c>
      <c r="B179" s="478" t="str">
        <f ca="1">+IF(ISTEXT('Data Summary'!B179),'Data Summary'!B179,"")</f>
        <v/>
      </c>
      <c r="C179" s="505" t="e">
        <f ca="1">+VALUE('Data Summary'!C179)</f>
        <v>#VALUE!</v>
      </c>
      <c r="D179" s="506" t="e">
        <f ca="1">+IF(AND(ISNUMBER(OFFSET('Water Data'!$D$4,0,10*ROW('Water Data'!D173))),'Data Summary'!BS179="Yes"),100-OFFSET('Water Data'!$D$4,0,10*ROW('Water Data'!D173)),NA())</f>
        <v>#N/A</v>
      </c>
      <c r="E179" s="506" t="e">
        <f ca="1">+IF(AND(ISNUMBER(OFFSET('Water Data'!$D$6,0,10*ROW('Water Data'!D173))),'Data Summary'!BT179="Yes"),OFFSET('Water Data'!$D$6,0,10*ROW('Water Data'!D173)),NA())</f>
        <v>#N/A</v>
      </c>
      <c r="F179" s="506" t="e">
        <f ca="1">+IF(AND(ISNUMBER(OFFSET('Water Data'!$D$9,0,10*ROW('Water Data'!D173))),'Data Summary'!BU179="Yes"),OFFSET('Water Data'!$D$9,0,10*ROW('Water Data'!D173)),NA())</f>
        <v>#N/A</v>
      </c>
      <c r="G179" s="506" t="e">
        <f ca="1">+IF(AND(ISNUMBER(OFFSET('Water Data'!$E$4,0,10*ROW('Water Data'!E173))),'Data Summary'!BV179="Yes"),100-OFFSET('Water Data'!$E$4,0,10*ROW('Water Data'!E173)),NA())</f>
        <v>#N/A</v>
      </c>
      <c r="H179" s="506" t="e">
        <f ca="1">+IF(AND(ISNUMBER(OFFSET('Water Data'!$E$6,0,10*ROW('Water Data'!E173))),'Data Summary'!BW179="Yes"),OFFSET('Water Data'!$E$6,0,10*ROW('Water Data'!E173)),NA())</f>
        <v>#N/A</v>
      </c>
      <c r="I179" s="506" t="e">
        <f ca="1">+IF(AND(ISNUMBER(OFFSET('Water Data'!$E$9,0,10*ROW('Water Data'!E173))),'Data Summary'!BX179="Yes"),OFFSET('Water Data'!$E$9,0,10*ROW('Water Data'!E173)),NA())</f>
        <v>#N/A</v>
      </c>
      <c r="J179" s="506" t="e">
        <f ca="1">+IF(AND(ISNUMBER(OFFSET('Water Data'!$F$4,0,10*ROW('Water Data'!F173))),'Data Summary'!BY179="Yes"),100-OFFSET('Water Data'!$F$4,0,10*ROW('Water Data'!F173)),NA())</f>
        <v>#N/A</v>
      </c>
      <c r="K179" s="506" t="e">
        <f ca="1">+IF(AND(ISNUMBER(OFFSET('Water Data'!$F$6,0,10*ROW('Water Data'!F173))),'Data Summary'!BZ179="Yes"),OFFSET('Water Data'!$F$6,0,10*ROW('Water Data'!F173)),NA())</f>
        <v>#N/A</v>
      </c>
      <c r="L179" s="506" t="e">
        <f ca="1">+IF(AND(ISNUMBER(OFFSET('Water Data'!$F$9,0,10*ROW('Water Data'!F173))),'Data Summary'!CA179="Yes"),OFFSET('Water Data'!$F$9,0,10*ROW('Water Data'!F173)),NA())</f>
        <v>#N/A</v>
      </c>
      <c r="M179" s="506" t="e">
        <f ca="1">+IF(AND(ISNUMBER(OFFSET('Water Data'!$G$4,0,10*ROW('Water Data'!G173))),'Data Summary'!CB179="Yes"),100-OFFSET('Water Data'!$G$4,0,10*ROW('Water Data'!G173)),NA())</f>
        <v>#N/A</v>
      </c>
      <c r="N179" s="506" t="e">
        <f ca="1">+IF(AND(ISNUMBER(OFFSET('Water Data'!$G$6,0,10*ROW('Water Data'!G173))),'Data Summary'!CC179="Yes"),OFFSET('Water Data'!$G$6,0,10*ROW('Water Data'!G173)),NA())</f>
        <v>#N/A</v>
      </c>
      <c r="O179" s="506" t="e">
        <f ca="1">+IF(AND(ISNUMBER(OFFSET('Water Data'!$G$9,0,10*ROW('Water Data'!G173))),'Data Summary'!CD179="Yes"),OFFSET('Water Data'!$G$9,0,10*ROW('Water Data'!G173)),NA())</f>
        <v>#N/A</v>
      </c>
      <c r="P179" s="506" t="e">
        <f ca="1">+IF(AND(ISNUMBER(OFFSET('Water Data'!$H$4,0,10*ROW('Water Data'!H173))),'Data Summary'!CE179="Yes"),100-OFFSET('Water Data'!$H$4,0,10*ROW('Water Data'!H173)),NA())</f>
        <v>#N/A</v>
      </c>
      <c r="Q179" s="506" t="e">
        <f ca="1">+IF(AND(ISNUMBER(OFFSET('Water Data'!$H$6,0,10*ROW('Water Data'!H173))),'Data Summary'!CF179="Yes"),OFFSET('Water Data'!$H$6,0,10*ROW('Water Data'!H173)),NA())</f>
        <v>#N/A</v>
      </c>
      <c r="R179" s="506" t="e">
        <f ca="1">+IF(AND(ISNUMBER(OFFSET('Water Data'!$H$9,0,10*ROW('Water Data'!H173))),'Data Summary'!CG179="Yes"),OFFSET('Water Data'!$H$9,0,10*ROW('Water Data'!H173)),NA())</f>
        <v>#N/A</v>
      </c>
      <c r="S179" s="506" t="e">
        <f ca="1">+IF(AND(ISNUMBER(OFFSET('Water Data'!$I$4,0,10*ROW('Water Data'!I173))),'Data Summary'!CH179="Yes"),100-OFFSET('Water Data'!$I$4,0,10*ROW('Water Data'!I173)),NA())</f>
        <v>#N/A</v>
      </c>
      <c r="T179" s="506" t="e">
        <f ca="1">+IF(AND(ISNUMBER(OFFSET('Water Data'!$I$6,0,10*ROW('Water Data'!I173))),'Data Summary'!CI179="Yes"),OFFSET('Water Data'!$I$6,0,10*ROW('Water Data'!I173)),NA())</f>
        <v>#N/A</v>
      </c>
      <c r="U179" s="506" t="e">
        <f ca="1">+IF(AND(ISNUMBER(OFFSET('Water Data'!$I$9,0,10*ROW('Water Data'!I173))),'Data Summary'!CJ179="Yes"),OFFSET('Water Data'!$I$9,0,10*ROW('Water Data'!I173)),NA())</f>
        <v>#N/A</v>
      </c>
      <c r="V179" s="507" t="e">
        <f ca="1">+IF(AND(ISNUMBER(OFFSET('Sanitation Data'!$D$4,0,10*ROW('Sanitation Data'!D173))),'Data Summary'!CK179="Yes"),100-OFFSET('Sanitation Data'!$D$4,0,10*ROW('Sanitation Data'!D173)),NA())</f>
        <v>#N/A</v>
      </c>
      <c r="W179" s="507" t="e">
        <f ca="1">+IF(AND(ISNUMBER(OFFSET('Sanitation Data'!$D$6,0,10*ROW('Sanitation Data'!D173))),'Data Summary'!CL179="Yes"),OFFSET('Sanitation Data'!$D$6,0,10*ROW('Sanitation Data'!D173)),NA())</f>
        <v>#N/A</v>
      </c>
      <c r="X179" s="507" t="e">
        <f ca="1">+IF(AND(ISNUMBER(OFFSET('Sanitation Data'!$D$10,0,10*ROW('Sanitation Data'!D173))),'Data Summary'!CM179="Yes"),OFFSET('Sanitation Data'!$D$10,0,10*ROW('Sanitation Data'!D173)),NA())</f>
        <v>#N/A</v>
      </c>
      <c r="Y179" s="507" t="e">
        <f ca="1">+IF(AND(ISNUMBER(OFFSET('Sanitation Data'!$D$11,0,10*ROW('Sanitation Data'!D173))),'Data Summary'!CN179="Yes"),OFFSET('Sanitation Data'!$D$11,0,10*ROW('Sanitation Data'!D173)),NA())</f>
        <v>#N/A</v>
      </c>
      <c r="Z179" s="507" t="e">
        <f ca="1">+IF(AND(ISNUMBER(OFFSET('Sanitation Data'!$D$12,0,10*ROW('Sanitation Data'!D173))),'Data Summary'!CO179="Yes"),OFFSET('Sanitation Data'!$D$12,0,10*ROW('Sanitation Data'!D173)),NA())</f>
        <v>#N/A</v>
      </c>
      <c r="AA179" s="507" t="e">
        <f ca="1">+IF(AND(ISNUMBER(OFFSET('Sanitation Data'!$E$4,0,10*ROW('Sanitation Data'!E173))),'Data Summary'!CP179="Yes"),100-OFFSET('Sanitation Data'!$E$4,0,10*ROW('Sanitation Data'!E173)),NA())</f>
        <v>#N/A</v>
      </c>
      <c r="AB179" s="507" t="e">
        <f ca="1">+IF(AND(ISNUMBER(OFFSET('Sanitation Data'!$E$6,0,10*ROW('Sanitation Data'!E173))),'Data Summary'!CQ179="Yes"),OFFSET('Sanitation Data'!$E$6,0,10*ROW('Sanitation Data'!E173)),NA())</f>
        <v>#N/A</v>
      </c>
      <c r="AC179" s="507" t="e">
        <f ca="1">+IF(AND(ISNUMBER(OFFSET('Sanitation Data'!$E$10,0,10*ROW('Sanitation Data'!E173))),'Data Summary'!CR179="Yes"),OFFSET('Sanitation Data'!$E$10,0,10*ROW('Sanitation Data'!E173)),NA())</f>
        <v>#N/A</v>
      </c>
      <c r="AD179" s="507" t="e">
        <f ca="1">+IF(AND(ISNUMBER(OFFSET('Sanitation Data'!$E$11,0,10*ROW('Sanitation Data'!E173))),'Data Summary'!CS179="Yes"),OFFSET('Sanitation Data'!$E$11,0,10*ROW('Sanitation Data'!E173)),NA())</f>
        <v>#N/A</v>
      </c>
      <c r="AE179" s="507" t="e">
        <f ca="1">+IF(AND(ISNUMBER(OFFSET('Sanitation Data'!$E$12,0,10*ROW('Sanitation Data'!E173))),'Data Summary'!CT179="Yes"),OFFSET('Sanitation Data'!$E$12,0,10*ROW('Sanitation Data'!E173)),NA())</f>
        <v>#N/A</v>
      </c>
      <c r="AF179" s="507" t="e">
        <f ca="1">+IF(AND(ISNUMBER(OFFSET('Sanitation Data'!$F$4,0,10*ROW('Sanitation Data'!F173))),'Data Summary'!CU179="Yes"),100-OFFSET('Sanitation Data'!$F$4,0,10*ROW('Sanitation Data'!F173)),NA())</f>
        <v>#N/A</v>
      </c>
      <c r="AG179" s="507" t="e">
        <f ca="1">+IF(AND(ISNUMBER(OFFSET('Sanitation Data'!$F$6,0,10*ROW('Sanitation Data'!F173))),'Data Summary'!CV179="Yes"),OFFSET('Sanitation Data'!$F$6,0,10*ROW('Sanitation Data'!F173)),NA())</f>
        <v>#N/A</v>
      </c>
      <c r="AH179" s="507" t="e">
        <f ca="1">+IF(AND(ISNUMBER(OFFSET('Sanitation Data'!$F$10,0,10*ROW('Sanitation Data'!F173))),'Data Summary'!CW179="Yes"),OFFSET('Sanitation Data'!$F$10,0,10*ROW('Sanitation Data'!F173)),NA())</f>
        <v>#N/A</v>
      </c>
      <c r="AI179" s="507" t="e">
        <f ca="1">+IF(AND(ISNUMBER(OFFSET('Sanitation Data'!$F$11,0,10*ROW('Sanitation Data'!F173))),'Data Summary'!CX179="Yes"),OFFSET('Sanitation Data'!$F$11,0,10*ROW('Sanitation Data'!F173)),NA())</f>
        <v>#N/A</v>
      </c>
      <c r="AJ179" s="507" t="e">
        <f ca="1">+IF(AND(ISNUMBER(OFFSET('Sanitation Data'!$F$12,0,10*ROW('Sanitation Data'!F173))),'Data Summary'!CY179="Yes"),OFFSET('Sanitation Data'!$F$12,0,10*ROW('Sanitation Data'!F173)),NA())</f>
        <v>#N/A</v>
      </c>
      <c r="AK179" s="507" t="e">
        <f ca="1">+IF(AND(ISNUMBER(OFFSET('Sanitation Data'!$G$4,0,10*ROW('Sanitation Data'!G173))),'Data Summary'!CZ179="Yes"),100-OFFSET('Sanitation Data'!$G$4,0,10*ROW('Sanitation Data'!G173)),NA())</f>
        <v>#N/A</v>
      </c>
      <c r="AL179" s="507" t="e">
        <f ca="1">+IF(AND(ISNUMBER(OFFSET('Sanitation Data'!$G$6,0,10*ROW('Sanitation Data'!G173))),'Data Summary'!DA179="Yes"),OFFSET('Sanitation Data'!$G$6,0,10*ROW('Sanitation Data'!G173)),NA())</f>
        <v>#N/A</v>
      </c>
      <c r="AM179" s="507" t="e">
        <f ca="1">+IF(AND(ISNUMBER(OFFSET('Sanitation Data'!$G$10,0,10*ROW('Sanitation Data'!G173))),'Data Summary'!DB179="Yes"),OFFSET('Sanitation Data'!$G$10,0,10*ROW('Sanitation Data'!G173)),NA())</f>
        <v>#N/A</v>
      </c>
      <c r="AN179" s="507" t="e">
        <f ca="1">+IF(AND(ISNUMBER(OFFSET('Sanitation Data'!$G$11,0,10*ROW('Sanitation Data'!G173))),'Data Summary'!DC179="Yes"),OFFSET('Sanitation Data'!$G$11,0,10*ROW('Sanitation Data'!G173)),NA())</f>
        <v>#N/A</v>
      </c>
      <c r="AO179" s="507" t="e">
        <f ca="1">+IF(AND(ISNUMBER(OFFSET('Sanitation Data'!$G$12,0,10*ROW('Sanitation Data'!G173))),'Data Summary'!DD179="Yes"),OFFSET('Sanitation Data'!$G$12,0,10*ROW('Sanitation Data'!G173)),NA())</f>
        <v>#N/A</v>
      </c>
      <c r="AP179" s="507" t="e">
        <f ca="1">+IF(AND(ISNUMBER(OFFSET('Sanitation Data'!$H$4,0,10*ROW('Sanitation Data'!H173))),'Data Summary'!DE179="Yes"),100-OFFSET('Sanitation Data'!$H$4,0,10*ROW('Sanitation Data'!H173)),NA())</f>
        <v>#N/A</v>
      </c>
      <c r="AQ179" s="507" t="e">
        <f ca="1">+IF(AND(ISNUMBER(OFFSET('Sanitation Data'!$H$6,0,10*ROW('Sanitation Data'!H173))),'Data Summary'!DF179="Yes"),OFFSET('Sanitation Data'!$H$6,0,10*ROW('Sanitation Data'!H173)),NA())</f>
        <v>#N/A</v>
      </c>
      <c r="AR179" s="507" t="e">
        <f ca="1">+IF(AND(ISNUMBER(OFFSET('Sanitation Data'!$H$10,0,10*ROW('Sanitation Data'!H173))),'Data Summary'!DG179="Yes"),OFFSET('Sanitation Data'!$H$10,0,10*ROW('Sanitation Data'!H173)),NA())</f>
        <v>#N/A</v>
      </c>
      <c r="AS179" s="507" t="e">
        <f ca="1">+IF(AND(ISNUMBER(OFFSET('Sanitation Data'!$H$11,0,10*ROW('Sanitation Data'!H173))),'Data Summary'!DH179="Yes"),OFFSET('Sanitation Data'!$H$11,0,10*ROW('Sanitation Data'!H173)),NA())</f>
        <v>#N/A</v>
      </c>
      <c r="AT179" s="507" t="e">
        <f ca="1">+IF(AND(ISNUMBER(OFFSET('Sanitation Data'!$H$12,0,10*ROW('Sanitation Data'!H173))),'Data Summary'!DI179="Yes"),OFFSET('Sanitation Data'!$H$12,0,10*ROW('Sanitation Data'!H173)),NA())</f>
        <v>#N/A</v>
      </c>
      <c r="AU179" s="507" t="e">
        <f ca="1">+IF(AND(ISNUMBER(OFFSET('Sanitation Data'!$I$4,0,10*ROW('Sanitation Data'!I173))),'Data Summary'!DJ179="Yes"),100-OFFSET('Sanitation Data'!$I$4,0,10*ROW('Sanitation Data'!I173)),NA())</f>
        <v>#N/A</v>
      </c>
      <c r="AV179" s="507" t="e">
        <f ca="1">+IF(AND(ISNUMBER(OFFSET('Sanitation Data'!$I$6,0,10*ROW('Sanitation Data'!I173))),'Data Summary'!DK179="Yes"),OFFSET('Sanitation Data'!$I$6,0,10*ROW('Sanitation Data'!I173)),NA())</f>
        <v>#N/A</v>
      </c>
      <c r="AW179" s="507" t="e">
        <f ca="1">+IF(AND(ISNUMBER(OFFSET('Sanitation Data'!$I$10,0,10*ROW('Sanitation Data'!I173))),'Data Summary'!DL179="Yes"),OFFSET('Sanitation Data'!$I$10,0,10*ROW('Sanitation Data'!I173)),NA())</f>
        <v>#N/A</v>
      </c>
      <c r="AX179" s="507" t="e">
        <f ca="1">+IF(AND(ISNUMBER(OFFSET('Sanitation Data'!$I$11,0,10*ROW('Sanitation Data'!I173))),'Data Summary'!DM179="Yes"),OFFSET('Sanitation Data'!$I$11,0,10*ROW('Sanitation Data'!I173)),NA())</f>
        <v>#N/A</v>
      </c>
      <c r="AY179" s="507" t="e">
        <f ca="1">+IF(AND(ISNUMBER(OFFSET('Sanitation Data'!$I$12,0,10*ROW('Sanitation Data'!I173))),'Data Summary'!DN179="Yes"),OFFSET('Sanitation Data'!$I$12,0,10*ROW('Sanitation Data'!I173)),NA())</f>
        <v>#N/A</v>
      </c>
      <c r="AZ179" s="508" t="e">
        <f ca="1">+IF(AND(ISNUMBER(OFFSET('Hygiene Data'!$D$5,0,10*ROW('Hygiene Data'!D173))),'Data Summary'!DO179="Yes"),OFFSET('Hygiene Data'!$D$5,0,10*ROW('Hygiene Data'!D173)),NA())</f>
        <v>#N/A</v>
      </c>
      <c r="BA179" s="508" t="e">
        <f ca="1">+IF(AND(ISNUMBER(OFFSET('Hygiene Data'!$D$7,0,10*ROW('Hygiene Data'!D173))),'Data Summary'!DP179="Yes"),OFFSET('Hygiene Data'!$D$7,0,10*ROW('Hygiene Data'!D173)),NA())</f>
        <v>#N/A</v>
      </c>
      <c r="BB179" s="508" t="e">
        <f ca="1">+IF(AND(ISNUMBER(OFFSET('Hygiene Data'!$D$9,0,10*ROW('Hygiene Data'!D173))),'Data Summary'!DQ179="Yes"),OFFSET('Hygiene Data'!$D$9,0,10*ROW('Hygiene Data'!D173)),NA())</f>
        <v>#N/A</v>
      </c>
      <c r="BC179" s="508" t="e">
        <f ca="1">+IF(AND(ISNUMBER(OFFSET('Hygiene Data'!$E$5,0,10*ROW('Hygiene Data'!E173))),'Data Summary'!DR179="Yes"),OFFSET('Hygiene Data'!$E$5,0,10*ROW('Hygiene Data'!E173)),NA())</f>
        <v>#N/A</v>
      </c>
      <c r="BD179" s="508" t="e">
        <f ca="1">+IF(AND(ISNUMBER(OFFSET('Hygiene Data'!$E$7,0,10*ROW('Hygiene Data'!E173))),'Data Summary'!DS179="Yes"),OFFSET('Hygiene Data'!$E$7,0,10*ROW('Hygiene Data'!E173)),NA())</f>
        <v>#N/A</v>
      </c>
      <c r="BE179" s="508" t="e">
        <f ca="1">+IF(AND(ISNUMBER(OFFSET('Hygiene Data'!$E$9,0,10*ROW('Hygiene Data'!E173))),'Data Summary'!DT179="Yes"),OFFSET('Hygiene Data'!$E$9,0,10*ROW('Hygiene Data'!E173)),NA())</f>
        <v>#N/A</v>
      </c>
      <c r="BF179" s="508" t="e">
        <f ca="1">+IF(AND(ISNUMBER(OFFSET('Hygiene Data'!$F$5,0,10*ROW('Hygiene Data'!F173))),'Data Summary'!DU179="Yes"),OFFSET('Hygiene Data'!$F$5,0,10*ROW('Hygiene Data'!F173)),NA())</f>
        <v>#N/A</v>
      </c>
      <c r="BG179" s="508" t="e">
        <f ca="1">+IF(AND(ISNUMBER(OFFSET('Hygiene Data'!$F$7,0,10*ROW('Hygiene Data'!F173))),'Data Summary'!DV179="Yes"),OFFSET('Hygiene Data'!$F$7,0,10*ROW('Hygiene Data'!F173)),NA())</f>
        <v>#N/A</v>
      </c>
      <c r="BH179" s="508" t="e">
        <f ca="1">+IF(AND(ISNUMBER(OFFSET('Hygiene Data'!$F$9,0,10*ROW('Hygiene Data'!F173))),'Data Summary'!DW179="Yes"),OFFSET('Hygiene Data'!$F$9,0,10*ROW('Hygiene Data'!F173)),NA())</f>
        <v>#N/A</v>
      </c>
      <c r="BI179" s="508" t="e">
        <f ca="1">+IF(AND(ISNUMBER(OFFSET('Hygiene Data'!$G$5,0,10*ROW('Hygiene Data'!G173))),'Data Summary'!DX179="Yes"),OFFSET('Hygiene Data'!$G$5,0,10*ROW('Hygiene Data'!G173)),NA())</f>
        <v>#N/A</v>
      </c>
      <c r="BJ179" s="508" t="e">
        <f ca="1">+IF(AND(ISNUMBER(OFFSET('Hygiene Data'!$G$7,0,10*ROW('Hygiene Data'!G173))),'Data Summary'!DY179="Yes"),OFFSET('Hygiene Data'!$G$7,0,10*ROW('Hygiene Data'!G173)),NA())</f>
        <v>#N/A</v>
      </c>
      <c r="BK179" s="508" t="e">
        <f ca="1">+IF(AND(ISNUMBER(OFFSET('Hygiene Data'!$G$9,0,10*ROW('Hygiene Data'!G173))),'Data Summary'!DZ179="Yes"),OFFSET('Hygiene Data'!$G$9,0,10*ROW('Hygiene Data'!G173)),NA())</f>
        <v>#N/A</v>
      </c>
      <c r="BL179" s="508" t="e">
        <f ca="1">+IF(AND(ISNUMBER(OFFSET('Hygiene Data'!$H$5,0,10*ROW('Hygiene Data'!H173))),'Data Summary'!EA179="Yes"),OFFSET('Hygiene Data'!$H$5,0,10*ROW('Hygiene Data'!H173)),NA())</f>
        <v>#N/A</v>
      </c>
      <c r="BM179" s="508" t="e">
        <f ca="1">+IF(AND(ISNUMBER(OFFSET('Hygiene Data'!$H$7,0,10*ROW('Hygiene Data'!H173))),'Data Summary'!EB179="Yes"),OFFSET('Hygiene Data'!$H$7,0,10*ROW('Hygiene Data'!H173)),NA())</f>
        <v>#N/A</v>
      </c>
      <c r="BN179" s="508" t="e">
        <f ca="1">+IF(AND(ISNUMBER(OFFSET('Hygiene Data'!$H$9,0,10*ROW('Hygiene Data'!H173))),'Data Summary'!EC179="Yes"),OFFSET('Hygiene Data'!$H$9,0,10*ROW('Hygiene Data'!H173)),NA())</f>
        <v>#N/A</v>
      </c>
      <c r="BO179" s="508" t="e">
        <f ca="1">+IF(AND(ISNUMBER(OFFSET('Hygiene Data'!$I$5,0,10*ROW('Hygiene Data'!I173))),'Data Summary'!ED179="Yes"),OFFSET('Hygiene Data'!$I$5,0,10*ROW('Hygiene Data'!I173)),NA())</f>
        <v>#N/A</v>
      </c>
      <c r="BP179" s="508" t="e">
        <f ca="1">+IF(AND(ISNUMBER(OFFSET('Hygiene Data'!$I$7,0,10*ROW('Hygiene Data'!I173))),'Data Summary'!EE179="Yes"),OFFSET('Hygiene Data'!$I$7,0,10*ROW('Hygiene Data'!I173)),NA())</f>
        <v>#N/A</v>
      </c>
      <c r="BQ179" s="508" t="e">
        <f ca="1">+IF(AND(ISNUMBER(OFFSET('Hygiene Data'!$I$9,0,10*ROW('Hygiene Data'!I173))),'Data Summary'!EF179="Yes"),OFFSET('Hygiene Data'!$I$9,0,10*ROW('Hygiene Data'!I173)),NA())</f>
        <v>#N/A</v>
      </c>
    </row>
    <row r="180" spans="1:69" x14ac:dyDescent="0.25">
      <c r="A180" s="504" t="e">
        <f ca="1">+RIGHT('Data Summary'!A180,LEN('Data Summary'!A180)-9)</f>
        <v>#VALUE!</v>
      </c>
      <c r="B180" s="478" t="str">
        <f ca="1">+IF(ISTEXT('Data Summary'!B180),'Data Summary'!B180,"")</f>
        <v/>
      </c>
      <c r="C180" s="505" t="e">
        <f ca="1">+VALUE('Data Summary'!C180)</f>
        <v>#VALUE!</v>
      </c>
      <c r="D180" s="506" t="e">
        <f ca="1">+IF(AND(ISNUMBER(OFFSET('Water Data'!$D$4,0,10*ROW('Water Data'!D174))),'Data Summary'!BS180="Yes"),100-OFFSET('Water Data'!$D$4,0,10*ROW('Water Data'!D174)),NA())</f>
        <v>#N/A</v>
      </c>
      <c r="E180" s="506" t="e">
        <f ca="1">+IF(AND(ISNUMBER(OFFSET('Water Data'!$D$6,0,10*ROW('Water Data'!D174))),'Data Summary'!BT180="Yes"),OFFSET('Water Data'!$D$6,0,10*ROW('Water Data'!D174)),NA())</f>
        <v>#N/A</v>
      </c>
      <c r="F180" s="506" t="e">
        <f ca="1">+IF(AND(ISNUMBER(OFFSET('Water Data'!$D$9,0,10*ROW('Water Data'!D174))),'Data Summary'!BU180="Yes"),OFFSET('Water Data'!$D$9,0,10*ROW('Water Data'!D174)),NA())</f>
        <v>#N/A</v>
      </c>
      <c r="G180" s="506" t="e">
        <f ca="1">+IF(AND(ISNUMBER(OFFSET('Water Data'!$E$4,0,10*ROW('Water Data'!E174))),'Data Summary'!BV180="Yes"),100-OFFSET('Water Data'!$E$4,0,10*ROW('Water Data'!E174)),NA())</f>
        <v>#N/A</v>
      </c>
      <c r="H180" s="506" t="e">
        <f ca="1">+IF(AND(ISNUMBER(OFFSET('Water Data'!$E$6,0,10*ROW('Water Data'!E174))),'Data Summary'!BW180="Yes"),OFFSET('Water Data'!$E$6,0,10*ROW('Water Data'!E174)),NA())</f>
        <v>#N/A</v>
      </c>
      <c r="I180" s="506" t="e">
        <f ca="1">+IF(AND(ISNUMBER(OFFSET('Water Data'!$E$9,0,10*ROW('Water Data'!E174))),'Data Summary'!BX180="Yes"),OFFSET('Water Data'!$E$9,0,10*ROW('Water Data'!E174)),NA())</f>
        <v>#N/A</v>
      </c>
      <c r="J180" s="506" t="e">
        <f ca="1">+IF(AND(ISNUMBER(OFFSET('Water Data'!$F$4,0,10*ROW('Water Data'!F174))),'Data Summary'!BY180="Yes"),100-OFFSET('Water Data'!$F$4,0,10*ROW('Water Data'!F174)),NA())</f>
        <v>#N/A</v>
      </c>
      <c r="K180" s="506" t="e">
        <f ca="1">+IF(AND(ISNUMBER(OFFSET('Water Data'!$F$6,0,10*ROW('Water Data'!F174))),'Data Summary'!BZ180="Yes"),OFFSET('Water Data'!$F$6,0,10*ROW('Water Data'!F174)),NA())</f>
        <v>#N/A</v>
      </c>
      <c r="L180" s="506" t="e">
        <f ca="1">+IF(AND(ISNUMBER(OFFSET('Water Data'!$F$9,0,10*ROW('Water Data'!F174))),'Data Summary'!CA180="Yes"),OFFSET('Water Data'!$F$9,0,10*ROW('Water Data'!F174)),NA())</f>
        <v>#N/A</v>
      </c>
      <c r="M180" s="506" t="e">
        <f ca="1">+IF(AND(ISNUMBER(OFFSET('Water Data'!$G$4,0,10*ROW('Water Data'!G174))),'Data Summary'!CB180="Yes"),100-OFFSET('Water Data'!$G$4,0,10*ROW('Water Data'!G174)),NA())</f>
        <v>#N/A</v>
      </c>
      <c r="N180" s="506" t="e">
        <f ca="1">+IF(AND(ISNUMBER(OFFSET('Water Data'!$G$6,0,10*ROW('Water Data'!G174))),'Data Summary'!CC180="Yes"),OFFSET('Water Data'!$G$6,0,10*ROW('Water Data'!G174)),NA())</f>
        <v>#N/A</v>
      </c>
      <c r="O180" s="506" t="e">
        <f ca="1">+IF(AND(ISNUMBER(OFFSET('Water Data'!$G$9,0,10*ROW('Water Data'!G174))),'Data Summary'!CD180="Yes"),OFFSET('Water Data'!$G$9,0,10*ROW('Water Data'!G174)),NA())</f>
        <v>#N/A</v>
      </c>
      <c r="P180" s="506" t="e">
        <f ca="1">+IF(AND(ISNUMBER(OFFSET('Water Data'!$H$4,0,10*ROW('Water Data'!H174))),'Data Summary'!CE180="Yes"),100-OFFSET('Water Data'!$H$4,0,10*ROW('Water Data'!H174)),NA())</f>
        <v>#N/A</v>
      </c>
      <c r="Q180" s="506" t="e">
        <f ca="1">+IF(AND(ISNUMBER(OFFSET('Water Data'!$H$6,0,10*ROW('Water Data'!H174))),'Data Summary'!CF180="Yes"),OFFSET('Water Data'!$H$6,0,10*ROW('Water Data'!H174)),NA())</f>
        <v>#N/A</v>
      </c>
      <c r="R180" s="506" t="e">
        <f ca="1">+IF(AND(ISNUMBER(OFFSET('Water Data'!$H$9,0,10*ROW('Water Data'!H174))),'Data Summary'!CG180="Yes"),OFFSET('Water Data'!$H$9,0,10*ROW('Water Data'!H174)),NA())</f>
        <v>#N/A</v>
      </c>
      <c r="S180" s="506" t="e">
        <f ca="1">+IF(AND(ISNUMBER(OFFSET('Water Data'!$I$4,0,10*ROW('Water Data'!I174))),'Data Summary'!CH180="Yes"),100-OFFSET('Water Data'!$I$4,0,10*ROW('Water Data'!I174)),NA())</f>
        <v>#N/A</v>
      </c>
      <c r="T180" s="506" t="e">
        <f ca="1">+IF(AND(ISNUMBER(OFFSET('Water Data'!$I$6,0,10*ROW('Water Data'!I174))),'Data Summary'!CI180="Yes"),OFFSET('Water Data'!$I$6,0,10*ROW('Water Data'!I174)),NA())</f>
        <v>#N/A</v>
      </c>
      <c r="U180" s="506" t="e">
        <f ca="1">+IF(AND(ISNUMBER(OFFSET('Water Data'!$I$9,0,10*ROW('Water Data'!I174))),'Data Summary'!CJ180="Yes"),OFFSET('Water Data'!$I$9,0,10*ROW('Water Data'!I174)),NA())</f>
        <v>#N/A</v>
      </c>
      <c r="V180" s="507" t="e">
        <f ca="1">+IF(AND(ISNUMBER(OFFSET('Sanitation Data'!$D$4,0,10*ROW('Sanitation Data'!D174))),'Data Summary'!CK180="Yes"),100-OFFSET('Sanitation Data'!$D$4,0,10*ROW('Sanitation Data'!D174)),NA())</f>
        <v>#N/A</v>
      </c>
      <c r="W180" s="507" t="e">
        <f ca="1">+IF(AND(ISNUMBER(OFFSET('Sanitation Data'!$D$6,0,10*ROW('Sanitation Data'!D174))),'Data Summary'!CL180="Yes"),OFFSET('Sanitation Data'!$D$6,0,10*ROW('Sanitation Data'!D174)),NA())</f>
        <v>#N/A</v>
      </c>
      <c r="X180" s="507" t="e">
        <f ca="1">+IF(AND(ISNUMBER(OFFSET('Sanitation Data'!$D$10,0,10*ROW('Sanitation Data'!D174))),'Data Summary'!CM180="Yes"),OFFSET('Sanitation Data'!$D$10,0,10*ROW('Sanitation Data'!D174)),NA())</f>
        <v>#N/A</v>
      </c>
      <c r="Y180" s="507" t="e">
        <f ca="1">+IF(AND(ISNUMBER(OFFSET('Sanitation Data'!$D$11,0,10*ROW('Sanitation Data'!D174))),'Data Summary'!CN180="Yes"),OFFSET('Sanitation Data'!$D$11,0,10*ROW('Sanitation Data'!D174)),NA())</f>
        <v>#N/A</v>
      </c>
      <c r="Z180" s="507" t="e">
        <f ca="1">+IF(AND(ISNUMBER(OFFSET('Sanitation Data'!$D$12,0,10*ROW('Sanitation Data'!D174))),'Data Summary'!CO180="Yes"),OFFSET('Sanitation Data'!$D$12,0,10*ROW('Sanitation Data'!D174)),NA())</f>
        <v>#N/A</v>
      </c>
      <c r="AA180" s="507" t="e">
        <f ca="1">+IF(AND(ISNUMBER(OFFSET('Sanitation Data'!$E$4,0,10*ROW('Sanitation Data'!E174))),'Data Summary'!CP180="Yes"),100-OFFSET('Sanitation Data'!$E$4,0,10*ROW('Sanitation Data'!E174)),NA())</f>
        <v>#N/A</v>
      </c>
      <c r="AB180" s="507" t="e">
        <f ca="1">+IF(AND(ISNUMBER(OFFSET('Sanitation Data'!$E$6,0,10*ROW('Sanitation Data'!E174))),'Data Summary'!CQ180="Yes"),OFFSET('Sanitation Data'!$E$6,0,10*ROW('Sanitation Data'!E174)),NA())</f>
        <v>#N/A</v>
      </c>
      <c r="AC180" s="507" t="e">
        <f ca="1">+IF(AND(ISNUMBER(OFFSET('Sanitation Data'!$E$10,0,10*ROW('Sanitation Data'!E174))),'Data Summary'!CR180="Yes"),OFFSET('Sanitation Data'!$E$10,0,10*ROW('Sanitation Data'!E174)),NA())</f>
        <v>#N/A</v>
      </c>
      <c r="AD180" s="507" t="e">
        <f ca="1">+IF(AND(ISNUMBER(OFFSET('Sanitation Data'!$E$11,0,10*ROW('Sanitation Data'!E174))),'Data Summary'!CS180="Yes"),OFFSET('Sanitation Data'!$E$11,0,10*ROW('Sanitation Data'!E174)),NA())</f>
        <v>#N/A</v>
      </c>
      <c r="AE180" s="507" t="e">
        <f ca="1">+IF(AND(ISNUMBER(OFFSET('Sanitation Data'!$E$12,0,10*ROW('Sanitation Data'!E174))),'Data Summary'!CT180="Yes"),OFFSET('Sanitation Data'!$E$12,0,10*ROW('Sanitation Data'!E174)),NA())</f>
        <v>#N/A</v>
      </c>
      <c r="AF180" s="507" t="e">
        <f ca="1">+IF(AND(ISNUMBER(OFFSET('Sanitation Data'!$F$4,0,10*ROW('Sanitation Data'!F174))),'Data Summary'!CU180="Yes"),100-OFFSET('Sanitation Data'!$F$4,0,10*ROW('Sanitation Data'!F174)),NA())</f>
        <v>#N/A</v>
      </c>
      <c r="AG180" s="507" t="e">
        <f ca="1">+IF(AND(ISNUMBER(OFFSET('Sanitation Data'!$F$6,0,10*ROW('Sanitation Data'!F174))),'Data Summary'!CV180="Yes"),OFFSET('Sanitation Data'!$F$6,0,10*ROW('Sanitation Data'!F174)),NA())</f>
        <v>#N/A</v>
      </c>
      <c r="AH180" s="507" t="e">
        <f ca="1">+IF(AND(ISNUMBER(OFFSET('Sanitation Data'!$F$10,0,10*ROW('Sanitation Data'!F174))),'Data Summary'!CW180="Yes"),OFFSET('Sanitation Data'!$F$10,0,10*ROW('Sanitation Data'!F174)),NA())</f>
        <v>#N/A</v>
      </c>
      <c r="AI180" s="507" t="e">
        <f ca="1">+IF(AND(ISNUMBER(OFFSET('Sanitation Data'!$F$11,0,10*ROW('Sanitation Data'!F174))),'Data Summary'!CX180="Yes"),OFFSET('Sanitation Data'!$F$11,0,10*ROW('Sanitation Data'!F174)),NA())</f>
        <v>#N/A</v>
      </c>
      <c r="AJ180" s="507" t="e">
        <f ca="1">+IF(AND(ISNUMBER(OFFSET('Sanitation Data'!$F$12,0,10*ROW('Sanitation Data'!F174))),'Data Summary'!CY180="Yes"),OFFSET('Sanitation Data'!$F$12,0,10*ROW('Sanitation Data'!F174)),NA())</f>
        <v>#N/A</v>
      </c>
      <c r="AK180" s="507" t="e">
        <f ca="1">+IF(AND(ISNUMBER(OFFSET('Sanitation Data'!$G$4,0,10*ROW('Sanitation Data'!G174))),'Data Summary'!CZ180="Yes"),100-OFFSET('Sanitation Data'!$G$4,0,10*ROW('Sanitation Data'!G174)),NA())</f>
        <v>#N/A</v>
      </c>
      <c r="AL180" s="507" t="e">
        <f ca="1">+IF(AND(ISNUMBER(OFFSET('Sanitation Data'!$G$6,0,10*ROW('Sanitation Data'!G174))),'Data Summary'!DA180="Yes"),OFFSET('Sanitation Data'!$G$6,0,10*ROW('Sanitation Data'!G174)),NA())</f>
        <v>#N/A</v>
      </c>
      <c r="AM180" s="507" t="e">
        <f ca="1">+IF(AND(ISNUMBER(OFFSET('Sanitation Data'!$G$10,0,10*ROW('Sanitation Data'!G174))),'Data Summary'!DB180="Yes"),OFFSET('Sanitation Data'!$G$10,0,10*ROW('Sanitation Data'!G174)),NA())</f>
        <v>#N/A</v>
      </c>
      <c r="AN180" s="507" t="e">
        <f ca="1">+IF(AND(ISNUMBER(OFFSET('Sanitation Data'!$G$11,0,10*ROW('Sanitation Data'!G174))),'Data Summary'!DC180="Yes"),OFFSET('Sanitation Data'!$G$11,0,10*ROW('Sanitation Data'!G174)),NA())</f>
        <v>#N/A</v>
      </c>
      <c r="AO180" s="507" t="e">
        <f ca="1">+IF(AND(ISNUMBER(OFFSET('Sanitation Data'!$G$12,0,10*ROW('Sanitation Data'!G174))),'Data Summary'!DD180="Yes"),OFFSET('Sanitation Data'!$G$12,0,10*ROW('Sanitation Data'!G174)),NA())</f>
        <v>#N/A</v>
      </c>
      <c r="AP180" s="507" t="e">
        <f ca="1">+IF(AND(ISNUMBER(OFFSET('Sanitation Data'!$H$4,0,10*ROW('Sanitation Data'!H174))),'Data Summary'!DE180="Yes"),100-OFFSET('Sanitation Data'!$H$4,0,10*ROW('Sanitation Data'!H174)),NA())</f>
        <v>#N/A</v>
      </c>
      <c r="AQ180" s="507" t="e">
        <f ca="1">+IF(AND(ISNUMBER(OFFSET('Sanitation Data'!$H$6,0,10*ROW('Sanitation Data'!H174))),'Data Summary'!DF180="Yes"),OFFSET('Sanitation Data'!$H$6,0,10*ROW('Sanitation Data'!H174)),NA())</f>
        <v>#N/A</v>
      </c>
      <c r="AR180" s="507" t="e">
        <f ca="1">+IF(AND(ISNUMBER(OFFSET('Sanitation Data'!$H$10,0,10*ROW('Sanitation Data'!H174))),'Data Summary'!DG180="Yes"),OFFSET('Sanitation Data'!$H$10,0,10*ROW('Sanitation Data'!H174)),NA())</f>
        <v>#N/A</v>
      </c>
      <c r="AS180" s="507" t="e">
        <f ca="1">+IF(AND(ISNUMBER(OFFSET('Sanitation Data'!$H$11,0,10*ROW('Sanitation Data'!H174))),'Data Summary'!DH180="Yes"),OFFSET('Sanitation Data'!$H$11,0,10*ROW('Sanitation Data'!H174)),NA())</f>
        <v>#N/A</v>
      </c>
      <c r="AT180" s="507" t="e">
        <f ca="1">+IF(AND(ISNUMBER(OFFSET('Sanitation Data'!$H$12,0,10*ROW('Sanitation Data'!H174))),'Data Summary'!DI180="Yes"),OFFSET('Sanitation Data'!$H$12,0,10*ROW('Sanitation Data'!H174)),NA())</f>
        <v>#N/A</v>
      </c>
      <c r="AU180" s="507" t="e">
        <f ca="1">+IF(AND(ISNUMBER(OFFSET('Sanitation Data'!$I$4,0,10*ROW('Sanitation Data'!I174))),'Data Summary'!DJ180="Yes"),100-OFFSET('Sanitation Data'!$I$4,0,10*ROW('Sanitation Data'!I174)),NA())</f>
        <v>#N/A</v>
      </c>
      <c r="AV180" s="507" t="e">
        <f ca="1">+IF(AND(ISNUMBER(OFFSET('Sanitation Data'!$I$6,0,10*ROW('Sanitation Data'!I174))),'Data Summary'!DK180="Yes"),OFFSET('Sanitation Data'!$I$6,0,10*ROW('Sanitation Data'!I174)),NA())</f>
        <v>#N/A</v>
      </c>
      <c r="AW180" s="507" t="e">
        <f ca="1">+IF(AND(ISNUMBER(OFFSET('Sanitation Data'!$I$10,0,10*ROW('Sanitation Data'!I174))),'Data Summary'!DL180="Yes"),OFFSET('Sanitation Data'!$I$10,0,10*ROW('Sanitation Data'!I174)),NA())</f>
        <v>#N/A</v>
      </c>
      <c r="AX180" s="507" t="e">
        <f ca="1">+IF(AND(ISNUMBER(OFFSET('Sanitation Data'!$I$11,0,10*ROW('Sanitation Data'!I174))),'Data Summary'!DM180="Yes"),OFFSET('Sanitation Data'!$I$11,0,10*ROW('Sanitation Data'!I174)),NA())</f>
        <v>#N/A</v>
      </c>
      <c r="AY180" s="507" t="e">
        <f ca="1">+IF(AND(ISNUMBER(OFFSET('Sanitation Data'!$I$12,0,10*ROW('Sanitation Data'!I174))),'Data Summary'!DN180="Yes"),OFFSET('Sanitation Data'!$I$12,0,10*ROW('Sanitation Data'!I174)),NA())</f>
        <v>#N/A</v>
      </c>
      <c r="AZ180" s="508" t="e">
        <f ca="1">+IF(AND(ISNUMBER(OFFSET('Hygiene Data'!$D$5,0,10*ROW('Hygiene Data'!D174))),'Data Summary'!DO180="Yes"),OFFSET('Hygiene Data'!$D$5,0,10*ROW('Hygiene Data'!D174)),NA())</f>
        <v>#N/A</v>
      </c>
      <c r="BA180" s="508" t="e">
        <f ca="1">+IF(AND(ISNUMBER(OFFSET('Hygiene Data'!$D$7,0,10*ROW('Hygiene Data'!D174))),'Data Summary'!DP180="Yes"),OFFSET('Hygiene Data'!$D$7,0,10*ROW('Hygiene Data'!D174)),NA())</f>
        <v>#N/A</v>
      </c>
      <c r="BB180" s="508" t="e">
        <f ca="1">+IF(AND(ISNUMBER(OFFSET('Hygiene Data'!$D$9,0,10*ROW('Hygiene Data'!D174))),'Data Summary'!DQ180="Yes"),OFFSET('Hygiene Data'!$D$9,0,10*ROW('Hygiene Data'!D174)),NA())</f>
        <v>#N/A</v>
      </c>
      <c r="BC180" s="508" t="e">
        <f ca="1">+IF(AND(ISNUMBER(OFFSET('Hygiene Data'!$E$5,0,10*ROW('Hygiene Data'!E174))),'Data Summary'!DR180="Yes"),OFFSET('Hygiene Data'!$E$5,0,10*ROW('Hygiene Data'!E174)),NA())</f>
        <v>#N/A</v>
      </c>
      <c r="BD180" s="508" t="e">
        <f ca="1">+IF(AND(ISNUMBER(OFFSET('Hygiene Data'!$E$7,0,10*ROW('Hygiene Data'!E174))),'Data Summary'!DS180="Yes"),OFFSET('Hygiene Data'!$E$7,0,10*ROW('Hygiene Data'!E174)),NA())</f>
        <v>#N/A</v>
      </c>
      <c r="BE180" s="508" t="e">
        <f ca="1">+IF(AND(ISNUMBER(OFFSET('Hygiene Data'!$E$9,0,10*ROW('Hygiene Data'!E174))),'Data Summary'!DT180="Yes"),OFFSET('Hygiene Data'!$E$9,0,10*ROW('Hygiene Data'!E174)),NA())</f>
        <v>#N/A</v>
      </c>
      <c r="BF180" s="508" t="e">
        <f ca="1">+IF(AND(ISNUMBER(OFFSET('Hygiene Data'!$F$5,0,10*ROW('Hygiene Data'!F174))),'Data Summary'!DU180="Yes"),OFFSET('Hygiene Data'!$F$5,0,10*ROW('Hygiene Data'!F174)),NA())</f>
        <v>#N/A</v>
      </c>
      <c r="BG180" s="508" t="e">
        <f ca="1">+IF(AND(ISNUMBER(OFFSET('Hygiene Data'!$F$7,0,10*ROW('Hygiene Data'!F174))),'Data Summary'!DV180="Yes"),OFFSET('Hygiene Data'!$F$7,0,10*ROW('Hygiene Data'!F174)),NA())</f>
        <v>#N/A</v>
      </c>
      <c r="BH180" s="508" t="e">
        <f ca="1">+IF(AND(ISNUMBER(OFFSET('Hygiene Data'!$F$9,0,10*ROW('Hygiene Data'!F174))),'Data Summary'!DW180="Yes"),OFFSET('Hygiene Data'!$F$9,0,10*ROW('Hygiene Data'!F174)),NA())</f>
        <v>#N/A</v>
      </c>
      <c r="BI180" s="508" t="e">
        <f ca="1">+IF(AND(ISNUMBER(OFFSET('Hygiene Data'!$G$5,0,10*ROW('Hygiene Data'!G174))),'Data Summary'!DX180="Yes"),OFFSET('Hygiene Data'!$G$5,0,10*ROW('Hygiene Data'!G174)),NA())</f>
        <v>#N/A</v>
      </c>
      <c r="BJ180" s="508" t="e">
        <f ca="1">+IF(AND(ISNUMBER(OFFSET('Hygiene Data'!$G$7,0,10*ROW('Hygiene Data'!G174))),'Data Summary'!DY180="Yes"),OFFSET('Hygiene Data'!$G$7,0,10*ROW('Hygiene Data'!G174)),NA())</f>
        <v>#N/A</v>
      </c>
      <c r="BK180" s="508" t="e">
        <f ca="1">+IF(AND(ISNUMBER(OFFSET('Hygiene Data'!$G$9,0,10*ROW('Hygiene Data'!G174))),'Data Summary'!DZ180="Yes"),OFFSET('Hygiene Data'!$G$9,0,10*ROW('Hygiene Data'!G174)),NA())</f>
        <v>#N/A</v>
      </c>
      <c r="BL180" s="508" t="e">
        <f ca="1">+IF(AND(ISNUMBER(OFFSET('Hygiene Data'!$H$5,0,10*ROW('Hygiene Data'!H174))),'Data Summary'!EA180="Yes"),OFFSET('Hygiene Data'!$H$5,0,10*ROW('Hygiene Data'!H174)),NA())</f>
        <v>#N/A</v>
      </c>
      <c r="BM180" s="508" t="e">
        <f ca="1">+IF(AND(ISNUMBER(OFFSET('Hygiene Data'!$H$7,0,10*ROW('Hygiene Data'!H174))),'Data Summary'!EB180="Yes"),OFFSET('Hygiene Data'!$H$7,0,10*ROW('Hygiene Data'!H174)),NA())</f>
        <v>#N/A</v>
      </c>
      <c r="BN180" s="508" t="e">
        <f ca="1">+IF(AND(ISNUMBER(OFFSET('Hygiene Data'!$H$9,0,10*ROW('Hygiene Data'!H174))),'Data Summary'!EC180="Yes"),OFFSET('Hygiene Data'!$H$9,0,10*ROW('Hygiene Data'!H174)),NA())</f>
        <v>#N/A</v>
      </c>
      <c r="BO180" s="508" t="e">
        <f ca="1">+IF(AND(ISNUMBER(OFFSET('Hygiene Data'!$I$5,0,10*ROW('Hygiene Data'!I174))),'Data Summary'!ED180="Yes"),OFFSET('Hygiene Data'!$I$5,0,10*ROW('Hygiene Data'!I174)),NA())</f>
        <v>#N/A</v>
      </c>
      <c r="BP180" s="508" t="e">
        <f ca="1">+IF(AND(ISNUMBER(OFFSET('Hygiene Data'!$I$7,0,10*ROW('Hygiene Data'!I174))),'Data Summary'!EE180="Yes"),OFFSET('Hygiene Data'!$I$7,0,10*ROW('Hygiene Data'!I174)),NA())</f>
        <v>#N/A</v>
      </c>
      <c r="BQ180" s="508" t="e">
        <f ca="1">+IF(AND(ISNUMBER(OFFSET('Hygiene Data'!$I$9,0,10*ROW('Hygiene Data'!I174))),'Data Summary'!EF180="Yes"),OFFSET('Hygiene Data'!$I$9,0,10*ROW('Hygiene Data'!I174)),NA())</f>
        <v>#N/A</v>
      </c>
    </row>
    <row r="181" spans="1:69" x14ac:dyDescent="0.25">
      <c r="A181" s="504" t="e">
        <f ca="1">+RIGHT('Data Summary'!A181,LEN('Data Summary'!A181)-9)</f>
        <v>#VALUE!</v>
      </c>
      <c r="B181" s="478" t="str">
        <f ca="1">+IF(ISTEXT('Data Summary'!B181),'Data Summary'!B181,"")</f>
        <v/>
      </c>
      <c r="C181" s="505" t="e">
        <f ca="1">+VALUE('Data Summary'!C181)</f>
        <v>#VALUE!</v>
      </c>
      <c r="D181" s="506" t="e">
        <f ca="1">+IF(AND(ISNUMBER(OFFSET('Water Data'!$D$4,0,10*ROW('Water Data'!D175))),'Data Summary'!BS181="Yes"),100-OFFSET('Water Data'!$D$4,0,10*ROW('Water Data'!D175)),NA())</f>
        <v>#N/A</v>
      </c>
      <c r="E181" s="506" t="e">
        <f ca="1">+IF(AND(ISNUMBER(OFFSET('Water Data'!$D$6,0,10*ROW('Water Data'!D175))),'Data Summary'!BT181="Yes"),OFFSET('Water Data'!$D$6,0,10*ROW('Water Data'!D175)),NA())</f>
        <v>#N/A</v>
      </c>
      <c r="F181" s="506" t="e">
        <f ca="1">+IF(AND(ISNUMBER(OFFSET('Water Data'!$D$9,0,10*ROW('Water Data'!D175))),'Data Summary'!BU181="Yes"),OFFSET('Water Data'!$D$9,0,10*ROW('Water Data'!D175)),NA())</f>
        <v>#N/A</v>
      </c>
      <c r="G181" s="506" t="e">
        <f ca="1">+IF(AND(ISNUMBER(OFFSET('Water Data'!$E$4,0,10*ROW('Water Data'!E175))),'Data Summary'!BV181="Yes"),100-OFFSET('Water Data'!$E$4,0,10*ROW('Water Data'!E175)),NA())</f>
        <v>#N/A</v>
      </c>
      <c r="H181" s="506" t="e">
        <f ca="1">+IF(AND(ISNUMBER(OFFSET('Water Data'!$E$6,0,10*ROW('Water Data'!E175))),'Data Summary'!BW181="Yes"),OFFSET('Water Data'!$E$6,0,10*ROW('Water Data'!E175)),NA())</f>
        <v>#N/A</v>
      </c>
      <c r="I181" s="506" t="e">
        <f ca="1">+IF(AND(ISNUMBER(OFFSET('Water Data'!$E$9,0,10*ROW('Water Data'!E175))),'Data Summary'!BX181="Yes"),OFFSET('Water Data'!$E$9,0,10*ROW('Water Data'!E175)),NA())</f>
        <v>#N/A</v>
      </c>
      <c r="J181" s="506" t="e">
        <f ca="1">+IF(AND(ISNUMBER(OFFSET('Water Data'!$F$4,0,10*ROW('Water Data'!F175))),'Data Summary'!BY181="Yes"),100-OFFSET('Water Data'!$F$4,0,10*ROW('Water Data'!F175)),NA())</f>
        <v>#N/A</v>
      </c>
      <c r="K181" s="506" t="e">
        <f ca="1">+IF(AND(ISNUMBER(OFFSET('Water Data'!$F$6,0,10*ROW('Water Data'!F175))),'Data Summary'!BZ181="Yes"),OFFSET('Water Data'!$F$6,0,10*ROW('Water Data'!F175)),NA())</f>
        <v>#N/A</v>
      </c>
      <c r="L181" s="506" t="e">
        <f ca="1">+IF(AND(ISNUMBER(OFFSET('Water Data'!$F$9,0,10*ROW('Water Data'!F175))),'Data Summary'!CA181="Yes"),OFFSET('Water Data'!$F$9,0,10*ROW('Water Data'!F175)),NA())</f>
        <v>#N/A</v>
      </c>
      <c r="M181" s="506" t="e">
        <f ca="1">+IF(AND(ISNUMBER(OFFSET('Water Data'!$G$4,0,10*ROW('Water Data'!G175))),'Data Summary'!CB181="Yes"),100-OFFSET('Water Data'!$G$4,0,10*ROW('Water Data'!G175)),NA())</f>
        <v>#N/A</v>
      </c>
      <c r="N181" s="506" t="e">
        <f ca="1">+IF(AND(ISNUMBER(OFFSET('Water Data'!$G$6,0,10*ROW('Water Data'!G175))),'Data Summary'!CC181="Yes"),OFFSET('Water Data'!$G$6,0,10*ROW('Water Data'!G175)),NA())</f>
        <v>#N/A</v>
      </c>
      <c r="O181" s="506" t="e">
        <f ca="1">+IF(AND(ISNUMBER(OFFSET('Water Data'!$G$9,0,10*ROW('Water Data'!G175))),'Data Summary'!CD181="Yes"),OFFSET('Water Data'!$G$9,0,10*ROW('Water Data'!G175)),NA())</f>
        <v>#N/A</v>
      </c>
      <c r="P181" s="506" t="e">
        <f ca="1">+IF(AND(ISNUMBER(OFFSET('Water Data'!$H$4,0,10*ROW('Water Data'!H175))),'Data Summary'!CE181="Yes"),100-OFFSET('Water Data'!$H$4,0,10*ROW('Water Data'!H175)),NA())</f>
        <v>#N/A</v>
      </c>
      <c r="Q181" s="506" t="e">
        <f ca="1">+IF(AND(ISNUMBER(OFFSET('Water Data'!$H$6,0,10*ROW('Water Data'!H175))),'Data Summary'!CF181="Yes"),OFFSET('Water Data'!$H$6,0,10*ROW('Water Data'!H175)),NA())</f>
        <v>#N/A</v>
      </c>
      <c r="R181" s="506" t="e">
        <f ca="1">+IF(AND(ISNUMBER(OFFSET('Water Data'!$H$9,0,10*ROW('Water Data'!H175))),'Data Summary'!CG181="Yes"),OFFSET('Water Data'!$H$9,0,10*ROW('Water Data'!H175)),NA())</f>
        <v>#N/A</v>
      </c>
      <c r="S181" s="506" t="e">
        <f ca="1">+IF(AND(ISNUMBER(OFFSET('Water Data'!$I$4,0,10*ROW('Water Data'!I175))),'Data Summary'!CH181="Yes"),100-OFFSET('Water Data'!$I$4,0,10*ROW('Water Data'!I175)),NA())</f>
        <v>#N/A</v>
      </c>
      <c r="T181" s="506" t="e">
        <f ca="1">+IF(AND(ISNUMBER(OFFSET('Water Data'!$I$6,0,10*ROW('Water Data'!I175))),'Data Summary'!CI181="Yes"),OFFSET('Water Data'!$I$6,0,10*ROW('Water Data'!I175)),NA())</f>
        <v>#N/A</v>
      </c>
      <c r="U181" s="506" t="e">
        <f ca="1">+IF(AND(ISNUMBER(OFFSET('Water Data'!$I$9,0,10*ROW('Water Data'!I175))),'Data Summary'!CJ181="Yes"),OFFSET('Water Data'!$I$9,0,10*ROW('Water Data'!I175)),NA())</f>
        <v>#N/A</v>
      </c>
      <c r="V181" s="507" t="e">
        <f ca="1">+IF(AND(ISNUMBER(OFFSET('Sanitation Data'!$D$4,0,10*ROW('Sanitation Data'!D175))),'Data Summary'!CK181="Yes"),100-OFFSET('Sanitation Data'!$D$4,0,10*ROW('Sanitation Data'!D175)),NA())</f>
        <v>#N/A</v>
      </c>
      <c r="W181" s="507" t="e">
        <f ca="1">+IF(AND(ISNUMBER(OFFSET('Sanitation Data'!$D$6,0,10*ROW('Sanitation Data'!D175))),'Data Summary'!CL181="Yes"),OFFSET('Sanitation Data'!$D$6,0,10*ROW('Sanitation Data'!D175)),NA())</f>
        <v>#N/A</v>
      </c>
      <c r="X181" s="507" t="e">
        <f ca="1">+IF(AND(ISNUMBER(OFFSET('Sanitation Data'!$D$10,0,10*ROW('Sanitation Data'!D175))),'Data Summary'!CM181="Yes"),OFFSET('Sanitation Data'!$D$10,0,10*ROW('Sanitation Data'!D175)),NA())</f>
        <v>#N/A</v>
      </c>
      <c r="Y181" s="507" t="e">
        <f ca="1">+IF(AND(ISNUMBER(OFFSET('Sanitation Data'!$D$11,0,10*ROW('Sanitation Data'!D175))),'Data Summary'!CN181="Yes"),OFFSET('Sanitation Data'!$D$11,0,10*ROW('Sanitation Data'!D175)),NA())</f>
        <v>#N/A</v>
      </c>
      <c r="Z181" s="507" t="e">
        <f ca="1">+IF(AND(ISNUMBER(OFFSET('Sanitation Data'!$D$12,0,10*ROW('Sanitation Data'!D175))),'Data Summary'!CO181="Yes"),OFFSET('Sanitation Data'!$D$12,0,10*ROW('Sanitation Data'!D175)),NA())</f>
        <v>#N/A</v>
      </c>
      <c r="AA181" s="507" t="e">
        <f ca="1">+IF(AND(ISNUMBER(OFFSET('Sanitation Data'!$E$4,0,10*ROW('Sanitation Data'!E175))),'Data Summary'!CP181="Yes"),100-OFFSET('Sanitation Data'!$E$4,0,10*ROW('Sanitation Data'!E175)),NA())</f>
        <v>#N/A</v>
      </c>
      <c r="AB181" s="507" t="e">
        <f ca="1">+IF(AND(ISNUMBER(OFFSET('Sanitation Data'!$E$6,0,10*ROW('Sanitation Data'!E175))),'Data Summary'!CQ181="Yes"),OFFSET('Sanitation Data'!$E$6,0,10*ROW('Sanitation Data'!E175)),NA())</f>
        <v>#N/A</v>
      </c>
      <c r="AC181" s="507" t="e">
        <f ca="1">+IF(AND(ISNUMBER(OFFSET('Sanitation Data'!$E$10,0,10*ROW('Sanitation Data'!E175))),'Data Summary'!CR181="Yes"),OFFSET('Sanitation Data'!$E$10,0,10*ROW('Sanitation Data'!E175)),NA())</f>
        <v>#N/A</v>
      </c>
      <c r="AD181" s="507" t="e">
        <f ca="1">+IF(AND(ISNUMBER(OFFSET('Sanitation Data'!$E$11,0,10*ROW('Sanitation Data'!E175))),'Data Summary'!CS181="Yes"),OFFSET('Sanitation Data'!$E$11,0,10*ROW('Sanitation Data'!E175)),NA())</f>
        <v>#N/A</v>
      </c>
      <c r="AE181" s="507" t="e">
        <f ca="1">+IF(AND(ISNUMBER(OFFSET('Sanitation Data'!$E$12,0,10*ROW('Sanitation Data'!E175))),'Data Summary'!CT181="Yes"),OFFSET('Sanitation Data'!$E$12,0,10*ROW('Sanitation Data'!E175)),NA())</f>
        <v>#N/A</v>
      </c>
      <c r="AF181" s="507" t="e">
        <f ca="1">+IF(AND(ISNUMBER(OFFSET('Sanitation Data'!$F$4,0,10*ROW('Sanitation Data'!F175))),'Data Summary'!CU181="Yes"),100-OFFSET('Sanitation Data'!$F$4,0,10*ROW('Sanitation Data'!F175)),NA())</f>
        <v>#N/A</v>
      </c>
      <c r="AG181" s="507" t="e">
        <f ca="1">+IF(AND(ISNUMBER(OFFSET('Sanitation Data'!$F$6,0,10*ROW('Sanitation Data'!F175))),'Data Summary'!CV181="Yes"),OFFSET('Sanitation Data'!$F$6,0,10*ROW('Sanitation Data'!F175)),NA())</f>
        <v>#N/A</v>
      </c>
      <c r="AH181" s="507" t="e">
        <f ca="1">+IF(AND(ISNUMBER(OFFSET('Sanitation Data'!$F$10,0,10*ROW('Sanitation Data'!F175))),'Data Summary'!CW181="Yes"),OFFSET('Sanitation Data'!$F$10,0,10*ROW('Sanitation Data'!F175)),NA())</f>
        <v>#N/A</v>
      </c>
      <c r="AI181" s="507" t="e">
        <f ca="1">+IF(AND(ISNUMBER(OFFSET('Sanitation Data'!$F$11,0,10*ROW('Sanitation Data'!F175))),'Data Summary'!CX181="Yes"),OFFSET('Sanitation Data'!$F$11,0,10*ROW('Sanitation Data'!F175)),NA())</f>
        <v>#N/A</v>
      </c>
      <c r="AJ181" s="507" t="e">
        <f ca="1">+IF(AND(ISNUMBER(OFFSET('Sanitation Data'!$F$12,0,10*ROW('Sanitation Data'!F175))),'Data Summary'!CY181="Yes"),OFFSET('Sanitation Data'!$F$12,0,10*ROW('Sanitation Data'!F175)),NA())</f>
        <v>#N/A</v>
      </c>
      <c r="AK181" s="507" t="e">
        <f ca="1">+IF(AND(ISNUMBER(OFFSET('Sanitation Data'!$G$4,0,10*ROW('Sanitation Data'!G175))),'Data Summary'!CZ181="Yes"),100-OFFSET('Sanitation Data'!$G$4,0,10*ROW('Sanitation Data'!G175)),NA())</f>
        <v>#N/A</v>
      </c>
      <c r="AL181" s="507" t="e">
        <f ca="1">+IF(AND(ISNUMBER(OFFSET('Sanitation Data'!$G$6,0,10*ROW('Sanitation Data'!G175))),'Data Summary'!DA181="Yes"),OFFSET('Sanitation Data'!$G$6,0,10*ROW('Sanitation Data'!G175)),NA())</f>
        <v>#N/A</v>
      </c>
      <c r="AM181" s="507" t="e">
        <f ca="1">+IF(AND(ISNUMBER(OFFSET('Sanitation Data'!$G$10,0,10*ROW('Sanitation Data'!G175))),'Data Summary'!DB181="Yes"),OFFSET('Sanitation Data'!$G$10,0,10*ROW('Sanitation Data'!G175)),NA())</f>
        <v>#N/A</v>
      </c>
      <c r="AN181" s="507" t="e">
        <f ca="1">+IF(AND(ISNUMBER(OFFSET('Sanitation Data'!$G$11,0,10*ROW('Sanitation Data'!G175))),'Data Summary'!DC181="Yes"),OFFSET('Sanitation Data'!$G$11,0,10*ROW('Sanitation Data'!G175)),NA())</f>
        <v>#N/A</v>
      </c>
      <c r="AO181" s="507" t="e">
        <f ca="1">+IF(AND(ISNUMBER(OFFSET('Sanitation Data'!$G$12,0,10*ROW('Sanitation Data'!G175))),'Data Summary'!DD181="Yes"),OFFSET('Sanitation Data'!$G$12,0,10*ROW('Sanitation Data'!G175)),NA())</f>
        <v>#N/A</v>
      </c>
      <c r="AP181" s="507" t="e">
        <f ca="1">+IF(AND(ISNUMBER(OFFSET('Sanitation Data'!$H$4,0,10*ROW('Sanitation Data'!H175))),'Data Summary'!DE181="Yes"),100-OFFSET('Sanitation Data'!$H$4,0,10*ROW('Sanitation Data'!H175)),NA())</f>
        <v>#N/A</v>
      </c>
      <c r="AQ181" s="507" t="e">
        <f ca="1">+IF(AND(ISNUMBER(OFFSET('Sanitation Data'!$H$6,0,10*ROW('Sanitation Data'!H175))),'Data Summary'!DF181="Yes"),OFFSET('Sanitation Data'!$H$6,0,10*ROW('Sanitation Data'!H175)),NA())</f>
        <v>#N/A</v>
      </c>
      <c r="AR181" s="507" t="e">
        <f ca="1">+IF(AND(ISNUMBER(OFFSET('Sanitation Data'!$H$10,0,10*ROW('Sanitation Data'!H175))),'Data Summary'!DG181="Yes"),OFFSET('Sanitation Data'!$H$10,0,10*ROW('Sanitation Data'!H175)),NA())</f>
        <v>#N/A</v>
      </c>
      <c r="AS181" s="507" t="e">
        <f ca="1">+IF(AND(ISNUMBER(OFFSET('Sanitation Data'!$H$11,0,10*ROW('Sanitation Data'!H175))),'Data Summary'!DH181="Yes"),OFFSET('Sanitation Data'!$H$11,0,10*ROW('Sanitation Data'!H175)),NA())</f>
        <v>#N/A</v>
      </c>
      <c r="AT181" s="507" t="e">
        <f ca="1">+IF(AND(ISNUMBER(OFFSET('Sanitation Data'!$H$12,0,10*ROW('Sanitation Data'!H175))),'Data Summary'!DI181="Yes"),OFFSET('Sanitation Data'!$H$12,0,10*ROW('Sanitation Data'!H175)),NA())</f>
        <v>#N/A</v>
      </c>
      <c r="AU181" s="507" t="e">
        <f ca="1">+IF(AND(ISNUMBER(OFFSET('Sanitation Data'!$I$4,0,10*ROW('Sanitation Data'!I175))),'Data Summary'!DJ181="Yes"),100-OFFSET('Sanitation Data'!$I$4,0,10*ROW('Sanitation Data'!I175)),NA())</f>
        <v>#N/A</v>
      </c>
      <c r="AV181" s="507" t="e">
        <f ca="1">+IF(AND(ISNUMBER(OFFSET('Sanitation Data'!$I$6,0,10*ROW('Sanitation Data'!I175))),'Data Summary'!DK181="Yes"),OFFSET('Sanitation Data'!$I$6,0,10*ROW('Sanitation Data'!I175)),NA())</f>
        <v>#N/A</v>
      </c>
      <c r="AW181" s="507" t="e">
        <f ca="1">+IF(AND(ISNUMBER(OFFSET('Sanitation Data'!$I$10,0,10*ROW('Sanitation Data'!I175))),'Data Summary'!DL181="Yes"),OFFSET('Sanitation Data'!$I$10,0,10*ROW('Sanitation Data'!I175)),NA())</f>
        <v>#N/A</v>
      </c>
      <c r="AX181" s="507" t="e">
        <f ca="1">+IF(AND(ISNUMBER(OFFSET('Sanitation Data'!$I$11,0,10*ROW('Sanitation Data'!I175))),'Data Summary'!DM181="Yes"),OFFSET('Sanitation Data'!$I$11,0,10*ROW('Sanitation Data'!I175)),NA())</f>
        <v>#N/A</v>
      </c>
      <c r="AY181" s="507" t="e">
        <f ca="1">+IF(AND(ISNUMBER(OFFSET('Sanitation Data'!$I$12,0,10*ROW('Sanitation Data'!I175))),'Data Summary'!DN181="Yes"),OFFSET('Sanitation Data'!$I$12,0,10*ROW('Sanitation Data'!I175)),NA())</f>
        <v>#N/A</v>
      </c>
      <c r="AZ181" s="508" t="e">
        <f ca="1">+IF(AND(ISNUMBER(OFFSET('Hygiene Data'!$D$5,0,10*ROW('Hygiene Data'!D175))),'Data Summary'!DO181="Yes"),OFFSET('Hygiene Data'!$D$5,0,10*ROW('Hygiene Data'!D175)),NA())</f>
        <v>#N/A</v>
      </c>
      <c r="BA181" s="508" t="e">
        <f ca="1">+IF(AND(ISNUMBER(OFFSET('Hygiene Data'!$D$7,0,10*ROW('Hygiene Data'!D175))),'Data Summary'!DP181="Yes"),OFFSET('Hygiene Data'!$D$7,0,10*ROW('Hygiene Data'!D175)),NA())</f>
        <v>#N/A</v>
      </c>
      <c r="BB181" s="508" t="e">
        <f ca="1">+IF(AND(ISNUMBER(OFFSET('Hygiene Data'!$D$9,0,10*ROW('Hygiene Data'!D175))),'Data Summary'!DQ181="Yes"),OFFSET('Hygiene Data'!$D$9,0,10*ROW('Hygiene Data'!D175)),NA())</f>
        <v>#N/A</v>
      </c>
      <c r="BC181" s="508" t="e">
        <f ca="1">+IF(AND(ISNUMBER(OFFSET('Hygiene Data'!$E$5,0,10*ROW('Hygiene Data'!E175))),'Data Summary'!DR181="Yes"),OFFSET('Hygiene Data'!$E$5,0,10*ROW('Hygiene Data'!E175)),NA())</f>
        <v>#N/A</v>
      </c>
      <c r="BD181" s="508" t="e">
        <f ca="1">+IF(AND(ISNUMBER(OFFSET('Hygiene Data'!$E$7,0,10*ROW('Hygiene Data'!E175))),'Data Summary'!DS181="Yes"),OFFSET('Hygiene Data'!$E$7,0,10*ROW('Hygiene Data'!E175)),NA())</f>
        <v>#N/A</v>
      </c>
      <c r="BE181" s="508" t="e">
        <f ca="1">+IF(AND(ISNUMBER(OFFSET('Hygiene Data'!$E$9,0,10*ROW('Hygiene Data'!E175))),'Data Summary'!DT181="Yes"),OFFSET('Hygiene Data'!$E$9,0,10*ROW('Hygiene Data'!E175)),NA())</f>
        <v>#N/A</v>
      </c>
      <c r="BF181" s="508" t="e">
        <f ca="1">+IF(AND(ISNUMBER(OFFSET('Hygiene Data'!$F$5,0,10*ROW('Hygiene Data'!F175))),'Data Summary'!DU181="Yes"),OFFSET('Hygiene Data'!$F$5,0,10*ROW('Hygiene Data'!F175)),NA())</f>
        <v>#N/A</v>
      </c>
      <c r="BG181" s="508" t="e">
        <f ca="1">+IF(AND(ISNUMBER(OFFSET('Hygiene Data'!$F$7,0,10*ROW('Hygiene Data'!F175))),'Data Summary'!DV181="Yes"),OFFSET('Hygiene Data'!$F$7,0,10*ROW('Hygiene Data'!F175)),NA())</f>
        <v>#N/A</v>
      </c>
      <c r="BH181" s="508" t="e">
        <f ca="1">+IF(AND(ISNUMBER(OFFSET('Hygiene Data'!$F$9,0,10*ROW('Hygiene Data'!F175))),'Data Summary'!DW181="Yes"),OFFSET('Hygiene Data'!$F$9,0,10*ROW('Hygiene Data'!F175)),NA())</f>
        <v>#N/A</v>
      </c>
      <c r="BI181" s="508" t="e">
        <f ca="1">+IF(AND(ISNUMBER(OFFSET('Hygiene Data'!$G$5,0,10*ROW('Hygiene Data'!G175))),'Data Summary'!DX181="Yes"),OFFSET('Hygiene Data'!$G$5,0,10*ROW('Hygiene Data'!G175)),NA())</f>
        <v>#N/A</v>
      </c>
      <c r="BJ181" s="508" t="e">
        <f ca="1">+IF(AND(ISNUMBER(OFFSET('Hygiene Data'!$G$7,0,10*ROW('Hygiene Data'!G175))),'Data Summary'!DY181="Yes"),OFFSET('Hygiene Data'!$G$7,0,10*ROW('Hygiene Data'!G175)),NA())</f>
        <v>#N/A</v>
      </c>
      <c r="BK181" s="508" t="e">
        <f ca="1">+IF(AND(ISNUMBER(OFFSET('Hygiene Data'!$G$9,0,10*ROW('Hygiene Data'!G175))),'Data Summary'!DZ181="Yes"),OFFSET('Hygiene Data'!$G$9,0,10*ROW('Hygiene Data'!G175)),NA())</f>
        <v>#N/A</v>
      </c>
      <c r="BL181" s="508" t="e">
        <f ca="1">+IF(AND(ISNUMBER(OFFSET('Hygiene Data'!$H$5,0,10*ROW('Hygiene Data'!H175))),'Data Summary'!EA181="Yes"),OFFSET('Hygiene Data'!$H$5,0,10*ROW('Hygiene Data'!H175)),NA())</f>
        <v>#N/A</v>
      </c>
      <c r="BM181" s="508" t="e">
        <f ca="1">+IF(AND(ISNUMBER(OFFSET('Hygiene Data'!$H$7,0,10*ROW('Hygiene Data'!H175))),'Data Summary'!EB181="Yes"),OFFSET('Hygiene Data'!$H$7,0,10*ROW('Hygiene Data'!H175)),NA())</f>
        <v>#N/A</v>
      </c>
      <c r="BN181" s="508" t="e">
        <f ca="1">+IF(AND(ISNUMBER(OFFSET('Hygiene Data'!$H$9,0,10*ROW('Hygiene Data'!H175))),'Data Summary'!EC181="Yes"),OFFSET('Hygiene Data'!$H$9,0,10*ROW('Hygiene Data'!H175)),NA())</f>
        <v>#N/A</v>
      </c>
      <c r="BO181" s="508" t="e">
        <f ca="1">+IF(AND(ISNUMBER(OFFSET('Hygiene Data'!$I$5,0,10*ROW('Hygiene Data'!I175))),'Data Summary'!ED181="Yes"),OFFSET('Hygiene Data'!$I$5,0,10*ROW('Hygiene Data'!I175)),NA())</f>
        <v>#N/A</v>
      </c>
      <c r="BP181" s="508" t="e">
        <f ca="1">+IF(AND(ISNUMBER(OFFSET('Hygiene Data'!$I$7,0,10*ROW('Hygiene Data'!I175))),'Data Summary'!EE181="Yes"),OFFSET('Hygiene Data'!$I$7,0,10*ROW('Hygiene Data'!I175)),NA())</f>
        <v>#N/A</v>
      </c>
      <c r="BQ181" s="508" t="e">
        <f ca="1">+IF(AND(ISNUMBER(OFFSET('Hygiene Data'!$I$9,0,10*ROW('Hygiene Data'!I175))),'Data Summary'!EF181="Yes"),OFFSET('Hygiene Data'!$I$9,0,10*ROW('Hygiene Data'!I175)),NA())</f>
        <v>#N/A</v>
      </c>
    </row>
    <row r="182" spans="1:69" x14ac:dyDescent="0.25">
      <c r="A182" s="504" t="e">
        <f ca="1">+RIGHT('Data Summary'!A182,LEN('Data Summary'!A182)-9)</f>
        <v>#VALUE!</v>
      </c>
      <c r="B182" s="478" t="str">
        <f ca="1">+IF(ISTEXT('Data Summary'!B182),'Data Summary'!B182,"")</f>
        <v/>
      </c>
      <c r="C182" s="505" t="e">
        <f ca="1">+VALUE('Data Summary'!C182)</f>
        <v>#VALUE!</v>
      </c>
      <c r="D182" s="506" t="e">
        <f ca="1">+IF(AND(ISNUMBER(OFFSET('Water Data'!$D$4,0,10*ROW('Water Data'!D176))),'Data Summary'!BS182="Yes"),100-OFFSET('Water Data'!$D$4,0,10*ROW('Water Data'!D176)),NA())</f>
        <v>#N/A</v>
      </c>
      <c r="E182" s="506" t="e">
        <f ca="1">+IF(AND(ISNUMBER(OFFSET('Water Data'!$D$6,0,10*ROW('Water Data'!D176))),'Data Summary'!BT182="Yes"),OFFSET('Water Data'!$D$6,0,10*ROW('Water Data'!D176)),NA())</f>
        <v>#N/A</v>
      </c>
      <c r="F182" s="506" t="e">
        <f ca="1">+IF(AND(ISNUMBER(OFFSET('Water Data'!$D$9,0,10*ROW('Water Data'!D176))),'Data Summary'!BU182="Yes"),OFFSET('Water Data'!$D$9,0,10*ROW('Water Data'!D176)),NA())</f>
        <v>#N/A</v>
      </c>
      <c r="G182" s="506" t="e">
        <f ca="1">+IF(AND(ISNUMBER(OFFSET('Water Data'!$E$4,0,10*ROW('Water Data'!E176))),'Data Summary'!BV182="Yes"),100-OFFSET('Water Data'!$E$4,0,10*ROW('Water Data'!E176)),NA())</f>
        <v>#N/A</v>
      </c>
      <c r="H182" s="506" t="e">
        <f ca="1">+IF(AND(ISNUMBER(OFFSET('Water Data'!$E$6,0,10*ROW('Water Data'!E176))),'Data Summary'!BW182="Yes"),OFFSET('Water Data'!$E$6,0,10*ROW('Water Data'!E176)),NA())</f>
        <v>#N/A</v>
      </c>
      <c r="I182" s="506" t="e">
        <f ca="1">+IF(AND(ISNUMBER(OFFSET('Water Data'!$E$9,0,10*ROW('Water Data'!E176))),'Data Summary'!BX182="Yes"),OFFSET('Water Data'!$E$9,0,10*ROW('Water Data'!E176)),NA())</f>
        <v>#N/A</v>
      </c>
      <c r="J182" s="506" t="e">
        <f ca="1">+IF(AND(ISNUMBER(OFFSET('Water Data'!$F$4,0,10*ROW('Water Data'!F176))),'Data Summary'!BY182="Yes"),100-OFFSET('Water Data'!$F$4,0,10*ROW('Water Data'!F176)),NA())</f>
        <v>#N/A</v>
      </c>
      <c r="K182" s="506" t="e">
        <f ca="1">+IF(AND(ISNUMBER(OFFSET('Water Data'!$F$6,0,10*ROW('Water Data'!F176))),'Data Summary'!BZ182="Yes"),OFFSET('Water Data'!$F$6,0,10*ROW('Water Data'!F176)),NA())</f>
        <v>#N/A</v>
      </c>
      <c r="L182" s="506" t="e">
        <f ca="1">+IF(AND(ISNUMBER(OFFSET('Water Data'!$F$9,0,10*ROW('Water Data'!F176))),'Data Summary'!CA182="Yes"),OFFSET('Water Data'!$F$9,0,10*ROW('Water Data'!F176)),NA())</f>
        <v>#N/A</v>
      </c>
      <c r="M182" s="506" t="e">
        <f ca="1">+IF(AND(ISNUMBER(OFFSET('Water Data'!$G$4,0,10*ROW('Water Data'!G176))),'Data Summary'!CB182="Yes"),100-OFFSET('Water Data'!$G$4,0,10*ROW('Water Data'!G176)),NA())</f>
        <v>#N/A</v>
      </c>
      <c r="N182" s="506" t="e">
        <f ca="1">+IF(AND(ISNUMBER(OFFSET('Water Data'!$G$6,0,10*ROW('Water Data'!G176))),'Data Summary'!CC182="Yes"),OFFSET('Water Data'!$G$6,0,10*ROW('Water Data'!G176)),NA())</f>
        <v>#N/A</v>
      </c>
      <c r="O182" s="506" t="e">
        <f ca="1">+IF(AND(ISNUMBER(OFFSET('Water Data'!$G$9,0,10*ROW('Water Data'!G176))),'Data Summary'!CD182="Yes"),OFFSET('Water Data'!$G$9,0,10*ROW('Water Data'!G176)),NA())</f>
        <v>#N/A</v>
      </c>
      <c r="P182" s="506" t="e">
        <f ca="1">+IF(AND(ISNUMBER(OFFSET('Water Data'!$H$4,0,10*ROW('Water Data'!H176))),'Data Summary'!CE182="Yes"),100-OFFSET('Water Data'!$H$4,0,10*ROW('Water Data'!H176)),NA())</f>
        <v>#N/A</v>
      </c>
      <c r="Q182" s="506" t="e">
        <f ca="1">+IF(AND(ISNUMBER(OFFSET('Water Data'!$H$6,0,10*ROW('Water Data'!H176))),'Data Summary'!CF182="Yes"),OFFSET('Water Data'!$H$6,0,10*ROW('Water Data'!H176)),NA())</f>
        <v>#N/A</v>
      </c>
      <c r="R182" s="506" t="e">
        <f ca="1">+IF(AND(ISNUMBER(OFFSET('Water Data'!$H$9,0,10*ROW('Water Data'!H176))),'Data Summary'!CG182="Yes"),OFFSET('Water Data'!$H$9,0,10*ROW('Water Data'!H176)),NA())</f>
        <v>#N/A</v>
      </c>
      <c r="S182" s="506" t="e">
        <f ca="1">+IF(AND(ISNUMBER(OFFSET('Water Data'!$I$4,0,10*ROW('Water Data'!I176))),'Data Summary'!CH182="Yes"),100-OFFSET('Water Data'!$I$4,0,10*ROW('Water Data'!I176)),NA())</f>
        <v>#N/A</v>
      </c>
      <c r="T182" s="506" t="e">
        <f ca="1">+IF(AND(ISNUMBER(OFFSET('Water Data'!$I$6,0,10*ROW('Water Data'!I176))),'Data Summary'!CI182="Yes"),OFFSET('Water Data'!$I$6,0,10*ROW('Water Data'!I176)),NA())</f>
        <v>#N/A</v>
      </c>
      <c r="U182" s="506" t="e">
        <f ca="1">+IF(AND(ISNUMBER(OFFSET('Water Data'!$I$9,0,10*ROW('Water Data'!I176))),'Data Summary'!CJ182="Yes"),OFFSET('Water Data'!$I$9,0,10*ROW('Water Data'!I176)),NA())</f>
        <v>#N/A</v>
      </c>
      <c r="V182" s="507" t="e">
        <f ca="1">+IF(AND(ISNUMBER(OFFSET('Sanitation Data'!$D$4,0,10*ROW('Sanitation Data'!D176))),'Data Summary'!CK182="Yes"),100-OFFSET('Sanitation Data'!$D$4,0,10*ROW('Sanitation Data'!D176)),NA())</f>
        <v>#N/A</v>
      </c>
      <c r="W182" s="507" t="e">
        <f ca="1">+IF(AND(ISNUMBER(OFFSET('Sanitation Data'!$D$6,0,10*ROW('Sanitation Data'!D176))),'Data Summary'!CL182="Yes"),OFFSET('Sanitation Data'!$D$6,0,10*ROW('Sanitation Data'!D176)),NA())</f>
        <v>#N/A</v>
      </c>
      <c r="X182" s="507" t="e">
        <f ca="1">+IF(AND(ISNUMBER(OFFSET('Sanitation Data'!$D$10,0,10*ROW('Sanitation Data'!D176))),'Data Summary'!CM182="Yes"),OFFSET('Sanitation Data'!$D$10,0,10*ROW('Sanitation Data'!D176)),NA())</f>
        <v>#N/A</v>
      </c>
      <c r="Y182" s="507" t="e">
        <f ca="1">+IF(AND(ISNUMBER(OFFSET('Sanitation Data'!$D$11,0,10*ROW('Sanitation Data'!D176))),'Data Summary'!CN182="Yes"),OFFSET('Sanitation Data'!$D$11,0,10*ROW('Sanitation Data'!D176)),NA())</f>
        <v>#N/A</v>
      </c>
      <c r="Z182" s="507" t="e">
        <f ca="1">+IF(AND(ISNUMBER(OFFSET('Sanitation Data'!$D$12,0,10*ROW('Sanitation Data'!D176))),'Data Summary'!CO182="Yes"),OFFSET('Sanitation Data'!$D$12,0,10*ROW('Sanitation Data'!D176)),NA())</f>
        <v>#N/A</v>
      </c>
      <c r="AA182" s="507" t="e">
        <f ca="1">+IF(AND(ISNUMBER(OFFSET('Sanitation Data'!$E$4,0,10*ROW('Sanitation Data'!E176))),'Data Summary'!CP182="Yes"),100-OFFSET('Sanitation Data'!$E$4,0,10*ROW('Sanitation Data'!E176)),NA())</f>
        <v>#N/A</v>
      </c>
      <c r="AB182" s="507" t="e">
        <f ca="1">+IF(AND(ISNUMBER(OFFSET('Sanitation Data'!$E$6,0,10*ROW('Sanitation Data'!E176))),'Data Summary'!CQ182="Yes"),OFFSET('Sanitation Data'!$E$6,0,10*ROW('Sanitation Data'!E176)),NA())</f>
        <v>#N/A</v>
      </c>
      <c r="AC182" s="507" t="e">
        <f ca="1">+IF(AND(ISNUMBER(OFFSET('Sanitation Data'!$E$10,0,10*ROW('Sanitation Data'!E176))),'Data Summary'!CR182="Yes"),OFFSET('Sanitation Data'!$E$10,0,10*ROW('Sanitation Data'!E176)),NA())</f>
        <v>#N/A</v>
      </c>
      <c r="AD182" s="507" t="e">
        <f ca="1">+IF(AND(ISNUMBER(OFFSET('Sanitation Data'!$E$11,0,10*ROW('Sanitation Data'!E176))),'Data Summary'!CS182="Yes"),OFFSET('Sanitation Data'!$E$11,0,10*ROW('Sanitation Data'!E176)),NA())</f>
        <v>#N/A</v>
      </c>
      <c r="AE182" s="507" t="e">
        <f ca="1">+IF(AND(ISNUMBER(OFFSET('Sanitation Data'!$E$12,0,10*ROW('Sanitation Data'!E176))),'Data Summary'!CT182="Yes"),OFFSET('Sanitation Data'!$E$12,0,10*ROW('Sanitation Data'!E176)),NA())</f>
        <v>#N/A</v>
      </c>
      <c r="AF182" s="507" t="e">
        <f ca="1">+IF(AND(ISNUMBER(OFFSET('Sanitation Data'!$F$4,0,10*ROW('Sanitation Data'!F176))),'Data Summary'!CU182="Yes"),100-OFFSET('Sanitation Data'!$F$4,0,10*ROW('Sanitation Data'!F176)),NA())</f>
        <v>#N/A</v>
      </c>
      <c r="AG182" s="507" t="e">
        <f ca="1">+IF(AND(ISNUMBER(OFFSET('Sanitation Data'!$F$6,0,10*ROW('Sanitation Data'!F176))),'Data Summary'!CV182="Yes"),OFFSET('Sanitation Data'!$F$6,0,10*ROW('Sanitation Data'!F176)),NA())</f>
        <v>#N/A</v>
      </c>
      <c r="AH182" s="507" t="e">
        <f ca="1">+IF(AND(ISNUMBER(OFFSET('Sanitation Data'!$F$10,0,10*ROW('Sanitation Data'!F176))),'Data Summary'!CW182="Yes"),OFFSET('Sanitation Data'!$F$10,0,10*ROW('Sanitation Data'!F176)),NA())</f>
        <v>#N/A</v>
      </c>
      <c r="AI182" s="507" t="e">
        <f ca="1">+IF(AND(ISNUMBER(OFFSET('Sanitation Data'!$F$11,0,10*ROW('Sanitation Data'!F176))),'Data Summary'!CX182="Yes"),OFFSET('Sanitation Data'!$F$11,0,10*ROW('Sanitation Data'!F176)),NA())</f>
        <v>#N/A</v>
      </c>
      <c r="AJ182" s="507" t="e">
        <f ca="1">+IF(AND(ISNUMBER(OFFSET('Sanitation Data'!$F$12,0,10*ROW('Sanitation Data'!F176))),'Data Summary'!CY182="Yes"),OFFSET('Sanitation Data'!$F$12,0,10*ROW('Sanitation Data'!F176)),NA())</f>
        <v>#N/A</v>
      </c>
      <c r="AK182" s="507" t="e">
        <f ca="1">+IF(AND(ISNUMBER(OFFSET('Sanitation Data'!$G$4,0,10*ROW('Sanitation Data'!G176))),'Data Summary'!CZ182="Yes"),100-OFFSET('Sanitation Data'!$G$4,0,10*ROW('Sanitation Data'!G176)),NA())</f>
        <v>#N/A</v>
      </c>
      <c r="AL182" s="507" t="e">
        <f ca="1">+IF(AND(ISNUMBER(OFFSET('Sanitation Data'!$G$6,0,10*ROW('Sanitation Data'!G176))),'Data Summary'!DA182="Yes"),OFFSET('Sanitation Data'!$G$6,0,10*ROW('Sanitation Data'!G176)),NA())</f>
        <v>#N/A</v>
      </c>
      <c r="AM182" s="507" t="e">
        <f ca="1">+IF(AND(ISNUMBER(OFFSET('Sanitation Data'!$G$10,0,10*ROW('Sanitation Data'!G176))),'Data Summary'!DB182="Yes"),OFFSET('Sanitation Data'!$G$10,0,10*ROW('Sanitation Data'!G176)),NA())</f>
        <v>#N/A</v>
      </c>
      <c r="AN182" s="507" t="e">
        <f ca="1">+IF(AND(ISNUMBER(OFFSET('Sanitation Data'!$G$11,0,10*ROW('Sanitation Data'!G176))),'Data Summary'!DC182="Yes"),OFFSET('Sanitation Data'!$G$11,0,10*ROW('Sanitation Data'!G176)),NA())</f>
        <v>#N/A</v>
      </c>
      <c r="AO182" s="507" t="e">
        <f ca="1">+IF(AND(ISNUMBER(OFFSET('Sanitation Data'!$G$12,0,10*ROW('Sanitation Data'!G176))),'Data Summary'!DD182="Yes"),OFFSET('Sanitation Data'!$G$12,0,10*ROW('Sanitation Data'!G176)),NA())</f>
        <v>#N/A</v>
      </c>
      <c r="AP182" s="507" t="e">
        <f ca="1">+IF(AND(ISNUMBER(OFFSET('Sanitation Data'!$H$4,0,10*ROW('Sanitation Data'!H176))),'Data Summary'!DE182="Yes"),100-OFFSET('Sanitation Data'!$H$4,0,10*ROW('Sanitation Data'!H176)),NA())</f>
        <v>#N/A</v>
      </c>
      <c r="AQ182" s="507" t="e">
        <f ca="1">+IF(AND(ISNUMBER(OFFSET('Sanitation Data'!$H$6,0,10*ROW('Sanitation Data'!H176))),'Data Summary'!DF182="Yes"),OFFSET('Sanitation Data'!$H$6,0,10*ROW('Sanitation Data'!H176)),NA())</f>
        <v>#N/A</v>
      </c>
      <c r="AR182" s="507" t="e">
        <f ca="1">+IF(AND(ISNUMBER(OFFSET('Sanitation Data'!$H$10,0,10*ROW('Sanitation Data'!H176))),'Data Summary'!DG182="Yes"),OFFSET('Sanitation Data'!$H$10,0,10*ROW('Sanitation Data'!H176)),NA())</f>
        <v>#N/A</v>
      </c>
      <c r="AS182" s="507" t="e">
        <f ca="1">+IF(AND(ISNUMBER(OFFSET('Sanitation Data'!$H$11,0,10*ROW('Sanitation Data'!H176))),'Data Summary'!DH182="Yes"),OFFSET('Sanitation Data'!$H$11,0,10*ROW('Sanitation Data'!H176)),NA())</f>
        <v>#N/A</v>
      </c>
      <c r="AT182" s="507" t="e">
        <f ca="1">+IF(AND(ISNUMBER(OFFSET('Sanitation Data'!$H$12,0,10*ROW('Sanitation Data'!H176))),'Data Summary'!DI182="Yes"),OFFSET('Sanitation Data'!$H$12,0,10*ROW('Sanitation Data'!H176)),NA())</f>
        <v>#N/A</v>
      </c>
      <c r="AU182" s="507" t="e">
        <f ca="1">+IF(AND(ISNUMBER(OFFSET('Sanitation Data'!$I$4,0,10*ROW('Sanitation Data'!I176))),'Data Summary'!DJ182="Yes"),100-OFFSET('Sanitation Data'!$I$4,0,10*ROW('Sanitation Data'!I176)),NA())</f>
        <v>#N/A</v>
      </c>
      <c r="AV182" s="507" t="e">
        <f ca="1">+IF(AND(ISNUMBER(OFFSET('Sanitation Data'!$I$6,0,10*ROW('Sanitation Data'!I176))),'Data Summary'!DK182="Yes"),OFFSET('Sanitation Data'!$I$6,0,10*ROW('Sanitation Data'!I176)),NA())</f>
        <v>#N/A</v>
      </c>
      <c r="AW182" s="507" t="e">
        <f ca="1">+IF(AND(ISNUMBER(OFFSET('Sanitation Data'!$I$10,0,10*ROW('Sanitation Data'!I176))),'Data Summary'!DL182="Yes"),OFFSET('Sanitation Data'!$I$10,0,10*ROW('Sanitation Data'!I176)),NA())</f>
        <v>#N/A</v>
      </c>
      <c r="AX182" s="507" t="e">
        <f ca="1">+IF(AND(ISNUMBER(OFFSET('Sanitation Data'!$I$11,0,10*ROW('Sanitation Data'!I176))),'Data Summary'!DM182="Yes"),OFFSET('Sanitation Data'!$I$11,0,10*ROW('Sanitation Data'!I176)),NA())</f>
        <v>#N/A</v>
      </c>
      <c r="AY182" s="507" t="e">
        <f ca="1">+IF(AND(ISNUMBER(OFFSET('Sanitation Data'!$I$12,0,10*ROW('Sanitation Data'!I176))),'Data Summary'!DN182="Yes"),OFFSET('Sanitation Data'!$I$12,0,10*ROW('Sanitation Data'!I176)),NA())</f>
        <v>#N/A</v>
      </c>
      <c r="AZ182" s="508" t="e">
        <f ca="1">+IF(AND(ISNUMBER(OFFSET('Hygiene Data'!$D$5,0,10*ROW('Hygiene Data'!D176))),'Data Summary'!DO182="Yes"),OFFSET('Hygiene Data'!$D$5,0,10*ROW('Hygiene Data'!D176)),NA())</f>
        <v>#N/A</v>
      </c>
      <c r="BA182" s="508" t="e">
        <f ca="1">+IF(AND(ISNUMBER(OFFSET('Hygiene Data'!$D$7,0,10*ROW('Hygiene Data'!D176))),'Data Summary'!DP182="Yes"),OFFSET('Hygiene Data'!$D$7,0,10*ROW('Hygiene Data'!D176)),NA())</f>
        <v>#N/A</v>
      </c>
      <c r="BB182" s="508" t="e">
        <f ca="1">+IF(AND(ISNUMBER(OFFSET('Hygiene Data'!$D$9,0,10*ROW('Hygiene Data'!D176))),'Data Summary'!DQ182="Yes"),OFFSET('Hygiene Data'!$D$9,0,10*ROW('Hygiene Data'!D176)),NA())</f>
        <v>#N/A</v>
      </c>
      <c r="BC182" s="508" t="e">
        <f ca="1">+IF(AND(ISNUMBER(OFFSET('Hygiene Data'!$E$5,0,10*ROW('Hygiene Data'!E176))),'Data Summary'!DR182="Yes"),OFFSET('Hygiene Data'!$E$5,0,10*ROW('Hygiene Data'!E176)),NA())</f>
        <v>#N/A</v>
      </c>
      <c r="BD182" s="508" t="e">
        <f ca="1">+IF(AND(ISNUMBER(OFFSET('Hygiene Data'!$E$7,0,10*ROW('Hygiene Data'!E176))),'Data Summary'!DS182="Yes"),OFFSET('Hygiene Data'!$E$7,0,10*ROW('Hygiene Data'!E176)),NA())</f>
        <v>#N/A</v>
      </c>
      <c r="BE182" s="508" t="e">
        <f ca="1">+IF(AND(ISNUMBER(OFFSET('Hygiene Data'!$E$9,0,10*ROW('Hygiene Data'!E176))),'Data Summary'!DT182="Yes"),OFFSET('Hygiene Data'!$E$9,0,10*ROW('Hygiene Data'!E176)),NA())</f>
        <v>#N/A</v>
      </c>
      <c r="BF182" s="508" t="e">
        <f ca="1">+IF(AND(ISNUMBER(OFFSET('Hygiene Data'!$F$5,0,10*ROW('Hygiene Data'!F176))),'Data Summary'!DU182="Yes"),OFFSET('Hygiene Data'!$F$5,0,10*ROW('Hygiene Data'!F176)),NA())</f>
        <v>#N/A</v>
      </c>
      <c r="BG182" s="508" t="e">
        <f ca="1">+IF(AND(ISNUMBER(OFFSET('Hygiene Data'!$F$7,0,10*ROW('Hygiene Data'!F176))),'Data Summary'!DV182="Yes"),OFFSET('Hygiene Data'!$F$7,0,10*ROW('Hygiene Data'!F176)),NA())</f>
        <v>#N/A</v>
      </c>
      <c r="BH182" s="508" t="e">
        <f ca="1">+IF(AND(ISNUMBER(OFFSET('Hygiene Data'!$F$9,0,10*ROW('Hygiene Data'!F176))),'Data Summary'!DW182="Yes"),OFFSET('Hygiene Data'!$F$9,0,10*ROW('Hygiene Data'!F176)),NA())</f>
        <v>#N/A</v>
      </c>
      <c r="BI182" s="508" t="e">
        <f ca="1">+IF(AND(ISNUMBER(OFFSET('Hygiene Data'!$G$5,0,10*ROW('Hygiene Data'!G176))),'Data Summary'!DX182="Yes"),OFFSET('Hygiene Data'!$G$5,0,10*ROW('Hygiene Data'!G176)),NA())</f>
        <v>#N/A</v>
      </c>
      <c r="BJ182" s="508" t="e">
        <f ca="1">+IF(AND(ISNUMBER(OFFSET('Hygiene Data'!$G$7,0,10*ROW('Hygiene Data'!G176))),'Data Summary'!DY182="Yes"),OFFSET('Hygiene Data'!$G$7,0,10*ROW('Hygiene Data'!G176)),NA())</f>
        <v>#N/A</v>
      </c>
      <c r="BK182" s="508" t="e">
        <f ca="1">+IF(AND(ISNUMBER(OFFSET('Hygiene Data'!$G$9,0,10*ROW('Hygiene Data'!G176))),'Data Summary'!DZ182="Yes"),OFFSET('Hygiene Data'!$G$9,0,10*ROW('Hygiene Data'!G176)),NA())</f>
        <v>#N/A</v>
      </c>
      <c r="BL182" s="508" t="e">
        <f ca="1">+IF(AND(ISNUMBER(OFFSET('Hygiene Data'!$H$5,0,10*ROW('Hygiene Data'!H176))),'Data Summary'!EA182="Yes"),OFFSET('Hygiene Data'!$H$5,0,10*ROW('Hygiene Data'!H176)),NA())</f>
        <v>#N/A</v>
      </c>
      <c r="BM182" s="508" t="e">
        <f ca="1">+IF(AND(ISNUMBER(OFFSET('Hygiene Data'!$H$7,0,10*ROW('Hygiene Data'!H176))),'Data Summary'!EB182="Yes"),OFFSET('Hygiene Data'!$H$7,0,10*ROW('Hygiene Data'!H176)),NA())</f>
        <v>#N/A</v>
      </c>
      <c r="BN182" s="508" t="e">
        <f ca="1">+IF(AND(ISNUMBER(OFFSET('Hygiene Data'!$H$9,0,10*ROW('Hygiene Data'!H176))),'Data Summary'!EC182="Yes"),OFFSET('Hygiene Data'!$H$9,0,10*ROW('Hygiene Data'!H176)),NA())</f>
        <v>#N/A</v>
      </c>
      <c r="BO182" s="508" t="e">
        <f ca="1">+IF(AND(ISNUMBER(OFFSET('Hygiene Data'!$I$5,0,10*ROW('Hygiene Data'!I176))),'Data Summary'!ED182="Yes"),OFFSET('Hygiene Data'!$I$5,0,10*ROW('Hygiene Data'!I176)),NA())</f>
        <v>#N/A</v>
      </c>
      <c r="BP182" s="508" t="e">
        <f ca="1">+IF(AND(ISNUMBER(OFFSET('Hygiene Data'!$I$7,0,10*ROW('Hygiene Data'!I176))),'Data Summary'!EE182="Yes"),OFFSET('Hygiene Data'!$I$7,0,10*ROW('Hygiene Data'!I176)),NA())</f>
        <v>#N/A</v>
      </c>
      <c r="BQ182" s="508" t="e">
        <f ca="1">+IF(AND(ISNUMBER(OFFSET('Hygiene Data'!$I$9,0,10*ROW('Hygiene Data'!I176))),'Data Summary'!EF182="Yes"),OFFSET('Hygiene Data'!$I$9,0,10*ROW('Hygiene Data'!I176)),NA())</f>
        <v>#N/A</v>
      </c>
    </row>
    <row r="183" spans="1:69" x14ac:dyDescent="0.25">
      <c r="A183" s="504" t="e">
        <f ca="1">+RIGHT('Data Summary'!A183,LEN('Data Summary'!A183)-9)</f>
        <v>#VALUE!</v>
      </c>
      <c r="B183" s="478" t="str">
        <f ca="1">+IF(ISTEXT('Data Summary'!B183),'Data Summary'!B183,"")</f>
        <v/>
      </c>
      <c r="C183" s="505" t="e">
        <f ca="1">+VALUE('Data Summary'!C183)</f>
        <v>#VALUE!</v>
      </c>
      <c r="D183" s="506" t="e">
        <f ca="1">+IF(AND(ISNUMBER(OFFSET('Water Data'!$D$4,0,10*ROW('Water Data'!D177))),'Data Summary'!BS183="Yes"),100-OFFSET('Water Data'!$D$4,0,10*ROW('Water Data'!D177)),NA())</f>
        <v>#N/A</v>
      </c>
      <c r="E183" s="506" t="e">
        <f ca="1">+IF(AND(ISNUMBER(OFFSET('Water Data'!$D$6,0,10*ROW('Water Data'!D177))),'Data Summary'!BT183="Yes"),OFFSET('Water Data'!$D$6,0,10*ROW('Water Data'!D177)),NA())</f>
        <v>#N/A</v>
      </c>
      <c r="F183" s="506" t="e">
        <f ca="1">+IF(AND(ISNUMBER(OFFSET('Water Data'!$D$9,0,10*ROW('Water Data'!D177))),'Data Summary'!BU183="Yes"),OFFSET('Water Data'!$D$9,0,10*ROW('Water Data'!D177)),NA())</f>
        <v>#N/A</v>
      </c>
      <c r="G183" s="506" t="e">
        <f ca="1">+IF(AND(ISNUMBER(OFFSET('Water Data'!$E$4,0,10*ROW('Water Data'!E177))),'Data Summary'!BV183="Yes"),100-OFFSET('Water Data'!$E$4,0,10*ROW('Water Data'!E177)),NA())</f>
        <v>#N/A</v>
      </c>
      <c r="H183" s="506" t="e">
        <f ca="1">+IF(AND(ISNUMBER(OFFSET('Water Data'!$E$6,0,10*ROW('Water Data'!E177))),'Data Summary'!BW183="Yes"),OFFSET('Water Data'!$E$6,0,10*ROW('Water Data'!E177)),NA())</f>
        <v>#N/A</v>
      </c>
      <c r="I183" s="506" t="e">
        <f ca="1">+IF(AND(ISNUMBER(OFFSET('Water Data'!$E$9,0,10*ROW('Water Data'!E177))),'Data Summary'!BX183="Yes"),OFFSET('Water Data'!$E$9,0,10*ROW('Water Data'!E177)),NA())</f>
        <v>#N/A</v>
      </c>
      <c r="J183" s="506" t="e">
        <f ca="1">+IF(AND(ISNUMBER(OFFSET('Water Data'!$F$4,0,10*ROW('Water Data'!F177))),'Data Summary'!BY183="Yes"),100-OFFSET('Water Data'!$F$4,0,10*ROW('Water Data'!F177)),NA())</f>
        <v>#N/A</v>
      </c>
      <c r="K183" s="506" t="e">
        <f ca="1">+IF(AND(ISNUMBER(OFFSET('Water Data'!$F$6,0,10*ROW('Water Data'!F177))),'Data Summary'!BZ183="Yes"),OFFSET('Water Data'!$F$6,0,10*ROW('Water Data'!F177)),NA())</f>
        <v>#N/A</v>
      </c>
      <c r="L183" s="506" t="e">
        <f ca="1">+IF(AND(ISNUMBER(OFFSET('Water Data'!$F$9,0,10*ROW('Water Data'!F177))),'Data Summary'!CA183="Yes"),OFFSET('Water Data'!$F$9,0,10*ROW('Water Data'!F177)),NA())</f>
        <v>#N/A</v>
      </c>
      <c r="M183" s="506" t="e">
        <f ca="1">+IF(AND(ISNUMBER(OFFSET('Water Data'!$G$4,0,10*ROW('Water Data'!G177))),'Data Summary'!CB183="Yes"),100-OFFSET('Water Data'!$G$4,0,10*ROW('Water Data'!G177)),NA())</f>
        <v>#N/A</v>
      </c>
      <c r="N183" s="506" t="e">
        <f ca="1">+IF(AND(ISNUMBER(OFFSET('Water Data'!$G$6,0,10*ROW('Water Data'!G177))),'Data Summary'!CC183="Yes"),OFFSET('Water Data'!$G$6,0,10*ROW('Water Data'!G177)),NA())</f>
        <v>#N/A</v>
      </c>
      <c r="O183" s="506" t="e">
        <f ca="1">+IF(AND(ISNUMBER(OFFSET('Water Data'!$G$9,0,10*ROW('Water Data'!G177))),'Data Summary'!CD183="Yes"),OFFSET('Water Data'!$G$9,0,10*ROW('Water Data'!G177)),NA())</f>
        <v>#N/A</v>
      </c>
      <c r="P183" s="506" t="e">
        <f ca="1">+IF(AND(ISNUMBER(OFFSET('Water Data'!$H$4,0,10*ROW('Water Data'!H177))),'Data Summary'!CE183="Yes"),100-OFFSET('Water Data'!$H$4,0,10*ROW('Water Data'!H177)),NA())</f>
        <v>#N/A</v>
      </c>
      <c r="Q183" s="506" t="e">
        <f ca="1">+IF(AND(ISNUMBER(OFFSET('Water Data'!$H$6,0,10*ROW('Water Data'!H177))),'Data Summary'!CF183="Yes"),OFFSET('Water Data'!$H$6,0,10*ROW('Water Data'!H177)),NA())</f>
        <v>#N/A</v>
      </c>
      <c r="R183" s="506" t="e">
        <f ca="1">+IF(AND(ISNUMBER(OFFSET('Water Data'!$H$9,0,10*ROW('Water Data'!H177))),'Data Summary'!CG183="Yes"),OFFSET('Water Data'!$H$9,0,10*ROW('Water Data'!H177)),NA())</f>
        <v>#N/A</v>
      </c>
      <c r="S183" s="506" t="e">
        <f ca="1">+IF(AND(ISNUMBER(OFFSET('Water Data'!$I$4,0,10*ROW('Water Data'!I177))),'Data Summary'!CH183="Yes"),100-OFFSET('Water Data'!$I$4,0,10*ROW('Water Data'!I177)),NA())</f>
        <v>#N/A</v>
      </c>
      <c r="T183" s="506" t="e">
        <f ca="1">+IF(AND(ISNUMBER(OFFSET('Water Data'!$I$6,0,10*ROW('Water Data'!I177))),'Data Summary'!CI183="Yes"),OFFSET('Water Data'!$I$6,0,10*ROW('Water Data'!I177)),NA())</f>
        <v>#N/A</v>
      </c>
      <c r="U183" s="506" t="e">
        <f ca="1">+IF(AND(ISNUMBER(OFFSET('Water Data'!$I$9,0,10*ROW('Water Data'!I177))),'Data Summary'!CJ183="Yes"),OFFSET('Water Data'!$I$9,0,10*ROW('Water Data'!I177)),NA())</f>
        <v>#N/A</v>
      </c>
      <c r="V183" s="507" t="e">
        <f ca="1">+IF(AND(ISNUMBER(OFFSET('Sanitation Data'!$D$4,0,10*ROW('Sanitation Data'!D177))),'Data Summary'!CK183="Yes"),100-OFFSET('Sanitation Data'!$D$4,0,10*ROW('Sanitation Data'!D177)),NA())</f>
        <v>#N/A</v>
      </c>
      <c r="W183" s="507" t="e">
        <f ca="1">+IF(AND(ISNUMBER(OFFSET('Sanitation Data'!$D$6,0,10*ROW('Sanitation Data'!D177))),'Data Summary'!CL183="Yes"),OFFSET('Sanitation Data'!$D$6,0,10*ROW('Sanitation Data'!D177)),NA())</f>
        <v>#N/A</v>
      </c>
      <c r="X183" s="507" t="e">
        <f ca="1">+IF(AND(ISNUMBER(OFFSET('Sanitation Data'!$D$10,0,10*ROW('Sanitation Data'!D177))),'Data Summary'!CM183="Yes"),OFFSET('Sanitation Data'!$D$10,0,10*ROW('Sanitation Data'!D177)),NA())</f>
        <v>#N/A</v>
      </c>
      <c r="Y183" s="507" t="e">
        <f ca="1">+IF(AND(ISNUMBER(OFFSET('Sanitation Data'!$D$11,0,10*ROW('Sanitation Data'!D177))),'Data Summary'!CN183="Yes"),OFFSET('Sanitation Data'!$D$11,0,10*ROW('Sanitation Data'!D177)),NA())</f>
        <v>#N/A</v>
      </c>
      <c r="Z183" s="507" t="e">
        <f ca="1">+IF(AND(ISNUMBER(OFFSET('Sanitation Data'!$D$12,0,10*ROW('Sanitation Data'!D177))),'Data Summary'!CO183="Yes"),OFFSET('Sanitation Data'!$D$12,0,10*ROW('Sanitation Data'!D177)),NA())</f>
        <v>#N/A</v>
      </c>
      <c r="AA183" s="507" t="e">
        <f ca="1">+IF(AND(ISNUMBER(OFFSET('Sanitation Data'!$E$4,0,10*ROW('Sanitation Data'!E177))),'Data Summary'!CP183="Yes"),100-OFFSET('Sanitation Data'!$E$4,0,10*ROW('Sanitation Data'!E177)),NA())</f>
        <v>#N/A</v>
      </c>
      <c r="AB183" s="507" t="e">
        <f ca="1">+IF(AND(ISNUMBER(OFFSET('Sanitation Data'!$E$6,0,10*ROW('Sanitation Data'!E177))),'Data Summary'!CQ183="Yes"),OFFSET('Sanitation Data'!$E$6,0,10*ROW('Sanitation Data'!E177)),NA())</f>
        <v>#N/A</v>
      </c>
      <c r="AC183" s="507" t="e">
        <f ca="1">+IF(AND(ISNUMBER(OFFSET('Sanitation Data'!$E$10,0,10*ROW('Sanitation Data'!E177))),'Data Summary'!CR183="Yes"),OFFSET('Sanitation Data'!$E$10,0,10*ROW('Sanitation Data'!E177)),NA())</f>
        <v>#N/A</v>
      </c>
      <c r="AD183" s="507" t="e">
        <f ca="1">+IF(AND(ISNUMBER(OFFSET('Sanitation Data'!$E$11,0,10*ROW('Sanitation Data'!E177))),'Data Summary'!CS183="Yes"),OFFSET('Sanitation Data'!$E$11,0,10*ROW('Sanitation Data'!E177)),NA())</f>
        <v>#N/A</v>
      </c>
      <c r="AE183" s="507" t="e">
        <f ca="1">+IF(AND(ISNUMBER(OFFSET('Sanitation Data'!$E$12,0,10*ROW('Sanitation Data'!E177))),'Data Summary'!CT183="Yes"),OFFSET('Sanitation Data'!$E$12,0,10*ROW('Sanitation Data'!E177)),NA())</f>
        <v>#N/A</v>
      </c>
      <c r="AF183" s="507" t="e">
        <f ca="1">+IF(AND(ISNUMBER(OFFSET('Sanitation Data'!$F$4,0,10*ROW('Sanitation Data'!F177))),'Data Summary'!CU183="Yes"),100-OFFSET('Sanitation Data'!$F$4,0,10*ROW('Sanitation Data'!F177)),NA())</f>
        <v>#N/A</v>
      </c>
      <c r="AG183" s="507" t="e">
        <f ca="1">+IF(AND(ISNUMBER(OFFSET('Sanitation Data'!$F$6,0,10*ROW('Sanitation Data'!F177))),'Data Summary'!CV183="Yes"),OFFSET('Sanitation Data'!$F$6,0,10*ROW('Sanitation Data'!F177)),NA())</f>
        <v>#N/A</v>
      </c>
      <c r="AH183" s="507" t="e">
        <f ca="1">+IF(AND(ISNUMBER(OFFSET('Sanitation Data'!$F$10,0,10*ROW('Sanitation Data'!F177))),'Data Summary'!CW183="Yes"),OFFSET('Sanitation Data'!$F$10,0,10*ROW('Sanitation Data'!F177)),NA())</f>
        <v>#N/A</v>
      </c>
      <c r="AI183" s="507" t="e">
        <f ca="1">+IF(AND(ISNUMBER(OFFSET('Sanitation Data'!$F$11,0,10*ROW('Sanitation Data'!F177))),'Data Summary'!CX183="Yes"),OFFSET('Sanitation Data'!$F$11,0,10*ROW('Sanitation Data'!F177)),NA())</f>
        <v>#N/A</v>
      </c>
      <c r="AJ183" s="507" t="e">
        <f ca="1">+IF(AND(ISNUMBER(OFFSET('Sanitation Data'!$F$12,0,10*ROW('Sanitation Data'!F177))),'Data Summary'!CY183="Yes"),OFFSET('Sanitation Data'!$F$12,0,10*ROW('Sanitation Data'!F177)),NA())</f>
        <v>#N/A</v>
      </c>
      <c r="AK183" s="507" t="e">
        <f ca="1">+IF(AND(ISNUMBER(OFFSET('Sanitation Data'!$G$4,0,10*ROW('Sanitation Data'!G177))),'Data Summary'!CZ183="Yes"),100-OFFSET('Sanitation Data'!$G$4,0,10*ROW('Sanitation Data'!G177)),NA())</f>
        <v>#N/A</v>
      </c>
      <c r="AL183" s="507" t="e">
        <f ca="1">+IF(AND(ISNUMBER(OFFSET('Sanitation Data'!$G$6,0,10*ROW('Sanitation Data'!G177))),'Data Summary'!DA183="Yes"),OFFSET('Sanitation Data'!$G$6,0,10*ROW('Sanitation Data'!G177)),NA())</f>
        <v>#N/A</v>
      </c>
      <c r="AM183" s="507" t="e">
        <f ca="1">+IF(AND(ISNUMBER(OFFSET('Sanitation Data'!$G$10,0,10*ROW('Sanitation Data'!G177))),'Data Summary'!DB183="Yes"),OFFSET('Sanitation Data'!$G$10,0,10*ROW('Sanitation Data'!G177)),NA())</f>
        <v>#N/A</v>
      </c>
      <c r="AN183" s="507" t="e">
        <f ca="1">+IF(AND(ISNUMBER(OFFSET('Sanitation Data'!$G$11,0,10*ROW('Sanitation Data'!G177))),'Data Summary'!DC183="Yes"),OFFSET('Sanitation Data'!$G$11,0,10*ROW('Sanitation Data'!G177)),NA())</f>
        <v>#N/A</v>
      </c>
      <c r="AO183" s="507" t="e">
        <f ca="1">+IF(AND(ISNUMBER(OFFSET('Sanitation Data'!$G$12,0,10*ROW('Sanitation Data'!G177))),'Data Summary'!DD183="Yes"),OFFSET('Sanitation Data'!$G$12,0,10*ROW('Sanitation Data'!G177)),NA())</f>
        <v>#N/A</v>
      </c>
      <c r="AP183" s="507" t="e">
        <f ca="1">+IF(AND(ISNUMBER(OFFSET('Sanitation Data'!$H$4,0,10*ROW('Sanitation Data'!H177))),'Data Summary'!DE183="Yes"),100-OFFSET('Sanitation Data'!$H$4,0,10*ROW('Sanitation Data'!H177)),NA())</f>
        <v>#N/A</v>
      </c>
      <c r="AQ183" s="507" t="e">
        <f ca="1">+IF(AND(ISNUMBER(OFFSET('Sanitation Data'!$H$6,0,10*ROW('Sanitation Data'!H177))),'Data Summary'!DF183="Yes"),OFFSET('Sanitation Data'!$H$6,0,10*ROW('Sanitation Data'!H177)),NA())</f>
        <v>#N/A</v>
      </c>
      <c r="AR183" s="507" t="e">
        <f ca="1">+IF(AND(ISNUMBER(OFFSET('Sanitation Data'!$H$10,0,10*ROW('Sanitation Data'!H177))),'Data Summary'!DG183="Yes"),OFFSET('Sanitation Data'!$H$10,0,10*ROW('Sanitation Data'!H177)),NA())</f>
        <v>#N/A</v>
      </c>
      <c r="AS183" s="507" t="e">
        <f ca="1">+IF(AND(ISNUMBER(OFFSET('Sanitation Data'!$H$11,0,10*ROW('Sanitation Data'!H177))),'Data Summary'!DH183="Yes"),OFFSET('Sanitation Data'!$H$11,0,10*ROW('Sanitation Data'!H177)),NA())</f>
        <v>#N/A</v>
      </c>
      <c r="AT183" s="507" t="e">
        <f ca="1">+IF(AND(ISNUMBER(OFFSET('Sanitation Data'!$H$12,0,10*ROW('Sanitation Data'!H177))),'Data Summary'!DI183="Yes"),OFFSET('Sanitation Data'!$H$12,0,10*ROW('Sanitation Data'!H177)),NA())</f>
        <v>#N/A</v>
      </c>
      <c r="AU183" s="507" t="e">
        <f ca="1">+IF(AND(ISNUMBER(OFFSET('Sanitation Data'!$I$4,0,10*ROW('Sanitation Data'!I177))),'Data Summary'!DJ183="Yes"),100-OFFSET('Sanitation Data'!$I$4,0,10*ROW('Sanitation Data'!I177)),NA())</f>
        <v>#N/A</v>
      </c>
      <c r="AV183" s="507" t="e">
        <f ca="1">+IF(AND(ISNUMBER(OFFSET('Sanitation Data'!$I$6,0,10*ROW('Sanitation Data'!I177))),'Data Summary'!DK183="Yes"),OFFSET('Sanitation Data'!$I$6,0,10*ROW('Sanitation Data'!I177)),NA())</f>
        <v>#N/A</v>
      </c>
      <c r="AW183" s="507" t="e">
        <f ca="1">+IF(AND(ISNUMBER(OFFSET('Sanitation Data'!$I$10,0,10*ROW('Sanitation Data'!I177))),'Data Summary'!DL183="Yes"),OFFSET('Sanitation Data'!$I$10,0,10*ROW('Sanitation Data'!I177)),NA())</f>
        <v>#N/A</v>
      </c>
      <c r="AX183" s="507" t="e">
        <f ca="1">+IF(AND(ISNUMBER(OFFSET('Sanitation Data'!$I$11,0,10*ROW('Sanitation Data'!I177))),'Data Summary'!DM183="Yes"),OFFSET('Sanitation Data'!$I$11,0,10*ROW('Sanitation Data'!I177)),NA())</f>
        <v>#N/A</v>
      </c>
      <c r="AY183" s="507" t="e">
        <f ca="1">+IF(AND(ISNUMBER(OFFSET('Sanitation Data'!$I$12,0,10*ROW('Sanitation Data'!I177))),'Data Summary'!DN183="Yes"),OFFSET('Sanitation Data'!$I$12,0,10*ROW('Sanitation Data'!I177)),NA())</f>
        <v>#N/A</v>
      </c>
      <c r="AZ183" s="508" t="e">
        <f ca="1">+IF(AND(ISNUMBER(OFFSET('Hygiene Data'!$D$5,0,10*ROW('Hygiene Data'!D177))),'Data Summary'!DO183="Yes"),OFFSET('Hygiene Data'!$D$5,0,10*ROW('Hygiene Data'!D177)),NA())</f>
        <v>#N/A</v>
      </c>
      <c r="BA183" s="508" t="e">
        <f ca="1">+IF(AND(ISNUMBER(OFFSET('Hygiene Data'!$D$7,0,10*ROW('Hygiene Data'!D177))),'Data Summary'!DP183="Yes"),OFFSET('Hygiene Data'!$D$7,0,10*ROW('Hygiene Data'!D177)),NA())</f>
        <v>#N/A</v>
      </c>
      <c r="BB183" s="508" t="e">
        <f ca="1">+IF(AND(ISNUMBER(OFFSET('Hygiene Data'!$D$9,0,10*ROW('Hygiene Data'!D177))),'Data Summary'!DQ183="Yes"),OFFSET('Hygiene Data'!$D$9,0,10*ROW('Hygiene Data'!D177)),NA())</f>
        <v>#N/A</v>
      </c>
      <c r="BC183" s="508" t="e">
        <f ca="1">+IF(AND(ISNUMBER(OFFSET('Hygiene Data'!$E$5,0,10*ROW('Hygiene Data'!E177))),'Data Summary'!DR183="Yes"),OFFSET('Hygiene Data'!$E$5,0,10*ROW('Hygiene Data'!E177)),NA())</f>
        <v>#N/A</v>
      </c>
      <c r="BD183" s="508" t="e">
        <f ca="1">+IF(AND(ISNUMBER(OFFSET('Hygiene Data'!$E$7,0,10*ROW('Hygiene Data'!E177))),'Data Summary'!DS183="Yes"),OFFSET('Hygiene Data'!$E$7,0,10*ROW('Hygiene Data'!E177)),NA())</f>
        <v>#N/A</v>
      </c>
      <c r="BE183" s="508" t="e">
        <f ca="1">+IF(AND(ISNUMBER(OFFSET('Hygiene Data'!$E$9,0,10*ROW('Hygiene Data'!E177))),'Data Summary'!DT183="Yes"),OFFSET('Hygiene Data'!$E$9,0,10*ROW('Hygiene Data'!E177)),NA())</f>
        <v>#N/A</v>
      </c>
      <c r="BF183" s="508" t="e">
        <f ca="1">+IF(AND(ISNUMBER(OFFSET('Hygiene Data'!$F$5,0,10*ROW('Hygiene Data'!F177))),'Data Summary'!DU183="Yes"),OFFSET('Hygiene Data'!$F$5,0,10*ROW('Hygiene Data'!F177)),NA())</f>
        <v>#N/A</v>
      </c>
      <c r="BG183" s="508" t="e">
        <f ca="1">+IF(AND(ISNUMBER(OFFSET('Hygiene Data'!$F$7,0,10*ROW('Hygiene Data'!F177))),'Data Summary'!DV183="Yes"),OFFSET('Hygiene Data'!$F$7,0,10*ROW('Hygiene Data'!F177)),NA())</f>
        <v>#N/A</v>
      </c>
      <c r="BH183" s="508" t="e">
        <f ca="1">+IF(AND(ISNUMBER(OFFSET('Hygiene Data'!$F$9,0,10*ROW('Hygiene Data'!F177))),'Data Summary'!DW183="Yes"),OFFSET('Hygiene Data'!$F$9,0,10*ROW('Hygiene Data'!F177)),NA())</f>
        <v>#N/A</v>
      </c>
      <c r="BI183" s="508" t="e">
        <f ca="1">+IF(AND(ISNUMBER(OFFSET('Hygiene Data'!$G$5,0,10*ROW('Hygiene Data'!G177))),'Data Summary'!DX183="Yes"),OFFSET('Hygiene Data'!$G$5,0,10*ROW('Hygiene Data'!G177)),NA())</f>
        <v>#N/A</v>
      </c>
      <c r="BJ183" s="508" t="e">
        <f ca="1">+IF(AND(ISNUMBER(OFFSET('Hygiene Data'!$G$7,0,10*ROW('Hygiene Data'!G177))),'Data Summary'!DY183="Yes"),OFFSET('Hygiene Data'!$G$7,0,10*ROW('Hygiene Data'!G177)),NA())</f>
        <v>#N/A</v>
      </c>
      <c r="BK183" s="508" t="e">
        <f ca="1">+IF(AND(ISNUMBER(OFFSET('Hygiene Data'!$G$9,0,10*ROW('Hygiene Data'!G177))),'Data Summary'!DZ183="Yes"),OFFSET('Hygiene Data'!$G$9,0,10*ROW('Hygiene Data'!G177)),NA())</f>
        <v>#N/A</v>
      </c>
      <c r="BL183" s="508" t="e">
        <f ca="1">+IF(AND(ISNUMBER(OFFSET('Hygiene Data'!$H$5,0,10*ROW('Hygiene Data'!H177))),'Data Summary'!EA183="Yes"),OFFSET('Hygiene Data'!$H$5,0,10*ROW('Hygiene Data'!H177)),NA())</f>
        <v>#N/A</v>
      </c>
      <c r="BM183" s="508" t="e">
        <f ca="1">+IF(AND(ISNUMBER(OFFSET('Hygiene Data'!$H$7,0,10*ROW('Hygiene Data'!H177))),'Data Summary'!EB183="Yes"),OFFSET('Hygiene Data'!$H$7,0,10*ROW('Hygiene Data'!H177)),NA())</f>
        <v>#N/A</v>
      </c>
      <c r="BN183" s="508" t="e">
        <f ca="1">+IF(AND(ISNUMBER(OFFSET('Hygiene Data'!$H$9,0,10*ROW('Hygiene Data'!H177))),'Data Summary'!EC183="Yes"),OFFSET('Hygiene Data'!$H$9,0,10*ROW('Hygiene Data'!H177)),NA())</f>
        <v>#N/A</v>
      </c>
      <c r="BO183" s="508" t="e">
        <f ca="1">+IF(AND(ISNUMBER(OFFSET('Hygiene Data'!$I$5,0,10*ROW('Hygiene Data'!I177))),'Data Summary'!ED183="Yes"),OFFSET('Hygiene Data'!$I$5,0,10*ROW('Hygiene Data'!I177)),NA())</f>
        <v>#N/A</v>
      </c>
      <c r="BP183" s="508" t="e">
        <f ca="1">+IF(AND(ISNUMBER(OFFSET('Hygiene Data'!$I$7,0,10*ROW('Hygiene Data'!I177))),'Data Summary'!EE183="Yes"),OFFSET('Hygiene Data'!$I$7,0,10*ROW('Hygiene Data'!I177)),NA())</f>
        <v>#N/A</v>
      </c>
      <c r="BQ183" s="508" t="e">
        <f ca="1">+IF(AND(ISNUMBER(OFFSET('Hygiene Data'!$I$9,0,10*ROW('Hygiene Data'!I177))),'Data Summary'!EF183="Yes"),OFFSET('Hygiene Data'!$I$9,0,10*ROW('Hygiene Data'!I177)),NA())</f>
        <v>#N/A</v>
      </c>
    </row>
    <row r="184" spans="1:69" x14ac:dyDescent="0.25">
      <c r="A184" s="504" t="e">
        <f ca="1">+RIGHT('Data Summary'!A184,LEN('Data Summary'!A184)-9)</f>
        <v>#VALUE!</v>
      </c>
      <c r="B184" s="478" t="str">
        <f ca="1">+IF(ISTEXT('Data Summary'!B184),'Data Summary'!B184,"")</f>
        <v/>
      </c>
      <c r="C184" s="505" t="e">
        <f ca="1">+VALUE('Data Summary'!C184)</f>
        <v>#VALUE!</v>
      </c>
      <c r="D184" s="506" t="e">
        <f ca="1">+IF(AND(ISNUMBER(OFFSET('Water Data'!$D$4,0,10*ROW('Water Data'!D178))),'Data Summary'!BS184="Yes"),100-OFFSET('Water Data'!$D$4,0,10*ROW('Water Data'!D178)),NA())</f>
        <v>#N/A</v>
      </c>
      <c r="E184" s="506" t="e">
        <f ca="1">+IF(AND(ISNUMBER(OFFSET('Water Data'!$D$6,0,10*ROW('Water Data'!D178))),'Data Summary'!BT184="Yes"),OFFSET('Water Data'!$D$6,0,10*ROW('Water Data'!D178)),NA())</f>
        <v>#N/A</v>
      </c>
      <c r="F184" s="506" t="e">
        <f ca="1">+IF(AND(ISNUMBER(OFFSET('Water Data'!$D$9,0,10*ROW('Water Data'!D178))),'Data Summary'!BU184="Yes"),OFFSET('Water Data'!$D$9,0,10*ROW('Water Data'!D178)),NA())</f>
        <v>#N/A</v>
      </c>
      <c r="G184" s="506" t="e">
        <f ca="1">+IF(AND(ISNUMBER(OFFSET('Water Data'!$E$4,0,10*ROW('Water Data'!E178))),'Data Summary'!BV184="Yes"),100-OFFSET('Water Data'!$E$4,0,10*ROW('Water Data'!E178)),NA())</f>
        <v>#N/A</v>
      </c>
      <c r="H184" s="506" t="e">
        <f ca="1">+IF(AND(ISNUMBER(OFFSET('Water Data'!$E$6,0,10*ROW('Water Data'!E178))),'Data Summary'!BW184="Yes"),OFFSET('Water Data'!$E$6,0,10*ROW('Water Data'!E178)),NA())</f>
        <v>#N/A</v>
      </c>
      <c r="I184" s="506" t="e">
        <f ca="1">+IF(AND(ISNUMBER(OFFSET('Water Data'!$E$9,0,10*ROW('Water Data'!E178))),'Data Summary'!BX184="Yes"),OFFSET('Water Data'!$E$9,0,10*ROW('Water Data'!E178)),NA())</f>
        <v>#N/A</v>
      </c>
      <c r="J184" s="506" t="e">
        <f ca="1">+IF(AND(ISNUMBER(OFFSET('Water Data'!$F$4,0,10*ROW('Water Data'!F178))),'Data Summary'!BY184="Yes"),100-OFFSET('Water Data'!$F$4,0,10*ROW('Water Data'!F178)),NA())</f>
        <v>#N/A</v>
      </c>
      <c r="K184" s="506" t="e">
        <f ca="1">+IF(AND(ISNUMBER(OFFSET('Water Data'!$F$6,0,10*ROW('Water Data'!F178))),'Data Summary'!BZ184="Yes"),OFFSET('Water Data'!$F$6,0,10*ROW('Water Data'!F178)),NA())</f>
        <v>#N/A</v>
      </c>
      <c r="L184" s="506" t="e">
        <f ca="1">+IF(AND(ISNUMBER(OFFSET('Water Data'!$F$9,0,10*ROW('Water Data'!F178))),'Data Summary'!CA184="Yes"),OFFSET('Water Data'!$F$9,0,10*ROW('Water Data'!F178)),NA())</f>
        <v>#N/A</v>
      </c>
      <c r="M184" s="506" t="e">
        <f ca="1">+IF(AND(ISNUMBER(OFFSET('Water Data'!$G$4,0,10*ROW('Water Data'!G178))),'Data Summary'!CB184="Yes"),100-OFFSET('Water Data'!$G$4,0,10*ROW('Water Data'!G178)),NA())</f>
        <v>#N/A</v>
      </c>
      <c r="N184" s="506" t="e">
        <f ca="1">+IF(AND(ISNUMBER(OFFSET('Water Data'!$G$6,0,10*ROW('Water Data'!G178))),'Data Summary'!CC184="Yes"),OFFSET('Water Data'!$G$6,0,10*ROW('Water Data'!G178)),NA())</f>
        <v>#N/A</v>
      </c>
      <c r="O184" s="506" t="e">
        <f ca="1">+IF(AND(ISNUMBER(OFFSET('Water Data'!$G$9,0,10*ROW('Water Data'!G178))),'Data Summary'!CD184="Yes"),OFFSET('Water Data'!$G$9,0,10*ROW('Water Data'!G178)),NA())</f>
        <v>#N/A</v>
      </c>
      <c r="P184" s="506" t="e">
        <f ca="1">+IF(AND(ISNUMBER(OFFSET('Water Data'!$H$4,0,10*ROW('Water Data'!H178))),'Data Summary'!CE184="Yes"),100-OFFSET('Water Data'!$H$4,0,10*ROW('Water Data'!H178)),NA())</f>
        <v>#N/A</v>
      </c>
      <c r="Q184" s="506" t="e">
        <f ca="1">+IF(AND(ISNUMBER(OFFSET('Water Data'!$H$6,0,10*ROW('Water Data'!H178))),'Data Summary'!CF184="Yes"),OFFSET('Water Data'!$H$6,0,10*ROW('Water Data'!H178)),NA())</f>
        <v>#N/A</v>
      </c>
      <c r="R184" s="506" t="e">
        <f ca="1">+IF(AND(ISNUMBER(OFFSET('Water Data'!$H$9,0,10*ROW('Water Data'!H178))),'Data Summary'!CG184="Yes"),OFFSET('Water Data'!$H$9,0,10*ROW('Water Data'!H178)),NA())</f>
        <v>#N/A</v>
      </c>
      <c r="S184" s="506" t="e">
        <f ca="1">+IF(AND(ISNUMBER(OFFSET('Water Data'!$I$4,0,10*ROW('Water Data'!I178))),'Data Summary'!CH184="Yes"),100-OFFSET('Water Data'!$I$4,0,10*ROW('Water Data'!I178)),NA())</f>
        <v>#N/A</v>
      </c>
      <c r="T184" s="506" t="e">
        <f ca="1">+IF(AND(ISNUMBER(OFFSET('Water Data'!$I$6,0,10*ROW('Water Data'!I178))),'Data Summary'!CI184="Yes"),OFFSET('Water Data'!$I$6,0,10*ROW('Water Data'!I178)),NA())</f>
        <v>#N/A</v>
      </c>
      <c r="U184" s="506" t="e">
        <f ca="1">+IF(AND(ISNUMBER(OFFSET('Water Data'!$I$9,0,10*ROW('Water Data'!I178))),'Data Summary'!CJ184="Yes"),OFFSET('Water Data'!$I$9,0,10*ROW('Water Data'!I178)),NA())</f>
        <v>#N/A</v>
      </c>
      <c r="V184" s="507" t="e">
        <f ca="1">+IF(AND(ISNUMBER(OFFSET('Sanitation Data'!$D$4,0,10*ROW('Sanitation Data'!D178))),'Data Summary'!CK184="Yes"),100-OFFSET('Sanitation Data'!$D$4,0,10*ROW('Sanitation Data'!D178)),NA())</f>
        <v>#N/A</v>
      </c>
      <c r="W184" s="507" t="e">
        <f ca="1">+IF(AND(ISNUMBER(OFFSET('Sanitation Data'!$D$6,0,10*ROW('Sanitation Data'!D178))),'Data Summary'!CL184="Yes"),OFFSET('Sanitation Data'!$D$6,0,10*ROW('Sanitation Data'!D178)),NA())</f>
        <v>#N/A</v>
      </c>
      <c r="X184" s="507" t="e">
        <f ca="1">+IF(AND(ISNUMBER(OFFSET('Sanitation Data'!$D$10,0,10*ROW('Sanitation Data'!D178))),'Data Summary'!CM184="Yes"),OFFSET('Sanitation Data'!$D$10,0,10*ROW('Sanitation Data'!D178)),NA())</f>
        <v>#N/A</v>
      </c>
      <c r="Y184" s="507" t="e">
        <f ca="1">+IF(AND(ISNUMBER(OFFSET('Sanitation Data'!$D$11,0,10*ROW('Sanitation Data'!D178))),'Data Summary'!CN184="Yes"),OFFSET('Sanitation Data'!$D$11,0,10*ROW('Sanitation Data'!D178)),NA())</f>
        <v>#N/A</v>
      </c>
      <c r="Z184" s="507" t="e">
        <f ca="1">+IF(AND(ISNUMBER(OFFSET('Sanitation Data'!$D$12,0,10*ROW('Sanitation Data'!D178))),'Data Summary'!CO184="Yes"),OFFSET('Sanitation Data'!$D$12,0,10*ROW('Sanitation Data'!D178)),NA())</f>
        <v>#N/A</v>
      </c>
      <c r="AA184" s="507" t="e">
        <f ca="1">+IF(AND(ISNUMBER(OFFSET('Sanitation Data'!$E$4,0,10*ROW('Sanitation Data'!E178))),'Data Summary'!CP184="Yes"),100-OFFSET('Sanitation Data'!$E$4,0,10*ROW('Sanitation Data'!E178)),NA())</f>
        <v>#N/A</v>
      </c>
      <c r="AB184" s="507" t="e">
        <f ca="1">+IF(AND(ISNUMBER(OFFSET('Sanitation Data'!$E$6,0,10*ROW('Sanitation Data'!E178))),'Data Summary'!CQ184="Yes"),OFFSET('Sanitation Data'!$E$6,0,10*ROW('Sanitation Data'!E178)),NA())</f>
        <v>#N/A</v>
      </c>
      <c r="AC184" s="507" t="e">
        <f ca="1">+IF(AND(ISNUMBER(OFFSET('Sanitation Data'!$E$10,0,10*ROW('Sanitation Data'!E178))),'Data Summary'!CR184="Yes"),OFFSET('Sanitation Data'!$E$10,0,10*ROW('Sanitation Data'!E178)),NA())</f>
        <v>#N/A</v>
      </c>
      <c r="AD184" s="507" t="e">
        <f ca="1">+IF(AND(ISNUMBER(OFFSET('Sanitation Data'!$E$11,0,10*ROW('Sanitation Data'!E178))),'Data Summary'!CS184="Yes"),OFFSET('Sanitation Data'!$E$11,0,10*ROW('Sanitation Data'!E178)),NA())</f>
        <v>#N/A</v>
      </c>
      <c r="AE184" s="507" t="e">
        <f ca="1">+IF(AND(ISNUMBER(OFFSET('Sanitation Data'!$E$12,0,10*ROW('Sanitation Data'!E178))),'Data Summary'!CT184="Yes"),OFFSET('Sanitation Data'!$E$12,0,10*ROW('Sanitation Data'!E178)),NA())</f>
        <v>#N/A</v>
      </c>
      <c r="AF184" s="507" t="e">
        <f ca="1">+IF(AND(ISNUMBER(OFFSET('Sanitation Data'!$F$4,0,10*ROW('Sanitation Data'!F178))),'Data Summary'!CU184="Yes"),100-OFFSET('Sanitation Data'!$F$4,0,10*ROW('Sanitation Data'!F178)),NA())</f>
        <v>#N/A</v>
      </c>
      <c r="AG184" s="507" t="e">
        <f ca="1">+IF(AND(ISNUMBER(OFFSET('Sanitation Data'!$F$6,0,10*ROW('Sanitation Data'!F178))),'Data Summary'!CV184="Yes"),OFFSET('Sanitation Data'!$F$6,0,10*ROW('Sanitation Data'!F178)),NA())</f>
        <v>#N/A</v>
      </c>
      <c r="AH184" s="507" t="e">
        <f ca="1">+IF(AND(ISNUMBER(OFFSET('Sanitation Data'!$F$10,0,10*ROW('Sanitation Data'!F178))),'Data Summary'!CW184="Yes"),OFFSET('Sanitation Data'!$F$10,0,10*ROW('Sanitation Data'!F178)),NA())</f>
        <v>#N/A</v>
      </c>
      <c r="AI184" s="507" t="e">
        <f ca="1">+IF(AND(ISNUMBER(OFFSET('Sanitation Data'!$F$11,0,10*ROW('Sanitation Data'!F178))),'Data Summary'!CX184="Yes"),OFFSET('Sanitation Data'!$F$11,0,10*ROW('Sanitation Data'!F178)),NA())</f>
        <v>#N/A</v>
      </c>
      <c r="AJ184" s="507" t="e">
        <f ca="1">+IF(AND(ISNUMBER(OFFSET('Sanitation Data'!$F$12,0,10*ROW('Sanitation Data'!F178))),'Data Summary'!CY184="Yes"),OFFSET('Sanitation Data'!$F$12,0,10*ROW('Sanitation Data'!F178)),NA())</f>
        <v>#N/A</v>
      </c>
      <c r="AK184" s="507" t="e">
        <f ca="1">+IF(AND(ISNUMBER(OFFSET('Sanitation Data'!$G$4,0,10*ROW('Sanitation Data'!G178))),'Data Summary'!CZ184="Yes"),100-OFFSET('Sanitation Data'!$G$4,0,10*ROW('Sanitation Data'!G178)),NA())</f>
        <v>#N/A</v>
      </c>
      <c r="AL184" s="507" t="e">
        <f ca="1">+IF(AND(ISNUMBER(OFFSET('Sanitation Data'!$G$6,0,10*ROW('Sanitation Data'!G178))),'Data Summary'!DA184="Yes"),OFFSET('Sanitation Data'!$G$6,0,10*ROW('Sanitation Data'!G178)),NA())</f>
        <v>#N/A</v>
      </c>
      <c r="AM184" s="507" t="e">
        <f ca="1">+IF(AND(ISNUMBER(OFFSET('Sanitation Data'!$G$10,0,10*ROW('Sanitation Data'!G178))),'Data Summary'!DB184="Yes"),OFFSET('Sanitation Data'!$G$10,0,10*ROW('Sanitation Data'!G178)),NA())</f>
        <v>#N/A</v>
      </c>
      <c r="AN184" s="507" t="e">
        <f ca="1">+IF(AND(ISNUMBER(OFFSET('Sanitation Data'!$G$11,0,10*ROW('Sanitation Data'!G178))),'Data Summary'!DC184="Yes"),OFFSET('Sanitation Data'!$G$11,0,10*ROW('Sanitation Data'!G178)),NA())</f>
        <v>#N/A</v>
      </c>
      <c r="AO184" s="507" t="e">
        <f ca="1">+IF(AND(ISNUMBER(OFFSET('Sanitation Data'!$G$12,0,10*ROW('Sanitation Data'!G178))),'Data Summary'!DD184="Yes"),OFFSET('Sanitation Data'!$G$12,0,10*ROW('Sanitation Data'!G178)),NA())</f>
        <v>#N/A</v>
      </c>
      <c r="AP184" s="507" t="e">
        <f ca="1">+IF(AND(ISNUMBER(OFFSET('Sanitation Data'!$H$4,0,10*ROW('Sanitation Data'!H178))),'Data Summary'!DE184="Yes"),100-OFFSET('Sanitation Data'!$H$4,0,10*ROW('Sanitation Data'!H178)),NA())</f>
        <v>#N/A</v>
      </c>
      <c r="AQ184" s="507" t="e">
        <f ca="1">+IF(AND(ISNUMBER(OFFSET('Sanitation Data'!$H$6,0,10*ROW('Sanitation Data'!H178))),'Data Summary'!DF184="Yes"),OFFSET('Sanitation Data'!$H$6,0,10*ROW('Sanitation Data'!H178)),NA())</f>
        <v>#N/A</v>
      </c>
      <c r="AR184" s="507" t="e">
        <f ca="1">+IF(AND(ISNUMBER(OFFSET('Sanitation Data'!$H$10,0,10*ROW('Sanitation Data'!H178))),'Data Summary'!DG184="Yes"),OFFSET('Sanitation Data'!$H$10,0,10*ROW('Sanitation Data'!H178)),NA())</f>
        <v>#N/A</v>
      </c>
      <c r="AS184" s="507" t="e">
        <f ca="1">+IF(AND(ISNUMBER(OFFSET('Sanitation Data'!$H$11,0,10*ROW('Sanitation Data'!H178))),'Data Summary'!DH184="Yes"),OFFSET('Sanitation Data'!$H$11,0,10*ROW('Sanitation Data'!H178)),NA())</f>
        <v>#N/A</v>
      </c>
      <c r="AT184" s="507" t="e">
        <f ca="1">+IF(AND(ISNUMBER(OFFSET('Sanitation Data'!$H$12,0,10*ROW('Sanitation Data'!H178))),'Data Summary'!DI184="Yes"),OFFSET('Sanitation Data'!$H$12,0,10*ROW('Sanitation Data'!H178)),NA())</f>
        <v>#N/A</v>
      </c>
      <c r="AU184" s="507" t="e">
        <f ca="1">+IF(AND(ISNUMBER(OFFSET('Sanitation Data'!$I$4,0,10*ROW('Sanitation Data'!I178))),'Data Summary'!DJ184="Yes"),100-OFFSET('Sanitation Data'!$I$4,0,10*ROW('Sanitation Data'!I178)),NA())</f>
        <v>#N/A</v>
      </c>
      <c r="AV184" s="507" t="e">
        <f ca="1">+IF(AND(ISNUMBER(OFFSET('Sanitation Data'!$I$6,0,10*ROW('Sanitation Data'!I178))),'Data Summary'!DK184="Yes"),OFFSET('Sanitation Data'!$I$6,0,10*ROW('Sanitation Data'!I178)),NA())</f>
        <v>#N/A</v>
      </c>
      <c r="AW184" s="507" t="e">
        <f ca="1">+IF(AND(ISNUMBER(OFFSET('Sanitation Data'!$I$10,0,10*ROW('Sanitation Data'!I178))),'Data Summary'!DL184="Yes"),OFFSET('Sanitation Data'!$I$10,0,10*ROW('Sanitation Data'!I178)),NA())</f>
        <v>#N/A</v>
      </c>
      <c r="AX184" s="507" t="e">
        <f ca="1">+IF(AND(ISNUMBER(OFFSET('Sanitation Data'!$I$11,0,10*ROW('Sanitation Data'!I178))),'Data Summary'!DM184="Yes"),OFFSET('Sanitation Data'!$I$11,0,10*ROW('Sanitation Data'!I178)),NA())</f>
        <v>#N/A</v>
      </c>
      <c r="AY184" s="507" t="e">
        <f ca="1">+IF(AND(ISNUMBER(OFFSET('Sanitation Data'!$I$12,0,10*ROW('Sanitation Data'!I178))),'Data Summary'!DN184="Yes"),OFFSET('Sanitation Data'!$I$12,0,10*ROW('Sanitation Data'!I178)),NA())</f>
        <v>#N/A</v>
      </c>
      <c r="AZ184" s="508" t="e">
        <f ca="1">+IF(AND(ISNUMBER(OFFSET('Hygiene Data'!$D$5,0,10*ROW('Hygiene Data'!D178))),'Data Summary'!DO184="Yes"),OFFSET('Hygiene Data'!$D$5,0,10*ROW('Hygiene Data'!D178)),NA())</f>
        <v>#N/A</v>
      </c>
      <c r="BA184" s="508" t="e">
        <f ca="1">+IF(AND(ISNUMBER(OFFSET('Hygiene Data'!$D$7,0,10*ROW('Hygiene Data'!D178))),'Data Summary'!DP184="Yes"),OFFSET('Hygiene Data'!$D$7,0,10*ROW('Hygiene Data'!D178)),NA())</f>
        <v>#N/A</v>
      </c>
      <c r="BB184" s="508" t="e">
        <f ca="1">+IF(AND(ISNUMBER(OFFSET('Hygiene Data'!$D$9,0,10*ROW('Hygiene Data'!D178))),'Data Summary'!DQ184="Yes"),OFFSET('Hygiene Data'!$D$9,0,10*ROW('Hygiene Data'!D178)),NA())</f>
        <v>#N/A</v>
      </c>
      <c r="BC184" s="508" t="e">
        <f ca="1">+IF(AND(ISNUMBER(OFFSET('Hygiene Data'!$E$5,0,10*ROW('Hygiene Data'!E178))),'Data Summary'!DR184="Yes"),OFFSET('Hygiene Data'!$E$5,0,10*ROW('Hygiene Data'!E178)),NA())</f>
        <v>#N/A</v>
      </c>
      <c r="BD184" s="508" t="e">
        <f ca="1">+IF(AND(ISNUMBER(OFFSET('Hygiene Data'!$E$7,0,10*ROW('Hygiene Data'!E178))),'Data Summary'!DS184="Yes"),OFFSET('Hygiene Data'!$E$7,0,10*ROW('Hygiene Data'!E178)),NA())</f>
        <v>#N/A</v>
      </c>
      <c r="BE184" s="508" t="e">
        <f ca="1">+IF(AND(ISNUMBER(OFFSET('Hygiene Data'!$E$9,0,10*ROW('Hygiene Data'!E178))),'Data Summary'!DT184="Yes"),OFFSET('Hygiene Data'!$E$9,0,10*ROW('Hygiene Data'!E178)),NA())</f>
        <v>#N/A</v>
      </c>
      <c r="BF184" s="508" t="e">
        <f ca="1">+IF(AND(ISNUMBER(OFFSET('Hygiene Data'!$F$5,0,10*ROW('Hygiene Data'!F178))),'Data Summary'!DU184="Yes"),OFFSET('Hygiene Data'!$F$5,0,10*ROW('Hygiene Data'!F178)),NA())</f>
        <v>#N/A</v>
      </c>
      <c r="BG184" s="508" t="e">
        <f ca="1">+IF(AND(ISNUMBER(OFFSET('Hygiene Data'!$F$7,0,10*ROW('Hygiene Data'!F178))),'Data Summary'!DV184="Yes"),OFFSET('Hygiene Data'!$F$7,0,10*ROW('Hygiene Data'!F178)),NA())</f>
        <v>#N/A</v>
      </c>
      <c r="BH184" s="508" t="e">
        <f ca="1">+IF(AND(ISNUMBER(OFFSET('Hygiene Data'!$F$9,0,10*ROW('Hygiene Data'!F178))),'Data Summary'!DW184="Yes"),OFFSET('Hygiene Data'!$F$9,0,10*ROW('Hygiene Data'!F178)),NA())</f>
        <v>#N/A</v>
      </c>
      <c r="BI184" s="508" t="e">
        <f ca="1">+IF(AND(ISNUMBER(OFFSET('Hygiene Data'!$G$5,0,10*ROW('Hygiene Data'!G178))),'Data Summary'!DX184="Yes"),OFFSET('Hygiene Data'!$G$5,0,10*ROW('Hygiene Data'!G178)),NA())</f>
        <v>#N/A</v>
      </c>
      <c r="BJ184" s="508" t="e">
        <f ca="1">+IF(AND(ISNUMBER(OFFSET('Hygiene Data'!$G$7,0,10*ROW('Hygiene Data'!G178))),'Data Summary'!DY184="Yes"),OFFSET('Hygiene Data'!$G$7,0,10*ROW('Hygiene Data'!G178)),NA())</f>
        <v>#N/A</v>
      </c>
      <c r="BK184" s="508" t="e">
        <f ca="1">+IF(AND(ISNUMBER(OFFSET('Hygiene Data'!$G$9,0,10*ROW('Hygiene Data'!G178))),'Data Summary'!DZ184="Yes"),OFFSET('Hygiene Data'!$G$9,0,10*ROW('Hygiene Data'!G178)),NA())</f>
        <v>#N/A</v>
      </c>
      <c r="BL184" s="508" t="e">
        <f ca="1">+IF(AND(ISNUMBER(OFFSET('Hygiene Data'!$H$5,0,10*ROW('Hygiene Data'!H178))),'Data Summary'!EA184="Yes"),OFFSET('Hygiene Data'!$H$5,0,10*ROW('Hygiene Data'!H178)),NA())</f>
        <v>#N/A</v>
      </c>
      <c r="BM184" s="508" t="e">
        <f ca="1">+IF(AND(ISNUMBER(OFFSET('Hygiene Data'!$H$7,0,10*ROW('Hygiene Data'!H178))),'Data Summary'!EB184="Yes"),OFFSET('Hygiene Data'!$H$7,0,10*ROW('Hygiene Data'!H178)),NA())</f>
        <v>#N/A</v>
      </c>
      <c r="BN184" s="508" t="e">
        <f ca="1">+IF(AND(ISNUMBER(OFFSET('Hygiene Data'!$H$9,0,10*ROW('Hygiene Data'!H178))),'Data Summary'!EC184="Yes"),OFFSET('Hygiene Data'!$H$9,0,10*ROW('Hygiene Data'!H178)),NA())</f>
        <v>#N/A</v>
      </c>
      <c r="BO184" s="508" t="e">
        <f ca="1">+IF(AND(ISNUMBER(OFFSET('Hygiene Data'!$I$5,0,10*ROW('Hygiene Data'!I178))),'Data Summary'!ED184="Yes"),OFFSET('Hygiene Data'!$I$5,0,10*ROW('Hygiene Data'!I178)),NA())</f>
        <v>#N/A</v>
      </c>
      <c r="BP184" s="508" t="e">
        <f ca="1">+IF(AND(ISNUMBER(OFFSET('Hygiene Data'!$I$7,0,10*ROW('Hygiene Data'!I178))),'Data Summary'!EE184="Yes"),OFFSET('Hygiene Data'!$I$7,0,10*ROW('Hygiene Data'!I178)),NA())</f>
        <v>#N/A</v>
      </c>
      <c r="BQ184" s="508" t="e">
        <f ca="1">+IF(AND(ISNUMBER(OFFSET('Hygiene Data'!$I$9,0,10*ROW('Hygiene Data'!I178))),'Data Summary'!EF184="Yes"),OFFSET('Hygiene Data'!$I$9,0,10*ROW('Hygiene Data'!I178)),NA())</f>
        <v>#N/A</v>
      </c>
    </row>
    <row r="185" spans="1:69" x14ac:dyDescent="0.25">
      <c r="A185" s="504" t="e">
        <f ca="1">+RIGHT('Data Summary'!A185,LEN('Data Summary'!A185)-9)</f>
        <v>#VALUE!</v>
      </c>
      <c r="B185" s="478" t="str">
        <f ca="1">+IF(ISTEXT('Data Summary'!B185),'Data Summary'!B185,"")</f>
        <v/>
      </c>
      <c r="C185" s="505" t="e">
        <f ca="1">+VALUE('Data Summary'!C185)</f>
        <v>#VALUE!</v>
      </c>
      <c r="D185" s="506" t="e">
        <f ca="1">+IF(AND(ISNUMBER(OFFSET('Water Data'!$D$4,0,10*ROW('Water Data'!D179))),'Data Summary'!BS185="Yes"),100-OFFSET('Water Data'!$D$4,0,10*ROW('Water Data'!D179)),NA())</f>
        <v>#N/A</v>
      </c>
      <c r="E185" s="506" t="e">
        <f ca="1">+IF(AND(ISNUMBER(OFFSET('Water Data'!$D$6,0,10*ROW('Water Data'!D179))),'Data Summary'!BT185="Yes"),OFFSET('Water Data'!$D$6,0,10*ROW('Water Data'!D179)),NA())</f>
        <v>#N/A</v>
      </c>
      <c r="F185" s="506" t="e">
        <f ca="1">+IF(AND(ISNUMBER(OFFSET('Water Data'!$D$9,0,10*ROW('Water Data'!D179))),'Data Summary'!BU185="Yes"),OFFSET('Water Data'!$D$9,0,10*ROW('Water Data'!D179)),NA())</f>
        <v>#N/A</v>
      </c>
      <c r="G185" s="506" t="e">
        <f ca="1">+IF(AND(ISNUMBER(OFFSET('Water Data'!$E$4,0,10*ROW('Water Data'!E179))),'Data Summary'!BV185="Yes"),100-OFFSET('Water Data'!$E$4,0,10*ROW('Water Data'!E179)),NA())</f>
        <v>#N/A</v>
      </c>
      <c r="H185" s="506" t="e">
        <f ca="1">+IF(AND(ISNUMBER(OFFSET('Water Data'!$E$6,0,10*ROW('Water Data'!E179))),'Data Summary'!BW185="Yes"),OFFSET('Water Data'!$E$6,0,10*ROW('Water Data'!E179)),NA())</f>
        <v>#N/A</v>
      </c>
      <c r="I185" s="506" t="e">
        <f ca="1">+IF(AND(ISNUMBER(OFFSET('Water Data'!$E$9,0,10*ROW('Water Data'!E179))),'Data Summary'!BX185="Yes"),OFFSET('Water Data'!$E$9,0,10*ROW('Water Data'!E179)),NA())</f>
        <v>#N/A</v>
      </c>
      <c r="J185" s="506" t="e">
        <f ca="1">+IF(AND(ISNUMBER(OFFSET('Water Data'!$F$4,0,10*ROW('Water Data'!F179))),'Data Summary'!BY185="Yes"),100-OFFSET('Water Data'!$F$4,0,10*ROW('Water Data'!F179)),NA())</f>
        <v>#N/A</v>
      </c>
      <c r="K185" s="506" t="e">
        <f ca="1">+IF(AND(ISNUMBER(OFFSET('Water Data'!$F$6,0,10*ROW('Water Data'!F179))),'Data Summary'!BZ185="Yes"),OFFSET('Water Data'!$F$6,0,10*ROW('Water Data'!F179)),NA())</f>
        <v>#N/A</v>
      </c>
      <c r="L185" s="506" t="e">
        <f ca="1">+IF(AND(ISNUMBER(OFFSET('Water Data'!$F$9,0,10*ROW('Water Data'!F179))),'Data Summary'!CA185="Yes"),OFFSET('Water Data'!$F$9,0,10*ROW('Water Data'!F179)),NA())</f>
        <v>#N/A</v>
      </c>
      <c r="M185" s="506" t="e">
        <f ca="1">+IF(AND(ISNUMBER(OFFSET('Water Data'!$G$4,0,10*ROW('Water Data'!G179))),'Data Summary'!CB185="Yes"),100-OFFSET('Water Data'!$G$4,0,10*ROW('Water Data'!G179)),NA())</f>
        <v>#N/A</v>
      </c>
      <c r="N185" s="506" t="e">
        <f ca="1">+IF(AND(ISNUMBER(OFFSET('Water Data'!$G$6,0,10*ROW('Water Data'!G179))),'Data Summary'!CC185="Yes"),OFFSET('Water Data'!$G$6,0,10*ROW('Water Data'!G179)),NA())</f>
        <v>#N/A</v>
      </c>
      <c r="O185" s="506" t="e">
        <f ca="1">+IF(AND(ISNUMBER(OFFSET('Water Data'!$G$9,0,10*ROW('Water Data'!G179))),'Data Summary'!CD185="Yes"),OFFSET('Water Data'!$G$9,0,10*ROW('Water Data'!G179)),NA())</f>
        <v>#N/A</v>
      </c>
      <c r="P185" s="506" t="e">
        <f ca="1">+IF(AND(ISNUMBER(OFFSET('Water Data'!$H$4,0,10*ROW('Water Data'!H179))),'Data Summary'!CE185="Yes"),100-OFFSET('Water Data'!$H$4,0,10*ROW('Water Data'!H179)),NA())</f>
        <v>#N/A</v>
      </c>
      <c r="Q185" s="506" t="e">
        <f ca="1">+IF(AND(ISNUMBER(OFFSET('Water Data'!$H$6,0,10*ROW('Water Data'!H179))),'Data Summary'!CF185="Yes"),OFFSET('Water Data'!$H$6,0,10*ROW('Water Data'!H179)),NA())</f>
        <v>#N/A</v>
      </c>
      <c r="R185" s="506" t="e">
        <f ca="1">+IF(AND(ISNUMBER(OFFSET('Water Data'!$H$9,0,10*ROW('Water Data'!H179))),'Data Summary'!CG185="Yes"),OFFSET('Water Data'!$H$9,0,10*ROW('Water Data'!H179)),NA())</f>
        <v>#N/A</v>
      </c>
      <c r="S185" s="506" t="e">
        <f ca="1">+IF(AND(ISNUMBER(OFFSET('Water Data'!$I$4,0,10*ROW('Water Data'!I179))),'Data Summary'!CH185="Yes"),100-OFFSET('Water Data'!$I$4,0,10*ROW('Water Data'!I179)),NA())</f>
        <v>#N/A</v>
      </c>
      <c r="T185" s="506" t="e">
        <f ca="1">+IF(AND(ISNUMBER(OFFSET('Water Data'!$I$6,0,10*ROW('Water Data'!I179))),'Data Summary'!CI185="Yes"),OFFSET('Water Data'!$I$6,0,10*ROW('Water Data'!I179)),NA())</f>
        <v>#N/A</v>
      </c>
      <c r="U185" s="506" t="e">
        <f ca="1">+IF(AND(ISNUMBER(OFFSET('Water Data'!$I$9,0,10*ROW('Water Data'!I179))),'Data Summary'!CJ185="Yes"),OFFSET('Water Data'!$I$9,0,10*ROW('Water Data'!I179)),NA())</f>
        <v>#N/A</v>
      </c>
      <c r="V185" s="507" t="e">
        <f ca="1">+IF(AND(ISNUMBER(OFFSET('Sanitation Data'!$D$4,0,10*ROW('Sanitation Data'!D179))),'Data Summary'!CK185="Yes"),100-OFFSET('Sanitation Data'!$D$4,0,10*ROW('Sanitation Data'!D179)),NA())</f>
        <v>#N/A</v>
      </c>
      <c r="W185" s="507" t="e">
        <f ca="1">+IF(AND(ISNUMBER(OFFSET('Sanitation Data'!$D$6,0,10*ROW('Sanitation Data'!D179))),'Data Summary'!CL185="Yes"),OFFSET('Sanitation Data'!$D$6,0,10*ROW('Sanitation Data'!D179)),NA())</f>
        <v>#N/A</v>
      </c>
      <c r="X185" s="507" t="e">
        <f ca="1">+IF(AND(ISNUMBER(OFFSET('Sanitation Data'!$D$10,0,10*ROW('Sanitation Data'!D179))),'Data Summary'!CM185="Yes"),OFFSET('Sanitation Data'!$D$10,0,10*ROW('Sanitation Data'!D179)),NA())</f>
        <v>#N/A</v>
      </c>
      <c r="Y185" s="507" t="e">
        <f ca="1">+IF(AND(ISNUMBER(OFFSET('Sanitation Data'!$D$11,0,10*ROW('Sanitation Data'!D179))),'Data Summary'!CN185="Yes"),OFFSET('Sanitation Data'!$D$11,0,10*ROW('Sanitation Data'!D179)),NA())</f>
        <v>#N/A</v>
      </c>
      <c r="Z185" s="507" t="e">
        <f ca="1">+IF(AND(ISNUMBER(OFFSET('Sanitation Data'!$D$12,0,10*ROW('Sanitation Data'!D179))),'Data Summary'!CO185="Yes"),OFFSET('Sanitation Data'!$D$12,0,10*ROW('Sanitation Data'!D179)),NA())</f>
        <v>#N/A</v>
      </c>
      <c r="AA185" s="507" t="e">
        <f ca="1">+IF(AND(ISNUMBER(OFFSET('Sanitation Data'!$E$4,0,10*ROW('Sanitation Data'!E179))),'Data Summary'!CP185="Yes"),100-OFFSET('Sanitation Data'!$E$4,0,10*ROW('Sanitation Data'!E179)),NA())</f>
        <v>#N/A</v>
      </c>
      <c r="AB185" s="507" t="e">
        <f ca="1">+IF(AND(ISNUMBER(OFFSET('Sanitation Data'!$E$6,0,10*ROW('Sanitation Data'!E179))),'Data Summary'!CQ185="Yes"),OFFSET('Sanitation Data'!$E$6,0,10*ROW('Sanitation Data'!E179)),NA())</f>
        <v>#N/A</v>
      </c>
      <c r="AC185" s="507" t="e">
        <f ca="1">+IF(AND(ISNUMBER(OFFSET('Sanitation Data'!$E$10,0,10*ROW('Sanitation Data'!E179))),'Data Summary'!CR185="Yes"),OFFSET('Sanitation Data'!$E$10,0,10*ROW('Sanitation Data'!E179)),NA())</f>
        <v>#N/A</v>
      </c>
      <c r="AD185" s="507" t="e">
        <f ca="1">+IF(AND(ISNUMBER(OFFSET('Sanitation Data'!$E$11,0,10*ROW('Sanitation Data'!E179))),'Data Summary'!CS185="Yes"),OFFSET('Sanitation Data'!$E$11,0,10*ROW('Sanitation Data'!E179)),NA())</f>
        <v>#N/A</v>
      </c>
      <c r="AE185" s="507" t="e">
        <f ca="1">+IF(AND(ISNUMBER(OFFSET('Sanitation Data'!$E$12,0,10*ROW('Sanitation Data'!E179))),'Data Summary'!CT185="Yes"),OFFSET('Sanitation Data'!$E$12,0,10*ROW('Sanitation Data'!E179)),NA())</f>
        <v>#N/A</v>
      </c>
      <c r="AF185" s="507" t="e">
        <f ca="1">+IF(AND(ISNUMBER(OFFSET('Sanitation Data'!$F$4,0,10*ROW('Sanitation Data'!F179))),'Data Summary'!CU185="Yes"),100-OFFSET('Sanitation Data'!$F$4,0,10*ROW('Sanitation Data'!F179)),NA())</f>
        <v>#N/A</v>
      </c>
      <c r="AG185" s="507" t="e">
        <f ca="1">+IF(AND(ISNUMBER(OFFSET('Sanitation Data'!$F$6,0,10*ROW('Sanitation Data'!F179))),'Data Summary'!CV185="Yes"),OFFSET('Sanitation Data'!$F$6,0,10*ROW('Sanitation Data'!F179)),NA())</f>
        <v>#N/A</v>
      </c>
      <c r="AH185" s="507" t="e">
        <f ca="1">+IF(AND(ISNUMBER(OFFSET('Sanitation Data'!$F$10,0,10*ROW('Sanitation Data'!F179))),'Data Summary'!CW185="Yes"),OFFSET('Sanitation Data'!$F$10,0,10*ROW('Sanitation Data'!F179)),NA())</f>
        <v>#N/A</v>
      </c>
      <c r="AI185" s="507" t="e">
        <f ca="1">+IF(AND(ISNUMBER(OFFSET('Sanitation Data'!$F$11,0,10*ROW('Sanitation Data'!F179))),'Data Summary'!CX185="Yes"),OFFSET('Sanitation Data'!$F$11,0,10*ROW('Sanitation Data'!F179)),NA())</f>
        <v>#N/A</v>
      </c>
      <c r="AJ185" s="507" t="e">
        <f ca="1">+IF(AND(ISNUMBER(OFFSET('Sanitation Data'!$F$12,0,10*ROW('Sanitation Data'!F179))),'Data Summary'!CY185="Yes"),OFFSET('Sanitation Data'!$F$12,0,10*ROW('Sanitation Data'!F179)),NA())</f>
        <v>#N/A</v>
      </c>
      <c r="AK185" s="507" t="e">
        <f ca="1">+IF(AND(ISNUMBER(OFFSET('Sanitation Data'!$G$4,0,10*ROW('Sanitation Data'!G179))),'Data Summary'!CZ185="Yes"),100-OFFSET('Sanitation Data'!$G$4,0,10*ROW('Sanitation Data'!G179)),NA())</f>
        <v>#N/A</v>
      </c>
      <c r="AL185" s="507" t="e">
        <f ca="1">+IF(AND(ISNUMBER(OFFSET('Sanitation Data'!$G$6,0,10*ROW('Sanitation Data'!G179))),'Data Summary'!DA185="Yes"),OFFSET('Sanitation Data'!$G$6,0,10*ROW('Sanitation Data'!G179)),NA())</f>
        <v>#N/A</v>
      </c>
      <c r="AM185" s="507" t="e">
        <f ca="1">+IF(AND(ISNUMBER(OFFSET('Sanitation Data'!$G$10,0,10*ROW('Sanitation Data'!G179))),'Data Summary'!DB185="Yes"),OFFSET('Sanitation Data'!$G$10,0,10*ROW('Sanitation Data'!G179)),NA())</f>
        <v>#N/A</v>
      </c>
      <c r="AN185" s="507" t="e">
        <f ca="1">+IF(AND(ISNUMBER(OFFSET('Sanitation Data'!$G$11,0,10*ROW('Sanitation Data'!G179))),'Data Summary'!DC185="Yes"),OFFSET('Sanitation Data'!$G$11,0,10*ROW('Sanitation Data'!G179)),NA())</f>
        <v>#N/A</v>
      </c>
      <c r="AO185" s="507" t="e">
        <f ca="1">+IF(AND(ISNUMBER(OFFSET('Sanitation Data'!$G$12,0,10*ROW('Sanitation Data'!G179))),'Data Summary'!DD185="Yes"),OFFSET('Sanitation Data'!$G$12,0,10*ROW('Sanitation Data'!G179)),NA())</f>
        <v>#N/A</v>
      </c>
      <c r="AP185" s="507" t="e">
        <f ca="1">+IF(AND(ISNUMBER(OFFSET('Sanitation Data'!$H$4,0,10*ROW('Sanitation Data'!H179))),'Data Summary'!DE185="Yes"),100-OFFSET('Sanitation Data'!$H$4,0,10*ROW('Sanitation Data'!H179)),NA())</f>
        <v>#N/A</v>
      </c>
      <c r="AQ185" s="507" t="e">
        <f ca="1">+IF(AND(ISNUMBER(OFFSET('Sanitation Data'!$H$6,0,10*ROW('Sanitation Data'!H179))),'Data Summary'!DF185="Yes"),OFFSET('Sanitation Data'!$H$6,0,10*ROW('Sanitation Data'!H179)),NA())</f>
        <v>#N/A</v>
      </c>
      <c r="AR185" s="507" t="e">
        <f ca="1">+IF(AND(ISNUMBER(OFFSET('Sanitation Data'!$H$10,0,10*ROW('Sanitation Data'!H179))),'Data Summary'!DG185="Yes"),OFFSET('Sanitation Data'!$H$10,0,10*ROW('Sanitation Data'!H179)),NA())</f>
        <v>#N/A</v>
      </c>
      <c r="AS185" s="507" t="e">
        <f ca="1">+IF(AND(ISNUMBER(OFFSET('Sanitation Data'!$H$11,0,10*ROW('Sanitation Data'!H179))),'Data Summary'!DH185="Yes"),OFFSET('Sanitation Data'!$H$11,0,10*ROW('Sanitation Data'!H179)),NA())</f>
        <v>#N/A</v>
      </c>
      <c r="AT185" s="507" t="e">
        <f ca="1">+IF(AND(ISNUMBER(OFFSET('Sanitation Data'!$H$12,0,10*ROW('Sanitation Data'!H179))),'Data Summary'!DI185="Yes"),OFFSET('Sanitation Data'!$H$12,0,10*ROW('Sanitation Data'!H179)),NA())</f>
        <v>#N/A</v>
      </c>
      <c r="AU185" s="507" t="e">
        <f ca="1">+IF(AND(ISNUMBER(OFFSET('Sanitation Data'!$I$4,0,10*ROW('Sanitation Data'!I179))),'Data Summary'!DJ185="Yes"),100-OFFSET('Sanitation Data'!$I$4,0,10*ROW('Sanitation Data'!I179)),NA())</f>
        <v>#N/A</v>
      </c>
      <c r="AV185" s="507" t="e">
        <f ca="1">+IF(AND(ISNUMBER(OFFSET('Sanitation Data'!$I$6,0,10*ROW('Sanitation Data'!I179))),'Data Summary'!DK185="Yes"),OFFSET('Sanitation Data'!$I$6,0,10*ROW('Sanitation Data'!I179)),NA())</f>
        <v>#N/A</v>
      </c>
      <c r="AW185" s="507" t="e">
        <f ca="1">+IF(AND(ISNUMBER(OFFSET('Sanitation Data'!$I$10,0,10*ROW('Sanitation Data'!I179))),'Data Summary'!DL185="Yes"),OFFSET('Sanitation Data'!$I$10,0,10*ROW('Sanitation Data'!I179)),NA())</f>
        <v>#N/A</v>
      </c>
      <c r="AX185" s="507" t="e">
        <f ca="1">+IF(AND(ISNUMBER(OFFSET('Sanitation Data'!$I$11,0,10*ROW('Sanitation Data'!I179))),'Data Summary'!DM185="Yes"),OFFSET('Sanitation Data'!$I$11,0,10*ROW('Sanitation Data'!I179)),NA())</f>
        <v>#N/A</v>
      </c>
      <c r="AY185" s="507" t="e">
        <f ca="1">+IF(AND(ISNUMBER(OFFSET('Sanitation Data'!$I$12,0,10*ROW('Sanitation Data'!I179))),'Data Summary'!DN185="Yes"),OFFSET('Sanitation Data'!$I$12,0,10*ROW('Sanitation Data'!I179)),NA())</f>
        <v>#N/A</v>
      </c>
      <c r="AZ185" s="508" t="e">
        <f ca="1">+IF(AND(ISNUMBER(OFFSET('Hygiene Data'!$D$5,0,10*ROW('Hygiene Data'!D179))),'Data Summary'!DO185="Yes"),OFFSET('Hygiene Data'!$D$5,0,10*ROW('Hygiene Data'!D179)),NA())</f>
        <v>#N/A</v>
      </c>
      <c r="BA185" s="508" t="e">
        <f ca="1">+IF(AND(ISNUMBER(OFFSET('Hygiene Data'!$D$7,0,10*ROW('Hygiene Data'!D179))),'Data Summary'!DP185="Yes"),OFFSET('Hygiene Data'!$D$7,0,10*ROW('Hygiene Data'!D179)),NA())</f>
        <v>#N/A</v>
      </c>
      <c r="BB185" s="508" t="e">
        <f ca="1">+IF(AND(ISNUMBER(OFFSET('Hygiene Data'!$D$9,0,10*ROW('Hygiene Data'!D179))),'Data Summary'!DQ185="Yes"),OFFSET('Hygiene Data'!$D$9,0,10*ROW('Hygiene Data'!D179)),NA())</f>
        <v>#N/A</v>
      </c>
      <c r="BC185" s="508" t="e">
        <f ca="1">+IF(AND(ISNUMBER(OFFSET('Hygiene Data'!$E$5,0,10*ROW('Hygiene Data'!E179))),'Data Summary'!DR185="Yes"),OFFSET('Hygiene Data'!$E$5,0,10*ROW('Hygiene Data'!E179)),NA())</f>
        <v>#N/A</v>
      </c>
      <c r="BD185" s="508" t="e">
        <f ca="1">+IF(AND(ISNUMBER(OFFSET('Hygiene Data'!$E$7,0,10*ROW('Hygiene Data'!E179))),'Data Summary'!DS185="Yes"),OFFSET('Hygiene Data'!$E$7,0,10*ROW('Hygiene Data'!E179)),NA())</f>
        <v>#N/A</v>
      </c>
      <c r="BE185" s="508" t="e">
        <f ca="1">+IF(AND(ISNUMBER(OFFSET('Hygiene Data'!$E$9,0,10*ROW('Hygiene Data'!E179))),'Data Summary'!DT185="Yes"),OFFSET('Hygiene Data'!$E$9,0,10*ROW('Hygiene Data'!E179)),NA())</f>
        <v>#N/A</v>
      </c>
      <c r="BF185" s="508" t="e">
        <f ca="1">+IF(AND(ISNUMBER(OFFSET('Hygiene Data'!$F$5,0,10*ROW('Hygiene Data'!F179))),'Data Summary'!DU185="Yes"),OFFSET('Hygiene Data'!$F$5,0,10*ROW('Hygiene Data'!F179)),NA())</f>
        <v>#N/A</v>
      </c>
      <c r="BG185" s="508" t="e">
        <f ca="1">+IF(AND(ISNUMBER(OFFSET('Hygiene Data'!$F$7,0,10*ROW('Hygiene Data'!F179))),'Data Summary'!DV185="Yes"),OFFSET('Hygiene Data'!$F$7,0,10*ROW('Hygiene Data'!F179)),NA())</f>
        <v>#N/A</v>
      </c>
      <c r="BH185" s="508" t="e">
        <f ca="1">+IF(AND(ISNUMBER(OFFSET('Hygiene Data'!$F$9,0,10*ROW('Hygiene Data'!F179))),'Data Summary'!DW185="Yes"),OFFSET('Hygiene Data'!$F$9,0,10*ROW('Hygiene Data'!F179)),NA())</f>
        <v>#N/A</v>
      </c>
      <c r="BI185" s="508" t="e">
        <f ca="1">+IF(AND(ISNUMBER(OFFSET('Hygiene Data'!$G$5,0,10*ROW('Hygiene Data'!G179))),'Data Summary'!DX185="Yes"),OFFSET('Hygiene Data'!$G$5,0,10*ROW('Hygiene Data'!G179)),NA())</f>
        <v>#N/A</v>
      </c>
      <c r="BJ185" s="508" t="e">
        <f ca="1">+IF(AND(ISNUMBER(OFFSET('Hygiene Data'!$G$7,0,10*ROW('Hygiene Data'!G179))),'Data Summary'!DY185="Yes"),OFFSET('Hygiene Data'!$G$7,0,10*ROW('Hygiene Data'!G179)),NA())</f>
        <v>#N/A</v>
      </c>
      <c r="BK185" s="508" t="e">
        <f ca="1">+IF(AND(ISNUMBER(OFFSET('Hygiene Data'!$G$9,0,10*ROW('Hygiene Data'!G179))),'Data Summary'!DZ185="Yes"),OFFSET('Hygiene Data'!$G$9,0,10*ROW('Hygiene Data'!G179)),NA())</f>
        <v>#N/A</v>
      </c>
      <c r="BL185" s="508" t="e">
        <f ca="1">+IF(AND(ISNUMBER(OFFSET('Hygiene Data'!$H$5,0,10*ROW('Hygiene Data'!H179))),'Data Summary'!EA185="Yes"),OFFSET('Hygiene Data'!$H$5,0,10*ROW('Hygiene Data'!H179)),NA())</f>
        <v>#N/A</v>
      </c>
      <c r="BM185" s="508" t="e">
        <f ca="1">+IF(AND(ISNUMBER(OFFSET('Hygiene Data'!$H$7,0,10*ROW('Hygiene Data'!H179))),'Data Summary'!EB185="Yes"),OFFSET('Hygiene Data'!$H$7,0,10*ROW('Hygiene Data'!H179)),NA())</f>
        <v>#N/A</v>
      </c>
      <c r="BN185" s="508" t="e">
        <f ca="1">+IF(AND(ISNUMBER(OFFSET('Hygiene Data'!$H$9,0,10*ROW('Hygiene Data'!H179))),'Data Summary'!EC185="Yes"),OFFSET('Hygiene Data'!$H$9,0,10*ROW('Hygiene Data'!H179)),NA())</f>
        <v>#N/A</v>
      </c>
      <c r="BO185" s="508" t="e">
        <f ca="1">+IF(AND(ISNUMBER(OFFSET('Hygiene Data'!$I$5,0,10*ROW('Hygiene Data'!I179))),'Data Summary'!ED185="Yes"),OFFSET('Hygiene Data'!$I$5,0,10*ROW('Hygiene Data'!I179)),NA())</f>
        <v>#N/A</v>
      </c>
      <c r="BP185" s="508" t="e">
        <f ca="1">+IF(AND(ISNUMBER(OFFSET('Hygiene Data'!$I$7,0,10*ROW('Hygiene Data'!I179))),'Data Summary'!EE185="Yes"),OFFSET('Hygiene Data'!$I$7,0,10*ROW('Hygiene Data'!I179)),NA())</f>
        <v>#N/A</v>
      </c>
      <c r="BQ185" s="508" t="e">
        <f ca="1">+IF(AND(ISNUMBER(OFFSET('Hygiene Data'!$I$9,0,10*ROW('Hygiene Data'!I179))),'Data Summary'!EF185="Yes"),OFFSET('Hygiene Data'!$I$9,0,10*ROW('Hygiene Data'!I179)),NA())</f>
        <v>#N/A</v>
      </c>
    </row>
    <row r="186" spans="1:69" x14ac:dyDescent="0.25">
      <c r="A186" s="504" t="e">
        <f ca="1">+RIGHT('Data Summary'!A186,LEN('Data Summary'!A186)-9)</f>
        <v>#VALUE!</v>
      </c>
      <c r="B186" s="478" t="str">
        <f ca="1">+IF(ISTEXT('Data Summary'!B186),'Data Summary'!B186,"")</f>
        <v/>
      </c>
      <c r="C186" s="505" t="e">
        <f ca="1">+VALUE('Data Summary'!C186)</f>
        <v>#VALUE!</v>
      </c>
      <c r="D186" s="506" t="e">
        <f ca="1">+IF(AND(ISNUMBER(OFFSET('Water Data'!$D$4,0,10*ROW('Water Data'!D180))),'Data Summary'!BS186="Yes"),100-OFFSET('Water Data'!$D$4,0,10*ROW('Water Data'!D180)),NA())</f>
        <v>#N/A</v>
      </c>
      <c r="E186" s="506" t="e">
        <f ca="1">+IF(AND(ISNUMBER(OFFSET('Water Data'!$D$6,0,10*ROW('Water Data'!D180))),'Data Summary'!BT186="Yes"),OFFSET('Water Data'!$D$6,0,10*ROW('Water Data'!D180)),NA())</f>
        <v>#N/A</v>
      </c>
      <c r="F186" s="506" t="e">
        <f ca="1">+IF(AND(ISNUMBER(OFFSET('Water Data'!$D$9,0,10*ROW('Water Data'!D180))),'Data Summary'!BU186="Yes"),OFFSET('Water Data'!$D$9,0,10*ROW('Water Data'!D180)),NA())</f>
        <v>#N/A</v>
      </c>
      <c r="G186" s="506" t="e">
        <f ca="1">+IF(AND(ISNUMBER(OFFSET('Water Data'!$E$4,0,10*ROW('Water Data'!E180))),'Data Summary'!BV186="Yes"),100-OFFSET('Water Data'!$E$4,0,10*ROW('Water Data'!E180)),NA())</f>
        <v>#N/A</v>
      </c>
      <c r="H186" s="506" t="e">
        <f ca="1">+IF(AND(ISNUMBER(OFFSET('Water Data'!$E$6,0,10*ROW('Water Data'!E180))),'Data Summary'!BW186="Yes"),OFFSET('Water Data'!$E$6,0,10*ROW('Water Data'!E180)),NA())</f>
        <v>#N/A</v>
      </c>
      <c r="I186" s="506" t="e">
        <f ca="1">+IF(AND(ISNUMBER(OFFSET('Water Data'!$E$9,0,10*ROW('Water Data'!E180))),'Data Summary'!BX186="Yes"),OFFSET('Water Data'!$E$9,0,10*ROW('Water Data'!E180)),NA())</f>
        <v>#N/A</v>
      </c>
      <c r="J186" s="506" t="e">
        <f ca="1">+IF(AND(ISNUMBER(OFFSET('Water Data'!$F$4,0,10*ROW('Water Data'!F180))),'Data Summary'!BY186="Yes"),100-OFFSET('Water Data'!$F$4,0,10*ROW('Water Data'!F180)),NA())</f>
        <v>#N/A</v>
      </c>
      <c r="K186" s="506" t="e">
        <f ca="1">+IF(AND(ISNUMBER(OFFSET('Water Data'!$F$6,0,10*ROW('Water Data'!F180))),'Data Summary'!BZ186="Yes"),OFFSET('Water Data'!$F$6,0,10*ROW('Water Data'!F180)),NA())</f>
        <v>#N/A</v>
      </c>
      <c r="L186" s="506" t="e">
        <f ca="1">+IF(AND(ISNUMBER(OFFSET('Water Data'!$F$9,0,10*ROW('Water Data'!F180))),'Data Summary'!CA186="Yes"),OFFSET('Water Data'!$F$9,0,10*ROW('Water Data'!F180)),NA())</f>
        <v>#N/A</v>
      </c>
      <c r="M186" s="506" t="e">
        <f ca="1">+IF(AND(ISNUMBER(OFFSET('Water Data'!$G$4,0,10*ROW('Water Data'!G180))),'Data Summary'!CB186="Yes"),100-OFFSET('Water Data'!$G$4,0,10*ROW('Water Data'!G180)),NA())</f>
        <v>#N/A</v>
      </c>
      <c r="N186" s="506" t="e">
        <f ca="1">+IF(AND(ISNUMBER(OFFSET('Water Data'!$G$6,0,10*ROW('Water Data'!G180))),'Data Summary'!CC186="Yes"),OFFSET('Water Data'!$G$6,0,10*ROW('Water Data'!G180)),NA())</f>
        <v>#N/A</v>
      </c>
      <c r="O186" s="506" t="e">
        <f ca="1">+IF(AND(ISNUMBER(OFFSET('Water Data'!$G$9,0,10*ROW('Water Data'!G180))),'Data Summary'!CD186="Yes"),OFFSET('Water Data'!$G$9,0,10*ROW('Water Data'!G180)),NA())</f>
        <v>#N/A</v>
      </c>
      <c r="P186" s="506" t="e">
        <f ca="1">+IF(AND(ISNUMBER(OFFSET('Water Data'!$H$4,0,10*ROW('Water Data'!H180))),'Data Summary'!CE186="Yes"),100-OFFSET('Water Data'!$H$4,0,10*ROW('Water Data'!H180)),NA())</f>
        <v>#N/A</v>
      </c>
      <c r="Q186" s="506" t="e">
        <f ca="1">+IF(AND(ISNUMBER(OFFSET('Water Data'!$H$6,0,10*ROW('Water Data'!H180))),'Data Summary'!CF186="Yes"),OFFSET('Water Data'!$H$6,0,10*ROW('Water Data'!H180)),NA())</f>
        <v>#N/A</v>
      </c>
      <c r="R186" s="506" t="e">
        <f ca="1">+IF(AND(ISNUMBER(OFFSET('Water Data'!$H$9,0,10*ROW('Water Data'!H180))),'Data Summary'!CG186="Yes"),OFFSET('Water Data'!$H$9,0,10*ROW('Water Data'!H180)),NA())</f>
        <v>#N/A</v>
      </c>
      <c r="S186" s="506" t="e">
        <f ca="1">+IF(AND(ISNUMBER(OFFSET('Water Data'!$I$4,0,10*ROW('Water Data'!I180))),'Data Summary'!CH186="Yes"),100-OFFSET('Water Data'!$I$4,0,10*ROW('Water Data'!I180)),NA())</f>
        <v>#N/A</v>
      </c>
      <c r="T186" s="506" t="e">
        <f ca="1">+IF(AND(ISNUMBER(OFFSET('Water Data'!$I$6,0,10*ROW('Water Data'!I180))),'Data Summary'!CI186="Yes"),OFFSET('Water Data'!$I$6,0,10*ROW('Water Data'!I180)),NA())</f>
        <v>#N/A</v>
      </c>
      <c r="U186" s="506" t="e">
        <f ca="1">+IF(AND(ISNUMBER(OFFSET('Water Data'!$I$9,0,10*ROW('Water Data'!I180))),'Data Summary'!CJ186="Yes"),OFFSET('Water Data'!$I$9,0,10*ROW('Water Data'!I180)),NA())</f>
        <v>#N/A</v>
      </c>
      <c r="V186" s="507" t="e">
        <f ca="1">+IF(AND(ISNUMBER(OFFSET('Sanitation Data'!$D$4,0,10*ROW('Sanitation Data'!D180))),'Data Summary'!CK186="Yes"),100-OFFSET('Sanitation Data'!$D$4,0,10*ROW('Sanitation Data'!D180)),NA())</f>
        <v>#N/A</v>
      </c>
      <c r="W186" s="507" t="e">
        <f ca="1">+IF(AND(ISNUMBER(OFFSET('Sanitation Data'!$D$6,0,10*ROW('Sanitation Data'!D180))),'Data Summary'!CL186="Yes"),OFFSET('Sanitation Data'!$D$6,0,10*ROW('Sanitation Data'!D180)),NA())</f>
        <v>#N/A</v>
      </c>
      <c r="X186" s="507" t="e">
        <f ca="1">+IF(AND(ISNUMBER(OFFSET('Sanitation Data'!$D$10,0,10*ROW('Sanitation Data'!D180))),'Data Summary'!CM186="Yes"),OFFSET('Sanitation Data'!$D$10,0,10*ROW('Sanitation Data'!D180)),NA())</f>
        <v>#N/A</v>
      </c>
      <c r="Y186" s="507" t="e">
        <f ca="1">+IF(AND(ISNUMBER(OFFSET('Sanitation Data'!$D$11,0,10*ROW('Sanitation Data'!D180))),'Data Summary'!CN186="Yes"),OFFSET('Sanitation Data'!$D$11,0,10*ROW('Sanitation Data'!D180)),NA())</f>
        <v>#N/A</v>
      </c>
      <c r="Z186" s="507" t="e">
        <f ca="1">+IF(AND(ISNUMBER(OFFSET('Sanitation Data'!$D$12,0,10*ROW('Sanitation Data'!D180))),'Data Summary'!CO186="Yes"),OFFSET('Sanitation Data'!$D$12,0,10*ROW('Sanitation Data'!D180)),NA())</f>
        <v>#N/A</v>
      </c>
      <c r="AA186" s="507" t="e">
        <f ca="1">+IF(AND(ISNUMBER(OFFSET('Sanitation Data'!$E$4,0,10*ROW('Sanitation Data'!E180))),'Data Summary'!CP186="Yes"),100-OFFSET('Sanitation Data'!$E$4,0,10*ROW('Sanitation Data'!E180)),NA())</f>
        <v>#N/A</v>
      </c>
      <c r="AB186" s="507" t="e">
        <f ca="1">+IF(AND(ISNUMBER(OFFSET('Sanitation Data'!$E$6,0,10*ROW('Sanitation Data'!E180))),'Data Summary'!CQ186="Yes"),OFFSET('Sanitation Data'!$E$6,0,10*ROW('Sanitation Data'!E180)),NA())</f>
        <v>#N/A</v>
      </c>
      <c r="AC186" s="507" t="e">
        <f ca="1">+IF(AND(ISNUMBER(OFFSET('Sanitation Data'!$E$10,0,10*ROW('Sanitation Data'!E180))),'Data Summary'!CR186="Yes"),OFFSET('Sanitation Data'!$E$10,0,10*ROW('Sanitation Data'!E180)),NA())</f>
        <v>#N/A</v>
      </c>
      <c r="AD186" s="507" t="e">
        <f ca="1">+IF(AND(ISNUMBER(OFFSET('Sanitation Data'!$E$11,0,10*ROW('Sanitation Data'!E180))),'Data Summary'!CS186="Yes"),OFFSET('Sanitation Data'!$E$11,0,10*ROW('Sanitation Data'!E180)),NA())</f>
        <v>#N/A</v>
      </c>
      <c r="AE186" s="507" t="e">
        <f ca="1">+IF(AND(ISNUMBER(OFFSET('Sanitation Data'!$E$12,0,10*ROW('Sanitation Data'!E180))),'Data Summary'!CT186="Yes"),OFFSET('Sanitation Data'!$E$12,0,10*ROW('Sanitation Data'!E180)),NA())</f>
        <v>#N/A</v>
      </c>
      <c r="AF186" s="507" t="e">
        <f ca="1">+IF(AND(ISNUMBER(OFFSET('Sanitation Data'!$F$4,0,10*ROW('Sanitation Data'!F180))),'Data Summary'!CU186="Yes"),100-OFFSET('Sanitation Data'!$F$4,0,10*ROW('Sanitation Data'!F180)),NA())</f>
        <v>#N/A</v>
      </c>
      <c r="AG186" s="507" t="e">
        <f ca="1">+IF(AND(ISNUMBER(OFFSET('Sanitation Data'!$F$6,0,10*ROW('Sanitation Data'!F180))),'Data Summary'!CV186="Yes"),OFFSET('Sanitation Data'!$F$6,0,10*ROW('Sanitation Data'!F180)),NA())</f>
        <v>#N/A</v>
      </c>
      <c r="AH186" s="507" t="e">
        <f ca="1">+IF(AND(ISNUMBER(OFFSET('Sanitation Data'!$F$10,0,10*ROW('Sanitation Data'!F180))),'Data Summary'!CW186="Yes"),OFFSET('Sanitation Data'!$F$10,0,10*ROW('Sanitation Data'!F180)),NA())</f>
        <v>#N/A</v>
      </c>
      <c r="AI186" s="507" t="e">
        <f ca="1">+IF(AND(ISNUMBER(OFFSET('Sanitation Data'!$F$11,0,10*ROW('Sanitation Data'!F180))),'Data Summary'!CX186="Yes"),OFFSET('Sanitation Data'!$F$11,0,10*ROW('Sanitation Data'!F180)),NA())</f>
        <v>#N/A</v>
      </c>
      <c r="AJ186" s="507" t="e">
        <f ca="1">+IF(AND(ISNUMBER(OFFSET('Sanitation Data'!$F$12,0,10*ROW('Sanitation Data'!F180))),'Data Summary'!CY186="Yes"),OFFSET('Sanitation Data'!$F$12,0,10*ROW('Sanitation Data'!F180)),NA())</f>
        <v>#N/A</v>
      </c>
      <c r="AK186" s="507" t="e">
        <f ca="1">+IF(AND(ISNUMBER(OFFSET('Sanitation Data'!$G$4,0,10*ROW('Sanitation Data'!G180))),'Data Summary'!CZ186="Yes"),100-OFFSET('Sanitation Data'!$G$4,0,10*ROW('Sanitation Data'!G180)),NA())</f>
        <v>#N/A</v>
      </c>
      <c r="AL186" s="507" t="e">
        <f ca="1">+IF(AND(ISNUMBER(OFFSET('Sanitation Data'!$G$6,0,10*ROW('Sanitation Data'!G180))),'Data Summary'!DA186="Yes"),OFFSET('Sanitation Data'!$G$6,0,10*ROW('Sanitation Data'!G180)),NA())</f>
        <v>#N/A</v>
      </c>
      <c r="AM186" s="507" t="e">
        <f ca="1">+IF(AND(ISNUMBER(OFFSET('Sanitation Data'!$G$10,0,10*ROW('Sanitation Data'!G180))),'Data Summary'!DB186="Yes"),OFFSET('Sanitation Data'!$G$10,0,10*ROW('Sanitation Data'!G180)),NA())</f>
        <v>#N/A</v>
      </c>
      <c r="AN186" s="507" t="e">
        <f ca="1">+IF(AND(ISNUMBER(OFFSET('Sanitation Data'!$G$11,0,10*ROW('Sanitation Data'!G180))),'Data Summary'!DC186="Yes"),OFFSET('Sanitation Data'!$G$11,0,10*ROW('Sanitation Data'!G180)),NA())</f>
        <v>#N/A</v>
      </c>
      <c r="AO186" s="507" t="e">
        <f ca="1">+IF(AND(ISNUMBER(OFFSET('Sanitation Data'!$G$12,0,10*ROW('Sanitation Data'!G180))),'Data Summary'!DD186="Yes"),OFFSET('Sanitation Data'!$G$12,0,10*ROW('Sanitation Data'!G180)),NA())</f>
        <v>#N/A</v>
      </c>
      <c r="AP186" s="507" t="e">
        <f ca="1">+IF(AND(ISNUMBER(OFFSET('Sanitation Data'!$H$4,0,10*ROW('Sanitation Data'!H180))),'Data Summary'!DE186="Yes"),100-OFFSET('Sanitation Data'!$H$4,0,10*ROW('Sanitation Data'!H180)),NA())</f>
        <v>#N/A</v>
      </c>
      <c r="AQ186" s="507" t="e">
        <f ca="1">+IF(AND(ISNUMBER(OFFSET('Sanitation Data'!$H$6,0,10*ROW('Sanitation Data'!H180))),'Data Summary'!DF186="Yes"),OFFSET('Sanitation Data'!$H$6,0,10*ROW('Sanitation Data'!H180)),NA())</f>
        <v>#N/A</v>
      </c>
      <c r="AR186" s="507" t="e">
        <f ca="1">+IF(AND(ISNUMBER(OFFSET('Sanitation Data'!$H$10,0,10*ROW('Sanitation Data'!H180))),'Data Summary'!DG186="Yes"),OFFSET('Sanitation Data'!$H$10,0,10*ROW('Sanitation Data'!H180)),NA())</f>
        <v>#N/A</v>
      </c>
      <c r="AS186" s="507" t="e">
        <f ca="1">+IF(AND(ISNUMBER(OFFSET('Sanitation Data'!$H$11,0,10*ROW('Sanitation Data'!H180))),'Data Summary'!DH186="Yes"),OFFSET('Sanitation Data'!$H$11,0,10*ROW('Sanitation Data'!H180)),NA())</f>
        <v>#N/A</v>
      </c>
      <c r="AT186" s="507" t="e">
        <f ca="1">+IF(AND(ISNUMBER(OFFSET('Sanitation Data'!$H$12,0,10*ROW('Sanitation Data'!H180))),'Data Summary'!DI186="Yes"),OFFSET('Sanitation Data'!$H$12,0,10*ROW('Sanitation Data'!H180)),NA())</f>
        <v>#N/A</v>
      </c>
      <c r="AU186" s="507" t="e">
        <f ca="1">+IF(AND(ISNUMBER(OFFSET('Sanitation Data'!$I$4,0,10*ROW('Sanitation Data'!I180))),'Data Summary'!DJ186="Yes"),100-OFFSET('Sanitation Data'!$I$4,0,10*ROW('Sanitation Data'!I180)),NA())</f>
        <v>#N/A</v>
      </c>
      <c r="AV186" s="507" t="e">
        <f ca="1">+IF(AND(ISNUMBER(OFFSET('Sanitation Data'!$I$6,0,10*ROW('Sanitation Data'!I180))),'Data Summary'!DK186="Yes"),OFFSET('Sanitation Data'!$I$6,0,10*ROW('Sanitation Data'!I180)),NA())</f>
        <v>#N/A</v>
      </c>
      <c r="AW186" s="507" t="e">
        <f ca="1">+IF(AND(ISNUMBER(OFFSET('Sanitation Data'!$I$10,0,10*ROW('Sanitation Data'!I180))),'Data Summary'!DL186="Yes"),OFFSET('Sanitation Data'!$I$10,0,10*ROW('Sanitation Data'!I180)),NA())</f>
        <v>#N/A</v>
      </c>
      <c r="AX186" s="507" t="e">
        <f ca="1">+IF(AND(ISNUMBER(OFFSET('Sanitation Data'!$I$11,0,10*ROW('Sanitation Data'!I180))),'Data Summary'!DM186="Yes"),OFFSET('Sanitation Data'!$I$11,0,10*ROW('Sanitation Data'!I180)),NA())</f>
        <v>#N/A</v>
      </c>
      <c r="AY186" s="507" t="e">
        <f ca="1">+IF(AND(ISNUMBER(OFFSET('Sanitation Data'!$I$12,0,10*ROW('Sanitation Data'!I180))),'Data Summary'!DN186="Yes"),OFFSET('Sanitation Data'!$I$12,0,10*ROW('Sanitation Data'!I180)),NA())</f>
        <v>#N/A</v>
      </c>
      <c r="AZ186" s="508" t="e">
        <f ca="1">+IF(AND(ISNUMBER(OFFSET('Hygiene Data'!$D$5,0,10*ROW('Hygiene Data'!D180))),'Data Summary'!DO186="Yes"),OFFSET('Hygiene Data'!$D$5,0,10*ROW('Hygiene Data'!D180)),NA())</f>
        <v>#N/A</v>
      </c>
      <c r="BA186" s="508" t="e">
        <f ca="1">+IF(AND(ISNUMBER(OFFSET('Hygiene Data'!$D$7,0,10*ROW('Hygiene Data'!D180))),'Data Summary'!DP186="Yes"),OFFSET('Hygiene Data'!$D$7,0,10*ROW('Hygiene Data'!D180)),NA())</f>
        <v>#N/A</v>
      </c>
      <c r="BB186" s="508" t="e">
        <f ca="1">+IF(AND(ISNUMBER(OFFSET('Hygiene Data'!$D$9,0,10*ROW('Hygiene Data'!D180))),'Data Summary'!DQ186="Yes"),OFFSET('Hygiene Data'!$D$9,0,10*ROW('Hygiene Data'!D180)),NA())</f>
        <v>#N/A</v>
      </c>
      <c r="BC186" s="508" t="e">
        <f ca="1">+IF(AND(ISNUMBER(OFFSET('Hygiene Data'!$E$5,0,10*ROW('Hygiene Data'!E180))),'Data Summary'!DR186="Yes"),OFFSET('Hygiene Data'!$E$5,0,10*ROW('Hygiene Data'!E180)),NA())</f>
        <v>#N/A</v>
      </c>
      <c r="BD186" s="508" t="e">
        <f ca="1">+IF(AND(ISNUMBER(OFFSET('Hygiene Data'!$E$7,0,10*ROW('Hygiene Data'!E180))),'Data Summary'!DS186="Yes"),OFFSET('Hygiene Data'!$E$7,0,10*ROW('Hygiene Data'!E180)),NA())</f>
        <v>#N/A</v>
      </c>
      <c r="BE186" s="508" t="e">
        <f ca="1">+IF(AND(ISNUMBER(OFFSET('Hygiene Data'!$E$9,0,10*ROW('Hygiene Data'!E180))),'Data Summary'!DT186="Yes"),OFFSET('Hygiene Data'!$E$9,0,10*ROW('Hygiene Data'!E180)),NA())</f>
        <v>#N/A</v>
      </c>
      <c r="BF186" s="508" t="e">
        <f ca="1">+IF(AND(ISNUMBER(OFFSET('Hygiene Data'!$F$5,0,10*ROW('Hygiene Data'!F180))),'Data Summary'!DU186="Yes"),OFFSET('Hygiene Data'!$F$5,0,10*ROW('Hygiene Data'!F180)),NA())</f>
        <v>#N/A</v>
      </c>
      <c r="BG186" s="508" t="e">
        <f ca="1">+IF(AND(ISNUMBER(OFFSET('Hygiene Data'!$F$7,0,10*ROW('Hygiene Data'!F180))),'Data Summary'!DV186="Yes"),OFFSET('Hygiene Data'!$F$7,0,10*ROW('Hygiene Data'!F180)),NA())</f>
        <v>#N/A</v>
      </c>
      <c r="BH186" s="508" t="e">
        <f ca="1">+IF(AND(ISNUMBER(OFFSET('Hygiene Data'!$F$9,0,10*ROW('Hygiene Data'!F180))),'Data Summary'!DW186="Yes"),OFFSET('Hygiene Data'!$F$9,0,10*ROW('Hygiene Data'!F180)),NA())</f>
        <v>#N/A</v>
      </c>
      <c r="BI186" s="508" t="e">
        <f ca="1">+IF(AND(ISNUMBER(OFFSET('Hygiene Data'!$G$5,0,10*ROW('Hygiene Data'!G180))),'Data Summary'!DX186="Yes"),OFFSET('Hygiene Data'!$G$5,0,10*ROW('Hygiene Data'!G180)),NA())</f>
        <v>#N/A</v>
      </c>
      <c r="BJ186" s="508" t="e">
        <f ca="1">+IF(AND(ISNUMBER(OFFSET('Hygiene Data'!$G$7,0,10*ROW('Hygiene Data'!G180))),'Data Summary'!DY186="Yes"),OFFSET('Hygiene Data'!$G$7,0,10*ROW('Hygiene Data'!G180)),NA())</f>
        <v>#N/A</v>
      </c>
      <c r="BK186" s="508" t="e">
        <f ca="1">+IF(AND(ISNUMBER(OFFSET('Hygiene Data'!$G$9,0,10*ROW('Hygiene Data'!G180))),'Data Summary'!DZ186="Yes"),OFFSET('Hygiene Data'!$G$9,0,10*ROW('Hygiene Data'!G180)),NA())</f>
        <v>#N/A</v>
      </c>
      <c r="BL186" s="508" t="e">
        <f ca="1">+IF(AND(ISNUMBER(OFFSET('Hygiene Data'!$H$5,0,10*ROW('Hygiene Data'!H180))),'Data Summary'!EA186="Yes"),OFFSET('Hygiene Data'!$H$5,0,10*ROW('Hygiene Data'!H180)),NA())</f>
        <v>#N/A</v>
      </c>
      <c r="BM186" s="508" t="e">
        <f ca="1">+IF(AND(ISNUMBER(OFFSET('Hygiene Data'!$H$7,0,10*ROW('Hygiene Data'!H180))),'Data Summary'!EB186="Yes"),OFFSET('Hygiene Data'!$H$7,0,10*ROW('Hygiene Data'!H180)),NA())</f>
        <v>#N/A</v>
      </c>
      <c r="BN186" s="508" t="e">
        <f ca="1">+IF(AND(ISNUMBER(OFFSET('Hygiene Data'!$H$9,0,10*ROW('Hygiene Data'!H180))),'Data Summary'!EC186="Yes"),OFFSET('Hygiene Data'!$H$9,0,10*ROW('Hygiene Data'!H180)),NA())</f>
        <v>#N/A</v>
      </c>
      <c r="BO186" s="508" t="e">
        <f ca="1">+IF(AND(ISNUMBER(OFFSET('Hygiene Data'!$I$5,0,10*ROW('Hygiene Data'!I180))),'Data Summary'!ED186="Yes"),OFFSET('Hygiene Data'!$I$5,0,10*ROW('Hygiene Data'!I180)),NA())</f>
        <v>#N/A</v>
      </c>
      <c r="BP186" s="508" t="e">
        <f ca="1">+IF(AND(ISNUMBER(OFFSET('Hygiene Data'!$I$7,0,10*ROW('Hygiene Data'!I180))),'Data Summary'!EE186="Yes"),OFFSET('Hygiene Data'!$I$7,0,10*ROW('Hygiene Data'!I180)),NA())</f>
        <v>#N/A</v>
      </c>
      <c r="BQ186" s="508" t="e">
        <f ca="1">+IF(AND(ISNUMBER(OFFSET('Hygiene Data'!$I$9,0,10*ROW('Hygiene Data'!I180))),'Data Summary'!EF186="Yes"),OFFSET('Hygiene Data'!$I$9,0,10*ROW('Hygiene Data'!I180)),NA())</f>
        <v>#N/A</v>
      </c>
    </row>
    <row r="187" spans="1:69" x14ac:dyDescent="0.25">
      <c r="A187" s="504" t="e">
        <f ca="1">+RIGHT('Data Summary'!A187,LEN('Data Summary'!A187)-9)</f>
        <v>#VALUE!</v>
      </c>
      <c r="B187" s="478" t="str">
        <f ca="1">+IF(ISTEXT('Data Summary'!B187),'Data Summary'!B187,"")</f>
        <v/>
      </c>
      <c r="C187" s="505" t="e">
        <f ca="1">+VALUE('Data Summary'!C187)</f>
        <v>#VALUE!</v>
      </c>
      <c r="D187" s="506" t="e">
        <f ca="1">+IF(AND(ISNUMBER(OFFSET('Water Data'!$D$4,0,10*ROW('Water Data'!D181))),'Data Summary'!BS187="Yes"),100-OFFSET('Water Data'!$D$4,0,10*ROW('Water Data'!D181)),NA())</f>
        <v>#N/A</v>
      </c>
      <c r="E187" s="506" t="e">
        <f ca="1">+IF(AND(ISNUMBER(OFFSET('Water Data'!$D$6,0,10*ROW('Water Data'!D181))),'Data Summary'!BT187="Yes"),OFFSET('Water Data'!$D$6,0,10*ROW('Water Data'!D181)),NA())</f>
        <v>#N/A</v>
      </c>
      <c r="F187" s="506" t="e">
        <f ca="1">+IF(AND(ISNUMBER(OFFSET('Water Data'!$D$9,0,10*ROW('Water Data'!D181))),'Data Summary'!BU187="Yes"),OFFSET('Water Data'!$D$9,0,10*ROW('Water Data'!D181)),NA())</f>
        <v>#N/A</v>
      </c>
      <c r="G187" s="506" t="e">
        <f ca="1">+IF(AND(ISNUMBER(OFFSET('Water Data'!$E$4,0,10*ROW('Water Data'!E181))),'Data Summary'!BV187="Yes"),100-OFFSET('Water Data'!$E$4,0,10*ROW('Water Data'!E181)),NA())</f>
        <v>#N/A</v>
      </c>
      <c r="H187" s="506" t="e">
        <f ca="1">+IF(AND(ISNUMBER(OFFSET('Water Data'!$E$6,0,10*ROW('Water Data'!E181))),'Data Summary'!BW187="Yes"),OFFSET('Water Data'!$E$6,0,10*ROW('Water Data'!E181)),NA())</f>
        <v>#N/A</v>
      </c>
      <c r="I187" s="506" t="e">
        <f ca="1">+IF(AND(ISNUMBER(OFFSET('Water Data'!$E$9,0,10*ROW('Water Data'!E181))),'Data Summary'!BX187="Yes"),OFFSET('Water Data'!$E$9,0,10*ROW('Water Data'!E181)),NA())</f>
        <v>#N/A</v>
      </c>
      <c r="J187" s="506" t="e">
        <f ca="1">+IF(AND(ISNUMBER(OFFSET('Water Data'!$F$4,0,10*ROW('Water Data'!F181))),'Data Summary'!BY187="Yes"),100-OFFSET('Water Data'!$F$4,0,10*ROW('Water Data'!F181)),NA())</f>
        <v>#N/A</v>
      </c>
      <c r="K187" s="506" t="e">
        <f ca="1">+IF(AND(ISNUMBER(OFFSET('Water Data'!$F$6,0,10*ROW('Water Data'!F181))),'Data Summary'!BZ187="Yes"),OFFSET('Water Data'!$F$6,0,10*ROW('Water Data'!F181)),NA())</f>
        <v>#N/A</v>
      </c>
      <c r="L187" s="506" t="e">
        <f ca="1">+IF(AND(ISNUMBER(OFFSET('Water Data'!$F$9,0,10*ROW('Water Data'!F181))),'Data Summary'!CA187="Yes"),OFFSET('Water Data'!$F$9,0,10*ROW('Water Data'!F181)),NA())</f>
        <v>#N/A</v>
      </c>
      <c r="M187" s="506" t="e">
        <f ca="1">+IF(AND(ISNUMBER(OFFSET('Water Data'!$G$4,0,10*ROW('Water Data'!G181))),'Data Summary'!CB187="Yes"),100-OFFSET('Water Data'!$G$4,0,10*ROW('Water Data'!G181)),NA())</f>
        <v>#N/A</v>
      </c>
      <c r="N187" s="506" t="e">
        <f ca="1">+IF(AND(ISNUMBER(OFFSET('Water Data'!$G$6,0,10*ROW('Water Data'!G181))),'Data Summary'!CC187="Yes"),OFFSET('Water Data'!$G$6,0,10*ROW('Water Data'!G181)),NA())</f>
        <v>#N/A</v>
      </c>
      <c r="O187" s="506" t="e">
        <f ca="1">+IF(AND(ISNUMBER(OFFSET('Water Data'!$G$9,0,10*ROW('Water Data'!G181))),'Data Summary'!CD187="Yes"),OFFSET('Water Data'!$G$9,0,10*ROW('Water Data'!G181)),NA())</f>
        <v>#N/A</v>
      </c>
      <c r="P187" s="506" t="e">
        <f ca="1">+IF(AND(ISNUMBER(OFFSET('Water Data'!$H$4,0,10*ROW('Water Data'!H181))),'Data Summary'!CE187="Yes"),100-OFFSET('Water Data'!$H$4,0,10*ROW('Water Data'!H181)),NA())</f>
        <v>#N/A</v>
      </c>
      <c r="Q187" s="506" t="e">
        <f ca="1">+IF(AND(ISNUMBER(OFFSET('Water Data'!$H$6,0,10*ROW('Water Data'!H181))),'Data Summary'!CF187="Yes"),OFFSET('Water Data'!$H$6,0,10*ROW('Water Data'!H181)),NA())</f>
        <v>#N/A</v>
      </c>
      <c r="R187" s="506" t="e">
        <f ca="1">+IF(AND(ISNUMBER(OFFSET('Water Data'!$H$9,0,10*ROW('Water Data'!H181))),'Data Summary'!CG187="Yes"),OFFSET('Water Data'!$H$9,0,10*ROW('Water Data'!H181)),NA())</f>
        <v>#N/A</v>
      </c>
      <c r="S187" s="506" t="e">
        <f ca="1">+IF(AND(ISNUMBER(OFFSET('Water Data'!$I$4,0,10*ROW('Water Data'!I181))),'Data Summary'!CH187="Yes"),100-OFFSET('Water Data'!$I$4,0,10*ROW('Water Data'!I181)),NA())</f>
        <v>#N/A</v>
      </c>
      <c r="T187" s="506" t="e">
        <f ca="1">+IF(AND(ISNUMBER(OFFSET('Water Data'!$I$6,0,10*ROW('Water Data'!I181))),'Data Summary'!CI187="Yes"),OFFSET('Water Data'!$I$6,0,10*ROW('Water Data'!I181)),NA())</f>
        <v>#N/A</v>
      </c>
      <c r="U187" s="506" t="e">
        <f ca="1">+IF(AND(ISNUMBER(OFFSET('Water Data'!$I$9,0,10*ROW('Water Data'!I181))),'Data Summary'!CJ187="Yes"),OFFSET('Water Data'!$I$9,0,10*ROW('Water Data'!I181)),NA())</f>
        <v>#N/A</v>
      </c>
      <c r="V187" s="507" t="e">
        <f ca="1">+IF(AND(ISNUMBER(OFFSET('Sanitation Data'!$D$4,0,10*ROW('Sanitation Data'!D181))),'Data Summary'!CK187="Yes"),100-OFFSET('Sanitation Data'!$D$4,0,10*ROW('Sanitation Data'!D181)),NA())</f>
        <v>#N/A</v>
      </c>
      <c r="W187" s="507" t="e">
        <f ca="1">+IF(AND(ISNUMBER(OFFSET('Sanitation Data'!$D$6,0,10*ROW('Sanitation Data'!D181))),'Data Summary'!CL187="Yes"),OFFSET('Sanitation Data'!$D$6,0,10*ROW('Sanitation Data'!D181)),NA())</f>
        <v>#N/A</v>
      </c>
      <c r="X187" s="507" t="e">
        <f ca="1">+IF(AND(ISNUMBER(OFFSET('Sanitation Data'!$D$10,0,10*ROW('Sanitation Data'!D181))),'Data Summary'!CM187="Yes"),OFFSET('Sanitation Data'!$D$10,0,10*ROW('Sanitation Data'!D181)),NA())</f>
        <v>#N/A</v>
      </c>
      <c r="Y187" s="507" t="e">
        <f ca="1">+IF(AND(ISNUMBER(OFFSET('Sanitation Data'!$D$11,0,10*ROW('Sanitation Data'!D181))),'Data Summary'!CN187="Yes"),OFFSET('Sanitation Data'!$D$11,0,10*ROW('Sanitation Data'!D181)),NA())</f>
        <v>#N/A</v>
      </c>
      <c r="Z187" s="507" t="e">
        <f ca="1">+IF(AND(ISNUMBER(OFFSET('Sanitation Data'!$D$12,0,10*ROW('Sanitation Data'!D181))),'Data Summary'!CO187="Yes"),OFFSET('Sanitation Data'!$D$12,0,10*ROW('Sanitation Data'!D181)),NA())</f>
        <v>#N/A</v>
      </c>
      <c r="AA187" s="507" t="e">
        <f ca="1">+IF(AND(ISNUMBER(OFFSET('Sanitation Data'!$E$4,0,10*ROW('Sanitation Data'!E181))),'Data Summary'!CP187="Yes"),100-OFFSET('Sanitation Data'!$E$4,0,10*ROW('Sanitation Data'!E181)),NA())</f>
        <v>#N/A</v>
      </c>
      <c r="AB187" s="507" t="e">
        <f ca="1">+IF(AND(ISNUMBER(OFFSET('Sanitation Data'!$E$6,0,10*ROW('Sanitation Data'!E181))),'Data Summary'!CQ187="Yes"),OFFSET('Sanitation Data'!$E$6,0,10*ROW('Sanitation Data'!E181)),NA())</f>
        <v>#N/A</v>
      </c>
      <c r="AC187" s="507" t="e">
        <f ca="1">+IF(AND(ISNUMBER(OFFSET('Sanitation Data'!$E$10,0,10*ROW('Sanitation Data'!E181))),'Data Summary'!CR187="Yes"),OFFSET('Sanitation Data'!$E$10,0,10*ROW('Sanitation Data'!E181)),NA())</f>
        <v>#N/A</v>
      </c>
      <c r="AD187" s="507" t="e">
        <f ca="1">+IF(AND(ISNUMBER(OFFSET('Sanitation Data'!$E$11,0,10*ROW('Sanitation Data'!E181))),'Data Summary'!CS187="Yes"),OFFSET('Sanitation Data'!$E$11,0,10*ROW('Sanitation Data'!E181)),NA())</f>
        <v>#N/A</v>
      </c>
      <c r="AE187" s="507" t="e">
        <f ca="1">+IF(AND(ISNUMBER(OFFSET('Sanitation Data'!$E$12,0,10*ROW('Sanitation Data'!E181))),'Data Summary'!CT187="Yes"),OFFSET('Sanitation Data'!$E$12,0,10*ROW('Sanitation Data'!E181)),NA())</f>
        <v>#N/A</v>
      </c>
      <c r="AF187" s="507" t="e">
        <f ca="1">+IF(AND(ISNUMBER(OFFSET('Sanitation Data'!$F$4,0,10*ROW('Sanitation Data'!F181))),'Data Summary'!CU187="Yes"),100-OFFSET('Sanitation Data'!$F$4,0,10*ROW('Sanitation Data'!F181)),NA())</f>
        <v>#N/A</v>
      </c>
      <c r="AG187" s="507" t="e">
        <f ca="1">+IF(AND(ISNUMBER(OFFSET('Sanitation Data'!$F$6,0,10*ROW('Sanitation Data'!F181))),'Data Summary'!CV187="Yes"),OFFSET('Sanitation Data'!$F$6,0,10*ROW('Sanitation Data'!F181)),NA())</f>
        <v>#N/A</v>
      </c>
      <c r="AH187" s="507" t="e">
        <f ca="1">+IF(AND(ISNUMBER(OFFSET('Sanitation Data'!$F$10,0,10*ROW('Sanitation Data'!F181))),'Data Summary'!CW187="Yes"),OFFSET('Sanitation Data'!$F$10,0,10*ROW('Sanitation Data'!F181)),NA())</f>
        <v>#N/A</v>
      </c>
      <c r="AI187" s="507" t="e">
        <f ca="1">+IF(AND(ISNUMBER(OFFSET('Sanitation Data'!$F$11,0,10*ROW('Sanitation Data'!F181))),'Data Summary'!CX187="Yes"),OFFSET('Sanitation Data'!$F$11,0,10*ROW('Sanitation Data'!F181)),NA())</f>
        <v>#N/A</v>
      </c>
      <c r="AJ187" s="507" t="e">
        <f ca="1">+IF(AND(ISNUMBER(OFFSET('Sanitation Data'!$F$12,0,10*ROW('Sanitation Data'!F181))),'Data Summary'!CY187="Yes"),OFFSET('Sanitation Data'!$F$12,0,10*ROW('Sanitation Data'!F181)),NA())</f>
        <v>#N/A</v>
      </c>
      <c r="AK187" s="507" t="e">
        <f ca="1">+IF(AND(ISNUMBER(OFFSET('Sanitation Data'!$G$4,0,10*ROW('Sanitation Data'!G181))),'Data Summary'!CZ187="Yes"),100-OFFSET('Sanitation Data'!$G$4,0,10*ROW('Sanitation Data'!G181)),NA())</f>
        <v>#N/A</v>
      </c>
      <c r="AL187" s="507" t="e">
        <f ca="1">+IF(AND(ISNUMBER(OFFSET('Sanitation Data'!$G$6,0,10*ROW('Sanitation Data'!G181))),'Data Summary'!DA187="Yes"),OFFSET('Sanitation Data'!$G$6,0,10*ROW('Sanitation Data'!G181)),NA())</f>
        <v>#N/A</v>
      </c>
      <c r="AM187" s="507" t="e">
        <f ca="1">+IF(AND(ISNUMBER(OFFSET('Sanitation Data'!$G$10,0,10*ROW('Sanitation Data'!G181))),'Data Summary'!DB187="Yes"),OFFSET('Sanitation Data'!$G$10,0,10*ROW('Sanitation Data'!G181)),NA())</f>
        <v>#N/A</v>
      </c>
      <c r="AN187" s="507" t="e">
        <f ca="1">+IF(AND(ISNUMBER(OFFSET('Sanitation Data'!$G$11,0,10*ROW('Sanitation Data'!G181))),'Data Summary'!DC187="Yes"),OFFSET('Sanitation Data'!$G$11,0,10*ROW('Sanitation Data'!G181)),NA())</f>
        <v>#N/A</v>
      </c>
      <c r="AO187" s="507" t="e">
        <f ca="1">+IF(AND(ISNUMBER(OFFSET('Sanitation Data'!$G$12,0,10*ROW('Sanitation Data'!G181))),'Data Summary'!DD187="Yes"),OFFSET('Sanitation Data'!$G$12,0,10*ROW('Sanitation Data'!G181)),NA())</f>
        <v>#N/A</v>
      </c>
      <c r="AP187" s="507" t="e">
        <f ca="1">+IF(AND(ISNUMBER(OFFSET('Sanitation Data'!$H$4,0,10*ROW('Sanitation Data'!H181))),'Data Summary'!DE187="Yes"),100-OFFSET('Sanitation Data'!$H$4,0,10*ROW('Sanitation Data'!H181)),NA())</f>
        <v>#N/A</v>
      </c>
      <c r="AQ187" s="507" t="e">
        <f ca="1">+IF(AND(ISNUMBER(OFFSET('Sanitation Data'!$H$6,0,10*ROW('Sanitation Data'!H181))),'Data Summary'!DF187="Yes"),OFFSET('Sanitation Data'!$H$6,0,10*ROW('Sanitation Data'!H181)),NA())</f>
        <v>#N/A</v>
      </c>
      <c r="AR187" s="507" t="e">
        <f ca="1">+IF(AND(ISNUMBER(OFFSET('Sanitation Data'!$H$10,0,10*ROW('Sanitation Data'!H181))),'Data Summary'!DG187="Yes"),OFFSET('Sanitation Data'!$H$10,0,10*ROW('Sanitation Data'!H181)),NA())</f>
        <v>#N/A</v>
      </c>
      <c r="AS187" s="507" t="e">
        <f ca="1">+IF(AND(ISNUMBER(OFFSET('Sanitation Data'!$H$11,0,10*ROW('Sanitation Data'!H181))),'Data Summary'!DH187="Yes"),OFFSET('Sanitation Data'!$H$11,0,10*ROW('Sanitation Data'!H181)),NA())</f>
        <v>#N/A</v>
      </c>
      <c r="AT187" s="507" t="e">
        <f ca="1">+IF(AND(ISNUMBER(OFFSET('Sanitation Data'!$H$12,0,10*ROW('Sanitation Data'!H181))),'Data Summary'!DI187="Yes"),OFFSET('Sanitation Data'!$H$12,0,10*ROW('Sanitation Data'!H181)),NA())</f>
        <v>#N/A</v>
      </c>
      <c r="AU187" s="507" t="e">
        <f ca="1">+IF(AND(ISNUMBER(OFFSET('Sanitation Data'!$I$4,0,10*ROW('Sanitation Data'!I181))),'Data Summary'!DJ187="Yes"),100-OFFSET('Sanitation Data'!$I$4,0,10*ROW('Sanitation Data'!I181)),NA())</f>
        <v>#N/A</v>
      </c>
      <c r="AV187" s="507" t="e">
        <f ca="1">+IF(AND(ISNUMBER(OFFSET('Sanitation Data'!$I$6,0,10*ROW('Sanitation Data'!I181))),'Data Summary'!DK187="Yes"),OFFSET('Sanitation Data'!$I$6,0,10*ROW('Sanitation Data'!I181)),NA())</f>
        <v>#N/A</v>
      </c>
      <c r="AW187" s="507" t="e">
        <f ca="1">+IF(AND(ISNUMBER(OFFSET('Sanitation Data'!$I$10,0,10*ROW('Sanitation Data'!I181))),'Data Summary'!DL187="Yes"),OFFSET('Sanitation Data'!$I$10,0,10*ROW('Sanitation Data'!I181)),NA())</f>
        <v>#N/A</v>
      </c>
      <c r="AX187" s="507" t="e">
        <f ca="1">+IF(AND(ISNUMBER(OFFSET('Sanitation Data'!$I$11,0,10*ROW('Sanitation Data'!I181))),'Data Summary'!DM187="Yes"),OFFSET('Sanitation Data'!$I$11,0,10*ROW('Sanitation Data'!I181)),NA())</f>
        <v>#N/A</v>
      </c>
      <c r="AY187" s="507" t="e">
        <f ca="1">+IF(AND(ISNUMBER(OFFSET('Sanitation Data'!$I$12,0,10*ROW('Sanitation Data'!I181))),'Data Summary'!DN187="Yes"),OFFSET('Sanitation Data'!$I$12,0,10*ROW('Sanitation Data'!I181)),NA())</f>
        <v>#N/A</v>
      </c>
      <c r="AZ187" s="508" t="e">
        <f ca="1">+IF(AND(ISNUMBER(OFFSET('Hygiene Data'!$D$5,0,10*ROW('Hygiene Data'!D181))),'Data Summary'!DO187="Yes"),OFFSET('Hygiene Data'!$D$5,0,10*ROW('Hygiene Data'!D181)),NA())</f>
        <v>#N/A</v>
      </c>
      <c r="BA187" s="508" t="e">
        <f ca="1">+IF(AND(ISNUMBER(OFFSET('Hygiene Data'!$D$7,0,10*ROW('Hygiene Data'!D181))),'Data Summary'!DP187="Yes"),OFFSET('Hygiene Data'!$D$7,0,10*ROW('Hygiene Data'!D181)),NA())</f>
        <v>#N/A</v>
      </c>
      <c r="BB187" s="508" t="e">
        <f ca="1">+IF(AND(ISNUMBER(OFFSET('Hygiene Data'!$D$9,0,10*ROW('Hygiene Data'!D181))),'Data Summary'!DQ187="Yes"),OFFSET('Hygiene Data'!$D$9,0,10*ROW('Hygiene Data'!D181)),NA())</f>
        <v>#N/A</v>
      </c>
      <c r="BC187" s="508" t="e">
        <f ca="1">+IF(AND(ISNUMBER(OFFSET('Hygiene Data'!$E$5,0,10*ROW('Hygiene Data'!E181))),'Data Summary'!DR187="Yes"),OFFSET('Hygiene Data'!$E$5,0,10*ROW('Hygiene Data'!E181)),NA())</f>
        <v>#N/A</v>
      </c>
      <c r="BD187" s="508" t="e">
        <f ca="1">+IF(AND(ISNUMBER(OFFSET('Hygiene Data'!$E$7,0,10*ROW('Hygiene Data'!E181))),'Data Summary'!DS187="Yes"),OFFSET('Hygiene Data'!$E$7,0,10*ROW('Hygiene Data'!E181)),NA())</f>
        <v>#N/A</v>
      </c>
      <c r="BE187" s="508" t="e">
        <f ca="1">+IF(AND(ISNUMBER(OFFSET('Hygiene Data'!$E$9,0,10*ROW('Hygiene Data'!E181))),'Data Summary'!DT187="Yes"),OFFSET('Hygiene Data'!$E$9,0,10*ROW('Hygiene Data'!E181)),NA())</f>
        <v>#N/A</v>
      </c>
      <c r="BF187" s="508" t="e">
        <f ca="1">+IF(AND(ISNUMBER(OFFSET('Hygiene Data'!$F$5,0,10*ROW('Hygiene Data'!F181))),'Data Summary'!DU187="Yes"),OFFSET('Hygiene Data'!$F$5,0,10*ROW('Hygiene Data'!F181)),NA())</f>
        <v>#N/A</v>
      </c>
      <c r="BG187" s="508" t="e">
        <f ca="1">+IF(AND(ISNUMBER(OFFSET('Hygiene Data'!$F$7,0,10*ROW('Hygiene Data'!F181))),'Data Summary'!DV187="Yes"),OFFSET('Hygiene Data'!$F$7,0,10*ROW('Hygiene Data'!F181)),NA())</f>
        <v>#N/A</v>
      </c>
      <c r="BH187" s="508" t="e">
        <f ca="1">+IF(AND(ISNUMBER(OFFSET('Hygiene Data'!$F$9,0,10*ROW('Hygiene Data'!F181))),'Data Summary'!DW187="Yes"),OFFSET('Hygiene Data'!$F$9,0,10*ROW('Hygiene Data'!F181)),NA())</f>
        <v>#N/A</v>
      </c>
      <c r="BI187" s="508" t="e">
        <f ca="1">+IF(AND(ISNUMBER(OFFSET('Hygiene Data'!$G$5,0,10*ROW('Hygiene Data'!G181))),'Data Summary'!DX187="Yes"),OFFSET('Hygiene Data'!$G$5,0,10*ROW('Hygiene Data'!G181)),NA())</f>
        <v>#N/A</v>
      </c>
      <c r="BJ187" s="508" t="e">
        <f ca="1">+IF(AND(ISNUMBER(OFFSET('Hygiene Data'!$G$7,0,10*ROW('Hygiene Data'!G181))),'Data Summary'!DY187="Yes"),OFFSET('Hygiene Data'!$G$7,0,10*ROW('Hygiene Data'!G181)),NA())</f>
        <v>#N/A</v>
      </c>
      <c r="BK187" s="508" t="e">
        <f ca="1">+IF(AND(ISNUMBER(OFFSET('Hygiene Data'!$G$9,0,10*ROW('Hygiene Data'!G181))),'Data Summary'!DZ187="Yes"),OFFSET('Hygiene Data'!$G$9,0,10*ROW('Hygiene Data'!G181)),NA())</f>
        <v>#N/A</v>
      </c>
      <c r="BL187" s="508" t="e">
        <f ca="1">+IF(AND(ISNUMBER(OFFSET('Hygiene Data'!$H$5,0,10*ROW('Hygiene Data'!H181))),'Data Summary'!EA187="Yes"),OFFSET('Hygiene Data'!$H$5,0,10*ROW('Hygiene Data'!H181)),NA())</f>
        <v>#N/A</v>
      </c>
      <c r="BM187" s="508" t="e">
        <f ca="1">+IF(AND(ISNUMBER(OFFSET('Hygiene Data'!$H$7,0,10*ROW('Hygiene Data'!H181))),'Data Summary'!EB187="Yes"),OFFSET('Hygiene Data'!$H$7,0,10*ROW('Hygiene Data'!H181)),NA())</f>
        <v>#N/A</v>
      </c>
      <c r="BN187" s="508" t="e">
        <f ca="1">+IF(AND(ISNUMBER(OFFSET('Hygiene Data'!$H$9,0,10*ROW('Hygiene Data'!H181))),'Data Summary'!EC187="Yes"),OFFSET('Hygiene Data'!$H$9,0,10*ROW('Hygiene Data'!H181)),NA())</f>
        <v>#N/A</v>
      </c>
      <c r="BO187" s="508" t="e">
        <f ca="1">+IF(AND(ISNUMBER(OFFSET('Hygiene Data'!$I$5,0,10*ROW('Hygiene Data'!I181))),'Data Summary'!ED187="Yes"),OFFSET('Hygiene Data'!$I$5,0,10*ROW('Hygiene Data'!I181)),NA())</f>
        <v>#N/A</v>
      </c>
      <c r="BP187" s="508" t="e">
        <f ca="1">+IF(AND(ISNUMBER(OFFSET('Hygiene Data'!$I$7,0,10*ROW('Hygiene Data'!I181))),'Data Summary'!EE187="Yes"),OFFSET('Hygiene Data'!$I$7,0,10*ROW('Hygiene Data'!I181)),NA())</f>
        <v>#N/A</v>
      </c>
      <c r="BQ187" s="508" t="e">
        <f ca="1">+IF(AND(ISNUMBER(OFFSET('Hygiene Data'!$I$9,0,10*ROW('Hygiene Data'!I181))),'Data Summary'!EF187="Yes"),OFFSET('Hygiene Data'!$I$9,0,10*ROW('Hygiene Data'!I181)),NA())</f>
        <v>#N/A</v>
      </c>
    </row>
    <row r="188" spans="1:69" x14ac:dyDescent="0.25">
      <c r="A188" s="504" t="e">
        <f ca="1">+RIGHT('Data Summary'!A188,LEN('Data Summary'!A188)-9)</f>
        <v>#VALUE!</v>
      </c>
      <c r="B188" s="478" t="str">
        <f ca="1">+IF(ISTEXT('Data Summary'!B188),'Data Summary'!B188,"")</f>
        <v/>
      </c>
      <c r="C188" s="505" t="e">
        <f ca="1">+VALUE('Data Summary'!C188)</f>
        <v>#VALUE!</v>
      </c>
      <c r="D188" s="506" t="e">
        <f ca="1">+IF(AND(ISNUMBER(OFFSET('Water Data'!$D$4,0,10*ROW('Water Data'!D182))),'Data Summary'!BS188="Yes"),100-OFFSET('Water Data'!$D$4,0,10*ROW('Water Data'!D182)),NA())</f>
        <v>#N/A</v>
      </c>
      <c r="E188" s="506" t="e">
        <f ca="1">+IF(AND(ISNUMBER(OFFSET('Water Data'!$D$6,0,10*ROW('Water Data'!D182))),'Data Summary'!BT188="Yes"),OFFSET('Water Data'!$D$6,0,10*ROW('Water Data'!D182)),NA())</f>
        <v>#N/A</v>
      </c>
      <c r="F188" s="506" t="e">
        <f ca="1">+IF(AND(ISNUMBER(OFFSET('Water Data'!$D$9,0,10*ROW('Water Data'!D182))),'Data Summary'!BU188="Yes"),OFFSET('Water Data'!$D$9,0,10*ROW('Water Data'!D182)),NA())</f>
        <v>#N/A</v>
      </c>
      <c r="G188" s="506" t="e">
        <f ca="1">+IF(AND(ISNUMBER(OFFSET('Water Data'!$E$4,0,10*ROW('Water Data'!E182))),'Data Summary'!BV188="Yes"),100-OFFSET('Water Data'!$E$4,0,10*ROW('Water Data'!E182)),NA())</f>
        <v>#N/A</v>
      </c>
      <c r="H188" s="506" t="e">
        <f ca="1">+IF(AND(ISNUMBER(OFFSET('Water Data'!$E$6,0,10*ROW('Water Data'!E182))),'Data Summary'!BW188="Yes"),OFFSET('Water Data'!$E$6,0,10*ROW('Water Data'!E182)),NA())</f>
        <v>#N/A</v>
      </c>
      <c r="I188" s="506" t="e">
        <f ca="1">+IF(AND(ISNUMBER(OFFSET('Water Data'!$E$9,0,10*ROW('Water Data'!E182))),'Data Summary'!BX188="Yes"),OFFSET('Water Data'!$E$9,0,10*ROW('Water Data'!E182)),NA())</f>
        <v>#N/A</v>
      </c>
      <c r="J188" s="506" t="e">
        <f ca="1">+IF(AND(ISNUMBER(OFFSET('Water Data'!$F$4,0,10*ROW('Water Data'!F182))),'Data Summary'!BY188="Yes"),100-OFFSET('Water Data'!$F$4,0,10*ROW('Water Data'!F182)),NA())</f>
        <v>#N/A</v>
      </c>
      <c r="K188" s="506" t="e">
        <f ca="1">+IF(AND(ISNUMBER(OFFSET('Water Data'!$F$6,0,10*ROW('Water Data'!F182))),'Data Summary'!BZ188="Yes"),OFFSET('Water Data'!$F$6,0,10*ROW('Water Data'!F182)),NA())</f>
        <v>#N/A</v>
      </c>
      <c r="L188" s="506" t="e">
        <f ca="1">+IF(AND(ISNUMBER(OFFSET('Water Data'!$F$9,0,10*ROW('Water Data'!F182))),'Data Summary'!CA188="Yes"),OFFSET('Water Data'!$F$9,0,10*ROW('Water Data'!F182)),NA())</f>
        <v>#N/A</v>
      </c>
      <c r="M188" s="506" t="e">
        <f ca="1">+IF(AND(ISNUMBER(OFFSET('Water Data'!$G$4,0,10*ROW('Water Data'!G182))),'Data Summary'!CB188="Yes"),100-OFFSET('Water Data'!$G$4,0,10*ROW('Water Data'!G182)),NA())</f>
        <v>#N/A</v>
      </c>
      <c r="N188" s="506" t="e">
        <f ca="1">+IF(AND(ISNUMBER(OFFSET('Water Data'!$G$6,0,10*ROW('Water Data'!G182))),'Data Summary'!CC188="Yes"),OFFSET('Water Data'!$G$6,0,10*ROW('Water Data'!G182)),NA())</f>
        <v>#N/A</v>
      </c>
      <c r="O188" s="506" t="e">
        <f ca="1">+IF(AND(ISNUMBER(OFFSET('Water Data'!$G$9,0,10*ROW('Water Data'!G182))),'Data Summary'!CD188="Yes"),OFFSET('Water Data'!$G$9,0,10*ROW('Water Data'!G182)),NA())</f>
        <v>#N/A</v>
      </c>
      <c r="P188" s="506" t="e">
        <f ca="1">+IF(AND(ISNUMBER(OFFSET('Water Data'!$H$4,0,10*ROW('Water Data'!H182))),'Data Summary'!CE188="Yes"),100-OFFSET('Water Data'!$H$4,0,10*ROW('Water Data'!H182)),NA())</f>
        <v>#N/A</v>
      </c>
      <c r="Q188" s="506" t="e">
        <f ca="1">+IF(AND(ISNUMBER(OFFSET('Water Data'!$H$6,0,10*ROW('Water Data'!H182))),'Data Summary'!CF188="Yes"),OFFSET('Water Data'!$H$6,0,10*ROW('Water Data'!H182)),NA())</f>
        <v>#N/A</v>
      </c>
      <c r="R188" s="506" t="e">
        <f ca="1">+IF(AND(ISNUMBER(OFFSET('Water Data'!$H$9,0,10*ROW('Water Data'!H182))),'Data Summary'!CG188="Yes"),OFFSET('Water Data'!$H$9,0,10*ROW('Water Data'!H182)),NA())</f>
        <v>#N/A</v>
      </c>
      <c r="S188" s="506" t="e">
        <f ca="1">+IF(AND(ISNUMBER(OFFSET('Water Data'!$I$4,0,10*ROW('Water Data'!I182))),'Data Summary'!CH188="Yes"),100-OFFSET('Water Data'!$I$4,0,10*ROW('Water Data'!I182)),NA())</f>
        <v>#N/A</v>
      </c>
      <c r="T188" s="506" t="e">
        <f ca="1">+IF(AND(ISNUMBER(OFFSET('Water Data'!$I$6,0,10*ROW('Water Data'!I182))),'Data Summary'!CI188="Yes"),OFFSET('Water Data'!$I$6,0,10*ROW('Water Data'!I182)),NA())</f>
        <v>#N/A</v>
      </c>
      <c r="U188" s="506" t="e">
        <f ca="1">+IF(AND(ISNUMBER(OFFSET('Water Data'!$I$9,0,10*ROW('Water Data'!I182))),'Data Summary'!CJ188="Yes"),OFFSET('Water Data'!$I$9,0,10*ROW('Water Data'!I182)),NA())</f>
        <v>#N/A</v>
      </c>
      <c r="V188" s="507" t="e">
        <f ca="1">+IF(AND(ISNUMBER(OFFSET('Sanitation Data'!$D$4,0,10*ROW('Sanitation Data'!D182))),'Data Summary'!CK188="Yes"),100-OFFSET('Sanitation Data'!$D$4,0,10*ROW('Sanitation Data'!D182)),NA())</f>
        <v>#N/A</v>
      </c>
      <c r="W188" s="507" t="e">
        <f ca="1">+IF(AND(ISNUMBER(OFFSET('Sanitation Data'!$D$6,0,10*ROW('Sanitation Data'!D182))),'Data Summary'!CL188="Yes"),OFFSET('Sanitation Data'!$D$6,0,10*ROW('Sanitation Data'!D182)),NA())</f>
        <v>#N/A</v>
      </c>
      <c r="X188" s="507" t="e">
        <f ca="1">+IF(AND(ISNUMBER(OFFSET('Sanitation Data'!$D$10,0,10*ROW('Sanitation Data'!D182))),'Data Summary'!CM188="Yes"),OFFSET('Sanitation Data'!$D$10,0,10*ROW('Sanitation Data'!D182)),NA())</f>
        <v>#N/A</v>
      </c>
      <c r="Y188" s="507" t="e">
        <f ca="1">+IF(AND(ISNUMBER(OFFSET('Sanitation Data'!$D$11,0,10*ROW('Sanitation Data'!D182))),'Data Summary'!CN188="Yes"),OFFSET('Sanitation Data'!$D$11,0,10*ROW('Sanitation Data'!D182)),NA())</f>
        <v>#N/A</v>
      </c>
      <c r="Z188" s="507" t="e">
        <f ca="1">+IF(AND(ISNUMBER(OFFSET('Sanitation Data'!$D$12,0,10*ROW('Sanitation Data'!D182))),'Data Summary'!CO188="Yes"),OFFSET('Sanitation Data'!$D$12,0,10*ROW('Sanitation Data'!D182)),NA())</f>
        <v>#N/A</v>
      </c>
      <c r="AA188" s="507" t="e">
        <f ca="1">+IF(AND(ISNUMBER(OFFSET('Sanitation Data'!$E$4,0,10*ROW('Sanitation Data'!E182))),'Data Summary'!CP188="Yes"),100-OFFSET('Sanitation Data'!$E$4,0,10*ROW('Sanitation Data'!E182)),NA())</f>
        <v>#N/A</v>
      </c>
      <c r="AB188" s="507" t="e">
        <f ca="1">+IF(AND(ISNUMBER(OFFSET('Sanitation Data'!$E$6,0,10*ROW('Sanitation Data'!E182))),'Data Summary'!CQ188="Yes"),OFFSET('Sanitation Data'!$E$6,0,10*ROW('Sanitation Data'!E182)),NA())</f>
        <v>#N/A</v>
      </c>
      <c r="AC188" s="507" t="e">
        <f ca="1">+IF(AND(ISNUMBER(OFFSET('Sanitation Data'!$E$10,0,10*ROW('Sanitation Data'!E182))),'Data Summary'!CR188="Yes"),OFFSET('Sanitation Data'!$E$10,0,10*ROW('Sanitation Data'!E182)),NA())</f>
        <v>#N/A</v>
      </c>
      <c r="AD188" s="507" t="e">
        <f ca="1">+IF(AND(ISNUMBER(OFFSET('Sanitation Data'!$E$11,0,10*ROW('Sanitation Data'!E182))),'Data Summary'!CS188="Yes"),OFFSET('Sanitation Data'!$E$11,0,10*ROW('Sanitation Data'!E182)),NA())</f>
        <v>#N/A</v>
      </c>
      <c r="AE188" s="507" t="e">
        <f ca="1">+IF(AND(ISNUMBER(OFFSET('Sanitation Data'!$E$12,0,10*ROW('Sanitation Data'!E182))),'Data Summary'!CT188="Yes"),OFFSET('Sanitation Data'!$E$12,0,10*ROW('Sanitation Data'!E182)),NA())</f>
        <v>#N/A</v>
      </c>
      <c r="AF188" s="507" t="e">
        <f ca="1">+IF(AND(ISNUMBER(OFFSET('Sanitation Data'!$F$4,0,10*ROW('Sanitation Data'!F182))),'Data Summary'!CU188="Yes"),100-OFFSET('Sanitation Data'!$F$4,0,10*ROW('Sanitation Data'!F182)),NA())</f>
        <v>#N/A</v>
      </c>
      <c r="AG188" s="507" t="e">
        <f ca="1">+IF(AND(ISNUMBER(OFFSET('Sanitation Data'!$F$6,0,10*ROW('Sanitation Data'!F182))),'Data Summary'!CV188="Yes"),OFFSET('Sanitation Data'!$F$6,0,10*ROW('Sanitation Data'!F182)),NA())</f>
        <v>#N/A</v>
      </c>
      <c r="AH188" s="507" t="e">
        <f ca="1">+IF(AND(ISNUMBER(OFFSET('Sanitation Data'!$F$10,0,10*ROW('Sanitation Data'!F182))),'Data Summary'!CW188="Yes"),OFFSET('Sanitation Data'!$F$10,0,10*ROW('Sanitation Data'!F182)),NA())</f>
        <v>#N/A</v>
      </c>
      <c r="AI188" s="507" t="e">
        <f ca="1">+IF(AND(ISNUMBER(OFFSET('Sanitation Data'!$F$11,0,10*ROW('Sanitation Data'!F182))),'Data Summary'!CX188="Yes"),OFFSET('Sanitation Data'!$F$11,0,10*ROW('Sanitation Data'!F182)),NA())</f>
        <v>#N/A</v>
      </c>
      <c r="AJ188" s="507" t="e">
        <f ca="1">+IF(AND(ISNUMBER(OFFSET('Sanitation Data'!$F$12,0,10*ROW('Sanitation Data'!F182))),'Data Summary'!CY188="Yes"),OFFSET('Sanitation Data'!$F$12,0,10*ROW('Sanitation Data'!F182)),NA())</f>
        <v>#N/A</v>
      </c>
      <c r="AK188" s="507" t="e">
        <f ca="1">+IF(AND(ISNUMBER(OFFSET('Sanitation Data'!$G$4,0,10*ROW('Sanitation Data'!G182))),'Data Summary'!CZ188="Yes"),100-OFFSET('Sanitation Data'!$G$4,0,10*ROW('Sanitation Data'!G182)),NA())</f>
        <v>#N/A</v>
      </c>
      <c r="AL188" s="507" t="e">
        <f ca="1">+IF(AND(ISNUMBER(OFFSET('Sanitation Data'!$G$6,0,10*ROW('Sanitation Data'!G182))),'Data Summary'!DA188="Yes"),OFFSET('Sanitation Data'!$G$6,0,10*ROW('Sanitation Data'!G182)),NA())</f>
        <v>#N/A</v>
      </c>
      <c r="AM188" s="507" t="e">
        <f ca="1">+IF(AND(ISNUMBER(OFFSET('Sanitation Data'!$G$10,0,10*ROW('Sanitation Data'!G182))),'Data Summary'!DB188="Yes"),OFFSET('Sanitation Data'!$G$10,0,10*ROW('Sanitation Data'!G182)),NA())</f>
        <v>#N/A</v>
      </c>
      <c r="AN188" s="507" t="e">
        <f ca="1">+IF(AND(ISNUMBER(OFFSET('Sanitation Data'!$G$11,0,10*ROW('Sanitation Data'!G182))),'Data Summary'!DC188="Yes"),OFFSET('Sanitation Data'!$G$11,0,10*ROW('Sanitation Data'!G182)),NA())</f>
        <v>#N/A</v>
      </c>
      <c r="AO188" s="507" t="e">
        <f ca="1">+IF(AND(ISNUMBER(OFFSET('Sanitation Data'!$G$12,0,10*ROW('Sanitation Data'!G182))),'Data Summary'!DD188="Yes"),OFFSET('Sanitation Data'!$G$12,0,10*ROW('Sanitation Data'!G182)),NA())</f>
        <v>#N/A</v>
      </c>
      <c r="AP188" s="507" t="e">
        <f ca="1">+IF(AND(ISNUMBER(OFFSET('Sanitation Data'!$H$4,0,10*ROW('Sanitation Data'!H182))),'Data Summary'!DE188="Yes"),100-OFFSET('Sanitation Data'!$H$4,0,10*ROW('Sanitation Data'!H182)),NA())</f>
        <v>#N/A</v>
      </c>
      <c r="AQ188" s="507" t="e">
        <f ca="1">+IF(AND(ISNUMBER(OFFSET('Sanitation Data'!$H$6,0,10*ROW('Sanitation Data'!H182))),'Data Summary'!DF188="Yes"),OFFSET('Sanitation Data'!$H$6,0,10*ROW('Sanitation Data'!H182)),NA())</f>
        <v>#N/A</v>
      </c>
      <c r="AR188" s="507" t="e">
        <f ca="1">+IF(AND(ISNUMBER(OFFSET('Sanitation Data'!$H$10,0,10*ROW('Sanitation Data'!H182))),'Data Summary'!DG188="Yes"),OFFSET('Sanitation Data'!$H$10,0,10*ROW('Sanitation Data'!H182)),NA())</f>
        <v>#N/A</v>
      </c>
      <c r="AS188" s="507" t="e">
        <f ca="1">+IF(AND(ISNUMBER(OFFSET('Sanitation Data'!$H$11,0,10*ROW('Sanitation Data'!H182))),'Data Summary'!DH188="Yes"),OFFSET('Sanitation Data'!$H$11,0,10*ROW('Sanitation Data'!H182)),NA())</f>
        <v>#N/A</v>
      </c>
      <c r="AT188" s="507" t="e">
        <f ca="1">+IF(AND(ISNUMBER(OFFSET('Sanitation Data'!$H$12,0,10*ROW('Sanitation Data'!H182))),'Data Summary'!DI188="Yes"),OFFSET('Sanitation Data'!$H$12,0,10*ROW('Sanitation Data'!H182)),NA())</f>
        <v>#N/A</v>
      </c>
      <c r="AU188" s="507" t="e">
        <f ca="1">+IF(AND(ISNUMBER(OFFSET('Sanitation Data'!$I$4,0,10*ROW('Sanitation Data'!I182))),'Data Summary'!DJ188="Yes"),100-OFFSET('Sanitation Data'!$I$4,0,10*ROW('Sanitation Data'!I182)),NA())</f>
        <v>#N/A</v>
      </c>
      <c r="AV188" s="507" t="e">
        <f ca="1">+IF(AND(ISNUMBER(OFFSET('Sanitation Data'!$I$6,0,10*ROW('Sanitation Data'!I182))),'Data Summary'!DK188="Yes"),OFFSET('Sanitation Data'!$I$6,0,10*ROW('Sanitation Data'!I182)),NA())</f>
        <v>#N/A</v>
      </c>
      <c r="AW188" s="507" t="e">
        <f ca="1">+IF(AND(ISNUMBER(OFFSET('Sanitation Data'!$I$10,0,10*ROW('Sanitation Data'!I182))),'Data Summary'!DL188="Yes"),OFFSET('Sanitation Data'!$I$10,0,10*ROW('Sanitation Data'!I182)),NA())</f>
        <v>#N/A</v>
      </c>
      <c r="AX188" s="507" t="e">
        <f ca="1">+IF(AND(ISNUMBER(OFFSET('Sanitation Data'!$I$11,0,10*ROW('Sanitation Data'!I182))),'Data Summary'!DM188="Yes"),OFFSET('Sanitation Data'!$I$11,0,10*ROW('Sanitation Data'!I182)),NA())</f>
        <v>#N/A</v>
      </c>
      <c r="AY188" s="507" t="e">
        <f ca="1">+IF(AND(ISNUMBER(OFFSET('Sanitation Data'!$I$12,0,10*ROW('Sanitation Data'!I182))),'Data Summary'!DN188="Yes"),OFFSET('Sanitation Data'!$I$12,0,10*ROW('Sanitation Data'!I182)),NA())</f>
        <v>#N/A</v>
      </c>
      <c r="AZ188" s="508" t="e">
        <f ca="1">+IF(AND(ISNUMBER(OFFSET('Hygiene Data'!$D$5,0,10*ROW('Hygiene Data'!D182))),'Data Summary'!DO188="Yes"),OFFSET('Hygiene Data'!$D$5,0,10*ROW('Hygiene Data'!D182)),NA())</f>
        <v>#N/A</v>
      </c>
      <c r="BA188" s="508" t="e">
        <f ca="1">+IF(AND(ISNUMBER(OFFSET('Hygiene Data'!$D$7,0,10*ROW('Hygiene Data'!D182))),'Data Summary'!DP188="Yes"),OFFSET('Hygiene Data'!$D$7,0,10*ROW('Hygiene Data'!D182)),NA())</f>
        <v>#N/A</v>
      </c>
      <c r="BB188" s="508" t="e">
        <f ca="1">+IF(AND(ISNUMBER(OFFSET('Hygiene Data'!$D$9,0,10*ROW('Hygiene Data'!D182))),'Data Summary'!DQ188="Yes"),OFFSET('Hygiene Data'!$D$9,0,10*ROW('Hygiene Data'!D182)),NA())</f>
        <v>#N/A</v>
      </c>
      <c r="BC188" s="508" t="e">
        <f ca="1">+IF(AND(ISNUMBER(OFFSET('Hygiene Data'!$E$5,0,10*ROW('Hygiene Data'!E182))),'Data Summary'!DR188="Yes"),OFFSET('Hygiene Data'!$E$5,0,10*ROW('Hygiene Data'!E182)),NA())</f>
        <v>#N/A</v>
      </c>
      <c r="BD188" s="508" t="e">
        <f ca="1">+IF(AND(ISNUMBER(OFFSET('Hygiene Data'!$E$7,0,10*ROW('Hygiene Data'!E182))),'Data Summary'!DS188="Yes"),OFFSET('Hygiene Data'!$E$7,0,10*ROW('Hygiene Data'!E182)),NA())</f>
        <v>#N/A</v>
      </c>
      <c r="BE188" s="508" t="e">
        <f ca="1">+IF(AND(ISNUMBER(OFFSET('Hygiene Data'!$E$9,0,10*ROW('Hygiene Data'!E182))),'Data Summary'!DT188="Yes"),OFFSET('Hygiene Data'!$E$9,0,10*ROW('Hygiene Data'!E182)),NA())</f>
        <v>#N/A</v>
      </c>
      <c r="BF188" s="508" t="e">
        <f ca="1">+IF(AND(ISNUMBER(OFFSET('Hygiene Data'!$F$5,0,10*ROW('Hygiene Data'!F182))),'Data Summary'!DU188="Yes"),OFFSET('Hygiene Data'!$F$5,0,10*ROW('Hygiene Data'!F182)),NA())</f>
        <v>#N/A</v>
      </c>
      <c r="BG188" s="508" t="e">
        <f ca="1">+IF(AND(ISNUMBER(OFFSET('Hygiene Data'!$F$7,0,10*ROW('Hygiene Data'!F182))),'Data Summary'!DV188="Yes"),OFFSET('Hygiene Data'!$F$7,0,10*ROW('Hygiene Data'!F182)),NA())</f>
        <v>#N/A</v>
      </c>
      <c r="BH188" s="508" t="e">
        <f ca="1">+IF(AND(ISNUMBER(OFFSET('Hygiene Data'!$F$9,0,10*ROW('Hygiene Data'!F182))),'Data Summary'!DW188="Yes"),OFFSET('Hygiene Data'!$F$9,0,10*ROW('Hygiene Data'!F182)),NA())</f>
        <v>#N/A</v>
      </c>
      <c r="BI188" s="508" t="e">
        <f ca="1">+IF(AND(ISNUMBER(OFFSET('Hygiene Data'!$G$5,0,10*ROW('Hygiene Data'!G182))),'Data Summary'!DX188="Yes"),OFFSET('Hygiene Data'!$G$5,0,10*ROW('Hygiene Data'!G182)),NA())</f>
        <v>#N/A</v>
      </c>
      <c r="BJ188" s="508" t="e">
        <f ca="1">+IF(AND(ISNUMBER(OFFSET('Hygiene Data'!$G$7,0,10*ROW('Hygiene Data'!G182))),'Data Summary'!DY188="Yes"),OFFSET('Hygiene Data'!$G$7,0,10*ROW('Hygiene Data'!G182)),NA())</f>
        <v>#N/A</v>
      </c>
      <c r="BK188" s="508" t="e">
        <f ca="1">+IF(AND(ISNUMBER(OFFSET('Hygiene Data'!$G$9,0,10*ROW('Hygiene Data'!G182))),'Data Summary'!DZ188="Yes"),OFFSET('Hygiene Data'!$G$9,0,10*ROW('Hygiene Data'!G182)),NA())</f>
        <v>#N/A</v>
      </c>
      <c r="BL188" s="508" t="e">
        <f ca="1">+IF(AND(ISNUMBER(OFFSET('Hygiene Data'!$H$5,0,10*ROW('Hygiene Data'!H182))),'Data Summary'!EA188="Yes"),OFFSET('Hygiene Data'!$H$5,0,10*ROW('Hygiene Data'!H182)),NA())</f>
        <v>#N/A</v>
      </c>
      <c r="BM188" s="508" t="e">
        <f ca="1">+IF(AND(ISNUMBER(OFFSET('Hygiene Data'!$H$7,0,10*ROW('Hygiene Data'!H182))),'Data Summary'!EB188="Yes"),OFFSET('Hygiene Data'!$H$7,0,10*ROW('Hygiene Data'!H182)),NA())</f>
        <v>#N/A</v>
      </c>
      <c r="BN188" s="508" t="e">
        <f ca="1">+IF(AND(ISNUMBER(OFFSET('Hygiene Data'!$H$9,0,10*ROW('Hygiene Data'!H182))),'Data Summary'!EC188="Yes"),OFFSET('Hygiene Data'!$H$9,0,10*ROW('Hygiene Data'!H182)),NA())</f>
        <v>#N/A</v>
      </c>
      <c r="BO188" s="508" t="e">
        <f ca="1">+IF(AND(ISNUMBER(OFFSET('Hygiene Data'!$I$5,0,10*ROW('Hygiene Data'!I182))),'Data Summary'!ED188="Yes"),OFFSET('Hygiene Data'!$I$5,0,10*ROW('Hygiene Data'!I182)),NA())</f>
        <v>#N/A</v>
      </c>
      <c r="BP188" s="508" t="e">
        <f ca="1">+IF(AND(ISNUMBER(OFFSET('Hygiene Data'!$I$7,0,10*ROW('Hygiene Data'!I182))),'Data Summary'!EE188="Yes"),OFFSET('Hygiene Data'!$I$7,0,10*ROW('Hygiene Data'!I182)),NA())</f>
        <v>#N/A</v>
      </c>
      <c r="BQ188" s="508" t="e">
        <f ca="1">+IF(AND(ISNUMBER(OFFSET('Hygiene Data'!$I$9,0,10*ROW('Hygiene Data'!I182))),'Data Summary'!EF188="Yes"),OFFSET('Hygiene Data'!$I$9,0,10*ROW('Hygiene Data'!I182)),NA())</f>
        <v>#N/A</v>
      </c>
    </row>
    <row r="189" spans="1:69" x14ac:dyDescent="0.25">
      <c r="A189" s="504" t="e">
        <f ca="1">+RIGHT('Data Summary'!A189,LEN('Data Summary'!A189)-9)</f>
        <v>#VALUE!</v>
      </c>
      <c r="B189" s="478" t="str">
        <f ca="1">+IF(ISTEXT('Data Summary'!B189),'Data Summary'!B189,"")</f>
        <v/>
      </c>
      <c r="C189" s="505" t="e">
        <f ca="1">+VALUE('Data Summary'!C189)</f>
        <v>#VALUE!</v>
      </c>
      <c r="D189" s="506" t="e">
        <f ca="1">+IF(AND(ISNUMBER(OFFSET('Water Data'!$D$4,0,10*ROW('Water Data'!D183))),'Data Summary'!BS189="Yes"),100-OFFSET('Water Data'!$D$4,0,10*ROW('Water Data'!D183)),NA())</f>
        <v>#N/A</v>
      </c>
      <c r="E189" s="506" t="e">
        <f ca="1">+IF(AND(ISNUMBER(OFFSET('Water Data'!$D$6,0,10*ROW('Water Data'!D183))),'Data Summary'!BT189="Yes"),OFFSET('Water Data'!$D$6,0,10*ROW('Water Data'!D183)),NA())</f>
        <v>#N/A</v>
      </c>
      <c r="F189" s="506" t="e">
        <f ca="1">+IF(AND(ISNUMBER(OFFSET('Water Data'!$D$9,0,10*ROW('Water Data'!D183))),'Data Summary'!BU189="Yes"),OFFSET('Water Data'!$D$9,0,10*ROW('Water Data'!D183)),NA())</f>
        <v>#N/A</v>
      </c>
      <c r="G189" s="506" t="e">
        <f ca="1">+IF(AND(ISNUMBER(OFFSET('Water Data'!$E$4,0,10*ROW('Water Data'!E183))),'Data Summary'!BV189="Yes"),100-OFFSET('Water Data'!$E$4,0,10*ROW('Water Data'!E183)),NA())</f>
        <v>#N/A</v>
      </c>
      <c r="H189" s="506" t="e">
        <f ca="1">+IF(AND(ISNUMBER(OFFSET('Water Data'!$E$6,0,10*ROW('Water Data'!E183))),'Data Summary'!BW189="Yes"),OFFSET('Water Data'!$E$6,0,10*ROW('Water Data'!E183)),NA())</f>
        <v>#N/A</v>
      </c>
      <c r="I189" s="506" t="e">
        <f ca="1">+IF(AND(ISNUMBER(OFFSET('Water Data'!$E$9,0,10*ROW('Water Data'!E183))),'Data Summary'!BX189="Yes"),OFFSET('Water Data'!$E$9,0,10*ROW('Water Data'!E183)),NA())</f>
        <v>#N/A</v>
      </c>
      <c r="J189" s="506" t="e">
        <f ca="1">+IF(AND(ISNUMBER(OFFSET('Water Data'!$F$4,0,10*ROW('Water Data'!F183))),'Data Summary'!BY189="Yes"),100-OFFSET('Water Data'!$F$4,0,10*ROW('Water Data'!F183)),NA())</f>
        <v>#N/A</v>
      </c>
      <c r="K189" s="506" t="e">
        <f ca="1">+IF(AND(ISNUMBER(OFFSET('Water Data'!$F$6,0,10*ROW('Water Data'!F183))),'Data Summary'!BZ189="Yes"),OFFSET('Water Data'!$F$6,0,10*ROW('Water Data'!F183)),NA())</f>
        <v>#N/A</v>
      </c>
      <c r="L189" s="506" t="e">
        <f ca="1">+IF(AND(ISNUMBER(OFFSET('Water Data'!$F$9,0,10*ROW('Water Data'!F183))),'Data Summary'!CA189="Yes"),OFFSET('Water Data'!$F$9,0,10*ROW('Water Data'!F183)),NA())</f>
        <v>#N/A</v>
      </c>
      <c r="M189" s="506" t="e">
        <f ca="1">+IF(AND(ISNUMBER(OFFSET('Water Data'!$G$4,0,10*ROW('Water Data'!G183))),'Data Summary'!CB189="Yes"),100-OFFSET('Water Data'!$G$4,0,10*ROW('Water Data'!G183)),NA())</f>
        <v>#N/A</v>
      </c>
      <c r="N189" s="506" t="e">
        <f ca="1">+IF(AND(ISNUMBER(OFFSET('Water Data'!$G$6,0,10*ROW('Water Data'!G183))),'Data Summary'!CC189="Yes"),OFFSET('Water Data'!$G$6,0,10*ROW('Water Data'!G183)),NA())</f>
        <v>#N/A</v>
      </c>
      <c r="O189" s="506" t="e">
        <f ca="1">+IF(AND(ISNUMBER(OFFSET('Water Data'!$G$9,0,10*ROW('Water Data'!G183))),'Data Summary'!CD189="Yes"),OFFSET('Water Data'!$G$9,0,10*ROW('Water Data'!G183)),NA())</f>
        <v>#N/A</v>
      </c>
      <c r="P189" s="506" t="e">
        <f ca="1">+IF(AND(ISNUMBER(OFFSET('Water Data'!$H$4,0,10*ROW('Water Data'!H183))),'Data Summary'!CE189="Yes"),100-OFFSET('Water Data'!$H$4,0,10*ROW('Water Data'!H183)),NA())</f>
        <v>#N/A</v>
      </c>
      <c r="Q189" s="506" t="e">
        <f ca="1">+IF(AND(ISNUMBER(OFFSET('Water Data'!$H$6,0,10*ROW('Water Data'!H183))),'Data Summary'!CF189="Yes"),OFFSET('Water Data'!$H$6,0,10*ROW('Water Data'!H183)),NA())</f>
        <v>#N/A</v>
      </c>
      <c r="R189" s="506" t="e">
        <f ca="1">+IF(AND(ISNUMBER(OFFSET('Water Data'!$H$9,0,10*ROW('Water Data'!H183))),'Data Summary'!CG189="Yes"),OFFSET('Water Data'!$H$9,0,10*ROW('Water Data'!H183)),NA())</f>
        <v>#N/A</v>
      </c>
      <c r="S189" s="506" t="e">
        <f ca="1">+IF(AND(ISNUMBER(OFFSET('Water Data'!$I$4,0,10*ROW('Water Data'!I183))),'Data Summary'!CH189="Yes"),100-OFFSET('Water Data'!$I$4,0,10*ROW('Water Data'!I183)),NA())</f>
        <v>#N/A</v>
      </c>
      <c r="T189" s="506" t="e">
        <f ca="1">+IF(AND(ISNUMBER(OFFSET('Water Data'!$I$6,0,10*ROW('Water Data'!I183))),'Data Summary'!CI189="Yes"),OFFSET('Water Data'!$I$6,0,10*ROW('Water Data'!I183)),NA())</f>
        <v>#N/A</v>
      </c>
      <c r="U189" s="506" t="e">
        <f ca="1">+IF(AND(ISNUMBER(OFFSET('Water Data'!$I$9,0,10*ROW('Water Data'!I183))),'Data Summary'!CJ189="Yes"),OFFSET('Water Data'!$I$9,0,10*ROW('Water Data'!I183)),NA())</f>
        <v>#N/A</v>
      </c>
      <c r="V189" s="507" t="e">
        <f ca="1">+IF(AND(ISNUMBER(OFFSET('Sanitation Data'!$D$4,0,10*ROW('Sanitation Data'!D183))),'Data Summary'!CK189="Yes"),100-OFFSET('Sanitation Data'!$D$4,0,10*ROW('Sanitation Data'!D183)),NA())</f>
        <v>#N/A</v>
      </c>
      <c r="W189" s="507" t="e">
        <f ca="1">+IF(AND(ISNUMBER(OFFSET('Sanitation Data'!$D$6,0,10*ROW('Sanitation Data'!D183))),'Data Summary'!CL189="Yes"),OFFSET('Sanitation Data'!$D$6,0,10*ROW('Sanitation Data'!D183)),NA())</f>
        <v>#N/A</v>
      </c>
      <c r="X189" s="507" t="e">
        <f ca="1">+IF(AND(ISNUMBER(OFFSET('Sanitation Data'!$D$10,0,10*ROW('Sanitation Data'!D183))),'Data Summary'!CM189="Yes"),OFFSET('Sanitation Data'!$D$10,0,10*ROW('Sanitation Data'!D183)),NA())</f>
        <v>#N/A</v>
      </c>
      <c r="Y189" s="507" t="e">
        <f ca="1">+IF(AND(ISNUMBER(OFFSET('Sanitation Data'!$D$11,0,10*ROW('Sanitation Data'!D183))),'Data Summary'!CN189="Yes"),OFFSET('Sanitation Data'!$D$11,0,10*ROW('Sanitation Data'!D183)),NA())</f>
        <v>#N/A</v>
      </c>
      <c r="Z189" s="507" t="e">
        <f ca="1">+IF(AND(ISNUMBER(OFFSET('Sanitation Data'!$D$12,0,10*ROW('Sanitation Data'!D183))),'Data Summary'!CO189="Yes"),OFFSET('Sanitation Data'!$D$12,0,10*ROW('Sanitation Data'!D183)),NA())</f>
        <v>#N/A</v>
      </c>
      <c r="AA189" s="507" t="e">
        <f ca="1">+IF(AND(ISNUMBER(OFFSET('Sanitation Data'!$E$4,0,10*ROW('Sanitation Data'!E183))),'Data Summary'!CP189="Yes"),100-OFFSET('Sanitation Data'!$E$4,0,10*ROW('Sanitation Data'!E183)),NA())</f>
        <v>#N/A</v>
      </c>
      <c r="AB189" s="507" t="e">
        <f ca="1">+IF(AND(ISNUMBER(OFFSET('Sanitation Data'!$E$6,0,10*ROW('Sanitation Data'!E183))),'Data Summary'!CQ189="Yes"),OFFSET('Sanitation Data'!$E$6,0,10*ROW('Sanitation Data'!E183)),NA())</f>
        <v>#N/A</v>
      </c>
      <c r="AC189" s="507" t="e">
        <f ca="1">+IF(AND(ISNUMBER(OFFSET('Sanitation Data'!$E$10,0,10*ROW('Sanitation Data'!E183))),'Data Summary'!CR189="Yes"),OFFSET('Sanitation Data'!$E$10,0,10*ROW('Sanitation Data'!E183)),NA())</f>
        <v>#N/A</v>
      </c>
      <c r="AD189" s="507" t="e">
        <f ca="1">+IF(AND(ISNUMBER(OFFSET('Sanitation Data'!$E$11,0,10*ROW('Sanitation Data'!E183))),'Data Summary'!CS189="Yes"),OFFSET('Sanitation Data'!$E$11,0,10*ROW('Sanitation Data'!E183)),NA())</f>
        <v>#N/A</v>
      </c>
      <c r="AE189" s="507" t="e">
        <f ca="1">+IF(AND(ISNUMBER(OFFSET('Sanitation Data'!$E$12,0,10*ROW('Sanitation Data'!E183))),'Data Summary'!CT189="Yes"),OFFSET('Sanitation Data'!$E$12,0,10*ROW('Sanitation Data'!E183)),NA())</f>
        <v>#N/A</v>
      </c>
      <c r="AF189" s="507" t="e">
        <f ca="1">+IF(AND(ISNUMBER(OFFSET('Sanitation Data'!$F$4,0,10*ROW('Sanitation Data'!F183))),'Data Summary'!CU189="Yes"),100-OFFSET('Sanitation Data'!$F$4,0,10*ROW('Sanitation Data'!F183)),NA())</f>
        <v>#N/A</v>
      </c>
      <c r="AG189" s="507" t="e">
        <f ca="1">+IF(AND(ISNUMBER(OFFSET('Sanitation Data'!$F$6,0,10*ROW('Sanitation Data'!F183))),'Data Summary'!CV189="Yes"),OFFSET('Sanitation Data'!$F$6,0,10*ROW('Sanitation Data'!F183)),NA())</f>
        <v>#N/A</v>
      </c>
      <c r="AH189" s="507" t="e">
        <f ca="1">+IF(AND(ISNUMBER(OFFSET('Sanitation Data'!$F$10,0,10*ROW('Sanitation Data'!F183))),'Data Summary'!CW189="Yes"),OFFSET('Sanitation Data'!$F$10,0,10*ROW('Sanitation Data'!F183)),NA())</f>
        <v>#N/A</v>
      </c>
      <c r="AI189" s="507" t="e">
        <f ca="1">+IF(AND(ISNUMBER(OFFSET('Sanitation Data'!$F$11,0,10*ROW('Sanitation Data'!F183))),'Data Summary'!CX189="Yes"),OFFSET('Sanitation Data'!$F$11,0,10*ROW('Sanitation Data'!F183)),NA())</f>
        <v>#N/A</v>
      </c>
      <c r="AJ189" s="507" t="e">
        <f ca="1">+IF(AND(ISNUMBER(OFFSET('Sanitation Data'!$F$12,0,10*ROW('Sanitation Data'!F183))),'Data Summary'!CY189="Yes"),OFFSET('Sanitation Data'!$F$12,0,10*ROW('Sanitation Data'!F183)),NA())</f>
        <v>#N/A</v>
      </c>
      <c r="AK189" s="507" t="e">
        <f ca="1">+IF(AND(ISNUMBER(OFFSET('Sanitation Data'!$G$4,0,10*ROW('Sanitation Data'!G183))),'Data Summary'!CZ189="Yes"),100-OFFSET('Sanitation Data'!$G$4,0,10*ROW('Sanitation Data'!G183)),NA())</f>
        <v>#N/A</v>
      </c>
      <c r="AL189" s="507" t="e">
        <f ca="1">+IF(AND(ISNUMBER(OFFSET('Sanitation Data'!$G$6,0,10*ROW('Sanitation Data'!G183))),'Data Summary'!DA189="Yes"),OFFSET('Sanitation Data'!$G$6,0,10*ROW('Sanitation Data'!G183)),NA())</f>
        <v>#N/A</v>
      </c>
      <c r="AM189" s="507" t="e">
        <f ca="1">+IF(AND(ISNUMBER(OFFSET('Sanitation Data'!$G$10,0,10*ROW('Sanitation Data'!G183))),'Data Summary'!DB189="Yes"),OFFSET('Sanitation Data'!$G$10,0,10*ROW('Sanitation Data'!G183)),NA())</f>
        <v>#N/A</v>
      </c>
      <c r="AN189" s="507" t="e">
        <f ca="1">+IF(AND(ISNUMBER(OFFSET('Sanitation Data'!$G$11,0,10*ROW('Sanitation Data'!G183))),'Data Summary'!DC189="Yes"),OFFSET('Sanitation Data'!$G$11,0,10*ROW('Sanitation Data'!G183)),NA())</f>
        <v>#N/A</v>
      </c>
      <c r="AO189" s="507" t="e">
        <f ca="1">+IF(AND(ISNUMBER(OFFSET('Sanitation Data'!$G$12,0,10*ROW('Sanitation Data'!G183))),'Data Summary'!DD189="Yes"),OFFSET('Sanitation Data'!$G$12,0,10*ROW('Sanitation Data'!G183)),NA())</f>
        <v>#N/A</v>
      </c>
      <c r="AP189" s="507" t="e">
        <f ca="1">+IF(AND(ISNUMBER(OFFSET('Sanitation Data'!$H$4,0,10*ROW('Sanitation Data'!H183))),'Data Summary'!DE189="Yes"),100-OFFSET('Sanitation Data'!$H$4,0,10*ROW('Sanitation Data'!H183)),NA())</f>
        <v>#N/A</v>
      </c>
      <c r="AQ189" s="507" t="e">
        <f ca="1">+IF(AND(ISNUMBER(OFFSET('Sanitation Data'!$H$6,0,10*ROW('Sanitation Data'!H183))),'Data Summary'!DF189="Yes"),OFFSET('Sanitation Data'!$H$6,0,10*ROW('Sanitation Data'!H183)),NA())</f>
        <v>#N/A</v>
      </c>
      <c r="AR189" s="507" t="e">
        <f ca="1">+IF(AND(ISNUMBER(OFFSET('Sanitation Data'!$H$10,0,10*ROW('Sanitation Data'!H183))),'Data Summary'!DG189="Yes"),OFFSET('Sanitation Data'!$H$10,0,10*ROW('Sanitation Data'!H183)),NA())</f>
        <v>#N/A</v>
      </c>
      <c r="AS189" s="507" t="e">
        <f ca="1">+IF(AND(ISNUMBER(OFFSET('Sanitation Data'!$H$11,0,10*ROW('Sanitation Data'!H183))),'Data Summary'!DH189="Yes"),OFFSET('Sanitation Data'!$H$11,0,10*ROW('Sanitation Data'!H183)),NA())</f>
        <v>#N/A</v>
      </c>
      <c r="AT189" s="507" t="e">
        <f ca="1">+IF(AND(ISNUMBER(OFFSET('Sanitation Data'!$H$12,0,10*ROW('Sanitation Data'!H183))),'Data Summary'!DI189="Yes"),OFFSET('Sanitation Data'!$H$12,0,10*ROW('Sanitation Data'!H183)),NA())</f>
        <v>#N/A</v>
      </c>
      <c r="AU189" s="507" t="e">
        <f ca="1">+IF(AND(ISNUMBER(OFFSET('Sanitation Data'!$I$4,0,10*ROW('Sanitation Data'!I183))),'Data Summary'!DJ189="Yes"),100-OFFSET('Sanitation Data'!$I$4,0,10*ROW('Sanitation Data'!I183)),NA())</f>
        <v>#N/A</v>
      </c>
      <c r="AV189" s="507" t="e">
        <f ca="1">+IF(AND(ISNUMBER(OFFSET('Sanitation Data'!$I$6,0,10*ROW('Sanitation Data'!I183))),'Data Summary'!DK189="Yes"),OFFSET('Sanitation Data'!$I$6,0,10*ROW('Sanitation Data'!I183)),NA())</f>
        <v>#N/A</v>
      </c>
      <c r="AW189" s="507" t="e">
        <f ca="1">+IF(AND(ISNUMBER(OFFSET('Sanitation Data'!$I$10,0,10*ROW('Sanitation Data'!I183))),'Data Summary'!DL189="Yes"),OFFSET('Sanitation Data'!$I$10,0,10*ROW('Sanitation Data'!I183)),NA())</f>
        <v>#N/A</v>
      </c>
      <c r="AX189" s="507" t="e">
        <f ca="1">+IF(AND(ISNUMBER(OFFSET('Sanitation Data'!$I$11,0,10*ROW('Sanitation Data'!I183))),'Data Summary'!DM189="Yes"),OFFSET('Sanitation Data'!$I$11,0,10*ROW('Sanitation Data'!I183)),NA())</f>
        <v>#N/A</v>
      </c>
      <c r="AY189" s="507" t="e">
        <f ca="1">+IF(AND(ISNUMBER(OFFSET('Sanitation Data'!$I$12,0,10*ROW('Sanitation Data'!I183))),'Data Summary'!DN189="Yes"),OFFSET('Sanitation Data'!$I$12,0,10*ROW('Sanitation Data'!I183)),NA())</f>
        <v>#N/A</v>
      </c>
      <c r="AZ189" s="508" t="e">
        <f ca="1">+IF(AND(ISNUMBER(OFFSET('Hygiene Data'!$D$5,0,10*ROW('Hygiene Data'!D183))),'Data Summary'!DO189="Yes"),OFFSET('Hygiene Data'!$D$5,0,10*ROW('Hygiene Data'!D183)),NA())</f>
        <v>#N/A</v>
      </c>
      <c r="BA189" s="508" t="e">
        <f ca="1">+IF(AND(ISNUMBER(OFFSET('Hygiene Data'!$D$7,0,10*ROW('Hygiene Data'!D183))),'Data Summary'!DP189="Yes"),OFFSET('Hygiene Data'!$D$7,0,10*ROW('Hygiene Data'!D183)),NA())</f>
        <v>#N/A</v>
      </c>
      <c r="BB189" s="508" t="e">
        <f ca="1">+IF(AND(ISNUMBER(OFFSET('Hygiene Data'!$D$9,0,10*ROW('Hygiene Data'!D183))),'Data Summary'!DQ189="Yes"),OFFSET('Hygiene Data'!$D$9,0,10*ROW('Hygiene Data'!D183)),NA())</f>
        <v>#N/A</v>
      </c>
      <c r="BC189" s="508" t="e">
        <f ca="1">+IF(AND(ISNUMBER(OFFSET('Hygiene Data'!$E$5,0,10*ROW('Hygiene Data'!E183))),'Data Summary'!DR189="Yes"),OFFSET('Hygiene Data'!$E$5,0,10*ROW('Hygiene Data'!E183)),NA())</f>
        <v>#N/A</v>
      </c>
      <c r="BD189" s="508" t="e">
        <f ca="1">+IF(AND(ISNUMBER(OFFSET('Hygiene Data'!$E$7,0,10*ROW('Hygiene Data'!E183))),'Data Summary'!DS189="Yes"),OFFSET('Hygiene Data'!$E$7,0,10*ROW('Hygiene Data'!E183)),NA())</f>
        <v>#N/A</v>
      </c>
      <c r="BE189" s="508" t="e">
        <f ca="1">+IF(AND(ISNUMBER(OFFSET('Hygiene Data'!$E$9,0,10*ROW('Hygiene Data'!E183))),'Data Summary'!DT189="Yes"),OFFSET('Hygiene Data'!$E$9,0,10*ROW('Hygiene Data'!E183)),NA())</f>
        <v>#N/A</v>
      </c>
      <c r="BF189" s="508" t="e">
        <f ca="1">+IF(AND(ISNUMBER(OFFSET('Hygiene Data'!$F$5,0,10*ROW('Hygiene Data'!F183))),'Data Summary'!DU189="Yes"),OFFSET('Hygiene Data'!$F$5,0,10*ROW('Hygiene Data'!F183)),NA())</f>
        <v>#N/A</v>
      </c>
      <c r="BG189" s="508" t="e">
        <f ca="1">+IF(AND(ISNUMBER(OFFSET('Hygiene Data'!$F$7,0,10*ROW('Hygiene Data'!F183))),'Data Summary'!DV189="Yes"),OFFSET('Hygiene Data'!$F$7,0,10*ROW('Hygiene Data'!F183)),NA())</f>
        <v>#N/A</v>
      </c>
      <c r="BH189" s="508" t="e">
        <f ca="1">+IF(AND(ISNUMBER(OFFSET('Hygiene Data'!$F$9,0,10*ROW('Hygiene Data'!F183))),'Data Summary'!DW189="Yes"),OFFSET('Hygiene Data'!$F$9,0,10*ROW('Hygiene Data'!F183)),NA())</f>
        <v>#N/A</v>
      </c>
      <c r="BI189" s="508" t="e">
        <f ca="1">+IF(AND(ISNUMBER(OFFSET('Hygiene Data'!$G$5,0,10*ROW('Hygiene Data'!G183))),'Data Summary'!DX189="Yes"),OFFSET('Hygiene Data'!$G$5,0,10*ROW('Hygiene Data'!G183)),NA())</f>
        <v>#N/A</v>
      </c>
      <c r="BJ189" s="508" t="e">
        <f ca="1">+IF(AND(ISNUMBER(OFFSET('Hygiene Data'!$G$7,0,10*ROW('Hygiene Data'!G183))),'Data Summary'!DY189="Yes"),OFFSET('Hygiene Data'!$G$7,0,10*ROW('Hygiene Data'!G183)),NA())</f>
        <v>#N/A</v>
      </c>
      <c r="BK189" s="508" t="e">
        <f ca="1">+IF(AND(ISNUMBER(OFFSET('Hygiene Data'!$G$9,0,10*ROW('Hygiene Data'!G183))),'Data Summary'!DZ189="Yes"),OFFSET('Hygiene Data'!$G$9,0,10*ROW('Hygiene Data'!G183)),NA())</f>
        <v>#N/A</v>
      </c>
      <c r="BL189" s="508" t="e">
        <f ca="1">+IF(AND(ISNUMBER(OFFSET('Hygiene Data'!$H$5,0,10*ROW('Hygiene Data'!H183))),'Data Summary'!EA189="Yes"),OFFSET('Hygiene Data'!$H$5,0,10*ROW('Hygiene Data'!H183)),NA())</f>
        <v>#N/A</v>
      </c>
      <c r="BM189" s="508" t="e">
        <f ca="1">+IF(AND(ISNUMBER(OFFSET('Hygiene Data'!$H$7,0,10*ROW('Hygiene Data'!H183))),'Data Summary'!EB189="Yes"),OFFSET('Hygiene Data'!$H$7,0,10*ROW('Hygiene Data'!H183)),NA())</f>
        <v>#N/A</v>
      </c>
      <c r="BN189" s="508" t="e">
        <f ca="1">+IF(AND(ISNUMBER(OFFSET('Hygiene Data'!$H$9,0,10*ROW('Hygiene Data'!H183))),'Data Summary'!EC189="Yes"),OFFSET('Hygiene Data'!$H$9,0,10*ROW('Hygiene Data'!H183)),NA())</f>
        <v>#N/A</v>
      </c>
      <c r="BO189" s="508" t="e">
        <f ca="1">+IF(AND(ISNUMBER(OFFSET('Hygiene Data'!$I$5,0,10*ROW('Hygiene Data'!I183))),'Data Summary'!ED189="Yes"),OFFSET('Hygiene Data'!$I$5,0,10*ROW('Hygiene Data'!I183)),NA())</f>
        <v>#N/A</v>
      </c>
      <c r="BP189" s="508" t="e">
        <f ca="1">+IF(AND(ISNUMBER(OFFSET('Hygiene Data'!$I$7,0,10*ROW('Hygiene Data'!I183))),'Data Summary'!EE189="Yes"),OFFSET('Hygiene Data'!$I$7,0,10*ROW('Hygiene Data'!I183)),NA())</f>
        <v>#N/A</v>
      </c>
      <c r="BQ189" s="508" t="e">
        <f ca="1">+IF(AND(ISNUMBER(OFFSET('Hygiene Data'!$I$9,0,10*ROW('Hygiene Data'!I183))),'Data Summary'!EF189="Yes"),OFFSET('Hygiene Data'!$I$9,0,10*ROW('Hygiene Data'!I183)),NA())</f>
        <v>#N/A</v>
      </c>
    </row>
    <row r="190" spans="1:69" x14ac:dyDescent="0.25">
      <c r="A190" s="504" t="e">
        <f ca="1">+RIGHT('Data Summary'!A190,LEN('Data Summary'!A190)-9)</f>
        <v>#VALUE!</v>
      </c>
      <c r="B190" s="478" t="str">
        <f ca="1">+IF(ISTEXT('Data Summary'!B190),'Data Summary'!B190,"")</f>
        <v/>
      </c>
      <c r="C190" s="505" t="e">
        <f ca="1">+VALUE('Data Summary'!C190)</f>
        <v>#VALUE!</v>
      </c>
      <c r="D190" s="506" t="e">
        <f ca="1">+IF(AND(ISNUMBER(OFFSET('Water Data'!$D$4,0,10*ROW('Water Data'!D184))),'Data Summary'!BS190="Yes"),100-OFFSET('Water Data'!$D$4,0,10*ROW('Water Data'!D184)),NA())</f>
        <v>#N/A</v>
      </c>
      <c r="E190" s="506" t="e">
        <f ca="1">+IF(AND(ISNUMBER(OFFSET('Water Data'!$D$6,0,10*ROW('Water Data'!D184))),'Data Summary'!BT190="Yes"),OFFSET('Water Data'!$D$6,0,10*ROW('Water Data'!D184)),NA())</f>
        <v>#N/A</v>
      </c>
      <c r="F190" s="506" t="e">
        <f ca="1">+IF(AND(ISNUMBER(OFFSET('Water Data'!$D$9,0,10*ROW('Water Data'!D184))),'Data Summary'!BU190="Yes"),OFFSET('Water Data'!$D$9,0,10*ROW('Water Data'!D184)),NA())</f>
        <v>#N/A</v>
      </c>
      <c r="G190" s="506" t="e">
        <f ca="1">+IF(AND(ISNUMBER(OFFSET('Water Data'!$E$4,0,10*ROW('Water Data'!E184))),'Data Summary'!BV190="Yes"),100-OFFSET('Water Data'!$E$4,0,10*ROW('Water Data'!E184)),NA())</f>
        <v>#N/A</v>
      </c>
      <c r="H190" s="506" t="e">
        <f ca="1">+IF(AND(ISNUMBER(OFFSET('Water Data'!$E$6,0,10*ROW('Water Data'!E184))),'Data Summary'!BW190="Yes"),OFFSET('Water Data'!$E$6,0,10*ROW('Water Data'!E184)),NA())</f>
        <v>#N/A</v>
      </c>
      <c r="I190" s="506" t="e">
        <f ca="1">+IF(AND(ISNUMBER(OFFSET('Water Data'!$E$9,0,10*ROW('Water Data'!E184))),'Data Summary'!BX190="Yes"),OFFSET('Water Data'!$E$9,0,10*ROW('Water Data'!E184)),NA())</f>
        <v>#N/A</v>
      </c>
      <c r="J190" s="506" t="e">
        <f ca="1">+IF(AND(ISNUMBER(OFFSET('Water Data'!$F$4,0,10*ROW('Water Data'!F184))),'Data Summary'!BY190="Yes"),100-OFFSET('Water Data'!$F$4,0,10*ROW('Water Data'!F184)),NA())</f>
        <v>#N/A</v>
      </c>
      <c r="K190" s="506" t="e">
        <f ca="1">+IF(AND(ISNUMBER(OFFSET('Water Data'!$F$6,0,10*ROW('Water Data'!F184))),'Data Summary'!BZ190="Yes"),OFFSET('Water Data'!$F$6,0,10*ROW('Water Data'!F184)),NA())</f>
        <v>#N/A</v>
      </c>
      <c r="L190" s="506" t="e">
        <f ca="1">+IF(AND(ISNUMBER(OFFSET('Water Data'!$F$9,0,10*ROW('Water Data'!F184))),'Data Summary'!CA190="Yes"),OFFSET('Water Data'!$F$9,0,10*ROW('Water Data'!F184)),NA())</f>
        <v>#N/A</v>
      </c>
      <c r="M190" s="506" t="e">
        <f ca="1">+IF(AND(ISNUMBER(OFFSET('Water Data'!$G$4,0,10*ROW('Water Data'!G184))),'Data Summary'!CB190="Yes"),100-OFFSET('Water Data'!$G$4,0,10*ROW('Water Data'!G184)),NA())</f>
        <v>#N/A</v>
      </c>
      <c r="N190" s="506" t="e">
        <f ca="1">+IF(AND(ISNUMBER(OFFSET('Water Data'!$G$6,0,10*ROW('Water Data'!G184))),'Data Summary'!CC190="Yes"),OFFSET('Water Data'!$G$6,0,10*ROW('Water Data'!G184)),NA())</f>
        <v>#N/A</v>
      </c>
      <c r="O190" s="506" t="e">
        <f ca="1">+IF(AND(ISNUMBER(OFFSET('Water Data'!$G$9,0,10*ROW('Water Data'!G184))),'Data Summary'!CD190="Yes"),OFFSET('Water Data'!$G$9,0,10*ROW('Water Data'!G184)),NA())</f>
        <v>#N/A</v>
      </c>
      <c r="P190" s="506" t="e">
        <f ca="1">+IF(AND(ISNUMBER(OFFSET('Water Data'!$H$4,0,10*ROW('Water Data'!H184))),'Data Summary'!CE190="Yes"),100-OFFSET('Water Data'!$H$4,0,10*ROW('Water Data'!H184)),NA())</f>
        <v>#N/A</v>
      </c>
      <c r="Q190" s="506" t="e">
        <f ca="1">+IF(AND(ISNUMBER(OFFSET('Water Data'!$H$6,0,10*ROW('Water Data'!H184))),'Data Summary'!CF190="Yes"),OFFSET('Water Data'!$H$6,0,10*ROW('Water Data'!H184)),NA())</f>
        <v>#N/A</v>
      </c>
      <c r="R190" s="506" t="e">
        <f ca="1">+IF(AND(ISNUMBER(OFFSET('Water Data'!$H$9,0,10*ROW('Water Data'!H184))),'Data Summary'!CG190="Yes"),OFFSET('Water Data'!$H$9,0,10*ROW('Water Data'!H184)),NA())</f>
        <v>#N/A</v>
      </c>
      <c r="S190" s="506" t="e">
        <f ca="1">+IF(AND(ISNUMBER(OFFSET('Water Data'!$I$4,0,10*ROW('Water Data'!I184))),'Data Summary'!CH190="Yes"),100-OFFSET('Water Data'!$I$4,0,10*ROW('Water Data'!I184)),NA())</f>
        <v>#N/A</v>
      </c>
      <c r="T190" s="506" t="e">
        <f ca="1">+IF(AND(ISNUMBER(OFFSET('Water Data'!$I$6,0,10*ROW('Water Data'!I184))),'Data Summary'!CI190="Yes"),OFFSET('Water Data'!$I$6,0,10*ROW('Water Data'!I184)),NA())</f>
        <v>#N/A</v>
      </c>
      <c r="U190" s="506" t="e">
        <f ca="1">+IF(AND(ISNUMBER(OFFSET('Water Data'!$I$9,0,10*ROW('Water Data'!I184))),'Data Summary'!CJ190="Yes"),OFFSET('Water Data'!$I$9,0,10*ROW('Water Data'!I184)),NA())</f>
        <v>#N/A</v>
      </c>
      <c r="V190" s="507" t="e">
        <f ca="1">+IF(AND(ISNUMBER(OFFSET('Sanitation Data'!$D$4,0,10*ROW('Sanitation Data'!D184))),'Data Summary'!CK190="Yes"),100-OFFSET('Sanitation Data'!$D$4,0,10*ROW('Sanitation Data'!D184)),NA())</f>
        <v>#N/A</v>
      </c>
      <c r="W190" s="507" t="e">
        <f ca="1">+IF(AND(ISNUMBER(OFFSET('Sanitation Data'!$D$6,0,10*ROW('Sanitation Data'!D184))),'Data Summary'!CL190="Yes"),OFFSET('Sanitation Data'!$D$6,0,10*ROW('Sanitation Data'!D184)),NA())</f>
        <v>#N/A</v>
      </c>
      <c r="X190" s="507" t="e">
        <f ca="1">+IF(AND(ISNUMBER(OFFSET('Sanitation Data'!$D$10,0,10*ROW('Sanitation Data'!D184))),'Data Summary'!CM190="Yes"),OFFSET('Sanitation Data'!$D$10,0,10*ROW('Sanitation Data'!D184)),NA())</f>
        <v>#N/A</v>
      </c>
      <c r="Y190" s="507" t="e">
        <f ca="1">+IF(AND(ISNUMBER(OFFSET('Sanitation Data'!$D$11,0,10*ROW('Sanitation Data'!D184))),'Data Summary'!CN190="Yes"),OFFSET('Sanitation Data'!$D$11,0,10*ROW('Sanitation Data'!D184)),NA())</f>
        <v>#N/A</v>
      </c>
      <c r="Z190" s="507" t="e">
        <f ca="1">+IF(AND(ISNUMBER(OFFSET('Sanitation Data'!$D$12,0,10*ROW('Sanitation Data'!D184))),'Data Summary'!CO190="Yes"),OFFSET('Sanitation Data'!$D$12,0,10*ROW('Sanitation Data'!D184)),NA())</f>
        <v>#N/A</v>
      </c>
      <c r="AA190" s="507" t="e">
        <f ca="1">+IF(AND(ISNUMBER(OFFSET('Sanitation Data'!$E$4,0,10*ROW('Sanitation Data'!E184))),'Data Summary'!CP190="Yes"),100-OFFSET('Sanitation Data'!$E$4,0,10*ROW('Sanitation Data'!E184)),NA())</f>
        <v>#N/A</v>
      </c>
      <c r="AB190" s="507" t="e">
        <f ca="1">+IF(AND(ISNUMBER(OFFSET('Sanitation Data'!$E$6,0,10*ROW('Sanitation Data'!E184))),'Data Summary'!CQ190="Yes"),OFFSET('Sanitation Data'!$E$6,0,10*ROW('Sanitation Data'!E184)),NA())</f>
        <v>#N/A</v>
      </c>
      <c r="AC190" s="507" t="e">
        <f ca="1">+IF(AND(ISNUMBER(OFFSET('Sanitation Data'!$E$10,0,10*ROW('Sanitation Data'!E184))),'Data Summary'!CR190="Yes"),OFFSET('Sanitation Data'!$E$10,0,10*ROW('Sanitation Data'!E184)),NA())</f>
        <v>#N/A</v>
      </c>
      <c r="AD190" s="507" t="e">
        <f ca="1">+IF(AND(ISNUMBER(OFFSET('Sanitation Data'!$E$11,0,10*ROW('Sanitation Data'!E184))),'Data Summary'!CS190="Yes"),OFFSET('Sanitation Data'!$E$11,0,10*ROW('Sanitation Data'!E184)),NA())</f>
        <v>#N/A</v>
      </c>
      <c r="AE190" s="507" t="e">
        <f ca="1">+IF(AND(ISNUMBER(OFFSET('Sanitation Data'!$E$12,0,10*ROW('Sanitation Data'!E184))),'Data Summary'!CT190="Yes"),OFFSET('Sanitation Data'!$E$12,0,10*ROW('Sanitation Data'!E184)),NA())</f>
        <v>#N/A</v>
      </c>
      <c r="AF190" s="507" t="e">
        <f ca="1">+IF(AND(ISNUMBER(OFFSET('Sanitation Data'!$F$4,0,10*ROW('Sanitation Data'!F184))),'Data Summary'!CU190="Yes"),100-OFFSET('Sanitation Data'!$F$4,0,10*ROW('Sanitation Data'!F184)),NA())</f>
        <v>#N/A</v>
      </c>
      <c r="AG190" s="507" t="e">
        <f ca="1">+IF(AND(ISNUMBER(OFFSET('Sanitation Data'!$F$6,0,10*ROW('Sanitation Data'!F184))),'Data Summary'!CV190="Yes"),OFFSET('Sanitation Data'!$F$6,0,10*ROW('Sanitation Data'!F184)),NA())</f>
        <v>#N/A</v>
      </c>
      <c r="AH190" s="507" t="e">
        <f ca="1">+IF(AND(ISNUMBER(OFFSET('Sanitation Data'!$F$10,0,10*ROW('Sanitation Data'!F184))),'Data Summary'!CW190="Yes"),OFFSET('Sanitation Data'!$F$10,0,10*ROW('Sanitation Data'!F184)),NA())</f>
        <v>#N/A</v>
      </c>
      <c r="AI190" s="507" t="e">
        <f ca="1">+IF(AND(ISNUMBER(OFFSET('Sanitation Data'!$F$11,0,10*ROW('Sanitation Data'!F184))),'Data Summary'!CX190="Yes"),OFFSET('Sanitation Data'!$F$11,0,10*ROW('Sanitation Data'!F184)),NA())</f>
        <v>#N/A</v>
      </c>
      <c r="AJ190" s="507" t="e">
        <f ca="1">+IF(AND(ISNUMBER(OFFSET('Sanitation Data'!$F$12,0,10*ROW('Sanitation Data'!F184))),'Data Summary'!CY190="Yes"),OFFSET('Sanitation Data'!$F$12,0,10*ROW('Sanitation Data'!F184)),NA())</f>
        <v>#N/A</v>
      </c>
      <c r="AK190" s="507" t="e">
        <f ca="1">+IF(AND(ISNUMBER(OFFSET('Sanitation Data'!$G$4,0,10*ROW('Sanitation Data'!G184))),'Data Summary'!CZ190="Yes"),100-OFFSET('Sanitation Data'!$G$4,0,10*ROW('Sanitation Data'!G184)),NA())</f>
        <v>#N/A</v>
      </c>
      <c r="AL190" s="507" t="e">
        <f ca="1">+IF(AND(ISNUMBER(OFFSET('Sanitation Data'!$G$6,0,10*ROW('Sanitation Data'!G184))),'Data Summary'!DA190="Yes"),OFFSET('Sanitation Data'!$G$6,0,10*ROW('Sanitation Data'!G184)),NA())</f>
        <v>#N/A</v>
      </c>
      <c r="AM190" s="507" t="e">
        <f ca="1">+IF(AND(ISNUMBER(OFFSET('Sanitation Data'!$G$10,0,10*ROW('Sanitation Data'!G184))),'Data Summary'!DB190="Yes"),OFFSET('Sanitation Data'!$G$10,0,10*ROW('Sanitation Data'!G184)),NA())</f>
        <v>#N/A</v>
      </c>
      <c r="AN190" s="507" t="e">
        <f ca="1">+IF(AND(ISNUMBER(OFFSET('Sanitation Data'!$G$11,0,10*ROW('Sanitation Data'!G184))),'Data Summary'!DC190="Yes"),OFFSET('Sanitation Data'!$G$11,0,10*ROW('Sanitation Data'!G184)),NA())</f>
        <v>#N/A</v>
      </c>
      <c r="AO190" s="507" t="e">
        <f ca="1">+IF(AND(ISNUMBER(OFFSET('Sanitation Data'!$G$12,0,10*ROW('Sanitation Data'!G184))),'Data Summary'!DD190="Yes"),OFFSET('Sanitation Data'!$G$12,0,10*ROW('Sanitation Data'!G184)),NA())</f>
        <v>#N/A</v>
      </c>
      <c r="AP190" s="507" t="e">
        <f ca="1">+IF(AND(ISNUMBER(OFFSET('Sanitation Data'!$H$4,0,10*ROW('Sanitation Data'!H184))),'Data Summary'!DE190="Yes"),100-OFFSET('Sanitation Data'!$H$4,0,10*ROW('Sanitation Data'!H184)),NA())</f>
        <v>#N/A</v>
      </c>
      <c r="AQ190" s="507" t="e">
        <f ca="1">+IF(AND(ISNUMBER(OFFSET('Sanitation Data'!$H$6,0,10*ROW('Sanitation Data'!H184))),'Data Summary'!DF190="Yes"),OFFSET('Sanitation Data'!$H$6,0,10*ROW('Sanitation Data'!H184)),NA())</f>
        <v>#N/A</v>
      </c>
      <c r="AR190" s="507" t="e">
        <f ca="1">+IF(AND(ISNUMBER(OFFSET('Sanitation Data'!$H$10,0,10*ROW('Sanitation Data'!H184))),'Data Summary'!DG190="Yes"),OFFSET('Sanitation Data'!$H$10,0,10*ROW('Sanitation Data'!H184)),NA())</f>
        <v>#N/A</v>
      </c>
      <c r="AS190" s="507" t="e">
        <f ca="1">+IF(AND(ISNUMBER(OFFSET('Sanitation Data'!$H$11,0,10*ROW('Sanitation Data'!H184))),'Data Summary'!DH190="Yes"),OFFSET('Sanitation Data'!$H$11,0,10*ROW('Sanitation Data'!H184)),NA())</f>
        <v>#N/A</v>
      </c>
      <c r="AT190" s="507" t="e">
        <f ca="1">+IF(AND(ISNUMBER(OFFSET('Sanitation Data'!$H$12,0,10*ROW('Sanitation Data'!H184))),'Data Summary'!DI190="Yes"),OFFSET('Sanitation Data'!$H$12,0,10*ROW('Sanitation Data'!H184)),NA())</f>
        <v>#N/A</v>
      </c>
      <c r="AU190" s="507" t="e">
        <f ca="1">+IF(AND(ISNUMBER(OFFSET('Sanitation Data'!$I$4,0,10*ROW('Sanitation Data'!I184))),'Data Summary'!DJ190="Yes"),100-OFFSET('Sanitation Data'!$I$4,0,10*ROW('Sanitation Data'!I184)),NA())</f>
        <v>#N/A</v>
      </c>
      <c r="AV190" s="507" t="e">
        <f ca="1">+IF(AND(ISNUMBER(OFFSET('Sanitation Data'!$I$6,0,10*ROW('Sanitation Data'!I184))),'Data Summary'!DK190="Yes"),OFFSET('Sanitation Data'!$I$6,0,10*ROW('Sanitation Data'!I184)),NA())</f>
        <v>#N/A</v>
      </c>
      <c r="AW190" s="507" t="e">
        <f ca="1">+IF(AND(ISNUMBER(OFFSET('Sanitation Data'!$I$10,0,10*ROW('Sanitation Data'!I184))),'Data Summary'!DL190="Yes"),OFFSET('Sanitation Data'!$I$10,0,10*ROW('Sanitation Data'!I184)),NA())</f>
        <v>#N/A</v>
      </c>
      <c r="AX190" s="507" t="e">
        <f ca="1">+IF(AND(ISNUMBER(OFFSET('Sanitation Data'!$I$11,0,10*ROW('Sanitation Data'!I184))),'Data Summary'!DM190="Yes"),OFFSET('Sanitation Data'!$I$11,0,10*ROW('Sanitation Data'!I184)),NA())</f>
        <v>#N/A</v>
      </c>
      <c r="AY190" s="507" t="e">
        <f ca="1">+IF(AND(ISNUMBER(OFFSET('Sanitation Data'!$I$12,0,10*ROW('Sanitation Data'!I184))),'Data Summary'!DN190="Yes"),OFFSET('Sanitation Data'!$I$12,0,10*ROW('Sanitation Data'!I184)),NA())</f>
        <v>#N/A</v>
      </c>
      <c r="AZ190" s="508" t="e">
        <f ca="1">+IF(AND(ISNUMBER(OFFSET('Hygiene Data'!$D$5,0,10*ROW('Hygiene Data'!D184))),'Data Summary'!DO190="Yes"),OFFSET('Hygiene Data'!$D$5,0,10*ROW('Hygiene Data'!D184)),NA())</f>
        <v>#N/A</v>
      </c>
      <c r="BA190" s="508" t="e">
        <f ca="1">+IF(AND(ISNUMBER(OFFSET('Hygiene Data'!$D$7,0,10*ROW('Hygiene Data'!D184))),'Data Summary'!DP190="Yes"),OFFSET('Hygiene Data'!$D$7,0,10*ROW('Hygiene Data'!D184)),NA())</f>
        <v>#N/A</v>
      </c>
      <c r="BB190" s="508" t="e">
        <f ca="1">+IF(AND(ISNUMBER(OFFSET('Hygiene Data'!$D$9,0,10*ROW('Hygiene Data'!D184))),'Data Summary'!DQ190="Yes"),OFFSET('Hygiene Data'!$D$9,0,10*ROW('Hygiene Data'!D184)),NA())</f>
        <v>#N/A</v>
      </c>
      <c r="BC190" s="508" t="e">
        <f ca="1">+IF(AND(ISNUMBER(OFFSET('Hygiene Data'!$E$5,0,10*ROW('Hygiene Data'!E184))),'Data Summary'!DR190="Yes"),OFFSET('Hygiene Data'!$E$5,0,10*ROW('Hygiene Data'!E184)),NA())</f>
        <v>#N/A</v>
      </c>
      <c r="BD190" s="508" t="e">
        <f ca="1">+IF(AND(ISNUMBER(OFFSET('Hygiene Data'!$E$7,0,10*ROW('Hygiene Data'!E184))),'Data Summary'!DS190="Yes"),OFFSET('Hygiene Data'!$E$7,0,10*ROW('Hygiene Data'!E184)),NA())</f>
        <v>#N/A</v>
      </c>
      <c r="BE190" s="508" t="e">
        <f ca="1">+IF(AND(ISNUMBER(OFFSET('Hygiene Data'!$E$9,0,10*ROW('Hygiene Data'!E184))),'Data Summary'!DT190="Yes"),OFFSET('Hygiene Data'!$E$9,0,10*ROW('Hygiene Data'!E184)),NA())</f>
        <v>#N/A</v>
      </c>
      <c r="BF190" s="508" t="e">
        <f ca="1">+IF(AND(ISNUMBER(OFFSET('Hygiene Data'!$F$5,0,10*ROW('Hygiene Data'!F184))),'Data Summary'!DU190="Yes"),OFFSET('Hygiene Data'!$F$5,0,10*ROW('Hygiene Data'!F184)),NA())</f>
        <v>#N/A</v>
      </c>
      <c r="BG190" s="508" t="e">
        <f ca="1">+IF(AND(ISNUMBER(OFFSET('Hygiene Data'!$F$7,0,10*ROW('Hygiene Data'!F184))),'Data Summary'!DV190="Yes"),OFFSET('Hygiene Data'!$F$7,0,10*ROW('Hygiene Data'!F184)),NA())</f>
        <v>#N/A</v>
      </c>
      <c r="BH190" s="508" t="e">
        <f ca="1">+IF(AND(ISNUMBER(OFFSET('Hygiene Data'!$F$9,0,10*ROW('Hygiene Data'!F184))),'Data Summary'!DW190="Yes"),OFFSET('Hygiene Data'!$F$9,0,10*ROW('Hygiene Data'!F184)),NA())</f>
        <v>#N/A</v>
      </c>
      <c r="BI190" s="508" t="e">
        <f ca="1">+IF(AND(ISNUMBER(OFFSET('Hygiene Data'!$G$5,0,10*ROW('Hygiene Data'!G184))),'Data Summary'!DX190="Yes"),OFFSET('Hygiene Data'!$G$5,0,10*ROW('Hygiene Data'!G184)),NA())</f>
        <v>#N/A</v>
      </c>
      <c r="BJ190" s="508" t="e">
        <f ca="1">+IF(AND(ISNUMBER(OFFSET('Hygiene Data'!$G$7,0,10*ROW('Hygiene Data'!G184))),'Data Summary'!DY190="Yes"),OFFSET('Hygiene Data'!$G$7,0,10*ROW('Hygiene Data'!G184)),NA())</f>
        <v>#N/A</v>
      </c>
      <c r="BK190" s="508" t="e">
        <f ca="1">+IF(AND(ISNUMBER(OFFSET('Hygiene Data'!$G$9,0,10*ROW('Hygiene Data'!G184))),'Data Summary'!DZ190="Yes"),OFFSET('Hygiene Data'!$G$9,0,10*ROW('Hygiene Data'!G184)),NA())</f>
        <v>#N/A</v>
      </c>
      <c r="BL190" s="508" t="e">
        <f ca="1">+IF(AND(ISNUMBER(OFFSET('Hygiene Data'!$H$5,0,10*ROW('Hygiene Data'!H184))),'Data Summary'!EA190="Yes"),OFFSET('Hygiene Data'!$H$5,0,10*ROW('Hygiene Data'!H184)),NA())</f>
        <v>#N/A</v>
      </c>
      <c r="BM190" s="508" t="e">
        <f ca="1">+IF(AND(ISNUMBER(OFFSET('Hygiene Data'!$H$7,0,10*ROW('Hygiene Data'!H184))),'Data Summary'!EB190="Yes"),OFFSET('Hygiene Data'!$H$7,0,10*ROW('Hygiene Data'!H184)),NA())</f>
        <v>#N/A</v>
      </c>
      <c r="BN190" s="508" t="e">
        <f ca="1">+IF(AND(ISNUMBER(OFFSET('Hygiene Data'!$H$9,0,10*ROW('Hygiene Data'!H184))),'Data Summary'!EC190="Yes"),OFFSET('Hygiene Data'!$H$9,0,10*ROW('Hygiene Data'!H184)),NA())</f>
        <v>#N/A</v>
      </c>
      <c r="BO190" s="508" t="e">
        <f ca="1">+IF(AND(ISNUMBER(OFFSET('Hygiene Data'!$I$5,0,10*ROW('Hygiene Data'!I184))),'Data Summary'!ED190="Yes"),OFFSET('Hygiene Data'!$I$5,0,10*ROW('Hygiene Data'!I184)),NA())</f>
        <v>#N/A</v>
      </c>
      <c r="BP190" s="508" t="e">
        <f ca="1">+IF(AND(ISNUMBER(OFFSET('Hygiene Data'!$I$7,0,10*ROW('Hygiene Data'!I184))),'Data Summary'!EE190="Yes"),OFFSET('Hygiene Data'!$I$7,0,10*ROW('Hygiene Data'!I184)),NA())</f>
        <v>#N/A</v>
      </c>
      <c r="BQ190" s="508" t="e">
        <f ca="1">+IF(AND(ISNUMBER(OFFSET('Hygiene Data'!$I$9,0,10*ROW('Hygiene Data'!I184))),'Data Summary'!EF190="Yes"),OFFSET('Hygiene Data'!$I$9,0,10*ROW('Hygiene Data'!I184)),NA())</f>
        <v>#N/A</v>
      </c>
    </row>
    <row r="191" spans="1:69" x14ac:dyDescent="0.25">
      <c r="A191" s="504" t="e">
        <f ca="1">+RIGHT('Data Summary'!A191,LEN('Data Summary'!A191)-9)</f>
        <v>#VALUE!</v>
      </c>
      <c r="B191" s="478" t="str">
        <f ca="1">+IF(ISTEXT('Data Summary'!B191),'Data Summary'!B191,"")</f>
        <v/>
      </c>
      <c r="C191" s="505" t="e">
        <f ca="1">+VALUE('Data Summary'!C191)</f>
        <v>#VALUE!</v>
      </c>
      <c r="D191" s="506" t="e">
        <f ca="1">+IF(AND(ISNUMBER(OFFSET('Water Data'!$D$4,0,10*ROW('Water Data'!D185))),'Data Summary'!BS191="Yes"),100-OFFSET('Water Data'!$D$4,0,10*ROW('Water Data'!D185)),NA())</f>
        <v>#N/A</v>
      </c>
      <c r="E191" s="506" t="e">
        <f ca="1">+IF(AND(ISNUMBER(OFFSET('Water Data'!$D$6,0,10*ROW('Water Data'!D185))),'Data Summary'!BT191="Yes"),OFFSET('Water Data'!$D$6,0,10*ROW('Water Data'!D185)),NA())</f>
        <v>#N/A</v>
      </c>
      <c r="F191" s="506" t="e">
        <f ca="1">+IF(AND(ISNUMBER(OFFSET('Water Data'!$D$9,0,10*ROW('Water Data'!D185))),'Data Summary'!BU191="Yes"),OFFSET('Water Data'!$D$9,0,10*ROW('Water Data'!D185)),NA())</f>
        <v>#N/A</v>
      </c>
      <c r="G191" s="506" t="e">
        <f ca="1">+IF(AND(ISNUMBER(OFFSET('Water Data'!$E$4,0,10*ROW('Water Data'!E185))),'Data Summary'!BV191="Yes"),100-OFFSET('Water Data'!$E$4,0,10*ROW('Water Data'!E185)),NA())</f>
        <v>#N/A</v>
      </c>
      <c r="H191" s="506" t="e">
        <f ca="1">+IF(AND(ISNUMBER(OFFSET('Water Data'!$E$6,0,10*ROW('Water Data'!E185))),'Data Summary'!BW191="Yes"),OFFSET('Water Data'!$E$6,0,10*ROW('Water Data'!E185)),NA())</f>
        <v>#N/A</v>
      </c>
      <c r="I191" s="506" t="e">
        <f ca="1">+IF(AND(ISNUMBER(OFFSET('Water Data'!$E$9,0,10*ROW('Water Data'!E185))),'Data Summary'!BX191="Yes"),OFFSET('Water Data'!$E$9,0,10*ROW('Water Data'!E185)),NA())</f>
        <v>#N/A</v>
      </c>
      <c r="J191" s="506" t="e">
        <f ca="1">+IF(AND(ISNUMBER(OFFSET('Water Data'!$F$4,0,10*ROW('Water Data'!F185))),'Data Summary'!BY191="Yes"),100-OFFSET('Water Data'!$F$4,0,10*ROW('Water Data'!F185)),NA())</f>
        <v>#N/A</v>
      </c>
      <c r="K191" s="506" t="e">
        <f ca="1">+IF(AND(ISNUMBER(OFFSET('Water Data'!$F$6,0,10*ROW('Water Data'!F185))),'Data Summary'!BZ191="Yes"),OFFSET('Water Data'!$F$6,0,10*ROW('Water Data'!F185)),NA())</f>
        <v>#N/A</v>
      </c>
      <c r="L191" s="506" t="e">
        <f ca="1">+IF(AND(ISNUMBER(OFFSET('Water Data'!$F$9,0,10*ROW('Water Data'!F185))),'Data Summary'!CA191="Yes"),OFFSET('Water Data'!$F$9,0,10*ROW('Water Data'!F185)),NA())</f>
        <v>#N/A</v>
      </c>
      <c r="M191" s="506" t="e">
        <f ca="1">+IF(AND(ISNUMBER(OFFSET('Water Data'!$G$4,0,10*ROW('Water Data'!G185))),'Data Summary'!CB191="Yes"),100-OFFSET('Water Data'!$G$4,0,10*ROW('Water Data'!G185)),NA())</f>
        <v>#N/A</v>
      </c>
      <c r="N191" s="506" t="e">
        <f ca="1">+IF(AND(ISNUMBER(OFFSET('Water Data'!$G$6,0,10*ROW('Water Data'!G185))),'Data Summary'!CC191="Yes"),OFFSET('Water Data'!$G$6,0,10*ROW('Water Data'!G185)),NA())</f>
        <v>#N/A</v>
      </c>
      <c r="O191" s="506" t="e">
        <f ca="1">+IF(AND(ISNUMBER(OFFSET('Water Data'!$G$9,0,10*ROW('Water Data'!G185))),'Data Summary'!CD191="Yes"),OFFSET('Water Data'!$G$9,0,10*ROW('Water Data'!G185)),NA())</f>
        <v>#N/A</v>
      </c>
      <c r="P191" s="506" t="e">
        <f ca="1">+IF(AND(ISNUMBER(OFFSET('Water Data'!$H$4,0,10*ROW('Water Data'!H185))),'Data Summary'!CE191="Yes"),100-OFFSET('Water Data'!$H$4,0,10*ROW('Water Data'!H185)),NA())</f>
        <v>#N/A</v>
      </c>
      <c r="Q191" s="506" t="e">
        <f ca="1">+IF(AND(ISNUMBER(OFFSET('Water Data'!$H$6,0,10*ROW('Water Data'!H185))),'Data Summary'!CF191="Yes"),OFFSET('Water Data'!$H$6,0,10*ROW('Water Data'!H185)),NA())</f>
        <v>#N/A</v>
      </c>
      <c r="R191" s="506" t="e">
        <f ca="1">+IF(AND(ISNUMBER(OFFSET('Water Data'!$H$9,0,10*ROW('Water Data'!H185))),'Data Summary'!CG191="Yes"),OFFSET('Water Data'!$H$9,0,10*ROW('Water Data'!H185)),NA())</f>
        <v>#N/A</v>
      </c>
      <c r="S191" s="506" t="e">
        <f ca="1">+IF(AND(ISNUMBER(OFFSET('Water Data'!$I$4,0,10*ROW('Water Data'!I185))),'Data Summary'!CH191="Yes"),100-OFFSET('Water Data'!$I$4,0,10*ROW('Water Data'!I185)),NA())</f>
        <v>#N/A</v>
      </c>
      <c r="T191" s="506" t="e">
        <f ca="1">+IF(AND(ISNUMBER(OFFSET('Water Data'!$I$6,0,10*ROW('Water Data'!I185))),'Data Summary'!CI191="Yes"),OFFSET('Water Data'!$I$6,0,10*ROW('Water Data'!I185)),NA())</f>
        <v>#N/A</v>
      </c>
      <c r="U191" s="506" t="e">
        <f ca="1">+IF(AND(ISNUMBER(OFFSET('Water Data'!$I$9,0,10*ROW('Water Data'!I185))),'Data Summary'!CJ191="Yes"),OFFSET('Water Data'!$I$9,0,10*ROW('Water Data'!I185)),NA())</f>
        <v>#N/A</v>
      </c>
      <c r="V191" s="507" t="e">
        <f ca="1">+IF(AND(ISNUMBER(OFFSET('Sanitation Data'!$D$4,0,10*ROW('Sanitation Data'!D185))),'Data Summary'!CK191="Yes"),100-OFFSET('Sanitation Data'!$D$4,0,10*ROW('Sanitation Data'!D185)),NA())</f>
        <v>#N/A</v>
      </c>
      <c r="W191" s="507" t="e">
        <f ca="1">+IF(AND(ISNUMBER(OFFSET('Sanitation Data'!$D$6,0,10*ROW('Sanitation Data'!D185))),'Data Summary'!CL191="Yes"),OFFSET('Sanitation Data'!$D$6,0,10*ROW('Sanitation Data'!D185)),NA())</f>
        <v>#N/A</v>
      </c>
      <c r="X191" s="507" t="e">
        <f ca="1">+IF(AND(ISNUMBER(OFFSET('Sanitation Data'!$D$10,0,10*ROW('Sanitation Data'!D185))),'Data Summary'!CM191="Yes"),OFFSET('Sanitation Data'!$D$10,0,10*ROW('Sanitation Data'!D185)),NA())</f>
        <v>#N/A</v>
      </c>
      <c r="Y191" s="507" t="e">
        <f ca="1">+IF(AND(ISNUMBER(OFFSET('Sanitation Data'!$D$11,0,10*ROW('Sanitation Data'!D185))),'Data Summary'!CN191="Yes"),OFFSET('Sanitation Data'!$D$11,0,10*ROW('Sanitation Data'!D185)),NA())</f>
        <v>#N/A</v>
      </c>
      <c r="Z191" s="507" t="e">
        <f ca="1">+IF(AND(ISNUMBER(OFFSET('Sanitation Data'!$D$12,0,10*ROW('Sanitation Data'!D185))),'Data Summary'!CO191="Yes"),OFFSET('Sanitation Data'!$D$12,0,10*ROW('Sanitation Data'!D185)),NA())</f>
        <v>#N/A</v>
      </c>
      <c r="AA191" s="507" t="e">
        <f ca="1">+IF(AND(ISNUMBER(OFFSET('Sanitation Data'!$E$4,0,10*ROW('Sanitation Data'!E185))),'Data Summary'!CP191="Yes"),100-OFFSET('Sanitation Data'!$E$4,0,10*ROW('Sanitation Data'!E185)),NA())</f>
        <v>#N/A</v>
      </c>
      <c r="AB191" s="507" t="e">
        <f ca="1">+IF(AND(ISNUMBER(OFFSET('Sanitation Data'!$E$6,0,10*ROW('Sanitation Data'!E185))),'Data Summary'!CQ191="Yes"),OFFSET('Sanitation Data'!$E$6,0,10*ROW('Sanitation Data'!E185)),NA())</f>
        <v>#N/A</v>
      </c>
      <c r="AC191" s="507" t="e">
        <f ca="1">+IF(AND(ISNUMBER(OFFSET('Sanitation Data'!$E$10,0,10*ROW('Sanitation Data'!E185))),'Data Summary'!CR191="Yes"),OFFSET('Sanitation Data'!$E$10,0,10*ROW('Sanitation Data'!E185)),NA())</f>
        <v>#N/A</v>
      </c>
      <c r="AD191" s="507" t="e">
        <f ca="1">+IF(AND(ISNUMBER(OFFSET('Sanitation Data'!$E$11,0,10*ROW('Sanitation Data'!E185))),'Data Summary'!CS191="Yes"),OFFSET('Sanitation Data'!$E$11,0,10*ROW('Sanitation Data'!E185)),NA())</f>
        <v>#N/A</v>
      </c>
      <c r="AE191" s="507" t="e">
        <f ca="1">+IF(AND(ISNUMBER(OFFSET('Sanitation Data'!$E$12,0,10*ROW('Sanitation Data'!E185))),'Data Summary'!CT191="Yes"),OFFSET('Sanitation Data'!$E$12,0,10*ROW('Sanitation Data'!E185)),NA())</f>
        <v>#N/A</v>
      </c>
      <c r="AF191" s="507" t="e">
        <f ca="1">+IF(AND(ISNUMBER(OFFSET('Sanitation Data'!$F$4,0,10*ROW('Sanitation Data'!F185))),'Data Summary'!CU191="Yes"),100-OFFSET('Sanitation Data'!$F$4,0,10*ROW('Sanitation Data'!F185)),NA())</f>
        <v>#N/A</v>
      </c>
      <c r="AG191" s="507" t="e">
        <f ca="1">+IF(AND(ISNUMBER(OFFSET('Sanitation Data'!$F$6,0,10*ROW('Sanitation Data'!F185))),'Data Summary'!CV191="Yes"),OFFSET('Sanitation Data'!$F$6,0,10*ROW('Sanitation Data'!F185)),NA())</f>
        <v>#N/A</v>
      </c>
      <c r="AH191" s="507" t="e">
        <f ca="1">+IF(AND(ISNUMBER(OFFSET('Sanitation Data'!$F$10,0,10*ROW('Sanitation Data'!F185))),'Data Summary'!CW191="Yes"),OFFSET('Sanitation Data'!$F$10,0,10*ROW('Sanitation Data'!F185)),NA())</f>
        <v>#N/A</v>
      </c>
      <c r="AI191" s="507" t="e">
        <f ca="1">+IF(AND(ISNUMBER(OFFSET('Sanitation Data'!$F$11,0,10*ROW('Sanitation Data'!F185))),'Data Summary'!CX191="Yes"),OFFSET('Sanitation Data'!$F$11,0,10*ROW('Sanitation Data'!F185)),NA())</f>
        <v>#N/A</v>
      </c>
      <c r="AJ191" s="507" t="e">
        <f ca="1">+IF(AND(ISNUMBER(OFFSET('Sanitation Data'!$F$12,0,10*ROW('Sanitation Data'!F185))),'Data Summary'!CY191="Yes"),OFFSET('Sanitation Data'!$F$12,0,10*ROW('Sanitation Data'!F185)),NA())</f>
        <v>#N/A</v>
      </c>
      <c r="AK191" s="507" t="e">
        <f ca="1">+IF(AND(ISNUMBER(OFFSET('Sanitation Data'!$G$4,0,10*ROW('Sanitation Data'!G185))),'Data Summary'!CZ191="Yes"),100-OFFSET('Sanitation Data'!$G$4,0,10*ROW('Sanitation Data'!G185)),NA())</f>
        <v>#N/A</v>
      </c>
      <c r="AL191" s="507" t="e">
        <f ca="1">+IF(AND(ISNUMBER(OFFSET('Sanitation Data'!$G$6,0,10*ROW('Sanitation Data'!G185))),'Data Summary'!DA191="Yes"),OFFSET('Sanitation Data'!$G$6,0,10*ROW('Sanitation Data'!G185)),NA())</f>
        <v>#N/A</v>
      </c>
      <c r="AM191" s="507" t="e">
        <f ca="1">+IF(AND(ISNUMBER(OFFSET('Sanitation Data'!$G$10,0,10*ROW('Sanitation Data'!G185))),'Data Summary'!DB191="Yes"),OFFSET('Sanitation Data'!$G$10,0,10*ROW('Sanitation Data'!G185)),NA())</f>
        <v>#N/A</v>
      </c>
      <c r="AN191" s="507" t="e">
        <f ca="1">+IF(AND(ISNUMBER(OFFSET('Sanitation Data'!$G$11,0,10*ROW('Sanitation Data'!G185))),'Data Summary'!DC191="Yes"),OFFSET('Sanitation Data'!$G$11,0,10*ROW('Sanitation Data'!G185)),NA())</f>
        <v>#N/A</v>
      </c>
      <c r="AO191" s="507" t="e">
        <f ca="1">+IF(AND(ISNUMBER(OFFSET('Sanitation Data'!$G$12,0,10*ROW('Sanitation Data'!G185))),'Data Summary'!DD191="Yes"),OFFSET('Sanitation Data'!$G$12,0,10*ROW('Sanitation Data'!G185)),NA())</f>
        <v>#N/A</v>
      </c>
      <c r="AP191" s="507" t="e">
        <f ca="1">+IF(AND(ISNUMBER(OFFSET('Sanitation Data'!$H$4,0,10*ROW('Sanitation Data'!H185))),'Data Summary'!DE191="Yes"),100-OFFSET('Sanitation Data'!$H$4,0,10*ROW('Sanitation Data'!H185)),NA())</f>
        <v>#N/A</v>
      </c>
      <c r="AQ191" s="507" t="e">
        <f ca="1">+IF(AND(ISNUMBER(OFFSET('Sanitation Data'!$H$6,0,10*ROW('Sanitation Data'!H185))),'Data Summary'!DF191="Yes"),OFFSET('Sanitation Data'!$H$6,0,10*ROW('Sanitation Data'!H185)),NA())</f>
        <v>#N/A</v>
      </c>
      <c r="AR191" s="507" t="e">
        <f ca="1">+IF(AND(ISNUMBER(OFFSET('Sanitation Data'!$H$10,0,10*ROW('Sanitation Data'!H185))),'Data Summary'!DG191="Yes"),OFFSET('Sanitation Data'!$H$10,0,10*ROW('Sanitation Data'!H185)),NA())</f>
        <v>#N/A</v>
      </c>
      <c r="AS191" s="507" t="e">
        <f ca="1">+IF(AND(ISNUMBER(OFFSET('Sanitation Data'!$H$11,0,10*ROW('Sanitation Data'!H185))),'Data Summary'!DH191="Yes"),OFFSET('Sanitation Data'!$H$11,0,10*ROW('Sanitation Data'!H185)),NA())</f>
        <v>#N/A</v>
      </c>
      <c r="AT191" s="507" t="e">
        <f ca="1">+IF(AND(ISNUMBER(OFFSET('Sanitation Data'!$H$12,0,10*ROW('Sanitation Data'!H185))),'Data Summary'!DI191="Yes"),OFFSET('Sanitation Data'!$H$12,0,10*ROW('Sanitation Data'!H185)),NA())</f>
        <v>#N/A</v>
      </c>
      <c r="AU191" s="507" t="e">
        <f ca="1">+IF(AND(ISNUMBER(OFFSET('Sanitation Data'!$I$4,0,10*ROW('Sanitation Data'!I185))),'Data Summary'!DJ191="Yes"),100-OFFSET('Sanitation Data'!$I$4,0,10*ROW('Sanitation Data'!I185)),NA())</f>
        <v>#N/A</v>
      </c>
      <c r="AV191" s="507" t="e">
        <f ca="1">+IF(AND(ISNUMBER(OFFSET('Sanitation Data'!$I$6,0,10*ROW('Sanitation Data'!I185))),'Data Summary'!DK191="Yes"),OFFSET('Sanitation Data'!$I$6,0,10*ROW('Sanitation Data'!I185)),NA())</f>
        <v>#N/A</v>
      </c>
      <c r="AW191" s="507" t="e">
        <f ca="1">+IF(AND(ISNUMBER(OFFSET('Sanitation Data'!$I$10,0,10*ROW('Sanitation Data'!I185))),'Data Summary'!DL191="Yes"),OFFSET('Sanitation Data'!$I$10,0,10*ROW('Sanitation Data'!I185)),NA())</f>
        <v>#N/A</v>
      </c>
      <c r="AX191" s="507" t="e">
        <f ca="1">+IF(AND(ISNUMBER(OFFSET('Sanitation Data'!$I$11,0,10*ROW('Sanitation Data'!I185))),'Data Summary'!DM191="Yes"),OFFSET('Sanitation Data'!$I$11,0,10*ROW('Sanitation Data'!I185)),NA())</f>
        <v>#N/A</v>
      </c>
      <c r="AY191" s="507" t="e">
        <f ca="1">+IF(AND(ISNUMBER(OFFSET('Sanitation Data'!$I$12,0,10*ROW('Sanitation Data'!I185))),'Data Summary'!DN191="Yes"),OFFSET('Sanitation Data'!$I$12,0,10*ROW('Sanitation Data'!I185)),NA())</f>
        <v>#N/A</v>
      </c>
      <c r="AZ191" s="508" t="e">
        <f ca="1">+IF(AND(ISNUMBER(OFFSET('Hygiene Data'!$D$5,0,10*ROW('Hygiene Data'!D185))),'Data Summary'!DO191="Yes"),OFFSET('Hygiene Data'!$D$5,0,10*ROW('Hygiene Data'!D185)),NA())</f>
        <v>#N/A</v>
      </c>
      <c r="BA191" s="508" t="e">
        <f ca="1">+IF(AND(ISNUMBER(OFFSET('Hygiene Data'!$D$7,0,10*ROW('Hygiene Data'!D185))),'Data Summary'!DP191="Yes"),OFFSET('Hygiene Data'!$D$7,0,10*ROW('Hygiene Data'!D185)),NA())</f>
        <v>#N/A</v>
      </c>
      <c r="BB191" s="508" t="e">
        <f ca="1">+IF(AND(ISNUMBER(OFFSET('Hygiene Data'!$D$9,0,10*ROW('Hygiene Data'!D185))),'Data Summary'!DQ191="Yes"),OFFSET('Hygiene Data'!$D$9,0,10*ROW('Hygiene Data'!D185)),NA())</f>
        <v>#N/A</v>
      </c>
      <c r="BC191" s="508" t="e">
        <f ca="1">+IF(AND(ISNUMBER(OFFSET('Hygiene Data'!$E$5,0,10*ROW('Hygiene Data'!E185))),'Data Summary'!DR191="Yes"),OFFSET('Hygiene Data'!$E$5,0,10*ROW('Hygiene Data'!E185)),NA())</f>
        <v>#N/A</v>
      </c>
      <c r="BD191" s="508" t="e">
        <f ca="1">+IF(AND(ISNUMBER(OFFSET('Hygiene Data'!$E$7,0,10*ROW('Hygiene Data'!E185))),'Data Summary'!DS191="Yes"),OFFSET('Hygiene Data'!$E$7,0,10*ROW('Hygiene Data'!E185)),NA())</f>
        <v>#N/A</v>
      </c>
      <c r="BE191" s="508" t="e">
        <f ca="1">+IF(AND(ISNUMBER(OFFSET('Hygiene Data'!$E$9,0,10*ROW('Hygiene Data'!E185))),'Data Summary'!DT191="Yes"),OFFSET('Hygiene Data'!$E$9,0,10*ROW('Hygiene Data'!E185)),NA())</f>
        <v>#N/A</v>
      </c>
      <c r="BF191" s="508" t="e">
        <f ca="1">+IF(AND(ISNUMBER(OFFSET('Hygiene Data'!$F$5,0,10*ROW('Hygiene Data'!F185))),'Data Summary'!DU191="Yes"),OFFSET('Hygiene Data'!$F$5,0,10*ROW('Hygiene Data'!F185)),NA())</f>
        <v>#N/A</v>
      </c>
      <c r="BG191" s="508" t="e">
        <f ca="1">+IF(AND(ISNUMBER(OFFSET('Hygiene Data'!$F$7,0,10*ROW('Hygiene Data'!F185))),'Data Summary'!DV191="Yes"),OFFSET('Hygiene Data'!$F$7,0,10*ROW('Hygiene Data'!F185)),NA())</f>
        <v>#N/A</v>
      </c>
      <c r="BH191" s="508" t="e">
        <f ca="1">+IF(AND(ISNUMBER(OFFSET('Hygiene Data'!$F$9,0,10*ROW('Hygiene Data'!F185))),'Data Summary'!DW191="Yes"),OFFSET('Hygiene Data'!$F$9,0,10*ROW('Hygiene Data'!F185)),NA())</f>
        <v>#N/A</v>
      </c>
      <c r="BI191" s="508" t="e">
        <f ca="1">+IF(AND(ISNUMBER(OFFSET('Hygiene Data'!$G$5,0,10*ROW('Hygiene Data'!G185))),'Data Summary'!DX191="Yes"),OFFSET('Hygiene Data'!$G$5,0,10*ROW('Hygiene Data'!G185)),NA())</f>
        <v>#N/A</v>
      </c>
      <c r="BJ191" s="508" t="e">
        <f ca="1">+IF(AND(ISNUMBER(OFFSET('Hygiene Data'!$G$7,0,10*ROW('Hygiene Data'!G185))),'Data Summary'!DY191="Yes"),OFFSET('Hygiene Data'!$G$7,0,10*ROW('Hygiene Data'!G185)),NA())</f>
        <v>#N/A</v>
      </c>
      <c r="BK191" s="508" t="e">
        <f ca="1">+IF(AND(ISNUMBER(OFFSET('Hygiene Data'!$G$9,0,10*ROW('Hygiene Data'!G185))),'Data Summary'!DZ191="Yes"),OFFSET('Hygiene Data'!$G$9,0,10*ROW('Hygiene Data'!G185)),NA())</f>
        <v>#N/A</v>
      </c>
      <c r="BL191" s="508" t="e">
        <f ca="1">+IF(AND(ISNUMBER(OFFSET('Hygiene Data'!$H$5,0,10*ROW('Hygiene Data'!H185))),'Data Summary'!EA191="Yes"),OFFSET('Hygiene Data'!$H$5,0,10*ROW('Hygiene Data'!H185)),NA())</f>
        <v>#N/A</v>
      </c>
      <c r="BM191" s="508" t="e">
        <f ca="1">+IF(AND(ISNUMBER(OFFSET('Hygiene Data'!$H$7,0,10*ROW('Hygiene Data'!H185))),'Data Summary'!EB191="Yes"),OFFSET('Hygiene Data'!$H$7,0,10*ROW('Hygiene Data'!H185)),NA())</f>
        <v>#N/A</v>
      </c>
      <c r="BN191" s="508" t="e">
        <f ca="1">+IF(AND(ISNUMBER(OFFSET('Hygiene Data'!$H$9,0,10*ROW('Hygiene Data'!H185))),'Data Summary'!EC191="Yes"),OFFSET('Hygiene Data'!$H$9,0,10*ROW('Hygiene Data'!H185)),NA())</f>
        <v>#N/A</v>
      </c>
      <c r="BO191" s="508" t="e">
        <f ca="1">+IF(AND(ISNUMBER(OFFSET('Hygiene Data'!$I$5,0,10*ROW('Hygiene Data'!I185))),'Data Summary'!ED191="Yes"),OFFSET('Hygiene Data'!$I$5,0,10*ROW('Hygiene Data'!I185)),NA())</f>
        <v>#N/A</v>
      </c>
      <c r="BP191" s="508" t="e">
        <f ca="1">+IF(AND(ISNUMBER(OFFSET('Hygiene Data'!$I$7,0,10*ROW('Hygiene Data'!I185))),'Data Summary'!EE191="Yes"),OFFSET('Hygiene Data'!$I$7,0,10*ROW('Hygiene Data'!I185)),NA())</f>
        <v>#N/A</v>
      </c>
      <c r="BQ191" s="508" t="e">
        <f ca="1">+IF(AND(ISNUMBER(OFFSET('Hygiene Data'!$I$9,0,10*ROW('Hygiene Data'!I185))),'Data Summary'!EF191="Yes"),OFFSET('Hygiene Data'!$I$9,0,10*ROW('Hygiene Data'!I185)),NA())</f>
        <v>#N/A</v>
      </c>
    </row>
    <row r="192" spans="1:69" x14ac:dyDescent="0.25">
      <c r="A192" s="504" t="e">
        <f ca="1">+RIGHT('Data Summary'!A192,LEN('Data Summary'!A192)-9)</f>
        <v>#VALUE!</v>
      </c>
      <c r="B192" s="478" t="str">
        <f ca="1">+IF(ISTEXT('Data Summary'!B192),'Data Summary'!B192,"")</f>
        <v/>
      </c>
      <c r="C192" s="505" t="e">
        <f ca="1">+VALUE('Data Summary'!C192)</f>
        <v>#VALUE!</v>
      </c>
      <c r="D192" s="506" t="e">
        <f ca="1">+IF(AND(ISNUMBER(OFFSET('Water Data'!$D$4,0,10*ROW('Water Data'!D186))),'Data Summary'!BS192="Yes"),100-OFFSET('Water Data'!$D$4,0,10*ROW('Water Data'!D186)),NA())</f>
        <v>#N/A</v>
      </c>
      <c r="E192" s="506" t="e">
        <f ca="1">+IF(AND(ISNUMBER(OFFSET('Water Data'!$D$6,0,10*ROW('Water Data'!D186))),'Data Summary'!BT192="Yes"),OFFSET('Water Data'!$D$6,0,10*ROW('Water Data'!D186)),NA())</f>
        <v>#N/A</v>
      </c>
      <c r="F192" s="506" t="e">
        <f ca="1">+IF(AND(ISNUMBER(OFFSET('Water Data'!$D$9,0,10*ROW('Water Data'!D186))),'Data Summary'!BU192="Yes"),OFFSET('Water Data'!$D$9,0,10*ROW('Water Data'!D186)),NA())</f>
        <v>#N/A</v>
      </c>
      <c r="G192" s="506" t="e">
        <f ca="1">+IF(AND(ISNUMBER(OFFSET('Water Data'!$E$4,0,10*ROW('Water Data'!E186))),'Data Summary'!BV192="Yes"),100-OFFSET('Water Data'!$E$4,0,10*ROW('Water Data'!E186)),NA())</f>
        <v>#N/A</v>
      </c>
      <c r="H192" s="506" t="e">
        <f ca="1">+IF(AND(ISNUMBER(OFFSET('Water Data'!$E$6,0,10*ROW('Water Data'!E186))),'Data Summary'!BW192="Yes"),OFFSET('Water Data'!$E$6,0,10*ROW('Water Data'!E186)),NA())</f>
        <v>#N/A</v>
      </c>
      <c r="I192" s="506" t="e">
        <f ca="1">+IF(AND(ISNUMBER(OFFSET('Water Data'!$E$9,0,10*ROW('Water Data'!E186))),'Data Summary'!BX192="Yes"),OFFSET('Water Data'!$E$9,0,10*ROW('Water Data'!E186)),NA())</f>
        <v>#N/A</v>
      </c>
      <c r="J192" s="506" t="e">
        <f ca="1">+IF(AND(ISNUMBER(OFFSET('Water Data'!$F$4,0,10*ROW('Water Data'!F186))),'Data Summary'!BY192="Yes"),100-OFFSET('Water Data'!$F$4,0,10*ROW('Water Data'!F186)),NA())</f>
        <v>#N/A</v>
      </c>
      <c r="K192" s="506" t="e">
        <f ca="1">+IF(AND(ISNUMBER(OFFSET('Water Data'!$F$6,0,10*ROW('Water Data'!F186))),'Data Summary'!BZ192="Yes"),OFFSET('Water Data'!$F$6,0,10*ROW('Water Data'!F186)),NA())</f>
        <v>#N/A</v>
      </c>
      <c r="L192" s="506" t="e">
        <f ca="1">+IF(AND(ISNUMBER(OFFSET('Water Data'!$F$9,0,10*ROW('Water Data'!F186))),'Data Summary'!CA192="Yes"),OFFSET('Water Data'!$F$9,0,10*ROW('Water Data'!F186)),NA())</f>
        <v>#N/A</v>
      </c>
      <c r="M192" s="506" t="e">
        <f ca="1">+IF(AND(ISNUMBER(OFFSET('Water Data'!$G$4,0,10*ROW('Water Data'!G186))),'Data Summary'!CB192="Yes"),100-OFFSET('Water Data'!$G$4,0,10*ROW('Water Data'!G186)),NA())</f>
        <v>#N/A</v>
      </c>
      <c r="N192" s="506" t="e">
        <f ca="1">+IF(AND(ISNUMBER(OFFSET('Water Data'!$G$6,0,10*ROW('Water Data'!G186))),'Data Summary'!CC192="Yes"),OFFSET('Water Data'!$G$6,0,10*ROW('Water Data'!G186)),NA())</f>
        <v>#N/A</v>
      </c>
      <c r="O192" s="506" t="e">
        <f ca="1">+IF(AND(ISNUMBER(OFFSET('Water Data'!$G$9,0,10*ROW('Water Data'!G186))),'Data Summary'!CD192="Yes"),OFFSET('Water Data'!$G$9,0,10*ROW('Water Data'!G186)),NA())</f>
        <v>#N/A</v>
      </c>
      <c r="P192" s="506" t="e">
        <f ca="1">+IF(AND(ISNUMBER(OFFSET('Water Data'!$H$4,0,10*ROW('Water Data'!H186))),'Data Summary'!CE192="Yes"),100-OFFSET('Water Data'!$H$4,0,10*ROW('Water Data'!H186)),NA())</f>
        <v>#N/A</v>
      </c>
      <c r="Q192" s="506" t="e">
        <f ca="1">+IF(AND(ISNUMBER(OFFSET('Water Data'!$H$6,0,10*ROW('Water Data'!H186))),'Data Summary'!CF192="Yes"),OFFSET('Water Data'!$H$6,0,10*ROW('Water Data'!H186)),NA())</f>
        <v>#N/A</v>
      </c>
      <c r="R192" s="506" t="e">
        <f ca="1">+IF(AND(ISNUMBER(OFFSET('Water Data'!$H$9,0,10*ROW('Water Data'!H186))),'Data Summary'!CG192="Yes"),OFFSET('Water Data'!$H$9,0,10*ROW('Water Data'!H186)),NA())</f>
        <v>#N/A</v>
      </c>
      <c r="S192" s="506" t="e">
        <f ca="1">+IF(AND(ISNUMBER(OFFSET('Water Data'!$I$4,0,10*ROW('Water Data'!I186))),'Data Summary'!CH192="Yes"),100-OFFSET('Water Data'!$I$4,0,10*ROW('Water Data'!I186)),NA())</f>
        <v>#N/A</v>
      </c>
      <c r="T192" s="506" t="e">
        <f ca="1">+IF(AND(ISNUMBER(OFFSET('Water Data'!$I$6,0,10*ROW('Water Data'!I186))),'Data Summary'!CI192="Yes"),OFFSET('Water Data'!$I$6,0,10*ROW('Water Data'!I186)),NA())</f>
        <v>#N/A</v>
      </c>
      <c r="U192" s="506" t="e">
        <f ca="1">+IF(AND(ISNUMBER(OFFSET('Water Data'!$I$9,0,10*ROW('Water Data'!I186))),'Data Summary'!CJ192="Yes"),OFFSET('Water Data'!$I$9,0,10*ROW('Water Data'!I186)),NA())</f>
        <v>#N/A</v>
      </c>
      <c r="V192" s="507" t="e">
        <f ca="1">+IF(AND(ISNUMBER(OFFSET('Sanitation Data'!$D$4,0,10*ROW('Sanitation Data'!D186))),'Data Summary'!CK192="Yes"),100-OFFSET('Sanitation Data'!$D$4,0,10*ROW('Sanitation Data'!D186)),NA())</f>
        <v>#N/A</v>
      </c>
      <c r="W192" s="507" t="e">
        <f ca="1">+IF(AND(ISNUMBER(OFFSET('Sanitation Data'!$D$6,0,10*ROW('Sanitation Data'!D186))),'Data Summary'!CL192="Yes"),OFFSET('Sanitation Data'!$D$6,0,10*ROW('Sanitation Data'!D186)),NA())</f>
        <v>#N/A</v>
      </c>
      <c r="X192" s="507" t="e">
        <f ca="1">+IF(AND(ISNUMBER(OFFSET('Sanitation Data'!$D$10,0,10*ROW('Sanitation Data'!D186))),'Data Summary'!CM192="Yes"),OFFSET('Sanitation Data'!$D$10,0,10*ROW('Sanitation Data'!D186)),NA())</f>
        <v>#N/A</v>
      </c>
      <c r="Y192" s="507" t="e">
        <f ca="1">+IF(AND(ISNUMBER(OFFSET('Sanitation Data'!$D$11,0,10*ROW('Sanitation Data'!D186))),'Data Summary'!CN192="Yes"),OFFSET('Sanitation Data'!$D$11,0,10*ROW('Sanitation Data'!D186)),NA())</f>
        <v>#N/A</v>
      </c>
      <c r="Z192" s="507" t="e">
        <f ca="1">+IF(AND(ISNUMBER(OFFSET('Sanitation Data'!$D$12,0,10*ROW('Sanitation Data'!D186))),'Data Summary'!CO192="Yes"),OFFSET('Sanitation Data'!$D$12,0,10*ROW('Sanitation Data'!D186)),NA())</f>
        <v>#N/A</v>
      </c>
      <c r="AA192" s="507" t="e">
        <f ca="1">+IF(AND(ISNUMBER(OFFSET('Sanitation Data'!$E$4,0,10*ROW('Sanitation Data'!E186))),'Data Summary'!CP192="Yes"),100-OFFSET('Sanitation Data'!$E$4,0,10*ROW('Sanitation Data'!E186)),NA())</f>
        <v>#N/A</v>
      </c>
      <c r="AB192" s="507" t="e">
        <f ca="1">+IF(AND(ISNUMBER(OFFSET('Sanitation Data'!$E$6,0,10*ROW('Sanitation Data'!E186))),'Data Summary'!CQ192="Yes"),OFFSET('Sanitation Data'!$E$6,0,10*ROW('Sanitation Data'!E186)),NA())</f>
        <v>#N/A</v>
      </c>
      <c r="AC192" s="507" t="e">
        <f ca="1">+IF(AND(ISNUMBER(OFFSET('Sanitation Data'!$E$10,0,10*ROW('Sanitation Data'!E186))),'Data Summary'!CR192="Yes"),OFFSET('Sanitation Data'!$E$10,0,10*ROW('Sanitation Data'!E186)),NA())</f>
        <v>#N/A</v>
      </c>
      <c r="AD192" s="507" t="e">
        <f ca="1">+IF(AND(ISNUMBER(OFFSET('Sanitation Data'!$E$11,0,10*ROW('Sanitation Data'!E186))),'Data Summary'!CS192="Yes"),OFFSET('Sanitation Data'!$E$11,0,10*ROW('Sanitation Data'!E186)),NA())</f>
        <v>#N/A</v>
      </c>
      <c r="AE192" s="507" t="e">
        <f ca="1">+IF(AND(ISNUMBER(OFFSET('Sanitation Data'!$E$12,0,10*ROW('Sanitation Data'!E186))),'Data Summary'!CT192="Yes"),OFFSET('Sanitation Data'!$E$12,0,10*ROW('Sanitation Data'!E186)),NA())</f>
        <v>#N/A</v>
      </c>
      <c r="AF192" s="507" t="e">
        <f ca="1">+IF(AND(ISNUMBER(OFFSET('Sanitation Data'!$F$4,0,10*ROW('Sanitation Data'!F186))),'Data Summary'!CU192="Yes"),100-OFFSET('Sanitation Data'!$F$4,0,10*ROW('Sanitation Data'!F186)),NA())</f>
        <v>#N/A</v>
      </c>
      <c r="AG192" s="507" t="e">
        <f ca="1">+IF(AND(ISNUMBER(OFFSET('Sanitation Data'!$F$6,0,10*ROW('Sanitation Data'!F186))),'Data Summary'!CV192="Yes"),OFFSET('Sanitation Data'!$F$6,0,10*ROW('Sanitation Data'!F186)),NA())</f>
        <v>#N/A</v>
      </c>
      <c r="AH192" s="507" t="e">
        <f ca="1">+IF(AND(ISNUMBER(OFFSET('Sanitation Data'!$F$10,0,10*ROW('Sanitation Data'!F186))),'Data Summary'!CW192="Yes"),OFFSET('Sanitation Data'!$F$10,0,10*ROW('Sanitation Data'!F186)),NA())</f>
        <v>#N/A</v>
      </c>
      <c r="AI192" s="507" t="e">
        <f ca="1">+IF(AND(ISNUMBER(OFFSET('Sanitation Data'!$F$11,0,10*ROW('Sanitation Data'!F186))),'Data Summary'!CX192="Yes"),OFFSET('Sanitation Data'!$F$11,0,10*ROW('Sanitation Data'!F186)),NA())</f>
        <v>#N/A</v>
      </c>
      <c r="AJ192" s="507" t="e">
        <f ca="1">+IF(AND(ISNUMBER(OFFSET('Sanitation Data'!$F$12,0,10*ROW('Sanitation Data'!F186))),'Data Summary'!CY192="Yes"),OFFSET('Sanitation Data'!$F$12,0,10*ROW('Sanitation Data'!F186)),NA())</f>
        <v>#N/A</v>
      </c>
      <c r="AK192" s="507" t="e">
        <f ca="1">+IF(AND(ISNUMBER(OFFSET('Sanitation Data'!$G$4,0,10*ROW('Sanitation Data'!G186))),'Data Summary'!CZ192="Yes"),100-OFFSET('Sanitation Data'!$G$4,0,10*ROW('Sanitation Data'!G186)),NA())</f>
        <v>#N/A</v>
      </c>
      <c r="AL192" s="507" t="e">
        <f ca="1">+IF(AND(ISNUMBER(OFFSET('Sanitation Data'!$G$6,0,10*ROW('Sanitation Data'!G186))),'Data Summary'!DA192="Yes"),OFFSET('Sanitation Data'!$G$6,0,10*ROW('Sanitation Data'!G186)),NA())</f>
        <v>#N/A</v>
      </c>
      <c r="AM192" s="507" t="e">
        <f ca="1">+IF(AND(ISNUMBER(OFFSET('Sanitation Data'!$G$10,0,10*ROW('Sanitation Data'!G186))),'Data Summary'!DB192="Yes"),OFFSET('Sanitation Data'!$G$10,0,10*ROW('Sanitation Data'!G186)),NA())</f>
        <v>#N/A</v>
      </c>
      <c r="AN192" s="507" t="e">
        <f ca="1">+IF(AND(ISNUMBER(OFFSET('Sanitation Data'!$G$11,0,10*ROW('Sanitation Data'!G186))),'Data Summary'!DC192="Yes"),OFFSET('Sanitation Data'!$G$11,0,10*ROW('Sanitation Data'!G186)),NA())</f>
        <v>#N/A</v>
      </c>
      <c r="AO192" s="507" t="e">
        <f ca="1">+IF(AND(ISNUMBER(OFFSET('Sanitation Data'!$G$12,0,10*ROW('Sanitation Data'!G186))),'Data Summary'!DD192="Yes"),OFFSET('Sanitation Data'!$G$12,0,10*ROW('Sanitation Data'!G186)),NA())</f>
        <v>#N/A</v>
      </c>
      <c r="AP192" s="507" t="e">
        <f ca="1">+IF(AND(ISNUMBER(OFFSET('Sanitation Data'!$H$4,0,10*ROW('Sanitation Data'!H186))),'Data Summary'!DE192="Yes"),100-OFFSET('Sanitation Data'!$H$4,0,10*ROW('Sanitation Data'!H186)),NA())</f>
        <v>#N/A</v>
      </c>
      <c r="AQ192" s="507" t="e">
        <f ca="1">+IF(AND(ISNUMBER(OFFSET('Sanitation Data'!$H$6,0,10*ROW('Sanitation Data'!H186))),'Data Summary'!DF192="Yes"),OFFSET('Sanitation Data'!$H$6,0,10*ROW('Sanitation Data'!H186)),NA())</f>
        <v>#N/A</v>
      </c>
      <c r="AR192" s="507" t="e">
        <f ca="1">+IF(AND(ISNUMBER(OFFSET('Sanitation Data'!$H$10,0,10*ROW('Sanitation Data'!H186))),'Data Summary'!DG192="Yes"),OFFSET('Sanitation Data'!$H$10,0,10*ROW('Sanitation Data'!H186)),NA())</f>
        <v>#N/A</v>
      </c>
      <c r="AS192" s="507" t="e">
        <f ca="1">+IF(AND(ISNUMBER(OFFSET('Sanitation Data'!$H$11,0,10*ROW('Sanitation Data'!H186))),'Data Summary'!DH192="Yes"),OFFSET('Sanitation Data'!$H$11,0,10*ROW('Sanitation Data'!H186)),NA())</f>
        <v>#N/A</v>
      </c>
      <c r="AT192" s="507" t="e">
        <f ca="1">+IF(AND(ISNUMBER(OFFSET('Sanitation Data'!$H$12,0,10*ROW('Sanitation Data'!H186))),'Data Summary'!DI192="Yes"),OFFSET('Sanitation Data'!$H$12,0,10*ROW('Sanitation Data'!H186)),NA())</f>
        <v>#N/A</v>
      </c>
      <c r="AU192" s="507" t="e">
        <f ca="1">+IF(AND(ISNUMBER(OFFSET('Sanitation Data'!$I$4,0,10*ROW('Sanitation Data'!I186))),'Data Summary'!DJ192="Yes"),100-OFFSET('Sanitation Data'!$I$4,0,10*ROW('Sanitation Data'!I186)),NA())</f>
        <v>#N/A</v>
      </c>
      <c r="AV192" s="507" t="e">
        <f ca="1">+IF(AND(ISNUMBER(OFFSET('Sanitation Data'!$I$6,0,10*ROW('Sanitation Data'!I186))),'Data Summary'!DK192="Yes"),OFFSET('Sanitation Data'!$I$6,0,10*ROW('Sanitation Data'!I186)),NA())</f>
        <v>#N/A</v>
      </c>
      <c r="AW192" s="507" t="e">
        <f ca="1">+IF(AND(ISNUMBER(OFFSET('Sanitation Data'!$I$10,0,10*ROW('Sanitation Data'!I186))),'Data Summary'!DL192="Yes"),OFFSET('Sanitation Data'!$I$10,0,10*ROW('Sanitation Data'!I186)),NA())</f>
        <v>#N/A</v>
      </c>
      <c r="AX192" s="507" t="e">
        <f ca="1">+IF(AND(ISNUMBER(OFFSET('Sanitation Data'!$I$11,0,10*ROW('Sanitation Data'!I186))),'Data Summary'!DM192="Yes"),OFFSET('Sanitation Data'!$I$11,0,10*ROW('Sanitation Data'!I186)),NA())</f>
        <v>#N/A</v>
      </c>
      <c r="AY192" s="507" t="e">
        <f ca="1">+IF(AND(ISNUMBER(OFFSET('Sanitation Data'!$I$12,0,10*ROW('Sanitation Data'!I186))),'Data Summary'!DN192="Yes"),OFFSET('Sanitation Data'!$I$12,0,10*ROW('Sanitation Data'!I186)),NA())</f>
        <v>#N/A</v>
      </c>
      <c r="AZ192" s="508" t="e">
        <f ca="1">+IF(AND(ISNUMBER(OFFSET('Hygiene Data'!$D$5,0,10*ROW('Hygiene Data'!D186))),'Data Summary'!DO192="Yes"),OFFSET('Hygiene Data'!$D$5,0,10*ROW('Hygiene Data'!D186)),NA())</f>
        <v>#N/A</v>
      </c>
      <c r="BA192" s="508" t="e">
        <f ca="1">+IF(AND(ISNUMBER(OFFSET('Hygiene Data'!$D$7,0,10*ROW('Hygiene Data'!D186))),'Data Summary'!DP192="Yes"),OFFSET('Hygiene Data'!$D$7,0,10*ROW('Hygiene Data'!D186)),NA())</f>
        <v>#N/A</v>
      </c>
      <c r="BB192" s="508" t="e">
        <f ca="1">+IF(AND(ISNUMBER(OFFSET('Hygiene Data'!$D$9,0,10*ROW('Hygiene Data'!D186))),'Data Summary'!DQ192="Yes"),OFFSET('Hygiene Data'!$D$9,0,10*ROW('Hygiene Data'!D186)),NA())</f>
        <v>#N/A</v>
      </c>
      <c r="BC192" s="508" t="e">
        <f ca="1">+IF(AND(ISNUMBER(OFFSET('Hygiene Data'!$E$5,0,10*ROW('Hygiene Data'!E186))),'Data Summary'!DR192="Yes"),OFFSET('Hygiene Data'!$E$5,0,10*ROW('Hygiene Data'!E186)),NA())</f>
        <v>#N/A</v>
      </c>
      <c r="BD192" s="508" t="e">
        <f ca="1">+IF(AND(ISNUMBER(OFFSET('Hygiene Data'!$E$7,0,10*ROW('Hygiene Data'!E186))),'Data Summary'!DS192="Yes"),OFFSET('Hygiene Data'!$E$7,0,10*ROW('Hygiene Data'!E186)),NA())</f>
        <v>#N/A</v>
      </c>
      <c r="BE192" s="508" t="e">
        <f ca="1">+IF(AND(ISNUMBER(OFFSET('Hygiene Data'!$E$9,0,10*ROW('Hygiene Data'!E186))),'Data Summary'!DT192="Yes"),OFFSET('Hygiene Data'!$E$9,0,10*ROW('Hygiene Data'!E186)),NA())</f>
        <v>#N/A</v>
      </c>
      <c r="BF192" s="508" t="e">
        <f ca="1">+IF(AND(ISNUMBER(OFFSET('Hygiene Data'!$F$5,0,10*ROW('Hygiene Data'!F186))),'Data Summary'!DU192="Yes"),OFFSET('Hygiene Data'!$F$5,0,10*ROW('Hygiene Data'!F186)),NA())</f>
        <v>#N/A</v>
      </c>
      <c r="BG192" s="508" t="e">
        <f ca="1">+IF(AND(ISNUMBER(OFFSET('Hygiene Data'!$F$7,0,10*ROW('Hygiene Data'!F186))),'Data Summary'!DV192="Yes"),OFFSET('Hygiene Data'!$F$7,0,10*ROW('Hygiene Data'!F186)),NA())</f>
        <v>#N/A</v>
      </c>
      <c r="BH192" s="508" t="e">
        <f ca="1">+IF(AND(ISNUMBER(OFFSET('Hygiene Data'!$F$9,0,10*ROW('Hygiene Data'!F186))),'Data Summary'!DW192="Yes"),OFFSET('Hygiene Data'!$F$9,0,10*ROW('Hygiene Data'!F186)),NA())</f>
        <v>#N/A</v>
      </c>
      <c r="BI192" s="508" t="e">
        <f ca="1">+IF(AND(ISNUMBER(OFFSET('Hygiene Data'!$G$5,0,10*ROW('Hygiene Data'!G186))),'Data Summary'!DX192="Yes"),OFFSET('Hygiene Data'!$G$5,0,10*ROW('Hygiene Data'!G186)),NA())</f>
        <v>#N/A</v>
      </c>
      <c r="BJ192" s="508" t="e">
        <f ca="1">+IF(AND(ISNUMBER(OFFSET('Hygiene Data'!$G$7,0,10*ROW('Hygiene Data'!G186))),'Data Summary'!DY192="Yes"),OFFSET('Hygiene Data'!$G$7,0,10*ROW('Hygiene Data'!G186)),NA())</f>
        <v>#N/A</v>
      </c>
      <c r="BK192" s="508" t="e">
        <f ca="1">+IF(AND(ISNUMBER(OFFSET('Hygiene Data'!$G$9,0,10*ROW('Hygiene Data'!G186))),'Data Summary'!DZ192="Yes"),OFFSET('Hygiene Data'!$G$9,0,10*ROW('Hygiene Data'!G186)),NA())</f>
        <v>#N/A</v>
      </c>
      <c r="BL192" s="508" t="e">
        <f ca="1">+IF(AND(ISNUMBER(OFFSET('Hygiene Data'!$H$5,0,10*ROW('Hygiene Data'!H186))),'Data Summary'!EA192="Yes"),OFFSET('Hygiene Data'!$H$5,0,10*ROW('Hygiene Data'!H186)),NA())</f>
        <v>#N/A</v>
      </c>
      <c r="BM192" s="508" t="e">
        <f ca="1">+IF(AND(ISNUMBER(OFFSET('Hygiene Data'!$H$7,0,10*ROW('Hygiene Data'!H186))),'Data Summary'!EB192="Yes"),OFFSET('Hygiene Data'!$H$7,0,10*ROW('Hygiene Data'!H186)),NA())</f>
        <v>#N/A</v>
      </c>
      <c r="BN192" s="508" t="e">
        <f ca="1">+IF(AND(ISNUMBER(OFFSET('Hygiene Data'!$H$9,0,10*ROW('Hygiene Data'!H186))),'Data Summary'!EC192="Yes"),OFFSET('Hygiene Data'!$H$9,0,10*ROW('Hygiene Data'!H186)),NA())</f>
        <v>#N/A</v>
      </c>
      <c r="BO192" s="508" t="e">
        <f ca="1">+IF(AND(ISNUMBER(OFFSET('Hygiene Data'!$I$5,0,10*ROW('Hygiene Data'!I186))),'Data Summary'!ED192="Yes"),OFFSET('Hygiene Data'!$I$5,0,10*ROW('Hygiene Data'!I186)),NA())</f>
        <v>#N/A</v>
      </c>
      <c r="BP192" s="508" t="e">
        <f ca="1">+IF(AND(ISNUMBER(OFFSET('Hygiene Data'!$I$7,0,10*ROW('Hygiene Data'!I186))),'Data Summary'!EE192="Yes"),OFFSET('Hygiene Data'!$I$7,0,10*ROW('Hygiene Data'!I186)),NA())</f>
        <v>#N/A</v>
      </c>
      <c r="BQ192" s="508" t="e">
        <f ca="1">+IF(AND(ISNUMBER(OFFSET('Hygiene Data'!$I$9,0,10*ROW('Hygiene Data'!I186))),'Data Summary'!EF192="Yes"),OFFSET('Hygiene Data'!$I$9,0,10*ROW('Hygiene Data'!I186)),NA())</f>
        <v>#N/A</v>
      </c>
    </row>
    <row r="193" spans="1:69" x14ac:dyDescent="0.25">
      <c r="A193" s="504" t="e">
        <f ca="1">+RIGHT('Data Summary'!A193,LEN('Data Summary'!A193)-9)</f>
        <v>#VALUE!</v>
      </c>
      <c r="B193" s="478" t="str">
        <f ca="1">+IF(ISTEXT('Data Summary'!B193),'Data Summary'!B193,"")</f>
        <v/>
      </c>
      <c r="C193" s="505" t="e">
        <f ca="1">+VALUE('Data Summary'!C193)</f>
        <v>#VALUE!</v>
      </c>
      <c r="D193" s="506" t="e">
        <f ca="1">+IF(AND(ISNUMBER(OFFSET('Water Data'!$D$4,0,10*ROW('Water Data'!D187))),'Data Summary'!BS193="Yes"),100-OFFSET('Water Data'!$D$4,0,10*ROW('Water Data'!D187)),NA())</f>
        <v>#N/A</v>
      </c>
      <c r="E193" s="506" t="e">
        <f ca="1">+IF(AND(ISNUMBER(OFFSET('Water Data'!$D$6,0,10*ROW('Water Data'!D187))),'Data Summary'!BT193="Yes"),OFFSET('Water Data'!$D$6,0,10*ROW('Water Data'!D187)),NA())</f>
        <v>#N/A</v>
      </c>
      <c r="F193" s="506" t="e">
        <f ca="1">+IF(AND(ISNUMBER(OFFSET('Water Data'!$D$9,0,10*ROW('Water Data'!D187))),'Data Summary'!BU193="Yes"),OFFSET('Water Data'!$D$9,0,10*ROW('Water Data'!D187)),NA())</f>
        <v>#N/A</v>
      </c>
      <c r="G193" s="506" t="e">
        <f ca="1">+IF(AND(ISNUMBER(OFFSET('Water Data'!$E$4,0,10*ROW('Water Data'!E187))),'Data Summary'!BV193="Yes"),100-OFFSET('Water Data'!$E$4,0,10*ROW('Water Data'!E187)),NA())</f>
        <v>#N/A</v>
      </c>
      <c r="H193" s="506" t="e">
        <f ca="1">+IF(AND(ISNUMBER(OFFSET('Water Data'!$E$6,0,10*ROW('Water Data'!E187))),'Data Summary'!BW193="Yes"),OFFSET('Water Data'!$E$6,0,10*ROW('Water Data'!E187)),NA())</f>
        <v>#N/A</v>
      </c>
      <c r="I193" s="506" t="e">
        <f ca="1">+IF(AND(ISNUMBER(OFFSET('Water Data'!$E$9,0,10*ROW('Water Data'!E187))),'Data Summary'!BX193="Yes"),OFFSET('Water Data'!$E$9,0,10*ROW('Water Data'!E187)),NA())</f>
        <v>#N/A</v>
      </c>
      <c r="J193" s="506" t="e">
        <f ca="1">+IF(AND(ISNUMBER(OFFSET('Water Data'!$F$4,0,10*ROW('Water Data'!F187))),'Data Summary'!BY193="Yes"),100-OFFSET('Water Data'!$F$4,0,10*ROW('Water Data'!F187)),NA())</f>
        <v>#N/A</v>
      </c>
      <c r="K193" s="506" t="e">
        <f ca="1">+IF(AND(ISNUMBER(OFFSET('Water Data'!$F$6,0,10*ROW('Water Data'!F187))),'Data Summary'!BZ193="Yes"),OFFSET('Water Data'!$F$6,0,10*ROW('Water Data'!F187)),NA())</f>
        <v>#N/A</v>
      </c>
      <c r="L193" s="506" t="e">
        <f ca="1">+IF(AND(ISNUMBER(OFFSET('Water Data'!$F$9,0,10*ROW('Water Data'!F187))),'Data Summary'!CA193="Yes"),OFFSET('Water Data'!$F$9,0,10*ROW('Water Data'!F187)),NA())</f>
        <v>#N/A</v>
      </c>
      <c r="M193" s="506" t="e">
        <f ca="1">+IF(AND(ISNUMBER(OFFSET('Water Data'!$G$4,0,10*ROW('Water Data'!G187))),'Data Summary'!CB193="Yes"),100-OFFSET('Water Data'!$G$4,0,10*ROW('Water Data'!G187)),NA())</f>
        <v>#N/A</v>
      </c>
      <c r="N193" s="506" t="e">
        <f ca="1">+IF(AND(ISNUMBER(OFFSET('Water Data'!$G$6,0,10*ROW('Water Data'!G187))),'Data Summary'!CC193="Yes"),OFFSET('Water Data'!$G$6,0,10*ROW('Water Data'!G187)),NA())</f>
        <v>#N/A</v>
      </c>
      <c r="O193" s="506" t="e">
        <f ca="1">+IF(AND(ISNUMBER(OFFSET('Water Data'!$G$9,0,10*ROW('Water Data'!G187))),'Data Summary'!CD193="Yes"),OFFSET('Water Data'!$G$9,0,10*ROW('Water Data'!G187)),NA())</f>
        <v>#N/A</v>
      </c>
      <c r="P193" s="506" t="e">
        <f ca="1">+IF(AND(ISNUMBER(OFFSET('Water Data'!$H$4,0,10*ROW('Water Data'!H187))),'Data Summary'!CE193="Yes"),100-OFFSET('Water Data'!$H$4,0,10*ROW('Water Data'!H187)),NA())</f>
        <v>#N/A</v>
      </c>
      <c r="Q193" s="506" t="e">
        <f ca="1">+IF(AND(ISNUMBER(OFFSET('Water Data'!$H$6,0,10*ROW('Water Data'!H187))),'Data Summary'!CF193="Yes"),OFFSET('Water Data'!$H$6,0,10*ROW('Water Data'!H187)),NA())</f>
        <v>#N/A</v>
      </c>
      <c r="R193" s="506" t="e">
        <f ca="1">+IF(AND(ISNUMBER(OFFSET('Water Data'!$H$9,0,10*ROW('Water Data'!H187))),'Data Summary'!CG193="Yes"),OFFSET('Water Data'!$H$9,0,10*ROW('Water Data'!H187)),NA())</f>
        <v>#N/A</v>
      </c>
      <c r="S193" s="506" t="e">
        <f ca="1">+IF(AND(ISNUMBER(OFFSET('Water Data'!$I$4,0,10*ROW('Water Data'!I187))),'Data Summary'!CH193="Yes"),100-OFFSET('Water Data'!$I$4,0,10*ROW('Water Data'!I187)),NA())</f>
        <v>#N/A</v>
      </c>
      <c r="T193" s="506" t="e">
        <f ca="1">+IF(AND(ISNUMBER(OFFSET('Water Data'!$I$6,0,10*ROW('Water Data'!I187))),'Data Summary'!CI193="Yes"),OFFSET('Water Data'!$I$6,0,10*ROW('Water Data'!I187)),NA())</f>
        <v>#N/A</v>
      </c>
      <c r="U193" s="506" t="e">
        <f ca="1">+IF(AND(ISNUMBER(OFFSET('Water Data'!$I$9,0,10*ROW('Water Data'!I187))),'Data Summary'!CJ193="Yes"),OFFSET('Water Data'!$I$9,0,10*ROW('Water Data'!I187)),NA())</f>
        <v>#N/A</v>
      </c>
      <c r="V193" s="507" t="e">
        <f ca="1">+IF(AND(ISNUMBER(OFFSET('Sanitation Data'!$D$4,0,10*ROW('Sanitation Data'!D187))),'Data Summary'!CK193="Yes"),100-OFFSET('Sanitation Data'!$D$4,0,10*ROW('Sanitation Data'!D187)),NA())</f>
        <v>#N/A</v>
      </c>
      <c r="W193" s="507" t="e">
        <f ca="1">+IF(AND(ISNUMBER(OFFSET('Sanitation Data'!$D$6,0,10*ROW('Sanitation Data'!D187))),'Data Summary'!CL193="Yes"),OFFSET('Sanitation Data'!$D$6,0,10*ROW('Sanitation Data'!D187)),NA())</f>
        <v>#N/A</v>
      </c>
      <c r="X193" s="507" t="e">
        <f ca="1">+IF(AND(ISNUMBER(OFFSET('Sanitation Data'!$D$10,0,10*ROW('Sanitation Data'!D187))),'Data Summary'!CM193="Yes"),OFFSET('Sanitation Data'!$D$10,0,10*ROW('Sanitation Data'!D187)),NA())</f>
        <v>#N/A</v>
      </c>
      <c r="Y193" s="507" t="e">
        <f ca="1">+IF(AND(ISNUMBER(OFFSET('Sanitation Data'!$D$11,0,10*ROW('Sanitation Data'!D187))),'Data Summary'!CN193="Yes"),OFFSET('Sanitation Data'!$D$11,0,10*ROW('Sanitation Data'!D187)),NA())</f>
        <v>#N/A</v>
      </c>
      <c r="Z193" s="507" t="e">
        <f ca="1">+IF(AND(ISNUMBER(OFFSET('Sanitation Data'!$D$12,0,10*ROW('Sanitation Data'!D187))),'Data Summary'!CO193="Yes"),OFFSET('Sanitation Data'!$D$12,0,10*ROW('Sanitation Data'!D187)),NA())</f>
        <v>#N/A</v>
      </c>
      <c r="AA193" s="507" t="e">
        <f ca="1">+IF(AND(ISNUMBER(OFFSET('Sanitation Data'!$E$4,0,10*ROW('Sanitation Data'!E187))),'Data Summary'!CP193="Yes"),100-OFFSET('Sanitation Data'!$E$4,0,10*ROW('Sanitation Data'!E187)),NA())</f>
        <v>#N/A</v>
      </c>
      <c r="AB193" s="507" t="e">
        <f ca="1">+IF(AND(ISNUMBER(OFFSET('Sanitation Data'!$E$6,0,10*ROW('Sanitation Data'!E187))),'Data Summary'!CQ193="Yes"),OFFSET('Sanitation Data'!$E$6,0,10*ROW('Sanitation Data'!E187)),NA())</f>
        <v>#N/A</v>
      </c>
      <c r="AC193" s="507" t="e">
        <f ca="1">+IF(AND(ISNUMBER(OFFSET('Sanitation Data'!$E$10,0,10*ROW('Sanitation Data'!E187))),'Data Summary'!CR193="Yes"),OFFSET('Sanitation Data'!$E$10,0,10*ROW('Sanitation Data'!E187)),NA())</f>
        <v>#N/A</v>
      </c>
      <c r="AD193" s="507" t="e">
        <f ca="1">+IF(AND(ISNUMBER(OFFSET('Sanitation Data'!$E$11,0,10*ROW('Sanitation Data'!E187))),'Data Summary'!CS193="Yes"),OFFSET('Sanitation Data'!$E$11,0,10*ROW('Sanitation Data'!E187)),NA())</f>
        <v>#N/A</v>
      </c>
      <c r="AE193" s="507" t="e">
        <f ca="1">+IF(AND(ISNUMBER(OFFSET('Sanitation Data'!$E$12,0,10*ROW('Sanitation Data'!E187))),'Data Summary'!CT193="Yes"),OFFSET('Sanitation Data'!$E$12,0,10*ROW('Sanitation Data'!E187)),NA())</f>
        <v>#N/A</v>
      </c>
      <c r="AF193" s="507" t="e">
        <f ca="1">+IF(AND(ISNUMBER(OFFSET('Sanitation Data'!$F$4,0,10*ROW('Sanitation Data'!F187))),'Data Summary'!CU193="Yes"),100-OFFSET('Sanitation Data'!$F$4,0,10*ROW('Sanitation Data'!F187)),NA())</f>
        <v>#N/A</v>
      </c>
      <c r="AG193" s="507" t="e">
        <f ca="1">+IF(AND(ISNUMBER(OFFSET('Sanitation Data'!$F$6,0,10*ROW('Sanitation Data'!F187))),'Data Summary'!CV193="Yes"),OFFSET('Sanitation Data'!$F$6,0,10*ROW('Sanitation Data'!F187)),NA())</f>
        <v>#N/A</v>
      </c>
      <c r="AH193" s="507" t="e">
        <f ca="1">+IF(AND(ISNUMBER(OFFSET('Sanitation Data'!$F$10,0,10*ROW('Sanitation Data'!F187))),'Data Summary'!CW193="Yes"),OFFSET('Sanitation Data'!$F$10,0,10*ROW('Sanitation Data'!F187)),NA())</f>
        <v>#N/A</v>
      </c>
      <c r="AI193" s="507" t="e">
        <f ca="1">+IF(AND(ISNUMBER(OFFSET('Sanitation Data'!$F$11,0,10*ROW('Sanitation Data'!F187))),'Data Summary'!CX193="Yes"),OFFSET('Sanitation Data'!$F$11,0,10*ROW('Sanitation Data'!F187)),NA())</f>
        <v>#N/A</v>
      </c>
      <c r="AJ193" s="507" t="e">
        <f ca="1">+IF(AND(ISNUMBER(OFFSET('Sanitation Data'!$F$12,0,10*ROW('Sanitation Data'!F187))),'Data Summary'!CY193="Yes"),OFFSET('Sanitation Data'!$F$12,0,10*ROW('Sanitation Data'!F187)),NA())</f>
        <v>#N/A</v>
      </c>
      <c r="AK193" s="507" t="e">
        <f ca="1">+IF(AND(ISNUMBER(OFFSET('Sanitation Data'!$G$4,0,10*ROW('Sanitation Data'!G187))),'Data Summary'!CZ193="Yes"),100-OFFSET('Sanitation Data'!$G$4,0,10*ROW('Sanitation Data'!G187)),NA())</f>
        <v>#N/A</v>
      </c>
      <c r="AL193" s="507" t="e">
        <f ca="1">+IF(AND(ISNUMBER(OFFSET('Sanitation Data'!$G$6,0,10*ROW('Sanitation Data'!G187))),'Data Summary'!DA193="Yes"),OFFSET('Sanitation Data'!$G$6,0,10*ROW('Sanitation Data'!G187)),NA())</f>
        <v>#N/A</v>
      </c>
      <c r="AM193" s="507" t="e">
        <f ca="1">+IF(AND(ISNUMBER(OFFSET('Sanitation Data'!$G$10,0,10*ROW('Sanitation Data'!G187))),'Data Summary'!DB193="Yes"),OFFSET('Sanitation Data'!$G$10,0,10*ROW('Sanitation Data'!G187)),NA())</f>
        <v>#N/A</v>
      </c>
      <c r="AN193" s="507" t="e">
        <f ca="1">+IF(AND(ISNUMBER(OFFSET('Sanitation Data'!$G$11,0,10*ROW('Sanitation Data'!G187))),'Data Summary'!DC193="Yes"),OFFSET('Sanitation Data'!$G$11,0,10*ROW('Sanitation Data'!G187)),NA())</f>
        <v>#N/A</v>
      </c>
      <c r="AO193" s="507" t="e">
        <f ca="1">+IF(AND(ISNUMBER(OFFSET('Sanitation Data'!$G$12,0,10*ROW('Sanitation Data'!G187))),'Data Summary'!DD193="Yes"),OFFSET('Sanitation Data'!$G$12,0,10*ROW('Sanitation Data'!G187)),NA())</f>
        <v>#N/A</v>
      </c>
      <c r="AP193" s="507" t="e">
        <f ca="1">+IF(AND(ISNUMBER(OFFSET('Sanitation Data'!$H$4,0,10*ROW('Sanitation Data'!H187))),'Data Summary'!DE193="Yes"),100-OFFSET('Sanitation Data'!$H$4,0,10*ROW('Sanitation Data'!H187)),NA())</f>
        <v>#N/A</v>
      </c>
      <c r="AQ193" s="507" t="e">
        <f ca="1">+IF(AND(ISNUMBER(OFFSET('Sanitation Data'!$H$6,0,10*ROW('Sanitation Data'!H187))),'Data Summary'!DF193="Yes"),OFFSET('Sanitation Data'!$H$6,0,10*ROW('Sanitation Data'!H187)),NA())</f>
        <v>#N/A</v>
      </c>
      <c r="AR193" s="507" t="e">
        <f ca="1">+IF(AND(ISNUMBER(OFFSET('Sanitation Data'!$H$10,0,10*ROW('Sanitation Data'!H187))),'Data Summary'!DG193="Yes"),OFFSET('Sanitation Data'!$H$10,0,10*ROW('Sanitation Data'!H187)),NA())</f>
        <v>#N/A</v>
      </c>
      <c r="AS193" s="507" t="e">
        <f ca="1">+IF(AND(ISNUMBER(OFFSET('Sanitation Data'!$H$11,0,10*ROW('Sanitation Data'!H187))),'Data Summary'!DH193="Yes"),OFFSET('Sanitation Data'!$H$11,0,10*ROW('Sanitation Data'!H187)),NA())</f>
        <v>#N/A</v>
      </c>
      <c r="AT193" s="507" t="e">
        <f ca="1">+IF(AND(ISNUMBER(OFFSET('Sanitation Data'!$H$12,0,10*ROW('Sanitation Data'!H187))),'Data Summary'!DI193="Yes"),OFFSET('Sanitation Data'!$H$12,0,10*ROW('Sanitation Data'!H187)),NA())</f>
        <v>#N/A</v>
      </c>
      <c r="AU193" s="507" t="e">
        <f ca="1">+IF(AND(ISNUMBER(OFFSET('Sanitation Data'!$I$4,0,10*ROW('Sanitation Data'!I187))),'Data Summary'!DJ193="Yes"),100-OFFSET('Sanitation Data'!$I$4,0,10*ROW('Sanitation Data'!I187)),NA())</f>
        <v>#N/A</v>
      </c>
      <c r="AV193" s="507" t="e">
        <f ca="1">+IF(AND(ISNUMBER(OFFSET('Sanitation Data'!$I$6,0,10*ROW('Sanitation Data'!I187))),'Data Summary'!DK193="Yes"),OFFSET('Sanitation Data'!$I$6,0,10*ROW('Sanitation Data'!I187)),NA())</f>
        <v>#N/A</v>
      </c>
      <c r="AW193" s="507" t="e">
        <f ca="1">+IF(AND(ISNUMBER(OFFSET('Sanitation Data'!$I$10,0,10*ROW('Sanitation Data'!I187))),'Data Summary'!DL193="Yes"),OFFSET('Sanitation Data'!$I$10,0,10*ROW('Sanitation Data'!I187)),NA())</f>
        <v>#N/A</v>
      </c>
      <c r="AX193" s="507" t="e">
        <f ca="1">+IF(AND(ISNUMBER(OFFSET('Sanitation Data'!$I$11,0,10*ROW('Sanitation Data'!I187))),'Data Summary'!DM193="Yes"),OFFSET('Sanitation Data'!$I$11,0,10*ROW('Sanitation Data'!I187)),NA())</f>
        <v>#N/A</v>
      </c>
      <c r="AY193" s="507" t="e">
        <f ca="1">+IF(AND(ISNUMBER(OFFSET('Sanitation Data'!$I$12,0,10*ROW('Sanitation Data'!I187))),'Data Summary'!DN193="Yes"),OFFSET('Sanitation Data'!$I$12,0,10*ROW('Sanitation Data'!I187)),NA())</f>
        <v>#N/A</v>
      </c>
      <c r="AZ193" s="508" t="e">
        <f ca="1">+IF(AND(ISNUMBER(OFFSET('Hygiene Data'!$D$5,0,10*ROW('Hygiene Data'!D187))),'Data Summary'!DO193="Yes"),OFFSET('Hygiene Data'!$D$5,0,10*ROW('Hygiene Data'!D187)),NA())</f>
        <v>#N/A</v>
      </c>
      <c r="BA193" s="508" t="e">
        <f ca="1">+IF(AND(ISNUMBER(OFFSET('Hygiene Data'!$D$7,0,10*ROW('Hygiene Data'!D187))),'Data Summary'!DP193="Yes"),OFFSET('Hygiene Data'!$D$7,0,10*ROW('Hygiene Data'!D187)),NA())</f>
        <v>#N/A</v>
      </c>
      <c r="BB193" s="508" t="e">
        <f ca="1">+IF(AND(ISNUMBER(OFFSET('Hygiene Data'!$D$9,0,10*ROW('Hygiene Data'!D187))),'Data Summary'!DQ193="Yes"),OFFSET('Hygiene Data'!$D$9,0,10*ROW('Hygiene Data'!D187)),NA())</f>
        <v>#N/A</v>
      </c>
      <c r="BC193" s="508" t="e">
        <f ca="1">+IF(AND(ISNUMBER(OFFSET('Hygiene Data'!$E$5,0,10*ROW('Hygiene Data'!E187))),'Data Summary'!DR193="Yes"),OFFSET('Hygiene Data'!$E$5,0,10*ROW('Hygiene Data'!E187)),NA())</f>
        <v>#N/A</v>
      </c>
      <c r="BD193" s="508" t="e">
        <f ca="1">+IF(AND(ISNUMBER(OFFSET('Hygiene Data'!$E$7,0,10*ROW('Hygiene Data'!E187))),'Data Summary'!DS193="Yes"),OFFSET('Hygiene Data'!$E$7,0,10*ROW('Hygiene Data'!E187)),NA())</f>
        <v>#N/A</v>
      </c>
      <c r="BE193" s="508" t="e">
        <f ca="1">+IF(AND(ISNUMBER(OFFSET('Hygiene Data'!$E$9,0,10*ROW('Hygiene Data'!E187))),'Data Summary'!DT193="Yes"),OFFSET('Hygiene Data'!$E$9,0,10*ROW('Hygiene Data'!E187)),NA())</f>
        <v>#N/A</v>
      </c>
      <c r="BF193" s="508" t="e">
        <f ca="1">+IF(AND(ISNUMBER(OFFSET('Hygiene Data'!$F$5,0,10*ROW('Hygiene Data'!F187))),'Data Summary'!DU193="Yes"),OFFSET('Hygiene Data'!$F$5,0,10*ROW('Hygiene Data'!F187)),NA())</f>
        <v>#N/A</v>
      </c>
      <c r="BG193" s="508" t="e">
        <f ca="1">+IF(AND(ISNUMBER(OFFSET('Hygiene Data'!$F$7,0,10*ROW('Hygiene Data'!F187))),'Data Summary'!DV193="Yes"),OFFSET('Hygiene Data'!$F$7,0,10*ROW('Hygiene Data'!F187)),NA())</f>
        <v>#N/A</v>
      </c>
      <c r="BH193" s="508" t="e">
        <f ca="1">+IF(AND(ISNUMBER(OFFSET('Hygiene Data'!$F$9,0,10*ROW('Hygiene Data'!F187))),'Data Summary'!DW193="Yes"),OFFSET('Hygiene Data'!$F$9,0,10*ROW('Hygiene Data'!F187)),NA())</f>
        <v>#N/A</v>
      </c>
      <c r="BI193" s="508" t="e">
        <f ca="1">+IF(AND(ISNUMBER(OFFSET('Hygiene Data'!$G$5,0,10*ROW('Hygiene Data'!G187))),'Data Summary'!DX193="Yes"),OFFSET('Hygiene Data'!$G$5,0,10*ROW('Hygiene Data'!G187)),NA())</f>
        <v>#N/A</v>
      </c>
      <c r="BJ193" s="508" t="e">
        <f ca="1">+IF(AND(ISNUMBER(OFFSET('Hygiene Data'!$G$7,0,10*ROW('Hygiene Data'!G187))),'Data Summary'!DY193="Yes"),OFFSET('Hygiene Data'!$G$7,0,10*ROW('Hygiene Data'!G187)),NA())</f>
        <v>#N/A</v>
      </c>
      <c r="BK193" s="508" t="e">
        <f ca="1">+IF(AND(ISNUMBER(OFFSET('Hygiene Data'!$G$9,0,10*ROW('Hygiene Data'!G187))),'Data Summary'!DZ193="Yes"),OFFSET('Hygiene Data'!$G$9,0,10*ROW('Hygiene Data'!G187)),NA())</f>
        <v>#N/A</v>
      </c>
      <c r="BL193" s="508" t="e">
        <f ca="1">+IF(AND(ISNUMBER(OFFSET('Hygiene Data'!$H$5,0,10*ROW('Hygiene Data'!H187))),'Data Summary'!EA193="Yes"),OFFSET('Hygiene Data'!$H$5,0,10*ROW('Hygiene Data'!H187)),NA())</f>
        <v>#N/A</v>
      </c>
      <c r="BM193" s="508" t="e">
        <f ca="1">+IF(AND(ISNUMBER(OFFSET('Hygiene Data'!$H$7,0,10*ROW('Hygiene Data'!H187))),'Data Summary'!EB193="Yes"),OFFSET('Hygiene Data'!$H$7,0,10*ROW('Hygiene Data'!H187)),NA())</f>
        <v>#N/A</v>
      </c>
      <c r="BN193" s="508" t="e">
        <f ca="1">+IF(AND(ISNUMBER(OFFSET('Hygiene Data'!$H$9,0,10*ROW('Hygiene Data'!H187))),'Data Summary'!EC193="Yes"),OFFSET('Hygiene Data'!$H$9,0,10*ROW('Hygiene Data'!H187)),NA())</f>
        <v>#N/A</v>
      </c>
      <c r="BO193" s="508" t="e">
        <f ca="1">+IF(AND(ISNUMBER(OFFSET('Hygiene Data'!$I$5,0,10*ROW('Hygiene Data'!I187))),'Data Summary'!ED193="Yes"),OFFSET('Hygiene Data'!$I$5,0,10*ROW('Hygiene Data'!I187)),NA())</f>
        <v>#N/A</v>
      </c>
      <c r="BP193" s="508" t="e">
        <f ca="1">+IF(AND(ISNUMBER(OFFSET('Hygiene Data'!$I$7,0,10*ROW('Hygiene Data'!I187))),'Data Summary'!EE193="Yes"),OFFSET('Hygiene Data'!$I$7,0,10*ROW('Hygiene Data'!I187)),NA())</f>
        <v>#N/A</v>
      </c>
      <c r="BQ193" s="508" t="e">
        <f ca="1">+IF(AND(ISNUMBER(OFFSET('Hygiene Data'!$I$9,0,10*ROW('Hygiene Data'!I187))),'Data Summary'!EF193="Yes"),OFFSET('Hygiene Data'!$I$9,0,10*ROW('Hygiene Data'!I187)),NA())</f>
        <v>#N/A</v>
      </c>
    </row>
    <row r="194" spans="1:69" x14ac:dyDescent="0.25">
      <c r="A194" s="504" t="e">
        <f ca="1">+RIGHT('Data Summary'!A194,LEN('Data Summary'!A194)-9)</f>
        <v>#VALUE!</v>
      </c>
      <c r="B194" s="478" t="str">
        <f ca="1">+IF(ISTEXT('Data Summary'!B194),'Data Summary'!B194,"")</f>
        <v/>
      </c>
      <c r="C194" s="505" t="e">
        <f ca="1">+VALUE('Data Summary'!C194)</f>
        <v>#VALUE!</v>
      </c>
      <c r="D194" s="506" t="e">
        <f ca="1">+IF(AND(ISNUMBER(OFFSET('Water Data'!$D$4,0,10*ROW('Water Data'!D188))),'Data Summary'!BS194="Yes"),100-OFFSET('Water Data'!$D$4,0,10*ROW('Water Data'!D188)),NA())</f>
        <v>#N/A</v>
      </c>
      <c r="E194" s="506" t="e">
        <f ca="1">+IF(AND(ISNUMBER(OFFSET('Water Data'!$D$6,0,10*ROW('Water Data'!D188))),'Data Summary'!BT194="Yes"),OFFSET('Water Data'!$D$6,0,10*ROW('Water Data'!D188)),NA())</f>
        <v>#N/A</v>
      </c>
      <c r="F194" s="506" t="e">
        <f ca="1">+IF(AND(ISNUMBER(OFFSET('Water Data'!$D$9,0,10*ROW('Water Data'!D188))),'Data Summary'!BU194="Yes"),OFFSET('Water Data'!$D$9,0,10*ROW('Water Data'!D188)),NA())</f>
        <v>#N/A</v>
      </c>
      <c r="G194" s="506" t="e">
        <f ca="1">+IF(AND(ISNUMBER(OFFSET('Water Data'!$E$4,0,10*ROW('Water Data'!E188))),'Data Summary'!BV194="Yes"),100-OFFSET('Water Data'!$E$4,0,10*ROW('Water Data'!E188)),NA())</f>
        <v>#N/A</v>
      </c>
      <c r="H194" s="506" t="e">
        <f ca="1">+IF(AND(ISNUMBER(OFFSET('Water Data'!$E$6,0,10*ROW('Water Data'!E188))),'Data Summary'!BW194="Yes"),OFFSET('Water Data'!$E$6,0,10*ROW('Water Data'!E188)),NA())</f>
        <v>#N/A</v>
      </c>
      <c r="I194" s="506" t="e">
        <f ca="1">+IF(AND(ISNUMBER(OFFSET('Water Data'!$E$9,0,10*ROW('Water Data'!E188))),'Data Summary'!BX194="Yes"),OFFSET('Water Data'!$E$9,0,10*ROW('Water Data'!E188)),NA())</f>
        <v>#N/A</v>
      </c>
      <c r="J194" s="506" t="e">
        <f ca="1">+IF(AND(ISNUMBER(OFFSET('Water Data'!$F$4,0,10*ROW('Water Data'!F188))),'Data Summary'!BY194="Yes"),100-OFFSET('Water Data'!$F$4,0,10*ROW('Water Data'!F188)),NA())</f>
        <v>#N/A</v>
      </c>
      <c r="K194" s="506" t="e">
        <f ca="1">+IF(AND(ISNUMBER(OFFSET('Water Data'!$F$6,0,10*ROW('Water Data'!F188))),'Data Summary'!BZ194="Yes"),OFFSET('Water Data'!$F$6,0,10*ROW('Water Data'!F188)),NA())</f>
        <v>#N/A</v>
      </c>
      <c r="L194" s="506" t="e">
        <f ca="1">+IF(AND(ISNUMBER(OFFSET('Water Data'!$F$9,0,10*ROW('Water Data'!F188))),'Data Summary'!CA194="Yes"),OFFSET('Water Data'!$F$9,0,10*ROW('Water Data'!F188)),NA())</f>
        <v>#N/A</v>
      </c>
      <c r="M194" s="506" t="e">
        <f ca="1">+IF(AND(ISNUMBER(OFFSET('Water Data'!$G$4,0,10*ROW('Water Data'!G188))),'Data Summary'!CB194="Yes"),100-OFFSET('Water Data'!$G$4,0,10*ROW('Water Data'!G188)),NA())</f>
        <v>#N/A</v>
      </c>
      <c r="N194" s="506" t="e">
        <f ca="1">+IF(AND(ISNUMBER(OFFSET('Water Data'!$G$6,0,10*ROW('Water Data'!G188))),'Data Summary'!CC194="Yes"),OFFSET('Water Data'!$G$6,0,10*ROW('Water Data'!G188)),NA())</f>
        <v>#N/A</v>
      </c>
      <c r="O194" s="506" t="e">
        <f ca="1">+IF(AND(ISNUMBER(OFFSET('Water Data'!$G$9,0,10*ROW('Water Data'!G188))),'Data Summary'!CD194="Yes"),OFFSET('Water Data'!$G$9,0,10*ROW('Water Data'!G188)),NA())</f>
        <v>#N/A</v>
      </c>
      <c r="P194" s="506" t="e">
        <f ca="1">+IF(AND(ISNUMBER(OFFSET('Water Data'!$H$4,0,10*ROW('Water Data'!H188))),'Data Summary'!CE194="Yes"),100-OFFSET('Water Data'!$H$4,0,10*ROW('Water Data'!H188)),NA())</f>
        <v>#N/A</v>
      </c>
      <c r="Q194" s="506" t="e">
        <f ca="1">+IF(AND(ISNUMBER(OFFSET('Water Data'!$H$6,0,10*ROW('Water Data'!H188))),'Data Summary'!CF194="Yes"),OFFSET('Water Data'!$H$6,0,10*ROW('Water Data'!H188)),NA())</f>
        <v>#N/A</v>
      </c>
      <c r="R194" s="506" t="e">
        <f ca="1">+IF(AND(ISNUMBER(OFFSET('Water Data'!$H$9,0,10*ROW('Water Data'!H188))),'Data Summary'!CG194="Yes"),OFFSET('Water Data'!$H$9,0,10*ROW('Water Data'!H188)),NA())</f>
        <v>#N/A</v>
      </c>
      <c r="S194" s="506" t="e">
        <f ca="1">+IF(AND(ISNUMBER(OFFSET('Water Data'!$I$4,0,10*ROW('Water Data'!I188))),'Data Summary'!CH194="Yes"),100-OFFSET('Water Data'!$I$4,0,10*ROW('Water Data'!I188)),NA())</f>
        <v>#N/A</v>
      </c>
      <c r="T194" s="506" t="e">
        <f ca="1">+IF(AND(ISNUMBER(OFFSET('Water Data'!$I$6,0,10*ROW('Water Data'!I188))),'Data Summary'!CI194="Yes"),OFFSET('Water Data'!$I$6,0,10*ROW('Water Data'!I188)),NA())</f>
        <v>#N/A</v>
      </c>
      <c r="U194" s="506" t="e">
        <f ca="1">+IF(AND(ISNUMBER(OFFSET('Water Data'!$I$9,0,10*ROW('Water Data'!I188))),'Data Summary'!CJ194="Yes"),OFFSET('Water Data'!$I$9,0,10*ROW('Water Data'!I188)),NA())</f>
        <v>#N/A</v>
      </c>
      <c r="V194" s="507" t="e">
        <f ca="1">+IF(AND(ISNUMBER(OFFSET('Sanitation Data'!$D$4,0,10*ROW('Sanitation Data'!D188))),'Data Summary'!CK194="Yes"),100-OFFSET('Sanitation Data'!$D$4,0,10*ROW('Sanitation Data'!D188)),NA())</f>
        <v>#N/A</v>
      </c>
      <c r="W194" s="507" t="e">
        <f ca="1">+IF(AND(ISNUMBER(OFFSET('Sanitation Data'!$D$6,0,10*ROW('Sanitation Data'!D188))),'Data Summary'!CL194="Yes"),OFFSET('Sanitation Data'!$D$6,0,10*ROW('Sanitation Data'!D188)),NA())</f>
        <v>#N/A</v>
      </c>
      <c r="X194" s="507" t="e">
        <f ca="1">+IF(AND(ISNUMBER(OFFSET('Sanitation Data'!$D$10,0,10*ROW('Sanitation Data'!D188))),'Data Summary'!CM194="Yes"),OFFSET('Sanitation Data'!$D$10,0,10*ROW('Sanitation Data'!D188)),NA())</f>
        <v>#N/A</v>
      </c>
      <c r="Y194" s="507" t="e">
        <f ca="1">+IF(AND(ISNUMBER(OFFSET('Sanitation Data'!$D$11,0,10*ROW('Sanitation Data'!D188))),'Data Summary'!CN194="Yes"),OFFSET('Sanitation Data'!$D$11,0,10*ROW('Sanitation Data'!D188)),NA())</f>
        <v>#N/A</v>
      </c>
      <c r="Z194" s="507" t="e">
        <f ca="1">+IF(AND(ISNUMBER(OFFSET('Sanitation Data'!$D$12,0,10*ROW('Sanitation Data'!D188))),'Data Summary'!CO194="Yes"),OFFSET('Sanitation Data'!$D$12,0,10*ROW('Sanitation Data'!D188)),NA())</f>
        <v>#N/A</v>
      </c>
      <c r="AA194" s="507" t="e">
        <f ca="1">+IF(AND(ISNUMBER(OFFSET('Sanitation Data'!$E$4,0,10*ROW('Sanitation Data'!E188))),'Data Summary'!CP194="Yes"),100-OFFSET('Sanitation Data'!$E$4,0,10*ROW('Sanitation Data'!E188)),NA())</f>
        <v>#N/A</v>
      </c>
      <c r="AB194" s="507" t="e">
        <f ca="1">+IF(AND(ISNUMBER(OFFSET('Sanitation Data'!$E$6,0,10*ROW('Sanitation Data'!E188))),'Data Summary'!CQ194="Yes"),OFFSET('Sanitation Data'!$E$6,0,10*ROW('Sanitation Data'!E188)),NA())</f>
        <v>#N/A</v>
      </c>
      <c r="AC194" s="507" t="e">
        <f ca="1">+IF(AND(ISNUMBER(OFFSET('Sanitation Data'!$E$10,0,10*ROW('Sanitation Data'!E188))),'Data Summary'!CR194="Yes"),OFFSET('Sanitation Data'!$E$10,0,10*ROW('Sanitation Data'!E188)),NA())</f>
        <v>#N/A</v>
      </c>
      <c r="AD194" s="507" t="e">
        <f ca="1">+IF(AND(ISNUMBER(OFFSET('Sanitation Data'!$E$11,0,10*ROW('Sanitation Data'!E188))),'Data Summary'!CS194="Yes"),OFFSET('Sanitation Data'!$E$11,0,10*ROW('Sanitation Data'!E188)),NA())</f>
        <v>#N/A</v>
      </c>
      <c r="AE194" s="507" t="e">
        <f ca="1">+IF(AND(ISNUMBER(OFFSET('Sanitation Data'!$E$12,0,10*ROW('Sanitation Data'!E188))),'Data Summary'!CT194="Yes"),OFFSET('Sanitation Data'!$E$12,0,10*ROW('Sanitation Data'!E188)),NA())</f>
        <v>#N/A</v>
      </c>
      <c r="AF194" s="507" t="e">
        <f ca="1">+IF(AND(ISNUMBER(OFFSET('Sanitation Data'!$F$4,0,10*ROW('Sanitation Data'!F188))),'Data Summary'!CU194="Yes"),100-OFFSET('Sanitation Data'!$F$4,0,10*ROW('Sanitation Data'!F188)),NA())</f>
        <v>#N/A</v>
      </c>
      <c r="AG194" s="507" t="e">
        <f ca="1">+IF(AND(ISNUMBER(OFFSET('Sanitation Data'!$F$6,0,10*ROW('Sanitation Data'!F188))),'Data Summary'!CV194="Yes"),OFFSET('Sanitation Data'!$F$6,0,10*ROW('Sanitation Data'!F188)),NA())</f>
        <v>#N/A</v>
      </c>
      <c r="AH194" s="507" t="e">
        <f ca="1">+IF(AND(ISNUMBER(OFFSET('Sanitation Data'!$F$10,0,10*ROW('Sanitation Data'!F188))),'Data Summary'!CW194="Yes"),OFFSET('Sanitation Data'!$F$10,0,10*ROW('Sanitation Data'!F188)),NA())</f>
        <v>#N/A</v>
      </c>
      <c r="AI194" s="507" t="e">
        <f ca="1">+IF(AND(ISNUMBER(OFFSET('Sanitation Data'!$F$11,0,10*ROW('Sanitation Data'!F188))),'Data Summary'!CX194="Yes"),OFFSET('Sanitation Data'!$F$11,0,10*ROW('Sanitation Data'!F188)),NA())</f>
        <v>#N/A</v>
      </c>
      <c r="AJ194" s="507" t="e">
        <f ca="1">+IF(AND(ISNUMBER(OFFSET('Sanitation Data'!$F$12,0,10*ROW('Sanitation Data'!F188))),'Data Summary'!CY194="Yes"),OFFSET('Sanitation Data'!$F$12,0,10*ROW('Sanitation Data'!F188)),NA())</f>
        <v>#N/A</v>
      </c>
      <c r="AK194" s="507" t="e">
        <f ca="1">+IF(AND(ISNUMBER(OFFSET('Sanitation Data'!$G$4,0,10*ROW('Sanitation Data'!G188))),'Data Summary'!CZ194="Yes"),100-OFFSET('Sanitation Data'!$G$4,0,10*ROW('Sanitation Data'!G188)),NA())</f>
        <v>#N/A</v>
      </c>
      <c r="AL194" s="507" t="e">
        <f ca="1">+IF(AND(ISNUMBER(OFFSET('Sanitation Data'!$G$6,0,10*ROW('Sanitation Data'!G188))),'Data Summary'!DA194="Yes"),OFFSET('Sanitation Data'!$G$6,0,10*ROW('Sanitation Data'!G188)),NA())</f>
        <v>#N/A</v>
      </c>
      <c r="AM194" s="507" t="e">
        <f ca="1">+IF(AND(ISNUMBER(OFFSET('Sanitation Data'!$G$10,0,10*ROW('Sanitation Data'!G188))),'Data Summary'!DB194="Yes"),OFFSET('Sanitation Data'!$G$10,0,10*ROW('Sanitation Data'!G188)),NA())</f>
        <v>#N/A</v>
      </c>
      <c r="AN194" s="507" t="e">
        <f ca="1">+IF(AND(ISNUMBER(OFFSET('Sanitation Data'!$G$11,0,10*ROW('Sanitation Data'!G188))),'Data Summary'!DC194="Yes"),OFFSET('Sanitation Data'!$G$11,0,10*ROW('Sanitation Data'!G188)),NA())</f>
        <v>#N/A</v>
      </c>
      <c r="AO194" s="507" t="e">
        <f ca="1">+IF(AND(ISNUMBER(OFFSET('Sanitation Data'!$G$12,0,10*ROW('Sanitation Data'!G188))),'Data Summary'!DD194="Yes"),OFFSET('Sanitation Data'!$G$12,0,10*ROW('Sanitation Data'!G188)),NA())</f>
        <v>#N/A</v>
      </c>
      <c r="AP194" s="507" t="e">
        <f ca="1">+IF(AND(ISNUMBER(OFFSET('Sanitation Data'!$H$4,0,10*ROW('Sanitation Data'!H188))),'Data Summary'!DE194="Yes"),100-OFFSET('Sanitation Data'!$H$4,0,10*ROW('Sanitation Data'!H188)),NA())</f>
        <v>#N/A</v>
      </c>
      <c r="AQ194" s="507" t="e">
        <f ca="1">+IF(AND(ISNUMBER(OFFSET('Sanitation Data'!$H$6,0,10*ROW('Sanitation Data'!H188))),'Data Summary'!DF194="Yes"),OFFSET('Sanitation Data'!$H$6,0,10*ROW('Sanitation Data'!H188)),NA())</f>
        <v>#N/A</v>
      </c>
      <c r="AR194" s="507" t="e">
        <f ca="1">+IF(AND(ISNUMBER(OFFSET('Sanitation Data'!$H$10,0,10*ROW('Sanitation Data'!H188))),'Data Summary'!DG194="Yes"),OFFSET('Sanitation Data'!$H$10,0,10*ROW('Sanitation Data'!H188)),NA())</f>
        <v>#N/A</v>
      </c>
      <c r="AS194" s="507" t="e">
        <f ca="1">+IF(AND(ISNUMBER(OFFSET('Sanitation Data'!$H$11,0,10*ROW('Sanitation Data'!H188))),'Data Summary'!DH194="Yes"),OFFSET('Sanitation Data'!$H$11,0,10*ROW('Sanitation Data'!H188)),NA())</f>
        <v>#N/A</v>
      </c>
      <c r="AT194" s="507" t="e">
        <f ca="1">+IF(AND(ISNUMBER(OFFSET('Sanitation Data'!$H$12,0,10*ROW('Sanitation Data'!H188))),'Data Summary'!DI194="Yes"),OFFSET('Sanitation Data'!$H$12,0,10*ROW('Sanitation Data'!H188)),NA())</f>
        <v>#N/A</v>
      </c>
      <c r="AU194" s="507" t="e">
        <f ca="1">+IF(AND(ISNUMBER(OFFSET('Sanitation Data'!$I$4,0,10*ROW('Sanitation Data'!I188))),'Data Summary'!DJ194="Yes"),100-OFFSET('Sanitation Data'!$I$4,0,10*ROW('Sanitation Data'!I188)),NA())</f>
        <v>#N/A</v>
      </c>
      <c r="AV194" s="507" t="e">
        <f ca="1">+IF(AND(ISNUMBER(OFFSET('Sanitation Data'!$I$6,0,10*ROW('Sanitation Data'!I188))),'Data Summary'!DK194="Yes"),OFFSET('Sanitation Data'!$I$6,0,10*ROW('Sanitation Data'!I188)),NA())</f>
        <v>#N/A</v>
      </c>
      <c r="AW194" s="507" t="e">
        <f ca="1">+IF(AND(ISNUMBER(OFFSET('Sanitation Data'!$I$10,0,10*ROW('Sanitation Data'!I188))),'Data Summary'!DL194="Yes"),OFFSET('Sanitation Data'!$I$10,0,10*ROW('Sanitation Data'!I188)),NA())</f>
        <v>#N/A</v>
      </c>
      <c r="AX194" s="507" t="e">
        <f ca="1">+IF(AND(ISNUMBER(OFFSET('Sanitation Data'!$I$11,0,10*ROW('Sanitation Data'!I188))),'Data Summary'!DM194="Yes"),OFFSET('Sanitation Data'!$I$11,0,10*ROW('Sanitation Data'!I188)),NA())</f>
        <v>#N/A</v>
      </c>
      <c r="AY194" s="507" t="e">
        <f ca="1">+IF(AND(ISNUMBER(OFFSET('Sanitation Data'!$I$12,0,10*ROW('Sanitation Data'!I188))),'Data Summary'!DN194="Yes"),OFFSET('Sanitation Data'!$I$12,0,10*ROW('Sanitation Data'!I188)),NA())</f>
        <v>#N/A</v>
      </c>
      <c r="AZ194" s="508" t="e">
        <f ca="1">+IF(AND(ISNUMBER(OFFSET('Hygiene Data'!$D$5,0,10*ROW('Hygiene Data'!D188))),'Data Summary'!DO194="Yes"),OFFSET('Hygiene Data'!$D$5,0,10*ROW('Hygiene Data'!D188)),NA())</f>
        <v>#N/A</v>
      </c>
      <c r="BA194" s="508" t="e">
        <f ca="1">+IF(AND(ISNUMBER(OFFSET('Hygiene Data'!$D$7,0,10*ROW('Hygiene Data'!D188))),'Data Summary'!DP194="Yes"),OFFSET('Hygiene Data'!$D$7,0,10*ROW('Hygiene Data'!D188)),NA())</f>
        <v>#N/A</v>
      </c>
      <c r="BB194" s="508" t="e">
        <f ca="1">+IF(AND(ISNUMBER(OFFSET('Hygiene Data'!$D$9,0,10*ROW('Hygiene Data'!D188))),'Data Summary'!DQ194="Yes"),OFFSET('Hygiene Data'!$D$9,0,10*ROW('Hygiene Data'!D188)),NA())</f>
        <v>#N/A</v>
      </c>
      <c r="BC194" s="508" t="e">
        <f ca="1">+IF(AND(ISNUMBER(OFFSET('Hygiene Data'!$E$5,0,10*ROW('Hygiene Data'!E188))),'Data Summary'!DR194="Yes"),OFFSET('Hygiene Data'!$E$5,0,10*ROW('Hygiene Data'!E188)),NA())</f>
        <v>#N/A</v>
      </c>
      <c r="BD194" s="508" t="e">
        <f ca="1">+IF(AND(ISNUMBER(OFFSET('Hygiene Data'!$E$7,0,10*ROW('Hygiene Data'!E188))),'Data Summary'!DS194="Yes"),OFFSET('Hygiene Data'!$E$7,0,10*ROW('Hygiene Data'!E188)),NA())</f>
        <v>#N/A</v>
      </c>
      <c r="BE194" s="508" t="e">
        <f ca="1">+IF(AND(ISNUMBER(OFFSET('Hygiene Data'!$E$9,0,10*ROW('Hygiene Data'!E188))),'Data Summary'!DT194="Yes"),OFFSET('Hygiene Data'!$E$9,0,10*ROW('Hygiene Data'!E188)),NA())</f>
        <v>#N/A</v>
      </c>
      <c r="BF194" s="508" t="e">
        <f ca="1">+IF(AND(ISNUMBER(OFFSET('Hygiene Data'!$F$5,0,10*ROW('Hygiene Data'!F188))),'Data Summary'!DU194="Yes"),OFFSET('Hygiene Data'!$F$5,0,10*ROW('Hygiene Data'!F188)),NA())</f>
        <v>#N/A</v>
      </c>
      <c r="BG194" s="508" t="e">
        <f ca="1">+IF(AND(ISNUMBER(OFFSET('Hygiene Data'!$F$7,0,10*ROW('Hygiene Data'!F188))),'Data Summary'!DV194="Yes"),OFFSET('Hygiene Data'!$F$7,0,10*ROW('Hygiene Data'!F188)),NA())</f>
        <v>#N/A</v>
      </c>
      <c r="BH194" s="508" t="e">
        <f ca="1">+IF(AND(ISNUMBER(OFFSET('Hygiene Data'!$F$9,0,10*ROW('Hygiene Data'!F188))),'Data Summary'!DW194="Yes"),OFFSET('Hygiene Data'!$F$9,0,10*ROW('Hygiene Data'!F188)),NA())</f>
        <v>#N/A</v>
      </c>
      <c r="BI194" s="508" t="e">
        <f ca="1">+IF(AND(ISNUMBER(OFFSET('Hygiene Data'!$G$5,0,10*ROW('Hygiene Data'!G188))),'Data Summary'!DX194="Yes"),OFFSET('Hygiene Data'!$G$5,0,10*ROW('Hygiene Data'!G188)),NA())</f>
        <v>#N/A</v>
      </c>
      <c r="BJ194" s="508" t="e">
        <f ca="1">+IF(AND(ISNUMBER(OFFSET('Hygiene Data'!$G$7,0,10*ROW('Hygiene Data'!G188))),'Data Summary'!DY194="Yes"),OFFSET('Hygiene Data'!$G$7,0,10*ROW('Hygiene Data'!G188)),NA())</f>
        <v>#N/A</v>
      </c>
      <c r="BK194" s="508" t="e">
        <f ca="1">+IF(AND(ISNUMBER(OFFSET('Hygiene Data'!$G$9,0,10*ROW('Hygiene Data'!G188))),'Data Summary'!DZ194="Yes"),OFFSET('Hygiene Data'!$G$9,0,10*ROW('Hygiene Data'!G188)),NA())</f>
        <v>#N/A</v>
      </c>
      <c r="BL194" s="508" t="e">
        <f ca="1">+IF(AND(ISNUMBER(OFFSET('Hygiene Data'!$H$5,0,10*ROW('Hygiene Data'!H188))),'Data Summary'!EA194="Yes"),OFFSET('Hygiene Data'!$H$5,0,10*ROW('Hygiene Data'!H188)),NA())</f>
        <v>#N/A</v>
      </c>
      <c r="BM194" s="508" t="e">
        <f ca="1">+IF(AND(ISNUMBER(OFFSET('Hygiene Data'!$H$7,0,10*ROW('Hygiene Data'!H188))),'Data Summary'!EB194="Yes"),OFFSET('Hygiene Data'!$H$7,0,10*ROW('Hygiene Data'!H188)),NA())</f>
        <v>#N/A</v>
      </c>
      <c r="BN194" s="508" t="e">
        <f ca="1">+IF(AND(ISNUMBER(OFFSET('Hygiene Data'!$H$9,0,10*ROW('Hygiene Data'!H188))),'Data Summary'!EC194="Yes"),OFFSET('Hygiene Data'!$H$9,0,10*ROW('Hygiene Data'!H188)),NA())</f>
        <v>#N/A</v>
      </c>
      <c r="BO194" s="508" t="e">
        <f ca="1">+IF(AND(ISNUMBER(OFFSET('Hygiene Data'!$I$5,0,10*ROW('Hygiene Data'!I188))),'Data Summary'!ED194="Yes"),OFFSET('Hygiene Data'!$I$5,0,10*ROW('Hygiene Data'!I188)),NA())</f>
        <v>#N/A</v>
      </c>
      <c r="BP194" s="508" t="e">
        <f ca="1">+IF(AND(ISNUMBER(OFFSET('Hygiene Data'!$I$7,0,10*ROW('Hygiene Data'!I188))),'Data Summary'!EE194="Yes"),OFFSET('Hygiene Data'!$I$7,0,10*ROW('Hygiene Data'!I188)),NA())</f>
        <v>#N/A</v>
      </c>
      <c r="BQ194" s="508" t="e">
        <f ca="1">+IF(AND(ISNUMBER(OFFSET('Hygiene Data'!$I$9,0,10*ROW('Hygiene Data'!I188))),'Data Summary'!EF194="Yes"),OFFSET('Hygiene Data'!$I$9,0,10*ROW('Hygiene Data'!I188)),NA())</f>
        <v>#N/A</v>
      </c>
    </row>
    <row r="195" spans="1:69" x14ac:dyDescent="0.25">
      <c r="A195" s="504" t="e">
        <f ca="1">+RIGHT('Data Summary'!A195,LEN('Data Summary'!A195)-9)</f>
        <v>#VALUE!</v>
      </c>
      <c r="B195" s="478" t="str">
        <f ca="1">+IF(ISTEXT('Data Summary'!B195),'Data Summary'!B195,"")</f>
        <v/>
      </c>
      <c r="C195" s="505" t="e">
        <f ca="1">+VALUE('Data Summary'!C195)</f>
        <v>#VALUE!</v>
      </c>
      <c r="D195" s="506" t="e">
        <f ca="1">+IF(AND(ISNUMBER(OFFSET('Water Data'!$D$4,0,10*ROW('Water Data'!D189))),'Data Summary'!BS195="Yes"),100-OFFSET('Water Data'!$D$4,0,10*ROW('Water Data'!D189)),NA())</f>
        <v>#N/A</v>
      </c>
      <c r="E195" s="506" t="e">
        <f ca="1">+IF(AND(ISNUMBER(OFFSET('Water Data'!$D$6,0,10*ROW('Water Data'!D189))),'Data Summary'!BT195="Yes"),OFFSET('Water Data'!$D$6,0,10*ROW('Water Data'!D189)),NA())</f>
        <v>#N/A</v>
      </c>
      <c r="F195" s="506" t="e">
        <f ca="1">+IF(AND(ISNUMBER(OFFSET('Water Data'!$D$9,0,10*ROW('Water Data'!D189))),'Data Summary'!BU195="Yes"),OFFSET('Water Data'!$D$9,0,10*ROW('Water Data'!D189)),NA())</f>
        <v>#N/A</v>
      </c>
      <c r="G195" s="506" t="e">
        <f ca="1">+IF(AND(ISNUMBER(OFFSET('Water Data'!$E$4,0,10*ROW('Water Data'!E189))),'Data Summary'!BV195="Yes"),100-OFFSET('Water Data'!$E$4,0,10*ROW('Water Data'!E189)),NA())</f>
        <v>#N/A</v>
      </c>
      <c r="H195" s="506" t="e">
        <f ca="1">+IF(AND(ISNUMBER(OFFSET('Water Data'!$E$6,0,10*ROW('Water Data'!E189))),'Data Summary'!BW195="Yes"),OFFSET('Water Data'!$E$6,0,10*ROW('Water Data'!E189)),NA())</f>
        <v>#N/A</v>
      </c>
      <c r="I195" s="506" t="e">
        <f ca="1">+IF(AND(ISNUMBER(OFFSET('Water Data'!$E$9,0,10*ROW('Water Data'!E189))),'Data Summary'!BX195="Yes"),OFFSET('Water Data'!$E$9,0,10*ROW('Water Data'!E189)),NA())</f>
        <v>#N/A</v>
      </c>
      <c r="J195" s="506" t="e">
        <f ca="1">+IF(AND(ISNUMBER(OFFSET('Water Data'!$F$4,0,10*ROW('Water Data'!F189))),'Data Summary'!BY195="Yes"),100-OFFSET('Water Data'!$F$4,0,10*ROW('Water Data'!F189)),NA())</f>
        <v>#N/A</v>
      </c>
      <c r="K195" s="506" t="e">
        <f ca="1">+IF(AND(ISNUMBER(OFFSET('Water Data'!$F$6,0,10*ROW('Water Data'!F189))),'Data Summary'!BZ195="Yes"),OFFSET('Water Data'!$F$6,0,10*ROW('Water Data'!F189)),NA())</f>
        <v>#N/A</v>
      </c>
      <c r="L195" s="506" t="e">
        <f ca="1">+IF(AND(ISNUMBER(OFFSET('Water Data'!$F$9,0,10*ROW('Water Data'!F189))),'Data Summary'!CA195="Yes"),OFFSET('Water Data'!$F$9,0,10*ROW('Water Data'!F189)),NA())</f>
        <v>#N/A</v>
      </c>
      <c r="M195" s="506" t="e">
        <f ca="1">+IF(AND(ISNUMBER(OFFSET('Water Data'!$G$4,0,10*ROW('Water Data'!G189))),'Data Summary'!CB195="Yes"),100-OFFSET('Water Data'!$G$4,0,10*ROW('Water Data'!G189)),NA())</f>
        <v>#N/A</v>
      </c>
      <c r="N195" s="506" t="e">
        <f ca="1">+IF(AND(ISNUMBER(OFFSET('Water Data'!$G$6,0,10*ROW('Water Data'!G189))),'Data Summary'!CC195="Yes"),OFFSET('Water Data'!$G$6,0,10*ROW('Water Data'!G189)),NA())</f>
        <v>#N/A</v>
      </c>
      <c r="O195" s="506" t="e">
        <f ca="1">+IF(AND(ISNUMBER(OFFSET('Water Data'!$G$9,0,10*ROW('Water Data'!G189))),'Data Summary'!CD195="Yes"),OFFSET('Water Data'!$G$9,0,10*ROW('Water Data'!G189)),NA())</f>
        <v>#N/A</v>
      </c>
      <c r="P195" s="506" t="e">
        <f ca="1">+IF(AND(ISNUMBER(OFFSET('Water Data'!$H$4,0,10*ROW('Water Data'!H189))),'Data Summary'!CE195="Yes"),100-OFFSET('Water Data'!$H$4,0,10*ROW('Water Data'!H189)),NA())</f>
        <v>#N/A</v>
      </c>
      <c r="Q195" s="506" t="e">
        <f ca="1">+IF(AND(ISNUMBER(OFFSET('Water Data'!$H$6,0,10*ROW('Water Data'!H189))),'Data Summary'!CF195="Yes"),OFFSET('Water Data'!$H$6,0,10*ROW('Water Data'!H189)),NA())</f>
        <v>#N/A</v>
      </c>
      <c r="R195" s="506" t="e">
        <f ca="1">+IF(AND(ISNUMBER(OFFSET('Water Data'!$H$9,0,10*ROW('Water Data'!H189))),'Data Summary'!CG195="Yes"),OFFSET('Water Data'!$H$9,0,10*ROW('Water Data'!H189)),NA())</f>
        <v>#N/A</v>
      </c>
      <c r="S195" s="506" t="e">
        <f ca="1">+IF(AND(ISNUMBER(OFFSET('Water Data'!$I$4,0,10*ROW('Water Data'!I189))),'Data Summary'!CH195="Yes"),100-OFFSET('Water Data'!$I$4,0,10*ROW('Water Data'!I189)),NA())</f>
        <v>#N/A</v>
      </c>
      <c r="T195" s="506" t="e">
        <f ca="1">+IF(AND(ISNUMBER(OFFSET('Water Data'!$I$6,0,10*ROW('Water Data'!I189))),'Data Summary'!CI195="Yes"),OFFSET('Water Data'!$I$6,0,10*ROW('Water Data'!I189)),NA())</f>
        <v>#N/A</v>
      </c>
      <c r="U195" s="506" t="e">
        <f ca="1">+IF(AND(ISNUMBER(OFFSET('Water Data'!$I$9,0,10*ROW('Water Data'!I189))),'Data Summary'!CJ195="Yes"),OFFSET('Water Data'!$I$9,0,10*ROW('Water Data'!I189)),NA())</f>
        <v>#N/A</v>
      </c>
      <c r="V195" s="507" t="e">
        <f ca="1">+IF(AND(ISNUMBER(OFFSET('Sanitation Data'!$D$4,0,10*ROW('Sanitation Data'!D189))),'Data Summary'!CK195="Yes"),100-OFFSET('Sanitation Data'!$D$4,0,10*ROW('Sanitation Data'!D189)),NA())</f>
        <v>#N/A</v>
      </c>
      <c r="W195" s="507" t="e">
        <f ca="1">+IF(AND(ISNUMBER(OFFSET('Sanitation Data'!$D$6,0,10*ROW('Sanitation Data'!D189))),'Data Summary'!CL195="Yes"),OFFSET('Sanitation Data'!$D$6,0,10*ROW('Sanitation Data'!D189)),NA())</f>
        <v>#N/A</v>
      </c>
      <c r="X195" s="507" t="e">
        <f ca="1">+IF(AND(ISNUMBER(OFFSET('Sanitation Data'!$D$10,0,10*ROW('Sanitation Data'!D189))),'Data Summary'!CM195="Yes"),OFFSET('Sanitation Data'!$D$10,0,10*ROW('Sanitation Data'!D189)),NA())</f>
        <v>#N/A</v>
      </c>
      <c r="Y195" s="507" t="e">
        <f ca="1">+IF(AND(ISNUMBER(OFFSET('Sanitation Data'!$D$11,0,10*ROW('Sanitation Data'!D189))),'Data Summary'!CN195="Yes"),OFFSET('Sanitation Data'!$D$11,0,10*ROW('Sanitation Data'!D189)),NA())</f>
        <v>#N/A</v>
      </c>
      <c r="Z195" s="507" t="e">
        <f ca="1">+IF(AND(ISNUMBER(OFFSET('Sanitation Data'!$D$12,0,10*ROW('Sanitation Data'!D189))),'Data Summary'!CO195="Yes"),OFFSET('Sanitation Data'!$D$12,0,10*ROW('Sanitation Data'!D189)),NA())</f>
        <v>#N/A</v>
      </c>
      <c r="AA195" s="507" t="e">
        <f ca="1">+IF(AND(ISNUMBER(OFFSET('Sanitation Data'!$E$4,0,10*ROW('Sanitation Data'!E189))),'Data Summary'!CP195="Yes"),100-OFFSET('Sanitation Data'!$E$4,0,10*ROW('Sanitation Data'!E189)),NA())</f>
        <v>#N/A</v>
      </c>
      <c r="AB195" s="507" t="e">
        <f ca="1">+IF(AND(ISNUMBER(OFFSET('Sanitation Data'!$E$6,0,10*ROW('Sanitation Data'!E189))),'Data Summary'!CQ195="Yes"),OFFSET('Sanitation Data'!$E$6,0,10*ROW('Sanitation Data'!E189)),NA())</f>
        <v>#N/A</v>
      </c>
      <c r="AC195" s="507" t="e">
        <f ca="1">+IF(AND(ISNUMBER(OFFSET('Sanitation Data'!$E$10,0,10*ROW('Sanitation Data'!E189))),'Data Summary'!CR195="Yes"),OFFSET('Sanitation Data'!$E$10,0,10*ROW('Sanitation Data'!E189)),NA())</f>
        <v>#N/A</v>
      </c>
      <c r="AD195" s="507" t="e">
        <f ca="1">+IF(AND(ISNUMBER(OFFSET('Sanitation Data'!$E$11,0,10*ROW('Sanitation Data'!E189))),'Data Summary'!CS195="Yes"),OFFSET('Sanitation Data'!$E$11,0,10*ROW('Sanitation Data'!E189)),NA())</f>
        <v>#N/A</v>
      </c>
      <c r="AE195" s="507" t="e">
        <f ca="1">+IF(AND(ISNUMBER(OFFSET('Sanitation Data'!$E$12,0,10*ROW('Sanitation Data'!E189))),'Data Summary'!CT195="Yes"),OFFSET('Sanitation Data'!$E$12,0,10*ROW('Sanitation Data'!E189)),NA())</f>
        <v>#N/A</v>
      </c>
      <c r="AF195" s="507" t="e">
        <f ca="1">+IF(AND(ISNUMBER(OFFSET('Sanitation Data'!$F$4,0,10*ROW('Sanitation Data'!F189))),'Data Summary'!CU195="Yes"),100-OFFSET('Sanitation Data'!$F$4,0,10*ROW('Sanitation Data'!F189)),NA())</f>
        <v>#N/A</v>
      </c>
      <c r="AG195" s="507" t="e">
        <f ca="1">+IF(AND(ISNUMBER(OFFSET('Sanitation Data'!$F$6,0,10*ROW('Sanitation Data'!F189))),'Data Summary'!CV195="Yes"),OFFSET('Sanitation Data'!$F$6,0,10*ROW('Sanitation Data'!F189)),NA())</f>
        <v>#N/A</v>
      </c>
      <c r="AH195" s="507" t="e">
        <f ca="1">+IF(AND(ISNUMBER(OFFSET('Sanitation Data'!$F$10,0,10*ROW('Sanitation Data'!F189))),'Data Summary'!CW195="Yes"),OFFSET('Sanitation Data'!$F$10,0,10*ROW('Sanitation Data'!F189)),NA())</f>
        <v>#N/A</v>
      </c>
      <c r="AI195" s="507" t="e">
        <f ca="1">+IF(AND(ISNUMBER(OFFSET('Sanitation Data'!$F$11,0,10*ROW('Sanitation Data'!F189))),'Data Summary'!CX195="Yes"),OFFSET('Sanitation Data'!$F$11,0,10*ROW('Sanitation Data'!F189)),NA())</f>
        <v>#N/A</v>
      </c>
      <c r="AJ195" s="507" t="e">
        <f ca="1">+IF(AND(ISNUMBER(OFFSET('Sanitation Data'!$F$12,0,10*ROW('Sanitation Data'!F189))),'Data Summary'!CY195="Yes"),OFFSET('Sanitation Data'!$F$12,0,10*ROW('Sanitation Data'!F189)),NA())</f>
        <v>#N/A</v>
      </c>
      <c r="AK195" s="507" t="e">
        <f ca="1">+IF(AND(ISNUMBER(OFFSET('Sanitation Data'!$G$4,0,10*ROW('Sanitation Data'!G189))),'Data Summary'!CZ195="Yes"),100-OFFSET('Sanitation Data'!$G$4,0,10*ROW('Sanitation Data'!G189)),NA())</f>
        <v>#N/A</v>
      </c>
      <c r="AL195" s="507" t="e">
        <f ca="1">+IF(AND(ISNUMBER(OFFSET('Sanitation Data'!$G$6,0,10*ROW('Sanitation Data'!G189))),'Data Summary'!DA195="Yes"),OFFSET('Sanitation Data'!$G$6,0,10*ROW('Sanitation Data'!G189)),NA())</f>
        <v>#N/A</v>
      </c>
      <c r="AM195" s="507" t="e">
        <f ca="1">+IF(AND(ISNUMBER(OFFSET('Sanitation Data'!$G$10,0,10*ROW('Sanitation Data'!G189))),'Data Summary'!DB195="Yes"),OFFSET('Sanitation Data'!$G$10,0,10*ROW('Sanitation Data'!G189)),NA())</f>
        <v>#N/A</v>
      </c>
      <c r="AN195" s="507" t="e">
        <f ca="1">+IF(AND(ISNUMBER(OFFSET('Sanitation Data'!$G$11,0,10*ROW('Sanitation Data'!G189))),'Data Summary'!DC195="Yes"),OFFSET('Sanitation Data'!$G$11,0,10*ROW('Sanitation Data'!G189)),NA())</f>
        <v>#N/A</v>
      </c>
      <c r="AO195" s="507" t="e">
        <f ca="1">+IF(AND(ISNUMBER(OFFSET('Sanitation Data'!$G$12,0,10*ROW('Sanitation Data'!G189))),'Data Summary'!DD195="Yes"),OFFSET('Sanitation Data'!$G$12,0,10*ROW('Sanitation Data'!G189)),NA())</f>
        <v>#N/A</v>
      </c>
      <c r="AP195" s="507" t="e">
        <f ca="1">+IF(AND(ISNUMBER(OFFSET('Sanitation Data'!$H$4,0,10*ROW('Sanitation Data'!H189))),'Data Summary'!DE195="Yes"),100-OFFSET('Sanitation Data'!$H$4,0,10*ROW('Sanitation Data'!H189)),NA())</f>
        <v>#N/A</v>
      </c>
      <c r="AQ195" s="507" t="e">
        <f ca="1">+IF(AND(ISNUMBER(OFFSET('Sanitation Data'!$H$6,0,10*ROW('Sanitation Data'!H189))),'Data Summary'!DF195="Yes"),OFFSET('Sanitation Data'!$H$6,0,10*ROW('Sanitation Data'!H189)),NA())</f>
        <v>#N/A</v>
      </c>
      <c r="AR195" s="507" t="e">
        <f ca="1">+IF(AND(ISNUMBER(OFFSET('Sanitation Data'!$H$10,0,10*ROW('Sanitation Data'!H189))),'Data Summary'!DG195="Yes"),OFFSET('Sanitation Data'!$H$10,0,10*ROW('Sanitation Data'!H189)),NA())</f>
        <v>#N/A</v>
      </c>
      <c r="AS195" s="507" t="e">
        <f ca="1">+IF(AND(ISNUMBER(OFFSET('Sanitation Data'!$H$11,0,10*ROW('Sanitation Data'!H189))),'Data Summary'!DH195="Yes"),OFFSET('Sanitation Data'!$H$11,0,10*ROW('Sanitation Data'!H189)),NA())</f>
        <v>#N/A</v>
      </c>
      <c r="AT195" s="507" t="e">
        <f ca="1">+IF(AND(ISNUMBER(OFFSET('Sanitation Data'!$H$12,0,10*ROW('Sanitation Data'!H189))),'Data Summary'!DI195="Yes"),OFFSET('Sanitation Data'!$H$12,0,10*ROW('Sanitation Data'!H189)),NA())</f>
        <v>#N/A</v>
      </c>
      <c r="AU195" s="507" t="e">
        <f ca="1">+IF(AND(ISNUMBER(OFFSET('Sanitation Data'!$I$4,0,10*ROW('Sanitation Data'!I189))),'Data Summary'!DJ195="Yes"),100-OFFSET('Sanitation Data'!$I$4,0,10*ROW('Sanitation Data'!I189)),NA())</f>
        <v>#N/A</v>
      </c>
      <c r="AV195" s="507" t="e">
        <f ca="1">+IF(AND(ISNUMBER(OFFSET('Sanitation Data'!$I$6,0,10*ROW('Sanitation Data'!I189))),'Data Summary'!DK195="Yes"),OFFSET('Sanitation Data'!$I$6,0,10*ROW('Sanitation Data'!I189)),NA())</f>
        <v>#N/A</v>
      </c>
      <c r="AW195" s="507" t="e">
        <f ca="1">+IF(AND(ISNUMBER(OFFSET('Sanitation Data'!$I$10,0,10*ROW('Sanitation Data'!I189))),'Data Summary'!DL195="Yes"),OFFSET('Sanitation Data'!$I$10,0,10*ROW('Sanitation Data'!I189)),NA())</f>
        <v>#N/A</v>
      </c>
      <c r="AX195" s="507" t="e">
        <f ca="1">+IF(AND(ISNUMBER(OFFSET('Sanitation Data'!$I$11,0,10*ROW('Sanitation Data'!I189))),'Data Summary'!DM195="Yes"),OFFSET('Sanitation Data'!$I$11,0,10*ROW('Sanitation Data'!I189)),NA())</f>
        <v>#N/A</v>
      </c>
      <c r="AY195" s="507" t="e">
        <f ca="1">+IF(AND(ISNUMBER(OFFSET('Sanitation Data'!$I$12,0,10*ROW('Sanitation Data'!I189))),'Data Summary'!DN195="Yes"),OFFSET('Sanitation Data'!$I$12,0,10*ROW('Sanitation Data'!I189)),NA())</f>
        <v>#N/A</v>
      </c>
      <c r="AZ195" s="508" t="e">
        <f ca="1">+IF(AND(ISNUMBER(OFFSET('Hygiene Data'!$D$5,0,10*ROW('Hygiene Data'!D189))),'Data Summary'!DO195="Yes"),OFFSET('Hygiene Data'!$D$5,0,10*ROW('Hygiene Data'!D189)),NA())</f>
        <v>#N/A</v>
      </c>
      <c r="BA195" s="508" t="e">
        <f ca="1">+IF(AND(ISNUMBER(OFFSET('Hygiene Data'!$D$7,0,10*ROW('Hygiene Data'!D189))),'Data Summary'!DP195="Yes"),OFFSET('Hygiene Data'!$D$7,0,10*ROW('Hygiene Data'!D189)),NA())</f>
        <v>#N/A</v>
      </c>
      <c r="BB195" s="508" t="e">
        <f ca="1">+IF(AND(ISNUMBER(OFFSET('Hygiene Data'!$D$9,0,10*ROW('Hygiene Data'!D189))),'Data Summary'!DQ195="Yes"),OFFSET('Hygiene Data'!$D$9,0,10*ROW('Hygiene Data'!D189)),NA())</f>
        <v>#N/A</v>
      </c>
      <c r="BC195" s="508" t="e">
        <f ca="1">+IF(AND(ISNUMBER(OFFSET('Hygiene Data'!$E$5,0,10*ROW('Hygiene Data'!E189))),'Data Summary'!DR195="Yes"),OFFSET('Hygiene Data'!$E$5,0,10*ROW('Hygiene Data'!E189)),NA())</f>
        <v>#N/A</v>
      </c>
      <c r="BD195" s="508" t="e">
        <f ca="1">+IF(AND(ISNUMBER(OFFSET('Hygiene Data'!$E$7,0,10*ROW('Hygiene Data'!E189))),'Data Summary'!DS195="Yes"),OFFSET('Hygiene Data'!$E$7,0,10*ROW('Hygiene Data'!E189)),NA())</f>
        <v>#N/A</v>
      </c>
      <c r="BE195" s="508" t="e">
        <f ca="1">+IF(AND(ISNUMBER(OFFSET('Hygiene Data'!$E$9,0,10*ROW('Hygiene Data'!E189))),'Data Summary'!DT195="Yes"),OFFSET('Hygiene Data'!$E$9,0,10*ROW('Hygiene Data'!E189)),NA())</f>
        <v>#N/A</v>
      </c>
      <c r="BF195" s="508" t="e">
        <f ca="1">+IF(AND(ISNUMBER(OFFSET('Hygiene Data'!$F$5,0,10*ROW('Hygiene Data'!F189))),'Data Summary'!DU195="Yes"),OFFSET('Hygiene Data'!$F$5,0,10*ROW('Hygiene Data'!F189)),NA())</f>
        <v>#N/A</v>
      </c>
      <c r="BG195" s="508" t="e">
        <f ca="1">+IF(AND(ISNUMBER(OFFSET('Hygiene Data'!$F$7,0,10*ROW('Hygiene Data'!F189))),'Data Summary'!DV195="Yes"),OFFSET('Hygiene Data'!$F$7,0,10*ROW('Hygiene Data'!F189)),NA())</f>
        <v>#N/A</v>
      </c>
      <c r="BH195" s="508" t="e">
        <f ca="1">+IF(AND(ISNUMBER(OFFSET('Hygiene Data'!$F$9,0,10*ROW('Hygiene Data'!F189))),'Data Summary'!DW195="Yes"),OFFSET('Hygiene Data'!$F$9,0,10*ROW('Hygiene Data'!F189)),NA())</f>
        <v>#N/A</v>
      </c>
      <c r="BI195" s="508" t="e">
        <f ca="1">+IF(AND(ISNUMBER(OFFSET('Hygiene Data'!$G$5,0,10*ROW('Hygiene Data'!G189))),'Data Summary'!DX195="Yes"),OFFSET('Hygiene Data'!$G$5,0,10*ROW('Hygiene Data'!G189)),NA())</f>
        <v>#N/A</v>
      </c>
      <c r="BJ195" s="508" t="e">
        <f ca="1">+IF(AND(ISNUMBER(OFFSET('Hygiene Data'!$G$7,0,10*ROW('Hygiene Data'!G189))),'Data Summary'!DY195="Yes"),OFFSET('Hygiene Data'!$G$7,0,10*ROW('Hygiene Data'!G189)),NA())</f>
        <v>#N/A</v>
      </c>
      <c r="BK195" s="508" t="e">
        <f ca="1">+IF(AND(ISNUMBER(OFFSET('Hygiene Data'!$G$9,0,10*ROW('Hygiene Data'!G189))),'Data Summary'!DZ195="Yes"),OFFSET('Hygiene Data'!$G$9,0,10*ROW('Hygiene Data'!G189)),NA())</f>
        <v>#N/A</v>
      </c>
      <c r="BL195" s="508" t="e">
        <f ca="1">+IF(AND(ISNUMBER(OFFSET('Hygiene Data'!$H$5,0,10*ROW('Hygiene Data'!H189))),'Data Summary'!EA195="Yes"),OFFSET('Hygiene Data'!$H$5,0,10*ROW('Hygiene Data'!H189)),NA())</f>
        <v>#N/A</v>
      </c>
      <c r="BM195" s="508" t="e">
        <f ca="1">+IF(AND(ISNUMBER(OFFSET('Hygiene Data'!$H$7,0,10*ROW('Hygiene Data'!H189))),'Data Summary'!EB195="Yes"),OFFSET('Hygiene Data'!$H$7,0,10*ROW('Hygiene Data'!H189)),NA())</f>
        <v>#N/A</v>
      </c>
      <c r="BN195" s="508" t="e">
        <f ca="1">+IF(AND(ISNUMBER(OFFSET('Hygiene Data'!$H$9,0,10*ROW('Hygiene Data'!H189))),'Data Summary'!EC195="Yes"),OFFSET('Hygiene Data'!$H$9,0,10*ROW('Hygiene Data'!H189)),NA())</f>
        <v>#N/A</v>
      </c>
      <c r="BO195" s="508" t="e">
        <f ca="1">+IF(AND(ISNUMBER(OFFSET('Hygiene Data'!$I$5,0,10*ROW('Hygiene Data'!I189))),'Data Summary'!ED195="Yes"),OFFSET('Hygiene Data'!$I$5,0,10*ROW('Hygiene Data'!I189)),NA())</f>
        <v>#N/A</v>
      </c>
      <c r="BP195" s="508" t="e">
        <f ca="1">+IF(AND(ISNUMBER(OFFSET('Hygiene Data'!$I$7,0,10*ROW('Hygiene Data'!I189))),'Data Summary'!EE195="Yes"),OFFSET('Hygiene Data'!$I$7,0,10*ROW('Hygiene Data'!I189)),NA())</f>
        <v>#N/A</v>
      </c>
      <c r="BQ195" s="508" t="e">
        <f ca="1">+IF(AND(ISNUMBER(OFFSET('Hygiene Data'!$I$9,0,10*ROW('Hygiene Data'!I189))),'Data Summary'!EF195="Yes"),OFFSET('Hygiene Data'!$I$9,0,10*ROW('Hygiene Data'!I189)),NA())</f>
        <v>#N/A</v>
      </c>
    </row>
    <row r="196" spans="1:69" x14ac:dyDescent="0.25">
      <c r="A196" s="504" t="e">
        <f ca="1">+RIGHT('Data Summary'!A196,LEN('Data Summary'!A196)-9)</f>
        <v>#VALUE!</v>
      </c>
      <c r="B196" s="478" t="str">
        <f ca="1">+IF(ISTEXT('Data Summary'!B196),'Data Summary'!B196,"")</f>
        <v/>
      </c>
      <c r="C196" s="505" t="e">
        <f ca="1">+VALUE('Data Summary'!C196)</f>
        <v>#VALUE!</v>
      </c>
      <c r="D196" s="506" t="e">
        <f ca="1">+IF(AND(ISNUMBER(OFFSET('Water Data'!$D$4,0,10*ROW('Water Data'!D190))),'Data Summary'!BS196="Yes"),100-OFFSET('Water Data'!$D$4,0,10*ROW('Water Data'!D190)),NA())</f>
        <v>#N/A</v>
      </c>
      <c r="E196" s="506" t="e">
        <f ca="1">+IF(AND(ISNUMBER(OFFSET('Water Data'!$D$6,0,10*ROW('Water Data'!D190))),'Data Summary'!BT196="Yes"),OFFSET('Water Data'!$D$6,0,10*ROW('Water Data'!D190)),NA())</f>
        <v>#N/A</v>
      </c>
      <c r="F196" s="506" t="e">
        <f ca="1">+IF(AND(ISNUMBER(OFFSET('Water Data'!$D$9,0,10*ROW('Water Data'!D190))),'Data Summary'!BU196="Yes"),OFFSET('Water Data'!$D$9,0,10*ROW('Water Data'!D190)),NA())</f>
        <v>#N/A</v>
      </c>
      <c r="G196" s="506" t="e">
        <f ca="1">+IF(AND(ISNUMBER(OFFSET('Water Data'!$E$4,0,10*ROW('Water Data'!E190))),'Data Summary'!BV196="Yes"),100-OFFSET('Water Data'!$E$4,0,10*ROW('Water Data'!E190)),NA())</f>
        <v>#N/A</v>
      </c>
      <c r="H196" s="506" t="e">
        <f ca="1">+IF(AND(ISNUMBER(OFFSET('Water Data'!$E$6,0,10*ROW('Water Data'!E190))),'Data Summary'!BW196="Yes"),OFFSET('Water Data'!$E$6,0,10*ROW('Water Data'!E190)),NA())</f>
        <v>#N/A</v>
      </c>
      <c r="I196" s="506" t="e">
        <f ca="1">+IF(AND(ISNUMBER(OFFSET('Water Data'!$E$9,0,10*ROW('Water Data'!E190))),'Data Summary'!BX196="Yes"),OFFSET('Water Data'!$E$9,0,10*ROW('Water Data'!E190)),NA())</f>
        <v>#N/A</v>
      </c>
      <c r="J196" s="506" t="e">
        <f ca="1">+IF(AND(ISNUMBER(OFFSET('Water Data'!$F$4,0,10*ROW('Water Data'!F190))),'Data Summary'!BY196="Yes"),100-OFFSET('Water Data'!$F$4,0,10*ROW('Water Data'!F190)),NA())</f>
        <v>#N/A</v>
      </c>
      <c r="K196" s="506" t="e">
        <f ca="1">+IF(AND(ISNUMBER(OFFSET('Water Data'!$F$6,0,10*ROW('Water Data'!F190))),'Data Summary'!BZ196="Yes"),OFFSET('Water Data'!$F$6,0,10*ROW('Water Data'!F190)),NA())</f>
        <v>#N/A</v>
      </c>
      <c r="L196" s="506" t="e">
        <f ca="1">+IF(AND(ISNUMBER(OFFSET('Water Data'!$F$9,0,10*ROW('Water Data'!F190))),'Data Summary'!CA196="Yes"),OFFSET('Water Data'!$F$9,0,10*ROW('Water Data'!F190)),NA())</f>
        <v>#N/A</v>
      </c>
      <c r="M196" s="506" t="e">
        <f ca="1">+IF(AND(ISNUMBER(OFFSET('Water Data'!$G$4,0,10*ROW('Water Data'!G190))),'Data Summary'!CB196="Yes"),100-OFFSET('Water Data'!$G$4,0,10*ROW('Water Data'!G190)),NA())</f>
        <v>#N/A</v>
      </c>
      <c r="N196" s="506" t="e">
        <f ca="1">+IF(AND(ISNUMBER(OFFSET('Water Data'!$G$6,0,10*ROW('Water Data'!G190))),'Data Summary'!CC196="Yes"),OFFSET('Water Data'!$G$6,0,10*ROW('Water Data'!G190)),NA())</f>
        <v>#N/A</v>
      </c>
      <c r="O196" s="506" t="e">
        <f ca="1">+IF(AND(ISNUMBER(OFFSET('Water Data'!$G$9,0,10*ROW('Water Data'!G190))),'Data Summary'!CD196="Yes"),OFFSET('Water Data'!$G$9,0,10*ROW('Water Data'!G190)),NA())</f>
        <v>#N/A</v>
      </c>
      <c r="P196" s="506" t="e">
        <f ca="1">+IF(AND(ISNUMBER(OFFSET('Water Data'!$H$4,0,10*ROW('Water Data'!H190))),'Data Summary'!CE196="Yes"),100-OFFSET('Water Data'!$H$4,0,10*ROW('Water Data'!H190)),NA())</f>
        <v>#N/A</v>
      </c>
      <c r="Q196" s="506" t="e">
        <f ca="1">+IF(AND(ISNUMBER(OFFSET('Water Data'!$H$6,0,10*ROW('Water Data'!H190))),'Data Summary'!CF196="Yes"),OFFSET('Water Data'!$H$6,0,10*ROW('Water Data'!H190)),NA())</f>
        <v>#N/A</v>
      </c>
      <c r="R196" s="506" t="e">
        <f ca="1">+IF(AND(ISNUMBER(OFFSET('Water Data'!$H$9,0,10*ROW('Water Data'!H190))),'Data Summary'!CG196="Yes"),OFFSET('Water Data'!$H$9,0,10*ROW('Water Data'!H190)),NA())</f>
        <v>#N/A</v>
      </c>
      <c r="S196" s="506" t="e">
        <f ca="1">+IF(AND(ISNUMBER(OFFSET('Water Data'!$I$4,0,10*ROW('Water Data'!I190))),'Data Summary'!CH196="Yes"),100-OFFSET('Water Data'!$I$4,0,10*ROW('Water Data'!I190)),NA())</f>
        <v>#N/A</v>
      </c>
      <c r="T196" s="506" t="e">
        <f ca="1">+IF(AND(ISNUMBER(OFFSET('Water Data'!$I$6,0,10*ROW('Water Data'!I190))),'Data Summary'!CI196="Yes"),OFFSET('Water Data'!$I$6,0,10*ROW('Water Data'!I190)),NA())</f>
        <v>#N/A</v>
      </c>
      <c r="U196" s="506" t="e">
        <f ca="1">+IF(AND(ISNUMBER(OFFSET('Water Data'!$I$9,0,10*ROW('Water Data'!I190))),'Data Summary'!CJ196="Yes"),OFFSET('Water Data'!$I$9,0,10*ROW('Water Data'!I190)),NA())</f>
        <v>#N/A</v>
      </c>
      <c r="V196" s="507" t="e">
        <f ca="1">+IF(AND(ISNUMBER(OFFSET('Sanitation Data'!$D$4,0,10*ROW('Sanitation Data'!D190))),'Data Summary'!CK196="Yes"),100-OFFSET('Sanitation Data'!$D$4,0,10*ROW('Sanitation Data'!D190)),NA())</f>
        <v>#N/A</v>
      </c>
      <c r="W196" s="507" t="e">
        <f ca="1">+IF(AND(ISNUMBER(OFFSET('Sanitation Data'!$D$6,0,10*ROW('Sanitation Data'!D190))),'Data Summary'!CL196="Yes"),OFFSET('Sanitation Data'!$D$6,0,10*ROW('Sanitation Data'!D190)),NA())</f>
        <v>#N/A</v>
      </c>
      <c r="X196" s="507" t="e">
        <f ca="1">+IF(AND(ISNUMBER(OFFSET('Sanitation Data'!$D$10,0,10*ROW('Sanitation Data'!D190))),'Data Summary'!CM196="Yes"),OFFSET('Sanitation Data'!$D$10,0,10*ROW('Sanitation Data'!D190)),NA())</f>
        <v>#N/A</v>
      </c>
      <c r="Y196" s="507" t="e">
        <f ca="1">+IF(AND(ISNUMBER(OFFSET('Sanitation Data'!$D$11,0,10*ROW('Sanitation Data'!D190))),'Data Summary'!CN196="Yes"),OFFSET('Sanitation Data'!$D$11,0,10*ROW('Sanitation Data'!D190)),NA())</f>
        <v>#N/A</v>
      </c>
      <c r="Z196" s="507" t="e">
        <f ca="1">+IF(AND(ISNUMBER(OFFSET('Sanitation Data'!$D$12,0,10*ROW('Sanitation Data'!D190))),'Data Summary'!CO196="Yes"),OFFSET('Sanitation Data'!$D$12,0,10*ROW('Sanitation Data'!D190)),NA())</f>
        <v>#N/A</v>
      </c>
      <c r="AA196" s="507" t="e">
        <f ca="1">+IF(AND(ISNUMBER(OFFSET('Sanitation Data'!$E$4,0,10*ROW('Sanitation Data'!E190))),'Data Summary'!CP196="Yes"),100-OFFSET('Sanitation Data'!$E$4,0,10*ROW('Sanitation Data'!E190)),NA())</f>
        <v>#N/A</v>
      </c>
      <c r="AB196" s="507" t="e">
        <f ca="1">+IF(AND(ISNUMBER(OFFSET('Sanitation Data'!$E$6,0,10*ROW('Sanitation Data'!E190))),'Data Summary'!CQ196="Yes"),OFFSET('Sanitation Data'!$E$6,0,10*ROW('Sanitation Data'!E190)),NA())</f>
        <v>#N/A</v>
      </c>
      <c r="AC196" s="507" t="e">
        <f ca="1">+IF(AND(ISNUMBER(OFFSET('Sanitation Data'!$E$10,0,10*ROW('Sanitation Data'!E190))),'Data Summary'!CR196="Yes"),OFFSET('Sanitation Data'!$E$10,0,10*ROW('Sanitation Data'!E190)),NA())</f>
        <v>#N/A</v>
      </c>
      <c r="AD196" s="507" t="e">
        <f ca="1">+IF(AND(ISNUMBER(OFFSET('Sanitation Data'!$E$11,0,10*ROW('Sanitation Data'!E190))),'Data Summary'!CS196="Yes"),OFFSET('Sanitation Data'!$E$11,0,10*ROW('Sanitation Data'!E190)),NA())</f>
        <v>#N/A</v>
      </c>
      <c r="AE196" s="507" t="e">
        <f ca="1">+IF(AND(ISNUMBER(OFFSET('Sanitation Data'!$E$12,0,10*ROW('Sanitation Data'!E190))),'Data Summary'!CT196="Yes"),OFFSET('Sanitation Data'!$E$12,0,10*ROW('Sanitation Data'!E190)),NA())</f>
        <v>#N/A</v>
      </c>
      <c r="AF196" s="507" t="e">
        <f ca="1">+IF(AND(ISNUMBER(OFFSET('Sanitation Data'!$F$4,0,10*ROW('Sanitation Data'!F190))),'Data Summary'!CU196="Yes"),100-OFFSET('Sanitation Data'!$F$4,0,10*ROW('Sanitation Data'!F190)),NA())</f>
        <v>#N/A</v>
      </c>
      <c r="AG196" s="507" t="e">
        <f ca="1">+IF(AND(ISNUMBER(OFFSET('Sanitation Data'!$F$6,0,10*ROW('Sanitation Data'!F190))),'Data Summary'!CV196="Yes"),OFFSET('Sanitation Data'!$F$6,0,10*ROW('Sanitation Data'!F190)),NA())</f>
        <v>#N/A</v>
      </c>
      <c r="AH196" s="507" t="e">
        <f ca="1">+IF(AND(ISNUMBER(OFFSET('Sanitation Data'!$F$10,0,10*ROW('Sanitation Data'!F190))),'Data Summary'!CW196="Yes"),OFFSET('Sanitation Data'!$F$10,0,10*ROW('Sanitation Data'!F190)),NA())</f>
        <v>#N/A</v>
      </c>
      <c r="AI196" s="507" t="e">
        <f ca="1">+IF(AND(ISNUMBER(OFFSET('Sanitation Data'!$F$11,0,10*ROW('Sanitation Data'!F190))),'Data Summary'!CX196="Yes"),OFFSET('Sanitation Data'!$F$11,0,10*ROW('Sanitation Data'!F190)),NA())</f>
        <v>#N/A</v>
      </c>
      <c r="AJ196" s="507" t="e">
        <f ca="1">+IF(AND(ISNUMBER(OFFSET('Sanitation Data'!$F$12,0,10*ROW('Sanitation Data'!F190))),'Data Summary'!CY196="Yes"),OFFSET('Sanitation Data'!$F$12,0,10*ROW('Sanitation Data'!F190)),NA())</f>
        <v>#N/A</v>
      </c>
      <c r="AK196" s="507" t="e">
        <f ca="1">+IF(AND(ISNUMBER(OFFSET('Sanitation Data'!$G$4,0,10*ROW('Sanitation Data'!G190))),'Data Summary'!CZ196="Yes"),100-OFFSET('Sanitation Data'!$G$4,0,10*ROW('Sanitation Data'!G190)),NA())</f>
        <v>#N/A</v>
      </c>
      <c r="AL196" s="507" t="e">
        <f ca="1">+IF(AND(ISNUMBER(OFFSET('Sanitation Data'!$G$6,0,10*ROW('Sanitation Data'!G190))),'Data Summary'!DA196="Yes"),OFFSET('Sanitation Data'!$G$6,0,10*ROW('Sanitation Data'!G190)),NA())</f>
        <v>#N/A</v>
      </c>
      <c r="AM196" s="507" t="e">
        <f ca="1">+IF(AND(ISNUMBER(OFFSET('Sanitation Data'!$G$10,0,10*ROW('Sanitation Data'!G190))),'Data Summary'!DB196="Yes"),OFFSET('Sanitation Data'!$G$10,0,10*ROW('Sanitation Data'!G190)),NA())</f>
        <v>#N/A</v>
      </c>
      <c r="AN196" s="507" t="e">
        <f ca="1">+IF(AND(ISNUMBER(OFFSET('Sanitation Data'!$G$11,0,10*ROW('Sanitation Data'!G190))),'Data Summary'!DC196="Yes"),OFFSET('Sanitation Data'!$G$11,0,10*ROW('Sanitation Data'!G190)),NA())</f>
        <v>#N/A</v>
      </c>
      <c r="AO196" s="507" t="e">
        <f ca="1">+IF(AND(ISNUMBER(OFFSET('Sanitation Data'!$G$12,0,10*ROW('Sanitation Data'!G190))),'Data Summary'!DD196="Yes"),OFFSET('Sanitation Data'!$G$12,0,10*ROW('Sanitation Data'!G190)),NA())</f>
        <v>#N/A</v>
      </c>
      <c r="AP196" s="507" t="e">
        <f ca="1">+IF(AND(ISNUMBER(OFFSET('Sanitation Data'!$H$4,0,10*ROW('Sanitation Data'!H190))),'Data Summary'!DE196="Yes"),100-OFFSET('Sanitation Data'!$H$4,0,10*ROW('Sanitation Data'!H190)),NA())</f>
        <v>#N/A</v>
      </c>
      <c r="AQ196" s="507" t="e">
        <f ca="1">+IF(AND(ISNUMBER(OFFSET('Sanitation Data'!$H$6,0,10*ROW('Sanitation Data'!H190))),'Data Summary'!DF196="Yes"),OFFSET('Sanitation Data'!$H$6,0,10*ROW('Sanitation Data'!H190)),NA())</f>
        <v>#N/A</v>
      </c>
      <c r="AR196" s="507" t="e">
        <f ca="1">+IF(AND(ISNUMBER(OFFSET('Sanitation Data'!$H$10,0,10*ROW('Sanitation Data'!H190))),'Data Summary'!DG196="Yes"),OFFSET('Sanitation Data'!$H$10,0,10*ROW('Sanitation Data'!H190)),NA())</f>
        <v>#N/A</v>
      </c>
      <c r="AS196" s="507" t="e">
        <f ca="1">+IF(AND(ISNUMBER(OFFSET('Sanitation Data'!$H$11,0,10*ROW('Sanitation Data'!H190))),'Data Summary'!DH196="Yes"),OFFSET('Sanitation Data'!$H$11,0,10*ROW('Sanitation Data'!H190)),NA())</f>
        <v>#N/A</v>
      </c>
      <c r="AT196" s="507" t="e">
        <f ca="1">+IF(AND(ISNUMBER(OFFSET('Sanitation Data'!$H$12,0,10*ROW('Sanitation Data'!H190))),'Data Summary'!DI196="Yes"),OFFSET('Sanitation Data'!$H$12,0,10*ROW('Sanitation Data'!H190)),NA())</f>
        <v>#N/A</v>
      </c>
      <c r="AU196" s="507" t="e">
        <f ca="1">+IF(AND(ISNUMBER(OFFSET('Sanitation Data'!$I$4,0,10*ROW('Sanitation Data'!I190))),'Data Summary'!DJ196="Yes"),100-OFFSET('Sanitation Data'!$I$4,0,10*ROW('Sanitation Data'!I190)),NA())</f>
        <v>#N/A</v>
      </c>
      <c r="AV196" s="507" t="e">
        <f ca="1">+IF(AND(ISNUMBER(OFFSET('Sanitation Data'!$I$6,0,10*ROW('Sanitation Data'!I190))),'Data Summary'!DK196="Yes"),OFFSET('Sanitation Data'!$I$6,0,10*ROW('Sanitation Data'!I190)),NA())</f>
        <v>#N/A</v>
      </c>
      <c r="AW196" s="507" t="e">
        <f ca="1">+IF(AND(ISNUMBER(OFFSET('Sanitation Data'!$I$10,0,10*ROW('Sanitation Data'!I190))),'Data Summary'!DL196="Yes"),OFFSET('Sanitation Data'!$I$10,0,10*ROW('Sanitation Data'!I190)),NA())</f>
        <v>#N/A</v>
      </c>
      <c r="AX196" s="507" t="e">
        <f ca="1">+IF(AND(ISNUMBER(OFFSET('Sanitation Data'!$I$11,0,10*ROW('Sanitation Data'!I190))),'Data Summary'!DM196="Yes"),OFFSET('Sanitation Data'!$I$11,0,10*ROW('Sanitation Data'!I190)),NA())</f>
        <v>#N/A</v>
      </c>
      <c r="AY196" s="507" t="e">
        <f ca="1">+IF(AND(ISNUMBER(OFFSET('Sanitation Data'!$I$12,0,10*ROW('Sanitation Data'!I190))),'Data Summary'!DN196="Yes"),OFFSET('Sanitation Data'!$I$12,0,10*ROW('Sanitation Data'!I190)),NA())</f>
        <v>#N/A</v>
      </c>
      <c r="AZ196" s="508" t="e">
        <f ca="1">+IF(AND(ISNUMBER(OFFSET('Hygiene Data'!$D$5,0,10*ROW('Hygiene Data'!D190))),'Data Summary'!DO196="Yes"),OFFSET('Hygiene Data'!$D$5,0,10*ROW('Hygiene Data'!D190)),NA())</f>
        <v>#N/A</v>
      </c>
      <c r="BA196" s="508" t="e">
        <f ca="1">+IF(AND(ISNUMBER(OFFSET('Hygiene Data'!$D$7,0,10*ROW('Hygiene Data'!D190))),'Data Summary'!DP196="Yes"),OFFSET('Hygiene Data'!$D$7,0,10*ROW('Hygiene Data'!D190)),NA())</f>
        <v>#N/A</v>
      </c>
      <c r="BB196" s="508" t="e">
        <f ca="1">+IF(AND(ISNUMBER(OFFSET('Hygiene Data'!$D$9,0,10*ROW('Hygiene Data'!D190))),'Data Summary'!DQ196="Yes"),OFFSET('Hygiene Data'!$D$9,0,10*ROW('Hygiene Data'!D190)),NA())</f>
        <v>#N/A</v>
      </c>
      <c r="BC196" s="508" t="e">
        <f ca="1">+IF(AND(ISNUMBER(OFFSET('Hygiene Data'!$E$5,0,10*ROW('Hygiene Data'!E190))),'Data Summary'!DR196="Yes"),OFFSET('Hygiene Data'!$E$5,0,10*ROW('Hygiene Data'!E190)),NA())</f>
        <v>#N/A</v>
      </c>
      <c r="BD196" s="508" t="e">
        <f ca="1">+IF(AND(ISNUMBER(OFFSET('Hygiene Data'!$E$7,0,10*ROW('Hygiene Data'!E190))),'Data Summary'!DS196="Yes"),OFFSET('Hygiene Data'!$E$7,0,10*ROW('Hygiene Data'!E190)),NA())</f>
        <v>#N/A</v>
      </c>
      <c r="BE196" s="508" t="e">
        <f ca="1">+IF(AND(ISNUMBER(OFFSET('Hygiene Data'!$E$9,0,10*ROW('Hygiene Data'!E190))),'Data Summary'!DT196="Yes"),OFFSET('Hygiene Data'!$E$9,0,10*ROW('Hygiene Data'!E190)),NA())</f>
        <v>#N/A</v>
      </c>
      <c r="BF196" s="508" t="e">
        <f ca="1">+IF(AND(ISNUMBER(OFFSET('Hygiene Data'!$F$5,0,10*ROW('Hygiene Data'!F190))),'Data Summary'!DU196="Yes"),OFFSET('Hygiene Data'!$F$5,0,10*ROW('Hygiene Data'!F190)),NA())</f>
        <v>#N/A</v>
      </c>
      <c r="BG196" s="508" t="e">
        <f ca="1">+IF(AND(ISNUMBER(OFFSET('Hygiene Data'!$F$7,0,10*ROW('Hygiene Data'!F190))),'Data Summary'!DV196="Yes"),OFFSET('Hygiene Data'!$F$7,0,10*ROW('Hygiene Data'!F190)),NA())</f>
        <v>#N/A</v>
      </c>
      <c r="BH196" s="508" t="e">
        <f ca="1">+IF(AND(ISNUMBER(OFFSET('Hygiene Data'!$F$9,0,10*ROW('Hygiene Data'!F190))),'Data Summary'!DW196="Yes"),OFFSET('Hygiene Data'!$F$9,0,10*ROW('Hygiene Data'!F190)),NA())</f>
        <v>#N/A</v>
      </c>
      <c r="BI196" s="508" t="e">
        <f ca="1">+IF(AND(ISNUMBER(OFFSET('Hygiene Data'!$G$5,0,10*ROW('Hygiene Data'!G190))),'Data Summary'!DX196="Yes"),OFFSET('Hygiene Data'!$G$5,0,10*ROW('Hygiene Data'!G190)),NA())</f>
        <v>#N/A</v>
      </c>
      <c r="BJ196" s="508" t="e">
        <f ca="1">+IF(AND(ISNUMBER(OFFSET('Hygiene Data'!$G$7,0,10*ROW('Hygiene Data'!G190))),'Data Summary'!DY196="Yes"),OFFSET('Hygiene Data'!$G$7,0,10*ROW('Hygiene Data'!G190)),NA())</f>
        <v>#N/A</v>
      </c>
      <c r="BK196" s="508" t="e">
        <f ca="1">+IF(AND(ISNUMBER(OFFSET('Hygiene Data'!$G$9,0,10*ROW('Hygiene Data'!G190))),'Data Summary'!DZ196="Yes"),OFFSET('Hygiene Data'!$G$9,0,10*ROW('Hygiene Data'!G190)),NA())</f>
        <v>#N/A</v>
      </c>
      <c r="BL196" s="508" t="e">
        <f ca="1">+IF(AND(ISNUMBER(OFFSET('Hygiene Data'!$H$5,0,10*ROW('Hygiene Data'!H190))),'Data Summary'!EA196="Yes"),OFFSET('Hygiene Data'!$H$5,0,10*ROW('Hygiene Data'!H190)),NA())</f>
        <v>#N/A</v>
      </c>
      <c r="BM196" s="508" t="e">
        <f ca="1">+IF(AND(ISNUMBER(OFFSET('Hygiene Data'!$H$7,0,10*ROW('Hygiene Data'!H190))),'Data Summary'!EB196="Yes"),OFFSET('Hygiene Data'!$H$7,0,10*ROW('Hygiene Data'!H190)),NA())</f>
        <v>#N/A</v>
      </c>
      <c r="BN196" s="508" t="e">
        <f ca="1">+IF(AND(ISNUMBER(OFFSET('Hygiene Data'!$H$9,0,10*ROW('Hygiene Data'!H190))),'Data Summary'!EC196="Yes"),OFFSET('Hygiene Data'!$H$9,0,10*ROW('Hygiene Data'!H190)),NA())</f>
        <v>#N/A</v>
      </c>
      <c r="BO196" s="508" t="e">
        <f ca="1">+IF(AND(ISNUMBER(OFFSET('Hygiene Data'!$I$5,0,10*ROW('Hygiene Data'!I190))),'Data Summary'!ED196="Yes"),OFFSET('Hygiene Data'!$I$5,0,10*ROW('Hygiene Data'!I190)),NA())</f>
        <v>#N/A</v>
      </c>
      <c r="BP196" s="508" t="e">
        <f ca="1">+IF(AND(ISNUMBER(OFFSET('Hygiene Data'!$I$7,0,10*ROW('Hygiene Data'!I190))),'Data Summary'!EE196="Yes"),OFFSET('Hygiene Data'!$I$7,0,10*ROW('Hygiene Data'!I190)),NA())</f>
        <v>#N/A</v>
      </c>
      <c r="BQ196" s="508" t="e">
        <f ca="1">+IF(AND(ISNUMBER(OFFSET('Hygiene Data'!$I$9,0,10*ROW('Hygiene Data'!I190))),'Data Summary'!EF196="Yes"),OFFSET('Hygiene Data'!$I$9,0,10*ROW('Hygiene Data'!I190)),NA())</f>
        <v>#N/A</v>
      </c>
    </row>
    <row r="197" spans="1:69" x14ac:dyDescent="0.25">
      <c r="A197" s="504" t="e">
        <f ca="1">+RIGHT('Data Summary'!A197,LEN('Data Summary'!A197)-9)</f>
        <v>#VALUE!</v>
      </c>
      <c r="B197" s="478" t="str">
        <f ca="1">+IF(ISTEXT('Data Summary'!B197),'Data Summary'!B197,"")</f>
        <v/>
      </c>
      <c r="C197" s="505" t="e">
        <f ca="1">+VALUE('Data Summary'!C197)</f>
        <v>#VALUE!</v>
      </c>
      <c r="D197" s="506" t="e">
        <f ca="1">+IF(AND(ISNUMBER(OFFSET('Water Data'!$D$4,0,10*ROW('Water Data'!D191))),'Data Summary'!BS197="Yes"),100-OFFSET('Water Data'!$D$4,0,10*ROW('Water Data'!D191)),NA())</f>
        <v>#N/A</v>
      </c>
      <c r="E197" s="506" t="e">
        <f ca="1">+IF(AND(ISNUMBER(OFFSET('Water Data'!$D$6,0,10*ROW('Water Data'!D191))),'Data Summary'!BT197="Yes"),OFFSET('Water Data'!$D$6,0,10*ROW('Water Data'!D191)),NA())</f>
        <v>#N/A</v>
      </c>
      <c r="F197" s="506" t="e">
        <f ca="1">+IF(AND(ISNUMBER(OFFSET('Water Data'!$D$9,0,10*ROW('Water Data'!D191))),'Data Summary'!BU197="Yes"),OFFSET('Water Data'!$D$9,0,10*ROW('Water Data'!D191)),NA())</f>
        <v>#N/A</v>
      </c>
      <c r="G197" s="506" t="e">
        <f ca="1">+IF(AND(ISNUMBER(OFFSET('Water Data'!$E$4,0,10*ROW('Water Data'!E191))),'Data Summary'!BV197="Yes"),100-OFFSET('Water Data'!$E$4,0,10*ROW('Water Data'!E191)),NA())</f>
        <v>#N/A</v>
      </c>
      <c r="H197" s="506" t="e">
        <f ca="1">+IF(AND(ISNUMBER(OFFSET('Water Data'!$E$6,0,10*ROW('Water Data'!E191))),'Data Summary'!BW197="Yes"),OFFSET('Water Data'!$E$6,0,10*ROW('Water Data'!E191)),NA())</f>
        <v>#N/A</v>
      </c>
      <c r="I197" s="506" t="e">
        <f ca="1">+IF(AND(ISNUMBER(OFFSET('Water Data'!$E$9,0,10*ROW('Water Data'!E191))),'Data Summary'!BX197="Yes"),OFFSET('Water Data'!$E$9,0,10*ROW('Water Data'!E191)),NA())</f>
        <v>#N/A</v>
      </c>
      <c r="J197" s="506" t="e">
        <f ca="1">+IF(AND(ISNUMBER(OFFSET('Water Data'!$F$4,0,10*ROW('Water Data'!F191))),'Data Summary'!BY197="Yes"),100-OFFSET('Water Data'!$F$4,0,10*ROW('Water Data'!F191)),NA())</f>
        <v>#N/A</v>
      </c>
      <c r="K197" s="506" t="e">
        <f ca="1">+IF(AND(ISNUMBER(OFFSET('Water Data'!$F$6,0,10*ROW('Water Data'!F191))),'Data Summary'!BZ197="Yes"),OFFSET('Water Data'!$F$6,0,10*ROW('Water Data'!F191)),NA())</f>
        <v>#N/A</v>
      </c>
      <c r="L197" s="506" t="e">
        <f ca="1">+IF(AND(ISNUMBER(OFFSET('Water Data'!$F$9,0,10*ROW('Water Data'!F191))),'Data Summary'!CA197="Yes"),OFFSET('Water Data'!$F$9,0,10*ROW('Water Data'!F191)),NA())</f>
        <v>#N/A</v>
      </c>
      <c r="M197" s="506" t="e">
        <f ca="1">+IF(AND(ISNUMBER(OFFSET('Water Data'!$G$4,0,10*ROW('Water Data'!G191))),'Data Summary'!CB197="Yes"),100-OFFSET('Water Data'!$G$4,0,10*ROW('Water Data'!G191)),NA())</f>
        <v>#N/A</v>
      </c>
      <c r="N197" s="506" t="e">
        <f ca="1">+IF(AND(ISNUMBER(OFFSET('Water Data'!$G$6,0,10*ROW('Water Data'!G191))),'Data Summary'!CC197="Yes"),OFFSET('Water Data'!$G$6,0,10*ROW('Water Data'!G191)),NA())</f>
        <v>#N/A</v>
      </c>
      <c r="O197" s="506" t="e">
        <f ca="1">+IF(AND(ISNUMBER(OFFSET('Water Data'!$G$9,0,10*ROW('Water Data'!G191))),'Data Summary'!CD197="Yes"),OFFSET('Water Data'!$G$9,0,10*ROW('Water Data'!G191)),NA())</f>
        <v>#N/A</v>
      </c>
      <c r="P197" s="506" t="e">
        <f ca="1">+IF(AND(ISNUMBER(OFFSET('Water Data'!$H$4,0,10*ROW('Water Data'!H191))),'Data Summary'!CE197="Yes"),100-OFFSET('Water Data'!$H$4,0,10*ROW('Water Data'!H191)),NA())</f>
        <v>#N/A</v>
      </c>
      <c r="Q197" s="506" t="e">
        <f ca="1">+IF(AND(ISNUMBER(OFFSET('Water Data'!$H$6,0,10*ROW('Water Data'!H191))),'Data Summary'!CF197="Yes"),OFFSET('Water Data'!$H$6,0,10*ROW('Water Data'!H191)),NA())</f>
        <v>#N/A</v>
      </c>
      <c r="R197" s="506" t="e">
        <f ca="1">+IF(AND(ISNUMBER(OFFSET('Water Data'!$H$9,0,10*ROW('Water Data'!H191))),'Data Summary'!CG197="Yes"),OFFSET('Water Data'!$H$9,0,10*ROW('Water Data'!H191)),NA())</f>
        <v>#N/A</v>
      </c>
      <c r="S197" s="506" t="e">
        <f ca="1">+IF(AND(ISNUMBER(OFFSET('Water Data'!$I$4,0,10*ROW('Water Data'!I191))),'Data Summary'!CH197="Yes"),100-OFFSET('Water Data'!$I$4,0,10*ROW('Water Data'!I191)),NA())</f>
        <v>#N/A</v>
      </c>
      <c r="T197" s="506" t="e">
        <f ca="1">+IF(AND(ISNUMBER(OFFSET('Water Data'!$I$6,0,10*ROW('Water Data'!I191))),'Data Summary'!CI197="Yes"),OFFSET('Water Data'!$I$6,0,10*ROW('Water Data'!I191)),NA())</f>
        <v>#N/A</v>
      </c>
      <c r="U197" s="506" t="e">
        <f ca="1">+IF(AND(ISNUMBER(OFFSET('Water Data'!$I$9,0,10*ROW('Water Data'!I191))),'Data Summary'!CJ197="Yes"),OFFSET('Water Data'!$I$9,0,10*ROW('Water Data'!I191)),NA())</f>
        <v>#N/A</v>
      </c>
      <c r="V197" s="507" t="e">
        <f ca="1">+IF(AND(ISNUMBER(OFFSET('Sanitation Data'!$D$4,0,10*ROW('Sanitation Data'!D191))),'Data Summary'!CK197="Yes"),100-OFFSET('Sanitation Data'!$D$4,0,10*ROW('Sanitation Data'!D191)),NA())</f>
        <v>#N/A</v>
      </c>
      <c r="W197" s="507" t="e">
        <f ca="1">+IF(AND(ISNUMBER(OFFSET('Sanitation Data'!$D$6,0,10*ROW('Sanitation Data'!D191))),'Data Summary'!CL197="Yes"),OFFSET('Sanitation Data'!$D$6,0,10*ROW('Sanitation Data'!D191)),NA())</f>
        <v>#N/A</v>
      </c>
      <c r="X197" s="507" t="e">
        <f ca="1">+IF(AND(ISNUMBER(OFFSET('Sanitation Data'!$D$10,0,10*ROW('Sanitation Data'!D191))),'Data Summary'!CM197="Yes"),OFFSET('Sanitation Data'!$D$10,0,10*ROW('Sanitation Data'!D191)),NA())</f>
        <v>#N/A</v>
      </c>
      <c r="Y197" s="507" t="e">
        <f ca="1">+IF(AND(ISNUMBER(OFFSET('Sanitation Data'!$D$11,0,10*ROW('Sanitation Data'!D191))),'Data Summary'!CN197="Yes"),OFFSET('Sanitation Data'!$D$11,0,10*ROW('Sanitation Data'!D191)),NA())</f>
        <v>#N/A</v>
      </c>
      <c r="Z197" s="507" t="e">
        <f ca="1">+IF(AND(ISNUMBER(OFFSET('Sanitation Data'!$D$12,0,10*ROW('Sanitation Data'!D191))),'Data Summary'!CO197="Yes"),OFFSET('Sanitation Data'!$D$12,0,10*ROW('Sanitation Data'!D191)),NA())</f>
        <v>#N/A</v>
      </c>
      <c r="AA197" s="507" t="e">
        <f ca="1">+IF(AND(ISNUMBER(OFFSET('Sanitation Data'!$E$4,0,10*ROW('Sanitation Data'!E191))),'Data Summary'!CP197="Yes"),100-OFFSET('Sanitation Data'!$E$4,0,10*ROW('Sanitation Data'!E191)),NA())</f>
        <v>#N/A</v>
      </c>
      <c r="AB197" s="507" t="e">
        <f ca="1">+IF(AND(ISNUMBER(OFFSET('Sanitation Data'!$E$6,0,10*ROW('Sanitation Data'!E191))),'Data Summary'!CQ197="Yes"),OFFSET('Sanitation Data'!$E$6,0,10*ROW('Sanitation Data'!E191)),NA())</f>
        <v>#N/A</v>
      </c>
      <c r="AC197" s="507" t="e">
        <f ca="1">+IF(AND(ISNUMBER(OFFSET('Sanitation Data'!$E$10,0,10*ROW('Sanitation Data'!E191))),'Data Summary'!CR197="Yes"),OFFSET('Sanitation Data'!$E$10,0,10*ROW('Sanitation Data'!E191)),NA())</f>
        <v>#N/A</v>
      </c>
      <c r="AD197" s="507" t="e">
        <f ca="1">+IF(AND(ISNUMBER(OFFSET('Sanitation Data'!$E$11,0,10*ROW('Sanitation Data'!E191))),'Data Summary'!CS197="Yes"),OFFSET('Sanitation Data'!$E$11,0,10*ROW('Sanitation Data'!E191)),NA())</f>
        <v>#N/A</v>
      </c>
      <c r="AE197" s="507" t="e">
        <f ca="1">+IF(AND(ISNUMBER(OFFSET('Sanitation Data'!$E$12,0,10*ROW('Sanitation Data'!E191))),'Data Summary'!CT197="Yes"),OFFSET('Sanitation Data'!$E$12,0,10*ROW('Sanitation Data'!E191)),NA())</f>
        <v>#N/A</v>
      </c>
      <c r="AF197" s="507" t="e">
        <f ca="1">+IF(AND(ISNUMBER(OFFSET('Sanitation Data'!$F$4,0,10*ROW('Sanitation Data'!F191))),'Data Summary'!CU197="Yes"),100-OFFSET('Sanitation Data'!$F$4,0,10*ROW('Sanitation Data'!F191)),NA())</f>
        <v>#N/A</v>
      </c>
      <c r="AG197" s="507" t="e">
        <f ca="1">+IF(AND(ISNUMBER(OFFSET('Sanitation Data'!$F$6,0,10*ROW('Sanitation Data'!F191))),'Data Summary'!CV197="Yes"),OFFSET('Sanitation Data'!$F$6,0,10*ROW('Sanitation Data'!F191)),NA())</f>
        <v>#N/A</v>
      </c>
      <c r="AH197" s="507" t="e">
        <f ca="1">+IF(AND(ISNUMBER(OFFSET('Sanitation Data'!$F$10,0,10*ROW('Sanitation Data'!F191))),'Data Summary'!CW197="Yes"),OFFSET('Sanitation Data'!$F$10,0,10*ROW('Sanitation Data'!F191)),NA())</f>
        <v>#N/A</v>
      </c>
      <c r="AI197" s="507" t="e">
        <f ca="1">+IF(AND(ISNUMBER(OFFSET('Sanitation Data'!$F$11,0,10*ROW('Sanitation Data'!F191))),'Data Summary'!CX197="Yes"),OFFSET('Sanitation Data'!$F$11,0,10*ROW('Sanitation Data'!F191)),NA())</f>
        <v>#N/A</v>
      </c>
      <c r="AJ197" s="507" t="e">
        <f ca="1">+IF(AND(ISNUMBER(OFFSET('Sanitation Data'!$F$12,0,10*ROW('Sanitation Data'!F191))),'Data Summary'!CY197="Yes"),OFFSET('Sanitation Data'!$F$12,0,10*ROW('Sanitation Data'!F191)),NA())</f>
        <v>#N/A</v>
      </c>
      <c r="AK197" s="507" t="e">
        <f ca="1">+IF(AND(ISNUMBER(OFFSET('Sanitation Data'!$G$4,0,10*ROW('Sanitation Data'!G191))),'Data Summary'!CZ197="Yes"),100-OFFSET('Sanitation Data'!$G$4,0,10*ROW('Sanitation Data'!G191)),NA())</f>
        <v>#N/A</v>
      </c>
      <c r="AL197" s="507" t="e">
        <f ca="1">+IF(AND(ISNUMBER(OFFSET('Sanitation Data'!$G$6,0,10*ROW('Sanitation Data'!G191))),'Data Summary'!DA197="Yes"),OFFSET('Sanitation Data'!$G$6,0,10*ROW('Sanitation Data'!G191)),NA())</f>
        <v>#N/A</v>
      </c>
      <c r="AM197" s="507" t="e">
        <f ca="1">+IF(AND(ISNUMBER(OFFSET('Sanitation Data'!$G$10,0,10*ROW('Sanitation Data'!G191))),'Data Summary'!DB197="Yes"),OFFSET('Sanitation Data'!$G$10,0,10*ROW('Sanitation Data'!G191)),NA())</f>
        <v>#N/A</v>
      </c>
      <c r="AN197" s="507" t="e">
        <f ca="1">+IF(AND(ISNUMBER(OFFSET('Sanitation Data'!$G$11,0,10*ROW('Sanitation Data'!G191))),'Data Summary'!DC197="Yes"),OFFSET('Sanitation Data'!$G$11,0,10*ROW('Sanitation Data'!G191)),NA())</f>
        <v>#N/A</v>
      </c>
      <c r="AO197" s="507" t="e">
        <f ca="1">+IF(AND(ISNUMBER(OFFSET('Sanitation Data'!$G$12,0,10*ROW('Sanitation Data'!G191))),'Data Summary'!DD197="Yes"),OFFSET('Sanitation Data'!$G$12,0,10*ROW('Sanitation Data'!G191)),NA())</f>
        <v>#N/A</v>
      </c>
      <c r="AP197" s="507" t="e">
        <f ca="1">+IF(AND(ISNUMBER(OFFSET('Sanitation Data'!$H$4,0,10*ROW('Sanitation Data'!H191))),'Data Summary'!DE197="Yes"),100-OFFSET('Sanitation Data'!$H$4,0,10*ROW('Sanitation Data'!H191)),NA())</f>
        <v>#N/A</v>
      </c>
      <c r="AQ197" s="507" t="e">
        <f ca="1">+IF(AND(ISNUMBER(OFFSET('Sanitation Data'!$H$6,0,10*ROW('Sanitation Data'!H191))),'Data Summary'!DF197="Yes"),OFFSET('Sanitation Data'!$H$6,0,10*ROW('Sanitation Data'!H191)),NA())</f>
        <v>#N/A</v>
      </c>
      <c r="AR197" s="507" t="e">
        <f ca="1">+IF(AND(ISNUMBER(OFFSET('Sanitation Data'!$H$10,0,10*ROW('Sanitation Data'!H191))),'Data Summary'!DG197="Yes"),OFFSET('Sanitation Data'!$H$10,0,10*ROW('Sanitation Data'!H191)),NA())</f>
        <v>#N/A</v>
      </c>
      <c r="AS197" s="507" t="e">
        <f ca="1">+IF(AND(ISNUMBER(OFFSET('Sanitation Data'!$H$11,0,10*ROW('Sanitation Data'!H191))),'Data Summary'!DH197="Yes"),OFFSET('Sanitation Data'!$H$11,0,10*ROW('Sanitation Data'!H191)),NA())</f>
        <v>#N/A</v>
      </c>
      <c r="AT197" s="507" t="e">
        <f ca="1">+IF(AND(ISNUMBER(OFFSET('Sanitation Data'!$H$12,0,10*ROW('Sanitation Data'!H191))),'Data Summary'!DI197="Yes"),OFFSET('Sanitation Data'!$H$12,0,10*ROW('Sanitation Data'!H191)),NA())</f>
        <v>#N/A</v>
      </c>
      <c r="AU197" s="507" t="e">
        <f ca="1">+IF(AND(ISNUMBER(OFFSET('Sanitation Data'!$I$4,0,10*ROW('Sanitation Data'!I191))),'Data Summary'!DJ197="Yes"),100-OFFSET('Sanitation Data'!$I$4,0,10*ROW('Sanitation Data'!I191)),NA())</f>
        <v>#N/A</v>
      </c>
      <c r="AV197" s="507" t="e">
        <f ca="1">+IF(AND(ISNUMBER(OFFSET('Sanitation Data'!$I$6,0,10*ROW('Sanitation Data'!I191))),'Data Summary'!DK197="Yes"),OFFSET('Sanitation Data'!$I$6,0,10*ROW('Sanitation Data'!I191)),NA())</f>
        <v>#N/A</v>
      </c>
      <c r="AW197" s="507" t="e">
        <f ca="1">+IF(AND(ISNUMBER(OFFSET('Sanitation Data'!$I$10,0,10*ROW('Sanitation Data'!I191))),'Data Summary'!DL197="Yes"),OFFSET('Sanitation Data'!$I$10,0,10*ROW('Sanitation Data'!I191)),NA())</f>
        <v>#N/A</v>
      </c>
      <c r="AX197" s="507" t="e">
        <f ca="1">+IF(AND(ISNUMBER(OFFSET('Sanitation Data'!$I$11,0,10*ROW('Sanitation Data'!I191))),'Data Summary'!DM197="Yes"),OFFSET('Sanitation Data'!$I$11,0,10*ROW('Sanitation Data'!I191)),NA())</f>
        <v>#N/A</v>
      </c>
      <c r="AY197" s="507" t="e">
        <f ca="1">+IF(AND(ISNUMBER(OFFSET('Sanitation Data'!$I$12,0,10*ROW('Sanitation Data'!I191))),'Data Summary'!DN197="Yes"),OFFSET('Sanitation Data'!$I$12,0,10*ROW('Sanitation Data'!I191)),NA())</f>
        <v>#N/A</v>
      </c>
      <c r="AZ197" s="508" t="e">
        <f ca="1">+IF(AND(ISNUMBER(OFFSET('Hygiene Data'!$D$5,0,10*ROW('Hygiene Data'!D191))),'Data Summary'!DO197="Yes"),OFFSET('Hygiene Data'!$D$5,0,10*ROW('Hygiene Data'!D191)),NA())</f>
        <v>#N/A</v>
      </c>
      <c r="BA197" s="508" t="e">
        <f ca="1">+IF(AND(ISNUMBER(OFFSET('Hygiene Data'!$D$7,0,10*ROW('Hygiene Data'!D191))),'Data Summary'!DP197="Yes"),OFFSET('Hygiene Data'!$D$7,0,10*ROW('Hygiene Data'!D191)),NA())</f>
        <v>#N/A</v>
      </c>
      <c r="BB197" s="508" t="e">
        <f ca="1">+IF(AND(ISNUMBER(OFFSET('Hygiene Data'!$D$9,0,10*ROW('Hygiene Data'!D191))),'Data Summary'!DQ197="Yes"),OFFSET('Hygiene Data'!$D$9,0,10*ROW('Hygiene Data'!D191)),NA())</f>
        <v>#N/A</v>
      </c>
      <c r="BC197" s="508" t="e">
        <f ca="1">+IF(AND(ISNUMBER(OFFSET('Hygiene Data'!$E$5,0,10*ROW('Hygiene Data'!E191))),'Data Summary'!DR197="Yes"),OFFSET('Hygiene Data'!$E$5,0,10*ROW('Hygiene Data'!E191)),NA())</f>
        <v>#N/A</v>
      </c>
      <c r="BD197" s="508" t="e">
        <f ca="1">+IF(AND(ISNUMBER(OFFSET('Hygiene Data'!$E$7,0,10*ROW('Hygiene Data'!E191))),'Data Summary'!DS197="Yes"),OFFSET('Hygiene Data'!$E$7,0,10*ROW('Hygiene Data'!E191)),NA())</f>
        <v>#N/A</v>
      </c>
      <c r="BE197" s="508" t="e">
        <f ca="1">+IF(AND(ISNUMBER(OFFSET('Hygiene Data'!$E$9,0,10*ROW('Hygiene Data'!E191))),'Data Summary'!DT197="Yes"),OFFSET('Hygiene Data'!$E$9,0,10*ROW('Hygiene Data'!E191)),NA())</f>
        <v>#N/A</v>
      </c>
      <c r="BF197" s="508" t="e">
        <f ca="1">+IF(AND(ISNUMBER(OFFSET('Hygiene Data'!$F$5,0,10*ROW('Hygiene Data'!F191))),'Data Summary'!DU197="Yes"),OFFSET('Hygiene Data'!$F$5,0,10*ROW('Hygiene Data'!F191)),NA())</f>
        <v>#N/A</v>
      </c>
      <c r="BG197" s="508" t="e">
        <f ca="1">+IF(AND(ISNUMBER(OFFSET('Hygiene Data'!$F$7,0,10*ROW('Hygiene Data'!F191))),'Data Summary'!DV197="Yes"),OFFSET('Hygiene Data'!$F$7,0,10*ROW('Hygiene Data'!F191)),NA())</f>
        <v>#N/A</v>
      </c>
      <c r="BH197" s="508" t="e">
        <f ca="1">+IF(AND(ISNUMBER(OFFSET('Hygiene Data'!$F$9,0,10*ROW('Hygiene Data'!F191))),'Data Summary'!DW197="Yes"),OFFSET('Hygiene Data'!$F$9,0,10*ROW('Hygiene Data'!F191)),NA())</f>
        <v>#N/A</v>
      </c>
      <c r="BI197" s="508" t="e">
        <f ca="1">+IF(AND(ISNUMBER(OFFSET('Hygiene Data'!$G$5,0,10*ROW('Hygiene Data'!G191))),'Data Summary'!DX197="Yes"),OFFSET('Hygiene Data'!$G$5,0,10*ROW('Hygiene Data'!G191)),NA())</f>
        <v>#N/A</v>
      </c>
      <c r="BJ197" s="508" t="e">
        <f ca="1">+IF(AND(ISNUMBER(OFFSET('Hygiene Data'!$G$7,0,10*ROW('Hygiene Data'!G191))),'Data Summary'!DY197="Yes"),OFFSET('Hygiene Data'!$G$7,0,10*ROW('Hygiene Data'!G191)),NA())</f>
        <v>#N/A</v>
      </c>
      <c r="BK197" s="508" t="e">
        <f ca="1">+IF(AND(ISNUMBER(OFFSET('Hygiene Data'!$G$9,0,10*ROW('Hygiene Data'!G191))),'Data Summary'!DZ197="Yes"),OFFSET('Hygiene Data'!$G$9,0,10*ROW('Hygiene Data'!G191)),NA())</f>
        <v>#N/A</v>
      </c>
      <c r="BL197" s="508" t="e">
        <f ca="1">+IF(AND(ISNUMBER(OFFSET('Hygiene Data'!$H$5,0,10*ROW('Hygiene Data'!H191))),'Data Summary'!EA197="Yes"),OFFSET('Hygiene Data'!$H$5,0,10*ROW('Hygiene Data'!H191)),NA())</f>
        <v>#N/A</v>
      </c>
      <c r="BM197" s="508" t="e">
        <f ca="1">+IF(AND(ISNUMBER(OFFSET('Hygiene Data'!$H$7,0,10*ROW('Hygiene Data'!H191))),'Data Summary'!EB197="Yes"),OFFSET('Hygiene Data'!$H$7,0,10*ROW('Hygiene Data'!H191)),NA())</f>
        <v>#N/A</v>
      </c>
      <c r="BN197" s="508" t="e">
        <f ca="1">+IF(AND(ISNUMBER(OFFSET('Hygiene Data'!$H$9,0,10*ROW('Hygiene Data'!H191))),'Data Summary'!EC197="Yes"),OFFSET('Hygiene Data'!$H$9,0,10*ROW('Hygiene Data'!H191)),NA())</f>
        <v>#N/A</v>
      </c>
      <c r="BO197" s="508" t="e">
        <f ca="1">+IF(AND(ISNUMBER(OFFSET('Hygiene Data'!$I$5,0,10*ROW('Hygiene Data'!I191))),'Data Summary'!ED197="Yes"),OFFSET('Hygiene Data'!$I$5,0,10*ROW('Hygiene Data'!I191)),NA())</f>
        <v>#N/A</v>
      </c>
      <c r="BP197" s="508" t="e">
        <f ca="1">+IF(AND(ISNUMBER(OFFSET('Hygiene Data'!$I$7,0,10*ROW('Hygiene Data'!I191))),'Data Summary'!EE197="Yes"),OFFSET('Hygiene Data'!$I$7,0,10*ROW('Hygiene Data'!I191)),NA())</f>
        <v>#N/A</v>
      </c>
      <c r="BQ197" s="508" t="e">
        <f ca="1">+IF(AND(ISNUMBER(OFFSET('Hygiene Data'!$I$9,0,10*ROW('Hygiene Data'!I191))),'Data Summary'!EF197="Yes"),OFFSET('Hygiene Data'!$I$9,0,10*ROW('Hygiene Data'!I191)),NA())</f>
        <v>#N/A</v>
      </c>
    </row>
    <row r="198" spans="1:69" x14ac:dyDescent="0.25">
      <c r="A198" s="504" t="e">
        <f ca="1">+RIGHT('Data Summary'!A198,LEN('Data Summary'!A198)-9)</f>
        <v>#VALUE!</v>
      </c>
      <c r="B198" s="478" t="str">
        <f ca="1">+IF(ISTEXT('Data Summary'!B198),'Data Summary'!B198,"")</f>
        <v/>
      </c>
      <c r="C198" s="505" t="e">
        <f ca="1">+VALUE('Data Summary'!C198)</f>
        <v>#VALUE!</v>
      </c>
      <c r="D198" s="506" t="e">
        <f ca="1">+IF(AND(ISNUMBER(OFFSET('Water Data'!$D$4,0,10*ROW('Water Data'!D192))),'Data Summary'!BS198="Yes"),100-OFFSET('Water Data'!$D$4,0,10*ROW('Water Data'!D192)),NA())</f>
        <v>#N/A</v>
      </c>
      <c r="E198" s="506" t="e">
        <f ca="1">+IF(AND(ISNUMBER(OFFSET('Water Data'!$D$6,0,10*ROW('Water Data'!D192))),'Data Summary'!BT198="Yes"),OFFSET('Water Data'!$D$6,0,10*ROW('Water Data'!D192)),NA())</f>
        <v>#N/A</v>
      </c>
      <c r="F198" s="506" t="e">
        <f ca="1">+IF(AND(ISNUMBER(OFFSET('Water Data'!$D$9,0,10*ROW('Water Data'!D192))),'Data Summary'!BU198="Yes"),OFFSET('Water Data'!$D$9,0,10*ROW('Water Data'!D192)),NA())</f>
        <v>#N/A</v>
      </c>
      <c r="G198" s="506" t="e">
        <f ca="1">+IF(AND(ISNUMBER(OFFSET('Water Data'!$E$4,0,10*ROW('Water Data'!E192))),'Data Summary'!BV198="Yes"),100-OFFSET('Water Data'!$E$4,0,10*ROW('Water Data'!E192)),NA())</f>
        <v>#N/A</v>
      </c>
      <c r="H198" s="506" t="e">
        <f ca="1">+IF(AND(ISNUMBER(OFFSET('Water Data'!$E$6,0,10*ROW('Water Data'!E192))),'Data Summary'!BW198="Yes"),OFFSET('Water Data'!$E$6,0,10*ROW('Water Data'!E192)),NA())</f>
        <v>#N/A</v>
      </c>
      <c r="I198" s="506" t="e">
        <f ca="1">+IF(AND(ISNUMBER(OFFSET('Water Data'!$E$9,0,10*ROW('Water Data'!E192))),'Data Summary'!BX198="Yes"),OFFSET('Water Data'!$E$9,0,10*ROW('Water Data'!E192)),NA())</f>
        <v>#N/A</v>
      </c>
      <c r="J198" s="506" t="e">
        <f ca="1">+IF(AND(ISNUMBER(OFFSET('Water Data'!$F$4,0,10*ROW('Water Data'!F192))),'Data Summary'!BY198="Yes"),100-OFFSET('Water Data'!$F$4,0,10*ROW('Water Data'!F192)),NA())</f>
        <v>#N/A</v>
      </c>
      <c r="K198" s="506" t="e">
        <f ca="1">+IF(AND(ISNUMBER(OFFSET('Water Data'!$F$6,0,10*ROW('Water Data'!F192))),'Data Summary'!BZ198="Yes"),OFFSET('Water Data'!$F$6,0,10*ROW('Water Data'!F192)),NA())</f>
        <v>#N/A</v>
      </c>
      <c r="L198" s="506" t="e">
        <f ca="1">+IF(AND(ISNUMBER(OFFSET('Water Data'!$F$9,0,10*ROW('Water Data'!F192))),'Data Summary'!CA198="Yes"),OFFSET('Water Data'!$F$9,0,10*ROW('Water Data'!F192)),NA())</f>
        <v>#N/A</v>
      </c>
      <c r="M198" s="506" t="e">
        <f ca="1">+IF(AND(ISNUMBER(OFFSET('Water Data'!$G$4,0,10*ROW('Water Data'!G192))),'Data Summary'!CB198="Yes"),100-OFFSET('Water Data'!$G$4,0,10*ROW('Water Data'!G192)),NA())</f>
        <v>#N/A</v>
      </c>
      <c r="N198" s="506" t="e">
        <f ca="1">+IF(AND(ISNUMBER(OFFSET('Water Data'!$G$6,0,10*ROW('Water Data'!G192))),'Data Summary'!CC198="Yes"),OFFSET('Water Data'!$G$6,0,10*ROW('Water Data'!G192)),NA())</f>
        <v>#N/A</v>
      </c>
      <c r="O198" s="506" t="e">
        <f ca="1">+IF(AND(ISNUMBER(OFFSET('Water Data'!$G$9,0,10*ROW('Water Data'!G192))),'Data Summary'!CD198="Yes"),OFFSET('Water Data'!$G$9,0,10*ROW('Water Data'!G192)),NA())</f>
        <v>#N/A</v>
      </c>
      <c r="P198" s="506" t="e">
        <f ca="1">+IF(AND(ISNUMBER(OFFSET('Water Data'!$H$4,0,10*ROW('Water Data'!H192))),'Data Summary'!CE198="Yes"),100-OFFSET('Water Data'!$H$4,0,10*ROW('Water Data'!H192)),NA())</f>
        <v>#N/A</v>
      </c>
      <c r="Q198" s="506" t="e">
        <f ca="1">+IF(AND(ISNUMBER(OFFSET('Water Data'!$H$6,0,10*ROW('Water Data'!H192))),'Data Summary'!CF198="Yes"),OFFSET('Water Data'!$H$6,0,10*ROW('Water Data'!H192)),NA())</f>
        <v>#N/A</v>
      </c>
      <c r="R198" s="506" t="e">
        <f ca="1">+IF(AND(ISNUMBER(OFFSET('Water Data'!$H$9,0,10*ROW('Water Data'!H192))),'Data Summary'!CG198="Yes"),OFFSET('Water Data'!$H$9,0,10*ROW('Water Data'!H192)),NA())</f>
        <v>#N/A</v>
      </c>
      <c r="S198" s="506" t="e">
        <f ca="1">+IF(AND(ISNUMBER(OFFSET('Water Data'!$I$4,0,10*ROW('Water Data'!I192))),'Data Summary'!CH198="Yes"),100-OFFSET('Water Data'!$I$4,0,10*ROW('Water Data'!I192)),NA())</f>
        <v>#N/A</v>
      </c>
      <c r="T198" s="506" t="e">
        <f ca="1">+IF(AND(ISNUMBER(OFFSET('Water Data'!$I$6,0,10*ROW('Water Data'!I192))),'Data Summary'!CI198="Yes"),OFFSET('Water Data'!$I$6,0,10*ROW('Water Data'!I192)),NA())</f>
        <v>#N/A</v>
      </c>
      <c r="U198" s="506" t="e">
        <f ca="1">+IF(AND(ISNUMBER(OFFSET('Water Data'!$I$9,0,10*ROW('Water Data'!I192))),'Data Summary'!CJ198="Yes"),OFFSET('Water Data'!$I$9,0,10*ROW('Water Data'!I192)),NA())</f>
        <v>#N/A</v>
      </c>
      <c r="V198" s="507" t="e">
        <f ca="1">+IF(AND(ISNUMBER(OFFSET('Sanitation Data'!$D$4,0,10*ROW('Sanitation Data'!D192))),'Data Summary'!CK198="Yes"),100-OFFSET('Sanitation Data'!$D$4,0,10*ROW('Sanitation Data'!D192)),NA())</f>
        <v>#N/A</v>
      </c>
      <c r="W198" s="507" t="e">
        <f ca="1">+IF(AND(ISNUMBER(OFFSET('Sanitation Data'!$D$6,0,10*ROW('Sanitation Data'!D192))),'Data Summary'!CL198="Yes"),OFFSET('Sanitation Data'!$D$6,0,10*ROW('Sanitation Data'!D192)),NA())</f>
        <v>#N/A</v>
      </c>
      <c r="X198" s="507" t="e">
        <f ca="1">+IF(AND(ISNUMBER(OFFSET('Sanitation Data'!$D$10,0,10*ROW('Sanitation Data'!D192))),'Data Summary'!CM198="Yes"),OFFSET('Sanitation Data'!$D$10,0,10*ROW('Sanitation Data'!D192)),NA())</f>
        <v>#N/A</v>
      </c>
      <c r="Y198" s="507" t="e">
        <f ca="1">+IF(AND(ISNUMBER(OFFSET('Sanitation Data'!$D$11,0,10*ROW('Sanitation Data'!D192))),'Data Summary'!CN198="Yes"),OFFSET('Sanitation Data'!$D$11,0,10*ROW('Sanitation Data'!D192)),NA())</f>
        <v>#N/A</v>
      </c>
      <c r="Z198" s="507" t="e">
        <f ca="1">+IF(AND(ISNUMBER(OFFSET('Sanitation Data'!$D$12,0,10*ROW('Sanitation Data'!D192))),'Data Summary'!CO198="Yes"),OFFSET('Sanitation Data'!$D$12,0,10*ROW('Sanitation Data'!D192)),NA())</f>
        <v>#N/A</v>
      </c>
      <c r="AA198" s="507" t="e">
        <f ca="1">+IF(AND(ISNUMBER(OFFSET('Sanitation Data'!$E$4,0,10*ROW('Sanitation Data'!E192))),'Data Summary'!CP198="Yes"),100-OFFSET('Sanitation Data'!$E$4,0,10*ROW('Sanitation Data'!E192)),NA())</f>
        <v>#N/A</v>
      </c>
      <c r="AB198" s="507" t="e">
        <f ca="1">+IF(AND(ISNUMBER(OFFSET('Sanitation Data'!$E$6,0,10*ROW('Sanitation Data'!E192))),'Data Summary'!CQ198="Yes"),OFFSET('Sanitation Data'!$E$6,0,10*ROW('Sanitation Data'!E192)),NA())</f>
        <v>#N/A</v>
      </c>
      <c r="AC198" s="507" t="e">
        <f ca="1">+IF(AND(ISNUMBER(OFFSET('Sanitation Data'!$E$10,0,10*ROW('Sanitation Data'!E192))),'Data Summary'!CR198="Yes"),OFFSET('Sanitation Data'!$E$10,0,10*ROW('Sanitation Data'!E192)),NA())</f>
        <v>#N/A</v>
      </c>
      <c r="AD198" s="507" t="e">
        <f ca="1">+IF(AND(ISNUMBER(OFFSET('Sanitation Data'!$E$11,0,10*ROW('Sanitation Data'!E192))),'Data Summary'!CS198="Yes"),OFFSET('Sanitation Data'!$E$11,0,10*ROW('Sanitation Data'!E192)),NA())</f>
        <v>#N/A</v>
      </c>
      <c r="AE198" s="507" t="e">
        <f ca="1">+IF(AND(ISNUMBER(OFFSET('Sanitation Data'!$E$12,0,10*ROW('Sanitation Data'!E192))),'Data Summary'!CT198="Yes"),OFFSET('Sanitation Data'!$E$12,0,10*ROW('Sanitation Data'!E192)),NA())</f>
        <v>#N/A</v>
      </c>
      <c r="AF198" s="507" t="e">
        <f ca="1">+IF(AND(ISNUMBER(OFFSET('Sanitation Data'!$F$4,0,10*ROW('Sanitation Data'!F192))),'Data Summary'!CU198="Yes"),100-OFFSET('Sanitation Data'!$F$4,0,10*ROW('Sanitation Data'!F192)),NA())</f>
        <v>#N/A</v>
      </c>
      <c r="AG198" s="507" t="e">
        <f ca="1">+IF(AND(ISNUMBER(OFFSET('Sanitation Data'!$F$6,0,10*ROW('Sanitation Data'!F192))),'Data Summary'!CV198="Yes"),OFFSET('Sanitation Data'!$F$6,0,10*ROW('Sanitation Data'!F192)),NA())</f>
        <v>#N/A</v>
      </c>
      <c r="AH198" s="507" t="e">
        <f ca="1">+IF(AND(ISNUMBER(OFFSET('Sanitation Data'!$F$10,0,10*ROW('Sanitation Data'!F192))),'Data Summary'!CW198="Yes"),OFFSET('Sanitation Data'!$F$10,0,10*ROW('Sanitation Data'!F192)),NA())</f>
        <v>#N/A</v>
      </c>
      <c r="AI198" s="507" t="e">
        <f ca="1">+IF(AND(ISNUMBER(OFFSET('Sanitation Data'!$F$11,0,10*ROW('Sanitation Data'!F192))),'Data Summary'!CX198="Yes"),OFFSET('Sanitation Data'!$F$11,0,10*ROW('Sanitation Data'!F192)),NA())</f>
        <v>#N/A</v>
      </c>
      <c r="AJ198" s="507" t="e">
        <f ca="1">+IF(AND(ISNUMBER(OFFSET('Sanitation Data'!$F$12,0,10*ROW('Sanitation Data'!F192))),'Data Summary'!CY198="Yes"),OFFSET('Sanitation Data'!$F$12,0,10*ROW('Sanitation Data'!F192)),NA())</f>
        <v>#N/A</v>
      </c>
      <c r="AK198" s="507" t="e">
        <f ca="1">+IF(AND(ISNUMBER(OFFSET('Sanitation Data'!$G$4,0,10*ROW('Sanitation Data'!G192))),'Data Summary'!CZ198="Yes"),100-OFFSET('Sanitation Data'!$G$4,0,10*ROW('Sanitation Data'!G192)),NA())</f>
        <v>#N/A</v>
      </c>
      <c r="AL198" s="507" t="e">
        <f ca="1">+IF(AND(ISNUMBER(OFFSET('Sanitation Data'!$G$6,0,10*ROW('Sanitation Data'!G192))),'Data Summary'!DA198="Yes"),OFFSET('Sanitation Data'!$G$6,0,10*ROW('Sanitation Data'!G192)),NA())</f>
        <v>#N/A</v>
      </c>
      <c r="AM198" s="507" t="e">
        <f ca="1">+IF(AND(ISNUMBER(OFFSET('Sanitation Data'!$G$10,0,10*ROW('Sanitation Data'!G192))),'Data Summary'!DB198="Yes"),OFFSET('Sanitation Data'!$G$10,0,10*ROW('Sanitation Data'!G192)),NA())</f>
        <v>#N/A</v>
      </c>
      <c r="AN198" s="507" t="e">
        <f ca="1">+IF(AND(ISNUMBER(OFFSET('Sanitation Data'!$G$11,0,10*ROW('Sanitation Data'!G192))),'Data Summary'!DC198="Yes"),OFFSET('Sanitation Data'!$G$11,0,10*ROW('Sanitation Data'!G192)),NA())</f>
        <v>#N/A</v>
      </c>
      <c r="AO198" s="507" t="e">
        <f ca="1">+IF(AND(ISNUMBER(OFFSET('Sanitation Data'!$G$12,0,10*ROW('Sanitation Data'!G192))),'Data Summary'!DD198="Yes"),OFFSET('Sanitation Data'!$G$12,0,10*ROW('Sanitation Data'!G192)),NA())</f>
        <v>#N/A</v>
      </c>
      <c r="AP198" s="507" t="e">
        <f ca="1">+IF(AND(ISNUMBER(OFFSET('Sanitation Data'!$H$4,0,10*ROW('Sanitation Data'!H192))),'Data Summary'!DE198="Yes"),100-OFFSET('Sanitation Data'!$H$4,0,10*ROW('Sanitation Data'!H192)),NA())</f>
        <v>#N/A</v>
      </c>
      <c r="AQ198" s="507" t="e">
        <f ca="1">+IF(AND(ISNUMBER(OFFSET('Sanitation Data'!$H$6,0,10*ROW('Sanitation Data'!H192))),'Data Summary'!DF198="Yes"),OFFSET('Sanitation Data'!$H$6,0,10*ROW('Sanitation Data'!H192)),NA())</f>
        <v>#N/A</v>
      </c>
      <c r="AR198" s="507" t="e">
        <f ca="1">+IF(AND(ISNUMBER(OFFSET('Sanitation Data'!$H$10,0,10*ROW('Sanitation Data'!H192))),'Data Summary'!DG198="Yes"),OFFSET('Sanitation Data'!$H$10,0,10*ROW('Sanitation Data'!H192)),NA())</f>
        <v>#N/A</v>
      </c>
      <c r="AS198" s="507" t="e">
        <f ca="1">+IF(AND(ISNUMBER(OFFSET('Sanitation Data'!$H$11,0,10*ROW('Sanitation Data'!H192))),'Data Summary'!DH198="Yes"),OFFSET('Sanitation Data'!$H$11,0,10*ROW('Sanitation Data'!H192)),NA())</f>
        <v>#N/A</v>
      </c>
      <c r="AT198" s="507" t="e">
        <f ca="1">+IF(AND(ISNUMBER(OFFSET('Sanitation Data'!$H$12,0,10*ROW('Sanitation Data'!H192))),'Data Summary'!DI198="Yes"),OFFSET('Sanitation Data'!$H$12,0,10*ROW('Sanitation Data'!H192)),NA())</f>
        <v>#N/A</v>
      </c>
      <c r="AU198" s="507" t="e">
        <f ca="1">+IF(AND(ISNUMBER(OFFSET('Sanitation Data'!$I$4,0,10*ROW('Sanitation Data'!I192))),'Data Summary'!DJ198="Yes"),100-OFFSET('Sanitation Data'!$I$4,0,10*ROW('Sanitation Data'!I192)),NA())</f>
        <v>#N/A</v>
      </c>
      <c r="AV198" s="507" t="e">
        <f ca="1">+IF(AND(ISNUMBER(OFFSET('Sanitation Data'!$I$6,0,10*ROW('Sanitation Data'!I192))),'Data Summary'!DK198="Yes"),OFFSET('Sanitation Data'!$I$6,0,10*ROW('Sanitation Data'!I192)),NA())</f>
        <v>#N/A</v>
      </c>
      <c r="AW198" s="507" t="e">
        <f ca="1">+IF(AND(ISNUMBER(OFFSET('Sanitation Data'!$I$10,0,10*ROW('Sanitation Data'!I192))),'Data Summary'!DL198="Yes"),OFFSET('Sanitation Data'!$I$10,0,10*ROW('Sanitation Data'!I192)),NA())</f>
        <v>#N/A</v>
      </c>
      <c r="AX198" s="507" t="e">
        <f ca="1">+IF(AND(ISNUMBER(OFFSET('Sanitation Data'!$I$11,0,10*ROW('Sanitation Data'!I192))),'Data Summary'!DM198="Yes"),OFFSET('Sanitation Data'!$I$11,0,10*ROW('Sanitation Data'!I192)),NA())</f>
        <v>#N/A</v>
      </c>
      <c r="AY198" s="507" t="e">
        <f ca="1">+IF(AND(ISNUMBER(OFFSET('Sanitation Data'!$I$12,0,10*ROW('Sanitation Data'!I192))),'Data Summary'!DN198="Yes"),OFFSET('Sanitation Data'!$I$12,0,10*ROW('Sanitation Data'!I192)),NA())</f>
        <v>#N/A</v>
      </c>
      <c r="AZ198" s="508" t="e">
        <f ca="1">+IF(AND(ISNUMBER(OFFSET('Hygiene Data'!$D$5,0,10*ROW('Hygiene Data'!D192))),'Data Summary'!DO198="Yes"),OFFSET('Hygiene Data'!$D$5,0,10*ROW('Hygiene Data'!D192)),NA())</f>
        <v>#N/A</v>
      </c>
      <c r="BA198" s="508" t="e">
        <f ca="1">+IF(AND(ISNUMBER(OFFSET('Hygiene Data'!$D$7,0,10*ROW('Hygiene Data'!D192))),'Data Summary'!DP198="Yes"),OFFSET('Hygiene Data'!$D$7,0,10*ROW('Hygiene Data'!D192)),NA())</f>
        <v>#N/A</v>
      </c>
      <c r="BB198" s="508" t="e">
        <f ca="1">+IF(AND(ISNUMBER(OFFSET('Hygiene Data'!$D$9,0,10*ROW('Hygiene Data'!D192))),'Data Summary'!DQ198="Yes"),OFFSET('Hygiene Data'!$D$9,0,10*ROW('Hygiene Data'!D192)),NA())</f>
        <v>#N/A</v>
      </c>
      <c r="BC198" s="508" t="e">
        <f ca="1">+IF(AND(ISNUMBER(OFFSET('Hygiene Data'!$E$5,0,10*ROW('Hygiene Data'!E192))),'Data Summary'!DR198="Yes"),OFFSET('Hygiene Data'!$E$5,0,10*ROW('Hygiene Data'!E192)),NA())</f>
        <v>#N/A</v>
      </c>
      <c r="BD198" s="508" t="e">
        <f ca="1">+IF(AND(ISNUMBER(OFFSET('Hygiene Data'!$E$7,0,10*ROW('Hygiene Data'!E192))),'Data Summary'!DS198="Yes"),OFFSET('Hygiene Data'!$E$7,0,10*ROW('Hygiene Data'!E192)),NA())</f>
        <v>#N/A</v>
      </c>
      <c r="BE198" s="508" t="e">
        <f ca="1">+IF(AND(ISNUMBER(OFFSET('Hygiene Data'!$E$9,0,10*ROW('Hygiene Data'!E192))),'Data Summary'!DT198="Yes"),OFFSET('Hygiene Data'!$E$9,0,10*ROW('Hygiene Data'!E192)),NA())</f>
        <v>#N/A</v>
      </c>
      <c r="BF198" s="508" t="e">
        <f ca="1">+IF(AND(ISNUMBER(OFFSET('Hygiene Data'!$F$5,0,10*ROW('Hygiene Data'!F192))),'Data Summary'!DU198="Yes"),OFFSET('Hygiene Data'!$F$5,0,10*ROW('Hygiene Data'!F192)),NA())</f>
        <v>#N/A</v>
      </c>
      <c r="BG198" s="508" t="e">
        <f ca="1">+IF(AND(ISNUMBER(OFFSET('Hygiene Data'!$F$7,0,10*ROW('Hygiene Data'!F192))),'Data Summary'!DV198="Yes"),OFFSET('Hygiene Data'!$F$7,0,10*ROW('Hygiene Data'!F192)),NA())</f>
        <v>#N/A</v>
      </c>
      <c r="BH198" s="508" t="e">
        <f ca="1">+IF(AND(ISNUMBER(OFFSET('Hygiene Data'!$F$9,0,10*ROW('Hygiene Data'!F192))),'Data Summary'!DW198="Yes"),OFFSET('Hygiene Data'!$F$9,0,10*ROW('Hygiene Data'!F192)),NA())</f>
        <v>#N/A</v>
      </c>
      <c r="BI198" s="508" t="e">
        <f ca="1">+IF(AND(ISNUMBER(OFFSET('Hygiene Data'!$G$5,0,10*ROW('Hygiene Data'!G192))),'Data Summary'!DX198="Yes"),OFFSET('Hygiene Data'!$G$5,0,10*ROW('Hygiene Data'!G192)),NA())</f>
        <v>#N/A</v>
      </c>
      <c r="BJ198" s="508" t="e">
        <f ca="1">+IF(AND(ISNUMBER(OFFSET('Hygiene Data'!$G$7,0,10*ROW('Hygiene Data'!G192))),'Data Summary'!DY198="Yes"),OFFSET('Hygiene Data'!$G$7,0,10*ROW('Hygiene Data'!G192)),NA())</f>
        <v>#N/A</v>
      </c>
      <c r="BK198" s="508" t="e">
        <f ca="1">+IF(AND(ISNUMBER(OFFSET('Hygiene Data'!$G$9,0,10*ROW('Hygiene Data'!G192))),'Data Summary'!DZ198="Yes"),OFFSET('Hygiene Data'!$G$9,0,10*ROW('Hygiene Data'!G192)),NA())</f>
        <v>#N/A</v>
      </c>
      <c r="BL198" s="508" t="e">
        <f ca="1">+IF(AND(ISNUMBER(OFFSET('Hygiene Data'!$H$5,0,10*ROW('Hygiene Data'!H192))),'Data Summary'!EA198="Yes"),OFFSET('Hygiene Data'!$H$5,0,10*ROW('Hygiene Data'!H192)),NA())</f>
        <v>#N/A</v>
      </c>
      <c r="BM198" s="508" t="e">
        <f ca="1">+IF(AND(ISNUMBER(OFFSET('Hygiene Data'!$H$7,0,10*ROW('Hygiene Data'!H192))),'Data Summary'!EB198="Yes"),OFFSET('Hygiene Data'!$H$7,0,10*ROW('Hygiene Data'!H192)),NA())</f>
        <v>#N/A</v>
      </c>
      <c r="BN198" s="508" t="e">
        <f ca="1">+IF(AND(ISNUMBER(OFFSET('Hygiene Data'!$H$9,0,10*ROW('Hygiene Data'!H192))),'Data Summary'!EC198="Yes"),OFFSET('Hygiene Data'!$H$9,0,10*ROW('Hygiene Data'!H192)),NA())</f>
        <v>#N/A</v>
      </c>
      <c r="BO198" s="508" t="e">
        <f ca="1">+IF(AND(ISNUMBER(OFFSET('Hygiene Data'!$I$5,0,10*ROW('Hygiene Data'!I192))),'Data Summary'!ED198="Yes"),OFFSET('Hygiene Data'!$I$5,0,10*ROW('Hygiene Data'!I192)),NA())</f>
        <v>#N/A</v>
      </c>
      <c r="BP198" s="508" t="e">
        <f ca="1">+IF(AND(ISNUMBER(OFFSET('Hygiene Data'!$I$7,0,10*ROW('Hygiene Data'!I192))),'Data Summary'!EE198="Yes"),OFFSET('Hygiene Data'!$I$7,0,10*ROW('Hygiene Data'!I192)),NA())</f>
        <v>#N/A</v>
      </c>
      <c r="BQ198" s="508" t="e">
        <f ca="1">+IF(AND(ISNUMBER(OFFSET('Hygiene Data'!$I$9,0,10*ROW('Hygiene Data'!I192))),'Data Summary'!EF198="Yes"),OFFSET('Hygiene Data'!$I$9,0,10*ROW('Hygiene Data'!I192)),NA())</f>
        <v>#N/A</v>
      </c>
    </row>
    <row r="199" spans="1:69" x14ac:dyDescent="0.25">
      <c r="A199" s="504" t="e">
        <f ca="1">+RIGHT('Data Summary'!A199,LEN('Data Summary'!A199)-9)</f>
        <v>#VALUE!</v>
      </c>
      <c r="B199" s="478" t="str">
        <f ca="1">+IF(ISTEXT('Data Summary'!B199),'Data Summary'!B199,"")</f>
        <v/>
      </c>
      <c r="C199" s="505" t="e">
        <f ca="1">+VALUE('Data Summary'!C199)</f>
        <v>#VALUE!</v>
      </c>
      <c r="D199" s="506" t="e">
        <f ca="1">+IF(AND(ISNUMBER(OFFSET('Water Data'!$D$4,0,10*ROW('Water Data'!D193))),'Data Summary'!BS199="Yes"),100-OFFSET('Water Data'!$D$4,0,10*ROW('Water Data'!D193)),NA())</f>
        <v>#N/A</v>
      </c>
      <c r="E199" s="506" t="e">
        <f ca="1">+IF(AND(ISNUMBER(OFFSET('Water Data'!$D$6,0,10*ROW('Water Data'!D193))),'Data Summary'!BT199="Yes"),OFFSET('Water Data'!$D$6,0,10*ROW('Water Data'!D193)),NA())</f>
        <v>#N/A</v>
      </c>
      <c r="F199" s="506" t="e">
        <f ca="1">+IF(AND(ISNUMBER(OFFSET('Water Data'!$D$9,0,10*ROW('Water Data'!D193))),'Data Summary'!BU199="Yes"),OFFSET('Water Data'!$D$9,0,10*ROW('Water Data'!D193)),NA())</f>
        <v>#N/A</v>
      </c>
      <c r="G199" s="506" t="e">
        <f ca="1">+IF(AND(ISNUMBER(OFFSET('Water Data'!$E$4,0,10*ROW('Water Data'!E193))),'Data Summary'!BV199="Yes"),100-OFFSET('Water Data'!$E$4,0,10*ROW('Water Data'!E193)),NA())</f>
        <v>#N/A</v>
      </c>
      <c r="H199" s="506" t="e">
        <f ca="1">+IF(AND(ISNUMBER(OFFSET('Water Data'!$E$6,0,10*ROW('Water Data'!E193))),'Data Summary'!BW199="Yes"),OFFSET('Water Data'!$E$6,0,10*ROW('Water Data'!E193)),NA())</f>
        <v>#N/A</v>
      </c>
      <c r="I199" s="506" t="e">
        <f ca="1">+IF(AND(ISNUMBER(OFFSET('Water Data'!$E$9,0,10*ROW('Water Data'!E193))),'Data Summary'!BX199="Yes"),OFFSET('Water Data'!$E$9,0,10*ROW('Water Data'!E193)),NA())</f>
        <v>#N/A</v>
      </c>
      <c r="J199" s="506" t="e">
        <f ca="1">+IF(AND(ISNUMBER(OFFSET('Water Data'!$F$4,0,10*ROW('Water Data'!F193))),'Data Summary'!BY199="Yes"),100-OFFSET('Water Data'!$F$4,0,10*ROW('Water Data'!F193)),NA())</f>
        <v>#N/A</v>
      </c>
      <c r="K199" s="506" t="e">
        <f ca="1">+IF(AND(ISNUMBER(OFFSET('Water Data'!$F$6,0,10*ROW('Water Data'!F193))),'Data Summary'!BZ199="Yes"),OFFSET('Water Data'!$F$6,0,10*ROW('Water Data'!F193)),NA())</f>
        <v>#N/A</v>
      </c>
      <c r="L199" s="506" t="e">
        <f ca="1">+IF(AND(ISNUMBER(OFFSET('Water Data'!$F$9,0,10*ROW('Water Data'!F193))),'Data Summary'!CA199="Yes"),OFFSET('Water Data'!$F$9,0,10*ROW('Water Data'!F193)),NA())</f>
        <v>#N/A</v>
      </c>
      <c r="M199" s="506" t="e">
        <f ca="1">+IF(AND(ISNUMBER(OFFSET('Water Data'!$G$4,0,10*ROW('Water Data'!G193))),'Data Summary'!CB199="Yes"),100-OFFSET('Water Data'!$G$4,0,10*ROW('Water Data'!G193)),NA())</f>
        <v>#N/A</v>
      </c>
      <c r="N199" s="506" t="e">
        <f ca="1">+IF(AND(ISNUMBER(OFFSET('Water Data'!$G$6,0,10*ROW('Water Data'!G193))),'Data Summary'!CC199="Yes"),OFFSET('Water Data'!$G$6,0,10*ROW('Water Data'!G193)),NA())</f>
        <v>#N/A</v>
      </c>
      <c r="O199" s="506" t="e">
        <f ca="1">+IF(AND(ISNUMBER(OFFSET('Water Data'!$G$9,0,10*ROW('Water Data'!G193))),'Data Summary'!CD199="Yes"),OFFSET('Water Data'!$G$9,0,10*ROW('Water Data'!G193)),NA())</f>
        <v>#N/A</v>
      </c>
      <c r="P199" s="506" t="e">
        <f ca="1">+IF(AND(ISNUMBER(OFFSET('Water Data'!$H$4,0,10*ROW('Water Data'!H193))),'Data Summary'!CE199="Yes"),100-OFFSET('Water Data'!$H$4,0,10*ROW('Water Data'!H193)),NA())</f>
        <v>#N/A</v>
      </c>
      <c r="Q199" s="506" t="e">
        <f ca="1">+IF(AND(ISNUMBER(OFFSET('Water Data'!$H$6,0,10*ROW('Water Data'!H193))),'Data Summary'!CF199="Yes"),OFFSET('Water Data'!$H$6,0,10*ROW('Water Data'!H193)),NA())</f>
        <v>#N/A</v>
      </c>
      <c r="R199" s="506" t="e">
        <f ca="1">+IF(AND(ISNUMBER(OFFSET('Water Data'!$H$9,0,10*ROW('Water Data'!H193))),'Data Summary'!CG199="Yes"),OFFSET('Water Data'!$H$9,0,10*ROW('Water Data'!H193)),NA())</f>
        <v>#N/A</v>
      </c>
      <c r="S199" s="506" t="e">
        <f ca="1">+IF(AND(ISNUMBER(OFFSET('Water Data'!$I$4,0,10*ROW('Water Data'!I193))),'Data Summary'!CH199="Yes"),100-OFFSET('Water Data'!$I$4,0,10*ROW('Water Data'!I193)),NA())</f>
        <v>#N/A</v>
      </c>
      <c r="T199" s="506" t="e">
        <f ca="1">+IF(AND(ISNUMBER(OFFSET('Water Data'!$I$6,0,10*ROW('Water Data'!I193))),'Data Summary'!CI199="Yes"),OFFSET('Water Data'!$I$6,0,10*ROW('Water Data'!I193)),NA())</f>
        <v>#N/A</v>
      </c>
      <c r="U199" s="506" t="e">
        <f ca="1">+IF(AND(ISNUMBER(OFFSET('Water Data'!$I$9,0,10*ROW('Water Data'!I193))),'Data Summary'!CJ199="Yes"),OFFSET('Water Data'!$I$9,0,10*ROW('Water Data'!I193)),NA())</f>
        <v>#N/A</v>
      </c>
      <c r="V199" s="507" t="e">
        <f ca="1">+IF(AND(ISNUMBER(OFFSET('Sanitation Data'!$D$4,0,10*ROW('Sanitation Data'!D193))),'Data Summary'!CK199="Yes"),100-OFFSET('Sanitation Data'!$D$4,0,10*ROW('Sanitation Data'!D193)),NA())</f>
        <v>#N/A</v>
      </c>
      <c r="W199" s="507" t="e">
        <f ca="1">+IF(AND(ISNUMBER(OFFSET('Sanitation Data'!$D$6,0,10*ROW('Sanitation Data'!D193))),'Data Summary'!CL199="Yes"),OFFSET('Sanitation Data'!$D$6,0,10*ROW('Sanitation Data'!D193)),NA())</f>
        <v>#N/A</v>
      </c>
      <c r="X199" s="507" t="e">
        <f ca="1">+IF(AND(ISNUMBER(OFFSET('Sanitation Data'!$D$10,0,10*ROW('Sanitation Data'!D193))),'Data Summary'!CM199="Yes"),OFFSET('Sanitation Data'!$D$10,0,10*ROW('Sanitation Data'!D193)),NA())</f>
        <v>#N/A</v>
      </c>
      <c r="Y199" s="507" t="e">
        <f ca="1">+IF(AND(ISNUMBER(OFFSET('Sanitation Data'!$D$11,0,10*ROW('Sanitation Data'!D193))),'Data Summary'!CN199="Yes"),OFFSET('Sanitation Data'!$D$11,0,10*ROW('Sanitation Data'!D193)),NA())</f>
        <v>#N/A</v>
      </c>
      <c r="Z199" s="507" t="e">
        <f ca="1">+IF(AND(ISNUMBER(OFFSET('Sanitation Data'!$D$12,0,10*ROW('Sanitation Data'!D193))),'Data Summary'!CO199="Yes"),OFFSET('Sanitation Data'!$D$12,0,10*ROW('Sanitation Data'!D193)),NA())</f>
        <v>#N/A</v>
      </c>
      <c r="AA199" s="507" t="e">
        <f ca="1">+IF(AND(ISNUMBER(OFFSET('Sanitation Data'!$E$4,0,10*ROW('Sanitation Data'!E193))),'Data Summary'!CP199="Yes"),100-OFFSET('Sanitation Data'!$E$4,0,10*ROW('Sanitation Data'!E193)),NA())</f>
        <v>#N/A</v>
      </c>
      <c r="AB199" s="507" t="e">
        <f ca="1">+IF(AND(ISNUMBER(OFFSET('Sanitation Data'!$E$6,0,10*ROW('Sanitation Data'!E193))),'Data Summary'!CQ199="Yes"),OFFSET('Sanitation Data'!$E$6,0,10*ROW('Sanitation Data'!E193)),NA())</f>
        <v>#N/A</v>
      </c>
      <c r="AC199" s="507" t="e">
        <f ca="1">+IF(AND(ISNUMBER(OFFSET('Sanitation Data'!$E$10,0,10*ROW('Sanitation Data'!E193))),'Data Summary'!CR199="Yes"),OFFSET('Sanitation Data'!$E$10,0,10*ROW('Sanitation Data'!E193)),NA())</f>
        <v>#N/A</v>
      </c>
      <c r="AD199" s="507" t="e">
        <f ca="1">+IF(AND(ISNUMBER(OFFSET('Sanitation Data'!$E$11,0,10*ROW('Sanitation Data'!E193))),'Data Summary'!CS199="Yes"),OFFSET('Sanitation Data'!$E$11,0,10*ROW('Sanitation Data'!E193)),NA())</f>
        <v>#N/A</v>
      </c>
      <c r="AE199" s="507" t="e">
        <f ca="1">+IF(AND(ISNUMBER(OFFSET('Sanitation Data'!$E$12,0,10*ROW('Sanitation Data'!E193))),'Data Summary'!CT199="Yes"),OFFSET('Sanitation Data'!$E$12,0,10*ROW('Sanitation Data'!E193)),NA())</f>
        <v>#N/A</v>
      </c>
      <c r="AF199" s="507" t="e">
        <f ca="1">+IF(AND(ISNUMBER(OFFSET('Sanitation Data'!$F$4,0,10*ROW('Sanitation Data'!F193))),'Data Summary'!CU199="Yes"),100-OFFSET('Sanitation Data'!$F$4,0,10*ROW('Sanitation Data'!F193)),NA())</f>
        <v>#N/A</v>
      </c>
      <c r="AG199" s="507" t="e">
        <f ca="1">+IF(AND(ISNUMBER(OFFSET('Sanitation Data'!$F$6,0,10*ROW('Sanitation Data'!F193))),'Data Summary'!CV199="Yes"),OFFSET('Sanitation Data'!$F$6,0,10*ROW('Sanitation Data'!F193)),NA())</f>
        <v>#N/A</v>
      </c>
      <c r="AH199" s="507" t="e">
        <f ca="1">+IF(AND(ISNUMBER(OFFSET('Sanitation Data'!$F$10,0,10*ROW('Sanitation Data'!F193))),'Data Summary'!CW199="Yes"),OFFSET('Sanitation Data'!$F$10,0,10*ROW('Sanitation Data'!F193)),NA())</f>
        <v>#N/A</v>
      </c>
      <c r="AI199" s="507" t="e">
        <f ca="1">+IF(AND(ISNUMBER(OFFSET('Sanitation Data'!$F$11,0,10*ROW('Sanitation Data'!F193))),'Data Summary'!CX199="Yes"),OFFSET('Sanitation Data'!$F$11,0,10*ROW('Sanitation Data'!F193)),NA())</f>
        <v>#N/A</v>
      </c>
      <c r="AJ199" s="507" t="e">
        <f ca="1">+IF(AND(ISNUMBER(OFFSET('Sanitation Data'!$F$12,0,10*ROW('Sanitation Data'!F193))),'Data Summary'!CY199="Yes"),OFFSET('Sanitation Data'!$F$12,0,10*ROW('Sanitation Data'!F193)),NA())</f>
        <v>#N/A</v>
      </c>
      <c r="AK199" s="507" t="e">
        <f ca="1">+IF(AND(ISNUMBER(OFFSET('Sanitation Data'!$G$4,0,10*ROW('Sanitation Data'!G193))),'Data Summary'!CZ199="Yes"),100-OFFSET('Sanitation Data'!$G$4,0,10*ROW('Sanitation Data'!G193)),NA())</f>
        <v>#N/A</v>
      </c>
      <c r="AL199" s="507" t="e">
        <f ca="1">+IF(AND(ISNUMBER(OFFSET('Sanitation Data'!$G$6,0,10*ROW('Sanitation Data'!G193))),'Data Summary'!DA199="Yes"),OFFSET('Sanitation Data'!$G$6,0,10*ROW('Sanitation Data'!G193)),NA())</f>
        <v>#N/A</v>
      </c>
      <c r="AM199" s="507" t="e">
        <f ca="1">+IF(AND(ISNUMBER(OFFSET('Sanitation Data'!$G$10,0,10*ROW('Sanitation Data'!G193))),'Data Summary'!DB199="Yes"),OFFSET('Sanitation Data'!$G$10,0,10*ROW('Sanitation Data'!G193)),NA())</f>
        <v>#N/A</v>
      </c>
      <c r="AN199" s="507" t="e">
        <f ca="1">+IF(AND(ISNUMBER(OFFSET('Sanitation Data'!$G$11,0,10*ROW('Sanitation Data'!G193))),'Data Summary'!DC199="Yes"),OFFSET('Sanitation Data'!$G$11,0,10*ROW('Sanitation Data'!G193)),NA())</f>
        <v>#N/A</v>
      </c>
      <c r="AO199" s="507" t="e">
        <f ca="1">+IF(AND(ISNUMBER(OFFSET('Sanitation Data'!$G$12,0,10*ROW('Sanitation Data'!G193))),'Data Summary'!DD199="Yes"),OFFSET('Sanitation Data'!$G$12,0,10*ROW('Sanitation Data'!G193)),NA())</f>
        <v>#N/A</v>
      </c>
      <c r="AP199" s="507" t="e">
        <f ca="1">+IF(AND(ISNUMBER(OFFSET('Sanitation Data'!$H$4,0,10*ROW('Sanitation Data'!H193))),'Data Summary'!DE199="Yes"),100-OFFSET('Sanitation Data'!$H$4,0,10*ROW('Sanitation Data'!H193)),NA())</f>
        <v>#N/A</v>
      </c>
      <c r="AQ199" s="507" t="e">
        <f ca="1">+IF(AND(ISNUMBER(OFFSET('Sanitation Data'!$H$6,0,10*ROW('Sanitation Data'!H193))),'Data Summary'!DF199="Yes"),OFFSET('Sanitation Data'!$H$6,0,10*ROW('Sanitation Data'!H193)),NA())</f>
        <v>#N/A</v>
      </c>
      <c r="AR199" s="507" t="e">
        <f ca="1">+IF(AND(ISNUMBER(OFFSET('Sanitation Data'!$H$10,0,10*ROW('Sanitation Data'!H193))),'Data Summary'!DG199="Yes"),OFFSET('Sanitation Data'!$H$10,0,10*ROW('Sanitation Data'!H193)),NA())</f>
        <v>#N/A</v>
      </c>
      <c r="AS199" s="507" t="e">
        <f ca="1">+IF(AND(ISNUMBER(OFFSET('Sanitation Data'!$H$11,0,10*ROW('Sanitation Data'!H193))),'Data Summary'!DH199="Yes"),OFFSET('Sanitation Data'!$H$11,0,10*ROW('Sanitation Data'!H193)),NA())</f>
        <v>#N/A</v>
      </c>
      <c r="AT199" s="507" t="e">
        <f ca="1">+IF(AND(ISNUMBER(OFFSET('Sanitation Data'!$H$12,0,10*ROW('Sanitation Data'!H193))),'Data Summary'!DI199="Yes"),OFFSET('Sanitation Data'!$H$12,0,10*ROW('Sanitation Data'!H193)),NA())</f>
        <v>#N/A</v>
      </c>
      <c r="AU199" s="507" t="e">
        <f ca="1">+IF(AND(ISNUMBER(OFFSET('Sanitation Data'!$I$4,0,10*ROW('Sanitation Data'!I193))),'Data Summary'!DJ199="Yes"),100-OFFSET('Sanitation Data'!$I$4,0,10*ROW('Sanitation Data'!I193)),NA())</f>
        <v>#N/A</v>
      </c>
      <c r="AV199" s="507" t="e">
        <f ca="1">+IF(AND(ISNUMBER(OFFSET('Sanitation Data'!$I$6,0,10*ROW('Sanitation Data'!I193))),'Data Summary'!DK199="Yes"),OFFSET('Sanitation Data'!$I$6,0,10*ROW('Sanitation Data'!I193)),NA())</f>
        <v>#N/A</v>
      </c>
      <c r="AW199" s="507" t="e">
        <f ca="1">+IF(AND(ISNUMBER(OFFSET('Sanitation Data'!$I$10,0,10*ROW('Sanitation Data'!I193))),'Data Summary'!DL199="Yes"),OFFSET('Sanitation Data'!$I$10,0,10*ROW('Sanitation Data'!I193)),NA())</f>
        <v>#N/A</v>
      </c>
      <c r="AX199" s="507" t="e">
        <f ca="1">+IF(AND(ISNUMBER(OFFSET('Sanitation Data'!$I$11,0,10*ROW('Sanitation Data'!I193))),'Data Summary'!DM199="Yes"),OFFSET('Sanitation Data'!$I$11,0,10*ROW('Sanitation Data'!I193)),NA())</f>
        <v>#N/A</v>
      </c>
      <c r="AY199" s="507" t="e">
        <f ca="1">+IF(AND(ISNUMBER(OFFSET('Sanitation Data'!$I$12,0,10*ROW('Sanitation Data'!I193))),'Data Summary'!DN199="Yes"),OFFSET('Sanitation Data'!$I$12,0,10*ROW('Sanitation Data'!I193)),NA())</f>
        <v>#N/A</v>
      </c>
      <c r="AZ199" s="508" t="e">
        <f ca="1">+IF(AND(ISNUMBER(OFFSET('Hygiene Data'!$D$5,0,10*ROW('Hygiene Data'!D193))),'Data Summary'!DO199="Yes"),OFFSET('Hygiene Data'!$D$5,0,10*ROW('Hygiene Data'!D193)),NA())</f>
        <v>#N/A</v>
      </c>
      <c r="BA199" s="508" t="e">
        <f ca="1">+IF(AND(ISNUMBER(OFFSET('Hygiene Data'!$D$7,0,10*ROW('Hygiene Data'!D193))),'Data Summary'!DP199="Yes"),OFFSET('Hygiene Data'!$D$7,0,10*ROW('Hygiene Data'!D193)),NA())</f>
        <v>#N/A</v>
      </c>
      <c r="BB199" s="508" t="e">
        <f ca="1">+IF(AND(ISNUMBER(OFFSET('Hygiene Data'!$D$9,0,10*ROW('Hygiene Data'!D193))),'Data Summary'!DQ199="Yes"),OFFSET('Hygiene Data'!$D$9,0,10*ROW('Hygiene Data'!D193)),NA())</f>
        <v>#N/A</v>
      </c>
      <c r="BC199" s="508" t="e">
        <f ca="1">+IF(AND(ISNUMBER(OFFSET('Hygiene Data'!$E$5,0,10*ROW('Hygiene Data'!E193))),'Data Summary'!DR199="Yes"),OFFSET('Hygiene Data'!$E$5,0,10*ROW('Hygiene Data'!E193)),NA())</f>
        <v>#N/A</v>
      </c>
      <c r="BD199" s="508" t="e">
        <f ca="1">+IF(AND(ISNUMBER(OFFSET('Hygiene Data'!$E$7,0,10*ROW('Hygiene Data'!E193))),'Data Summary'!DS199="Yes"),OFFSET('Hygiene Data'!$E$7,0,10*ROW('Hygiene Data'!E193)),NA())</f>
        <v>#N/A</v>
      </c>
      <c r="BE199" s="508" t="e">
        <f ca="1">+IF(AND(ISNUMBER(OFFSET('Hygiene Data'!$E$9,0,10*ROW('Hygiene Data'!E193))),'Data Summary'!DT199="Yes"),OFFSET('Hygiene Data'!$E$9,0,10*ROW('Hygiene Data'!E193)),NA())</f>
        <v>#N/A</v>
      </c>
      <c r="BF199" s="508" t="e">
        <f ca="1">+IF(AND(ISNUMBER(OFFSET('Hygiene Data'!$F$5,0,10*ROW('Hygiene Data'!F193))),'Data Summary'!DU199="Yes"),OFFSET('Hygiene Data'!$F$5,0,10*ROW('Hygiene Data'!F193)),NA())</f>
        <v>#N/A</v>
      </c>
      <c r="BG199" s="508" t="e">
        <f ca="1">+IF(AND(ISNUMBER(OFFSET('Hygiene Data'!$F$7,0,10*ROW('Hygiene Data'!F193))),'Data Summary'!DV199="Yes"),OFFSET('Hygiene Data'!$F$7,0,10*ROW('Hygiene Data'!F193)),NA())</f>
        <v>#N/A</v>
      </c>
      <c r="BH199" s="508" t="e">
        <f ca="1">+IF(AND(ISNUMBER(OFFSET('Hygiene Data'!$F$9,0,10*ROW('Hygiene Data'!F193))),'Data Summary'!DW199="Yes"),OFFSET('Hygiene Data'!$F$9,0,10*ROW('Hygiene Data'!F193)),NA())</f>
        <v>#N/A</v>
      </c>
      <c r="BI199" s="508" t="e">
        <f ca="1">+IF(AND(ISNUMBER(OFFSET('Hygiene Data'!$G$5,0,10*ROW('Hygiene Data'!G193))),'Data Summary'!DX199="Yes"),OFFSET('Hygiene Data'!$G$5,0,10*ROW('Hygiene Data'!G193)),NA())</f>
        <v>#N/A</v>
      </c>
      <c r="BJ199" s="508" t="e">
        <f ca="1">+IF(AND(ISNUMBER(OFFSET('Hygiene Data'!$G$7,0,10*ROW('Hygiene Data'!G193))),'Data Summary'!DY199="Yes"),OFFSET('Hygiene Data'!$G$7,0,10*ROW('Hygiene Data'!G193)),NA())</f>
        <v>#N/A</v>
      </c>
      <c r="BK199" s="508" t="e">
        <f ca="1">+IF(AND(ISNUMBER(OFFSET('Hygiene Data'!$G$9,0,10*ROW('Hygiene Data'!G193))),'Data Summary'!DZ199="Yes"),OFFSET('Hygiene Data'!$G$9,0,10*ROW('Hygiene Data'!G193)),NA())</f>
        <v>#N/A</v>
      </c>
      <c r="BL199" s="508" t="e">
        <f ca="1">+IF(AND(ISNUMBER(OFFSET('Hygiene Data'!$H$5,0,10*ROW('Hygiene Data'!H193))),'Data Summary'!EA199="Yes"),OFFSET('Hygiene Data'!$H$5,0,10*ROW('Hygiene Data'!H193)),NA())</f>
        <v>#N/A</v>
      </c>
      <c r="BM199" s="508" t="e">
        <f ca="1">+IF(AND(ISNUMBER(OFFSET('Hygiene Data'!$H$7,0,10*ROW('Hygiene Data'!H193))),'Data Summary'!EB199="Yes"),OFFSET('Hygiene Data'!$H$7,0,10*ROW('Hygiene Data'!H193)),NA())</f>
        <v>#N/A</v>
      </c>
      <c r="BN199" s="508" t="e">
        <f ca="1">+IF(AND(ISNUMBER(OFFSET('Hygiene Data'!$H$9,0,10*ROW('Hygiene Data'!H193))),'Data Summary'!EC199="Yes"),OFFSET('Hygiene Data'!$H$9,0,10*ROW('Hygiene Data'!H193)),NA())</f>
        <v>#N/A</v>
      </c>
      <c r="BO199" s="508" t="e">
        <f ca="1">+IF(AND(ISNUMBER(OFFSET('Hygiene Data'!$I$5,0,10*ROW('Hygiene Data'!I193))),'Data Summary'!ED199="Yes"),OFFSET('Hygiene Data'!$I$5,0,10*ROW('Hygiene Data'!I193)),NA())</f>
        <v>#N/A</v>
      </c>
      <c r="BP199" s="508" t="e">
        <f ca="1">+IF(AND(ISNUMBER(OFFSET('Hygiene Data'!$I$7,0,10*ROW('Hygiene Data'!I193))),'Data Summary'!EE199="Yes"),OFFSET('Hygiene Data'!$I$7,0,10*ROW('Hygiene Data'!I193)),NA())</f>
        <v>#N/A</v>
      </c>
      <c r="BQ199" s="508" t="e">
        <f ca="1">+IF(AND(ISNUMBER(OFFSET('Hygiene Data'!$I$9,0,10*ROW('Hygiene Data'!I193))),'Data Summary'!EF199="Yes"),OFFSET('Hygiene Data'!$I$9,0,10*ROW('Hygiene Data'!I193)),NA())</f>
        <v>#N/A</v>
      </c>
    </row>
    <row r="200" spans="1:69" x14ac:dyDescent="0.25">
      <c r="A200" s="504" t="e">
        <f ca="1">+RIGHT('Data Summary'!A200,LEN('Data Summary'!A200)-9)</f>
        <v>#VALUE!</v>
      </c>
      <c r="B200" s="478" t="str">
        <f ca="1">+IF(ISTEXT('Data Summary'!B200),'Data Summary'!B200,"")</f>
        <v/>
      </c>
      <c r="C200" s="505" t="e">
        <f ca="1">+VALUE('Data Summary'!C200)</f>
        <v>#VALUE!</v>
      </c>
      <c r="D200" s="506" t="e">
        <f ca="1">+IF(AND(ISNUMBER(OFFSET('Water Data'!$D$4,0,10*ROW('Water Data'!D194))),'Data Summary'!BS200="Yes"),100-OFFSET('Water Data'!$D$4,0,10*ROW('Water Data'!D194)),NA())</f>
        <v>#N/A</v>
      </c>
      <c r="E200" s="506" t="e">
        <f ca="1">+IF(AND(ISNUMBER(OFFSET('Water Data'!$D$6,0,10*ROW('Water Data'!D194))),'Data Summary'!BT200="Yes"),OFFSET('Water Data'!$D$6,0,10*ROW('Water Data'!D194)),NA())</f>
        <v>#N/A</v>
      </c>
      <c r="F200" s="506" t="e">
        <f ca="1">+IF(AND(ISNUMBER(OFFSET('Water Data'!$D$9,0,10*ROW('Water Data'!D194))),'Data Summary'!BU200="Yes"),OFFSET('Water Data'!$D$9,0,10*ROW('Water Data'!D194)),NA())</f>
        <v>#N/A</v>
      </c>
      <c r="G200" s="506" t="e">
        <f ca="1">+IF(AND(ISNUMBER(OFFSET('Water Data'!$E$4,0,10*ROW('Water Data'!E194))),'Data Summary'!BV200="Yes"),100-OFFSET('Water Data'!$E$4,0,10*ROW('Water Data'!E194)),NA())</f>
        <v>#N/A</v>
      </c>
      <c r="H200" s="506" t="e">
        <f ca="1">+IF(AND(ISNUMBER(OFFSET('Water Data'!$E$6,0,10*ROW('Water Data'!E194))),'Data Summary'!BW200="Yes"),OFFSET('Water Data'!$E$6,0,10*ROW('Water Data'!E194)),NA())</f>
        <v>#N/A</v>
      </c>
      <c r="I200" s="506" t="e">
        <f ca="1">+IF(AND(ISNUMBER(OFFSET('Water Data'!$E$9,0,10*ROW('Water Data'!E194))),'Data Summary'!BX200="Yes"),OFFSET('Water Data'!$E$9,0,10*ROW('Water Data'!E194)),NA())</f>
        <v>#N/A</v>
      </c>
      <c r="J200" s="506" t="e">
        <f ca="1">+IF(AND(ISNUMBER(OFFSET('Water Data'!$F$4,0,10*ROW('Water Data'!F194))),'Data Summary'!BY200="Yes"),100-OFFSET('Water Data'!$F$4,0,10*ROW('Water Data'!F194)),NA())</f>
        <v>#N/A</v>
      </c>
      <c r="K200" s="506" t="e">
        <f ca="1">+IF(AND(ISNUMBER(OFFSET('Water Data'!$F$6,0,10*ROW('Water Data'!F194))),'Data Summary'!BZ200="Yes"),OFFSET('Water Data'!$F$6,0,10*ROW('Water Data'!F194)),NA())</f>
        <v>#N/A</v>
      </c>
      <c r="L200" s="506" t="e">
        <f ca="1">+IF(AND(ISNUMBER(OFFSET('Water Data'!$F$9,0,10*ROW('Water Data'!F194))),'Data Summary'!CA200="Yes"),OFFSET('Water Data'!$F$9,0,10*ROW('Water Data'!F194)),NA())</f>
        <v>#N/A</v>
      </c>
      <c r="M200" s="506" t="e">
        <f ca="1">+IF(AND(ISNUMBER(OFFSET('Water Data'!$G$4,0,10*ROW('Water Data'!G194))),'Data Summary'!CB200="Yes"),100-OFFSET('Water Data'!$G$4,0,10*ROW('Water Data'!G194)),NA())</f>
        <v>#N/A</v>
      </c>
      <c r="N200" s="506" t="e">
        <f ca="1">+IF(AND(ISNUMBER(OFFSET('Water Data'!$G$6,0,10*ROW('Water Data'!G194))),'Data Summary'!CC200="Yes"),OFFSET('Water Data'!$G$6,0,10*ROW('Water Data'!G194)),NA())</f>
        <v>#N/A</v>
      </c>
      <c r="O200" s="506" t="e">
        <f ca="1">+IF(AND(ISNUMBER(OFFSET('Water Data'!$G$9,0,10*ROW('Water Data'!G194))),'Data Summary'!CD200="Yes"),OFFSET('Water Data'!$G$9,0,10*ROW('Water Data'!G194)),NA())</f>
        <v>#N/A</v>
      </c>
      <c r="P200" s="506" t="e">
        <f ca="1">+IF(AND(ISNUMBER(OFFSET('Water Data'!$H$4,0,10*ROW('Water Data'!H194))),'Data Summary'!CE200="Yes"),100-OFFSET('Water Data'!$H$4,0,10*ROW('Water Data'!H194)),NA())</f>
        <v>#N/A</v>
      </c>
      <c r="Q200" s="506" t="e">
        <f ca="1">+IF(AND(ISNUMBER(OFFSET('Water Data'!$H$6,0,10*ROW('Water Data'!H194))),'Data Summary'!CF200="Yes"),OFFSET('Water Data'!$H$6,0,10*ROW('Water Data'!H194)),NA())</f>
        <v>#N/A</v>
      </c>
      <c r="R200" s="506" t="e">
        <f ca="1">+IF(AND(ISNUMBER(OFFSET('Water Data'!$H$9,0,10*ROW('Water Data'!H194))),'Data Summary'!CG200="Yes"),OFFSET('Water Data'!$H$9,0,10*ROW('Water Data'!H194)),NA())</f>
        <v>#N/A</v>
      </c>
      <c r="S200" s="506" t="e">
        <f ca="1">+IF(AND(ISNUMBER(OFFSET('Water Data'!$I$4,0,10*ROW('Water Data'!I194))),'Data Summary'!CH200="Yes"),100-OFFSET('Water Data'!$I$4,0,10*ROW('Water Data'!I194)),NA())</f>
        <v>#N/A</v>
      </c>
      <c r="T200" s="506" t="e">
        <f ca="1">+IF(AND(ISNUMBER(OFFSET('Water Data'!$I$6,0,10*ROW('Water Data'!I194))),'Data Summary'!CI200="Yes"),OFFSET('Water Data'!$I$6,0,10*ROW('Water Data'!I194)),NA())</f>
        <v>#N/A</v>
      </c>
      <c r="U200" s="506" t="e">
        <f ca="1">+IF(AND(ISNUMBER(OFFSET('Water Data'!$I$9,0,10*ROW('Water Data'!I194))),'Data Summary'!CJ200="Yes"),OFFSET('Water Data'!$I$9,0,10*ROW('Water Data'!I194)),NA())</f>
        <v>#N/A</v>
      </c>
      <c r="V200" s="507" t="e">
        <f ca="1">+IF(AND(ISNUMBER(OFFSET('Sanitation Data'!$D$4,0,10*ROW('Sanitation Data'!D194))),'Data Summary'!CK200="Yes"),100-OFFSET('Sanitation Data'!$D$4,0,10*ROW('Sanitation Data'!D194)),NA())</f>
        <v>#N/A</v>
      </c>
      <c r="W200" s="507" t="e">
        <f ca="1">+IF(AND(ISNUMBER(OFFSET('Sanitation Data'!$D$6,0,10*ROW('Sanitation Data'!D194))),'Data Summary'!CL200="Yes"),OFFSET('Sanitation Data'!$D$6,0,10*ROW('Sanitation Data'!D194)),NA())</f>
        <v>#N/A</v>
      </c>
      <c r="X200" s="507" t="e">
        <f ca="1">+IF(AND(ISNUMBER(OFFSET('Sanitation Data'!$D$10,0,10*ROW('Sanitation Data'!D194))),'Data Summary'!CM200="Yes"),OFFSET('Sanitation Data'!$D$10,0,10*ROW('Sanitation Data'!D194)),NA())</f>
        <v>#N/A</v>
      </c>
      <c r="Y200" s="507" t="e">
        <f ca="1">+IF(AND(ISNUMBER(OFFSET('Sanitation Data'!$D$11,0,10*ROW('Sanitation Data'!D194))),'Data Summary'!CN200="Yes"),OFFSET('Sanitation Data'!$D$11,0,10*ROW('Sanitation Data'!D194)),NA())</f>
        <v>#N/A</v>
      </c>
      <c r="Z200" s="507" t="e">
        <f ca="1">+IF(AND(ISNUMBER(OFFSET('Sanitation Data'!$D$12,0,10*ROW('Sanitation Data'!D194))),'Data Summary'!CO200="Yes"),OFFSET('Sanitation Data'!$D$12,0,10*ROW('Sanitation Data'!D194)),NA())</f>
        <v>#N/A</v>
      </c>
      <c r="AA200" s="507" t="e">
        <f ca="1">+IF(AND(ISNUMBER(OFFSET('Sanitation Data'!$E$4,0,10*ROW('Sanitation Data'!E194))),'Data Summary'!CP200="Yes"),100-OFFSET('Sanitation Data'!$E$4,0,10*ROW('Sanitation Data'!E194)),NA())</f>
        <v>#N/A</v>
      </c>
      <c r="AB200" s="507" t="e">
        <f ca="1">+IF(AND(ISNUMBER(OFFSET('Sanitation Data'!$E$6,0,10*ROW('Sanitation Data'!E194))),'Data Summary'!CQ200="Yes"),OFFSET('Sanitation Data'!$E$6,0,10*ROW('Sanitation Data'!E194)),NA())</f>
        <v>#N/A</v>
      </c>
      <c r="AC200" s="507" t="e">
        <f ca="1">+IF(AND(ISNUMBER(OFFSET('Sanitation Data'!$E$10,0,10*ROW('Sanitation Data'!E194))),'Data Summary'!CR200="Yes"),OFFSET('Sanitation Data'!$E$10,0,10*ROW('Sanitation Data'!E194)),NA())</f>
        <v>#N/A</v>
      </c>
      <c r="AD200" s="507" t="e">
        <f ca="1">+IF(AND(ISNUMBER(OFFSET('Sanitation Data'!$E$11,0,10*ROW('Sanitation Data'!E194))),'Data Summary'!CS200="Yes"),OFFSET('Sanitation Data'!$E$11,0,10*ROW('Sanitation Data'!E194)),NA())</f>
        <v>#N/A</v>
      </c>
      <c r="AE200" s="507" t="e">
        <f ca="1">+IF(AND(ISNUMBER(OFFSET('Sanitation Data'!$E$12,0,10*ROW('Sanitation Data'!E194))),'Data Summary'!CT200="Yes"),OFFSET('Sanitation Data'!$E$12,0,10*ROW('Sanitation Data'!E194)),NA())</f>
        <v>#N/A</v>
      </c>
      <c r="AF200" s="507" t="e">
        <f ca="1">+IF(AND(ISNUMBER(OFFSET('Sanitation Data'!$F$4,0,10*ROW('Sanitation Data'!F194))),'Data Summary'!CU200="Yes"),100-OFFSET('Sanitation Data'!$F$4,0,10*ROW('Sanitation Data'!F194)),NA())</f>
        <v>#N/A</v>
      </c>
      <c r="AG200" s="507" t="e">
        <f ca="1">+IF(AND(ISNUMBER(OFFSET('Sanitation Data'!$F$6,0,10*ROW('Sanitation Data'!F194))),'Data Summary'!CV200="Yes"),OFFSET('Sanitation Data'!$F$6,0,10*ROW('Sanitation Data'!F194)),NA())</f>
        <v>#N/A</v>
      </c>
      <c r="AH200" s="507" t="e">
        <f ca="1">+IF(AND(ISNUMBER(OFFSET('Sanitation Data'!$F$10,0,10*ROW('Sanitation Data'!F194))),'Data Summary'!CW200="Yes"),OFFSET('Sanitation Data'!$F$10,0,10*ROW('Sanitation Data'!F194)),NA())</f>
        <v>#N/A</v>
      </c>
      <c r="AI200" s="507" t="e">
        <f ca="1">+IF(AND(ISNUMBER(OFFSET('Sanitation Data'!$F$11,0,10*ROW('Sanitation Data'!F194))),'Data Summary'!CX200="Yes"),OFFSET('Sanitation Data'!$F$11,0,10*ROW('Sanitation Data'!F194)),NA())</f>
        <v>#N/A</v>
      </c>
      <c r="AJ200" s="507" t="e">
        <f ca="1">+IF(AND(ISNUMBER(OFFSET('Sanitation Data'!$F$12,0,10*ROW('Sanitation Data'!F194))),'Data Summary'!CY200="Yes"),OFFSET('Sanitation Data'!$F$12,0,10*ROW('Sanitation Data'!F194)),NA())</f>
        <v>#N/A</v>
      </c>
      <c r="AK200" s="507" t="e">
        <f ca="1">+IF(AND(ISNUMBER(OFFSET('Sanitation Data'!$G$4,0,10*ROW('Sanitation Data'!G194))),'Data Summary'!CZ200="Yes"),100-OFFSET('Sanitation Data'!$G$4,0,10*ROW('Sanitation Data'!G194)),NA())</f>
        <v>#N/A</v>
      </c>
      <c r="AL200" s="507" t="e">
        <f ca="1">+IF(AND(ISNUMBER(OFFSET('Sanitation Data'!$G$6,0,10*ROW('Sanitation Data'!G194))),'Data Summary'!DA200="Yes"),OFFSET('Sanitation Data'!$G$6,0,10*ROW('Sanitation Data'!G194)),NA())</f>
        <v>#N/A</v>
      </c>
      <c r="AM200" s="507" t="e">
        <f ca="1">+IF(AND(ISNUMBER(OFFSET('Sanitation Data'!$G$10,0,10*ROW('Sanitation Data'!G194))),'Data Summary'!DB200="Yes"),OFFSET('Sanitation Data'!$G$10,0,10*ROW('Sanitation Data'!G194)),NA())</f>
        <v>#N/A</v>
      </c>
      <c r="AN200" s="507" t="e">
        <f ca="1">+IF(AND(ISNUMBER(OFFSET('Sanitation Data'!$G$11,0,10*ROW('Sanitation Data'!G194))),'Data Summary'!DC200="Yes"),OFFSET('Sanitation Data'!$G$11,0,10*ROW('Sanitation Data'!G194)),NA())</f>
        <v>#N/A</v>
      </c>
      <c r="AO200" s="507" t="e">
        <f ca="1">+IF(AND(ISNUMBER(OFFSET('Sanitation Data'!$G$12,0,10*ROW('Sanitation Data'!G194))),'Data Summary'!DD200="Yes"),OFFSET('Sanitation Data'!$G$12,0,10*ROW('Sanitation Data'!G194)),NA())</f>
        <v>#N/A</v>
      </c>
      <c r="AP200" s="507" t="e">
        <f ca="1">+IF(AND(ISNUMBER(OFFSET('Sanitation Data'!$H$4,0,10*ROW('Sanitation Data'!H194))),'Data Summary'!DE200="Yes"),100-OFFSET('Sanitation Data'!$H$4,0,10*ROW('Sanitation Data'!H194)),NA())</f>
        <v>#N/A</v>
      </c>
      <c r="AQ200" s="507" t="e">
        <f ca="1">+IF(AND(ISNUMBER(OFFSET('Sanitation Data'!$H$6,0,10*ROW('Sanitation Data'!H194))),'Data Summary'!DF200="Yes"),OFFSET('Sanitation Data'!$H$6,0,10*ROW('Sanitation Data'!H194)),NA())</f>
        <v>#N/A</v>
      </c>
      <c r="AR200" s="507" t="e">
        <f ca="1">+IF(AND(ISNUMBER(OFFSET('Sanitation Data'!$H$10,0,10*ROW('Sanitation Data'!H194))),'Data Summary'!DG200="Yes"),OFFSET('Sanitation Data'!$H$10,0,10*ROW('Sanitation Data'!H194)),NA())</f>
        <v>#N/A</v>
      </c>
      <c r="AS200" s="507" t="e">
        <f ca="1">+IF(AND(ISNUMBER(OFFSET('Sanitation Data'!$H$11,0,10*ROW('Sanitation Data'!H194))),'Data Summary'!DH200="Yes"),OFFSET('Sanitation Data'!$H$11,0,10*ROW('Sanitation Data'!H194)),NA())</f>
        <v>#N/A</v>
      </c>
      <c r="AT200" s="507" t="e">
        <f ca="1">+IF(AND(ISNUMBER(OFFSET('Sanitation Data'!$H$12,0,10*ROW('Sanitation Data'!H194))),'Data Summary'!DI200="Yes"),OFFSET('Sanitation Data'!$H$12,0,10*ROW('Sanitation Data'!H194)),NA())</f>
        <v>#N/A</v>
      </c>
      <c r="AU200" s="507" t="e">
        <f ca="1">+IF(AND(ISNUMBER(OFFSET('Sanitation Data'!$I$4,0,10*ROW('Sanitation Data'!I194))),'Data Summary'!DJ200="Yes"),100-OFFSET('Sanitation Data'!$I$4,0,10*ROW('Sanitation Data'!I194)),NA())</f>
        <v>#N/A</v>
      </c>
      <c r="AV200" s="507" t="e">
        <f ca="1">+IF(AND(ISNUMBER(OFFSET('Sanitation Data'!$I$6,0,10*ROW('Sanitation Data'!I194))),'Data Summary'!DK200="Yes"),OFFSET('Sanitation Data'!$I$6,0,10*ROW('Sanitation Data'!I194)),NA())</f>
        <v>#N/A</v>
      </c>
      <c r="AW200" s="507" t="e">
        <f ca="1">+IF(AND(ISNUMBER(OFFSET('Sanitation Data'!$I$10,0,10*ROW('Sanitation Data'!I194))),'Data Summary'!DL200="Yes"),OFFSET('Sanitation Data'!$I$10,0,10*ROW('Sanitation Data'!I194)),NA())</f>
        <v>#N/A</v>
      </c>
      <c r="AX200" s="507" t="e">
        <f ca="1">+IF(AND(ISNUMBER(OFFSET('Sanitation Data'!$I$11,0,10*ROW('Sanitation Data'!I194))),'Data Summary'!DM200="Yes"),OFFSET('Sanitation Data'!$I$11,0,10*ROW('Sanitation Data'!I194)),NA())</f>
        <v>#N/A</v>
      </c>
      <c r="AY200" s="507" t="e">
        <f ca="1">+IF(AND(ISNUMBER(OFFSET('Sanitation Data'!$I$12,0,10*ROW('Sanitation Data'!I194))),'Data Summary'!DN200="Yes"),OFFSET('Sanitation Data'!$I$12,0,10*ROW('Sanitation Data'!I194)),NA())</f>
        <v>#N/A</v>
      </c>
      <c r="AZ200" s="508" t="e">
        <f ca="1">+IF(AND(ISNUMBER(OFFSET('Hygiene Data'!$D$5,0,10*ROW('Hygiene Data'!D194))),'Data Summary'!DO200="Yes"),OFFSET('Hygiene Data'!$D$5,0,10*ROW('Hygiene Data'!D194)),NA())</f>
        <v>#N/A</v>
      </c>
      <c r="BA200" s="508" t="e">
        <f ca="1">+IF(AND(ISNUMBER(OFFSET('Hygiene Data'!$D$7,0,10*ROW('Hygiene Data'!D194))),'Data Summary'!DP200="Yes"),OFFSET('Hygiene Data'!$D$7,0,10*ROW('Hygiene Data'!D194)),NA())</f>
        <v>#N/A</v>
      </c>
      <c r="BB200" s="508" t="e">
        <f ca="1">+IF(AND(ISNUMBER(OFFSET('Hygiene Data'!$D$9,0,10*ROW('Hygiene Data'!D194))),'Data Summary'!DQ200="Yes"),OFFSET('Hygiene Data'!$D$9,0,10*ROW('Hygiene Data'!D194)),NA())</f>
        <v>#N/A</v>
      </c>
      <c r="BC200" s="508" t="e">
        <f ca="1">+IF(AND(ISNUMBER(OFFSET('Hygiene Data'!$E$5,0,10*ROW('Hygiene Data'!E194))),'Data Summary'!DR200="Yes"),OFFSET('Hygiene Data'!$E$5,0,10*ROW('Hygiene Data'!E194)),NA())</f>
        <v>#N/A</v>
      </c>
      <c r="BD200" s="508" t="e">
        <f ca="1">+IF(AND(ISNUMBER(OFFSET('Hygiene Data'!$E$7,0,10*ROW('Hygiene Data'!E194))),'Data Summary'!DS200="Yes"),OFFSET('Hygiene Data'!$E$7,0,10*ROW('Hygiene Data'!E194)),NA())</f>
        <v>#N/A</v>
      </c>
      <c r="BE200" s="508" t="e">
        <f ca="1">+IF(AND(ISNUMBER(OFFSET('Hygiene Data'!$E$9,0,10*ROW('Hygiene Data'!E194))),'Data Summary'!DT200="Yes"),OFFSET('Hygiene Data'!$E$9,0,10*ROW('Hygiene Data'!E194)),NA())</f>
        <v>#N/A</v>
      </c>
      <c r="BF200" s="508" t="e">
        <f ca="1">+IF(AND(ISNUMBER(OFFSET('Hygiene Data'!$F$5,0,10*ROW('Hygiene Data'!F194))),'Data Summary'!DU200="Yes"),OFFSET('Hygiene Data'!$F$5,0,10*ROW('Hygiene Data'!F194)),NA())</f>
        <v>#N/A</v>
      </c>
      <c r="BG200" s="508" t="e">
        <f ca="1">+IF(AND(ISNUMBER(OFFSET('Hygiene Data'!$F$7,0,10*ROW('Hygiene Data'!F194))),'Data Summary'!DV200="Yes"),OFFSET('Hygiene Data'!$F$7,0,10*ROW('Hygiene Data'!F194)),NA())</f>
        <v>#N/A</v>
      </c>
      <c r="BH200" s="508" t="e">
        <f ca="1">+IF(AND(ISNUMBER(OFFSET('Hygiene Data'!$F$9,0,10*ROW('Hygiene Data'!F194))),'Data Summary'!DW200="Yes"),OFFSET('Hygiene Data'!$F$9,0,10*ROW('Hygiene Data'!F194)),NA())</f>
        <v>#N/A</v>
      </c>
      <c r="BI200" s="508" t="e">
        <f ca="1">+IF(AND(ISNUMBER(OFFSET('Hygiene Data'!$G$5,0,10*ROW('Hygiene Data'!G194))),'Data Summary'!DX200="Yes"),OFFSET('Hygiene Data'!$G$5,0,10*ROW('Hygiene Data'!G194)),NA())</f>
        <v>#N/A</v>
      </c>
      <c r="BJ200" s="508" t="e">
        <f ca="1">+IF(AND(ISNUMBER(OFFSET('Hygiene Data'!$G$7,0,10*ROW('Hygiene Data'!G194))),'Data Summary'!DY200="Yes"),OFFSET('Hygiene Data'!$G$7,0,10*ROW('Hygiene Data'!G194)),NA())</f>
        <v>#N/A</v>
      </c>
      <c r="BK200" s="508" t="e">
        <f ca="1">+IF(AND(ISNUMBER(OFFSET('Hygiene Data'!$G$9,0,10*ROW('Hygiene Data'!G194))),'Data Summary'!DZ200="Yes"),OFFSET('Hygiene Data'!$G$9,0,10*ROW('Hygiene Data'!G194)),NA())</f>
        <v>#N/A</v>
      </c>
      <c r="BL200" s="508" t="e">
        <f ca="1">+IF(AND(ISNUMBER(OFFSET('Hygiene Data'!$H$5,0,10*ROW('Hygiene Data'!H194))),'Data Summary'!EA200="Yes"),OFFSET('Hygiene Data'!$H$5,0,10*ROW('Hygiene Data'!H194)),NA())</f>
        <v>#N/A</v>
      </c>
      <c r="BM200" s="508" t="e">
        <f ca="1">+IF(AND(ISNUMBER(OFFSET('Hygiene Data'!$H$7,0,10*ROW('Hygiene Data'!H194))),'Data Summary'!EB200="Yes"),OFFSET('Hygiene Data'!$H$7,0,10*ROW('Hygiene Data'!H194)),NA())</f>
        <v>#N/A</v>
      </c>
      <c r="BN200" s="508" t="e">
        <f ca="1">+IF(AND(ISNUMBER(OFFSET('Hygiene Data'!$H$9,0,10*ROW('Hygiene Data'!H194))),'Data Summary'!EC200="Yes"),OFFSET('Hygiene Data'!$H$9,0,10*ROW('Hygiene Data'!H194)),NA())</f>
        <v>#N/A</v>
      </c>
      <c r="BO200" s="508" t="e">
        <f ca="1">+IF(AND(ISNUMBER(OFFSET('Hygiene Data'!$I$5,0,10*ROW('Hygiene Data'!I194))),'Data Summary'!ED200="Yes"),OFFSET('Hygiene Data'!$I$5,0,10*ROW('Hygiene Data'!I194)),NA())</f>
        <v>#N/A</v>
      </c>
      <c r="BP200" s="508" t="e">
        <f ca="1">+IF(AND(ISNUMBER(OFFSET('Hygiene Data'!$I$7,0,10*ROW('Hygiene Data'!I194))),'Data Summary'!EE200="Yes"),OFFSET('Hygiene Data'!$I$7,0,10*ROW('Hygiene Data'!I194)),NA())</f>
        <v>#N/A</v>
      </c>
      <c r="BQ200" s="508" t="e">
        <f ca="1">+IF(AND(ISNUMBER(OFFSET('Hygiene Data'!$I$9,0,10*ROW('Hygiene Data'!I194))),'Data Summary'!EF200="Yes"),OFFSET('Hygiene Data'!$I$9,0,10*ROW('Hygiene Data'!I194)),NA())</f>
        <v>#N/A</v>
      </c>
    </row>
    <row r="201" spans="1:69" x14ac:dyDescent="0.25">
      <c r="A201" s="504" t="e">
        <f ca="1">+RIGHT('Data Summary'!A201,LEN('Data Summary'!A201)-9)</f>
        <v>#VALUE!</v>
      </c>
      <c r="B201" s="478" t="str">
        <f ca="1">+IF(ISTEXT('Data Summary'!B201),'Data Summary'!B201,"")</f>
        <v/>
      </c>
      <c r="C201" s="505" t="e">
        <f ca="1">+VALUE('Data Summary'!C201)</f>
        <v>#VALUE!</v>
      </c>
      <c r="D201" s="506" t="e">
        <f ca="1">+IF(AND(ISNUMBER(OFFSET('Water Data'!$D$4,0,10*ROW('Water Data'!D195))),'Data Summary'!BS201="Yes"),100-OFFSET('Water Data'!$D$4,0,10*ROW('Water Data'!D195)),NA())</f>
        <v>#N/A</v>
      </c>
      <c r="E201" s="506" t="e">
        <f ca="1">+IF(AND(ISNUMBER(OFFSET('Water Data'!$D$6,0,10*ROW('Water Data'!D195))),'Data Summary'!BT201="Yes"),OFFSET('Water Data'!$D$6,0,10*ROW('Water Data'!D195)),NA())</f>
        <v>#N/A</v>
      </c>
      <c r="F201" s="506" t="e">
        <f ca="1">+IF(AND(ISNUMBER(OFFSET('Water Data'!$D$9,0,10*ROW('Water Data'!D195))),'Data Summary'!BU201="Yes"),OFFSET('Water Data'!$D$9,0,10*ROW('Water Data'!D195)),NA())</f>
        <v>#N/A</v>
      </c>
      <c r="G201" s="506" t="e">
        <f ca="1">+IF(AND(ISNUMBER(OFFSET('Water Data'!$E$4,0,10*ROW('Water Data'!E195))),'Data Summary'!BV201="Yes"),100-OFFSET('Water Data'!$E$4,0,10*ROW('Water Data'!E195)),NA())</f>
        <v>#N/A</v>
      </c>
      <c r="H201" s="506" t="e">
        <f ca="1">+IF(AND(ISNUMBER(OFFSET('Water Data'!$E$6,0,10*ROW('Water Data'!E195))),'Data Summary'!BW201="Yes"),OFFSET('Water Data'!$E$6,0,10*ROW('Water Data'!E195)),NA())</f>
        <v>#N/A</v>
      </c>
      <c r="I201" s="506" t="e">
        <f ca="1">+IF(AND(ISNUMBER(OFFSET('Water Data'!$E$9,0,10*ROW('Water Data'!E195))),'Data Summary'!BX201="Yes"),OFFSET('Water Data'!$E$9,0,10*ROW('Water Data'!E195)),NA())</f>
        <v>#N/A</v>
      </c>
      <c r="J201" s="506" t="e">
        <f ca="1">+IF(AND(ISNUMBER(OFFSET('Water Data'!$F$4,0,10*ROW('Water Data'!F195))),'Data Summary'!BY201="Yes"),100-OFFSET('Water Data'!$F$4,0,10*ROW('Water Data'!F195)),NA())</f>
        <v>#N/A</v>
      </c>
      <c r="K201" s="506" t="e">
        <f ca="1">+IF(AND(ISNUMBER(OFFSET('Water Data'!$F$6,0,10*ROW('Water Data'!F195))),'Data Summary'!BZ201="Yes"),OFFSET('Water Data'!$F$6,0,10*ROW('Water Data'!F195)),NA())</f>
        <v>#N/A</v>
      </c>
      <c r="L201" s="506" t="e">
        <f ca="1">+IF(AND(ISNUMBER(OFFSET('Water Data'!$F$9,0,10*ROW('Water Data'!F195))),'Data Summary'!CA201="Yes"),OFFSET('Water Data'!$F$9,0,10*ROW('Water Data'!F195)),NA())</f>
        <v>#N/A</v>
      </c>
      <c r="M201" s="506" t="e">
        <f ca="1">+IF(AND(ISNUMBER(OFFSET('Water Data'!$G$4,0,10*ROW('Water Data'!G195))),'Data Summary'!CB201="Yes"),100-OFFSET('Water Data'!$G$4,0,10*ROW('Water Data'!G195)),NA())</f>
        <v>#N/A</v>
      </c>
      <c r="N201" s="506" t="e">
        <f ca="1">+IF(AND(ISNUMBER(OFFSET('Water Data'!$G$6,0,10*ROW('Water Data'!G195))),'Data Summary'!CC201="Yes"),OFFSET('Water Data'!$G$6,0,10*ROW('Water Data'!G195)),NA())</f>
        <v>#N/A</v>
      </c>
      <c r="O201" s="506" t="e">
        <f ca="1">+IF(AND(ISNUMBER(OFFSET('Water Data'!$G$9,0,10*ROW('Water Data'!G195))),'Data Summary'!CD201="Yes"),OFFSET('Water Data'!$G$9,0,10*ROW('Water Data'!G195)),NA())</f>
        <v>#N/A</v>
      </c>
      <c r="P201" s="506" t="e">
        <f ca="1">+IF(AND(ISNUMBER(OFFSET('Water Data'!$H$4,0,10*ROW('Water Data'!H195))),'Data Summary'!CE201="Yes"),100-OFFSET('Water Data'!$H$4,0,10*ROW('Water Data'!H195)),NA())</f>
        <v>#N/A</v>
      </c>
      <c r="Q201" s="506" t="e">
        <f ca="1">+IF(AND(ISNUMBER(OFFSET('Water Data'!$H$6,0,10*ROW('Water Data'!H195))),'Data Summary'!CF201="Yes"),OFFSET('Water Data'!$H$6,0,10*ROW('Water Data'!H195)),NA())</f>
        <v>#N/A</v>
      </c>
      <c r="R201" s="506" t="e">
        <f ca="1">+IF(AND(ISNUMBER(OFFSET('Water Data'!$H$9,0,10*ROW('Water Data'!H195))),'Data Summary'!CG201="Yes"),OFFSET('Water Data'!$H$9,0,10*ROW('Water Data'!H195)),NA())</f>
        <v>#N/A</v>
      </c>
      <c r="S201" s="506" t="e">
        <f ca="1">+IF(AND(ISNUMBER(OFFSET('Water Data'!$I$4,0,10*ROW('Water Data'!I195))),'Data Summary'!CH201="Yes"),100-OFFSET('Water Data'!$I$4,0,10*ROW('Water Data'!I195)),NA())</f>
        <v>#N/A</v>
      </c>
      <c r="T201" s="506" t="e">
        <f ca="1">+IF(AND(ISNUMBER(OFFSET('Water Data'!$I$6,0,10*ROW('Water Data'!I195))),'Data Summary'!CI201="Yes"),OFFSET('Water Data'!$I$6,0,10*ROW('Water Data'!I195)),NA())</f>
        <v>#N/A</v>
      </c>
      <c r="U201" s="506" t="e">
        <f ca="1">+IF(AND(ISNUMBER(OFFSET('Water Data'!$I$9,0,10*ROW('Water Data'!I195))),'Data Summary'!CJ201="Yes"),OFFSET('Water Data'!$I$9,0,10*ROW('Water Data'!I195)),NA())</f>
        <v>#N/A</v>
      </c>
      <c r="V201" s="507" t="e">
        <f ca="1">+IF(AND(ISNUMBER(OFFSET('Sanitation Data'!$D$4,0,10*ROW('Sanitation Data'!D195))),'Data Summary'!CK201="Yes"),100-OFFSET('Sanitation Data'!$D$4,0,10*ROW('Sanitation Data'!D195)),NA())</f>
        <v>#N/A</v>
      </c>
      <c r="W201" s="507" t="e">
        <f ca="1">+IF(AND(ISNUMBER(OFFSET('Sanitation Data'!$D$6,0,10*ROW('Sanitation Data'!D195))),'Data Summary'!CL201="Yes"),OFFSET('Sanitation Data'!$D$6,0,10*ROW('Sanitation Data'!D195)),NA())</f>
        <v>#N/A</v>
      </c>
      <c r="X201" s="507" t="e">
        <f ca="1">+IF(AND(ISNUMBER(OFFSET('Sanitation Data'!$D$10,0,10*ROW('Sanitation Data'!D195))),'Data Summary'!CM201="Yes"),OFFSET('Sanitation Data'!$D$10,0,10*ROW('Sanitation Data'!D195)),NA())</f>
        <v>#N/A</v>
      </c>
      <c r="Y201" s="507" t="e">
        <f ca="1">+IF(AND(ISNUMBER(OFFSET('Sanitation Data'!$D$11,0,10*ROW('Sanitation Data'!D195))),'Data Summary'!CN201="Yes"),OFFSET('Sanitation Data'!$D$11,0,10*ROW('Sanitation Data'!D195)),NA())</f>
        <v>#N/A</v>
      </c>
      <c r="Z201" s="507" t="e">
        <f ca="1">+IF(AND(ISNUMBER(OFFSET('Sanitation Data'!$D$12,0,10*ROW('Sanitation Data'!D195))),'Data Summary'!CO201="Yes"),OFFSET('Sanitation Data'!$D$12,0,10*ROW('Sanitation Data'!D195)),NA())</f>
        <v>#N/A</v>
      </c>
      <c r="AA201" s="507" t="e">
        <f ca="1">+IF(AND(ISNUMBER(OFFSET('Sanitation Data'!$E$4,0,10*ROW('Sanitation Data'!E195))),'Data Summary'!CP201="Yes"),100-OFFSET('Sanitation Data'!$E$4,0,10*ROW('Sanitation Data'!E195)),NA())</f>
        <v>#N/A</v>
      </c>
      <c r="AB201" s="507" t="e">
        <f ca="1">+IF(AND(ISNUMBER(OFFSET('Sanitation Data'!$E$6,0,10*ROW('Sanitation Data'!E195))),'Data Summary'!CQ201="Yes"),OFFSET('Sanitation Data'!$E$6,0,10*ROW('Sanitation Data'!E195)),NA())</f>
        <v>#N/A</v>
      </c>
      <c r="AC201" s="507" t="e">
        <f ca="1">+IF(AND(ISNUMBER(OFFSET('Sanitation Data'!$E$10,0,10*ROW('Sanitation Data'!E195))),'Data Summary'!CR201="Yes"),OFFSET('Sanitation Data'!$E$10,0,10*ROW('Sanitation Data'!E195)),NA())</f>
        <v>#N/A</v>
      </c>
      <c r="AD201" s="507" t="e">
        <f ca="1">+IF(AND(ISNUMBER(OFFSET('Sanitation Data'!$E$11,0,10*ROW('Sanitation Data'!E195))),'Data Summary'!CS201="Yes"),OFFSET('Sanitation Data'!$E$11,0,10*ROW('Sanitation Data'!E195)),NA())</f>
        <v>#N/A</v>
      </c>
      <c r="AE201" s="507" t="e">
        <f ca="1">+IF(AND(ISNUMBER(OFFSET('Sanitation Data'!$E$12,0,10*ROW('Sanitation Data'!E195))),'Data Summary'!CT201="Yes"),OFFSET('Sanitation Data'!$E$12,0,10*ROW('Sanitation Data'!E195)),NA())</f>
        <v>#N/A</v>
      </c>
      <c r="AF201" s="507" t="e">
        <f ca="1">+IF(AND(ISNUMBER(OFFSET('Sanitation Data'!$F$4,0,10*ROW('Sanitation Data'!F195))),'Data Summary'!CU201="Yes"),100-OFFSET('Sanitation Data'!$F$4,0,10*ROW('Sanitation Data'!F195)),NA())</f>
        <v>#N/A</v>
      </c>
      <c r="AG201" s="507" t="e">
        <f ca="1">+IF(AND(ISNUMBER(OFFSET('Sanitation Data'!$F$6,0,10*ROW('Sanitation Data'!F195))),'Data Summary'!CV201="Yes"),OFFSET('Sanitation Data'!$F$6,0,10*ROW('Sanitation Data'!F195)),NA())</f>
        <v>#N/A</v>
      </c>
      <c r="AH201" s="507" t="e">
        <f ca="1">+IF(AND(ISNUMBER(OFFSET('Sanitation Data'!$F$10,0,10*ROW('Sanitation Data'!F195))),'Data Summary'!CW201="Yes"),OFFSET('Sanitation Data'!$F$10,0,10*ROW('Sanitation Data'!F195)),NA())</f>
        <v>#N/A</v>
      </c>
      <c r="AI201" s="507" t="e">
        <f ca="1">+IF(AND(ISNUMBER(OFFSET('Sanitation Data'!$F$11,0,10*ROW('Sanitation Data'!F195))),'Data Summary'!CX201="Yes"),OFFSET('Sanitation Data'!$F$11,0,10*ROW('Sanitation Data'!F195)),NA())</f>
        <v>#N/A</v>
      </c>
      <c r="AJ201" s="507" t="e">
        <f ca="1">+IF(AND(ISNUMBER(OFFSET('Sanitation Data'!$F$12,0,10*ROW('Sanitation Data'!F195))),'Data Summary'!CY201="Yes"),OFFSET('Sanitation Data'!$F$12,0,10*ROW('Sanitation Data'!F195)),NA())</f>
        <v>#N/A</v>
      </c>
      <c r="AK201" s="507" t="e">
        <f ca="1">+IF(AND(ISNUMBER(OFFSET('Sanitation Data'!$G$4,0,10*ROW('Sanitation Data'!G195))),'Data Summary'!CZ201="Yes"),100-OFFSET('Sanitation Data'!$G$4,0,10*ROW('Sanitation Data'!G195)),NA())</f>
        <v>#N/A</v>
      </c>
      <c r="AL201" s="507" t="e">
        <f ca="1">+IF(AND(ISNUMBER(OFFSET('Sanitation Data'!$G$6,0,10*ROW('Sanitation Data'!G195))),'Data Summary'!DA201="Yes"),OFFSET('Sanitation Data'!$G$6,0,10*ROW('Sanitation Data'!G195)),NA())</f>
        <v>#N/A</v>
      </c>
      <c r="AM201" s="507" t="e">
        <f ca="1">+IF(AND(ISNUMBER(OFFSET('Sanitation Data'!$G$10,0,10*ROW('Sanitation Data'!G195))),'Data Summary'!DB201="Yes"),OFFSET('Sanitation Data'!$G$10,0,10*ROW('Sanitation Data'!G195)),NA())</f>
        <v>#N/A</v>
      </c>
      <c r="AN201" s="507" t="e">
        <f ca="1">+IF(AND(ISNUMBER(OFFSET('Sanitation Data'!$G$11,0,10*ROW('Sanitation Data'!G195))),'Data Summary'!DC201="Yes"),OFFSET('Sanitation Data'!$G$11,0,10*ROW('Sanitation Data'!G195)),NA())</f>
        <v>#N/A</v>
      </c>
      <c r="AO201" s="507" t="e">
        <f ca="1">+IF(AND(ISNUMBER(OFFSET('Sanitation Data'!$G$12,0,10*ROW('Sanitation Data'!G195))),'Data Summary'!DD201="Yes"),OFFSET('Sanitation Data'!$G$12,0,10*ROW('Sanitation Data'!G195)),NA())</f>
        <v>#N/A</v>
      </c>
      <c r="AP201" s="507" t="e">
        <f ca="1">+IF(AND(ISNUMBER(OFFSET('Sanitation Data'!$H$4,0,10*ROW('Sanitation Data'!H195))),'Data Summary'!DE201="Yes"),100-OFFSET('Sanitation Data'!$H$4,0,10*ROW('Sanitation Data'!H195)),NA())</f>
        <v>#N/A</v>
      </c>
      <c r="AQ201" s="507" t="e">
        <f ca="1">+IF(AND(ISNUMBER(OFFSET('Sanitation Data'!$H$6,0,10*ROW('Sanitation Data'!H195))),'Data Summary'!DF201="Yes"),OFFSET('Sanitation Data'!$H$6,0,10*ROW('Sanitation Data'!H195)),NA())</f>
        <v>#N/A</v>
      </c>
      <c r="AR201" s="507" t="e">
        <f ca="1">+IF(AND(ISNUMBER(OFFSET('Sanitation Data'!$H$10,0,10*ROW('Sanitation Data'!H195))),'Data Summary'!DG201="Yes"),OFFSET('Sanitation Data'!$H$10,0,10*ROW('Sanitation Data'!H195)),NA())</f>
        <v>#N/A</v>
      </c>
      <c r="AS201" s="507" t="e">
        <f ca="1">+IF(AND(ISNUMBER(OFFSET('Sanitation Data'!$H$11,0,10*ROW('Sanitation Data'!H195))),'Data Summary'!DH201="Yes"),OFFSET('Sanitation Data'!$H$11,0,10*ROW('Sanitation Data'!H195)),NA())</f>
        <v>#N/A</v>
      </c>
      <c r="AT201" s="507" t="e">
        <f ca="1">+IF(AND(ISNUMBER(OFFSET('Sanitation Data'!$H$12,0,10*ROW('Sanitation Data'!H195))),'Data Summary'!DI201="Yes"),OFFSET('Sanitation Data'!$H$12,0,10*ROW('Sanitation Data'!H195)),NA())</f>
        <v>#N/A</v>
      </c>
      <c r="AU201" s="507" t="e">
        <f ca="1">+IF(AND(ISNUMBER(OFFSET('Sanitation Data'!$I$4,0,10*ROW('Sanitation Data'!I195))),'Data Summary'!DJ201="Yes"),100-OFFSET('Sanitation Data'!$I$4,0,10*ROW('Sanitation Data'!I195)),NA())</f>
        <v>#N/A</v>
      </c>
      <c r="AV201" s="507" t="e">
        <f ca="1">+IF(AND(ISNUMBER(OFFSET('Sanitation Data'!$I$6,0,10*ROW('Sanitation Data'!I195))),'Data Summary'!DK201="Yes"),OFFSET('Sanitation Data'!$I$6,0,10*ROW('Sanitation Data'!I195)),NA())</f>
        <v>#N/A</v>
      </c>
      <c r="AW201" s="507" t="e">
        <f ca="1">+IF(AND(ISNUMBER(OFFSET('Sanitation Data'!$I$10,0,10*ROW('Sanitation Data'!I195))),'Data Summary'!DL201="Yes"),OFFSET('Sanitation Data'!$I$10,0,10*ROW('Sanitation Data'!I195)),NA())</f>
        <v>#N/A</v>
      </c>
      <c r="AX201" s="507" t="e">
        <f ca="1">+IF(AND(ISNUMBER(OFFSET('Sanitation Data'!$I$11,0,10*ROW('Sanitation Data'!I195))),'Data Summary'!DM201="Yes"),OFFSET('Sanitation Data'!$I$11,0,10*ROW('Sanitation Data'!I195)),NA())</f>
        <v>#N/A</v>
      </c>
      <c r="AY201" s="507" t="e">
        <f ca="1">+IF(AND(ISNUMBER(OFFSET('Sanitation Data'!$I$12,0,10*ROW('Sanitation Data'!I195))),'Data Summary'!DN201="Yes"),OFFSET('Sanitation Data'!$I$12,0,10*ROW('Sanitation Data'!I195)),NA())</f>
        <v>#N/A</v>
      </c>
      <c r="AZ201" s="508" t="e">
        <f ca="1">+IF(AND(ISNUMBER(OFFSET('Hygiene Data'!$D$5,0,10*ROW('Hygiene Data'!D195))),'Data Summary'!DO201="Yes"),OFFSET('Hygiene Data'!$D$5,0,10*ROW('Hygiene Data'!D195)),NA())</f>
        <v>#N/A</v>
      </c>
      <c r="BA201" s="508" t="e">
        <f ca="1">+IF(AND(ISNUMBER(OFFSET('Hygiene Data'!$D$7,0,10*ROW('Hygiene Data'!D195))),'Data Summary'!DP201="Yes"),OFFSET('Hygiene Data'!$D$7,0,10*ROW('Hygiene Data'!D195)),NA())</f>
        <v>#N/A</v>
      </c>
      <c r="BB201" s="508" t="e">
        <f ca="1">+IF(AND(ISNUMBER(OFFSET('Hygiene Data'!$D$9,0,10*ROW('Hygiene Data'!D195))),'Data Summary'!DQ201="Yes"),OFFSET('Hygiene Data'!$D$9,0,10*ROW('Hygiene Data'!D195)),NA())</f>
        <v>#N/A</v>
      </c>
      <c r="BC201" s="508" t="e">
        <f ca="1">+IF(AND(ISNUMBER(OFFSET('Hygiene Data'!$E$5,0,10*ROW('Hygiene Data'!E195))),'Data Summary'!DR201="Yes"),OFFSET('Hygiene Data'!$E$5,0,10*ROW('Hygiene Data'!E195)),NA())</f>
        <v>#N/A</v>
      </c>
      <c r="BD201" s="508" t="e">
        <f ca="1">+IF(AND(ISNUMBER(OFFSET('Hygiene Data'!$E$7,0,10*ROW('Hygiene Data'!E195))),'Data Summary'!DS201="Yes"),OFFSET('Hygiene Data'!$E$7,0,10*ROW('Hygiene Data'!E195)),NA())</f>
        <v>#N/A</v>
      </c>
      <c r="BE201" s="508" t="e">
        <f ca="1">+IF(AND(ISNUMBER(OFFSET('Hygiene Data'!$E$9,0,10*ROW('Hygiene Data'!E195))),'Data Summary'!DT201="Yes"),OFFSET('Hygiene Data'!$E$9,0,10*ROW('Hygiene Data'!E195)),NA())</f>
        <v>#N/A</v>
      </c>
      <c r="BF201" s="508" t="e">
        <f ca="1">+IF(AND(ISNUMBER(OFFSET('Hygiene Data'!$F$5,0,10*ROW('Hygiene Data'!F195))),'Data Summary'!DU201="Yes"),OFFSET('Hygiene Data'!$F$5,0,10*ROW('Hygiene Data'!F195)),NA())</f>
        <v>#N/A</v>
      </c>
      <c r="BG201" s="508" t="e">
        <f ca="1">+IF(AND(ISNUMBER(OFFSET('Hygiene Data'!$F$7,0,10*ROW('Hygiene Data'!F195))),'Data Summary'!DV201="Yes"),OFFSET('Hygiene Data'!$F$7,0,10*ROW('Hygiene Data'!F195)),NA())</f>
        <v>#N/A</v>
      </c>
      <c r="BH201" s="508" t="e">
        <f ca="1">+IF(AND(ISNUMBER(OFFSET('Hygiene Data'!$F$9,0,10*ROW('Hygiene Data'!F195))),'Data Summary'!DW201="Yes"),OFFSET('Hygiene Data'!$F$9,0,10*ROW('Hygiene Data'!F195)),NA())</f>
        <v>#N/A</v>
      </c>
      <c r="BI201" s="508" t="e">
        <f ca="1">+IF(AND(ISNUMBER(OFFSET('Hygiene Data'!$G$5,0,10*ROW('Hygiene Data'!G195))),'Data Summary'!DX201="Yes"),OFFSET('Hygiene Data'!$G$5,0,10*ROW('Hygiene Data'!G195)),NA())</f>
        <v>#N/A</v>
      </c>
      <c r="BJ201" s="508" t="e">
        <f ca="1">+IF(AND(ISNUMBER(OFFSET('Hygiene Data'!$G$7,0,10*ROW('Hygiene Data'!G195))),'Data Summary'!DY201="Yes"),OFFSET('Hygiene Data'!$G$7,0,10*ROW('Hygiene Data'!G195)),NA())</f>
        <v>#N/A</v>
      </c>
      <c r="BK201" s="508" t="e">
        <f ca="1">+IF(AND(ISNUMBER(OFFSET('Hygiene Data'!$G$9,0,10*ROW('Hygiene Data'!G195))),'Data Summary'!DZ201="Yes"),OFFSET('Hygiene Data'!$G$9,0,10*ROW('Hygiene Data'!G195)),NA())</f>
        <v>#N/A</v>
      </c>
      <c r="BL201" s="508" t="e">
        <f ca="1">+IF(AND(ISNUMBER(OFFSET('Hygiene Data'!$H$5,0,10*ROW('Hygiene Data'!H195))),'Data Summary'!EA201="Yes"),OFFSET('Hygiene Data'!$H$5,0,10*ROW('Hygiene Data'!H195)),NA())</f>
        <v>#N/A</v>
      </c>
      <c r="BM201" s="508" t="e">
        <f ca="1">+IF(AND(ISNUMBER(OFFSET('Hygiene Data'!$H$7,0,10*ROW('Hygiene Data'!H195))),'Data Summary'!EB201="Yes"),OFFSET('Hygiene Data'!$H$7,0,10*ROW('Hygiene Data'!H195)),NA())</f>
        <v>#N/A</v>
      </c>
      <c r="BN201" s="508" t="e">
        <f ca="1">+IF(AND(ISNUMBER(OFFSET('Hygiene Data'!$H$9,0,10*ROW('Hygiene Data'!H195))),'Data Summary'!EC201="Yes"),OFFSET('Hygiene Data'!$H$9,0,10*ROW('Hygiene Data'!H195)),NA())</f>
        <v>#N/A</v>
      </c>
      <c r="BO201" s="508" t="e">
        <f ca="1">+IF(AND(ISNUMBER(OFFSET('Hygiene Data'!$I$5,0,10*ROW('Hygiene Data'!I195))),'Data Summary'!ED201="Yes"),OFFSET('Hygiene Data'!$I$5,0,10*ROW('Hygiene Data'!I195)),NA())</f>
        <v>#N/A</v>
      </c>
      <c r="BP201" s="508" t="e">
        <f ca="1">+IF(AND(ISNUMBER(OFFSET('Hygiene Data'!$I$7,0,10*ROW('Hygiene Data'!I195))),'Data Summary'!EE201="Yes"),OFFSET('Hygiene Data'!$I$7,0,10*ROW('Hygiene Data'!I195)),NA())</f>
        <v>#N/A</v>
      </c>
      <c r="BQ201" s="508" t="e">
        <f ca="1">+IF(AND(ISNUMBER(OFFSET('Hygiene Data'!$I$9,0,10*ROW('Hygiene Data'!I195))),'Data Summary'!EF201="Yes"),OFFSET('Hygiene Data'!$I$9,0,10*ROW('Hygiene Data'!I195)),NA())</f>
        <v>#N/A</v>
      </c>
    </row>
    <row r="202" spans="1:69" x14ac:dyDescent="0.25">
      <c r="A202" s="504" t="e">
        <f ca="1">+RIGHT('Data Summary'!A202,LEN('Data Summary'!A202)-9)</f>
        <v>#VALUE!</v>
      </c>
      <c r="B202" s="478" t="str">
        <f ca="1">+IF(ISTEXT('Data Summary'!B202),'Data Summary'!B202,"")</f>
        <v/>
      </c>
      <c r="C202" s="505" t="e">
        <f ca="1">+VALUE('Data Summary'!C202)</f>
        <v>#VALUE!</v>
      </c>
      <c r="D202" s="506" t="e">
        <f ca="1">+IF(AND(ISNUMBER(OFFSET('Water Data'!$D$4,0,10*ROW('Water Data'!D196))),'Data Summary'!BS202="Yes"),100-OFFSET('Water Data'!$D$4,0,10*ROW('Water Data'!D196)),NA())</f>
        <v>#N/A</v>
      </c>
      <c r="E202" s="506" t="e">
        <f ca="1">+IF(AND(ISNUMBER(OFFSET('Water Data'!$D$6,0,10*ROW('Water Data'!D196))),'Data Summary'!BT202="Yes"),OFFSET('Water Data'!$D$6,0,10*ROW('Water Data'!D196)),NA())</f>
        <v>#N/A</v>
      </c>
      <c r="F202" s="506" t="e">
        <f ca="1">+IF(AND(ISNUMBER(OFFSET('Water Data'!$D$9,0,10*ROW('Water Data'!D196))),'Data Summary'!BU202="Yes"),OFFSET('Water Data'!$D$9,0,10*ROW('Water Data'!D196)),NA())</f>
        <v>#N/A</v>
      </c>
      <c r="G202" s="506" t="e">
        <f ca="1">+IF(AND(ISNUMBER(OFFSET('Water Data'!$E$4,0,10*ROW('Water Data'!E196))),'Data Summary'!BV202="Yes"),100-OFFSET('Water Data'!$E$4,0,10*ROW('Water Data'!E196)),NA())</f>
        <v>#N/A</v>
      </c>
      <c r="H202" s="506" t="e">
        <f ca="1">+IF(AND(ISNUMBER(OFFSET('Water Data'!$E$6,0,10*ROW('Water Data'!E196))),'Data Summary'!BW202="Yes"),OFFSET('Water Data'!$E$6,0,10*ROW('Water Data'!E196)),NA())</f>
        <v>#N/A</v>
      </c>
      <c r="I202" s="506" t="e">
        <f ca="1">+IF(AND(ISNUMBER(OFFSET('Water Data'!$E$9,0,10*ROW('Water Data'!E196))),'Data Summary'!BX202="Yes"),OFFSET('Water Data'!$E$9,0,10*ROW('Water Data'!E196)),NA())</f>
        <v>#N/A</v>
      </c>
      <c r="J202" s="506" t="e">
        <f ca="1">+IF(AND(ISNUMBER(OFFSET('Water Data'!$F$4,0,10*ROW('Water Data'!F196))),'Data Summary'!BY202="Yes"),100-OFFSET('Water Data'!$F$4,0,10*ROW('Water Data'!F196)),NA())</f>
        <v>#N/A</v>
      </c>
      <c r="K202" s="506" t="e">
        <f ca="1">+IF(AND(ISNUMBER(OFFSET('Water Data'!$F$6,0,10*ROW('Water Data'!F196))),'Data Summary'!BZ202="Yes"),OFFSET('Water Data'!$F$6,0,10*ROW('Water Data'!F196)),NA())</f>
        <v>#N/A</v>
      </c>
      <c r="L202" s="506" t="e">
        <f ca="1">+IF(AND(ISNUMBER(OFFSET('Water Data'!$F$9,0,10*ROW('Water Data'!F196))),'Data Summary'!CA202="Yes"),OFFSET('Water Data'!$F$9,0,10*ROW('Water Data'!F196)),NA())</f>
        <v>#N/A</v>
      </c>
      <c r="M202" s="506" t="e">
        <f ca="1">+IF(AND(ISNUMBER(OFFSET('Water Data'!$G$4,0,10*ROW('Water Data'!G196))),'Data Summary'!CB202="Yes"),100-OFFSET('Water Data'!$G$4,0,10*ROW('Water Data'!G196)),NA())</f>
        <v>#N/A</v>
      </c>
      <c r="N202" s="506" t="e">
        <f ca="1">+IF(AND(ISNUMBER(OFFSET('Water Data'!$G$6,0,10*ROW('Water Data'!G196))),'Data Summary'!CC202="Yes"),OFFSET('Water Data'!$G$6,0,10*ROW('Water Data'!G196)),NA())</f>
        <v>#N/A</v>
      </c>
      <c r="O202" s="506" t="e">
        <f ca="1">+IF(AND(ISNUMBER(OFFSET('Water Data'!$G$9,0,10*ROW('Water Data'!G196))),'Data Summary'!CD202="Yes"),OFFSET('Water Data'!$G$9,0,10*ROW('Water Data'!G196)),NA())</f>
        <v>#N/A</v>
      </c>
      <c r="P202" s="506" t="e">
        <f ca="1">+IF(AND(ISNUMBER(OFFSET('Water Data'!$H$4,0,10*ROW('Water Data'!H196))),'Data Summary'!CE202="Yes"),100-OFFSET('Water Data'!$H$4,0,10*ROW('Water Data'!H196)),NA())</f>
        <v>#N/A</v>
      </c>
      <c r="Q202" s="506" t="e">
        <f ca="1">+IF(AND(ISNUMBER(OFFSET('Water Data'!$H$6,0,10*ROW('Water Data'!H196))),'Data Summary'!CF202="Yes"),OFFSET('Water Data'!$H$6,0,10*ROW('Water Data'!H196)),NA())</f>
        <v>#N/A</v>
      </c>
      <c r="R202" s="506" t="e">
        <f ca="1">+IF(AND(ISNUMBER(OFFSET('Water Data'!$H$9,0,10*ROW('Water Data'!H196))),'Data Summary'!CG202="Yes"),OFFSET('Water Data'!$H$9,0,10*ROW('Water Data'!H196)),NA())</f>
        <v>#N/A</v>
      </c>
      <c r="S202" s="506" t="e">
        <f ca="1">+IF(AND(ISNUMBER(OFFSET('Water Data'!$I$4,0,10*ROW('Water Data'!I196))),'Data Summary'!CH202="Yes"),100-OFFSET('Water Data'!$I$4,0,10*ROW('Water Data'!I196)),NA())</f>
        <v>#N/A</v>
      </c>
      <c r="T202" s="506" t="e">
        <f ca="1">+IF(AND(ISNUMBER(OFFSET('Water Data'!$I$6,0,10*ROW('Water Data'!I196))),'Data Summary'!CI202="Yes"),OFFSET('Water Data'!$I$6,0,10*ROW('Water Data'!I196)),NA())</f>
        <v>#N/A</v>
      </c>
      <c r="U202" s="506" t="e">
        <f ca="1">+IF(AND(ISNUMBER(OFFSET('Water Data'!$I$9,0,10*ROW('Water Data'!I196))),'Data Summary'!CJ202="Yes"),OFFSET('Water Data'!$I$9,0,10*ROW('Water Data'!I196)),NA())</f>
        <v>#N/A</v>
      </c>
      <c r="V202" s="507" t="e">
        <f ca="1">+IF(AND(ISNUMBER(OFFSET('Sanitation Data'!$D$4,0,10*ROW('Sanitation Data'!D196))),'Data Summary'!CK202="Yes"),100-OFFSET('Sanitation Data'!$D$4,0,10*ROW('Sanitation Data'!D196)),NA())</f>
        <v>#N/A</v>
      </c>
      <c r="W202" s="507" t="e">
        <f ca="1">+IF(AND(ISNUMBER(OFFSET('Sanitation Data'!$D$6,0,10*ROW('Sanitation Data'!D196))),'Data Summary'!CL202="Yes"),OFFSET('Sanitation Data'!$D$6,0,10*ROW('Sanitation Data'!D196)),NA())</f>
        <v>#N/A</v>
      </c>
      <c r="X202" s="507" t="e">
        <f ca="1">+IF(AND(ISNUMBER(OFFSET('Sanitation Data'!$D$10,0,10*ROW('Sanitation Data'!D196))),'Data Summary'!CM202="Yes"),OFFSET('Sanitation Data'!$D$10,0,10*ROW('Sanitation Data'!D196)),NA())</f>
        <v>#N/A</v>
      </c>
      <c r="Y202" s="507" t="e">
        <f ca="1">+IF(AND(ISNUMBER(OFFSET('Sanitation Data'!$D$11,0,10*ROW('Sanitation Data'!D196))),'Data Summary'!CN202="Yes"),OFFSET('Sanitation Data'!$D$11,0,10*ROW('Sanitation Data'!D196)),NA())</f>
        <v>#N/A</v>
      </c>
      <c r="Z202" s="507" t="e">
        <f ca="1">+IF(AND(ISNUMBER(OFFSET('Sanitation Data'!$D$12,0,10*ROW('Sanitation Data'!D196))),'Data Summary'!CO202="Yes"),OFFSET('Sanitation Data'!$D$12,0,10*ROW('Sanitation Data'!D196)),NA())</f>
        <v>#N/A</v>
      </c>
      <c r="AA202" s="507" t="e">
        <f ca="1">+IF(AND(ISNUMBER(OFFSET('Sanitation Data'!$E$4,0,10*ROW('Sanitation Data'!E196))),'Data Summary'!CP202="Yes"),100-OFFSET('Sanitation Data'!$E$4,0,10*ROW('Sanitation Data'!E196)),NA())</f>
        <v>#N/A</v>
      </c>
      <c r="AB202" s="507" t="e">
        <f ca="1">+IF(AND(ISNUMBER(OFFSET('Sanitation Data'!$E$6,0,10*ROW('Sanitation Data'!E196))),'Data Summary'!CQ202="Yes"),OFFSET('Sanitation Data'!$E$6,0,10*ROW('Sanitation Data'!E196)),NA())</f>
        <v>#N/A</v>
      </c>
      <c r="AC202" s="507" t="e">
        <f ca="1">+IF(AND(ISNUMBER(OFFSET('Sanitation Data'!$E$10,0,10*ROW('Sanitation Data'!E196))),'Data Summary'!CR202="Yes"),OFFSET('Sanitation Data'!$E$10,0,10*ROW('Sanitation Data'!E196)),NA())</f>
        <v>#N/A</v>
      </c>
      <c r="AD202" s="507" t="e">
        <f ca="1">+IF(AND(ISNUMBER(OFFSET('Sanitation Data'!$E$11,0,10*ROW('Sanitation Data'!E196))),'Data Summary'!CS202="Yes"),OFFSET('Sanitation Data'!$E$11,0,10*ROW('Sanitation Data'!E196)),NA())</f>
        <v>#N/A</v>
      </c>
      <c r="AE202" s="507" t="e">
        <f ca="1">+IF(AND(ISNUMBER(OFFSET('Sanitation Data'!$E$12,0,10*ROW('Sanitation Data'!E196))),'Data Summary'!CT202="Yes"),OFFSET('Sanitation Data'!$E$12,0,10*ROW('Sanitation Data'!E196)),NA())</f>
        <v>#N/A</v>
      </c>
      <c r="AF202" s="507" t="e">
        <f ca="1">+IF(AND(ISNUMBER(OFFSET('Sanitation Data'!$F$4,0,10*ROW('Sanitation Data'!F196))),'Data Summary'!CU202="Yes"),100-OFFSET('Sanitation Data'!$F$4,0,10*ROW('Sanitation Data'!F196)),NA())</f>
        <v>#N/A</v>
      </c>
      <c r="AG202" s="507" t="e">
        <f ca="1">+IF(AND(ISNUMBER(OFFSET('Sanitation Data'!$F$6,0,10*ROW('Sanitation Data'!F196))),'Data Summary'!CV202="Yes"),OFFSET('Sanitation Data'!$F$6,0,10*ROW('Sanitation Data'!F196)),NA())</f>
        <v>#N/A</v>
      </c>
      <c r="AH202" s="507" t="e">
        <f ca="1">+IF(AND(ISNUMBER(OFFSET('Sanitation Data'!$F$10,0,10*ROW('Sanitation Data'!F196))),'Data Summary'!CW202="Yes"),OFFSET('Sanitation Data'!$F$10,0,10*ROW('Sanitation Data'!F196)),NA())</f>
        <v>#N/A</v>
      </c>
      <c r="AI202" s="507" t="e">
        <f ca="1">+IF(AND(ISNUMBER(OFFSET('Sanitation Data'!$F$11,0,10*ROW('Sanitation Data'!F196))),'Data Summary'!CX202="Yes"),OFFSET('Sanitation Data'!$F$11,0,10*ROW('Sanitation Data'!F196)),NA())</f>
        <v>#N/A</v>
      </c>
      <c r="AJ202" s="507" t="e">
        <f ca="1">+IF(AND(ISNUMBER(OFFSET('Sanitation Data'!$F$12,0,10*ROW('Sanitation Data'!F196))),'Data Summary'!CY202="Yes"),OFFSET('Sanitation Data'!$F$12,0,10*ROW('Sanitation Data'!F196)),NA())</f>
        <v>#N/A</v>
      </c>
      <c r="AK202" s="507" t="e">
        <f ca="1">+IF(AND(ISNUMBER(OFFSET('Sanitation Data'!$G$4,0,10*ROW('Sanitation Data'!G196))),'Data Summary'!CZ202="Yes"),100-OFFSET('Sanitation Data'!$G$4,0,10*ROW('Sanitation Data'!G196)),NA())</f>
        <v>#N/A</v>
      </c>
      <c r="AL202" s="507" t="e">
        <f ca="1">+IF(AND(ISNUMBER(OFFSET('Sanitation Data'!$G$6,0,10*ROW('Sanitation Data'!G196))),'Data Summary'!DA202="Yes"),OFFSET('Sanitation Data'!$G$6,0,10*ROW('Sanitation Data'!G196)),NA())</f>
        <v>#N/A</v>
      </c>
      <c r="AM202" s="507" t="e">
        <f ca="1">+IF(AND(ISNUMBER(OFFSET('Sanitation Data'!$G$10,0,10*ROW('Sanitation Data'!G196))),'Data Summary'!DB202="Yes"),OFFSET('Sanitation Data'!$G$10,0,10*ROW('Sanitation Data'!G196)),NA())</f>
        <v>#N/A</v>
      </c>
      <c r="AN202" s="507" t="e">
        <f ca="1">+IF(AND(ISNUMBER(OFFSET('Sanitation Data'!$G$11,0,10*ROW('Sanitation Data'!G196))),'Data Summary'!DC202="Yes"),OFFSET('Sanitation Data'!$G$11,0,10*ROW('Sanitation Data'!G196)),NA())</f>
        <v>#N/A</v>
      </c>
      <c r="AO202" s="507" t="e">
        <f ca="1">+IF(AND(ISNUMBER(OFFSET('Sanitation Data'!$G$12,0,10*ROW('Sanitation Data'!G196))),'Data Summary'!DD202="Yes"),OFFSET('Sanitation Data'!$G$12,0,10*ROW('Sanitation Data'!G196)),NA())</f>
        <v>#N/A</v>
      </c>
      <c r="AP202" s="507" t="e">
        <f ca="1">+IF(AND(ISNUMBER(OFFSET('Sanitation Data'!$H$4,0,10*ROW('Sanitation Data'!H196))),'Data Summary'!DE202="Yes"),100-OFFSET('Sanitation Data'!$H$4,0,10*ROW('Sanitation Data'!H196)),NA())</f>
        <v>#N/A</v>
      </c>
      <c r="AQ202" s="507" t="e">
        <f ca="1">+IF(AND(ISNUMBER(OFFSET('Sanitation Data'!$H$6,0,10*ROW('Sanitation Data'!H196))),'Data Summary'!DF202="Yes"),OFFSET('Sanitation Data'!$H$6,0,10*ROW('Sanitation Data'!H196)),NA())</f>
        <v>#N/A</v>
      </c>
      <c r="AR202" s="507" t="e">
        <f ca="1">+IF(AND(ISNUMBER(OFFSET('Sanitation Data'!$H$10,0,10*ROW('Sanitation Data'!H196))),'Data Summary'!DG202="Yes"),OFFSET('Sanitation Data'!$H$10,0,10*ROW('Sanitation Data'!H196)),NA())</f>
        <v>#N/A</v>
      </c>
      <c r="AS202" s="507" t="e">
        <f ca="1">+IF(AND(ISNUMBER(OFFSET('Sanitation Data'!$H$11,0,10*ROW('Sanitation Data'!H196))),'Data Summary'!DH202="Yes"),OFFSET('Sanitation Data'!$H$11,0,10*ROW('Sanitation Data'!H196)),NA())</f>
        <v>#N/A</v>
      </c>
      <c r="AT202" s="507" t="e">
        <f ca="1">+IF(AND(ISNUMBER(OFFSET('Sanitation Data'!$H$12,0,10*ROW('Sanitation Data'!H196))),'Data Summary'!DI202="Yes"),OFFSET('Sanitation Data'!$H$12,0,10*ROW('Sanitation Data'!H196)),NA())</f>
        <v>#N/A</v>
      </c>
      <c r="AU202" s="507" t="e">
        <f ca="1">+IF(AND(ISNUMBER(OFFSET('Sanitation Data'!$I$4,0,10*ROW('Sanitation Data'!I196))),'Data Summary'!DJ202="Yes"),100-OFFSET('Sanitation Data'!$I$4,0,10*ROW('Sanitation Data'!I196)),NA())</f>
        <v>#N/A</v>
      </c>
      <c r="AV202" s="507" t="e">
        <f ca="1">+IF(AND(ISNUMBER(OFFSET('Sanitation Data'!$I$6,0,10*ROW('Sanitation Data'!I196))),'Data Summary'!DK202="Yes"),OFFSET('Sanitation Data'!$I$6,0,10*ROW('Sanitation Data'!I196)),NA())</f>
        <v>#N/A</v>
      </c>
      <c r="AW202" s="507" t="e">
        <f ca="1">+IF(AND(ISNUMBER(OFFSET('Sanitation Data'!$I$10,0,10*ROW('Sanitation Data'!I196))),'Data Summary'!DL202="Yes"),OFFSET('Sanitation Data'!$I$10,0,10*ROW('Sanitation Data'!I196)),NA())</f>
        <v>#N/A</v>
      </c>
      <c r="AX202" s="507" t="e">
        <f ca="1">+IF(AND(ISNUMBER(OFFSET('Sanitation Data'!$I$11,0,10*ROW('Sanitation Data'!I196))),'Data Summary'!DM202="Yes"),OFFSET('Sanitation Data'!$I$11,0,10*ROW('Sanitation Data'!I196)),NA())</f>
        <v>#N/A</v>
      </c>
      <c r="AY202" s="507" t="e">
        <f ca="1">+IF(AND(ISNUMBER(OFFSET('Sanitation Data'!$I$12,0,10*ROW('Sanitation Data'!I196))),'Data Summary'!DN202="Yes"),OFFSET('Sanitation Data'!$I$12,0,10*ROW('Sanitation Data'!I196)),NA())</f>
        <v>#N/A</v>
      </c>
      <c r="AZ202" s="508" t="e">
        <f ca="1">+IF(AND(ISNUMBER(OFFSET('Hygiene Data'!$D$5,0,10*ROW('Hygiene Data'!D196))),'Data Summary'!DO202="Yes"),OFFSET('Hygiene Data'!$D$5,0,10*ROW('Hygiene Data'!D196)),NA())</f>
        <v>#N/A</v>
      </c>
      <c r="BA202" s="508" t="e">
        <f ca="1">+IF(AND(ISNUMBER(OFFSET('Hygiene Data'!$D$7,0,10*ROW('Hygiene Data'!D196))),'Data Summary'!DP202="Yes"),OFFSET('Hygiene Data'!$D$7,0,10*ROW('Hygiene Data'!D196)),NA())</f>
        <v>#N/A</v>
      </c>
      <c r="BB202" s="508" t="e">
        <f ca="1">+IF(AND(ISNUMBER(OFFSET('Hygiene Data'!$D$9,0,10*ROW('Hygiene Data'!D196))),'Data Summary'!DQ202="Yes"),OFFSET('Hygiene Data'!$D$9,0,10*ROW('Hygiene Data'!D196)),NA())</f>
        <v>#N/A</v>
      </c>
      <c r="BC202" s="508" t="e">
        <f ca="1">+IF(AND(ISNUMBER(OFFSET('Hygiene Data'!$E$5,0,10*ROW('Hygiene Data'!E196))),'Data Summary'!DR202="Yes"),OFFSET('Hygiene Data'!$E$5,0,10*ROW('Hygiene Data'!E196)),NA())</f>
        <v>#N/A</v>
      </c>
      <c r="BD202" s="508" t="e">
        <f ca="1">+IF(AND(ISNUMBER(OFFSET('Hygiene Data'!$E$7,0,10*ROW('Hygiene Data'!E196))),'Data Summary'!DS202="Yes"),OFFSET('Hygiene Data'!$E$7,0,10*ROW('Hygiene Data'!E196)),NA())</f>
        <v>#N/A</v>
      </c>
      <c r="BE202" s="508" t="e">
        <f ca="1">+IF(AND(ISNUMBER(OFFSET('Hygiene Data'!$E$9,0,10*ROW('Hygiene Data'!E196))),'Data Summary'!DT202="Yes"),OFFSET('Hygiene Data'!$E$9,0,10*ROW('Hygiene Data'!E196)),NA())</f>
        <v>#N/A</v>
      </c>
      <c r="BF202" s="508" t="e">
        <f ca="1">+IF(AND(ISNUMBER(OFFSET('Hygiene Data'!$F$5,0,10*ROW('Hygiene Data'!F196))),'Data Summary'!DU202="Yes"),OFFSET('Hygiene Data'!$F$5,0,10*ROW('Hygiene Data'!F196)),NA())</f>
        <v>#N/A</v>
      </c>
      <c r="BG202" s="508" t="e">
        <f ca="1">+IF(AND(ISNUMBER(OFFSET('Hygiene Data'!$F$7,0,10*ROW('Hygiene Data'!F196))),'Data Summary'!DV202="Yes"),OFFSET('Hygiene Data'!$F$7,0,10*ROW('Hygiene Data'!F196)),NA())</f>
        <v>#N/A</v>
      </c>
      <c r="BH202" s="508" t="e">
        <f ca="1">+IF(AND(ISNUMBER(OFFSET('Hygiene Data'!$F$9,0,10*ROW('Hygiene Data'!F196))),'Data Summary'!DW202="Yes"),OFFSET('Hygiene Data'!$F$9,0,10*ROW('Hygiene Data'!F196)),NA())</f>
        <v>#N/A</v>
      </c>
      <c r="BI202" s="508" t="e">
        <f ca="1">+IF(AND(ISNUMBER(OFFSET('Hygiene Data'!$G$5,0,10*ROW('Hygiene Data'!G196))),'Data Summary'!DX202="Yes"),OFFSET('Hygiene Data'!$G$5,0,10*ROW('Hygiene Data'!G196)),NA())</f>
        <v>#N/A</v>
      </c>
      <c r="BJ202" s="508" t="e">
        <f ca="1">+IF(AND(ISNUMBER(OFFSET('Hygiene Data'!$G$7,0,10*ROW('Hygiene Data'!G196))),'Data Summary'!DY202="Yes"),OFFSET('Hygiene Data'!$G$7,0,10*ROW('Hygiene Data'!G196)),NA())</f>
        <v>#N/A</v>
      </c>
      <c r="BK202" s="508" t="e">
        <f ca="1">+IF(AND(ISNUMBER(OFFSET('Hygiene Data'!$G$9,0,10*ROW('Hygiene Data'!G196))),'Data Summary'!DZ202="Yes"),OFFSET('Hygiene Data'!$G$9,0,10*ROW('Hygiene Data'!G196)),NA())</f>
        <v>#N/A</v>
      </c>
      <c r="BL202" s="508" t="e">
        <f ca="1">+IF(AND(ISNUMBER(OFFSET('Hygiene Data'!$H$5,0,10*ROW('Hygiene Data'!H196))),'Data Summary'!EA202="Yes"),OFFSET('Hygiene Data'!$H$5,0,10*ROW('Hygiene Data'!H196)),NA())</f>
        <v>#N/A</v>
      </c>
      <c r="BM202" s="508" t="e">
        <f ca="1">+IF(AND(ISNUMBER(OFFSET('Hygiene Data'!$H$7,0,10*ROW('Hygiene Data'!H196))),'Data Summary'!EB202="Yes"),OFFSET('Hygiene Data'!$H$7,0,10*ROW('Hygiene Data'!H196)),NA())</f>
        <v>#N/A</v>
      </c>
      <c r="BN202" s="508" t="e">
        <f ca="1">+IF(AND(ISNUMBER(OFFSET('Hygiene Data'!$H$9,0,10*ROW('Hygiene Data'!H196))),'Data Summary'!EC202="Yes"),OFFSET('Hygiene Data'!$H$9,0,10*ROW('Hygiene Data'!H196)),NA())</f>
        <v>#N/A</v>
      </c>
      <c r="BO202" s="508" t="e">
        <f ca="1">+IF(AND(ISNUMBER(OFFSET('Hygiene Data'!$I$5,0,10*ROW('Hygiene Data'!I196))),'Data Summary'!ED202="Yes"),OFFSET('Hygiene Data'!$I$5,0,10*ROW('Hygiene Data'!I196)),NA())</f>
        <v>#N/A</v>
      </c>
      <c r="BP202" s="508" t="e">
        <f ca="1">+IF(AND(ISNUMBER(OFFSET('Hygiene Data'!$I$7,0,10*ROW('Hygiene Data'!I196))),'Data Summary'!EE202="Yes"),OFFSET('Hygiene Data'!$I$7,0,10*ROW('Hygiene Data'!I196)),NA())</f>
        <v>#N/A</v>
      </c>
      <c r="BQ202" s="508" t="e">
        <f ca="1">+IF(AND(ISNUMBER(OFFSET('Hygiene Data'!$I$9,0,10*ROW('Hygiene Data'!I196))),'Data Summary'!EF202="Yes"),OFFSET('Hygiene Data'!$I$9,0,10*ROW('Hygiene Data'!I196)),NA())</f>
        <v>#N/A</v>
      </c>
    </row>
    <row r="203" spans="1:69" x14ac:dyDescent="0.25">
      <c r="A203" s="504" t="e">
        <f ca="1">+RIGHT('Data Summary'!A203,LEN('Data Summary'!A203)-9)</f>
        <v>#VALUE!</v>
      </c>
      <c r="B203" s="478" t="str">
        <f ca="1">+IF(ISTEXT('Data Summary'!B203),'Data Summary'!B203,"")</f>
        <v/>
      </c>
      <c r="C203" s="505" t="e">
        <f ca="1">+VALUE('Data Summary'!C203)</f>
        <v>#VALUE!</v>
      </c>
      <c r="D203" s="506" t="e">
        <f ca="1">+IF(AND(ISNUMBER(OFFSET('Water Data'!$D$4,0,10*ROW('Water Data'!D197))),'Data Summary'!BS203="Yes"),100-OFFSET('Water Data'!$D$4,0,10*ROW('Water Data'!D197)),NA())</f>
        <v>#N/A</v>
      </c>
      <c r="E203" s="506" t="e">
        <f ca="1">+IF(AND(ISNUMBER(OFFSET('Water Data'!$D$6,0,10*ROW('Water Data'!D197))),'Data Summary'!BT203="Yes"),OFFSET('Water Data'!$D$6,0,10*ROW('Water Data'!D197)),NA())</f>
        <v>#N/A</v>
      </c>
      <c r="F203" s="506" t="e">
        <f ca="1">+IF(AND(ISNUMBER(OFFSET('Water Data'!$D$9,0,10*ROW('Water Data'!D197))),'Data Summary'!BU203="Yes"),OFFSET('Water Data'!$D$9,0,10*ROW('Water Data'!D197)),NA())</f>
        <v>#N/A</v>
      </c>
      <c r="G203" s="506" t="e">
        <f ca="1">+IF(AND(ISNUMBER(OFFSET('Water Data'!$E$4,0,10*ROW('Water Data'!E197))),'Data Summary'!BV203="Yes"),100-OFFSET('Water Data'!$E$4,0,10*ROW('Water Data'!E197)),NA())</f>
        <v>#N/A</v>
      </c>
      <c r="H203" s="506" t="e">
        <f ca="1">+IF(AND(ISNUMBER(OFFSET('Water Data'!$E$6,0,10*ROW('Water Data'!E197))),'Data Summary'!BW203="Yes"),OFFSET('Water Data'!$E$6,0,10*ROW('Water Data'!E197)),NA())</f>
        <v>#N/A</v>
      </c>
      <c r="I203" s="506" t="e">
        <f ca="1">+IF(AND(ISNUMBER(OFFSET('Water Data'!$E$9,0,10*ROW('Water Data'!E197))),'Data Summary'!BX203="Yes"),OFFSET('Water Data'!$E$9,0,10*ROW('Water Data'!E197)),NA())</f>
        <v>#N/A</v>
      </c>
      <c r="J203" s="506" t="e">
        <f ca="1">+IF(AND(ISNUMBER(OFFSET('Water Data'!$F$4,0,10*ROW('Water Data'!F197))),'Data Summary'!BY203="Yes"),100-OFFSET('Water Data'!$F$4,0,10*ROW('Water Data'!F197)),NA())</f>
        <v>#N/A</v>
      </c>
      <c r="K203" s="506" t="e">
        <f ca="1">+IF(AND(ISNUMBER(OFFSET('Water Data'!$F$6,0,10*ROW('Water Data'!F197))),'Data Summary'!BZ203="Yes"),OFFSET('Water Data'!$F$6,0,10*ROW('Water Data'!F197)),NA())</f>
        <v>#N/A</v>
      </c>
      <c r="L203" s="506" t="e">
        <f ca="1">+IF(AND(ISNUMBER(OFFSET('Water Data'!$F$9,0,10*ROW('Water Data'!F197))),'Data Summary'!CA203="Yes"),OFFSET('Water Data'!$F$9,0,10*ROW('Water Data'!F197)),NA())</f>
        <v>#N/A</v>
      </c>
      <c r="M203" s="506" t="e">
        <f ca="1">+IF(AND(ISNUMBER(OFFSET('Water Data'!$G$4,0,10*ROW('Water Data'!G197))),'Data Summary'!CB203="Yes"),100-OFFSET('Water Data'!$G$4,0,10*ROW('Water Data'!G197)),NA())</f>
        <v>#N/A</v>
      </c>
      <c r="N203" s="506" t="e">
        <f ca="1">+IF(AND(ISNUMBER(OFFSET('Water Data'!$G$6,0,10*ROW('Water Data'!G197))),'Data Summary'!CC203="Yes"),OFFSET('Water Data'!$G$6,0,10*ROW('Water Data'!G197)),NA())</f>
        <v>#N/A</v>
      </c>
      <c r="O203" s="506" t="e">
        <f ca="1">+IF(AND(ISNUMBER(OFFSET('Water Data'!$G$9,0,10*ROW('Water Data'!G197))),'Data Summary'!CD203="Yes"),OFFSET('Water Data'!$G$9,0,10*ROW('Water Data'!G197)),NA())</f>
        <v>#N/A</v>
      </c>
      <c r="P203" s="506" t="e">
        <f ca="1">+IF(AND(ISNUMBER(OFFSET('Water Data'!$H$4,0,10*ROW('Water Data'!H197))),'Data Summary'!CE203="Yes"),100-OFFSET('Water Data'!$H$4,0,10*ROW('Water Data'!H197)),NA())</f>
        <v>#N/A</v>
      </c>
      <c r="Q203" s="506" t="e">
        <f ca="1">+IF(AND(ISNUMBER(OFFSET('Water Data'!$H$6,0,10*ROW('Water Data'!H197))),'Data Summary'!CF203="Yes"),OFFSET('Water Data'!$H$6,0,10*ROW('Water Data'!H197)),NA())</f>
        <v>#N/A</v>
      </c>
      <c r="R203" s="506" t="e">
        <f ca="1">+IF(AND(ISNUMBER(OFFSET('Water Data'!$H$9,0,10*ROW('Water Data'!H197))),'Data Summary'!CG203="Yes"),OFFSET('Water Data'!$H$9,0,10*ROW('Water Data'!H197)),NA())</f>
        <v>#N/A</v>
      </c>
      <c r="S203" s="506" t="e">
        <f ca="1">+IF(AND(ISNUMBER(OFFSET('Water Data'!$I$4,0,10*ROW('Water Data'!I197))),'Data Summary'!CH203="Yes"),100-OFFSET('Water Data'!$I$4,0,10*ROW('Water Data'!I197)),NA())</f>
        <v>#N/A</v>
      </c>
      <c r="T203" s="506" t="e">
        <f ca="1">+IF(AND(ISNUMBER(OFFSET('Water Data'!$I$6,0,10*ROW('Water Data'!I197))),'Data Summary'!CI203="Yes"),OFFSET('Water Data'!$I$6,0,10*ROW('Water Data'!I197)),NA())</f>
        <v>#N/A</v>
      </c>
      <c r="U203" s="506" t="e">
        <f ca="1">+IF(AND(ISNUMBER(OFFSET('Water Data'!$I$9,0,10*ROW('Water Data'!I197))),'Data Summary'!CJ203="Yes"),OFFSET('Water Data'!$I$9,0,10*ROW('Water Data'!I197)),NA())</f>
        <v>#N/A</v>
      </c>
      <c r="V203" s="507" t="e">
        <f ca="1">+IF(AND(ISNUMBER(OFFSET('Sanitation Data'!$D$4,0,10*ROW('Sanitation Data'!D197))),'Data Summary'!CK203="Yes"),100-OFFSET('Sanitation Data'!$D$4,0,10*ROW('Sanitation Data'!D197)),NA())</f>
        <v>#N/A</v>
      </c>
      <c r="W203" s="507" t="e">
        <f ca="1">+IF(AND(ISNUMBER(OFFSET('Sanitation Data'!$D$6,0,10*ROW('Sanitation Data'!D197))),'Data Summary'!CL203="Yes"),OFFSET('Sanitation Data'!$D$6,0,10*ROW('Sanitation Data'!D197)),NA())</f>
        <v>#N/A</v>
      </c>
      <c r="X203" s="507" t="e">
        <f ca="1">+IF(AND(ISNUMBER(OFFSET('Sanitation Data'!$D$10,0,10*ROW('Sanitation Data'!D197))),'Data Summary'!CM203="Yes"),OFFSET('Sanitation Data'!$D$10,0,10*ROW('Sanitation Data'!D197)),NA())</f>
        <v>#N/A</v>
      </c>
      <c r="Y203" s="507" t="e">
        <f ca="1">+IF(AND(ISNUMBER(OFFSET('Sanitation Data'!$D$11,0,10*ROW('Sanitation Data'!D197))),'Data Summary'!CN203="Yes"),OFFSET('Sanitation Data'!$D$11,0,10*ROW('Sanitation Data'!D197)),NA())</f>
        <v>#N/A</v>
      </c>
      <c r="Z203" s="507" t="e">
        <f ca="1">+IF(AND(ISNUMBER(OFFSET('Sanitation Data'!$D$12,0,10*ROW('Sanitation Data'!D197))),'Data Summary'!CO203="Yes"),OFFSET('Sanitation Data'!$D$12,0,10*ROW('Sanitation Data'!D197)),NA())</f>
        <v>#N/A</v>
      </c>
      <c r="AA203" s="507" t="e">
        <f ca="1">+IF(AND(ISNUMBER(OFFSET('Sanitation Data'!$E$4,0,10*ROW('Sanitation Data'!E197))),'Data Summary'!CP203="Yes"),100-OFFSET('Sanitation Data'!$E$4,0,10*ROW('Sanitation Data'!E197)),NA())</f>
        <v>#N/A</v>
      </c>
      <c r="AB203" s="507" t="e">
        <f ca="1">+IF(AND(ISNUMBER(OFFSET('Sanitation Data'!$E$6,0,10*ROW('Sanitation Data'!E197))),'Data Summary'!CQ203="Yes"),OFFSET('Sanitation Data'!$E$6,0,10*ROW('Sanitation Data'!E197)),NA())</f>
        <v>#N/A</v>
      </c>
      <c r="AC203" s="507" t="e">
        <f ca="1">+IF(AND(ISNUMBER(OFFSET('Sanitation Data'!$E$10,0,10*ROW('Sanitation Data'!E197))),'Data Summary'!CR203="Yes"),OFFSET('Sanitation Data'!$E$10,0,10*ROW('Sanitation Data'!E197)),NA())</f>
        <v>#N/A</v>
      </c>
      <c r="AD203" s="507" t="e">
        <f ca="1">+IF(AND(ISNUMBER(OFFSET('Sanitation Data'!$E$11,0,10*ROW('Sanitation Data'!E197))),'Data Summary'!CS203="Yes"),OFFSET('Sanitation Data'!$E$11,0,10*ROW('Sanitation Data'!E197)),NA())</f>
        <v>#N/A</v>
      </c>
      <c r="AE203" s="507" t="e">
        <f ca="1">+IF(AND(ISNUMBER(OFFSET('Sanitation Data'!$E$12,0,10*ROW('Sanitation Data'!E197))),'Data Summary'!CT203="Yes"),OFFSET('Sanitation Data'!$E$12,0,10*ROW('Sanitation Data'!E197)),NA())</f>
        <v>#N/A</v>
      </c>
      <c r="AF203" s="507" t="e">
        <f ca="1">+IF(AND(ISNUMBER(OFFSET('Sanitation Data'!$F$4,0,10*ROW('Sanitation Data'!F197))),'Data Summary'!CU203="Yes"),100-OFFSET('Sanitation Data'!$F$4,0,10*ROW('Sanitation Data'!F197)),NA())</f>
        <v>#N/A</v>
      </c>
      <c r="AG203" s="507" t="e">
        <f ca="1">+IF(AND(ISNUMBER(OFFSET('Sanitation Data'!$F$6,0,10*ROW('Sanitation Data'!F197))),'Data Summary'!CV203="Yes"),OFFSET('Sanitation Data'!$F$6,0,10*ROW('Sanitation Data'!F197)),NA())</f>
        <v>#N/A</v>
      </c>
      <c r="AH203" s="507" t="e">
        <f ca="1">+IF(AND(ISNUMBER(OFFSET('Sanitation Data'!$F$10,0,10*ROW('Sanitation Data'!F197))),'Data Summary'!CW203="Yes"),OFFSET('Sanitation Data'!$F$10,0,10*ROW('Sanitation Data'!F197)),NA())</f>
        <v>#N/A</v>
      </c>
      <c r="AI203" s="507" t="e">
        <f ca="1">+IF(AND(ISNUMBER(OFFSET('Sanitation Data'!$F$11,0,10*ROW('Sanitation Data'!F197))),'Data Summary'!CX203="Yes"),OFFSET('Sanitation Data'!$F$11,0,10*ROW('Sanitation Data'!F197)),NA())</f>
        <v>#N/A</v>
      </c>
      <c r="AJ203" s="507" t="e">
        <f ca="1">+IF(AND(ISNUMBER(OFFSET('Sanitation Data'!$F$12,0,10*ROW('Sanitation Data'!F197))),'Data Summary'!CY203="Yes"),OFFSET('Sanitation Data'!$F$12,0,10*ROW('Sanitation Data'!F197)),NA())</f>
        <v>#N/A</v>
      </c>
      <c r="AK203" s="507" t="e">
        <f ca="1">+IF(AND(ISNUMBER(OFFSET('Sanitation Data'!$G$4,0,10*ROW('Sanitation Data'!G197))),'Data Summary'!CZ203="Yes"),100-OFFSET('Sanitation Data'!$G$4,0,10*ROW('Sanitation Data'!G197)),NA())</f>
        <v>#N/A</v>
      </c>
      <c r="AL203" s="507" t="e">
        <f ca="1">+IF(AND(ISNUMBER(OFFSET('Sanitation Data'!$G$6,0,10*ROW('Sanitation Data'!G197))),'Data Summary'!DA203="Yes"),OFFSET('Sanitation Data'!$G$6,0,10*ROW('Sanitation Data'!G197)),NA())</f>
        <v>#N/A</v>
      </c>
      <c r="AM203" s="507" t="e">
        <f ca="1">+IF(AND(ISNUMBER(OFFSET('Sanitation Data'!$G$10,0,10*ROW('Sanitation Data'!G197))),'Data Summary'!DB203="Yes"),OFFSET('Sanitation Data'!$G$10,0,10*ROW('Sanitation Data'!G197)),NA())</f>
        <v>#N/A</v>
      </c>
      <c r="AN203" s="507" t="e">
        <f ca="1">+IF(AND(ISNUMBER(OFFSET('Sanitation Data'!$G$11,0,10*ROW('Sanitation Data'!G197))),'Data Summary'!DC203="Yes"),OFFSET('Sanitation Data'!$G$11,0,10*ROW('Sanitation Data'!G197)),NA())</f>
        <v>#N/A</v>
      </c>
      <c r="AO203" s="507" t="e">
        <f ca="1">+IF(AND(ISNUMBER(OFFSET('Sanitation Data'!$G$12,0,10*ROW('Sanitation Data'!G197))),'Data Summary'!DD203="Yes"),OFFSET('Sanitation Data'!$G$12,0,10*ROW('Sanitation Data'!G197)),NA())</f>
        <v>#N/A</v>
      </c>
      <c r="AP203" s="507" t="e">
        <f ca="1">+IF(AND(ISNUMBER(OFFSET('Sanitation Data'!$H$4,0,10*ROW('Sanitation Data'!H197))),'Data Summary'!DE203="Yes"),100-OFFSET('Sanitation Data'!$H$4,0,10*ROW('Sanitation Data'!H197)),NA())</f>
        <v>#N/A</v>
      </c>
      <c r="AQ203" s="507" t="e">
        <f ca="1">+IF(AND(ISNUMBER(OFFSET('Sanitation Data'!$H$6,0,10*ROW('Sanitation Data'!H197))),'Data Summary'!DF203="Yes"),OFFSET('Sanitation Data'!$H$6,0,10*ROW('Sanitation Data'!H197)),NA())</f>
        <v>#N/A</v>
      </c>
      <c r="AR203" s="507" t="e">
        <f ca="1">+IF(AND(ISNUMBER(OFFSET('Sanitation Data'!$H$10,0,10*ROW('Sanitation Data'!H197))),'Data Summary'!DG203="Yes"),OFFSET('Sanitation Data'!$H$10,0,10*ROW('Sanitation Data'!H197)),NA())</f>
        <v>#N/A</v>
      </c>
      <c r="AS203" s="507" t="e">
        <f ca="1">+IF(AND(ISNUMBER(OFFSET('Sanitation Data'!$H$11,0,10*ROW('Sanitation Data'!H197))),'Data Summary'!DH203="Yes"),OFFSET('Sanitation Data'!$H$11,0,10*ROW('Sanitation Data'!H197)),NA())</f>
        <v>#N/A</v>
      </c>
      <c r="AT203" s="507" t="e">
        <f ca="1">+IF(AND(ISNUMBER(OFFSET('Sanitation Data'!$H$12,0,10*ROW('Sanitation Data'!H197))),'Data Summary'!DI203="Yes"),OFFSET('Sanitation Data'!$H$12,0,10*ROW('Sanitation Data'!H197)),NA())</f>
        <v>#N/A</v>
      </c>
      <c r="AU203" s="507" t="e">
        <f ca="1">+IF(AND(ISNUMBER(OFFSET('Sanitation Data'!$I$4,0,10*ROW('Sanitation Data'!I197))),'Data Summary'!DJ203="Yes"),100-OFFSET('Sanitation Data'!$I$4,0,10*ROW('Sanitation Data'!I197)),NA())</f>
        <v>#N/A</v>
      </c>
      <c r="AV203" s="507" t="e">
        <f ca="1">+IF(AND(ISNUMBER(OFFSET('Sanitation Data'!$I$6,0,10*ROW('Sanitation Data'!I197))),'Data Summary'!DK203="Yes"),OFFSET('Sanitation Data'!$I$6,0,10*ROW('Sanitation Data'!I197)),NA())</f>
        <v>#N/A</v>
      </c>
      <c r="AW203" s="507" t="e">
        <f ca="1">+IF(AND(ISNUMBER(OFFSET('Sanitation Data'!$I$10,0,10*ROW('Sanitation Data'!I197))),'Data Summary'!DL203="Yes"),OFFSET('Sanitation Data'!$I$10,0,10*ROW('Sanitation Data'!I197)),NA())</f>
        <v>#N/A</v>
      </c>
      <c r="AX203" s="507" t="e">
        <f ca="1">+IF(AND(ISNUMBER(OFFSET('Sanitation Data'!$I$11,0,10*ROW('Sanitation Data'!I197))),'Data Summary'!DM203="Yes"),OFFSET('Sanitation Data'!$I$11,0,10*ROW('Sanitation Data'!I197)),NA())</f>
        <v>#N/A</v>
      </c>
      <c r="AY203" s="507" t="e">
        <f ca="1">+IF(AND(ISNUMBER(OFFSET('Sanitation Data'!$I$12,0,10*ROW('Sanitation Data'!I197))),'Data Summary'!DN203="Yes"),OFFSET('Sanitation Data'!$I$12,0,10*ROW('Sanitation Data'!I197)),NA())</f>
        <v>#N/A</v>
      </c>
      <c r="AZ203" s="508" t="e">
        <f ca="1">+IF(AND(ISNUMBER(OFFSET('Hygiene Data'!$D$5,0,10*ROW('Hygiene Data'!D197))),'Data Summary'!DO203="Yes"),OFFSET('Hygiene Data'!$D$5,0,10*ROW('Hygiene Data'!D197)),NA())</f>
        <v>#N/A</v>
      </c>
      <c r="BA203" s="508" t="e">
        <f ca="1">+IF(AND(ISNUMBER(OFFSET('Hygiene Data'!$D$7,0,10*ROW('Hygiene Data'!D197))),'Data Summary'!DP203="Yes"),OFFSET('Hygiene Data'!$D$7,0,10*ROW('Hygiene Data'!D197)),NA())</f>
        <v>#N/A</v>
      </c>
      <c r="BB203" s="508" t="e">
        <f ca="1">+IF(AND(ISNUMBER(OFFSET('Hygiene Data'!$D$9,0,10*ROW('Hygiene Data'!D197))),'Data Summary'!DQ203="Yes"),OFFSET('Hygiene Data'!$D$9,0,10*ROW('Hygiene Data'!D197)),NA())</f>
        <v>#N/A</v>
      </c>
      <c r="BC203" s="508" t="e">
        <f ca="1">+IF(AND(ISNUMBER(OFFSET('Hygiene Data'!$E$5,0,10*ROW('Hygiene Data'!E197))),'Data Summary'!DR203="Yes"),OFFSET('Hygiene Data'!$E$5,0,10*ROW('Hygiene Data'!E197)),NA())</f>
        <v>#N/A</v>
      </c>
      <c r="BD203" s="508" t="e">
        <f ca="1">+IF(AND(ISNUMBER(OFFSET('Hygiene Data'!$E$7,0,10*ROW('Hygiene Data'!E197))),'Data Summary'!DS203="Yes"),OFFSET('Hygiene Data'!$E$7,0,10*ROW('Hygiene Data'!E197)),NA())</f>
        <v>#N/A</v>
      </c>
      <c r="BE203" s="508" t="e">
        <f ca="1">+IF(AND(ISNUMBER(OFFSET('Hygiene Data'!$E$9,0,10*ROW('Hygiene Data'!E197))),'Data Summary'!DT203="Yes"),OFFSET('Hygiene Data'!$E$9,0,10*ROW('Hygiene Data'!E197)),NA())</f>
        <v>#N/A</v>
      </c>
      <c r="BF203" s="508" t="e">
        <f ca="1">+IF(AND(ISNUMBER(OFFSET('Hygiene Data'!$F$5,0,10*ROW('Hygiene Data'!F197))),'Data Summary'!DU203="Yes"),OFFSET('Hygiene Data'!$F$5,0,10*ROW('Hygiene Data'!F197)),NA())</f>
        <v>#N/A</v>
      </c>
      <c r="BG203" s="508" t="e">
        <f ca="1">+IF(AND(ISNUMBER(OFFSET('Hygiene Data'!$F$7,0,10*ROW('Hygiene Data'!F197))),'Data Summary'!DV203="Yes"),OFFSET('Hygiene Data'!$F$7,0,10*ROW('Hygiene Data'!F197)),NA())</f>
        <v>#N/A</v>
      </c>
      <c r="BH203" s="508" t="e">
        <f ca="1">+IF(AND(ISNUMBER(OFFSET('Hygiene Data'!$F$9,0,10*ROW('Hygiene Data'!F197))),'Data Summary'!DW203="Yes"),OFFSET('Hygiene Data'!$F$9,0,10*ROW('Hygiene Data'!F197)),NA())</f>
        <v>#N/A</v>
      </c>
      <c r="BI203" s="508" t="e">
        <f ca="1">+IF(AND(ISNUMBER(OFFSET('Hygiene Data'!$G$5,0,10*ROW('Hygiene Data'!G197))),'Data Summary'!DX203="Yes"),OFFSET('Hygiene Data'!$G$5,0,10*ROW('Hygiene Data'!G197)),NA())</f>
        <v>#N/A</v>
      </c>
      <c r="BJ203" s="508" t="e">
        <f ca="1">+IF(AND(ISNUMBER(OFFSET('Hygiene Data'!$G$7,0,10*ROW('Hygiene Data'!G197))),'Data Summary'!DY203="Yes"),OFFSET('Hygiene Data'!$G$7,0,10*ROW('Hygiene Data'!G197)),NA())</f>
        <v>#N/A</v>
      </c>
      <c r="BK203" s="508" t="e">
        <f ca="1">+IF(AND(ISNUMBER(OFFSET('Hygiene Data'!$G$9,0,10*ROW('Hygiene Data'!G197))),'Data Summary'!DZ203="Yes"),OFFSET('Hygiene Data'!$G$9,0,10*ROW('Hygiene Data'!G197)),NA())</f>
        <v>#N/A</v>
      </c>
      <c r="BL203" s="508" t="e">
        <f ca="1">+IF(AND(ISNUMBER(OFFSET('Hygiene Data'!$H$5,0,10*ROW('Hygiene Data'!H197))),'Data Summary'!EA203="Yes"),OFFSET('Hygiene Data'!$H$5,0,10*ROW('Hygiene Data'!H197)),NA())</f>
        <v>#N/A</v>
      </c>
      <c r="BM203" s="508" t="e">
        <f ca="1">+IF(AND(ISNUMBER(OFFSET('Hygiene Data'!$H$7,0,10*ROW('Hygiene Data'!H197))),'Data Summary'!EB203="Yes"),OFFSET('Hygiene Data'!$H$7,0,10*ROW('Hygiene Data'!H197)),NA())</f>
        <v>#N/A</v>
      </c>
      <c r="BN203" s="508" t="e">
        <f ca="1">+IF(AND(ISNUMBER(OFFSET('Hygiene Data'!$H$9,0,10*ROW('Hygiene Data'!H197))),'Data Summary'!EC203="Yes"),OFFSET('Hygiene Data'!$H$9,0,10*ROW('Hygiene Data'!H197)),NA())</f>
        <v>#N/A</v>
      </c>
      <c r="BO203" s="508" t="e">
        <f ca="1">+IF(AND(ISNUMBER(OFFSET('Hygiene Data'!$I$5,0,10*ROW('Hygiene Data'!I197))),'Data Summary'!ED203="Yes"),OFFSET('Hygiene Data'!$I$5,0,10*ROW('Hygiene Data'!I197)),NA())</f>
        <v>#N/A</v>
      </c>
      <c r="BP203" s="508" t="e">
        <f ca="1">+IF(AND(ISNUMBER(OFFSET('Hygiene Data'!$I$7,0,10*ROW('Hygiene Data'!I197))),'Data Summary'!EE203="Yes"),OFFSET('Hygiene Data'!$I$7,0,10*ROW('Hygiene Data'!I197)),NA())</f>
        <v>#N/A</v>
      </c>
      <c r="BQ203" s="508" t="e">
        <f ca="1">+IF(AND(ISNUMBER(OFFSET('Hygiene Data'!$I$9,0,10*ROW('Hygiene Data'!I197))),'Data Summary'!EF203="Yes"),OFFSET('Hygiene Data'!$I$9,0,10*ROW('Hygiene Data'!I197)),NA())</f>
        <v>#N/A</v>
      </c>
    </row>
    <row r="204" spans="1:69" x14ac:dyDescent="0.25">
      <c r="A204" s="504" t="e">
        <f ca="1">+RIGHT('Data Summary'!A204,LEN('Data Summary'!A204)-9)</f>
        <v>#VALUE!</v>
      </c>
      <c r="B204" s="478" t="str">
        <f ca="1">+IF(ISTEXT('Data Summary'!B204),'Data Summary'!B204,"")</f>
        <v/>
      </c>
      <c r="C204" s="505" t="e">
        <f ca="1">+VALUE('Data Summary'!C204)</f>
        <v>#VALUE!</v>
      </c>
      <c r="D204" s="506" t="e">
        <f ca="1">+IF(AND(ISNUMBER(OFFSET('Water Data'!$D$4,0,10*ROW('Water Data'!D198))),'Data Summary'!BS204="Yes"),100-OFFSET('Water Data'!$D$4,0,10*ROW('Water Data'!D198)),NA())</f>
        <v>#N/A</v>
      </c>
      <c r="E204" s="506" t="e">
        <f ca="1">+IF(AND(ISNUMBER(OFFSET('Water Data'!$D$6,0,10*ROW('Water Data'!D198))),'Data Summary'!BT204="Yes"),OFFSET('Water Data'!$D$6,0,10*ROW('Water Data'!D198)),NA())</f>
        <v>#N/A</v>
      </c>
      <c r="F204" s="506" t="e">
        <f ca="1">+IF(AND(ISNUMBER(OFFSET('Water Data'!$D$9,0,10*ROW('Water Data'!D198))),'Data Summary'!BU204="Yes"),OFFSET('Water Data'!$D$9,0,10*ROW('Water Data'!D198)),NA())</f>
        <v>#N/A</v>
      </c>
      <c r="G204" s="506" t="e">
        <f ca="1">+IF(AND(ISNUMBER(OFFSET('Water Data'!$E$4,0,10*ROW('Water Data'!E198))),'Data Summary'!BV204="Yes"),100-OFFSET('Water Data'!$E$4,0,10*ROW('Water Data'!E198)),NA())</f>
        <v>#N/A</v>
      </c>
      <c r="H204" s="506" t="e">
        <f ca="1">+IF(AND(ISNUMBER(OFFSET('Water Data'!$E$6,0,10*ROW('Water Data'!E198))),'Data Summary'!BW204="Yes"),OFFSET('Water Data'!$E$6,0,10*ROW('Water Data'!E198)),NA())</f>
        <v>#N/A</v>
      </c>
      <c r="I204" s="506" t="e">
        <f ca="1">+IF(AND(ISNUMBER(OFFSET('Water Data'!$E$9,0,10*ROW('Water Data'!E198))),'Data Summary'!BX204="Yes"),OFFSET('Water Data'!$E$9,0,10*ROW('Water Data'!E198)),NA())</f>
        <v>#N/A</v>
      </c>
      <c r="J204" s="506" t="e">
        <f ca="1">+IF(AND(ISNUMBER(OFFSET('Water Data'!$F$4,0,10*ROW('Water Data'!F198))),'Data Summary'!BY204="Yes"),100-OFFSET('Water Data'!$F$4,0,10*ROW('Water Data'!F198)),NA())</f>
        <v>#N/A</v>
      </c>
      <c r="K204" s="506" t="e">
        <f ca="1">+IF(AND(ISNUMBER(OFFSET('Water Data'!$F$6,0,10*ROW('Water Data'!F198))),'Data Summary'!BZ204="Yes"),OFFSET('Water Data'!$F$6,0,10*ROW('Water Data'!F198)),NA())</f>
        <v>#N/A</v>
      </c>
      <c r="L204" s="506" t="e">
        <f ca="1">+IF(AND(ISNUMBER(OFFSET('Water Data'!$F$9,0,10*ROW('Water Data'!F198))),'Data Summary'!CA204="Yes"),OFFSET('Water Data'!$F$9,0,10*ROW('Water Data'!F198)),NA())</f>
        <v>#N/A</v>
      </c>
      <c r="M204" s="506" t="e">
        <f ca="1">+IF(AND(ISNUMBER(OFFSET('Water Data'!$G$4,0,10*ROW('Water Data'!G198))),'Data Summary'!CB204="Yes"),100-OFFSET('Water Data'!$G$4,0,10*ROW('Water Data'!G198)),NA())</f>
        <v>#N/A</v>
      </c>
      <c r="N204" s="506" t="e">
        <f ca="1">+IF(AND(ISNUMBER(OFFSET('Water Data'!$G$6,0,10*ROW('Water Data'!G198))),'Data Summary'!CC204="Yes"),OFFSET('Water Data'!$G$6,0,10*ROW('Water Data'!G198)),NA())</f>
        <v>#N/A</v>
      </c>
      <c r="O204" s="506" t="e">
        <f ca="1">+IF(AND(ISNUMBER(OFFSET('Water Data'!$G$9,0,10*ROW('Water Data'!G198))),'Data Summary'!CD204="Yes"),OFFSET('Water Data'!$G$9,0,10*ROW('Water Data'!G198)),NA())</f>
        <v>#N/A</v>
      </c>
      <c r="P204" s="506" t="e">
        <f ca="1">+IF(AND(ISNUMBER(OFFSET('Water Data'!$H$4,0,10*ROW('Water Data'!H198))),'Data Summary'!CE204="Yes"),100-OFFSET('Water Data'!$H$4,0,10*ROW('Water Data'!H198)),NA())</f>
        <v>#N/A</v>
      </c>
      <c r="Q204" s="506" t="e">
        <f ca="1">+IF(AND(ISNUMBER(OFFSET('Water Data'!$H$6,0,10*ROW('Water Data'!H198))),'Data Summary'!CF204="Yes"),OFFSET('Water Data'!$H$6,0,10*ROW('Water Data'!H198)),NA())</f>
        <v>#N/A</v>
      </c>
      <c r="R204" s="506" t="e">
        <f ca="1">+IF(AND(ISNUMBER(OFFSET('Water Data'!$H$9,0,10*ROW('Water Data'!H198))),'Data Summary'!CG204="Yes"),OFFSET('Water Data'!$H$9,0,10*ROW('Water Data'!H198)),NA())</f>
        <v>#N/A</v>
      </c>
      <c r="S204" s="506" t="e">
        <f ca="1">+IF(AND(ISNUMBER(OFFSET('Water Data'!$I$4,0,10*ROW('Water Data'!I198))),'Data Summary'!CH204="Yes"),100-OFFSET('Water Data'!$I$4,0,10*ROW('Water Data'!I198)),NA())</f>
        <v>#N/A</v>
      </c>
      <c r="T204" s="506" t="e">
        <f ca="1">+IF(AND(ISNUMBER(OFFSET('Water Data'!$I$6,0,10*ROW('Water Data'!I198))),'Data Summary'!CI204="Yes"),OFFSET('Water Data'!$I$6,0,10*ROW('Water Data'!I198)),NA())</f>
        <v>#N/A</v>
      </c>
      <c r="U204" s="506" t="e">
        <f ca="1">+IF(AND(ISNUMBER(OFFSET('Water Data'!$I$9,0,10*ROW('Water Data'!I198))),'Data Summary'!CJ204="Yes"),OFFSET('Water Data'!$I$9,0,10*ROW('Water Data'!I198)),NA())</f>
        <v>#N/A</v>
      </c>
      <c r="V204" s="507" t="e">
        <f ca="1">+IF(AND(ISNUMBER(OFFSET('Sanitation Data'!$D$4,0,10*ROW('Sanitation Data'!D198))),'Data Summary'!CK204="Yes"),100-OFFSET('Sanitation Data'!$D$4,0,10*ROW('Sanitation Data'!D198)),NA())</f>
        <v>#N/A</v>
      </c>
      <c r="W204" s="507" t="e">
        <f ca="1">+IF(AND(ISNUMBER(OFFSET('Sanitation Data'!$D$6,0,10*ROW('Sanitation Data'!D198))),'Data Summary'!CL204="Yes"),OFFSET('Sanitation Data'!$D$6,0,10*ROW('Sanitation Data'!D198)),NA())</f>
        <v>#N/A</v>
      </c>
      <c r="X204" s="507" t="e">
        <f ca="1">+IF(AND(ISNUMBER(OFFSET('Sanitation Data'!$D$10,0,10*ROW('Sanitation Data'!D198))),'Data Summary'!CM204="Yes"),OFFSET('Sanitation Data'!$D$10,0,10*ROW('Sanitation Data'!D198)),NA())</f>
        <v>#N/A</v>
      </c>
      <c r="Y204" s="507" t="e">
        <f ca="1">+IF(AND(ISNUMBER(OFFSET('Sanitation Data'!$D$11,0,10*ROW('Sanitation Data'!D198))),'Data Summary'!CN204="Yes"),OFFSET('Sanitation Data'!$D$11,0,10*ROW('Sanitation Data'!D198)),NA())</f>
        <v>#N/A</v>
      </c>
      <c r="Z204" s="507" t="e">
        <f ca="1">+IF(AND(ISNUMBER(OFFSET('Sanitation Data'!$D$12,0,10*ROW('Sanitation Data'!D198))),'Data Summary'!CO204="Yes"),OFFSET('Sanitation Data'!$D$12,0,10*ROW('Sanitation Data'!D198)),NA())</f>
        <v>#N/A</v>
      </c>
      <c r="AA204" s="507" t="e">
        <f ca="1">+IF(AND(ISNUMBER(OFFSET('Sanitation Data'!$E$4,0,10*ROW('Sanitation Data'!E198))),'Data Summary'!CP204="Yes"),100-OFFSET('Sanitation Data'!$E$4,0,10*ROW('Sanitation Data'!E198)),NA())</f>
        <v>#N/A</v>
      </c>
      <c r="AB204" s="507" t="e">
        <f ca="1">+IF(AND(ISNUMBER(OFFSET('Sanitation Data'!$E$6,0,10*ROW('Sanitation Data'!E198))),'Data Summary'!CQ204="Yes"),OFFSET('Sanitation Data'!$E$6,0,10*ROW('Sanitation Data'!E198)),NA())</f>
        <v>#N/A</v>
      </c>
      <c r="AC204" s="507" t="e">
        <f ca="1">+IF(AND(ISNUMBER(OFFSET('Sanitation Data'!$E$10,0,10*ROW('Sanitation Data'!E198))),'Data Summary'!CR204="Yes"),OFFSET('Sanitation Data'!$E$10,0,10*ROW('Sanitation Data'!E198)),NA())</f>
        <v>#N/A</v>
      </c>
      <c r="AD204" s="507" t="e">
        <f ca="1">+IF(AND(ISNUMBER(OFFSET('Sanitation Data'!$E$11,0,10*ROW('Sanitation Data'!E198))),'Data Summary'!CS204="Yes"),OFFSET('Sanitation Data'!$E$11,0,10*ROW('Sanitation Data'!E198)),NA())</f>
        <v>#N/A</v>
      </c>
      <c r="AE204" s="507" t="e">
        <f ca="1">+IF(AND(ISNUMBER(OFFSET('Sanitation Data'!$E$12,0,10*ROW('Sanitation Data'!E198))),'Data Summary'!CT204="Yes"),OFFSET('Sanitation Data'!$E$12,0,10*ROW('Sanitation Data'!E198)),NA())</f>
        <v>#N/A</v>
      </c>
      <c r="AF204" s="507" t="e">
        <f ca="1">+IF(AND(ISNUMBER(OFFSET('Sanitation Data'!$F$4,0,10*ROW('Sanitation Data'!F198))),'Data Summary'!CU204="Yes"),100-OFFSET('Sanitation Data'!$F$4,0,10*ROW('Sanitation Data'!F198)),NA())</f>
        <v>#N/A</v>
      </c>
      <c r="AG204" s="507" t="e">
        <f ca="1">+IF(AND(ISNUMBER(OFFSET('Sanitation Data'!$F$6,0,10*ROW('Sanitation Data'!F198))),'Data Summary'!CV204="Yes"),OFFSET('Sanitation Data'!$F$6,0,10*ROW('Sanitation Data'!F198)),NA())</f>
        <v>#N/A</v>
      </c>
      <c r="AH204" s="507" t="e">
        <f ca="1">+IF(AND(ISNUMBER(OFFSET('Sanitation Data'!$F$10,0,10*ROW('Sanitation Data'!F198))),'Data Summary'!CW204="Yes"),OFFSET('Sanitation Data'!$F$10,0,10*ROW('Sanitation Data'!F198)),NA())</f>
        <v>#N/A</v>
      </c>
      <c r="AI204" s="507" t="e">
        <f ca="1">+IF(AND(ISNUMBER(OFFSET('Sanitation Data'!$F$11,0,10*ROW('Sanitation Data'!F198))),'Data Summary'!CX204="Yes"),OFFSET('Sanitation Data'!$F$11,0,10*ROW('Sanitation Data'!F198)),NA())</f>
        <v>#N/A</v>
      </c>
      <c r="AJ204" s="507" t="e">
        <f ca="1">+IF(AND(ISNUMBER(OFFSET('Sanitation Data'!$F$12,0,10*ROW('Sanitation Data'!F198))),'Data Summary'!CY204="Yes"),OFFSET('Sanitation Data'!$F$12,0,10*ROW('Sanitation Data'!F198)),NA())</f>
        <v>#N/A</v>
      </c>
      <c r="AK204" s="507" t="e">
        <f ca="1">+IF(AND(ISNUMBER(OFFSET('Sanitation Data'!$G$4,0,10*ROW('Sanitation Data'!G198))),'Data Summary'!CZ204="Yes"),100-OFFSET('Sanitation Data'!$G$4,0,10*ROW('Sanitation Data'!G198)),NA())</f>
        <v>#N/A</v>
      </c>
      <c r="AL204" s="507" t="e">
        <f ca="1">+IF(AND(ISNUMBER(OFFSET('Sanitation Data'!$G$6,0,10*ROW('Sanitation Data'!G198))),'Data Summary'!DA204="Yes"),OFFSET('Sanitation Data'!$G$6,0,10*ROW('Sanitation Data'!G198)),NA())</f>
        <v>#N/A</v>
      </c>
      <c r="AM204" s="507" t="e">
        <f ca="1">+IF(AND(ISNUMBER(OFFSET('Sanitation Data'!$G$10,0,10*ROW('Sanitation Data'!G198))),'Data Summary'!DB204="Yes"),OFFSET('Sanitation Data'!$G$10,0,10*ROW('Sanitation Data'!G198)),NA())</f>
        <v>#N/A</v>
      </c>
      <c r="AN204" s="507" t="e">
        <f ca="1">+IF(AND(ISNUMBER(OFFSET('Sanitation Data'!$G$11,0,10*ROW('Sanitation Data'!G198))),'Data Summary'!DC204="Yes"),OFFSET('Sanitation Data'!$G$11,0,10*ROW('Sanitation Data'!G198)),NA())</f>
        <v>#N/A</v>
      </c>
      <c r="AO204" s="507" t="e">
        <f ca="1">+IF(AND(ISNUMBER(OFFSET('Sanitation Data'!$G$12,0,10*ROW('Sanitation Data'!G198))),'Data Summary'!DD204="Yes"),OFFSET('Sanitation Data'!$G$12,0,10*ROW('Sanitation Data'!G198)),NA())</f>
        <v>#N/A</v>
      </c>
      <c r="AP204" s="507" t="e">
        <f ca="1">+IF(AND(ISNUMBER(OFFSET('Sanitation Data'!$H$4,0,10*ROW('Sanitation Data'!H198))),'Data Summary'!DE204="Yes"),100-OFFSET('Sanitation Data'!$H$4,0,10*ROW('Sanitation Data'!H198)),NA())</f>
        <v>#N/A</v>
      </c>
      <c r="AQ204" s="507" t="e">
        <f ca="1">+IF(AND(ISNUMBER(OFFSET('Sanitation Data'!$H$6,0,10*ROW('Sanitation Data'!H198))),'Data Summary'!DF204="Yes"),OFFSET('Sanitation Data'!$H$6,0,10*ROW('Sanitation Data'!H198)),NA())</f>
        <v>#N/A</v>
      </c>
      <c r="AR204" s="507" t="e">
        <f ca="1">+IF(AND(ISNUMBER(OFFSET('Sanitation Data'!$H$10,0,10*ROW('Sanitation Data'!H198))),'Data Summary'!DG204="Yes"),OFFSET('Sanitation Data'!$H$10,0,10*ROW('Sanitation Data'!H198)),NA())</f>
        <v>#N/A</v>
      </c>
      <c r="AS204" s="507" t="e">
        <f ca="1">+IF(AND(ISNUMBER(OFFSET('Sanitation Data'!$H$11,0,10*ROW('Sanitation Data'!H198))),'Data Summary'!DH204="Yes"),OFFSET('Sanitation Data'!$H$11,0,10*ROW('Sanitation Data'!H198)),NA())</f>
        <v>#N/A</v>
      </c>
      <c r="AT204" s="507" t="e">
        <f ca="1">+IF(AND(ISNUMBER(OFFSET('Sanitation Data'!$H$12,0,10*ROW('Sanitation Data'!H198))),'Data Summary'!DI204="Yes"),OFFSET('Sanitation Data'!$H$12,0,10*ROW('Sanitation Data'!H198)),NA())</f>
        <v>#N/A</v>
      </c>
      <c r="AU204" s="507" t="e">
        <f ca="1">+IF(AND(ISNUMBER(OFFSET('Sanitation Data'!$I$4,0,10*ROW('Sanitation Data'!I198))),'Data Summary'!DJ204="Yes"),100-OFFSET('Sanitation Data'!$I$4,0,10*ROW('Sanitation Data'!I198)),NA())</f>
        <v>#N/A</v>
      </c>
      <c r="AV204" s="507" t="e">
        <f ca="1">+IF(AND(ISNUMBER(OFFSET('Sanitation Data'!$I$6,0,10*ROW('Sanitation Data'!I198))),'Data Summary'!DK204="Yes"),OFFSET('Sanitation Data'!$I$6,0,10*ROW('Sanitation Data'!I198)),NA())</f>
        <v>#N/A</v>
      </c>
      <c r="AW204" s="507" t="e">
        <f ca="1">+IF(AND(ISNUMBER(OFFSET('Sanitation Data'!$I$10,0,10*ROW('Sanitation Data'!I198))),'Data Summary'!DL204="Yes"),OFFSET('Sanitation Data'!$I$10,0,10*ROW('Sanitation Data'!I198)),NA())</f>
        <v>#N/A</v>
      </c>
      <c r="AX204" s="507" t="e">
        <f ca="1">+IF(AND(ISNUMBER(OFFSET('Sanitation Data'!$I$11,0,10*ROW('Sanitation Data'!I198))),'Data Summary'!DM204="Yes"),OFFSET('Sanitation Data'!$I$11,0,10*ROW('Sanitation Data'!I198)),NA())</f>
        <v>#N/A</v>
      </c>
      <c r="AY204" s="507" t="e">
        <f ca="1">+IF(AND(ISNUMBER(OFFSET('Sanitation Data'!$I$12,0,10*ROW('Sanitation Data'!I198))),'Data Summary'!DN204="Yes"),OFFSET('Sanitation Data'!$I$12,0,10*ROW('Sanitation Data'!I198)),NA())</f>
        <v>#N/A</v>
      </c>
      <c r="AZ204" s="508" t="e">
        <f ca="1">+IF(AND(ISNUMBER(OFFSET('Hygiene Data'!$D$5,0,10*ROW('Hygiene Data'!D198))),'Data Summary'!DO204="Yes"),OFFSET('Hygiene Data'!$D$5,0,10*ROW('Hygiene Data'!D198)),NA())</f>
        <v>#N/A</v>
      </c>
      <c r="BA204" s="508" t="e">
        <f ca="1">+IF(AND(ISNUMBER(OFFSET('Hygiene Data'!$D$7,0,10*ROW('Hygiene Data'!D198))),'Data Summary'!DP204="Yes"),OFFSET('Hygiene Data'!$D$7,0,10*ROW('Hygiene Data'!D198)),NA())</f>
        <v>#N/A</v>
      </c>
      <c r="BB204" s="508" t="e">
        <f ca="1">+IF(AND(ISNUMBER(OFFSET('Hygiene Data'!$D$9,0,10*ROW('Hygiene Data'!D198))),'Data Summary'!DQ204="Yes"),OFFSET('Hygiene Data'!$D$9,0,10*ROW('Hygiene Data'!D198)),NA())</f>
        <v>#N/A</v>
      </c>
      <c r="BC204" s="508" t="e">
        <f ca="1">+IF(AND(ISNUMBER(OFFSET('Hygiene Data'!$E$5,0,10*ROW('Hygiene Data'!E198))),'Data Summary'!DR204="Yes"),OFFSET('Hygiene Data'!$E$5,0,10*ROW('Hygiene Data'!E198)),NA())</f>
        <v>#N/A</v>
      </c>
      <c r="BD204" s="508" t="e">
        <f ca="1">+IF(AND(ISNUMBER(OFFSET('Hygiene Data'!$E$7,0,10*ROW('Hygiene Data'!E198))),'Data Summary'!DS204="Yes"),OFFSET('Hygiene Data'!$E$7,0,10*ROW('Hygiene Data'!E198)),NA())</f>
        <v>#N/A</v>
      </c>
      <c r="BE204" s="508" t="e">
        <f ca="1">+IF(AND(ISNUMBER(OFFSET('Hygiene Data'!$E$9,0,10*ROW('Hygiene Data'!E198))),'Data Summary'!DT204="Yes"),OFFSET('Hygiene Data'!$E$9,0,10*ROW('Hygiene Data'!E198)),NA())</f>
        <v>#N/A</v>
      </c>
      <c r="BF204" s="508" t="e">
        <f ca="1">+IF(AND(ISNUMBER(OFFSET('Hygiene Data'!$F$5,0,10*ROW('Hygiene Data'!F198))),'Data Summary'!DU204="Yes"),OFFSET('Hygiene Data'!$F$5,0,10*ROW('Hygiene Data'!F198)),NA())</f>
        <v>#N/A</v>
      </c>
      <c r="BG204" s="508" t="e">
        <f ca="1">+IF(AND(ISNUMBER(OFFSET('Hygiene Data'!$F$7,0,10*ROW('Hygiene Data'!F198))),'Data Summary'!DV204="Yes"),OFFSET('Hygiene Data'!$F$7,0,10*ROW('Hygiene Data'!F198)),NA())</f>
        <v>#N/A</v>
      </c>
      <c r="BH204" s="508" t="e">
        <f ca="1">+IF(AND(ISNUMBER(OFFSET('Hygiene Data'!$F$9,0,10*ROW('Hygiene Data'!F198))),'Data Summary'!DW204="Yes"),OFFSET('Hygiene Data'!$F$9,0,10*ROW('Hygiene Data'!F198)),NA())</f>
        <v>#N/A</v>
      </c>
      <c r="BI204" s="508" t="e">
        <f ca="1">+IF(AND(ISNUMBER(OFFSET('Hygiene Data'!$G$5,0,10*ROW('Hygiene Data'!G198))),'Data Summary'!DX204="Yes"),OFFSET('Hygiene Data'!$G$5,0,10*ROW('Hygiene Data'!G198)),NA())</f>
        <v>#N/A</v>
      </c>
      <c r="BJ204" s="508" t="e">
        <f ca="1">+IF(AND(ISNUMBER(OFFSET('Hygiene Data'!$G$7,0,10*ROW('Hygiene Data'!G198))),'Data Summary'!DY204="Yes"),OFFSET('Hygiene Data'!$G$7,0,10*ROW('Hygiene Data'!G198)),NA())</f>
        <v>#N/A</v>
      </c>
      <c r="BK204" s="508" t="e">
        <f ca="1">+IF(AND(ISNUMBER(OFFSET('Hygiene Data'!$G$9,0,10*ROW('Hygiene Data'!G198))),'Data Summary'!DZ204="Yes"),OFFSET('Hygiene Data'!$G$9,0,10*ROW('Hygiene Data'!G198)),NA())</f>
        <v>#N/A</v>
      </c>
      <c r="BL204" s="508" t="e">
        <f ca="1">+IF(AND(ISNUMBER(OFFSET('Hygiene Data'!$H$5,0,10*ROW('Hygiene Data'!H198))),'Data Summary'!EA204="Yes"),OFFSET('Hygiene Data'!$H$5,0,10*ROW('Hygiene Data'!H198)),NA())</f>
        <v>#N/A</v>
      </c>
      <c r="BM204" s="508" t="e">
        <f ca="1">+IF(AND(ISNUMBER(OFFSET('Hygiene Data'!$H$7,0,10*ROW('Hygiene Data'!H198))),'Data Summary'!EB204="Yes"),OFFSET('Hygiene Data'!$H$7,0,10*ROW('Hygiene Data'!H198)),NA())</f>
        <v>#N/A</v>
      </c>
      <c r="BN204" s="508" t="e">
        <f ca="1">+IF(AND(ISNUMBER(OFFSET('Hygiene Data'!$H$9,0,10*ROW('Hygiene Data'!H198))),'Data Summary'!EC204="Yes"),OFFSET('Hygiene Data'!$H$9,0,10*ROW('Hygiene Data'!H198)),NA())</f>
        <v>#N/A</v>
      </c>
      <c r="BO204" s="508" t="e">
        <f ca="1">+IF(AND(ISNUMBER(OFFSET('Hygiene Data'!$I$5,0,10*ROW('Hygiene Data'!I198))),'Data Summary'!ED204="Yes"),OFFSET('Hygiene Data'!$I$5,0,10*ROW('Hygiene Data'!I198)),NA())</f>
        <v>#N/A</v>
      </c>
      <c r="BP204" s="508" t="e">
        <f ca="1">+IF(AND(ISNUMBER(OFFSET('Hygiene Data'!$I$7,0,10*ROW('Hygiene Data'!I198))),'Data Summary'!EE204="Yes"),OFFSET('Hygiene Data'!$I$7,0,10*ROW('Hygiene Data'!I198)),NA())</f>
        <v>#N/A</v>
      </c>
      <c r="BQ204" s="508" t="e">
        <f ca="1">+IF(AND(ISNUMBER(OFFSET('Hygiene Data'!$I$9,0,10*ROW('Hygiene Data'!I198))),'Data Summary'!EF204="Yes"),OFFSET('Hygiene Data'!$I$9,0,10*ROW('Hygiene Data'!I198)),NA())</f>
        <v>#N/A</v>
      </c>
    </row>
    <row r="205" spans="1:69" x14ac:dyDescent="0.25">
      <c r="A205" s="504" t="e">
        <f ca="1">+RIGHT('Data Summary'!A205,LEN('Data Summary'!A205)-9)</f>
        <v>#VALUE!</v>
      </c>
      <c r="B205" s="478" t="str">
        <f ca="1">+IF(ISTEXT('Data Summary'!B205),'Data Summary'!B205,"")</f>
        <v/>
      </c>
      <c r="C205" s="505" t="e">
        <f ca="1">+VALUE('Data Summary'!C205)</f>
        <v>#VALUE!</v>
      </c>
      <c r="D205" s="506" t="e">
        <f ca="1">+IF(AND(ISNUMBER(OFFSET('Water Data'!$D$4,0,10*ROW('Water Data'!D199))),'Data Summary'!BS205="Yes"),100-OFFSET('Water Data'!$D$4,0,10*ROW('Water Data'!D199)),NA())</f>
        <v>#N/A</v>
      </c>
      <c r="E205" s="506" t="e">
        <f ca="1">+IF(AND(ISNUMBER(OFFSET('Water Data'!$D$6,0,10*ROW('Water Data'!D199))),'Data Summary'!BT205="Yes"),OFFSET('Water Data'!$D$6,0,10*ROW('Water Data'!D199)),NA())</f>
        <v>#N/A</v>
      </c>
      <c r="F205" s="506" t="e">
        <f ca="1">+IF(AND(ISNUMBER(OFFSET('Water Data'!$D$9,0,10*ROW('Water Data'!D199))),'Data Summary'!BU205="Yes"),OFFSET('Water Data'!$D$9,0,10*ROW('Water Data'!D199)),NA())</f>
        <v>#N/A</v>
      </c>
      <c r="G205" s="506" t="e">
        <f ca="1">+IF(AND(ISNUMBER(OFFSET('Water Data'!$E$4,0,10*ROW('Water Data'!E199))),'Data Summary'!BV205="Yes"),100-OFFSET('Water Data'!$E$4,0,10*ROW('Water Data'!E199)),NA())</f>
        <v>#N/A</v>
      </c>
      <c r="H205" s="506" t="e">
        <f ca="1">+IF(AND(ISNUMBER(OFFSET('Water Data'!$E$6,0,10*ROW('Water Data'!E199))),'Data Summary'!BW205="Yes"),OFFSET('Water Data'!$E$6,0,10*ROW('Water Data'!E199)),NA())</f>
        <v>#N/A</v>
      </c>
      <c r="I205" s="506" t="e">
        <f ca="1">+IF(AND(ISNUMBER(OFFSET('Water Data'!$E$9,0,10*ROW('Water Data'!E199))),'Data Summary'!BX205="Yes"),OFFSET('Water Data'!$E$9,0,10*ROW('Water Data'!E199)),NA())</f>
        <v>#N/A</v>
      </c>
      <c r="J205" s="506" t="e">
        <f ca="1">+IF(AND(ISNUMBER(OFFSET('Water Data'!$F$4,0,10*ROW('Water Data'!F199))),'Data Summary'!BY205="Yes"),100-OFFSET('Water Data'!$F$4,0,10*ROW('Water Data'!F199)),NA())</f>
        <v>#N/A</v>
      </c>
      <c r="K205" s="506" t="e">
        <f ca="1">+IF(AND(ISNUMBER(OFFSET('Water Data'!$F$6,0,10*ROW('Water Data'!F199))),'Data Summary'!BZ205="Yes"),OFFSET('Water Data'!$F$6,0,10*ROW('Water Data'!F199)),NA())</f>
        <v>#N/A</v>
      </c>
      <c r="L205" s="506" t="e">
        <f ca="1">+IF(AND(ISNUMBER(OFFSET('Water Data'!$F$9,0,10*ROW('Water Data'!F199))),'Data Summary'!CA205="Yes"),OFFSET('Water Data'!$F$9,0,10*ROW('Water Data'!F199)),NA())</f>
        <v>#N/A</v>
      </c>
      <c r="M205" s="506" t="e">
        <f ca="1">+IF(AND(ISNUMBER(OFFSET('Water Data'!$G$4,0,10*ROW('Water Data'!G199))),'Data Summary'!CB205="Yes"),100-OFFSET('Water Data'!$G$4,0,10*ROW('Water Data'!G199)),NA())</f>
        <v>#N/A</v>
      </c>
      <c r="N205" s="506" t="e">
        <f ca="1">+IF(AND(ISNUMBER(OFFSET('Water Data'!$G$6,0,10*ROW('Water Data'!G199))),'Data Summary'!CC205="Yes"),OFFSET('Water Data'!$G$6,0,10*ROW('Water Data'!G199)),NA())</f>
        <v>#N/A</v>
      </c>
      <c r="O205" s="506" t="e">
        <f ca="1">+IF(AND(ISNUMBER(OFFSET('Water Data'!$G$9,0,10*ROW('Water Data'!G199))),'Data Summary'!CD205="Yes"),OFFSET('Water Data'!$G$9,0,10*ROW('Water Data'!G199)),NA())</f>
        <v>#N/A</v>
      </c>
      <c r="P205" s="506" t="e">
        <f ca="1">+IF(AND(ISNUMBER(OFFSET('Water Data'!$H$4,0,10*ROW('Water Data'!H199))),'Data Summary'!CE205="Yes"),100-OFFSET('Water Data'!$H$4,0,10*ROW('Water Data'!H199)),NA())</f>
        <v>#N/A</v>
      </c>
      <c r="Q205" s="506" t="e">
        <f ca="1">+IF(AND(ISNUMBER(OFFSET('Water Data'!$H$6,0,10*ROW('Water Data'!H199))),'Data Summary'!CF205="Yes"),OFFSET('Water Data'!$H$6,0,10*ROW('Water Data'!H199)),NA())</f>
        <v>#N/A</v>
      </c>
      <c r="R205" s="506" t="e">
        <f ca="1">+IF(AND(ISNUMBER(OFFSET('Water Data'!$H$9,0,10*ROW('Water Data'!H199))),'Data Summary'!CG205="Yes"),OFFSET('Water Data'!$H$9,0,10*ROW('Water Data'!H199)),NA())</f>
        <v>#N/A</v>
      </c>
      <c r="S205" s="506" t="e">
        <f ca="1">+IF(AND(ISNUMBER(OFFSET('Water Data'!$I$4,0,10*ROW('Water Data'!I199))),'Data Summary'!CH205="Yes"),100-OFFSET('Water Data'!$I$4,0,10*ROW('Water Data'!I199)),NA())</f>
        <v>#N/A</v>
      </c>
      <c r="T205" s="506" t="e">
        <f ca="1">+IF(AND(ISNUMBER(OFFSET('Water Data'!$I$6,0,10*ROW('Water Data'!I199))),'Data Summary'!CI205="Yes"),OFFSET('Water Data'!$I$6,0,10*ROW('Water Data'!I199)),NA())</f>
        <v>#N/A</v>
      </c>
      <c r="U205" s="506" t="e">
        <f ca="1">+IF(AND(ISNUMBER(OFFSET('Water Data'!$I$9,0,10*ROW('Water Data'!I199))),'Data Summary'!CJ205="Yes"),OFFSET('Water Data'!$I$9,0,10*ROW('Water Data'!I199)),NA())</f>
        <v>#N/A</v>
      </c>
      <c r="V205" s="507" t="e">
        <f ca="1">+IF(AND(ISNUMBER(OFFSET('Sanitation Data'!$D$4,0,10*ROW('Sanitation Data'!D199))),'Data Summary'!CK205="Yes"),100-OFFSET('Sanitation Data'!$D$4,0,10*ROW('Sanitation Data'!D199)),NA())</f>
        <v>#N/A</v>
      </c>
      <c r="W205" s="507" t="e">
        <f ca="1">+IF(AND(ISNUMBER(OFFSET('Sanitation Data'!$D$6,0,10*ROW('Sanitation Data'!D199))),'Data Summary'!CL205="Yes"),OFFSET('Sanitation Data'!$D$6,0,10*ROW('Sanitation Data'!D199)),NA())</f>
        <v>#N/A</v>
      </c>
      <c r="X205" s="507" t="e">
        <f ca="1">+IF(AND(ISNUMBER(OFFSET('Sanitation Data'!$D$10,0,10*ROW('Sanitation Data'!D199))),'Data Summary'!CM205="Yes"),OFFSET('Sanitation Data'!$D$10,0,10*ROW('Sanitation Data'!D199)),NA())</f>
        <v>#N/A</v>
      </c>
      <c r="Y205" s="507" t="e">
        <f ca="1">+IF(AND(ISNUMBER(OFFSET('Sanitation Data'!$D$11,0,10*ROW('Sanitation Data'!D199))),'Data Summary'!CN205="Yes"),OFFSET('Sanitation Data'!$D$11,0,10*ROW('Sanitation Data'!D199)),NA())</f>
        <v>#N/A</v>
      </c>
      <c r="Z205" s="507" t="e">
        <f ca="1">+IF(AND(ISNUMBER(OFFSET('Sanitation Data'!$D$12,0,10*ROW('Sanitation Data'!D199))),'Data Summary'!CO205="Yes"),OFFSET('Sanitation Data'!$D$12,0,10*ROW('Sanitation Data'!D199)),NA())</f>
        <v>#N/A</v>
      </c>
      <c r="AA205" s="507" t="e">
        <f ca="1">+IF(AND(ISNUMBER(OFFSET('Sanitation Data'!$E$4,0,10*ROW('Sanitation Data'!E199))),'Data Summary'!CP205="Yes"),100-OFFSET('Sanitation Data'!$E$4,0,10*ROW('Sanitation Data'!E199)),NA())</f>
        <v>#N/A</v>
      </c>
      <c r="AB205" s="507" t="e">
        <f ca="1">+IF(AND(ISNUMBER(OFFSET('Sanitation Data'!$E$6,0,10*ROW('Sanitation Data'!E199))),'Data Summary'!CQ205="Yes"),OFFSET('Sanitation Data'!$E$6,0,10*ROW('Sanitation Data'!E199)),NA())</f>
        <v>#N/A</v>
      </c>
      <c r="AC205" s="507" t="e">
        <f ca="1">+IF(AND(ISNUMBER(OFFSET('Sanitation Data'!$E$10,0,10*ROW('Sanitation Data'!E199))),'Data Summary'!CR205="Yes"),OFFSET('Sanitation Data'!$E$10,0,10*ROW('Sanitation Data'!E199)),NA())</f>
        <v>#N/A</v>
      </c>
      <c r="AD205" s="507" t="e">
        <f ca="1">+IF(AND(ISNUMBER(OFFSET('Sanitation Data'!$E$11,0,10*ROW('Sanitation Data'!E199))),'Data Summary'!CS205="Yes"),OFFSET('Sanitation Data'!$E$11,0,10*ROW('Sanitation Data'!E199)),NA())</f>
        <v>#N/A</v>
      </c>
      <c r="AE205" s="507" t="e">
        <f ca="1">+IF(AND(ISNUMBER(OFFSET('Sanitation Data'!$E$12,0,10*ROW('Sanitation Data'!E199))),'Data Summary'!CT205="Yes"),OFFSET('Sanitation Data'!$E$12,0,10*ROW('Sanitation Data'!E199)),NA())</f>
        <v>#N/A</v>
      </c>
      <c r="AF205" s="507" t="e">
        <f ca="1">+IF(AND(ISNUMBER(OFFSET('Sanitation Data'!$F$4,0,10*ROW('Sanitation Data'!F199))),'Data Summary'!CU205="Yes"),100-OFFSET('Sanitation Data'!$F$4,0,10*ROW('Sanitation Data'!F199)),NA())</f>
        <v>#N/A</v>
      </c>
      <c r="AG205" s="507" t="e">
        <f ca="1">+IF(AND(ISNUMBER(OFFSET('Sanitation Data'!$F$6,0,10*ROW('Sanitation Data'!F199))),'Data Summary'!CV205="Yes"),OFFSET('Sanitation Data'!$F$6,0,10*ROW('Sanitation Data'!F199)),NA())</f>
        <v>#N/A</v>
      </c>
      <c r="AH205" s="507" t="e">
        <f ca="1">+IF(AND(ISNUMBER(OFFSET('Sanitation Data'!$F$10,0,10*ROW('Sanitation Data'!F199))),'Data Summary'!CW205="Yes"),OFFSET('Sanitation Data'!$F$10,0,10*ROW('Sanitation Data'!F199)),NA())</f>
        <v>#N/A</v>
      </c>
      <c r="AI205" s="507" t="e">
        <f ca="1">+IF(AND(ISNUMBER(OFFSET('Sanitation Data'!$F$11,0,10*ROW('Sanitation Data'!F199))),'Data Summary'!CX205="Yes"),OFFSET('Sanitation Data'!$F$11,0,10*ROW('Sanitation Data'!F199)),NA())</f>
        <v>#N/A</v>
      </c>
      <c r="AJ205" s="507" t="e">
        <f ca="1">+IF(AND(ISNUMBER(OFFSET('Sanitation Data'!$F$12,0,10*ROW('Sanitation Data'!F199))),'Data Summary'!CY205="Yes"),OFFSET('Sanitation Data'!$F$12,0,10*ROW('Sanitation Data'!F199)),NA())</f>
        <v>#N/A</v>
      </c>
      <c r="AK205" s="507" t="e">
        <f ca="1">+IF(AND(ISNUMBER(OFFSET('Sanitation Data'!$G$4,0,10*ROW('Sanitation Data'!G199))),'Data Summary'!CZ205="Yes"),100-OFFSET('Sanitation Data'!$G$4,0,10*ROW('Sanitation Data'!G199)),NA())</f>
        <v>#N/A</v>
      </c>
      <c r="AL205" s="507" t="e">
        <f ca="1">+IF(AND(ISNUMBER(OFFSET('Sanitation Data'!$G$6,0,10*ROW('Sanitation Data'!G199))),'Data Summary'!DA205="Yes"),OFFSET('Sanitation Data'!$G$6,0,10*ROW('Sanitation Data'!G199)),NA())</f>
        <v>#N/A</v>
      </c>
      <c r="AM205" s="507" t="e">
        <f ca="1">+IF(AND(ISNUMBER(OFFSET('Sanitation Data'!$G$10,0,10*ROW('Sanitation Data'!G199))),'Data Summary'!DB205="Yes"),OFFSET('Sanitation Data'!$G$10,0,10*ROW('Sanitation Data'!G199)),NA())</f>
        <v>#N/A</v>
      </c>
      <c r="AN205" s="507" t="e">
        <f ca="1">+IF(AND(ISNUMBER(OFFSET('Sanitation Data'!$G$11,0,10*ROW('Sanitation Data'!G199))),'Data Summary'!DC205="Yes"),OFFSET('Sanitation Data'!$G$11,0,10*ROW('Sanitation Data'!G199)),NA())</f>
        <v>#N/A</v>
      </c>
      <c r="AO205" s="507" t="e">
        <f ca="1">+IF(AND(ISNUMBER(OFFSET('Sanitation Data'!$G$12,0,10*ROW('Sanitation Data'!G199))),'Data Summary'!DD205="Yes"),OFFSET('Sanitation Data'!$G$12,0,10*ROW('Sanitation Data'!G199)),NA())</f>
        <v>#N/A</v>
      </c>
      <c r="AP205" s="507" t="e">
        <f ca="1">+IF(AND(ISNUMBER(OFFSET('Sanitation Data'!$H$4,0,10*ROW('Sanitation Data'!H199))),'Data Summary'!DE205="Yes"),100-OFFSET('Sanitation Data'!$H$4,0,10*ROW('Sanitation Data'!H199)),NA())</f>
        <v>#N/A</v>
      </c>
      <c r="AQ205" s="507" t="e">
        <f ca="1">+IF(AND(ISNUMBER(OFFSET('Sanitation Data'!$H$6,0,10*ROW('Sanitation Data'!H199))),'Data Summary'!DF205="Yes"),OFFSET('Sanitation Data'!$H$6,0,10*ROW('Sanitation Data'!H199)),NA())</f>
        <v>#N/A</v>
      </c>
      <c r="AR205" s="507" t="e">
        <f ca="1">+IF(AND(ISNUMBER(OFFSET('Sanitation Data'!$H$10,0,10*ROW('Sanitation Data'!H199))),'Data Summary'!DG205="Yes"),OFFSET('Sanitation Data'!$H$10,0,10*ROW('Sanitation Data'!H199)),NA())</f>
        <v>#N/A</v>
      </c>
      <c r="AS205" s="507" t="e">
        <f ca="1">+IF(AND(ISNUMBER(OFFSET('Sanitation Data'!$H$11,0,10*ROW('Sanitation Data'!H199))),'Data Summary'!DH205="Yes"),OFFSET('Sanitation Data'!$H$11,0,10*ROW('Sanitation Data'!H199)),NA())</f>
        <v>#N/A</v>
      </c>
      <c r="AT205" s="507" t="e">
        <f ca="1">+IF(AND(ISNUMBER(OFFSET('Sanitation Data'!$H$12,0,10*ROW('Sanitation Data'!H199))),'Data Summary'!DI205="Yes"),OFFSET('Sanitation Data'!$H$12,0,10*ROW('Sanitation Data'!H199)),NA())</f>
        <v>#N/A</v>
      </c>
      <c r="AU205" s="507" t="e">
        <f ca="1">+IF(AND(ISNUMBER(OFFSET('Sanitation Data'!$I$4,0,10*ROW('Sanitation Data'!I199))),'Data Summary'!DJ205="Yes"),100-OFFSET('Sanitation Data'!$I$4,0,10*ROW('Sanitation Data'!I199)),NA())</f>
        <v>#N/A</v>
      </c>
      <c r="AV205" s="507" t="e">
        <f ca="1">+IF(AND(ISNUMBER(OFFSET('Sanitation Data'!$I$6,0,10*ROW('Sanitation Data'!I199))),'Data Summary'!DK205="Yes"),OFFSET('Sanitation Data'!$I$6,0,10*ROW('Sanitation Data'!I199)),NA())</f>
        <v>#N/A</v>
      </c>
      <c r="AW205" s="507" t="e">
        <f ca="1">+IF(AND(ISNUMBER(OFFSET('Sanitation Data'!$I$10,0,10*ROW('Sanitation Data'!I199))),'Data Summary'!DL205="Yes"),OFFSET('Sanitation Data'!$I$10,0,10*ROW('Sanitation Data'!I199)),NA())</f>
        <v>#N/A</v>
      </c>
      <c r="AX205" s="507" t="e">
        <f ca="1">+IF(AND(ISNUMBER(OFFSET('Sanitation Data'!$I$11,0,10*ROW('Sanitation Data'!I199))),'Data Summary'!DM205="Yes"),OFFSET('Sanitation Data'!$I$11,0,10*ROW('Sanitation Data'!I199)),NA())</f>
        <v>#N/A</v>
      </c>
      <c r="AY205" s="507" t="e">
        <f ca="1">+IF(AND(ISNUMBER(OFFSET('Sanitation Data'!$I$12,0,10*ROW('Sanitation Data'!I199))),'Data Summary'!DN205="Yes"),OFFSET('Sanitation Data'!$I$12,0,10*ROW('Sanitation Data'!I199)),NA())</f>
        <v>#N/A</v>
      </c>
      <c r="AZ205" s="508" t="e">
        <f ca="1">+IF(AND(ISNUMBER(OFFSET('Hygiene Data'!$D$5,0,10*ROW('Hygiene Data'!D199))),'Data Summary'!DO205="Yes"),OFFSET('Hygiene Data'!$D$5,0,10*ROW('Hygiene Data'!D199)),NA())</f>
        <v>#N/A</v>
      </c>
      <c r="BA205" s="508" t="e">
        <f ca="1">+IF(AND(ISNUMBER(OFFSET('Hygiene Data'!$D$7,0,10*ROW('Hygiene Data'!D199))),'Data Summary'!DP205="Yes"),OFFSET('Hygiene Data'!$D$7,0,10*ROW('Hygiene Data'!D199)),NA())</f>
        <v>#N/A</v>
      </c>
      <c r="BB205" s="508" t="e">
        <f ca="1">+IF(AND(ISNUMBER(OFFSET('Hygiene Data'!$D$9,0,10*ROW('Hygiene Data'!D199))),'Data Summary'!DQ205="Yes"),OFFSET('Hygiene Data'!$D$9,0,10*ROW('Hygiene Data'!D199)),NA())</f>
        <v>#N/A</v>
      </c>
      <c r="BC205" s="508" t="e">
        <f ca="1">+IF(AND(ISNUMBER(OFFSET('Hygiene Data'!$E$5,0,10*ROW('Hygiene Data'!E199))),'Data Summary'!DR205="Yes"),OFFSET('Hygiene Data'!$E$5,0,10*ROW('Hygiene Data'!E199)),NA())</f>
        <v>#N/A</v>
      </c>
      <c r="BD205" s="508" t="e">
        <f ca="1">+IF(AND(ISNUMBER(OFFSET('Hygiene Data'!$E$7,0,10*ROW('Hygiene Data'!E199))),'Data Summary'!DS205="Yes"),OFFSET('Hygiene Data'!$E$7,0,10*ROW('Hygiene Data'!E199)),NA())</f>
        <v>#N/A</v>
      </c>
      <c r="BE205" s="508" t="e">
        <f ca="1">+IF(AND(ISNUMBER(OFFSET('Hygiene Data'!$E$9,0,10*ROW('Hygiene Data'!E199))),'Data Summary'!DT205="Yes"),OFFSET('Hygiene Data'!$E$9,0,10*ROW('Hygiene Data'!E199)),NA())</f>
        <v>#N/A</v>
      </c>
      <c r="BF205" s="508" t="e">
        <f ca="1">+IF(AND(ISNUMBER(OFFSET('Hygiene Data'!$F$5,0,10*ROW('Hygiene Data'!F199))),'Data Summary'!DU205="Yes"),OFFSET('Hygiene Data'!$F$5,0,10*ROW('Hygiene Data'!F199)),NA())</f>
        <v>#N/A</v>
      </c>
      <c r="BG205" s="508" t="e">
        <f ca="1">+IF(AND(ISNUMBER(OFFSET('Hygiene Data'!$F$7,0,10*ROW('Hygiene Data'!F199))),'Data Summary'!DV205="Yes"),OFFSET('Hygiene Data'!$F$7,0,10*ROW('Hygiene Data'!F199)),NA())</f>
        <v>#N/A</v>
      </c>
      <c r="BH205" s="508" t="e">
        <f ca="1">+IF(AND(ISNUMBER(OFFSET('Hygiene Data'!$F$9,0,10*ROW('Hygiene Data'!F199))),'Data Summary'!DW205="Yes"),OFFSET('Hygiene Data'!$F$9,0,10*ROW('Hygiene Data'!F199)),NA())</f>
        <v>#N/A</v>
      </c>
      <c r="BI205" s="508" t="e">
        <f ca="1">+IF(AND(ISNUMBER(OFFSET('Hygiene Data'!$G$5,0,10*ROW('Hygiene Data'!G199))),'Data Summary'!DX205="Yes"),OFFSET('Hygiene Data'!$G$5,0,10*ROW('Hygiene Data'!G199)),NA())</f>
        <v>#N/A</v>
      </c>
      <c r="BJ205" s="508" t="e">
        <f ca="1">+IF(AND(ISNUMBER(OFFSET('Hygiene Data'!$G$7,0,10*ROW('Hygiene Data'!G199))),'Data Summary'!DY205="Yes"),OFFSET('Hygiene Data'!$G$7,0,10*ROW('Hygiene Data'!G199)),NA())</f>
        <v>#N/A</v>
      </c>
      <c r="BK205" s="508" t="e">
        <f ca="1">+IF(AND(ISNUMBER(OFFSET('Hygiene Data'!$G$9,0,10*ROW('Hygiene Data'!G199))),'Data Summary'!DZ205="Yes"),OFFSET('Hygiene Data'!$G$9,0,10*ROW('Hygiene Data'!G199)),NA())</f>
        <v>#N/A</v>
      </c>
      <c r="BL205" s="508" t="e">
        <f ca="1">+IF(AND(ISNUMBER(OFFSET('Hygiene Data'!$H$5,0,10*ROW('Hygiene Data'!H199))),'Data Summary'!EA205="Yes"),OFFSET('Hygiene Data'!$H$5,0,10*ROW('Hygiene Data'!H199)),NA())</f>
        <v>#N/A</v>
      </c>
      <c r="BM205" s="508" t="e">
        <f ca="1">+IF(AND(ISNUMBER(OFFSET('Hygiene Data'!$H$7,0,10*ROW('Hygiene Data'!H199))),'Data Summary'!EB205="Yes"),OFFSET('Hygiene Data'!$H$7,0,10*ROW('Hygiene Data'!H199)),NA())</f>
        <v>#N/A</v>
      </c>
      <c r="BN205" s="508" t="e">
        <f ca="1">+IF(AND(ISNUMBER(OFFSET('Hygiene Data'!$H$9,0,10*ROW('Hygiene Data'!H199))),'Data Summary'!EC205="Yes"),OFFSET('Hygiene Data'!$H$9,0,10*ROW('Hygiene Data'!H199)),NA())</f>
        <v>#N/A</v>
      </c>
      <c r="BO205" s="508" t="e">
        <f ca="1">+IF(AND(ISNUMBER(OFFSET('Hygiene Data'!$I$5,0,10*ROW('Hygiene Data'!I199))),'Data Summary'!ED205="Yes"),OFFSET('Hygiene Data'!$I$5,0,10*ROW('Hygiene Data'!I199)),NA())</f>
        <v>#N/A</v>
      </c>
      <c r="BP205" s="508" t="e">
        <f ca="1">+IF(AND(ISNUMBER(OFFSET('Hygiene Data'!$I$7,0,10*ROW('Hygiene Data'!I199))),'Data Summary'!EE205="Yes"),OFFSET('Hygiene Data'!$I$7,0,10*ROW('Hygiene Data'!I199)),NA())</f>
        <v>#N/A</v>
      </c>
      <c r="BQ205" s="508" t="e">
        <f ca="1">+IF(AND(ISNUMBER(OFFSET('Hygiene Data'!$I$9,0,10*ROW('Hygiene Data'!I199))),'Data Summary'!EF205="Yes"),OFFSET('Hygiene Data'!$I$9,0,10*ROW('Hygiene Data'!I199)),NA())</f>
        <v>#N/A</v>
      </c>
    </row>
    <row r="206" spans="1:69" x14ac:dyDescent="0.25">
      <c r="A206" s="504" t="e">
        <f ca="1">+RIGHT('Data Summary'!A206,LEN('Data Summary'!A206)-9)</f>
        <v>#VALUE!</v>
      </c>
      <c r="B206" s="478" t="str">
        <f ca="1">+IF(ISTEXT('Data Summary'!B206),'Data Summary'!B206,"")</f>
        <v/>
      </c>
      <c r="C206" s="505" t="e">
        <f ca="1">+VALUE('Data Summary'!C206)</f>
        <v>#VALUE!</v>
      </c>
      <c r="D206" s="506" t="e">
        <f ca="1">+IF(AND(ISNUMBER(OFFSET('Water Data'!$D$4,0,10*ROW('Water Data'!D200))),'Data Summary'!BS206="Yes"),100-OFFSET('Water Data'!$D$4,0,10*ROW('Water Data'!D200)),NA())</f>
        <v>#N/A</v>
      </c>
      <c r="E206" s="506" t="e">
        <f ca="1">+IF(AND(ISNUMBER(OFFSET('Water Data'!$D$6,0,10*ROW('Water Data'!D200))),'Data Summary'!BT206="Yes"),OFFSET('Water Data'!$D$6,0,10*ROW('Water Data'!D200)),NA())</f>
        <v>#N/A</v>
      </c>
      <c r="F206" s="506" t="e">
        <f ca="1">+IF(AND(ISNUMBER(OFFSET('Water Data'!$D$9,0,10*ROW('Water Data'!D200))),'Data Summary'!BU206="Yes"),OFFSET('Water Data'!$D$9,0,10*ROW('Water Data'!D200)),NA())</f>
        <v>#N/A</v>
      </c>
      <c r="G206" s="506" t="e">
        <f ca="1">+IF(AND(ISNUMBER(OFFSET('Water Data'!$E$4,0,10*ROW('Water Data'!E200))),'Data Summary'!BV206="Yes"),100-OFFSET('Water Data'!$E$4,0,10*ROW('Water Data'!E200)),NA())</f>
        <v>#N/A</v>
      </c>
      <c r="H206" s="506" t="e">
        <f ca="1">+IF(AND(ISNUMBER(OFFSET('Water Data'!$E$6,0,10*ROW('Water Data'!E200))),'Data Summary'!BW206="Yes"),OFFSET('Water Data'!$E$6,0,10*ROW('Water Data'!E200)),NA())</f>
        <v>#N/A</v>
      </c>
      <c r="I206" s="506" t="e">
        <f ca="1">+IF(AND(ISNUMBER(OFFSET('Water Data'!$E$9,0,10*ROW('Water Data'!E200))),'Data Summary'!BX206="Yes"),OFFSET('Water Data'!$E$9,0,10*ROW('Water Data'!E200)),NA())</f>
        <v>#N/A</v>
      </c>
      <c r="J206" s="506" t="e">
        <f ca="1">+IF(AND(ISNUMBER(OFFSET('Water Data'!$F$4,0,10*ROW('Water Data'!F200))),'Data Summary'!BY206="Yes"),100-OFFSET('Water Data'!$F$4,0,10*ROW('Water Data'!F200)),NA())</f>
        <v>#N/A</v>
      </c>
      <c r="K206" s="506" t="e">
        <f ca="1">+IF(AND(ISNUMBER(OFFSET('Water Data'!$F$6,0,10*ROW('Water Data'!F200))),'Data Summary'!BZ206="Yes"),OFFSET('Water Data'!$F$6,0,10*ROW('Water Data'!F200)),NA())</f>
        <v>#N/A</v>
      </c>
      <c r="L206" s="506" t="e">
        <f ca="1">+IF(AND(ISNUMBER(OFFSET('Water Data'!$F$9,0,10*ROW('Water Data'!F200))),'Data Summary'!CA206="Yes"),OFFSET('Water Data'!$F$9,0,10*ROW('Water Data'!F200)),NA())</f>
        <v>#N/A</v>
      </c>
      <c r="M206" s="506" t="e">
        <f ca="1">+IF(AND(ISNUMBER(OFFSET('Water Data'!$G$4,0,10*ROW('Water Data'!G200))),'Data Summary'!CB206="Yes"),100-OFFSET('Water Data'!$G$4,0,10*ROW('Water Data'!G200)),NA())</f>
        <v>#N/A</v>
      </c>
      <c r="N206" s="506" t="e">
        <f ca="1">+IF(AND(ISNUMBER(OFFSET('Water Data'!$G$6,0,10*ROW('Water Data'!G200))),'Data Summary'!CC206="Yes"),OFFSET('Water Data'!$G$6,0,10*ROW('Water Data'!G200)),NA())</f>
        <v>#N/A</v>
      </c>
      <c r="O206" s="506" t="e">
        <f ca="1">+IF(AND(ISNUMBER(OFFSET('Water Data'!$G$9,0,10*ROW('Water Data'!G200))),'Data Summary'!CD206="Yes"),OFFSET('Water Data'!$G$9,0,10*ROW('Water Data'!G200)),NA())</f>
        <v>#N/A</v>
      </c>
      <c r="P206" s="506" t="e">
        <f ca="1">+IF(AND(ISNUMBER(OFFSET('Water Data'!$H$4,0,10*ROW('Water Data'!H200))),'Data Summary'!CE206="Yes"),100-OFFSET('Water Data'!$H$4,0,10*ROW('Water Data'!H200)),NA())</f>
        <v>#N/A</v>
      </c>
      <c r="Q206" s="506" t="e">
        <f ca="1">+IF(AND(ISNUMBER(OFFSET('Water Data'!$H$6,0,10*ROW('Water Data'!H200))),'Data Summary'!CF206="Yes"),OFFSET('Water Data'!$H$6,0,10*ROW('Water Data'!H200)),NA())</f>
        <v>#N/A</v>
      </c>
      <c r="R206" s="506" t="e">
        <f ca="1">+IF(AND(ISNUMBER(OFFSET('Water Data'!$H$9,0,10*ROW('Water Data'!H200))),'Data Summary'!CG206="Yes"),OFFSET('Water Data'!$H$9,0,10*ROW('Water Data'!H200)),NA())</f>
        <v>#N/A</v>
      </c>
      <c r="S206" s="506" t="e">
        <f ca="1">+IF(AND(ISNUMBER(OFFSET('Water Data'!$I$4,0,10*ROW('Water Data'!I200))),'Data Summary'!CH206="Yes"),100-OFFSET('Water Data'!$I$4,0,10*ROW('Water Data'!I200)),NA())</f>
        <v>#N/A</v>
      </c>
      <c r="T206" s="506" t="e">
        <f ca="1">+IF(AND(ISNUMBER(OFFSET('Water Data'!$I$6,0,10*ROW('Water Data'!I200))),'Data Summary'!CI206="Yes"),OFFSET('Water Data'!$I$6,0,10*ROW('Water Data'!I200)),NA())</f>
        <v>#N/A</v>
      </c>
      <c r="U206" s="506" t="e">
        <f ca="1">+IF(AND(ISNUMBER(OFFSET('Water Data'!$I$9,0,10*ROW('Water Data'!I200))),'Data Summary'!CJ206="Yes"),OFFSET('Water Data'!$I$9,0,10*ROW('Water Data'!I200)),NA())</f>
        <v>#N/A</v>
      </c>
      <c r="V206" s="507" t="e">
        <f ca="1">+IF(AND(ISNUMBER(OFFSET('Sanitation Data'!$D$4,0,10*ROW('Sanitation Data'!D200))),'Data Summary'!CK206="Yes"),100-OFFSET('Sanitation Data'!$D$4,0,10*ROW('Sanitation Data'!D200)),NA())</f>
        <v>#N/A</v>
      </c>
      <c r="W206" s="507" t="e">
        <f ca="1">+IF(AND(ISNUMBER(OFFSET('Sanitation Data'!$D$6,0,10*ROW('Sanitation Data'!D200))),'Data Summary'!CL206="Yes"),OFFSET('Sanitation Data'!$D$6,0,10*ROW('Sanitation Data'!D200)),NA())</f>
        <v>#N/A</v>
      </c>
      <c r="X206" s="507" t="e">
        <f ca="1">+IF(AND(ISNUMBER(OFFSET('Sanitation Data'!$D$10,0,10*ROW('Sanitation Data'!D200))),'Data Summary'!CM206="Yes"),OFFSET('Sanitation Data'!$D$10,0,10*ROW('Sanitation Data'!D200)),NA())</f>
        <v>#N/A</v>
      </c>
      <c r="Y206" s="507" t="e">
        <f ca="1">+IF(AND(ISNUMBER(OFFSET('Sanitation Data'!$D$11,0,10*ROW('Sanitation Data'!D200))),'Data Summary'!CN206="Yes"),OFFSET('Sanitation Data'!$D$11,0,10*ROW('Sanitation Data'!D200)),NA())</f>
        <v>#N/A</v>
      </c>
      <c r="Z206" s="507" t="e">
        <f ca="1">+IF(AND(ISNUMBER(OFFSET('Sanitation Data'!$D$12,0,10*ROW('Sanitation Data'!D200))),'Data Summary'!CO206="Yes"),OFFSET('Sanitation Data'!$D$12,0,10*ROW('Sanitation Data'!D200)),NA())</f>
        <v>#N/A</v>
      </c>
      <c r="AA206" s="507" t="e">
        <f ca="1">+IF(AND(ISNUMBER(OFFSET('Sanitation Data'!$E$4,0,10*ROW('Sanitation Data'!E200))),'Data Summary'!CP206="Yes"),100-OFFSET('Sanitation Data'!$E$4,0,10*ROW('Sanitation Data'!E200)),NA())</f>
        <v>#N/A</v>
      </c>
      <c r="AB206" s="507" t="e">
        <f ca="1">+IF(AND(ISNUMBER(OFFSET('Sanitation Data'!$E$6,0,10*ROW('Sanitation Data'!E200))),'Data Summary'!CQ206="Yes"),OFFSET('Sanitation Data'!$E$6,0,10*ROW('Sanitation Data'!E200)),NA())</f>
        <v>#N/A</v>
      </c>
      <c r="AC206" s="507" t="e">
        <f ca="1">+IF(AND(ISNUMBER(OFFSET('Sanitation Data'!$E$10,0,10*ROW('Sanitation Data'!E200))),'Data Summary'!CR206="Yes"),OFFSET('Sanitation Data'!$E$10,0,10*ROW('Sanitation Data'!E200)),NA())</f>
        <v>#N/A</v>
      </c>
      <c r="AD206" s="507" t="e">
        <f ca="1">+IF(AND(ISNUMBER(OFFSET('Sanitation Data'!$E$11,0,10*ROW('Sanitation Data'!E200))),'Data Summary'!CS206="Yes"),OFFSET('Sanitation Data'!$E$11,0,10*ROW('Sanitation Data'!E200)),NA())</f>
        <v>#N/A</v>
      </c>
      <c r="AE206" s="507" t="e">
        <f ca="1">+IF(AND(ISNUMBER(OFFSET('Sanitation Data'!$E$12,0,10*ROW('Sanitation Data'!E200))),'Data Summary'!CT206="Yes"),OFFSET('Sanitation Data'!$E$12,0,10*ROW('Sanitation Data'!E200)),NA())</f>
        <v>#N/A</v>
      </c>
      <c r="AF206" s="507" t="e">
        <f ca="1">+IF(AND(ISNUMBER(OFFSET('Sanitation Data'!$F$4,0,10*ROW('Sanitation Data'!F200))),'Data Summary'!CU206="Yes"),100-OFFSET('Sanitation Data'!$F$4,0,10*ROW('Sanitation Data'!F200)),NA())</f>
        <v>#N/A</v>
      </c>
      <c r="AG206" s="507" t="e">
        <f ca="1">+IF(AND(ISNUMBER(OFFSET('Sanitation Data'!$F$6,0,10*ROW('Sanitation Data'!F200))),'Data Summary'!CV206="Yes"),OFFSET('Sanitation Data'!$F$6,0,10*ROW('Sanitation Data'!F200)),NA())</f>
        <v>#N/A</v>
      </c>
      <c r="AH206" s="507" t="e">
        <f ca="1">+IF(AND(ISNUMBER(OFFSET('Sanitation Data'!$F$10,0,10*ROW('Sanitation Data'!F200))),'Data Summary'!CW206="Yes"),OFFSET('Sanitation Data'!$F$10,0,10*ROW('Sanitation Data'!F200)),NA())</f>
        <v>#N/A</v>
      </c>
      <c r="AI206" s="507" t="e">
        <f ca="1">+IF(AND(ISNUMBER(OFFSET('Sanitation Data'!$F$11,0,10*ROW('Sanitation Data'!F200))),'Data Summary'!CX206="Yes"),OFFSET('Sanitation Data'!$F$11,0,10*ROW('Sanitation Data'!F200)),NA())</f>
        <v>#N/A</v>
      </c>
      <c r="AJ206" s="507" t="e">
        <f ca="1">+IF(AND(ISNUMBER(OFFSET('Sanitation Data'!$F$12,0,10*ROW('Sanitation Data'!F200))),'Data Summary'!CY206="Yes"),OFFSET('Sanitation Data'!$F$12,0,10*ROW('Sanitation Data'!F200)),NA())</f>
        <v>#N/A</v>
      </c>
      <c r="AK206" s="507" t="e">
        <f ca="1">+IF(AND(ISNUMBER(OFFSET('Sanitation Data'!$G$4,0,10*ROW('Sanitation Data'!G200))),'Data Summary'!CZ206="Yes"),100-OFFSET('Sanitation Data'!$G$4,0,10*ROW('Sanitation Data'!G200)),NA())</f>
        <v>#N/A</v>
      </c>
      <c r="AL206" s="507" t="e">
        <f ca="1">+IF(AND(ISNUMBER(OFFSET('Sanitation Data'!$G$6,0,10*ROW('Sanitation Data'!G200))),'Data Summary'!DA206="Yes"),OFFSET('Sanitation Data'!$G$6,0,10*ROW('Sanitation Data'!G200)),NA())</f>
        <v>#N/A</v>
      </c>
      <c r="AM206" s="507" t="e">
        <f ca="1">+IF(AND(ISNUMBER(OFFSET('Sanitation Data'!$G$10,0,10*ROW('Sanitation Data'!G200))),'Data Summary'!DB206="Yes"),OFFSET('Sanitation Data'!$G$10,0,10*ROW('Sanitation Data'!G200)),NA())</f>
        <v>#N/A</v>
      </c>
      <c r="AN206" s="507" t="e">
        <f ca="1">+IF(AND(ISNUMBER(OFFSET('Sanitation Data'!$G$11,0,10*ROW('Sanitation Data'!G200))),'Data Summary'!DC206="Yes"),OFFSET('Sanitation Data'!$G$11,0,10*ROW('Sanitation Data'!G200)),NA())</f>
        <v>#N/A</v>
      </c>
      <c r="AO206" s="507" t="e">
        <f ca="1">+IF(AND(ISNUMBER(OFFSET('Sanitation Data'!$G$12,0,10*ROW('Sanitation Data'!G200))),'Data Summary'!DD206="Yes"),OFFSET('Sanitation Data'!$G$12,0,10*ROW('Sanitation Data'!G200)),NA())</f>
        <v>#N/A</v>
      </c>
      <c r="AP206" s="507" t="e">
        <f ca="1">+IF(AND(ISNUMBER(OFFSET('Sanitation Data'!$H$4,0,10*ROW('Sanitation Data'!H200))),'Data Summary'!DE206="Yes"),100-OFFSET('Sanitation Data'!$H$4,0,10*ROW('Sanitation Data'!H200)),NA())</f>
        <v>#N/A</v>
      </c>
      <c r="AQ206" s="507" t="e">
        <f ca="1">+IF(AND(ISNUMBER(OFFSET('Sanitation Data'!$H$6,0,10*ROW('Sanitation Data'!H200))),'Data Summary'!DF206="Yes"),OFFSET('Sanitation Data'!$H$6,0,10*ROW('Sanitation Data'!H200)),NA())</f>
        <v>#N/A</v>
      </c>
      <c r="AR206" s="507" t="e">
        <f ca="1">+IF(AND(ISNUMBER(OFFSET('Sanitation Data'!$H$10,0,10*ROW('Sanitation Data'!H200))),'Data Summary'!DG206="Yes"),OFFSET('Sanitation Data'!$H$10,0,10*ROW('Sanitation Data'!H200)),NA())</f>
        <v>#N/A</v>
      </c>
      <c r="AS206" s="507" t="e">
        <f ca="1">+IF(AND(ISNUMBER(OFFSET('Sanitation Data'!$H$11,0,10*ROW('Sanitation Data'!H200))),'Data Summary'!DH206="Yes"),OFFSET('Sanitation Data'!$H$11,0,10*ROW('Sanitation Data'!H200)),NA())</f>
        <v>#N/A</v>
      </c>
      <c r="AT206" s="507" t="e">
        <f ca="1">+IF(AND(ISNUMBER(OFFSET('Sanitation Data'!$H$12,0,10*ROW('Sanitation Data'!H200))),'Data Summary'!DI206="Yes"),OFFSET('Sanitation Data'!$H$12,0,10*ROW('Sanitation Data'!H200)),NA())</f>
        <v>#N/A</v>
      </c>
      <c r="AU206" s="507" t="e">
        <f ca="1">+IF(AND(ISNUMBER(OFFSET('Sanitation Data'!$I$4,0,10*ROW('Sanitation Data'!I200))),'Data Summary'!DJ206="Yes"),100-OFFSET('Sanitation Data'!$I$4,0,10*ROW('Sanitation Data'!I200)),NA())</f>
        <v>#N/A</v>
      </c>
      <c r="AV206" s="507" t="e">
        <f ca="1">+IF(AND(ISNUMBER(OFFSET('Sanitation Data'!$I$6,0,10*ROW('Sanitation Data'!I200))),'Data Summary'!DK206="Yes"),OFFSET('Sanitation Data'!$I$6,0,10*ROW('Sanitation Data'!I200)),NA())</f>
        <v>#N/A</v>
      </c>
      <c r="AW206" s="507" t="e">
        <f ca="1">+IF(AND(ISNUMBER(OFFSET('Sanitation Data'!$I$10,0,10*ROW('Sanitation Data'!I200))),'Data Summary'!DL206="Yes"),OFFSET('Sanitation Data'!$I$10,0,10*ROW('Sanitation Data'!I200)),NA())</f>
        <v>#N/A</v>
      </c>
      <c r="AX206" s="507" t="e">
        <f ca="1">+IF(AND(ISNUMBER(OFFSET('Sanitation Data'!$I$11,0,10*ROW('Sanitation Data'!I200))),'Data Summary'!DM206="Yes"),OFFSET('Sanitation Data'!$I$11,0,10*ROW('Sanitation Data'!I200)),NA())</f>
        <v>#N/A</v>
      </c>
      <c r="AY206" s="507" t="e">
        <f ca="1">+IF(AND(ISNUMBER(OFFSET('Sanitation Data'!$I$12,0,10*ROW('Sanitation Data'!I200))),'Data Summary'!DN206="Yes"),OFFSET('Sanitation Data'!$I$12,0,10*ROW('Sanitation Data'!I200)),NA())</f>
        <v>#N/A</v>
      </c>
      <c r="AZ206" s="508" t="e">
        <f ca="1">+IF(AND(ISNUMBER(OFFSET('Hygiene Data'!$D$5,0,10*ROW('Hygiene Data'!D200))),'Data Summary'!DO206="Yes"),OFFSET('Hygiene Data'!$D$5,0,10*ROW('Hygiene Data'!D200)),NA())</f>
        <v>#N/A</v>
      </c>
      <c r="BA206" s="508" t="e">
        <f ca="1">+IF(AND(ISNUMBER(OFFSET('Hygiene Data'!$D$7,0,10*ROW('Hygiene Data'!D200))),'Data Summary'!DP206="Yes"),OFFSET('Hygiene Data'!$D$7,0,10*ROW('Hygiene Data'!D200)),NA())</f>
        <v>#N/A</v>
      </c>
      <c r="BB206" s="508" t="e">
        <f ca="1">+IF(AND(ISNUMBER(OFFSET('Hygiene Data'!$D$9,0,10*ROW('Hygiene Data'!D200))),'Data Summary'!DQ206="Yes"),OFFSET('Hygiene Data'!$D$9,0,10*ROW('Hygiene Data'!D200)),NA())</f>
        <v>#N/A</v>
      </c>
      <c r="BC206" s="508" t="e">
        <f ca="1">+IF(AND(ISNUMBER(OFFSET('Hygiene Data'!$E$5,0,10*ROW('Hygiene Data'!E200))),'Data Summary'!DR206="Yes"),OFFSET('Hygiene Data'!$E$5,0,10*ROW('Hygiene Data'!E200)),NA())</f>
        <v>#N/A</v>
      </c>
      <c r="BD206" s="508" t="e">
        <f ca="1">+IF(AND(ISNUMBER(OFFSET('Hygiene Data'!$E$7,0,10*ROW('Hygiene Data'!E200))),'Data Summary'!DS206="Yes"),OFFSET('Hygiene Data'!$E$7,0,10*ROW('Hygiene Data'!E200)),NA())</f>
        <v>#N/A</v>
      </c>
      <c r="BE206" s="508" t="e">
        <f ca="1">+IF(AND(ISNUMBER(OFFSET('Hygiene Data'!$E$9,0,10*ROW('Hygiene Data'!E200))),'Data Summary'!DT206="Yes"),OFFSET('Hygiene Data'!$E$9,0,10*ROW('Hygiene Data'!E200)),NA())</f>
        <v>#N/A</v>
      </c>
      <c r="BF206" s="508" t="e">
        <f ca="1">+IF(AND(ISNUMBER(OFFSET('Hygiene Data'!$F$5,0,10*ROW('Hygiene Data'!F200))),'Data Summary'!DU206="Yes"),OFFSET('Hygiene Data'!$F$5,0,10*ROW('Hygiene Data'!F200)),NA())</f>
        <v>#N/A</v>
      </c>
      <c r="BG206" s="508" t="e">
        <f ca="1">+IF(AND(ISNUMBER(OFFSET('Hygiene Data'!$F$7,0,10*ROW('Hygiene Data'!F200))),'Data Summary'!DV206="Yes"),OFFSET('Hygiene Data'!$F$7,0,10*ROW('Hygiene Data'!F200)),NA())</f>
        <v>#N/A</v>
      </c>
      <c r="BH206" s="508" t="e">
        <f ca="1">+IF(AND(ISNUMBER(OFFSET('Hygiene Data'!$F$9,0,10*ROW('Hygiene Data'!F200))),'Data Summary'!DW206="Yes"),OFFSET('Hygiene Data'!$F$9,0,10*ROW('Hygiene Data'!F200)),NA())</f>
        <v>#N/A</v>
      </c>
      <c r="BI206" s="508" t="e">
        <f ca="1">+IF(AND(ISNUMBER(OFFSET('Hygiene Data'!$G$5,0,10*ROW('Hygiene Data'!G200))),'Data Summary'!DX206="Yes"),OFFSET('Hygiene Data'!$G$5,0,10*ROW('Hygiene Data'!G200)),NA())</f>
        <v>#N/A</v>
      </c>
      <c r="BJ206" s="508" t="e">
        <f ca="1">+IF(AND(ISNUMBER(OFFSET('Hygiene Data'!$G$7,0,10*ROW('Hygiene Data'!G200))),'Data Summary'!DY206="Yes"),OFFSET('Hygiene Data'!$G$7,0,10*ROW('Hygiene Data'!G200)),NA())</f>
        <v>#N/A</v>
      </c>
      <c r="BK206" s="508" t="e">
        <f ca="1">+IF(AND(ISNUMBER(OFFSET('Hygiene Data'!$G$9,0,10*ROW('Hygiene Data'!G200))),'Data Summary'!DZ206="Yes"),OFFSET('Hygiene Data'!$G$9,0,10*ROW('Hygiene Data'!G200)),NA())</f>
        <v>#N/A</v>
      </c>
      <c r="BL206" s="508" t="e">
        <f ca="1">+IF(AND(ISNUMBER(OFFSET('Hygiene Data'!$H$5,0,10*ROW('Hygiene Data'!H200))),'Data Summary'!EA206="Yes"),OFFSET('Hygiene Data'!$H$5,0,10*ROW('Hygiene Data'!H200)),NA())</f>
        <v>#N/A</v>
      </c>
      <c r="BM206" s="508" t="e">
        <f ca="1">+IF(AND(ISNUMBER(OFFSET('Hygiene Data'!$H$7,0,10*ROW('Hygiene Data'!H200))),'Data Summary'!EB206="Yes"),OFFSET('Hygiene Data'!$H$7,0,10*ROW('Hygiene Data'!H200)),NA())</f>
        <v>#N/A</v>
      </c>
      <c r="BN206" s="508" t="e">
        <f ca="1">+IF(AND(ISNUMBER(OFFSET('Hygiene Data'!$H$9,0,10*ROW('Hygiene Data'!H200))),'Data Summary'!EC206="Yes"),OFFSET('Hygiene Data'!$H$9,0,10*ROW('Hygiene Data'!H200)),NA())</f>
        <v>#N/A</v>
      </c>
      <c r="BO206" s="508" t="e">
        <f ca="1">+IF(AND(ISNUMBER(OFFSET('Hygiene Data'!$I$5,0,10*ROW('Hygiene Data'!I200))),'Data Summary'!ED206="Yes"),OFFSET('Hygiene Data'!$I$5,0,10*ROW('Hygiene Data'!I200)),NA())</f>
        <v>#N/A</v>
      </c>
      <c r="BP206" s="508" t="e">
        <f ca="1">+IF(AND(ISNUMBER(OFFSET('Hygiene Data'!$I$7,0,10*ROW('Hygiene Data'!I200))),'Data Summary'!EE206="Yes"),OFFSET('Hygiene Data'!$I$7,0,10*ROW('Hygiene Data'!I200)),NA())</f>
        <v>#N/A</v>
      </c>
      <c r="BQ206" s="508" t="e">
        <f ca="1">+IF(AND(ISNUMBER(OFFSET('Hygiene Data'!$I$9,0,10*ROW('Hygiene Data'!I200))),'Data Summary'!EF206="Yes"),OFFSET('Hygiene Data'!$I$9,0,10*ROW('Hygiene Data'!I200)),NA())</f>
        <v>#N/A</v>
      </c>
    </row>
    <row r="207" spans="1:69" x14ac:dyDescent="0.25">
      <c r="A207" s="504" t="e">
        <f ca="1">+RIGHT('Data Summary'!A207,LEN('Data Summary'!A207)-9)</f>
        <v>#VALUE!</v>
      </c>
      <c r="B207" s="478" t="str">
        <f ca="1">+IF(ISTEXT('Data Summary'!B207),'Data Summary'!B207,"")</f>
        <v/>
      </c>
      <c r="C207" s="505" t="e">
        <f ca="1">+VALUE('Data Summary'!C207)</f>
        <v>#VALUE!</v>
      </c>
      <c r="D207" s="506" t="e">
        <f ca="1">+IF(AND(ISNUMBER(OFFSET('Water Data'!$D$4,0,10*ROW('Water Data'!D201))),'Data Summary'!BS207="Yes"),100-OFFSET('Water Data'!$D$4,0,10*ROW('Water Data'!D201)),NA())</f>
        <v>#N/A</v>
      </c>
      <c r="E207" s="506" t="e">
        <f ca="1">+IF(AND(ISNUMBER(OFFSET('Water Data'!$D$6,0,10*ROW('Water Data'!D201))),'Data Summary'!BT207="Yes"),OFFSET('Water Data'!$D$6,0,10*ROW('Water Data'!D201)),NA())</f>
        <v>#N/A</v>
      </c>
      <c r="F207" s="506" t="e">
        <f ca="1">+IF(AND(ISNUMBER(OFFSET('Water Data'!$D$9,0,10*ROW('Water Data'!D201))),'Data Summary'!BU207="Yes"),OFFSET('Water Data'!$D$9,0,10*ROW('Water Data'!D201)),NA())</f>
        <v>#N/A</v>
      </c>
      <c r="G207" s="506" t="e">
        <f ca="1">+IF(AND(ISNUMBER(OFFSET('Water Data'!$E$4,0,10*ROW('Water Data'!E201))),'Data Summary'!BV207="Yes"),100-OFFSET('Water Data'!$E$4,0,10*ROW('Water Data'!E201)),NA())</f>
        <v>#N/A</v>
      </c>
      <c r="H207" s="506" t="e">
        <f ca="1">+IF(AND(ISNUMBER(OFFSET('Water Data'!$E$6,0,10*ROW('Water Data'!E201))),'Data Summary'!BW207="Yes"),OFFSET('Water Data'!$E$6,0,10*ROW('Water Data'!E201)),NA())</f>
        <v>#N/A</v>
      </c>
      <c r="I207" s="506" t="e">
        <f ca="1">+IF(AND(ISNUMBER(OFFSET('Water Data'!$E$9,0,10*ROW('Water Data'!E201))),'Data Summary'!BX207="Yes"),OFFSET('Water Data'!$E$9,0,10*ROW('Water Data'!E201)),NA())</f>
        <v>#N/A</v>
      </c>
      <c r="J207" s="506" t="e">
        <f ca="1">+IF(AND(ISNUMBER(OFFSET('Water Data'!$F$4,0,10*ROW('Water Data'!F201))),'Data Summary'!BY207="Yes"),100-OFFSET('Water Data'!$F$4,0,10*ROW('Water Data'!F201)),NA())</f>
        <v>#N/A</v>
      </c>
      <c r="K207" s="506" t="e">
        <f ca="1">+IF(AND(ISNUMBER(OFFSET('Water Data'!$F$6,0,10*ROW('Water Data'!F201))),'Data Summary'!BZ207="Yes"),OFFSET('Water Data'!$F$6,0,10*ROW('Water Data'!F201)),NA())</f>
        <v>#N/A</v>
      </c>
      <c r="L207" s="506" t="e">
        <f ca="1">+IF(AND(ISNUMBER(OFFSET('Water Data'!$F$9,0,10*ROW('Water Data'!F201))),'Data Summary'!CA207="Yes"),OFFSET('Water Data'!$F$9,0,10*ROW('Water Data'!F201)),NA())</f>
        <v>#N/A</v>
      </c>
      <c r="M207" s="506" t="e">
        <f ca="1">+IF(AND(ISNUMBER(OFFSET('Water Data'!$G$4,0,10*ROW('Water Data'!G201))),'Data Summary'!CB207="Yes"),100-OFFSET('Water Data'!$G$4,0,10*ROW('Water Data'!G201)),NA())</f>
        <v>#N/A</v>
      </c>
      <c r="N207" s="506" t="e">
        <f ca="1">+IF(AND(ISNUMBER(OFFSET('Water Data'!$G$6,0,10*ROW('Water Data'!G201))),'Data Summary'!CC207="Yes"),OFFSET('Water Data'!$G$6,0,10*ROW('Water Data'!G201)),NA())</f>
        <v>#N/A</v>
      </c>
      <c r="O207" s="506" t="e">
        <f ca="1">+IF(AND(ISNUMBER(OFFSET('Water Data'!$G$9,0,10*ROW('Water Data'!G201))),'Data Summary'!CD207="Yes"),OFFSET('Water Data'!$G$9,0,10*ROW('Water Data'!G201)),NA())</f>
        <v>#N/A</v>
      </c>
      <c r="P207" s="506" t="e">
        <f ca="1">+IF(AND(ISNUMBER(OFFSET('Water Data'!$H$4,0,10*ROW('Water Data'!H201))),'Data Summary'!CE207="Yes"),100-OFFSET('Water Data'!$H$4,0,10*ROW('Water Data'!H201)),NA())</f>
        <v>#N/A</v>
      </c>
      <c r="Q207" s="506" t="e">
        <f ca="1">+IF(AND(ISNUMBER(OFFSET('Water Data'!$H$6,0,10*ROW('Water Data'!H201))),'Data Summary'!CF207="Yes"),OFFSET('Water Data'!$H$6,0,10*ROW('Water Data'!H201)),NA())</f>
        <v>#N/A</v>
      </c>
      <c r="R207" s="506" t="e">
        <f ca="1">+IF(AND(ISNUMBER(OFFSET('Water Data'!$H$9,0,10*ROW('Water Data'!H201))),'Data Summary'!CG207="Yes"),OFFSET('Water Data'!$H$9,0,10*ROW('Water Data'!H201)),NA())</f>
        <v>#N/A</v>
      </c>
      <c r="S207" s="506" t="e">
        <f ca="1">+IF(AND(ISNUMBER(OFFSET('Water Data'!$I$4,0,10*ROW('Water Data'!I201))),'Data Summary'!CH207="Yes"),100-OFFSET('Water Data'!$I$4,0,10*ROW('Water Data'!I201)),NA())</f>
        <v>#N/A</v>
      </c>
      <c r="T207" s="506" t="e">
        <f ca="1">+IF(AND(ISNUMBER(OFFSET('Water Data'!$I$6,0,10*ROW('Water Data'!I201))),'Data Summary'!CI207="Yes"),OFFSET('Water Data'!$I$6,0,10*ROW('Water Data'!I201)),NA())</f>
        <v>#N/A</v>
      </c>
      <c r="U207" s="506" t="e">
        <f ca="1">+IF(AND(ISNUMBER(OFFSET('Water Data'!$I$9,0,10*ROW('Water Data'!I201))),'Data Summary'!CJ207="Yes"),OFFSET('Water Data'!$I$9,0,10*ROW('Water Data'!I201)),NA())</f>
        <v>#N/A</v>
      </c>
      <c r="V207" s="507" t="e">
        <f ca="1">+IF(AND(ISNUMBER(OFFSET('Sanitation Data'!$D$4,0,10*ROW('Sanitation Data'!D201))),'Data Summary'!CK207="Yes"),100-OFFSET('Sanitation Data'!$D$4,0,10*ROW('Sanitation Data'!D201)),NA())</f>
        <v>#N/A</v>
      </c>
      <c r="W207" s="507" t="e">
        <f ca="1">+IF(AND(ISNUMBER(OFFSET('Sanitation Data'!$D$6,0,10*ROW('Sanitation Data'!D201))),'Data Summary'!CL207="Yes"),OFFSET('Sanitation Data'!$D$6,0,10*ROW('Sanitation Data'!D201)),NA())</f>
        <v>#N/A</v>
      </c>
      <c r="X207" s="507" t="e">
        <f ca="1">+IF(AND(ISNUMBER(OFFSET('Sanitation Data'!$D$10,0,10*ROW('Sanitation Data'!D201))),'Data Summary'!CM207="Yes"),OFFSET('Sanitation Data'!$D$10,0,10*ROW('Sanitation Data'!D201)),NA())</f>
        <v>#N/A</v>
      </c>
      <c r="Y207" s="507" t="e">
        <f ca="1">+IF(AND(ISNUMBER(OFFSET('Sanitation Data'!$D$11,0,10*ROW('Sanitation Data'!D201))),'Data Summary'!CN207="Yes"),OFFSET('Sanitation Data'!$D$11,0,10*ROW('Sanitation Data'!D201)),NA())</f>
        <v>#N/A</v>
      </c>
      <c r="Z207" s="507" t="e">
        <f ca="1">+IF(AND(ISNUMBER(OFFSET('Sanitation Data'!$D$12,0,10*ROW('Sanitation Data'!D201))),'Data Summary'!CO207="Yes"),OFFSET('Sanitation Data'!$D$12,0,10*ROW('Sanitation Data'!D201)),NA())</f>
        <v>#N/A</v>
      </c>
      <c r="AA207" s="507" t="e">
        <f ca="1">+IF(AND(ISNUMBER(OFFSET('Sanitation Data'!$E$4,0,10*ROW('Sanitation Data'!E201))),'Data Summary'!CP207="Yes"),100-OFFSET('Sanitation Data'!$E$4,0,10*ROW('Sanitation Data'!E201)),NA())</f>
        <v>#N/A</v>
      </c>
      <c r="AB207" s="507" t="e">
        <f ca="1">+IF(AND(ISNUMBER(OFFSET('Sanitation Data'!$E$6,0,10*ROW('Sanitation Data'!E201))),'Data Summary'!CQ207="Yes"),OFFSET('Sanitation Data'!$E$6,0,10*ROW('Sanitation Data'!E201)),NA())</f>
        <v>#N/A</v>
      </c>
      <c r="AC207" s="507" t="e">
        <f ca="1">+IF(AND(ISNUMBER(OFFSET('Sanitation Data'!$E$10,0,10*ROW('Sanitation Data'!E201))),'Data Summary'!CR207="Yes"),OFFSET('Sanitation Data'!$E$10,0,10*ROW('Sanitation Data'!E201)),NA())</f>
        <v>#N/A</v>
      </c>
      <c r="AD207" s="507" t="e">
        <f ca="1">+IF(AND(ISNUMBER(OFFSET('Sanitation Data'!$E$11,0,10*ROW('Sanitation Data'!E201))),'Data Summary'!CS207="Yes"),OFFSET('Sanitation Data'!$E$11,0,10*ROW('Sanitation Data'!E201)),NA())</f>
        <v>#N/A</v>
      </c>
      <c r="AE207" s="507" t="e">
        <f ca="1">+IF(AND(ISNUMBER(OFFSET('Sanitation Data'!$E$12,0,10*ROW('Sanitation Data'!E201))),'Data Summary'!CT207="Yes"),OFFSET('Sanitation Data'!$E$12,0,10*ROW('Sanitation Data'!E201)),NA())</f>
        <v>#N/A</v>
      </c>
      <c r="AF207" s="507" t="e">
        <f ca="1">+IF(AND(ISNUMBER(OFFSET('Sanitation Data'!$F$4,0,10*ROW('Sanitation Data'!F201))),'Data Summary'!CU207="Yes"),100-OFFSET('Sanitation Data'!$F$4,0,10*ROW('Sanitation Data'!F201)),NA())</f>
        <v>#N/A</v>
      </c>
      <c r="AG207" s="507" t="e">
        <f ca="1">+IF(AND(ISNUMBER(OFFSET('Sanitation Data'!$F$6,0,10*ROW('Sanitation Data'!F201))),'Data Summary'!CV207="Yes"),OFFSET('Sanitation Data'!$F$6,0,10*ROW('Sanitation Data'!F201)),NA())</f>
        <v>#N/A</v>
      </c>
      <c r="AH207" s="507" t="e">
        <f ca="1">+IF(AND(ISNUMBER(OFFSET('Sanitation Data'!$F$10,0,10*ROW('Sanitation Data'!F201))),'Data Summary'!CW207="Yes"),OFFSET('Sanitation Data'!$F$10,0,10*ROW('Sanitation Data'!F201)),NA())</f>
        <v>#N/A</v>
      </c>
      <c r="AI207" s="507" t="e">
        <f ca="1">+IF(AND(ISNUMBER(OFFSET('Sanitation Data'!$F$11,0,10*ROW('Sanitation Data'!F201))),'Data Summary'!CX207="Yes"),OFFSET('Sanitation Data'!$F$11,0,10*ROW('Sanitation Data'!F201)),NA())</f>
        <v>#N/A</v>
      </c>
      <c r="AJ207" s="507" t="e">
        <f ca="1">+IF(AND(ISNUMBER(OFFSET('Sanitation Data'!$F$12,0,10*ROW('Sanitation Data'!F201))),'Data Summary'!CY207="Yes"),OFFSET('Sanitation Data'!$F$12,0,10*ROW('Sanitation Data'!F201)),NA())</f>
        <v>#N/A</v>
      </c>
      <c r="AK207" s="507" t="e">
        <f ca="1">+IF(AND(ISNUMBER(OFFSET('Sanitation Data'!$G$4,0,10*ROW('Sanitation Data'!G201))),'Data Summary'!CZ207="Yes"),100-OFFSET('Sanitation Data'!$G$4,0,10*ROW('Sanitation Data'!G201)),NA())</f>
        <v>#N/A</v>
      </c>
      <c r="AL207" s="507" t="e">
        <f ca="1">+IF(AND(ISNUMBER(OFFSET('Sanitation Data'!$G$6,0,10*ROW('Sanitation Data'!G201))),'Data Summary'!DA207="Yes"),OFFSET('Sanitation Data'!$G$6,0,10*ROW('Sanitation Data'!G201)),NA())</f>
        <v>#N/A</v>
      </c>
      <c r="AM207" s="507" t="e">
        <f ca="1">+IF(AND(ISNUMBER(OFFSET('Sanitation Data'!$G$10,0,10*ROW('Sanitation Data'!G201))),'Data Summary'!DB207="Yes"),OFFSET('Sanitation Data'!$G$10,0,10*ROW('Sanitation Data'!G201)),NA())</f>
        <v>#N/A</v>
      </c>
      <c r="AN207" s="507" t="e">
        <f ca="1">+IF(AND(ISNUMBER(OFFSET('Sanitation Data'!$G$11,0,10*ROW('Sanitation Data'!G201))),'Data Summary'!DC207="Yes"),OFFSET('Sanitation Data'!$G$11,0,10*ROW('Sanitation Data'!G201)),NA())</f>
        <v>#N/A</v>
      </c>
      <c r="AO207" s="507" t="e">
        <f ca="1">+IF(AND(ISNUMBER(OFFSET('Sanitation Data'!$G$12,0,10*ROW('Sanitation Data'!G201))),'Data Summary'!DD207="Yes"),OFFSET('Sanitation Data'!$G$12,0,10*ROW('Sanitation Data'!G201)),NA())</f>
        <v>#N/A</v>
      </c>
      <c r="AP207" s="507" t="e">
        <f ca="1">+IF(AND(ISNUMBER(OFFSET('Sanitation Data'!$H$4,0,10*ROW('Sanitation Data'!H201))),'Data Summary'!DE207="Yes"),100-OFFSET('Sanitation Data'!$H$4,0,10*ROW('Sanitation Data'!H201)),NA())</f>
        <v>#N/A</v>
      </c>
      <c r="AQ207" s="507" t="e">
        <f ca="1">+IF(AND(ISNUMBER(OFFSET('Sanitation Data'!$H$6,0,10*ROW('Sanitation Data'!H201))),'Data Summary'!DF207="Yes"),OFFSET('Sanitation Data'!$H$6,0,10*ROW('Sanitation Data'!H201)),NA())</f>
        <v>#N/A</v>
      </c>
      <c r="AR207" s="507" t="e">
        <f ca="1">+IF(AND(ISNUMBER(OFFSET('Sanitation Data'!$H$10,0,10*ROW('Sanitation Data'!H201))),'Data Summary'!DG207="Yes"),OFFSET('Sanitation Data'!$H$10,0,10*ROW('Sanitation Data'!H201)),NA())</f>
        <v>#N/A</v>
      </c>
      <c r="AS207" s="507" t="e">
        <f ca="1">+IF(AND(ISNUMBER(OFFSET('Sanitation Data'!$H$11,0,10*ROW('Sanitation Data'!H201))),'Data Summary'!DH207="Yes"),OFFSET('Sanitation Data'!$H$11,0,10*ROW('Sanitation Data'!H201)),NA())</f>
        <v>#N/A</v>
      </c>
      <c r="AT207" s="507" t="e">
        <f ca="1">+IF(AND(ISNUMBER(OFFSET('Sanitation Data'!$H$12,0,10*ROW('Sanitation Data'!H201))),'Data Summary'!DI207="Yes"),OFFSET('Sanitation Data'!$H$12,0,10*ROW('Sanitation Data'!H201)),NA())</f>
        <v>#N/A</v>
      </c>
      <c r="AU207" s="507" t="e">
        <f ca="1">+IF(AND(ISNUMBER(OFFSET('Sanitation Data'!$I$4,0,10*ROW('Sanitation Data'!I201))),'Data Summary'!DJ207="Yes"),100-OFFSET('Sanitation Data'!$I$4,0,10*ROW('Sanitation Data'!I201)),NA())</f>
        <v>#N/A</v>
      </c>
      <c r="AV207" s="507" t="e">
        <f ca="1">+IF(AND(ISNUMBER(OFFSET('Sanitation Data'!$I$6,0,10*ROW('Sanitation Data'!I201))),'Data Summary'!DK207="Yes"),OFFSET('Sanitation Data'!$I$6,0,10*ROW('Sanitation Data'!I201)),NA())</f>
        <v>#N/A</v>
      </c>
      <c r="AW207" s="507" t="e">
        <f ca="1">+IF(AND(ISNUMBER(OFFSET('Sanitation Data'!$I$10,0,10*ROW('Sanitation Data'!I201))),'Data Summary'!DL207="Yes"),OFFSET('Sanitation Data'!$I$10,0,10*ROW('Sanitation Data'!I201)),NA())</f>
        <v>#N/A</v>
      </c>
      <c r="AX207" s="507" t="e">
        <f ca="1">+IF(AND(ISNUMBER(OFFSET('Sanitation Data'!$I$11,0,10*ROW('Sanitation Data'!I201))),'Data Summary'!DM207="Yes"),OFFSET('Sanitation Data'!$I$11,0,10*ROW('Sanitation Data'!I201)),NA())</f>
        <v>#N/A</v>
      </c>
      <c r="AY207" s="507" t="e">
        <f ca="1">+IF(AND(ISNUMBER(OFFSET('Sanitation Data'!$I$12,0,10*ROW('Sanitation Data'!I201))),'Data Summary'!DN207="Yes"),OFFSET('Sanitation Data'!$I$12,0,10*ROW('Sanitation Data'!I201)),NA())</f>
        <v>#N/A</v>
      </c>
      <c r="AZ207" s="508" t="e">
        <f ca="1">+IF(AND(ISNUMBER(OFFSET('Hygiene Data'!$D$5,0,10*ROW('Hygiene Data'!D201))),'Data Summary'!DO207="Yes"),OFFSET('Hygiene Data'!$D$5,0,10*ROW('Hygiene Data'!D201)),NA())</f>
        <v>#N/A</v>
      </c>
      <c r="BA207" s="508" t="e">
        <f ca="1">+IF(AND(ISNUMBER(OFFSET('Hygiene Data'!$D$7,0,10*ROW('Hygiene Data'!D201))),'Data Summary'!DP207="Yes"),OFFSET('Hygiene Data'!$D$7,0,10*ROW('Hygiene Data'!D201)),NA())</f>
        <v>#N/A</v>
      </c>
      <c r="BB207" s="508" t="e">
        <f ca="1">+IF(AND(ISNUMBER(OFFSET('Hygiene Data'!$D$9,0,10*ROW('Hygiene Data'!D201))),'Data Summary'!DQ207="Yes"),OFFSET('Hygiene Data'!$D$9,0,10*ROW('Hygiene Data'!D201)),NA())</f>
        <v>#N/A</v>
      </c>
      <c r="BC207" s="508" t="e">
        <f ca="1">+IF(AND(ISNUMBER(OFFSET('Hygiene Data'!$E$5,0,10*ROW('Hygiene Data'!E201))),'Data Summary'!DR207="Yes"),OFFSET('Hygiene Data'!$E$5,0,10*ROW('Hygiene Data'!E201)),NA())</f>
        <v>#N/A</v>
      </c>
      <c r="BD207" s="508" t="e">
        <f ca="1">+IF(AND(ISNUMBER(OFFSET('Hygiene Data'!$E$7,0,10*ROW('Hygiene Data'!E201))),'Data Summary'!DS207="Yes"),OFFSET('Hygiene Data'!$E$7,0,10*ROW('Hygiene Data'!E201)),NA())</f>
        <v>#N/A</v>
      </c>
      <c r="BE207" s="508" t="e">
        <f ca="1">+IF(AND(ISNUMBER(OFFSET('Hygiene Data'!$E$9,0,10*ROW('Hygiene Data'!E201))),'Data Summary'!DT207="Yes"),OFFSET('Hygiene Data'!$E$9,0,10*ROW('Hygiene Data'!E201)),NA())</f>
        <v>#N/A</v>
      </c>
      <c r="BF207" s="508" t="e">
        <f ca="1">+IF(AND(ISNUMBER(OFFSET('Hygiene Data'!$F$5,0,10*ROW('Hygiene Data'!F201))),'Data Summary'!DU207="Yes"),OFFSET('Hygiene Data'!$F$5,0,10*ROW('Hygiene Data'!F201)),NA())</f>
        <v>#N/A</v>
      </c>
      <c r="BG207" s="508" t="e">
        <f ca="1">+IF(AND(ISNUMBER(OFFSET('Hygiene Data'!$F$7,0,10*ROW('Hygiene Data'!F201))),'Data Summary'!DV207="Yes"),OFFSET('Hygiene Data'!$F$7,0,10*ROW('Hygiene Data'!F201)),NA())</f>
        <v>#N/A</v>
      </c>
      <c r="BH207" s="508" t="e">
        <f ca="1">+IF(AND(ISNUMBER(OFFSET('Hygiene Data'!$F$9,0,10*ROW('Hygiene Data'!F201))),'Data Summary'!DW207="Yes"),OFFSET('Hygiene Data'!$F$9,0,10*ROW('Hygiene Data'!F201)),NA())</f>
        <v>#N/A</v>
      </c>
      <c r="BI207" s="508" t="e">
        <f ca="1">+IF(AND(ISNUMBER(OFFSET('Hygiene Data'!$G$5,0,10*ROW('Hygiene Data'!G201))),'Data Summary'!DX207="Yes"),OFFSET('Hygiene Data'!$G$5,0,10*ROW('Hygiene Data'!G201)),NA())</f>
        <v>#N/A</v>
      </c>
      <c r="BJ207" s="508" t="e">
        <f ca="1">+IF(AND(ISNUMBER(OFFSET('Hygiene Data'!$G$7,0,10*ROW('Hygiene Data'!G201))),'Data Summary'!DY207="Yes"),OFFSET('Hygiene Data'!$G$7,0,10*ROW('Hygiene Data'!G201)),NA())</f>
        <v>#N/A</v>
      </c>
      <c r="BK207" s="508" t="e">
        <f ca="1">+IF(AND(ISNUMBER(OFFSET('Hygiene Data'!$G$9,0,10*ROW('Hygiene Data'!G201))),'Data Summary'!DZ207="Yes"),OFFSET('Hygiene Data'!$G$9,0,10*ROW('Hygiene Data'!G201)),NA())</f>
        <v>#N/A</v>
      </c>
      <c r="BL207" s="508" t="e">
        <f ca="1">+IF(AND(ISNUMBER(OFFSET('Hygiene Data'!$H$5,0,10*ROW('Hygiene Data'!H201))),'Data Summary'!EA207="Yes"),OFFSET('Hygiene Data'!$H$5,0,10*ROW('Hygiene Data'!H201)),NA())</f>
        <v>#N/A</v>
      </c>
      <c r="BM207" s="508" t="e">
        <f ca="1">+IF(AND(ISNUMBER(OFFSET('Hygiene Data'!$H$7,0,10*ROW('Hygiene Data'!H201))),'Data Summary'!EB207="Yes"),OFFSET('Hygiene Data'!$H$7,0,10*ROW('Hygiene Data'!H201)),NA())</f>
        <v>#N/A</v>
      </c>
      <c r="BN207" s="508" t="e">
        <f ca="1">+IF(AND(ISNUMBER(OFFSET('Hygiene Data'!$H$9,0,10*ROW('Hygiene Data'!H201))),'Data Summary'!EC207="Yes"),OFFSET('Hygiene Data'!$H$9,0,10*ROW('Hygiene Data'!H201)),NA())</f>
        <v>#N/A</v>
      </c>
      <c r="BO207" s="508" t="e">
        <f ca="1">+IF(AND(ISNUMBER(OFFSET('Hygiene Data'!$I$5,0,10*ROW('Hygiene Data'!I201))),'Data Summary'!ED207="Yes"),OFFSET('Hygiene Data'!$I$5,0,10*ROW('Hygiene Data'!I201)),NA())</f>
        <v>#N/A</v>
      </c>
      <c r="BP207" s="508" t="e">
        <f ca="1">+IF(AND(ISNUMBER(OFFSET('Hygiene Data'!$I$7,0,10*ROW('Hygiene Data'!I201))),'Data Summary'!EE207="Yes"),OFFSET('Hygiene Data'!$I$7,0,10*ROW('Hygiene Data'!I201)),NA())</f>
        <v>#N/A</v>
      </c>
      <c r="BQ207" s="50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D2C5C-D388-4DB4-ACA1-8A10903AA1E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8" customWidth="1"/>
    <col min="2" max="2" width="6.5" style="569" customWidth="1"/>
    <col min="3" max="3" width="21.59765625" style="570" customWidth="1"/>
    <col min="4" max="4" width="9.69921875" style="518" customWidth="1"/>
    <col min="5" max="5" width="8" style="573" customWidth="1"/>
    <col min="6" max="6" width="8" style="571" customWidth="1"/>
    <col min="7" max="7" width="8" style="574" customWidth="1"/>
    <col min="8" max="8" width="8" style="571" customWidth="1"/>
    <col min="9" max="9" width="8" style="518" customWidth="1"/>
    <col min="10" max="10" width="8" style="572" customWidth="1"/>
    <col min="11" max="11" width="8" style="575" customWidth="1"/>
    <col min="12" max="12" width="8" style="571" customWidth="1"/>
    <col min="13" max="13" width="8" style="576" customWidth="1"/>
    <col min="14" max="14" width="8" style="572" customWidth="1"/>
    <col min="15" max="19" width="8" style="518" customWidth="1"/>
    <col min="20" max="16384" width="9" style="518"/>
  </cols>
  <sheetData>
    <row r="1" spans="1:19" ht="20.25" customHeight="1" x14ac:dyDescent="0.25">
      <c r="A1" s="509" t="str">
        <f>HLOOKUP(Introduction!$G$4,nametranslations,157,FALSE)</f>
        <v>تقديرات برنامج الرصد المشترك لمنظمة الصحة العالمية/اليونيسيف
(تم التحديث عام 2026)</v>
      </c>
      <c r="B1" s="510" t="str">
        <f ca="1">HLOOKUP([1]Introduction!$G$4,nametranslations,38,FALSE)</f>
        <v>خدمات المياه والصرف الصحي والنظافة في المدارس</v>
      </c>
      <c r="C1" s="510" t="str">
        <f ca="1">HLOOKUP([1]Introduction!$G$4,nametranslations,38,FALSE)</f>
        <v>خدمات المياه والصرف الصحي والنظافة في المدارس</v>
      </c>
      <c r="D1" s="510" t="str">
        <f ca="1">HLOOKUP([1]Introduction!$G$4,nametranslations,38,FALSE)</f>
        <v>خدمات المياه والصرف الصحي والنظافة في المدارس</v>
      </c>
      <c r="E1" s="511" t="str">
        <f>HLOOKUP(Introduction!$G$4,nametranslations,68,FALSE)</f>
        <v>مياه الشرب (٪)</v>
      </c>
      <c r="F1" s="512"/>
      <c r="G1" s="512"/>
      <c r="H1" s="512"/>
      <c r="I1" s="513"/>
      <c r="J1" s="514" t="str">
        <f>HLOOKUP(Introduction!$G$4,nametranslations,69,FALSE)</f>
        <v>الصرف الصحي (٪)</v>
      </c>
      <c r="K1" s="514"/>
      <c r="L1" s="514"/>
      <c r="M1" s="514"/>
      <c r="N1" s="514"/>
      <c r="O1" s="515" t="str">
        <f>HLOOKUP(Introduction!$G$4,nametranslations,70,FALSE)</f>
        <v>صحة (٪)</v>
      </c>
      <c r="P1" s="516"/>
      <c r="Q1" s="516"/>
      <c r="R1" s="516"/>
      <c r="S1" s="517"/>
    </row>
    <row r="2" spans="1:19" x14ac:dyDescent="0.25">
      <c r="A2" s="510" t="str">
        <f ca="1">HLOOKUP([1]Introduction!$G$4,nametranslations,38,FALSE)</f>
        <v>خدمات المياه والصرف الصحي والنظافة في المدارس</v>
      </c>
      <c r="B2" s="510" t="str">
        <f ca="1">HLOOKUP([1]Introduction!$G$4,nametranslations,38,FALSE)</f>
        <v>خدمات المياه والصرف الصحي والنظافة في المدارس</v>
      </c>
      <c r="C2" s="510" t="str">
        <f ca="1">HLOOKUP([1]Introduction!$G$4,nametranslations,38,FALSE)</f>
        <v>خدمات المياه والصرف الصحي والنظافة في المدارس</v>
      </c>
      <c r="D2" s="510" t="str">
        <f ca="1">HLOOKUP([1]Introduction!$G$4,nametranslations,38,FALSE)</f>
        <v>خدمات المياه والصرف الصحي والنظافة في المدارس</v>
      </c>
      <c r="E2" s="519"/>
      <c r="F2" s="520"/>
      <c r="G2" s="521"/>
      <c r="H2" s="522"/>
      <c r="I2" s="523"/>
      <c r="J2" s="524"/>
      <c r="K2" s="520"/>
      <c r="L2" s="525"/>
      <c r="M2" s="522"/>
      <c r="N2" s="526"/>
      <c r="O2" s="519"/>
      <c r="P2" s="520"/>
      <c r="Q2" s="527"/>
      <c r="R2" s="522"/>
      <c r="S2" s="523"/>
    </row>
    <row r="3" spans="1:19" ht="134.25" customHeight="1" x14ac:dyDescent="0.25">
      <c r="A3" s="528" t="str">
        <f>HLOOKUP(Introduction!$G$4,nametranslations,71,FALSE)</f>
        <v>بلد</v>
      </c>
      <c r="B3" s="529" t="str">
        <f>HLOOKUP(Introduction!$G$4,nametranslations,72,FALSE)</f>
        <v>عام</v>
      </c>
      <c r="C3" s="530" t="str">
        <f>HLOOKUP(Introduction!$G$4,nametranslations,73,FALSE)</f>
        <v>جلسة</v>
      </c>
      <c r="D3" s="531" t="str">
        <f>HLOOKUP(Introduction!$G$4,nametranslations,67,FALSE)</f>
        <v>السكان في سن المدرسة
المصدر: قسم السكان بالأمم المتحدة واليونسكو</v>
      </c>
      <c r="E3" s="532" t="str">
        <f>HLOOKUP(Introduction!$G$4,nametranslations,74,FALSE)</f>
        <v>امكانية</v>
      </c>
      <c r="F3" s="533" t="str">
        <f>HLOOKUP(Introduction!$G$4,nametranslations,75,FALSE)</f>
        <v>محسّن</v>
      </c>
      <c r="G3" s="534" t="str">
        <f>HLOOKUP(Introduction!$G$4,nametranslations,76,FALSE)</f>
        <v>أساسي (محسن ومتوفر)</v>
      </c>
      <c r="H3" s="535" t="str">
        <f>HLOOKUP(Introduction!$G$4,nametranslations,77,FALSE)</f>
        <v>محدود</v>
      </c>
      <c r="I3" s="536" t="str">
        <f>HLOOKUP(Introduction!$G$4,nametranslations,78,FALSE)</f>
        <v>لاتوجد خدمة</v>
      </c>
      <c r="J3" s="537" t="str">
        <f>HLOOKUP(Introduction!$G$4,nametranslations,74,FALSE)</f>
        <v>امكانية</v>
      </c>
      <c r="K3" s="538" t="str">
        <f>HLOOKUP(Introduction!$G$4,nametranslations,75,FALSE)</f>
        <v>محسّن</v>
      </c>
      <c r="L3" s="539" t="str">
        <f>HLOOKUP(Introduction!$G$4,nametranslations,79,FALSE)</f>
        <v>أساسي
(محسّن ، صالح للاستخدام ، أحادي الجنس)</v>
      </c>
      <c r="M3" s="535" t="str">
        <f>HLOOKUP(Introduction!$G$4,nametranslations,77,FALSE)</f>
        <v>محدود</v>
      </c>
      <c r="N3" s="536" t="str">
        <f>HLOOKUP(Introduction!$G$4,nametranslations,78,FALSE)</f>
        <v>لاتوجد خدمة</v>
      </c>
      <c r="O3" s="532" t="str">
        <f>HLOOKUP(Introduction!$G$4,nametranslations,74,FALSE)</f>
        <v>امكانية</v>
      </c>
      <c r="P3" s="533" t="str">
        <f>HLOOKUP(Introduction!$G$4,nametranslations,80,FALSE)</f>
        <v>مرفق بالماء</v>
      </c>
      <c r="Q3" s="540" t="str">
        <f>HLOOKUP(Introduction!$G$4,nametranslations,81,FALSE)</f>
        <v>أساسي
(مرفق بالماء والصابون)</v>
      </c>
      <c r="R3" s="535" t="str">
        <f>HLOOKUP(Introduction!$G$4,nametranslations,77,FALSE)</f>
        <v>محدود</v>
      </c>
      <c r="S3" s="536" t="str">
        <f>HLOOKUP(Introduction!$G$4,nametranslations,78,FALSE)</f>
        <v>لاتوجد خدمة</v>
      </c>
    </row>
    <row r="4" spans="1:19" x14ac:dyDescent="0.25">
      <c r="A4" s="541" t="str">
        <f>+Introduction!$C$7</f>
        <v>السودان</v>
      </c>
      <c r="B4" s="542">
        <f>IF(ISBLANK(Regressions!B14), " ", Regressions!B14)</f>
        <v>2000</v>
      </c>
      <c r="C4" s="543" t="str">
        <f>HLOOKUP(Introduction!$G$4,nametranslations,24,FALSE)</f>
        <v>المجموع</v>
      </c>
      <c r="D4" s="544">
        <f>IF(ISBLANK(Regressions!D14), " ", Regressions!D14)</f>
        <v>9870372</v>
      </c>
      <c r="E4" s="545" t="e">
        <f>IF(ISNUMBER(Regressions!E14),ROUND(Regressions!E14, 1), NA())</f>
        <v>#N/A</v>
      </c>
      <c r="F4" s="546" t="e">
        <f>IF(ISNUMBER(Regressions!F14),ROUND(Regressions!F14, 1), NA())</f>
        <v>#N/A</v>
      </c>
      <c r="G4" s="547" t="e">
        <f>IF(ISNUMBER(Regressions!G14),ROUND(Regressions!G14, 1), NA())</f>
        <v>#N/A</v>
      </c>
      <c r="H4" s="548" t="e">
        <f>IF(ISNUMBER(Regressions!H14),ROUND(Regressions!H14, 1), NA())</f>
        <v>#N/A</v>
      </c>
      <c r="I4" s="549" t="e">
        <f>IF(ISNUMBER(Regressions!I14),ROUND(Regressions!I14, 1), NA())</f>
        <v>#N/A</v>
      </c>
      <c r="J4" s="550" t="e">
        <f>IF(ISNUMBER(Regressions!K14),ROUND(Regressions!K14, 1), NA())</f>
        <v>#N/A</v>
      </c>
      <c r="K4" s="546" t="e">
        <f>IF(ISNUMBER(Regressions!L14),ROUND(Regressions!L14, 1), NA())</f>
        <v>#N/A</v>
      </c>
      <c r="L4" s="551" t="e">
        <f>IF(ISNUMBER(Regressions!M14),ROUND(Regressions!M14, 1), NA())</f>
        <v>#N/A</v>
      </c>
      <c r="M4" s="548" t="e">
        <f>IF(ISNUMBER(Regressions!N14),ROUND(Regressions!N14, 1), NA())</f>
        <v>#N/A</v>
      </c>
      <c r="N4" s="549" t="e">
        <f>IF(ISNUMBER(Regressions!O14),ROUND(Regressions!O14, 1), NA())</f>
        <v>#N/A</v>
      </c>
      <c r="O4" s="550" t="e">
        <f>IF(ISNUMBER(Regressions!Q14),ROUND(Regressions!Q14, 1), NA())</f>
        <v>#N/A</v>
      </c>
      <c r="P4" s="546" t="e">
        <f>IF(ISNUMBER(Regressions!R14),ROUND(Regressions!R14, 1), NA())</f>
        <v>#N/A</v>
      </c>
      <c r="Q4" s="552" t="e">
        <f>IF(ISNUMBER(Regressions!S14),ROUND(Regressions!S14, 1), NA())</f>
        <v>#N/A</v>
      </c>
      <c r="R4" s="548" t="e">
        <f>IF(ISNUMBER(Regressions!T14),ROUND(Regressions!T14, 1), NA())</f>
        <v>#N/A</v>
      </c>
      <c r="S4" s="549" t="e">
        <f>IF(ISNUMBER(Regressions!U14),ROUND(Regressions!U14, 1), NA())</f>
        <v>#N/A</v>
      </c>
    </row>
    <row r="5" spans="1:19" x14ac:dyDescent="0.25">
      <c r="A5" s="541" t="str">
        <f>+Introduction!$C$7</f>
        <v>السودان</v>
      </c>
      <c r="B5" s="542">
        <f>IF(ISBLANK(Regressions!B15), " ", Regressions!B15)</f>
        <v>2001</v>
      </c>
      <c r="C5" s="541" t="str">
        <f>HLOOKUP(Introduction!$G$4,nametranslations,24,FALSE)</f>
        <v>المجموع</v>
      </c>
      <c r="D5" s="544">
        <f>IF(ISBLANK(Regressions!D15), " ", Regressions!D15)</f>
        <v>10117844</v>
      </c>
      <c r="E5" s="545" t="e">
        <f>IF(ISNUMBER(Regressions!E15),ROUND(Regressions!E15, 1), NA())</f>
        <v>#N/A</v>
      </c>
      <c r="F5" s="546" t="e">
        <f>IF(ISNUMBER(Regressions!F15),ROUND(Regressions!F15, 1), NA())</f>
        <v>#N/A</v>
      </c>
      <c r="G5" s="547" t="e">
        <f>IF(ISNUMBER(Regressions!G15),ROUND(Regressions!G15, 1), NA())</f>
        <v>#N/A</v>
      </c>
      <c r="H5" s="548" t="e">
        <f>IF(ISNUMBER(Regressions!H15),ROUND(Regressions!H15, 1), NA())</f>
        <v>#N/A</v>
      </c>
      <c r="I5" s="549" t="e">
        <f>IF(ISNUMBER(Regressions!I15),ROUND(Regressions!I15, 1), NA())</f>
        <v>#N/A</v>
      </c>
      <c r="J5" s="550" t="e">
        <f>IF(ISNUMBER(Regressions!K15),ROUND(Regressions!K15, 1), NA())</f>
        <v>#N/A</v>
      </c>
      <c r="K5" s="546" t="e">
        <f>IF(ISNUMBER(Regressions!L15),ROUND(Regressions!L15, 1), NA())</f>
        <v>#N/A</v>
      </c>
      <c r="L5" s="551" t="e">
        <f>IF(ISNUMBER(Regressions!M15),ROUND(Regressions!M15, 1), NA())</f>
        <v>#N/A</v>
      </c>
      <c r="M5" s="548" t="e">
        <f>IF(ISNUMBER(Regressions!N15),ROUND(Regressions!N15, 1), NA())</f>
        <v>#N/A</v>
      </c>
      <c r="N5" s="549" t="e">
        <f>IF(ISNUMBER(Regressions!O15),ROUND(Regressions!O15, 1), NA())</f>
        <v>#N/A</v>
      </c>
      <c r="O5" s="550" t="e">
        <f>IF(ISNUMBER(Regressions!Q15),ROUND(Regressions!Q15, 1), NA())</f>
        <v>#N/A</v>
      </c>
      <c r="P5" s="546" t="e">
        <f>IF(ISNUMBER(Regressions!R15),ROUND(Regressions!R15, 1), NA())</f>
        <v>#N/A</v>
      </c>
      <c r="Q5" s="552" t="e">
        <f>IF(ISNUMBER(Regressions!S15),ROUND(Regressions!S15, 1), NA())</f>
        <v>#N/A</v>
      </c>
      <c r="R5" s="548" t="e">
        <f>IF(ISNUMBER(Regressions!T15),ROUND(Regressions!T15, 1), NA())</f>
        <v>#N/A</v>
      </c>
      <c r="S5" s="549" t="e">
        <f>IF(ISNUMBER(Regressions!U15),ROUND(Regressions!U15, 1), NA())</f>
        <v>#N/A</v>
      </c>
    </row>
    <row r="6" spans="1:19" x14ac:dyDescent="0.25">
      <c r="A6" s="541" t="str">
        <f>+Introduction!$C$7</f>
        <v>السودان</v>
      </c>
      <c r="B6" s="542">
        <f>IF(ISBLANK(Regressions!B16), " ", Regressions!B16)</f>
        <v>2002</v>
      </c>
      <c r="C6" s="541" t="str">
        <f>HLOOKUP(Introduction!$G$4,nametranslations,24,FALSE)</f>
        <v>المجموع</v>
      </c>
      <c r="D6" s="544">
        <f>IF(ISBLANK(Regressions!D16), " ", Regressions!D16)</f>
        <v>10359229</v>
      </c>
      <c r="E6" s="545" t="e">
        <f>IF(ISNUMBER(Regressions!E16),ROUND(Regressions!E16, 1), NA())</f>
        <v>#N/A</v>
      </c>
      <c r="F6" s="546" t="e">
        <f>IF(ISNUMBER(Regressions!F16),ROUND(Regressions!F16, 1), NA())</f>
        <v>#N/A</v>
      </c>
      <c r="G6" s="547" t="e">
        <f>IF(ISNUMBER(Regressions!G16),ROUND(Regressions!G16, 1), NA())</f>
        <v>#N/A</v>
      </c>
      <c r="H6" s="548" t="e">
        <f>IF(ISNUMBER(Regressions!H16),ROUND(Regressions!H16, 1), NA())</f>
        <v>#N/A</v>
      </c>
      <c r="I6" s="549" t="e">
        <f>IF(ISNUMBER(Regressions!I16),ROUND(Regressions!I16, 1), NA())</f>
        <v>#N/A</v>
      </c>
      <c r="J6" s="550" t="e">
        <f>IF(ISNUMBER(Regressions!K16),ROUND(Regressions!K16, 1), NA())</f>
        <v>#N/A</v>
      </c>
      <c r="K6" s="546" t="e">
        <f>IF(ISNUMBER(Regressions!L16),ROUND(Regressions!L16, 1), NA())</f>
        <v>#N/A</v>
      </c>
      <c r="L6" s="551" t="e">
        <f>IF(ISNUMBER(Regressions!M16),ROUND(Regressions!M16, 1), NA())</f>
        <v>#N/A</v>
      </c>
      <c r="M6" s="548" t="e">
        <f>IF(ISNUMBER(Regressions!N16),ROUND(Regressions!N16, 1), NA())</f>
        <v>#N/A</v>
      </c>
      <c r="N6" s="549" t="e">
        <f>IF(ISNUMBER(Regressions!O16),ROUND(Regressions!O16, 1), NA())</f>
        <v>#N/A</v>
      </c>
      <c r="O6" s="550" t="e">
        <f>IF(ISNUMBER(Regressions!Q16),ROUND(Regressions!Q16, 1), NA())</f>
        <v>#N/A</v>
      </c>
      <c r="P6" s="546" t="e">
        <f>IF(ISNUMBER(Regressions!R16),ROUND(Regressions!R16, 1), NA())</f>
        <v>#N/A</v>
      </c>
      <c r="Q6" s="552" t="e">
        <f>IF(ISNUMBER(Regressions!S16),ROUND(Regressions!S16, 1), NA())</f>
        <v>#N/A</v>
      </c>
      <c r="R6" s="548" t="e">
        <f>IF(ISNUMBER(Regressions!T16),ROUND(Regressions!T16, 1), NA())</f>
        <v>#N/A</v>
      </c>
      <c r="S6" s="549" t="e">
        <f>IF(ISNUMBER(Regressions!U16),ROUND(Regressions!U16, 1), NA())</f>
        <v>#N/A</v>
      </c>
    </row>
    <row r="7" spans="1:19" x14ac:dyDescent="0.25">
      <c r="A7" s="541" t="str">
        <f>+Introduction!$C$7</f>
        <v>السودان</v>
      </c>
      <c r="B7" s="542">
        <f>IF(ISBLANK(Regressions!B17), " ", Regressions!B17)</f>
        <v>2003</v>
      </c>
      <c r="C7" s="541" t="str">
        <f>HLOOKUP(Introduction!$G$4,nametranslations,24,FALSE)</f>
        <v>المجموع</v>
      </c>
      <c r="D7" s="544">
        <f>IF(ISBLANK(Regressions!D17), " ", Regressions!D17)</f>
        <v>10594134</v>
      </c>
      <c r="E7" s="545" t="e">
        <f>IF(ISNUMBER(Regressions!E17),ROUND(Regressions!E17, 1), NA())</f>
        <v>#N/A</v>
      </c>
      <c r="F7" s="546" t="e">
        <f>IF(ISNUMBER(Regressions!F17),ROUND(Regressions!F17, 1), NA())</f>
        <v>#N/A</v>
      </c>
      <c r="G7" s="547" t="e">
        <f>IF(ISNUMBER(Regressions!G17),ROUND(Regressions!G17, 1), NA())</f>
        <v>#N/A</v>
      </c>
      <c r="H7" s="548" t="e">
        <f>IF(ISNUMBER(Regressions!H17),ROUND(Regressions!H17, 1), NA())</f>
        <v>#N/A</v>
      </c>
      <c r="I7" s="549" t="e">
        <f>IF(ISNUMBER(Regressions!I17),ROUND(Regressions!I17, 1), NA())</f>
        <v>#N/A</v>
      </c>
      <c r="J7" s="550" t="e">
        <f>IF(ISNUMBER(Regressions!K17),ROUND(Regressions!K17, 1), NA())</f>
        <v>#N/A</v>
      </c>
      <c r="K7" s="546" t="e">
        <f>IF(ISNUMBER(Regressions!L17),ROUND(Regressions!L17, 1), NA())</f>
        <v>#N/A</v>
      </c>
      <c r="L7" s="551" t="e">
        <f>IF(ISNUMBER(Regressions!M17),ROUND(Regressions!M17, 1), NA())</f>
        <v>#N/A</v>
      </c>
      <c r="M7" s="548" t="e">
        <f>IF(ISNUMBER(Regressions!N17),ROUND(Regressions!N17, 1), NA())</f>
        <v>#N/A</v>
      </c>
      <c r="N7" s="549" t="e">
        <f>IF(ISNUMBER(Regressions!O17),ROUND(Regressions!O17, 1), NA())</f>
        <v>#N/A</v>
      </c>
      <c r="O7" s="550" t="e">
        <f>IF(ISNUMBER(Regressions!Q17),ROUND(Regressions!Q17, 1), NA())</f>
        <v>#N/A</v>
      </c>
      <c r="P7" s="546" t="e">
        <f>IF(ISNUMBER(Regressions!R17),ROUND(Regressions!R17, 1), NA())</f>
        <v>#N/A</v>
      </c>
      <c r="Q7" s="552" t="e">
        <f>IF(ISNUMBER(Regressions!S17),ROUND(Regressions!S17, 1), NA())</f>
        <v>#N/A</v>
      </c>
      <c r="R7" s="548" t="e">
        <f>IF(ISNUMBER(Regressions!T17),ROUND(Regressions!T17, 1), NA())</f>
        <v>#N/A</v>
      </c>
      <c r="S7" s="549" t="e">
        <f>IF(ISNUMBER(Regressions!U17),ROUND(Regressions!U17, 1), NA())</f>
        <v>#N/A</v>
      </c>
    </row>
    <row r="8" spans="1:19" x14ac:dyDescent="0.25">
      <c r="A8" s="541" t="str">
        <f>+Introduction!$C$7</f>
        <v>السودان</v>
      </c>
      <c r="B8" s="542">
        <f>IF(ISBLANK(Regressions!B18), " ", Regressions!B18)</f>
        <v>2004</v>
      </c>
      <c r="C8" s="541" t="str">
        <f>HLOOKUP(Introduction!$G$4,nametranslations,24,FALSE)</f>
        <v>المجموع</v>
      </c>
      <c r="D8" s="544">
        <f>IF(ISBLANK(Regressions!D18), " ", Regressions!D18)</f>
        <v>10797028</v>
      </c>
      <c r="E8" s="545" t="e">
        <f>IF(ISNUMBER(Regressions!E18),ROUND(Regressions!E18, 1), NA())</f>
        <v>#N/A</v>
      </c>
      <c r="F8" s="546" t="e">
        <f>IF(ISNUMBER(Regressions!F18),ROUND(Regressions!F18, 1), NA())</f>
        <v>#N/A</v>
      </c>
      <c r="G8" s="547" t="e">
        <f>IF(ISNUMBER(Regressions!G18),ROUND(Regressions!G18, 1), NA())</f>
        <v>#N/A</v>
      </c>
      <c r="H8" s="548" t="e">
        <f>IF(ISNUMBER(Regressions!H18),ROUND(Regressions!H18, 1), NA())</f>
        <v>#N/A</v>
      </c>
      <c r="I8" s="549" t="e">
        <f>IF(ISNUMBER(Regressions!I18),ROUND(Regressions!I18, 1), NA())</f>
        <v>#N/A</v>
      </c>
      <c r="J8" s="550" t="e">
        <f>IF(ISNUMBER(Regressions!K18),ROUND(Regressions!K18, 1), NA())</f>
        <v>#N/A</v>
      </c>
      <c r="K8" s="546" t="e">
        <f>IF(ISNUMBER(Regressions!L18),ROUND(Regressions!L18, 1), NA())</f>
        <v>#N/A</v>
      </c>
      <c r="L8" s="551" t="e">
        <f>IF(ISNUMBER(Regressions!M18),ROUND(Regressions!M18, 1), NA())</f>
        <v>#N/A</v>
      </c>
      <c r="M8" s="548" t="e">
        <f>IF(ISNUMBER(Regressions!N18),ROUND(Regressions!N18, 1), NA())</f>
        <v>#N/A</v>
      </c>
      <c r="N8" s="549" t="e">
        <f>IF(ISNUMBER(Regressions!O18),ROUND(Regressions!O18, 1), NA())</f>
        <v>#N/A</v>
      </c>
      <c r="O8" s="550" t="e">
        <f>IF(ISNUMBER(Regressions!Q18),ROUND(Regressions!Q18, 1), NA())</f>
        <v>#N/A</v>
      </c>
      <c r="P8" s="546" t="e">
        <f>IF(ISNUMBER(Regressions!R18),ROUND(Regressions!R18, 1), NA())</f>
        <v>#N/A</v>
      </c>
      <c r="Q8" s="552" t="e">
        <f>IF(ISNUMBER(Regressions!S18),ROUND(Regressions!S18, 1), NA())</f>
        <v>#N/A</v>
      </c>
      <c r="R8" s="548" t="e">
        <f>IF(ISNUMBER(Regressions!T18),ROUND(Regressions!T18, 1), NA())</f>
        <v>#N/A</v>
      </c>
      <c r="S8" s="549" t="e">
        <f>IF(ISNUMBER(Regressions!U18),ROUND(Regressions!U18, 1), NA())</f>
        <v>#N/A</v>
      </c>
    </row>
    <row r="9" spans="1:19" x14ac:dyDescent="0.25">
      <c r="A9" s="541" t="str">
        <f>+Introduction!$C$7</f>
        <v>السودان</v>
      </c>
      <c r="B9" s="542">
        <f>IF(ISBLANK(Regressions!B19), " ", Regressions!B19)</f>
        <v>2005</v>
      </c>
      <c r="C9" s="541" t="str">
        <f>HLOOKUP(Introduction!$G$4,nametranslations,24,FALSE)</f>
        <v>المجموع</v>
      </c>
      <c r="D9" s="544">
        <f>IF(ISBLANK(Regressions!D19), " ", Regressions!D19)</f>
        <v>11043685</v>
      </c>
      <c r="E9" s="545" t="e">
        <f>IF(ISNUMBER(Regressions!E19),ROUND(Regressions!E19, 1), NA())</f>
        <v>#N/A</v>
      </c>
      <c r="F9" s="546" t="e">
        <f>IF(ISNUMBER(Regressions!F19),ROUND(Regressions!F19, 1), NA())</f>
        <v>#N/A</v>
      </c>
      <c r="G9" s="547" t="e">
        <f>IF(ISNUMBER(Regressions!G19),ROUND(Regressions!G19, 1), NA())</f>
        <v>#N/A</v>
      </c>
      <c r="H9" s="548" t="e">
        <f>IF(ISNUMBER(Regressions!H19),ROUND(Regressions!H19, 1), NA())</f>
        <v>#N/A</v>
      </c>
      <c r="I9" s="549" t="e">
        <f>IF(ISNUMBER(Regressions!I19),ROUND(Regressions!I19, 1), NA())</f>
        <v>#N/A</v>
      </c>
      <c r="J9" s="550" t="e">
        <f>IF(ISNUMBER(Regressions!K19),ROUND(Regressions!K19, 1), NA())</f>
        <v>#N/A</v>
      </c>
      <c r="K9" s="546" t="e">
        <f>IF(ISNUMBER(Regressions!L19),ROUND(Regressions!L19, 1), NA())</f>
        <v>#N/A</v>
      </c>
      <c r="L9" s="551" t="e">
        <f>IF(ISNUMBER(Regressions!M19),ROUND(Regressions!M19, 1), NA())</f>
        <v>#N/A</v>
      </c>
      <c r="M9" s="548" t="e">
        <f>IF(ISNUMBER(Regressions!N19),ROUND(Regressions!N19, 1), NA())</f>
        <v>#N/A</v>
      </c>
      <c r="N9" s="549" t="e">
        <f>IF(ISNUMBER(Regressions!O19),ROUND(Regressions!O19, 1), NA())</f>
        <v>#N/A</v>
      </c>
      <c r="O9" s="550" t="e">
        <f>IF(ISNUMBER(Regressions!Q19),ROUND(Regressions!Q19, 1), NA())</f>
        <v>#N/A</v>
      </c>
      <c r="P9" s="546" t="e">
        <f>IF(ISNUMBER(Regressions!R19),ROUND(Regressions!R19, 1), NA())</f>
        <v>#N/A</v>
      </c>
      <c r="Q9" s="552" t="e">
        <f>IF(ISNUMBER(Regressions!S19),ROUND(Regressions!S19, 1), NA())</f>
        <v>#N/A</v>
      </c>
      <c r="R9" s="548" t="e">
        <f>IF(ISNUMBER(Regressions!T19),ROUND(Regressions!T19, 1), NA())</f>
        <v>#N/A</v>
      </c>
      <c r="S9" s="549" t="e">
        <f>IF(ISNUMBER(Regressions!U19),ROUND(Regressions!U19, 1), NA())</f>
        <v>#N/A</v>
      </c>
    </row>
    <row r="10" spans="1:19" x14ac:dyDescent="0.25">
      <c r="A10" s="541" t="str">
        <f>+Introduction!$C$7</f>
        <v>السودان</v>
      </c>
      <c r="B10" s="542">
        <f>IF(ISBLANK(Regressions!B20), " ", Regressions!B20)</f>
        <v>2006</v>
      </c>
      <c r="C10" s="541" t="str">
        <f>HLOOKUP(Introduction!$G$4,nametranslations,24,FALSE)</f>
        <v>المجموع</v>
      </c>
      <c r="D10" s="544">
        <f>IF(ISBLANK(Regressions!D20), " ", Regressions!D20)</f>
        <v>11292990</v>
      </c>
      <c r="E10" s="545" t="e">
        <f>IF(ISNUMBER(Regressions!E20),ROUND(Regressions!E20, 1), NA())</f>
        <v>#N/A</v>
      </c>
      <c r="F10" s="546" t="e">
        <f>IF(ISNUMBER(Regressions!F20),ROUND(Regressions!F20, 1), NA())</f>
        <v>#N/A</v>
      </c>
      <c r="G10" s="547" t="e">
        <f>IF(ISNUMBER(Regressions!G20),ROUND(Regressions!G20, 1), NA())</f>
        <v>#N/A</v>
      </c>
      <c r="H10" s="548" t="e">
        <f>IF(ISNUMBER(Regressions!H20),ROUND(Regressions!H20, 1), NA())</f>
        <v>#N/A</v>
      </c>
      <c r="I10" s="549" t="e">
        <f>IF(ISNUMBER(Regressions!I20),ROUND(Regressions!I20, 1), NA())</f>
        <v>#N/A</v>
      </c>
      <c r="J10" s="550" t="e">
        <f>IF(ISNUMBER(Regressions!K20),ROUND(Regressions!K20, 1), NA())</f>
        <v>#N/A</v>
      </c>
      <c r="K10" s="546" t="e">
        <f>IF(ISNUMBER(Regressions!L20),ROUND(Regressions!L20, 1), NA())</f>
        <v>#N/A</v>
      </c>
      <c r="L10" s="551" t="e">
        <f>IF(ISNUMBER(Regressions!M20),ROUND(Regressions!M20, 1), NA())</f>
        <v>#N/A</v>
      </c>
      <c r="M10" s="548" t="e">
        <f>IF(ISNUMBER(Regressions!N20),ROUND(Regressions!N20, 1), NA())</f>
        <v>#N/A</v>
      </c>
      <c r="N10" s="549" t="e">
        <f>IF(ISNUMBER(Regressions!O20),ROUND(Regressions!O20, 1), NA())</f>
        <v>#N/A</v>
      </c>
      <c r="O10" s="550" t="e">
        <f>IF(ISNUMBER(Regressions!Q20),ROUND(Regressions!Q20, 1), NA())</f>
        <v>#N/A</v>
      </c>
      <c r="P10" s="546" t="e">
        <f>IF(ISNUMBER(Regressions!R20),ROUND(Regressions!R20, 1), NA())</f>
        <v>#N/A</v>
      </c>
      <c r="Q10" s="552" t="e">
        <f>IF(ISNUMBER(Regressions!S20),ROUND(Regressions!S20, 1), NA())</f>
        <v>#N/A</v>
      </c>
      <c r="R10" s="548" t="e">
        <f>IF(ISNUMBER(Regressions!T20),ROUND(Regressions!T20, 1), NA())</f>
        <v>#N/A</v>
      </c>
      <c r="S10" s="549" t="e">
        <f>IF(ISNUMBER(Regressions!U20),ROUND(Regressions!U20, 1), NA())</f>
        <v>#N/A</v>
      </c>
    </row>
    <row r="11" spans="1:19" x14ac:dyDescent="0.25">
      <c r="A11" s="541" t="str">
        <f>+Introduction!$C$7</f>
        <v>السودان</v>
      </c>
      <c r="B11" s="542">
        <f>IF(ISBLANK(Regressions!B21), " ", Regressions!B21)</f>
        <v>2007</v>
      </c>
      <c r="C11" s="541" t="str">
        <f>HLOOKUP(Introduction!$G$4,nametranslations,24,FALSE)</f>
        <v>المجموع</v>
      </c>
      <c r="D11" s="544">
        <f>IF(ISBLANK(Regressions!D21), " ", Regressions!D21)</f>
        <v>11548448</v>
      </c>
      <c r="E11" s="545">
        <f>IF(ISNUMBER(Regressions!E21),ROUND(Regressions!E21, 1), NA())</f>
        <v>90.5</v>
      </c>
      <c r="F11" s="546" t="e">
        <f>IF(ISNUMBER(Regressions!F21),ROUND(Regressions!F21, 1), NA())</f>
        <v>#N/A</v>
      </c>
      <c r="G11" s="547" t="e">
        <f>IF(ISNUMBER(Regressions!G21),ROUND(Regressions!G21, 1), NA())</f>
        <v>#N/A</v>
      </c>
      <c r="H11" s="548" t="e">
        <f>IF(ISNUMBER(Regressions!H21),ROUND(Regressions!H21, 1), NA())</f>
        <v>#N/A</v>
      </c>
      <c r="I11" s="549" t="e">
        <f>IF(ISNUMBER(Regressions!I21),ROUND(Regressions!I21, 1), NA())</f>
        <v>#N/A</v>
      </c>
      <c r="J11" s="550">
        <f>IF(ISNUMBER(Regressions!K21),ROUND(Regressions!K21, 1), NA())</f>
        <v>79.400000000000006</v>
      </c>
      <c r="K11" s="546" t="e">
        <f>IF(ISNUMBER(Regressions!L21),ROUND(Regressions!L21, 1), NA())</f>
        <v>#N/A</v>
      </c>
      <c r="L11" s="551" t="e">
        <f>IF(ISNUMBER(Regressions!M21),ROUND(Regressions!M21, 1), NA())</f>
        <v>#N/A</v>
      </c>
      <c r="M11" s="548" t="e">
        <f>IF(ISNUMBER(Regressions!N21),ROUND(Regressions!N21, 1), NA())</f>
        <v>#N/A</v>
      </c>
      <c r="N11" s="549" t="e">
        <f>IF(ISNUMBER(Regressions!O21),ROUND(Regressions!O21, 1), NA())</f>
        <v>#N/A</v>
      </c>
      <c r="O11" s="550" t="e">
        <f>IF(ISNUMBER(Regressions!Q21),ROUND(Regressions!Q21, 1), NA())</f>
        <v>#N/A</v>
      </c>
      <c r="P11" s="546" t="e">
        <f>IF(ISNUMBER(Regressions!R21),ROUND(Regressions!R21, 1), NA())</f>
        <v>#N/A</v>
      </c>
      <c r="Q11" s="552" t="e">
        <f>IF(ISNUMBER(Regressions!S21),ROUND(Regressions!S21, 1), NA())</f>
        <v>#N/A</v>
      </c>
      <c r="R11" s="548" t="e">
        <f>IF(ISNUMBER(Regressions!T21),ROUND(Regressions!T21, 1), NA())</f>
        <v>#N/A</v>
      </c>
      <c r="S11" s="549" t="e">
        <f>IF(ISNUMBER(Regressions!U21),ROUND(Regressions!U21, 1), NA())</f>
        <v>#N/A</v>
      </c>
    </row>
    <row r="12" spans="1:19" x14ac:dyDescent="0.25">
      <c r="A12" s="541" t="str">
        <f>+Introduction!$C$7</f>
        <v>السودان</v>
      </c>
      <c r="B12" s="542">
        <f>IF(ISBLANK(Regressions!B22), " ", Regressions!B22)</f>
        <v>2008</v>
      </c>
      <c r="C12" s="541" t="str">
        <f>HLOOKUP(Introduction!$G$4,nametranslations,24,FALSE)</f>
        <v>المجموع</v>
      </c>
      <c r="D12" s="544">
        <f>IF(ISBLANK(Regressions!D22), " ", Regressions!D22)</f>
        <v>11812880</v>
      </c>
      <c r="E12" s="545">
        <f>IF(ISNUMBER(Regressions!E22),ROUND(Regressions!E22, 1), NA())</f>
        <v>90.5</v>
      </c>
      <c r="F12" s="546" t="e">
        <f>IF(ISNUMBER(Regressions!F22),ROUND(Regressions!F22, 1), NA())</f>
        <v>#N/A</v>
      </c>
      <c r="G12" s="547" t="e">
        <f>IF(ISNUMBER(Regressions!G22),ROUND(Regressions!G22, 1), NA())</f>
        <v>#N/A</v>
      </c>
      <c r="H12" s="548" t="e">
        <f>IF(ISNUMBER(Regressions!H22),ROUND(Regressions!H22, 1), NA())</f>
        <v>#N/A</v>
      </c>
      <c r="I12" s="549" t="e">
        <f>IF(ISNUMBER(Regressions!I22),ROUND(Regressions!I22, 1), NA())</f>
        <v>#N/A</v>
      </c>
      <c r="J12" s="550">
        <f>IF(ISNUMBER(Regressions!K22),ROUND(Regressions!K22, 1), NA())</f>
        <v>79.400000000000006</v>
      </c>
      <c r="K12" s="546" t="e">
        <f>IF(ISNUMBER(Regressions!L22),ROUND(Regressions!L22, 1), NA())</f>
        <v>#N/A</v>
      </c>
      <c r="L12" s="551" t="e">
        <f>IF(ISNUMBER(Regressions!M22),ROUND(Regressions!M22, 1), NA())</f>
        <v>#N/A</v>
      </c>
      <c r="M12" s="548" t="e">
        <f>IF(ISNUMBER(Regressions!N22),ROUND(Regressions!N22, 1), NA())</f>
        <v>#N/A</v>
      </c>
      <c r="N12" s="549" t="e">
        <f>IF(ISNUMBER(Regressions!O22),ROUND(Regressions!O22, 1), NA())</f>
        <v>#N/A</v>
      </c>
      <c r="O12" s="550" t="e">
        <f>IF(ISNUMBER(Regressions!Q22),ROUND(Regressions!Q22, 1), NA())</f>
        <v>#N/A</v>
      </c>
      <c r="P12" s="546" t="e">
        <f>IF(ISNUMBER(Regressions!R22),ROUND(Regressions!R22, 1), NA())</f>
        <v>#N/A</v>
      </c>
      <c r="Q12" s="552" t="e">
        <f>IF(ISNUMBER(Regressions!S22),ROUND(Regressions!S22, 1), NA())</f>
        <v>#N/A</v>
      </c>
      <c r="R12" s="548" t="e">
        <f>IF(ISNUMBER(Regressions!T22),ROUND(Regressions!T22, 1), NA())</f>
        <v>#N/A</v>
      </c>
      <c r="S12" s="549" t="e">
        <f>IF(ISNUMBER(Regressions!U22),ROUND(Regressions!U22, 1), NA())</f>
        <v>#N/A</v>
      </c>
    </row>
    <row r="13" spans="1:19" x14ac:dyDescent="0.25">
      <c r="A13" s="541" t="str">
        <f>+Introduction!$C$7</f>
        <v>السودان</v>
      </c>
      <c r="B13" s="542">
        <f>IF(ISBLANK(Regressions!B23), " ", Regressions!B23)</f>
        <v>2009</v>
      </c>
      <c r="C13" s="541" t="str">
        <f>HLOOKUP(Introduction!$G$4,nametranslations,24,FALSE)</f>
        <v>المجموع</v>
      </c>
      <c r="D13" s="544">
        <f>IF(ISBLANK(Regressions!D23), " ", Regressions!D23)</f>
        <v>12134630</v>
      </c>
      <c r="E13" s="545">
        <f>IF(ISNUMBER(Regressions!E23),ROUND(Regressions!E23, 1), NA())</f>
        <v>90.5</v>
      </c>
      <c r="F13" s="546" t="e">
        <f>IF(ISNUMBER(Regressions!F23),ROUND(Regressions!F23, 1), NA())</f>
        <v>#N/A</v>
      </c>
      <c r="G13" s="547" t="e">
        <f>IF(ISNUMBER(Regressions!G23),ROUND(Regressions!G23, 1), NA())</f>
        <v>#N/A</v>
      </c>
      <c r="H13" s="548" t="e">
        <f>IF(ISNUMBER(Regressions!H23),ROUND(Regressions!H23, 1), NA())</f>
        <v>#N/A</v>
      </c>
      <c r="I13" s="549" t="e">
        <f>IF(ISNUMBER(Regressions!I23),ROUND(Regressions!I23, 1), NA())</f>
        <v>#N/A</v>
      </c>
      <c r="J13" s="550">
        <f>IF(ISNUMBER(Regressions!K23),ROUND(Regressions!K23, 1), NA())</f>
        <v>79.400000000000006</v>
      </c>
      <c r="K13" s="546" t="e">
        <f>IF(ISNUMBER(Regressions!L23),ROUND(Regressions!L23, 1), NA())</f>
        <v>#N/A</v>
      </c>
      <c r="L13" s="551" t="e">
        <f>IF(ISNUMBER(Regressions!M23),ROUND(Regressions!M23, 1), NA())</f>
        <v>#N/A</v>
      </c>
      <c r="M13" s="548" t="e">
        <f>IF(ISNUMBER(Regressions!N23),ROUND(Regressions!N23, 1), NA())</f>
        <v>#N/A</v>
      </c>
      <c r="N13" s="549" t="e">
        <f>IF(ISNUMBER(Regressions!O23),ROUND(Regressions!O23, 1), NA())</f>
        <v>#N/A</v>
      </c>
      <c r="O13" s="550" t="e">
        <f>IF(ISNUMBER(Regressions!Q23),ROUND(Regressions!Q23, 1), NA())</f>
        <v>#N/A</v>
      </c>
      <c r="P13" s="546" t="e">
        <f>IF(ISNUMBER(Regressions!R23),ROUND(Regressions!R23, 1), NA())</f>
        <v>#N/A</v>
      </c>
      <c r="Q13" s="552" t="e">
        <f>IF(ISNUMBER(Regressions!S23),ROUND(Regressions!S23, 1), NA())</f>
        <v>#N/A</v>
      </c>
      <c r="R13" s="548" t="e">
        <f>IF(ISNUMBER(Regressions!T23),ROUND(Regressions!T23, 1), NA())</f>
        <v>#N/A</v>
      </c>
      <c r="S13" s="549" t="e">
        <f>IF(ISNUMBER(Regressions!U23),ROUND(Regressions!U23, 1), NA())</f>
        <v>#N/A</v>
      </c>
    </row>
    <row r="14" spans="1:19" x14ac:dyDescent="0.25">
      <c r="A14" s="541" t="str">
        <f>+Introduction!$C$7</f>
        <v>السودان</v>
      </c>
      <c r="B14" s="542">
        <f>IF(ISBLANK(Regressions!B24), " ", Regressions!B24)</f>
        <v>2010</v>
      </c>
      <c r="C14" s="541" t="str">
        <f>HLOOKUP(Introduction!$G$4,nametranslations,24,FALSE)</f>
        <v>المجموع</v>
      </c>
      <c r="D14" s="544">
        <f>IF(ISBLANK(Regressions!D24), " ", Regressions!D24)</f>
        <v>12449852</v>
      </c>
      <c r="E14" s="545">
        <f>IF(ISNUMBER(Regressions!E24),ROUND(Regressions!E24, 1), NA())</f>
        <v>90.5</v>
      </c>
      <c r="F14" s="546" t="e">
        <f>IF(ISNUMBER(Regressions!F24),ROUND(Regressions!F24, 1), NA())</f>
        <v>#N/A</v>
      </c>
      <c r="G14" s="547" t="e">
        <f>IF(ISNUMBER(Regressions!G24),ROUND(Regressions!G24, 1), NA())</f>
        <v>#N/A</v>
      </c>
      <c r="H14" s="548" t="e">
        <f>IF(ISNUMBER(Regressions!H24),ROUND(Regressions!H24, 1), NA())</f>
        <v>#N/A</v>
      </c>
      <c r="I14" s="549" t="e">
        <f>IF(ISNUMBER(Regressions!I24),ROUND(Regressions!I24, 1), NA())</f>
        <v>#N/A</v>
      </c>
      <c r="J14" s="550">
        <f>IF(ISNUMBER(Regressions!K24),ROUND(Regressions!K24, 1), NA())</f>
        <v>79.400000000000006</v>
      </c>
      <c r="K14" s="546" t="e">
        <f>IF(ISNUMBER(Regressions!L24),ROUND(Regressions!L24, 1), NA())</f>
        <v>#N/A</v>
      </c>
      <c r="L14" s="551" t="e">
        <f>IF(ISNUMBER(Regressions!M24),ROUND(Regressions!M24, 1), NA())</f>
        <v>#N/A</v>
      </c>
      <c r="M14" s="548" t="e">
        <f>IF(ISNUMBER(Regressions!N24),ROUND(Regressions!N24, 1), NA())</f>
        <v>#N/A</v>
      </c>
      <c r="N14" s="549" t="e">
        <f>IF(ISNUMBER(Regressions!O24),ROUND(Regressions!O24, 1), NA())</f>
        <v>#N/A</v>
      </c>
      <c r="O14" s="550">
        <f>IF(ISNUMBER(Regressions!Q24),ROUND(Regressions!Q24, 1), NA())</f>
        <v>29.9</v>
      </c>
      <c r="P14" s="546">
        <f>IF(ISNUMBER(Regressions!R24),ROUND(Regressions!R24, 1), NA())</f>
        <v>25</v>
      </c>
      <c r="Q14" s="552" t="e">
        <f>IF(ISNUMBER(Regressions!S24),ROUND(Regressions!S24, 1), NA())</f>
        <v>#N/A</v>
      </c>
      <c r="R14" s="548" t="e">
        <f>IF(ISNUMBER(Regressions!T24),ROUND(Regressions!T24, 1), NA())</f>
        <v>#N/A</v>
      </c>
      <c r="S14" s="549">
        <f>IF(ISNUMBER(Regressions!U24),ROUND(Regressions!U24, 1), NA())</f>
        <v>75</v>
      </c>
    </row>
    <row r="15" spans="1:19" x14ac:dyDescent="0.25">
      <c r="A15" s="541" t="str">
        <f>+Introduction!$C$7</f>
        <v>السودان</v>
      </c>
      <c r="B15" s="542">
        <f>IF(ISBLANK(Regressions!B25), " ", Regressions!B25)</f>
        <v>2011</v>
      </c>
      <c r="C15" s="541" t="str">
        <f>HLOOKUP(Introduction!$G$4,nametranslations,24,FALSE)</f>
        <v>المجموع</v>
      </c>
      <c r="D15" s="544">
        <f>IF(ISBLANK(Regressions!D25), " ", Regressions!D25)</f>
        <v>12735206</v>
      </c>
      <c r="E15" s="545">
        <f>IF(ISNUMBER(Regressions!E25),ROUND(Regressions!E25, 1), NA())</f>
        <v>90.5</v>
      </c>
      <c r="F15" s="546" t="e">
        <f>IF(ISNUMBER(Regressions!F25),ROUND(Regressions!F25, 1), NA())</f>
        <v>#N/A</v>
      </c>
      <c r="G15" s="547" t="e">
        <f>IF(ISNUMBER(Regressions!G25),ROUND(Regressions!G25, 1), NA())</f>
        <v>#N/A</v>
      </c>
      <c r="H15" s="548" t="e">
        <f>IF(ISNUMBER(Regressions!H25),ROUND(Regressions!H25, 1), NA())</f>
        <v>#N/A</v>
      </c>
      <c r="I15" s="549" t="e">
        <f>IF(ISNUMBER(Regressions!I25),ROUND(Regressions!I25, 1), NA())</f>
        <v>#N/A</v>
      </c>
      <c r="J15" s="550">
        <f>IF(ISNUMBER(Regressions!K25),ROUND(Regressions!K25, 1), NA())</f>
        <v>79.400000000000006</v>
      </c>
      <c r="K15" s="546" t="e">
        <f>IF(ISNUMBER(Regressions!L25),ROUND(Regressions!L25, 1), NA())</f>
        <v>#N/A</v>
      </c>
      <c r="L15" s="551" t="e">
        <f>IF(ISNUMBER(Regressions!M25),ROUND(Regressions!M25, 1), NA())</f>
        <v>#N/A</v>
      </c>
      <c r="M15" s="548" t="e">
        <f>IF(ISNUMBER(Regressions!N25),ROUND(Regressions!N25, 1), NA())</f>
        <v>#N/A</v>
      </c>
      <c r="N15" s="549" t="e">
        <f>IF(ISNUMBER(Regressions!O25),ROUND(Regressions!O25, 1), NA())</f>
        <v>#N/A</v>
      </c>
      <c r="O15" s="550">
        <f>IF(ISNUMBER(Regressions!Q25),ROUND(Regressions!Q25, 1), NA())</f>
        <v>29.9</v>
      </c>
      <c r="P15" s="546">
        <f>IF(ISNUMBER(Regressions!R25),ROUND(Regressions!R25, 1), NA())</f>
        <v>25</v>
      </c>
      <c r="Q15" s="552" t="e">
        <f>IF(ISNUMBER(Regressions!S25),ROUND(Regressions!S25, 1), NA())</f>
        <v>#N/A</v>
      </c>
      <c r="R15" s="548" t="e">
        <f>IF(ISNUMBER(Regressions!T25),ROUND(Regressions!T25, 1), NA())</f>
        <v>#N/A</v>
      </c>
      <c r="S15" s="549">
        <f>IF(ISNUMBER(Regressions!U25),ROUND(Regressions!U25, 1), NA())</f>
        <v>75</v>
      </c>
    </row>
    <row r="16" spans="1:19" x14ac:dyDescent="0.25">
      <c r="A16" s="541" t="str">
        <f>+Introduction!$C$7</f>
        <v>السودان</v>
      </c>
      <c r="B16" s="542">
        <f>IF(ISBLANK(Regressions!B26), " ", Regressions!B26)</f>
        <v>2012</v>
      </c>
      <c r="C16" s="541" t="str">
        <f>HLOOKUP(Introduction!$G$4,nametranslations,24,FALSE)</f>
        <v>المجموع</v>
      </c>
      <c r="D16" s="544">
        <f>IF(ISBLANK(Regressions!D26), " ", Regressions!D26)</f>
        <v>13023070</v>
      </c>
      <c r="E16" s="545">
        <f>IF(ISNUMBER(Regressions!E26),ROUND(Regressions!E26, 1), NA())</f>
        <v>89.9</v>
      </c>
      <c r="F16" s="546" t="e">
        <f>IF(ISNUMBER(Regressions!F26),ROUND(Regressions!F26, 1), NA())</f>
        <v>#N/A</v>
      </c>
      <c r="G16" s="547" t="e">
        <f>IF(ISNUMBER(Regressions!G26),ROUND(Regressions!G26, 1), NA())</f>
        <v>#N/A</v>
      </c>
      <c r="H16" s="548" t="e">
        <f>IF(ISNUMBER(Regressions!H26),ROUND(Regressions!H26, 1), NA())</f>
        <v>#N/A</v>
      </c>
      <c r="I16" s="549" t="e">
        <f>IF(ISNUMBER(Regressions!I26),ROUND(Regressions!I26, 1), NA())</f>
        <v>#N/A</v>
      </c>
      <c r="J16" s="550">
        <f>IF(ISNUMBER(Regressions!K26),ROUND(Regressions!K26, 1), NA())</f>
        <v>79.400000000000006</v>
      </c>
      <c r="K16" s="546">
        <f>IF(ISNUMBER(Regressions!L26),ROUND(Regressions!L26, 1), NA())</f>
        <v>62</v>
      </c>
      <c r="L16" s="551" t="e">
        <f>IF(ISNUMBER(Regressions!M26),ROUND(Regressions!M26, 1), NA())</f>
        <v>#N/A</v>
      </c>
      <c r="M16" s="548" t="e">
        <f>IF(ISNUMBER(Regressions!N26),ROUND(Regressions!N26, 1), NA())</f>
        <v>#N/A</v>
      </c>
      <c r="N16" s="549">
        <f>IF(ISNUMBER(Regressions!O26),ROUND(Regressions!O26, 1), NA())</f>
        <v>38</v>
      </c>
      <c r="O16" s="550">
        <f>IF(ISNUMBER(Regressions!Q26),ROUND(Regressions!Q26, 1), NA())</f>
        <v>29.9</v>
      </c>
      <c r="P16" s="546">
        <f>IF(ISNUMBER(Regressions!R26),ROUND(Regressions!R26, 1), NA())</f>
        <v>25</v>
      </c>
      <c r="Q16" s="552" t="e">
        <f>IF(ISNUMBER(Regressions!S26),ROUND(Regressions!S26, 1), NA())</f>
        <v>#N/A</v>
      </c>
      <c r="R16" s="548" t="e">
        <f>IF(ISNUMBER(Regressions!T26),ROUND(Regressions!T26, 1), NA())</f>
        <v>#N/A</v>
      </c>
      <c r="S16" s="549">
        <f>IF(ISNUMBER(Regressions!U26),ROUND(Regressions!U26, 1), NA())</f>
        <v>75</v>
      </c>
    </row>
    <row r="17" spans="1:19" x14ac:dyDescent="0.25">
      <c r="A17" s="541" t="str">
        <f>+Introduction!$C$7</f>
        <v>السودان</v>
      </c>
      <c r="B17" s="542">
        <f>IF(ISBLANK(Regressions!B27), " ", Regressions!B27)</f>
        <v>2013</v>
      </c>
      <c r="C17" s="541" t="str">
        <f>HLOOKUP(Introduction!$G$4,nametranslations,24,FALSE)</f>
        <v>المجموع</v>
      </c>
      <c r="D17" s="544">
        <f>IF(ISBLANK(Regressions!D27), " ", Regressions!D27)</f>
        <v>13319697</v>
      </c>
      <c r="E17" s="545">
        <f>IF(ISNUMBER(Regressions!E27),ROUND(Regressions!E27, 1), NA())</f>
        <v>89.4</v>
      </c>
      <c r="F17" s="546" t="e">
        <f>IF(ISNUMBER(Regressions!F27),ROUND(Regressions!F27, 1), NA())</f>
        <v>#N/A</v>
      </c>
      <c r="G17" s="547" t="e">
        <f>IF(ISNUMBER(Regressions!G27),ROUND(Regressions!G27, 1), NA())</f>
        <v>#N/A</v>
      </c>
      <c r="H17" s="548" t="e">
        <f>IF(ISNUMBER(Regressions!H27),ROUND(Regressions!H27, 1), NA())</f>
        <v>#N/A</v>
      </c>
      <c r="I17" s="549" t="e">
        <f>IF(ISNUMBER(Regressions!I27),ROUND(Regressions!I27, 1), NA())</f>
        <v>#N/A</v>
      </c>
      <c r="J17" s="550">
        <f>IF(ISNUMBER(Regressions!K27),ROUND(Regressions!K27, 1), NA())</f>
        <v>79.400000000000006</v>
      </c>
      <c r="K17" s="546">
        <f>IF(ISNUMBER(Regressions!L27),ROUND(Regressions!L27, 1), NA())</f>
        <v>62</v>
      </c>
      <c r="L17" s="551" t="e">
        <f>IF(ISNUMBER(Regressions!M27),ROUND(Regressions!M27, 1), NA())</f>
        <v>#N/A</v>
      </c>
      <c r="M17" s="548" t="e">
        <f>IF(ISNUMBER(Regressions!N27),ROUND(Regressions!N27, 1), NA())</f>
        <v>#N/A</v>
      </c>
      <c r="N17" s="549">
        <f>IF(ISNUMBER(Regressions!O27),ROUND(Regressions!O27, 1), NA())</f>
        <v>38</v>
      </c>
      <c r="O17" s="550">
        <f>IF(ISNUMBER(Regressions!Q27),ROUND(Regressions!Q27, 1), NA())</f>
        <v>29.9</v>
      </c>
      <c r="P17" s="546">
        <f>IF(ISNUMBER(Regressions!R27),ROUND(Regressions!R27, 1), NA())</f>
        <v>25</v>
      </c>
      <c r="Q17" s="552" t="e">
        <f>IF(ISNUMBER(Regressions!S27),ROUND(Regressions!S27, 1), NA())</f>
        <v>#N/A</v>
      </c>
      <c r="R17" s="548" t="e">
        <f>IF(ISNUMBER(Regressions!T27),ROUND(Regressions!T27, 1), NA())</f>
        <v>#N/A</v>
      </c>
      <c r="S17" s="549">
        <f>IF(ISNUMBER(Regressions!U27),ROUND(Regressions!U27, 1), NA())</f>
        <v>75</v>
      </c>
    </row>
    <row r="18" spans="1:19" x14ac:dyDescent="0.25">
      <c r="A18" s="541" t="str">
        <f>+Introduction!$C$7</f>
        <v>السودان</v>
      </c>
      <c r="B18" s="542">
        <f>IF(ISBLANK(Regressions!B28), " ", Regressions!B28)</f>
        <v>2014</v>
      </c>
      <c r="C18" s="541" t="str">
        <f>HLOOKUP(Introduction!$G$4,nametranslations,24,FALSE)</f>
        <v>المجموع</v>
      </c>
      <c r="D18" s="544">
        <f>IF(ISBLANK(Regressions!D28), " ", Regressions!D28)</f>
        <v>13623685</v>
      </c>
      <c r="E18" s="545">
        <f>IF(ISNUMBER(Regressions!E28),ROUND(Regressions!E28, 1), NA())</f>
        <v>88.8</v>
      </c>
      <c r="F18" s="546" t="e">
        <f>IF(ISNUMBER(Regressions!F28),ROUND(Regressions!F28, 1), NA())</f>
        <v>#N/A</v>
      </c>
      <c r="G18" s="547" t="e">
        <f>IF(ISNUMBER(Regressions!G28),ROUND(Regressions!G28, 1), NA())</f>
        <v>#N/A</v>
      </c>
      <c r="H18" s="548" t="e">
        <f>IF(ISNUMBER(Regressions!H28),ROUND(Regressions!H28, 1), NA())</f>
        <v>#N/A</v>
      </c>
      <c r="I18" s="549" t="e">
        <f>IF(ISNUMBER(Regressions!I28),ROUND(Regressions!I28, 1), NA())</f>
        <v>#N/A</v>
      </c>
      <c r="J18" s="550">
        <f>IF(ISNUMBER(Regressions!K28),ROUND(Regressions!K28, 1), NA())</f>
        <v>79.400000000000006</v>
      </c>
      <c r="K18" s="546">
        <f>IF(ISNUMBER(Regressions!L28),ROUND(Regressions!L28, 1), NA())</f>
        <v>62</v>
      </c>
      <c r="L18" s="551" t="e">
        <f>IF(ISNUMBER(Regressions!M28),ROUND(Regressions!M28, 1), NA())</f>
        <v>#N/A</v>
      </c>
      <c r="M18" s="548" t="e">
        <f>IF(ISNUMBER(Regressions!N28),ROUND(Regressions!N28, 1), NA())</f>
        <v>#N/A</v>
      </c>
      <c r="N18" s="549">
        <f>IF(ISNUMBER(Regressions!O28),ROUND(Regressions!O28, 1), NA())</f>
        <v>38</v>
      </c>
      <c r="O18" s="550">
        <f>IF(ISNUMBER(Regressions!Q28),ROUND(Regressions!Q28, 1), NA())</f>
        <v>29.9</v>
      </c>
      <c r="P18" s="546">
        <f>IF(ISNUMBER(Regressions!R28),ROUND(Regressions!R28, 1), NA())</f>
        <v>25</v>
      </c>
      <c r="Q18" s="552" t="e">
        <f>IF(ISNUMBER(Regressions!S28),ROUND(Regressions!S28, 1), NA())</f>
        <v>#N/A</v>
      </c>
      <c r="R18" s="548" t="e">
        <f>IF(ISNUMBER(Regressions!T28),ROUND(Regressions!T28, 1), NA())</f>
        <v>#N/A</v>
      </c>
      <c r="S18" s="549">
        <f>IF(ISNUMBER(Regressions!U28),ROUND(Regressions!U28, 1), NA())</f>
        <v>75</v>
      </c>
    </row>
    <row r="19" spans="1:19" x14ac:dyDescent="0.25">
      <c r="A19" s="541" t="str">
        <f>+Introduction!$C$7</f>
        <v>السودان</v>
      </c>
      <c r="B19" s="542">
        <f>IF(ISBLANK(Regressions!B29), " ", Regressions!B29)</f>
        <v>2015</v>
      </c>
      <c r="C19" s="541" t="str">
        <f>HLOOKUP(Introduction!$G$4,nametranslations,24,FALSE)</f>
        <v>المجموع</v>
      </c>
      <c r="D19" s="544">
        <f>IF(ISBLANK(Regressions!D29), " ", Regressions!D29)</f>
        <v>13962769</v>
      </c>
      <c r="E19" s="545">
        <f>IF(ISNUMBER(Regressions!E29),ROUND(Regressions!E29, 1), NA())</f>
        <v>88.3</v>
      </c>
      <c r="F19" s="546" t="e">
        <f>IF(ISNUMBER(Regressions!F29),ROUND(Regressions!F29, 1), NA())</f>
        <v>#N/A</v>
      </c>
      <c r="G19" s="547" t="e">
        <f>IF(ISNUMBER(Regressions!G29),ROUND(Regressions!G29, 1), NA())</f>
        <v>#N/A</v>
      </c>
      <c r="H19" s="548" t="e">
        <f>IF(ISNUMBER(Regressions!H29),ROUND(Regressions!H29, 1), NA())</f>
        <v>#N/A</v>
      </c>
      <c r="I19" s="549" t="e">
        <f>IF(ISNUMBER(Regressions!I29),ROUND(Regressions!I29, 1), NA())</f>
        <v>#N/A</v>
      </c>
      <c r="J19" s="550">
        <f>IF(ISNUMBER(Regressions!K29),ROUND(Regressions!K29, 1), NA())</f>
        <v>79.400000000000006</v>
      </c>
      <c r="K19" s="546">
        <f>IF(ISNUMBER(Regressions!L29),ROUND(Regressions!L29, 1), NA())</f>
        <v>62</v>
      </c>
      <c r="L19" s="551" t="e">
        <f>IF(ISNUMBER(Regressions!M29),ROUND(Regressions!M29, 1), NA())</f>
        <v>#N/A</v>
      </c>
      <c r="M19" s="548" t="e">
        <f>IF(ISNUMBER(Regressions!N29),ROUND(Regressions!N29, 1), NA())</f>
        <v>#N/A</v>
      </c>
      <c r="N19" s="549">
        <f>IF(ISNUMBER(Regressions!O29),ROUND(Regressions!O29, 1), NA())</f>
        <v>38</v>
      </c>
      <c r="O19" s="550">
        <f>IF(ISNUMBER(Regressions!Q29),ROUND(Regressions!Q29, 1), NA())</f>
        <v>32.4</v>
      </c>
      <c r="P19" s="546">
        <f>IF(ISNUMBER(Regressions!R29),ROUND(Regressions!R29, 1), NA())</f>
        <v>25</v>
      </c>
      <c r="Q19" s="552" t="e">
        <f>IF(ISNUMBER(Regressions!S29),ROUND(Regressions!S29, 1), NA())</f>
        <v>#N/A</v>
      </c>
      <c r="R19" s="548" t="e">
        <f>IF(ISNUMBER(Regressions!T29),ROUND(Regressions!T29, 1), NA())</f>
        <v>#N/A</v>
      </c>
      <c r="S19" s="549">
        <f>IF(ISNUMBER(Regressions!U29),ROUND(Regressions!U29, 1), NA())</f>
        <v>75</v>
      </c>
    </row>
    <row r="20" spans="1:19" x14ac:dyDescent="0.25">
      <c r="A20" s="541" t="str">
        <f>+Introduction!$C$7</f>
        <v>السودان</v>
      </c>
      <c r="B20" s="542">
        <f>IF(ISBLANK(Regressions!B30), " ", Regressions!B30)</f>
        <v>2016</v>
      </c>
      <c r="C20" s="541" t="str">
        <f>HLOOKUP(Introduction!$G$4,nametranslations,24,FALSE)</f>
        <v>المجموع</v>
      </c>
      <c r="D20" s="544">
        <f>IF(ISBLANK(Regressions!D30), " ", Regressions!D30)</f>
        <v>14282196</v>
      </c>
      <c r="E20" s="545">
        <f>IF(ISNUMBER(Regressions!E30),ROUND(Regressions!E30, 1), NA())</f>
        <v>87.7</v>
      </c>
      <c r="F20" s="546">
        <f>IF(ISNUMBER(Regressions!F30),ROUND(Regressions!F30, 1), NA())</f>
        <v>65.8</v>
      </c>
      <c r="G20" s="547">
        <f>IF(ISNUMBER(Regressions!G30),ROUND(Regressions!G30, 1), NA())</f>
        <v>43.5</v>
      </c>
      <c r="H20" s="548">
        <f>IF(ISNUMBER(Regressions!H30),ROUND(Regressions!H30, 1), NA())</f>
        <v>22.3</v>
      </c>
      <c r="I20" s="549">
        <f>IF(ISNUMBER(Regressions!I30),ROUND(Regressions!I30, 1), NA())</f>
        <v>34.200000000000003</v>
      </c>
      <c r="J20" s="550">
        <f>IF(ISNUMBER(Regressions!K30),ROUND(Regressions!K30, 1), NA())</f>
        <v>79.400000000000006</v>
      </c>
      <c r="K20" s="546">
        <f>IF(ISNUMBER(Regressions!L30),ROUND(Regressions!L30, 1), NA())</f>
        <v>62</v>
      </c>
      <c r="L20" s="551" t="e">
        <f>IF(ISNUMBER(Regressions!M30),ROUND(Regressions!M30, 1), NA())</f>
        <v>#N/A</v>
      </c>
      <c r="M20" s="548" t="e">
        <f>IF(ISNUMBER(Regressions!N30),ROUND(Regressions!N30, 1), NA())</f>
        <v>#N/A</v>
      </c>
      <c r="N20" s="549">
        <f>IF(ISNUMBER(Regressions!O30),ROUND(Regressions!O30, 1), NA())</f>
        <v>38</v>
      </c>
      <c r="O20" s="550">
        <f>IF(ISNUMBER(Regressions!Q30),ROUND(Regressions!Q30, 1), NA())</f>
        <v>34.799999999999997</v>
      </c>
      <c r="P20" s="546">
        <f>IF(ISNUMBER(Regressions!R30),ROUND(Regressions!R30, 1), NA())</f>
        <v>25</v>
      </c>
      <c r="Q20" s="552">
        <f>IF(ISNUMBER(Regressions!S30),ROUND(Regressions!S30, 1), NA())</f>
        <v>7.6</v>
      </c>
      <c r="R20" s="548">
        <f>IF(ISNUMBER(Regressions!T30),ROUND(Regressions!T30, 1), NA())</f>
        <v>17.399999999999999</v>
      </c>
      <c r="S20" s="549">
        <f>IF(ISNUMBER(Regressions!U30),ROUND(Regressions!U30, 1), NA())</f>
        <v>75</v>
      </c>
    </row>
    <row r="21" spans="1:19" x14ac:dyDescent="0.25">
      <c r="A21" s="541" t="str">
        <f>+Introduction!$C$7</f>
        <v>السودان</v>
      </c>
      <c r="B21" s="542">
        <f>IF(ISBLANK(Regressions!B31), " ", Regressions!B31)</f>
        <v>2017</v>
      </c>
      <c r="C21" s="541" t="str">
        <f>HLOOKUP(Introduction!$G$4,nametranslations,24,FALSE)</f>
        <v>المجموع</v>
      </c>
      <c r="D21" s="544">
        <f>IF(ISBLANK(Regressions!D31), " ", Regressions!D31)</f>
        <v>14581761</v>
      </c>
      <c r="E21" s="545">
        <f>IF(ISNUMBER(Regressions!E31),ROUND(Regressions!E31, 1), NA())</f>
        <v>87.2</v>
      </c>
      <c r="F21" s="546">
        <f>IF(ISNUMBER(Regressions!F31),ROUND(Regressions!F31, 1), NA())</f>
        <v>65.8</v>
      </c>
      <c r="G21" s="547">
        <f>IF(ISNUMBER(Regressions!G31),ROUND(Regressions!G31, 1), NA())</f>
        <v>43.5</v>
      </c>
      <c r="H21" s="548">
        <f>IF(ISNUMBER(Regressions!H31),ROUND(Regressions!H31, 1), NA())</f>
        <v>22.3</v>
      </c>
      <c r="I21" s="549">
        <f>IF(ISNUMBER(Regressions!I31),ROUND(Regressions!I31, 1), NA())</f>
        <v>34.200000000000003</v>
      </c>
      <c r="J21" s="550">
        <f>IF(ISNUMBER(Regressions!K31),ROUND(Regressions!K31, 1), NA())</f>
        <v>79.400000000000006</v>
      </c>
      <c r="K21" s="546">
        <f>IF(ISNUMBER(Regressions!L31),ROUND(Regressions!L31, 1), NA())</f>
        <v>62</v>
      </c>
      <c r="L21" s="551" t="e">
        <f>IF(ISNUMBER(Regressions!M31),ROUND(Regressions!M31, 1), NA())</f>
        <v>#N/A</v>
      </c>
      <c r="M21" s="548" t="e">
        <f>IF(ISNUMBER(Regressions!N31),ROUND(Regressions!N31, 1), NA())</f>
        <v>#N/A</v>
      </c>
      <c r="N21" s="549">
        <f>IF(ISNUMBER(Regressions!O31),ROUND(Regressions!O31, 1), NA())</f>
        <v>38</v>
      </c>
      <c r="O21" s="550">
        <f>IF(ISNUMBER(Regressions!Q31),ROUND(Regressions!Q31, 1), NA())</f>
        <v>37.299999999999997</v>
      </c>
      <c r="P21" s="546">
        <f>IF(ISNUMBER(Regressions!R31),ROUND(Regressions!R31, 1), NA())</f>
        <v>25</v>
      </c>
      <c r="Q21" s="552">
        <f>IF(ISNUMBER(Regressions!S31),ROUND(Regressions!S31, 1), NA())</f>
        <v>7.6</v>
      </c>
      <c r="R21" s="548">
        <f>IF(ISNUMBER(Regressions!T31),ROUND(Regressions!T31, 1), NA())</f>
        <v>17.5</v>
      </c>
      <c r="S21" s="549">
        <f>IF(ISNUMBER(Regressions!U31),ROUND(Regressions!U31, 1), NA())</f>
        <v>75</v>
      </c>
    </row>
    <row r="22" spans="1:19" x14ac:dyDescent="0.25">
      <c r="A22" s="541" t="str">
        <f>+Introduction!$C$7</f>
        <v>السودان</v>
      </c>
      <c r="B22" s="542">
        <f>IF(ISBLANK(Regressions!B32), " ", Regressions!B32)</f>
        <v>2018</v>
      </c>
      <c r="C22" s="541" t="str">
        <f>HLOOKUP(Introduction!$G$4,nametranslations,24,FALSE)</f>
        <v>المجموع</v>
      </c>
      <c r="D22" s="544">
        <f>IF(ISBLANK(Regressions!D32), " ", Regressions!D32)</f>
        <v>14898337</v>
      </c>
      <c r="E22" s="545">
        <f>IF(ISNUMBER(Regressions!E32),ROUND(Regressions!E32, 1), NA())</f>
        <v>86.6</v>
      </c>
      <c r="F22" s="546">
        <f>IF(ISNUMBER(Regressions!F32),ROUND(Regressions!F32, 1), NA())</f>
        <v>65.8</v>
      </c>
      <c r="G22" s="547">
        <f>IF(ISNUMBER(Regressions!G32),ROUND(Regressions!G32, 1), NA())</f>
        <v>43.5</v>
      </c>
      <c r="H22" s="548">
        <f>IF(ISNUMBER(Regressions!H32),ROUND(Regressions!H32, 1), NA())</f>
        <v>22.3</v>
      </c>
      <c r="I22" s="549">
        <f>IF(ISNUMBER(Regressions!I32),ROUND(Regressions!I32, 1), NA())</f>
        <v>34.200000000000003</v>
      </c>
      <c r="J22" s="550">
        <f>IF(ISNUMBER(Regressions!K32),ROUND(Regressions!K32, 1), NA())</f>
        <v>79.400000000000006</v>
      </c>
      <c r="K22" s="546">
        <f>IF(ISNUMBER(Regressions!L32),ROUND(Regressions!L32, 1), NA())</f>
        <v>62</v>
      </c>
      <c r="L22" s="551" t="e">
        <f>IF(ISNUMBER(Regressions!M32),ROUND(Regressions!M32, 1), NA())</f>
        <v>#N/A</v>
      </c>
      <c r="M22" s="548" t="e">
        <f>IF(ISNUMBER(Regressions!N32),ROUND(Regressions!N32, 1), NA())</f>
        <v>#N/A</v>
      </c>
      <c r="N22" s="549">
        <f>IF(ISNUMBER(Regressions!O32),ROUND(Regressions!O32, 1), NA())</f>
        <v>38</v>
      </c>
      <c r="O22" s="550">
        <f>IF(ISNUMBER(Regressions!Q32),ROUND(Regressions!Q32, 1), NA())</f>
        <v>39.700000000000003</v>
      </c>
      <c r="P22" s="546">
        <f>IF(ISNUMBER(Regressions!R32),ROUND(Regressions!R32, 1), NA())</f>
        <v>25</v>
      </c>
      <c r="Q22" s="552">
        <f>IF(ISNUMBER(Regressions!S32),ROUND(Regressions!S32, 1), NA())</f>
        <v>7.6</v>
      </c>
      <c r="R22" s="548">
        <f>IF(ISNUMBER(Regressions!T32),ROUND(Regressions!T32, 1), NA())</f>
        <v>17.5</v>
      </c>
      <c r="S22" s="549">
        <f>IF(ISNUMBER(Regressions!U32),ROUND(Regressions!U32, 1), NA())</f>
        <v>75</v>
      </c>
    </row>
    <row r="23" spans="1:19" x14ac:dyDescent="0.25">
      <c r="A23" s="541" t="str">
        <f>+Introduction!$C$7</f>
        <v>السودان</v>
      </c>
      <c r="B23" s="542">
        <f>IF(ISBLANK(Regressions!B33), " ", Regressions!B33)</f>
        <v>2019</v>
      </c>
      <c r="C23" s="541" t="str">
        <f>HLOOKUP(Introduction!$G$4,nametranslations,24,FALSE)</f>
        <v>المجموع</v>
      </c>
      <c r="D23" s="544">
        <f>IF(ISBLANK(Regressions!D33), " ", Regressions!D33)</f>
        <v>15108834</v>
      </c>
      <c r="E23" s="545">
        <f>IF(ISNUMBER(Regressions!E33),ROUND(Regressions!E33, 1), NA())</f>
        <v>86.1</v>
      </c>
      <c r="F23" s="546">
        <f>IF(ISNUMBER(Regressions!F33),ROUND(Regressions!F33, 1), NA())</f>
        <v>65.8</v>
      </c>
      <c r="G23" s="547">
        <f>IF(ISNUMBER(Regressions!G33),ROUND(Regressions!G33, 1), NA())</f>
        <v>43.5</v>
      </c>
      <c r="H23" s="548">
        <f>IF(ISNUMBER(Regressions!H33),ROUND(Regressions!H33, 1), NA())</f>
        <v>22.3</v>
      </c>
      <c r="I23" s="549">
        <f>IF(ISNUMBER(Regressions!I33),ROUND(Regressions!I33, 1), NA())</f>
        <v>34.200000000000003</v>
      </c>
      <c r="J23" s="550">
        <f>IF(ISNUMBER(Regressions!K33),ROUND(Regressions!K33, 1), NA())</f>
        <v>79.400000000000006</v>
      </c>
      <c r="K23" s="546">
        <f>IF(ISNUMBER(Regressions!L33),ROUND(Regressions!L33, 1), NA())</f>
        <v>62</v>
      </c>
      <c r="L23" s="551" t="e">
        <f>IF(ISNUMBER(Regressions!M33),ROUND(Regressions!M33, 1), NA())</f>
        <v>#N/A</v>
      </c>
      <c r="M23" s="548" t="e">
        <f>IF(ISNUMBER(Regressions!N33),ROUND(Regressions!N33, 1), NA())</f>
        <v>#N/A</v>
      </c>
      <c r="N23" s="549">
        <f>IF(ISNUMBER(Regressions!O33),ROUND(Regressions!O33, 1), NA())</f>
        <v>38</v>
      </c>
      <c r="O23" s="550">
        <f>IF(ISNUMBER(Regressions!Q33),ROUND(Regressions!Q33, 1), NA())</f>
        <v>42.2</v>
      </c>
      <c r="P23" s="546">
        <f>IF(ISNUMBER(Regressions!R33),ROUND(Regressions!R33, 1), NA())</f>
        <v>25.1</v>
      </c>
      <c r="Q23" s="552">
        <f>IF(ISNUMBER(Regressions!S33),ROUND(Regressions!S33, 1), NA())</f>
        <v>7.6</v>
      </c>
      <c r="R23" s="548">
        <f>IF(ISNUMBER(Regressions!T33),ROUND(Regressions!T33, 1), NA())</f>
        <v>17.5</v>
      </c>
      <c r="S23" s="549">
        <f>IF(ISNUMBER(Regressions!U33),ROUND(Regressions!U33, 1), NA())</f>
        <v>74.900000000000006</v>
      </c>
    </row>
    <row r="24" spans="1:19" x14ac:dyDescent="0.25">
      <c r="A24" s="541" t="str">
        <f>+Introduction!$C$7</f>
        <v>السودان</v>
      </c>
      <c r="B24" s="542">
        <f>IF(ISBLANK(Regressions!B34), " ", Regressions!B34)</f>
        <v>2020</v>
      </c>
      <c r="C24" s="541" t="str">
        <f>HLOOKUP(Introduction!$G$4,nametranslations,24,FALSE)</f>
        <v>المجموع</v>
      </c>
      <c r="D24" s="544">
        <f>IF(ISBLANK(Regressions!D34), " ", Regressions!D34)</f>
        <v>16495542</v>
      </c>
      <c r="E24" s="545">
        <f>IF(ISNUMBER(Regressions!E34),ROUND(Regressions!E34, 1), NA())</f>
        <v>85.5</v>
      </c>
      <c r="F24" s="546">
        <f>IF(ISNUMBER(Regressions!F34),ROUND(Regressions!F34, 1), NA())</f>
        <v>65.8</v>
      </c>
      <c r="G24" s="547">
        <f>IF(ISNUMBER(Regressions!G34),ROUND(Regressions!G34, 1), NA())</f>
        <v>43.5</v>
      </c>
      <c r="H24" s="548">
        <f>IF(ISNUMBER(Regressions!H34),ROUND(Regressions!H34, 1), NA())</f>
        <v>22.3</v>
      </c>
      <c r="I24" s="549">
        <f>IF(ISNUMBER(Regressions!I34),ROUND(Regressions!I34, 1), NA())</f>
        <v>34.200000000000003</v>
      </c>
      <c r="J24" s="550">
        <f>IF(ISNUMBER(Regressions!K34),ROUND(Regressions!K34, 1), NA())</f>
        <v>79.400000000000006</v>
      </c>
      <c r="K24" s="546">
        <f>IF(ISNUMBER(Regressions!L34),ROUND(Regressions!L34, 1), NA())</f>
        <v>62</v>
      </c>
      <c r="L24" s="551" t="e">
        <f>IF(ISNUMBER(Regressions!M34),ROUND(Regressions!M34, 1), NA())</f>
        <v>#N/A</v>
      </c>
      <c r="M24" s="548" t="e">
        <f>IF(ISNUMBER(Regressions!N34),ROUND(Regressions!N34, 1), NA())</f>
        <v>#N/A</v>
      </c>
      <c r="N24" s="549">
        <f>IF(ISNUMBER(Regressions!O34),ROUND(Regressions!O34, 1), NA())</f>
        <v>38</v>
      </c>
      <c r="O24" s="550">
        <f>IF(ISNUMBER(Regressions!Q34),ROUND(Regressions!Q34, 1), NA())</f>
        <v>44.7</v>
      </c>
      <c r="P24" s="546">
        <f>IF(ISNUMBER(Regressions!R34),ROUND(Regressions!R34, 1), NA())</f>
        <v>25.1</v>
      </c>
      <c r="Q24" s="552">
        <f>IF(ISNUMBER(Regressions!S34),ROUND(Regressions!S34, 1), NA())</f>
        <v>7.6</v>
      </c>
      <c r="R24" s="548">
        <f>IF(ISNUMBER(Regressions!T34),ROUND(Regressions!T34, 1), NA())</f>
        <v>17.5</v>
      </c>
      <c r="S24" s="549">
        <f>IF(ISNUMBER(Regressions!U34),ROUND(Regressions!U34, 1), NA())</f>
        <v>74.900000000000006</v>
      </c>
    </row>
    <row r="25" spans="1:19" x14ac:dyDescent="0.25">
      <c r="A25" s="541" t="str">
        <f>+Introduction!$C$7</f>
        <v>السودان</v>
      </c>
      <c r="B25" s="542">
        <f>IF(ISBLANK(Regressions!B35), " ", Regressions!B35)</f>
        <v>2021</v>
      </c>
      <c r="C25" s="541" t="str">
        <f>HLOOKUP(Introduction!$G$4,nametranslations,24,FALSE)</f>
        <v>المجموع</v>
      </c>
      <c r="D25" s="544">
        <f>IF(ISBLANK(Regressions!D35), " ", Regressions!D35)</f>
        <v>16815940</v>
      </c>
      <c r="E25" s="550">
        <f>IF(ISNUMBER(Regressions!E35),ROUND(Regressions!E35, 1), NA())</f>
        <v>85</v>
      </c>
      <c r="F25" s="553">
        <f>IF(ISNUMBER(Regressions!F35),ROUND(Regressions!F35, 1), NA())</f>
        <v>65.8</v>
      </c>
      <c r="G25" s="554">
        <f>IF(ISNUMBER(Regressions!G35),ROUND(Regressions!G35, 1), NA())</f>
        <v>43.5</v>
      </c>
      <c r="H25" s="548">
        <f>IF(ISNUMBER(Regressions!H35),ROUND(Regressions!H35, 1), NA())</f>
        <v>22.3</v>
      </c>
      <c r="I25" s="549">
        <f>IF(ISNUMBER(Regressions!I35),ROUND(Regressions!I35, 1), NA())</f>
        <v>34.200000000000003</v>
      </c>
      <c r="J25" s="550">
        <f>IF(ISNUMBER(Regressions!K35),ROUND(Regressions!K35, 1), NA())</f>
        <v>79.400000000000006</v>
      </c>
      <c r="K25" s="553" t="e">
        <f>IF(ISNUMBER(Regressions!L35),ROUND(Regressions!L35, 1), NA())</f>
        <v>#N/A</v>
      </c>
      <c r="L25" s="555" t="e">
        <f>IF(ISNUMBER(Regressions!M35),ROUND(Regressions!M35, 1), NA())</f>
        <v>#N/A</v>
      </c>
      <c r="M25" s="548" t="e">
        <f>IF(ISNUMBER(Regressions!N35),ROUND(Regressions!N35, 1), NA())</f>
        <v>#N/A</v>
      </c>
      <c r="N25" s="549" t="e">
        <f>IF(ISNUMBER(Regressions!O35),ROUND(Regressions!O35, 1), NA())</f>
        <v>#N/A</v>
      </c>
      <c r="O25" s="550">
        <f>IF(ISNUMBER(Regressions!Q35),ROUND(Regressions!Q35, 1), NA())</f>
        <v>47.1</v>
      </c>
      <c r="P25" s="553">
        <f>IF(ISNUMBER(Regressions!R35),ROUND(Regressions!R35, 1), NA())</f>
        <v>25.1</v>
      </c>
      <c r="Q25" s="556">
        <f>IF(ISNUMBER(Regressions!S35),ROUND(Regressions!S35, 1), NA())</f>
        <v>7.6</v>
      </c>
      <c r="R25" s="548">
        <f>IF(ISNUMBER(Regressions!T35),ROUND(Regressions!T35, 1), NA())</f>
        <v>17.5</v>
      </c>
      <c r="S25" s="549">
        <f>IF(ISNUMBER(Regressions!U35),ROUND(Regressions!U35, 1), NA())</f>
        <v>74.900000000000006</v>
      </c>
    </row>
    <row r="26" spans="1:19" x14ac:dyDescent="0.25">
      <c r="A26" s="541" t="str">
        <f>+Introduction!$C$7</f>
        <v>السودان</v>
      </c>
      <c r="B26" s="542">
        <f>IF(ISBLANK(Regressions!B36), " ", Regressions!B36)</f>
        <v>2022</v>
      </c>
      <c r="C26" s="541" t="str">
        <f>HLOOKUP(Introduction!$G$4,nametranslations,24,FALSE)</f>
        <v>المجموع</v>
      </c>
      <c r="D26" s="544">
        <f>IF(ISBLANK(Regressions!D36), " ", Regressions!D36)</f>
        <v>17164960</v>
      </c>
      <c r="E26" s="545">
        <f>IF(ISNUMBER(Regressions!E36),ROUND(Regressions!E36, 1), NA())</f>
        <v>84.5</v>
      </c>
      <c r="F26" s="546">
        <f>IF(ISNUMBER(Regressions!F36),ROUND(Regressions!F36, 1), NA())</f>
        <v>65.8</v>
      </c>
      <c r="G26" s="547">
        <f>IF(ISNUMBER(Regressions!G36),ROUND(Regressions!G36, 1), NA())</f>
        <v>43.5</v>
      </c>
      <c r="H26" s="548">
        <f>IF(ISNUMBER(Regressions!H36),ROUND(Regressions!H36, 1), NA())</f>
        <v>22.3</v>
      </c>
      <c r="I26" s="549">
        <f>IF(ISNUMBER(Regressions!I36),ROUND(Regressions!I36, 1), NA())</f>
        <v>34.200000000000003</v>
      </c>
      <c r="J26" s="550">
        <f>IF(ISNUMBER(Regressions!K36),ROUND(Regressions!K36, 1), NA())</f>
        <v>79.400000000000006</v>
      </c>
      <c r="K26" s="546" t="e">
        <f>IF(ISNUMBER(Regressions!L36),ROUND(Regressions!L36, 1), NA())</f>
        <v>#N/A</v>
      </c>
      <c r="L26" s="551" t="e">
        <f>IF(ISNUMBER(Regressions!M36),ROUND(Regressions!M36, 1), NA())</f>
        <v>#N/A</v>
      </c>
      <c r="M26" s="548" t="e">
        <f>IF(ISNUMBER(Regressions!N36),ROUND(Regressions!N36, 1), NA())</f>
        <v>#N/A</v>
      </c>
      <c r="N26" s="549" t="e">
        <f>IF(ISNUMBER(Regressions!O36),ROUND(Regressions!O36, 1), NA())</f>
        <v>#N/A</v>
      </c>
      <c r="O26" s="550">
        <f>IF(ISNUMBER(Regressions!Q36),ROUND(Regressions!Q36, 1), NA())</f>
        <v>49.6</v>
      </c>
      <c r="P26" s="546">
        <f>IF(ISNUMBER(Regressions!R36),ROUND(Regressions!R36, 1), NA())</f>
        <v>25.1</v>
      </c>
      <c r="Q26" s="552">
        <f>IF(ISNUMBER(Regressions!S36),ROUND(Regressions!S36, 1), NA())</f>
        <v>7.6</v>
      </c>
      <c r="R26" s="548">
        <f>IF(ISNUMBER(Regressions!T36),ROUND(Regressions!T36, 1), NA())</f>
        <v>17.600000000000001</v>
      </c>
      <c r="S26" s="549">
        <f>IF(ISNUMBER(Regressions!U36),ROUND(Regressions!U36, 1), NA())</f>
        <v>74.900000000000006</v>
      </c>
    </row>
    <row r="27" spans="1:19" x14ac:dyDescent="0.25">
      <c r="A27" s="541" t="str">
        <f>+Introduction!$C$7</f>
        <v>السودان</v>
      </c>
      <c r="B27" s="542">
        <f>IF(ISBLANK(Regressions!B37), " ", Regressions!B37)</f>
        <v>2023</v>
      </c>
      <c r="C27" s="541" t="str">
        <f>HLOOKUP(Introduction!$G$4,nametranslations,24,FALSE)</f>
        <v>المجموع</v>
      </c>
      <c r="D27" s="544">
        <f>IF(ISBLANK(Regressions!D37), " ", Regressions!D37)</f>
        <v>17533276</v>
      </c>
      <c r="E27" s="550">
        <f>IF(ISNUMBER(Regressions!E37),ROUND(Regressions!E37, 1), NA())</f>
        <v>84.5</v>
      </c>
      <c r="F27" s="553">
        <f>IF(ISNUMBER(Regressions!F37),ROUND(Regressions!F37, 1), NA())</f>
        <v>65.8</v>
      </c>
      <c r="G27" s="554">
        <f>IF(ISNUMBER(Regressions!G37),ROUND(Regressions!G37, 1), NA())</f>
        <v>43.5</v>
      </c>
      <c r="H27" s="548">
        <f>IF(ISNUMBER(Regressions!H37),ROUND(Regressions!H37, 1), NA())</f>
        <v>22.3</v>
      </c>
      <c r="I27" s="549">
        <f>IF(ISNUMBER(Regressions!I37),ROUND(Regressions!I37, 1), NA())</f>
        <v>34.200000000000003</v>
      </c>
      <c r="J27" s="550" t="e">
        <f>IF(ISNUMBER(Regressions!K37),ROUND(Regressions!K37, 1), NA())</f>
        <v>#N/A</v>
      </c>
      <c r="K27" s="553" t="e">
        <f>IF(ISNUMBER(Regressions!L37),ROUND(Regressions!L37, 1), NA())</f>
        <v>#N/A</v>
      </c>
      <c r="L27" s="555" t="e">
        <f>IF(ISNUMBER(Regressions!M37),ROUND(Regressions!M37, 1), NA())</f>
        <v>#N/A</v>
      </c>
      <c r="M27" s="548" t="e">
        <f>IF(ISNUMBER(Regressions!N37),ROUND(Regressions!N37, 1), NA())</f>
        <v>#N/A</v>
      </c>
      <c r="N27" s="549" t="e">
        <f>IF(ISNUMBER(Regressions!O37),ROUND(Regressions!O37, 1), NA())</f>
        <v>#N/A</v>
      </c>
      <c r="O27" s="550">
        <f>IF(ISNUMBER(Regressions!Q37),ROUND(Regressions!Q37, 1), NA())</f>
        <v>49.6</v>
      </c>
      <c r="P27" s="553">
        <f>IF(ISNUMBER(Regressions!R37),ROUND(Regressions!R37, 1), NA())</f>
        <v>25.1</v>
      </c>
      <c r="Q27" s="556">
        <f>IF(ISNUMBER(Regressions!S37),ROUND(Regressions!S37, 1), NA())</f>
        <v>7.6</v>
      </c>
      <c r="R27" s="548">
        <f>IF(ISNUMBER(Regressions!T37),ROUND(Regressions!T37, 1), NA())</f>
        <v>17.600000000000001</v>
      </c>
      <c r="S27" s="549">
        <f>IF(ISNUMBER(Regressions!U37),ROUND(Regressions!U37, 1), NA())</f>
        <v>74.900000000000006</v>
      </c>
    </row>
    <row r="28" spans="1:19" x14ac:dyDescent="0.25">
      <c r="A28" s="541" t="str">
        <f>+Introduction!$C$7</f>
        <v>السودان</v>
      </c>
      <c r="B28" s="542">
        <f>IF(ISBLANK(Regressions!B38), " ", Regressions!B38)</f>
        <v>2024</v>
      </c>
      <c r="C28" s="541" t="str">
        <f>HLOOKUP(Introduction!$G$4,nametranslations,24,FALSE)</f>
        <v>المجموع</v>
      </c>
      <c r="D28" s="544">
        <f>IF(ISBLANK(Regressions!D38), " ", Regressions!D38)</f>
        <v>17214888</v>
      </c>
      <c r="E28" s="545">
        <f>IF(ISNUMBER(Regressions!E38),ROUND(Regressions!E38, 1), NA())</f>
        <v>84.5</v>
      </c>
      <c r="F28" s="546">
        <f>IF(ISNUMBER(Regressions!F38),ROUND(Regressions!F38, 1), NA())</f>
        <v>65.8</v>
      </c>
      <c r="G28" s="547">
        <f>IF(ISNUMBER(Regressions!G38),ROUND(Regressions!G38, 1), NA())</f>
        <v>43.5</v>
      </c>
      <c r="H28" s="548">
        <f>IF(ISNUMBER(Regressions!H38),ROUND(Regressions!H38, 1), NA())</f>
        <v>22.3</v>
      </c>
      <c r="I28" s="549">
        <f>IF(ISNUMBER(Regressions!I38),ROUND(Regressions!I38, 1), NA())</f>
        <v>34.200000000000003</v>
      </c>
      <c r="J28" s="550" t="e">
        <f>IF(ISNUMBER(Regressions!K38),ROUND(Regressions!K38, 1), NA())</f>
        <v>#N/A</v>
      </c>
      <c r="K28" s="546" t="e">
        <f>IF(ISNUMBER(Regressions!L38),ROUND(Regressions!L38, 1), NA())</f>
        <v>#N/A</v>
      </c>
      <c r="L28" s="551" t="e">
        <f>IF(ISNUMBER(Regressions!M38),ROUND(Regressions!M38, 1), NA())</f>
        <v>#N/A</v>
      </c>
      <c r="M28" s="548" t="e">
        <f>IF(ISNUMBER(Regressions!N38),ROUND(Regressions!N38, 1), NA())</f>
        <v>#N/A</v>
      </c>
      <c r="N28" s="549" t="e">
        <f>IF(ISNUMBER(Regressions!O38),ROUND(Regressions!O38, 1), NA())</f>
        <v>#N/A</v>
      </c>
      <c r="O28" s="550">
        <f>IF(ISNUMBER(Regressions!Q38),ROUND(Regressions!Q38, 1), NA())</f>
        <v>49.6</v>
      </c>
      <c r="P28" s="546">
        <f>IF(ISNUMBER(Regressions!R38),ROUND(Regressions!R38, 1), NA())</f>
        <v>25.1</v>
      </c>
      <c r="Q28" s="552">
        <f>IF(ISNUMBER(Regressions!S38),ROUND(Regressions!S38, 1), NA())</f>
        <v>7.6</v>
      </c>
      <c r="R28" s="548">
        <f>IF(ISNUMBER(Regressions!T38),ROUND(Regressions!T38, 1), NA())</f>
        <v>17.600000000000001</v>
      </c>
      <c r="S28" s="549">
        <f>IF(ISNUMBER(Regressions!U38),ROUND(Regressions!U38, 1), NA())</f>
        <v>74.900000000000006</v>
      </c>
    </row>
    <row r="29" spans="1:19" x14ac:dyDescent="0.25">
      <c r="A29" s="557" t="str">
        <f>+Introduction!$C$7</f>
        <v>السودان</v>
      </c>
      <c r="B29" s="558">
        <f>IF(ISBLANK(Regressions!B39), " ", Regressions!B39)</f>
        <v>2025</v>
      </c>
      <c r="C29" s="557" t="str">
        <f>HLOOKUP(Introduction!$G$4,nametranslations,24,FALSE)</f>
        <v>المجموع</v>
      </c>
      <c r="D29" s="559">
        <f>IF(ISBLANK(Regressions!D39), " ", Regressions!D39)</f>
        <v>17540192</v>
      </c>
      <c r="E29" s="560">
        <f>IF(ISNUMBER(Regressions!E39),ROUND(Regressions!E39, 1), NA())</f>
        <v>84.5</v>
      </c>
      <c r="F29" s="561" t="e">
        <f>IF(ISNUMBER(Regressions!F39),ROUND(Regressions!F39, 1), NA())</f>
        <v>#N/A</v>
      </c>
      <c r="G29" s="562" t="e">
        <f>IF(ISNUMBER(Regressions!G39),ROUND(Regressions!G39, 1), NA())</f>
        <v>#N/A</v>
      </c>
      <c r="H29" s="563" t="e">
        <f>IF(ISNUMBER(Regressions!H39),ROUND(Regressions!H39, 1), NA())</f>
        <v>#N/A</v>
      </c>
      <c r="I29" s="564" t="e">
        <f>IF(ISNUMBER(Regressions!I39),ROUND(Regressions!I39, 1), NA())</f>
        <v>#N/A</v>
      </c>
      <c r="J29" s="565" t="e">
        <f>IF(ISNUMBER(Regressions!K39),ROUND(Regressions!K39, 1), NA())</f>
        <v>#N/A</v>
      </c>
      <c r="K29" s="561" t="e">
        <f>IF(ISNUMBER(Regressions!L39),ROUND(Regressions!L39, 1), NA())</f>
        <v>#N/A</v>
      </c>
      <c r="L29" s="566" t="e">
        <f>IF(ISNUMBER(Regressions!M39),ROUND(Regressions!M39, 1), NA())</f>
        <v>#N/A</v>
      </c>
      <c r="M29" s="563" t="e">
        <f>IF(ISNUMBER(Regressions!N39),ROUND(Regressions!N39, 1), NA())</f>
        <v>#N/A</v>
      </c>
      <c r="N29" s="564" t="e">
        <f>IF(ISNUMBER(Regressions!O39),ROUND(Regressions!O39, 1), NA())</f>
        <v>#N/A</v>
      </c>
      <c r="O29" s="565">
        <f>IF(ISNUMBER(Regressions!Q39),ROUND(Regressions!Q39, 1), NA())</f>
        <v>49.6</v>
      </c>
      <c r="P29" s="561">
        <f>IF(ISNUMBER(Regressions!R39),ROUND(Regressions!R39, 1), NA())</f>
        <v>25.1</v>
      </c>
      <c r="Q29" s="567" t="e">
        <f>IF(ISNUMBER(Regressions!S39),ROUND(Regressions!S39, 1), NA())</f>
        <v>#N/A</v>
      </c>
      <c r="R29" s="563" t="e">
        <f>IF(ISNUMBER(Regressions!T39),ROUND(Regressions!T39, 1), NA())</f>
        <v>#N/A</v>
      </c>
      <c r="S29" s="564">
        <f>IF(ISNUMBER(Regressions!U39),ROUND(Regressions!U39, 1), NA())</f>
        <v>74.900000000000006</v>
      </c>
    </row>
    <row r="30" spans="1:19" hidden="1" x14ac:dyDescent="0.25">
      <c r="A30" s="541" t="str">
        <f>+Introduction!$C$7</f>
        <v>السودان</v>
      </c>
      <c r="B30" s="542">
        <f>IF(ISBLANK(Regressions!B40), " ", Regressions!B40)</f>
        <v>2026</v>
      </c>
      <c r="C30" s="541" t="str">
        <f>HLOOKUP(Introduction!$G$4,nametranslations,24,FALSE)</f>
        <v>المجموع</v>
      </c>
      <c r="D30" s="544" t="str">
        <f>IF(ISBLANK(Regressions!D40), " ", Regressions!D40)</f>
        <v xml:space="preserve"> </v>
      </c>
      <c r="E30" s="545">
        <f>IF(ISNUMBER(Regressions!E40),ROUND(Regressions!E40, 1), NA())</f>
        <v>84.5</v>
      </c>
      <c r="F30" s="546" t="e">
        <f>IF(ISNUMBER(Regressions!F40),ROUND(Regressions!F40, 1), NA())</f>
        <v>#N/A</v>
      </c>
      <c r="G30" s="547" t="e">
        <f>IF(ISNUMBER(Regressions!G40),ROUND(Regressions!G40, 1), NA())</f>
        <v>#N/A</v>
      </c>
      <c r="H30" s="548" t="e">
        <f>IF(ISNUMBER(Regressions!H40),ROUND(Regressions!H40, 1), NA())</f>
        <v>#N/A</v>
      </c>
      <c r="I30" s="549" t="e">
        <f>IF(ISNUMBER(Regressions!I40),ROUND(Regressions!I40, 1), NA())</f>
        <v>#N/A</v>
      </c>
      <c r="J30" s="550" t="e">
        <f>IF(ISNUMBER(Regressions!K40),ROUND(Regressions!K40, 1), NA())</f>
        <v>#N/A</v>
      </c>
      <c r="K30" s="546" t="e">
        <f>IF(ISNUMBER(Regressions!L40),ROUND(Regressions!L40, 1), NA())</f>
        <v>#N/A</v>
      </c>
      <c r="L30" s="551" t="e">
        <f>IF(ISNUMBER(Regressions!M40),ROUND(Regressions!M40, 1), NA())</f>
        <v>#N/A</v>
      </c>
      <c r="M30" s="548" t="e">
        <f>IF(ISNUMBER(Regressions!N40),ROUND(Regressions!N40, 1), NA())</f>
        <v>#N/A</v>
      </c>
      <c r="N30" s="549" t="e">
        <f>IF(ISNUMBER(Regressions!O40),ROUND(Regressions!O40, 1), NA())</f>
        <v>#N/A</v>
      </c>
      <c r="O30" s="550">
        <f>IF(ISNUMBER(Regressions!Q40),ROUND(Regressions!Q40, 1), NA())</f>
        <v>49.6</v>
      </c>
      <c r="P30" s="546">
        <f>IF(ISNUMBER(Regressions!R40),ROUND(Regressions!R40, 1), NA())</f>
        <v>25.1</v>
      </c>
      <c r="Q30" s="552" t="e">
        <f>IF(ISNUMBER(Regressions!S40),ROUND(Regressions!S40, 1), NA())</f>
        <v>#N/A</v>
      </c>
      <c r="R30" s="548" t="e">
        <f>IF(ISNUMBER(Regressions!T40),ROUND(Regressions!T40, 1), NA())</f>
        <v>#N/A</v>
      </c>
      <c r="S30" s="549">
        <f>IF(ISNUMBER(Regressions!U40),ROUND(Regressions!U40, 1), NA())</f>
        <v>74.900000000000006</v>
      </c>
    </row>
    <row r="31" spans="1:19" hidden="1" x14ac:dyDescent="0.25">
      <c r="A31" s="541" t="str">
        <f>+Introduction!$C$7</f>
        <v>السودان</v>
      </c>
      <c r="B31" s="542">
        <f>IF(ISBLANK(Regressions!B41), " ", Regressions!B41)</f>
        <v>2027</v>
      </c>
      <c r="C31" s="541" t="str">
        <f>HLOOKUP(Introduction!$G$4,nametranslations,24,FALSE)</f>
        <v>المجموع</v>
      </c>
      <c r="D31" s="544" t="str">
        <f>IF(ISBLANK(Regressions!D41), " ", Regressions!D41)</f>
        <v xml:space="preserve"> </v>
      </c>
      <c r="E31" s="545" t="e">
        <f>IF(ISNUMBER(Regressions!E41),ROUND(Regressions!E41, 1), NA())</f>
        <v>#N/A</v>
      </c>
      <c r="F31" s="546" t="e">
        <f>IF(ISNUMBER(Regressions!F41),ROUND(Regressions!F41, 1), NA())</f>
        <v>#N/A</v>
      </c>
      <c r="G31" s="547" t="e">
        <f>IF(ISNUMBER(Regressions!G41),ROUND(Regressions!G41, 1), NA())</f>
        <v>#N/A</v>
      </c>
      <c r="H31" s="548" t="e">
        <f>IF(ISNUMBER(Regressions!H41),ROUND(Regressions!H41, 1), NA())</f>
        <v>#N/A</v>
      </c>
      <c r="I31" s="549" t="e">
        <f>IF(ISNUMBER(Regressions!I41),ROUND(Regressions!I41, 1), NA())</f>
        <v>#N/A</v>
      </c>
      <c r="J31" s="550" t="e">
        <f>IF(ISNUMBER(Regressions!K41),ROUND(Regressions!K41, 1), NA())</f>
        <v>#N/A</v>
      </c>
      <c r="K31" s="546" t="e">
        <f>IF(ISNUMBER(Regressions!L41),ROUND(Regressions!L41, 1), NA())</f>
        <v>#N/A</v>
      </c>
      <c r="L31" s="551" t="e">
        <f>IF(ISNUMBER(Regressions!M41),ROUND(Regressions!M41, 1), NA())</f>
        <v>#N/A</v>
      </c>
      <c r="M31" s="548" t="e">
        <f>IF(ISNUMBER(Regressions!N41),ROUND(Regressions!N41, 1), NA())</f>
        <v>#N/A</v>
      </c>
      <c r="N31" s="549" t="e">
        <f>IF(ISNUMBER(Regressions!O41),ROUND(Regressions!O41, 1), NA())</f>
        <v>#N/A</v>
      </c>
      <c r="O31" s="550" t="e">
        <f>IF(ISNUMBER(Regressions!Q41),ROUND(Regressions!Q41, 1), NA())</f>
        <v>#N/A</v>
      </c>
      <c r="P31" s="546" t="e">
        <f>IF(ISNUMBER(Regressions!R41),ROUND(Regressions!R41, 1), NA())</f>
        <v>#N/A</v>
      </c>
      <c r="Q31" s="552" t="e">
        <f>IF(ISNUMBER(Regressions!S41),ROUND(Regressions!S41, 1), NA())</f>
        <v>#N/A</v>
      </c>
      <c r="R31" s="548" t="e">
        <f>IF(ISNUMBER(Regressions!T41),ROUND(Regressions!T41, 1), NA())</f>
        <v>#N/A</v>
      </c>
      <c r="S31" s="549" t="e">
        <f>IF(ISNUMBER(Regressions!U41),ROUND(Regressions!U41, 1), NA())</f>
        <v>#N/A</v>
      </c>
    </row>
    <row r="32" spans="1:19" hidden="1" x14ac:dyDescent="0.25">
      <c r="A32" s="541" t="str">
        <f>+Introduction!$C$7</f>
        <v>السودان</v>
      </c>
      <c r="B32" s="542">
        <f>IF(ISBLANK(Regressions!B42), " ", Regressions!B42)</f>
        <v>2028</v>
      </c>
      <c r="C32" s="541" t="str">
        <f>HLOOKUP(Introduction!$G$4,nametranslations,24,FALSE)</f>
        <v>المجموع</v>
      </c>
      <c r="D32" s="544" t="str">
        <f>IF(ISBLANK(Regressions!D42), " ", Regressions!D42)</f>
        <v xml:space="preserve"> </v>
      </c>
      <c r="E32" s="545" t="e">
        <f>IF(ISNUMBER(Regressions!E42),ROUND(Regressions!E42, 1), NA())</f>
        <v>#N/A</v>
      </c>
      <c r="F32" s="546" t="e">
        <f>IF(ISNUMBER(Regressions!F42),ROUND(Regressions!F42, 1), NA())</f>
        <v>#N/A</v>
      </c>
      <c r="G32" s="547" t="e">
        <f>IF(ISNUMBER(Regressions!G42),ROUND(Regressions!G42, 1), NA())</f>
        <v>#N/A</v>
      </c>
      <c r="H32" s="548" t="e">
        <f>IF(ISNUMBER(Regressions!H42),ROUND(Regressions!H42, 1), NA())</f>
        <v>#N/A</v>
      </c>
      <c r="I32" s="549" t="e">
        <f>IF(ISNUMBER(Regressions!I42),ROUND(Regressions!I42, 1), NA())</f>
        <v>#N/A</v>
      </c>
      <c r="J32" s="550" t="e">
        <f>IF(ISNUMBER(Regressions!K42),ROUND(Regressions!K42, 1), NA())</f>
        <v>#N/A</v>
      </c>
      <c r="K32" s="546" t="e">
        <f>IF(ISNUMBER(Regressions!L42),ROUND(Regressions!L42, 1), NA())</f>
        <v>#N/A</v>
      </c>
      <c r="L32" s="551" t="e">
        <f>IF(ISNUMBER(Regressions!M42),ROUND(Regressions!M42, 1), NA())</f>
        <v>#N/A</v>
      </c>
      <c r="M32" s="548" t="e">
        <f>IF(ISNUMBER(Regressions!N42),ROUND(Regressions!N42, 1), NA())</f>
        <v>#N/A</v>
      </c>
      <c r="N32" s="549" t="e">
        <f>IF(ISNUMBER(Regressions!O42),ROUND(Regressions!O42, 1), NA())</f>
        <v>#N/A</v>
      </c>
      <c r="O32" s="550" t="e">
        <f>IF(ISNUMBER(Regressions!Q42),ROUND(Regressions!Q42, 1), NA())</f>
        <v>#N/A</v>
      </c>
      <c r="P32" s="546" t="e">
        <f>IF(ISNUMBER(Regressions!R42),ROUND(Regressions!R42, 1), NA())</f>
        <v>#N/A</v>
      </c>
      <c r="Q32" s="552" t="e">
        <f>IF(ISNUMBER(Regressions!S42),ROUND(Regressions!S42, 1), NA())</f>
        <v>#N/A</v>
      </c>
      <c r="R32" s="548" t="e">
        <f>IF(ISNUMBER(Regressions!T42),ROUND(Regressions!T42, 1), NA())</f>
        <v>#N/A</v>
      </c>
      <c r="S32" s="549" t="e">
        <f>IF(ISNUMBER(Regressions!U42),ROUND(Regressions!U42, 1), NA())</f>
        <v>#N/A</v>
      </c>
    </row>
    <row r="33" spans="1:19" hidden="1" x14ac:dyDescent="0.25">
      <c r="A33" s="541" t="str">
        <f>+Introduction!$C$7</f>
        <v>السودان</v>
      </c>
      <c r="B33" s="542">
        <f>IF(ISBLANK(Regressions!B43), " ", Regressions!B43)</f>
        <v>2029</v>
      </c>
      <c r="C33" s="541" t="str">
        <f>HLOOKUP(Introduction!$G$4,nametranslations,24,FALSE)</f>
        <v>المجموع</v>
      </c>
      <c r="D33" s="544" t="str">
        <f>IF(ISBLANK(Regressions!D43), " ", Regressions!D43)</f>
        <v xml:space="preserve"> </v>
      </c>
      <c r="E33" s="545" t="e">
        <f>IF(ISNUMBER(Regressions!E43),ROUND(Regressions!E43, 1), NA())</f>
        <v>#N/A</v>
      </c>
      <c r="F33" s="546" t="e">
        <f>IF(ISNUMBER(Regressions!F43),ROUND(Regressions!F43, 1), NA())</f>
        <v>#N/A</v>
      </c>
      <c r="G33" s="547" t="e">
        <f>IF(ISNUMBER(Regressions!G43),ROUND(Regressions!G43, 1), NA())</f>
        <v>#N/A</v>
      </c>
      <c r="H33" s="548" t="e">
        <f>IF(ISNUMBER(Regressions!H43),ROUND(Regressions!H43, 1), NA())</f>
        <v>#N/A</v>
      </c>
      <c r="I33" s="549" t="e">
        <f>IF(ISNUMBER(Regressions!I43),ROUND(Regressions!I43, 1), NA())</f>
        <v>#N/A</v>
      </c>
      <c r="J33" s="550" t="e">
        <f>IF(ISNUMBER(Regressions!K43),ROUND(Regressions!K43, 1), NA())</f>
        <v>#N/A</v>
      </c>
      <c r="K33" s="546" t="e">
        <f>IF(ISNUMBER(Regressions!L43),ROUND(Regressions!L43, 1), NA())</f>
        <v>#N/A</v>
      </c>
      <c r="L33" s="551" t="e">
        <f>IF(ISNUMBER(Regressions!M43),ROUND(Regressions!M43, 1), NA())</f>
        <v>#N/A</v>
      </c>
      <c r="M33" s="548" t="e">
        <f>IF(ISNUMBER(Regressions!N43),ROUND(Regressions!N43, 1), NA())</f>
        <v>#N/A</v>
      </c>
      <c r="N33" s="549" t="e">
        <f>IF(ISNUMBER(Regressions!O43),ROUND(Regressions!O43, 1), NA())</f>
        <v>#N/A</v>
      </c>
      <c r="O33" s="550" t="e">
        <f>IF(ISNUMBER(Regressions!Q43),ROUND(Regressions!Q43, 1), NA())</f>
        <v>#N/A</v>
      </c>
      <c r="P33" s="546" t="e">
        <f>IF(ISNUMBER(Regressions!R43),ROUND(Regressions!R43, 1), NA())</f>
        <v>#N/A</v>
      </c>
      <c r="Q33" s="552" t="e">
        <f>IF(ISNUMBER(Regressions!S43),ROUND(Regressions!S43, 1), NA())</f>
        <v>#N/A</v>
      </c>
      <c r="R33" s="548" t="e">
        <f>IF(ISNUMBER(Regressions!T43),ROUND(Regressions!T43, 1), NA())</f>
        <v>#N/A</v>
      </c>
      <c r="S33" s="549" t="e">
        <f>IF(ISNUMBER(Regressions!U43),ROUND(Regressions!U43, 1), NA())</f>
        <v>#N/A</v>
      </c>
    </row>
    <row r="34" spans="1:19" hidden="1" x14ac:dyDescent="0.25">
      <c r="A34" s="541" t="str">
        <f>+Introduction!$C$7</f>
        <v>السودان</v>
      </c>
      <c r="B34" s="542">
        <f>IF(ISBLANK(Regressions!B44), " ", Regressions!B44)</f>
        <v>2030</v>
      </c>
      <c r="C34" s="541" t="str">
        <f>HLOOKUP(Introduction!$G$4,nametranslations,24,FALSE)</f>
        <v>المجموع</v>
      </c>
      <c r="D34" s="544" t="str">
        <f>IF(ISBLANK(Regressions!D44), " ", Regressions!D44)</f>
        <v xml:space="preserve"> </v>
      </c>
      <c r="E34" s="545" t="e">
        <f>IF(ISNUMBER(Regressions!E44),ROUND(Regressions!E44, 1), NA())</f>
        <v>#N/A</v>
      </c>
      <c r="F34" s="546" t="e">
        <f>IF(ISNUMBER(Regressions!F44),ROUND(Regressions!F44, 1), NA())</f>
        <v>#N/A</v>
      </c>
      <c r="G34" s="547" t="e">
        <f>IF(ISNUMBER(Regressions!G44),ROUND(Regressions!G44, 1), NA())</f>
        <v>#N/A</v>
      </c>
      <c r="H34" s="548" t="e">
        <f>IF(ISNUMBER(Regressions!H44),ROUND(Regressions!H44, 1), NA())</f>
        <v>#N/A</v>
      </c>
      <c r="I34" s="549" t="e">
        <f>IF(ISNUMBER(Regressions!I44),ROUND(Regressions!I44, 1), NA())</f>
        <v>#N/A</v>
      </c>
      <c r="J34" s="550" t="e">
        <f>IF(ISNUMBER(Regressions!K44),ROUND(Regressions!K44, 1), NA())</f>
        <v>#N/A</v>
      </c>
      <c r="K34" s="546" t="e">
        <f>IF(ISNUMBER(Regressions!L44),ROUND(Regressions!L44, 1), NA())</f>
        <v>#N/A</v>
      </c>
      <c r="L34" s="551" t="e">
        <f>IF(ISNUMBER(Regressions!M44),ROUND(Regressions!M44, 1), NA())</f>
        <v>#N/A</v>
      </c>
      <c r="M34" s="548" t="e">
        <f>IF(ISNUMBER(Regressions!N44),ROUND(Regressions!N44, 1), NA())</f>
        <v>#N/A</v>
      </c>
      <c r="N34" s="549" t="e">
        <f>IF(ISNUMBER(Regressions!O44),ROUND(Regressions!O44, 1), NA())</f>
        <v>#N/A</v>
      </c>
      <c r="O34" s="550" t="e">
        <f>IF(ISNUMBER(Regressions!Q44),ROUND(Regressions!Q44, 1), NA())</f>
        <v>#N/A</v>
      </c>
      <c r="P34" s="546" t="e">
        <f>IF(ISNUMBER(Regressions!R44),ROUND(Regressions!R44, 1), NA())</f>
        <v>#N/A</v>
      </c>
      <c r="Q34" s="552" t="e">
        <f>IF(ISNUMBER(Regressions!S44),ROUND(Regressions!S44, 1), NA())</f>
        <v>#N/A</v>
      </c>
      <c r="R34" s="548" t="e">
        <f>IF(ISNUMBER(Regressions!T44),ROUND(Regressions!T44, 1), NA())</f>
        <v>#N/A</v>
      </c>
      <c r="S34" s="549" t="e">
        <f>IF(ISNUMBER(Regressions!U44),ROUND(Regressions!U44, 1), NA())</f>
        <v>#N/A</v>
      </c>
    </row>
    <row r="35" spans="1:19" x14ac:dyDescent="0.25">
      <c r="A35" s="541" t="str">
        <f>+Introduction!$C$7</f>
        <v>السودان</v>
      </c>
      <c r="B35" s="542">
        <f>IF(ISBLANK(Regressions!B45), " ", Regressions!B45)</f>
        <v>2000</v>
      </c>
      <c r="C35" s="541" t="str">
        <f>HLOOKUP(Introduction!$G$4,nametranslations,26,FALSE)</f>
        <v>الحضاري</v>
      </c>
      <c r="D35" s="544">
        <f>IF(ISBLANK(Regressions!D45), " ", Regressions!D45)</f>
        <v>3207377.6524978639</v>
      </c>
      <c r="E35" s="545" t="e">
        <f>IF(ISNUMBER(Regressions!E45),ROUND(Regressions!E45, 1), NA())</f>
        <v>#N/A</v>
      </c>
      <c r="F35" s="546" t="e">
        <f>IF(ISNUMBER(Regressions!F45),ROUND(Regressions!F45, 1), NA())</f>
        <v>#N/A</v>
      </c>
      <c r="G35" s="547" t="e">
        <f>IF(ISNUMBER(Regressions!G45),ROUND(Regressions!G45, 1), NA())</f>
        <v>#N/A</v>
      </c>
      <c r="H35" s="548" t="e">
        <f>IF(ISNUMBER(Regressions!H45),ROUND(Regressions!H45, 1), NA())</f>
        <v>#N/A</v>
      </c>
      <c r="I35" s="549" t="e">
        <f>IF(ISNUMBER(Regressions!I45),ROUND(Regressions!I45, 1), NA())</f>
        <v>#N/A</v>
      </c>
      <c r="J35" s="550" t="e">
        <f>IF(ISNUMBER(Regressions!K45),ROUND(Regressions!K45, 1), NA())</f>
        <v>#N/A</v>
      </c>
      <c r="K35" s="546" t="e">
        <f>IF(ISNUMBER(Regressions!L45),ROUND(Regressions!L45, 1), NA())</f>
        <v>#N/A</v>
      </c>
      <c r="L35" s="551" t="e">
        <f>IF(ISNUMBER(Regressions!M45),ROUND(Regressions!M45, 1), NA())</f>
        <v>#N/A</v>
      </c>
      <c r="M35" s="548" t="e">
        <f>IF(ISNUMBER(Regressions!N45),ROUND(Regressions!N45, 1), NA())</f>
        <v>#N/A</v>
      </c>
      <c r="N35" s="549" t="e">
        <f>IF(ISNUMBER(Regressions!O45),ROUND(Regressions!O45, 1), NA())</f>
        <v>#N/A</v>
      </c>
      <c r="O35" s="550" t="e">
        <f>IF(ISNUMBER(Regressions!Q45),ROUND(Regressions!Q45, 1), NA())</f>
        <v>#N/A</v>
      </c>
      <c r="P35" s="546" t="e">
        <f>IF(ISNUMBER(Regressions!R45),ROUND(Regressions!R45, 1), NA())</f>
        <v>#N/A</v>
      </c>
      <c r="Q35" s="552" t="e">
        <f>IF(ISNUMBER(Regressions!S45),ROUND(Regressions!S45, 1), NA())</f>
        <v>#N/A</v>
      </c>
      <c r="R35" s="548" t="e">
        <f>IF(ISNUMBER(Regressions!T45),ROUND(Regressions!T45, 1), NA())</f>
        <v>#N/A</v>
      </c>
      <c r="S35" s="549" t="e">
        <f>IF(ISNUMBER(Regressions!U45),ROUND(Regressions!U45, 1), NA())</f>
        <v>#N/A</v>
      </c>
    </row>
    <row r="36" spans="1:19" x14ac:dyDescent="0.25">
      <c r="A36" s="541" t="str">
        <f>+Introduction!$C$7</f>
        <v>السودان</v>
      </c>
      <c r="B36" s="542">
        <f>IF(ISBLANK(Regressions!B46), " ", Regressions!B46)</f>
        <v>2001</v>
      </c>
      <c r="C36" s="541" t="str">
        <f>HLOOKUP(Introduction!$G$4,nametranslations,26,FALSE)</f>
        <v>الحضاري</v>
      </c>
      <c r="D36" s="544">
        <f>IF(ISBLANK(Regressions!D46), " ", Regressions!D46)</f>
        <v>3293155.8990849308</v>
      </c>
      <c r="E36" s="545" t="e">
        <f>IF(ISNUMBER(Regressions!E46),ROUND(Regressions!E46, 1), NA())</f>
        <v>#N/A</v>
      </c>
      <c r="F36" s="546" t="e">
        <f>IF(ISNUMBER(Regressions!F46),ROUND(Regressions!F46, 1), NA())</f>
        <v>#N/A</v>
      </c>
      <c r="G36" s="547" t="e">
        <f>IF(ISNUMBER(Regressions!G46),ROUND(Regressions!G46, 1), NA())</f>
        <v>#N/A</v>
      </c>
      <c r="H36" s="548" t="e">
        <f>IF(ISNUMBER(Regressions!H46),ROUND(Regressions!H46, 1), NA())</f>
        <v>#N/A</v>
      </c>
      <c r="I36" s="549" t="e">
        <f>IF(ISNUMBER(Regressions!I46),ROUND(Regressions!I46, 1), NA())</f>
        <v>#N/A</v>
      </c>
      <c r="J36" s="550" t="e">
        <f>IF(ISNUMBER(Regressions!K46),ROUND(Regressions!K46, 1), NA())</f>
        <v>#N/A</v>
      </c>
      <c r="K36" s="546" t="e">
        <f>IF(ISNUMBER(Regressions!L46),ROUND(Regressions!L46, 1), NA())</f>
        <v>#N/A</v>
      </c>
      <c r="L36" s="551" t="e">
        <f>IF(ISNUMBER(Regressions!M46),ROUND(Regressions!M46, 1), NA())</f>
        <v>#N/A</v>
      </c>
      <c r="M36" s="548" t="e">
        <f>IF(ISNUMBER(Regressions!N46),ROUND(Regressions!N46, 1), NA())</f>
        <v>#N/A</v>
      </c>
      <c r="N36" s="549" t="e">
        <f>IF(ISNUMBER(Regressions!O46),ROUND(Regressions!O46, 1), NA())</f>
        <v>#N/A</v>
      </c>
      <c r="O36" s="550" t="e">
        <f>IF(ISNUMBER(Regressions!Q46),ROUND(Regressions!Q46, 1), NA())</f>
        <v>#N/A</v>
      </c>
      <c r="P36" s="546" t="e">
        <f>IF(ISNUMBER(Regressions!R46),ROUND(Regressions!R46, 1), NA())</f>
        <v>#N/A</v>
      </c>
      <c r="Q36" s="552" t="e">
        <f>IF(ISNUMBER(Regressions!S46),ROUND(Regressions!S46, 1), NA())</f>
        <v>#N/A</v>
      </c>
      <c r="R36" s="548" t="e">
        <f>IF(ISNUMBER(Regressions!T46),ROUND(Regressions!T46, 1), NA())</f>
        <v>#N/A</v>
      </c>
      <c r="S36" s="549" t="e">
        <f>IF(ISNUMBER(Regressions!U46),ROUND(Regressions!U46, 1), NA())</f>
        <v>#N/A</v>
      </c>
    </row>
    <row r="37" spans="1:19" x14ac:dyDescent="0.25">
      <c r="A37" s="541" t="str">
        <f>+Introduction!$C$7</f>
        <v>السودان</v>
      </c>
      <c r="B37" s="542">
        <f>IF(ISBLANK(Regressions!B47), " ", Regressions!B47)</f>
        <v>2002</v>
      </c>
      <c r="C37" s="541" t="str">
        <f>HLOOKUP(Introduction!$G$4,nametranslations,26,FALSE)</f>
        <v>الحضاري</v>
      </c>
      <c r="D37" s="544">
        <f>IF(ISBLANK(Regressions!D47), " ", Regressions!D47)</f>
        <v>3377212.0313157653</v>
      </c>
      <c r="E37" s="545" t="e">
        <f>IF(ISNUMBER(Regressions!E47),ROUND(Regressions!E47, 1), NA())</f>
        <v>#N/A</v>
      </c>
      <c r="F37" s="546" t="e">
        <f>IF(ISNUMBER(Regressions!F47),ROUND(Regressions!F47, 1), NA())</f>
        <v>#N/A</v>
      </c>
      <c r="G37" s="547" t="e">
        <f>IF(ISNUMBER(Regressions!G47),ROUND(Regressions!G47, 1), NA())</f>
        <v>#N/A</v>
      </c>
      <c r="H37" s="548" t="e">
        <f>IF(ISNUMBER(Regressions!H47),ROUND(Regressions!H47, 1), NA())</f>
        <v>#N/A</v>
      </c>
      <c r="I37" s="549" t="e">
        <f>IF(ISNUMBER(Regressions!I47),ROUND(Regressions!I47, 1), NA())</f>
        <v>#N/A</v>
      </c>
      <c r="J37" s="550" t="e">
        <f>IF(ISNUMBER(Regressions!K47),ROUND(Regressions!K47, 1), NA())</f>
        <v>#N/A</v>
      </c>
      <c r="K37" s="546" t="e">
        <f>IF(ISNUMBER(Regressions!L47),ROUND(Regressions!L47, 1), NA())</f>
        <v>#N/A</v>
      </c>
      <c r="L37" s="551" t="e">
        <f>IF(ISNUMBER(Regressions!M47),ROUND(Regressions!M47, 1), NA())</f>
        <v>#N/A</v>
      </c>
      <c r="M37" s="548" t="e">
        <f>IF(ISNUMBER(Regressions!N47),ROUND(Regressions!N47, 1), NA())</f>
        <v>#N/A</v>
      </c>
      <c r="N37" s="549" t="e">
        <f>IF(ISNUMBER(Regressions!O47),ROUND(Regressions!O47, 1), NA())</f>
        <v>#N/A</v>
      </c>
      <c r="O37" s="550" t="e">
        <f>IF(ISNUMBER(Regressions!Q47),ROUND(Regressions!Q47, 1), NA())</f>
        <v>#N/A</v>
      </c>
      <c r="P37" s="546" t="e">
        <f>IF(ISNUMBER(Regressions!R47),ROUND(Regressions!R47, 1), NA())</f>
        <v>#N/A</v>
      </c>
      <c r="Q37" s="552" t="e">
        <f>IF(ISNUMBER(Regressions!S47),ROUND(Regressions!S47, 1), NA())</f>
        <v>#N/A</v>
      </c>
      <c r="R37" s="548" t="e">
        <f>IF(ISNUMBER(Regressions!T47),ROUND(Regressions!T47, 1), NA())</f>
        <v>#N/A</v>
      </c>
      <c r="S37" s="549" t="e">
        <f>IF(ISNUMBER(Regressions!U47),ROUND(Regressions!U47, 1), NA())</f>
        <v>#N/A</v>
      </c>
    </row>
    <row r="38" spans="1:19" x14ac:dyDescent="0.25">
      <c r="A38" s="541" t="str">
        <f>+Introduction!$C$7</f>
        <v>السودان</v>
      </c>
      <c r="B38" s="542">
        <f>IF(ISBLANK(Regressions!B48), " ", Regressions!B48)</f>
        <v>2003</v>
      </c>
      <c r="C38" s="541" t="str">
        <f>HLOOKUP(Introduction!$G$4,nametranslations,26,FALSE)</f>
        <v>الحضاري</v>
      </c>
      <c r="D38" s="544">
        <f>IF(ISBLANK(Regressions!D48), " ", Regressions!D48)</f>
        <v>3459408.4452323914</v>
      </c>
      <c r="E38" s="545" t="e">
        <f>IF(ISNUMBER(Regressions!E48),ROUND(Regressions!E48, 1), NA())</f>
        <v>#N/A</v>
      </c>
      <c r="F38" s="546" t="e">
        <f>IF(ISNUMBER(Regressions!F48),ROUND(Regressions!F48, 1), NA())</f>
        <v>#N/A</v>
      </c>
      <c r="G38" s="547" t="e">
        <f>IF(ISNUMBER(Regressions!G48),ROUND(Regressions!G48, 1), NA())</f>
        <v>#N/A</v>
      </c>
      <c r="H38" s="548" t="e">
        <f>IF(ISNUMBER(Regressions!H48),ROUND(Regressions!H48, 1), NA())</f>
        <v>#N/A</v>
      </c>
      <c r="I38" s="549" t="e">
        <f>IF(ISNUMBER(Regressions!I48),ROUND(Regressions!I48, 1), NA())</f>
        <v>#N/A</v>
      </c>
      <c r="J38" s="550" t="e">
        <f>IF(ISNUMBER(Regressions!K48),ROUND(Regressions!K48, 1), NA())</f>
        <v>#N/A</v>
      </c>
      <c r="K38" s="546" t="e">
        <f>IF(ISNUMBER(Regressions!L48),ROUND(Regressions!L48, 1), NA())</f>
        <v>#N/A</v>
      </c>
      <c r="L38" s="551" t="e">
        <f>IF(ISNUMBER(Regressions!M48),ROUND(Regressions!M48, 1), NA())</f>
        <v>#N/A</v>
      </c>
      <c r="M38" s="548" t="e">
        <f>IF(ISNUMBER(Regressions!N48),ROUND(Regressions!N48, 1), NA())</f>
        <v>#N/A</v>
      </c>
      <c r="N38" s="549" t="e">
        <f>IF(ISNUMBER(Regressions!O48),ROUND(Regressions!O48, 1), NA())</f>
        <v>#N/A</v>
      </c>
      <c r="O38" s="550" t="e">
        <f>IF(ISNUMBER(Regressions!Q48),ROUND(Regressions!Q48, 1), NA())</f>
        <v>#N/A</v>
      </c>
      <c r="P38" s="546" t="e">
        <f>IF(ISNUMBER(Regressions!R48),ROUND(Regressions!R48, 1), NA())</f>
        <v>#N/A</v>
      </c>
      <c r="Q38" s="552" t="e">
        <f>IF(ISNUMBER(Regressions!S48),ROUND(Regressions!S48, 1), NA())</f>
        <v>#N/A</v>
      </c>
      <c r="R38" s="548" t="e">
        <f>IF(ISNUMBER(Regressions!T48),ROUND(Regressions!T48, 1), NA())</f>
        <v>#N/A</v>
      </c>
      <c r="S38" s="549" t="e">
        <f>IF(ISNUMBER(Regressions!U48),ROUND(Regressions!U48, 1), NA())</f>
        <v>#N/A</v>
      </c>
    </row>
    <row r="39" spans="1:19" x14ac:dyDescent="0.25">
      <c r="A39" s="541" t="str">
        <f>+Introduction!$C$7</f>
        <v>السودان</v>
      </c>
      <c r="B39" s="542">
        <f>IF(ISBLANK(Regressions!B49), " ", Regressions!B49)</f>
        <v>2004</v>
      </c>
      <c r="C39" s="541" t="str">
        <f>HLOOKUP(Introduction!$G$4,nametranslations,26,FALSE)</f>
        <v>الحضاري</v>
      </c>
      <c r="D39" s="544">
        <f>IF(ISBLANK(Regressions!D49), " ", Regressions!D49)</f>
        <v>3531384.0270397952</v>
      </c>
      <c r="E39" s="545" t="e">
        <f>IF(ISNUMBER(Regressions!E49),ROUND(Regressions!E49, 1), NA())</f>
        <v>#N/A</v>
      </c>
      <c r="F39" s="546" t="e">
        <f>IF(ISNUMBER(Regressions!F49),ROUND(Regressions!F49, 1), NA())</f>
        <v>#N/A</v>
      </c>
      <c r="G39" s="547" t="e">
        <f>IF(ISNUMBER(Regressions!G49),ROUND(Regressions!G49, 1), NA())</f>
        <v>#N/A</v>
      </c>
      <c r="H39" s="548" t="e">
        <f>IF(ISNUMBER(Regressions!H49),ROUND(Regressions!H49, 1), NA())</f>
        <v>#N/A</v>
      </c>
      <c r="I39" s="549" t="e">
        <f>IF(ISNUMBER(Regressions!I49),ROUND(Regressions!I49, 1), NA())</f>
        <v>#N/A</v>
      </c>
      <c r="J39" s="550" t="e">
        <f>IF(ISNUMBER(Regressions!K49),ROUND(Regressions!K49, 1), NA())</f>
        <v>#N/A</v>
      </c>
      <c r="K39" s="546" t="e">
        <f>IF(ISNUMBER(Regressions!L49),ROUND(Regressions!L49, 1), NA())</f>
        <v>#N/A</v>
      </c>
      <c r="L39" s="551" t="e">
        <f>IF(ISNUMBER(Regressions!M49),ROUND(Regressions!M49, 1), NA())</f>
        <v>#N/A</v>
      </c>
      <c r="M39" s="548" t="e">
        <f>IF(ISNUMBER(Regressions!N49),ROUND(Regressions!N49, 1), NA())</f>
        <v>#N/A</v>
      </c>
      <c r="N39" s="549" t="e">
        <f>IF(ISNUMBER(Regressions!O49),ROUND(Regressions!O49, 1), NA())</f>
        <v>#N/A</v>
      </c>
      <c r="O39" s="550" t="e">
        <f>IF(ISNUMBER(Regressions!Q49),ROUND(Regressions!Q49, 1), NA())</f>
        <v>#N/A</v>
      </c>
      <c r="P39" s="546" t="e">
        <f>IF(ISNUMBER(Regressions!R49),ROUND(Regressions!R49, 1), NA())</f>
        <v>#N/A</v>
      </c>
      <c r="Q39" s="552" t="e">
        <f>IF(ISNUMBER(Regressions!S49),ROUND(Regressions!S49, 1), NA())</f>
        <v>#N/A</v>
      </c>
      <c r="R39" s="548" t="e">
        <f>IF(ISNUMBER(Regressions!T49),ROUND(Regressions!T49, 1), NA())</f>
        <v>#N/A</v>
      </c>
      <c r="S39" s="549" t="e">
        <f>IF(ISNUMBER(Regressions!U49),ROUND(Regressions!U49, 1), NA())</f>
        <v>#N/A</v>
      </c>
    </row>
    <row r="40" spans="1:19" x14ac:dyDescent="0.25">
      <c r="A40" s="541" t="str">
        <f>+Introduction!$C$7</f>
        <v>السودان</v>
      </c>
      <c r="B40" s="542">
        <f>IF(ISBLANK(Regressions!B50), " ", Regressions!B50)</f>
        <v>2005</v>
      </c>
      <c r="C40" s="541" t="str">
        <f>HLOOKUP(Introduction!$G$4,nametranslations,26,FALSE)</f>
        <v>الحضاري</v>
      </c>
      <c r="D40" s="544">
        <f>IF(ISBLANK(Regressions!D50), " ", Regressions!D50)</f>
        <v>3617911.441918564</v>
      </c>
      <c r="E40" s="545" t="e">
        <f>IF(ISNUMBER(Regressions!E50),ROUND(Regressions!E50, 1), NA())</f>
        <v>#N/A</v>
      </c>
      <c r="F40" s="546" t="e">
        <f>IF(ISNUMBER(Regressions!F50),ROUND(Regressions!F50, 1), NA())</f>
        <v>#N/A</v>
      </c>
      <c r="G40" s="547" t="e">
        <f>IF(ISNUMBER(Regressions!G50),ROUND(Regressions!G50, 1), NA())</f>
        <v>#N/A</v>
      </c>
      <c r="H40" s="548" t="e">
        <f>IF(ISNUMBER(Regressions!H50),ROUND(Regressions!H50, 1), NA())</f>
        <v>#N/A</v>
      </c>
      <c r="I40" s="549" t="e">
        <f>IF(ISNUMBER(Regressions!I50),ROUND(Regressions!I50, 1), NA())</f>
        <v>#N/A</v>
      </c>
      <c r="J40" s="550" t="e">
        <f>IF(ISNUMBER(Regressions!K50),ROUND(Regressions!K50, 1), NA())</f>
        <v>#N/A</v>
      </c>
      <c r="K40" s="546" t="e">
        <f>IF(ISNUMBER(Regressions!L50),ROUND(Regressions!L50, 1), NA())</f>
        <v>#N/A</v>
      </c>
      <c r="L40" s="551" t="e">
        <f>IF(ISNUMBER(Regressions!M50),ROUND(Regressions!M50, 1), NA())</f>
        <v>#N/A</v>
      </c>
      <c r="M40" s="548" t="e">
        <f>IF(ISNUMBER(Regressions!N50),ROUND(Regressions!N50, 1), NA())</f>
        <v>#N/A</v>
      </c>
      <c r="N40" s="549" t="e">
        <f>IF(ISNUMBER(Regressions!O50),ROUND(Regressions!O50, 1), NA())</f>
        <v>#N/A</v>
      </c>
      <c r="O40" s="550" t="e">
        <f>IF(ISNUMBER(Regressions!Q50),ROUND(Regressions!Q50, 1), NA())</f>
        <v>#N/A</v>
      </c>
      <c r="P40" s="546" t="e">
        <f>IF(ISNUMBER(Regressions!R50),ROUND(Regressions!R50, 1), NA())</f>
        <v>#N/A</v>
      </c>
      <c r="Q40" s="552" t="e">
        <f>IF(ISNUMBER(Regressions!S50),ROUND(Regressions!S50, 1), NA())</f>
        <v>#N/A</v>
      </c>
      <c r="R40" s="548" t="e">
        <f>IF(ISNUMBER(Regressions!T50),ROUND(Regressions!T50, 1), NA())</f>
        <v>#N/A</v>
      </c>
      <c r="S40" s="549" t="e">
        <f>IF(ISNUMBER(Regressions!U50),ROUND(Regressions!U50, 1), NA())</f>
        <v>#N/A</v>
      </c>
    </row>
    <row r="41" spans="1:19" x14ac:dyDescent="0.25">
      <c r="A41" s="541" t="str">
        <f>+Introduction!$C$7</f>
        <v>السودان</v>
      </c>
      <c r="B41" s="542">
        <f>IF(ISBLANK(Regressions!B51), " ", Regressions!B51)</f>
        <v>2006</v>
      </c>
      <c r="C41" s="541" t="str">
        <f>HLOOKUP(Introduction!$G$4,nametranslations,26,FALSE)</f>
        <v>الحضاري</v>
      </c>
      <c r="D41" s="544">
        <f>IF(ISBLANK(Regressions!D51), " ", Regressions!D51)</f>
        <v>3705568.7776828767</v>
      </c>
      <c r="E41" s="545" t="e">
        <f>IF(ISNUMBER(Regressions!E51),ROUND(Regressions!E51, 1), NA())</f>
        <v>#N/A</v>
      </c>
      <c r="F41" s="546" t="e">
        <f>IF(ISNUMBER(Regressions!F51),ROUND(Regressions!F51, 1), NA())</f>
        <v>#N/A</v>
      </c>
      <c r="G41" s="547" t="e">
        <f>IF(ISNUMBER(Regressions!G51),ROUND(Regressions!G51, 1), NA())</f>
        <v>#N/A</v>
      </c>
      <c r="H41" s="548" t="e">
        <f>IF(ISNUMBER(Regressions!H51),ROUND(Regressions!H51, 1), NA())</f>
        <v>#N/A</v>
      </c>
      <c r="I41" s="549" t="e">
        <f>IF(ISNUMBER(Regressions!I51),ROUND(Regressions!I51, 1), NA())</f>
        <v>#N/A</v>
      </c>
      <c r="J41" s="550" t="e">
        <f>IF(ISNUMBER(Regressions!K51),ROUND(Regressions!K51, 1), NA())</f>
        <v>#N/A</v>
      </c>
      <c r="K41" s="546" t="e">
        <f>IF(ISNUMBER(Regressions!L51),ROUND(Regressions!L51, 1), NA())</f>
        <v>#N/A</v>
      </c>
      <c r="L41" s="551" t="e">
        <f>IF(ISNUMBER(Regressions!M51),ROUND(Regressions!M51, 1), NA())</f>
        <v>#N/A</v>
      </c>
      <c r="M41" s="548" t="e">
        <f>IF(ISNUMBER(Regressions!N51),ROUND(Regressions!N51, 1), NA())</f>
        <v>#N/A</v>
      </c>
      <c r="N41" s="549" t="e">
        <f>IF(ISNUMBER(Regressions!O51),ROUND(Regressions!O51, 1), NA())</f>
        <v>#N/A</v>
      </c>
      <c r="O41" s="550" t="e">
        <f>IF(ISNUMBER(Regressions!Q51),ROUND(Regressions!Q51, 1), NA())</f>
        <v>#N/A</v>
      </c>
      <c r="P41" s="546" t="e">
        <f>IF(ISNUMBER(Regressions!R51),ROUND(Regressions!R51, 1), NA())</f>
        <v>#N/A</v>
      </c>
      <c r="Q41" s="552" t="e">
        <f>IF(ISNUMBER(Regressions!S51),ROUND(Regressions!S51, 1), NA())</f>
        <v>#N/A</v>
      </c>
      <c r="R41" s="548" t="e">
        <f>IF(ISNUMBER(Regressions!T51),ROUND(Regressions!T51, 1), NA())</f>
        <v>#N/A</v>
      </c>
      <c r="S41" s="549" t="e">
        <f>IF(ISNUMBER(Regressions!U51),ROUND(Regressions!U51, 1), NA())</f>
        <v>#N/A</v>
      </c>
    </row>
    <row r="42" spans="1:19" x14ac:dyDescent="0.25">
      <c r="A42" s="541" t="str">
        <f>+Introduction!$C$7</f>
        <v>السودان</v>
      </c>
      <c r="B42" s="542">
        <f>IF(ISBLANK(Regressions!B52), " ", Regressions!B52)</f>
        <v>2007</v>
      </c>
      <c r="C42" s="541" t="str">
        <f>HLOOKUP(Introduction!$G$4,nametranslations,26,FALSE)</f>
        <v>الحضاري</v>
      </c>
      <c r="D42" s="544">
        <f>IF(ISBLANK(Regressions!D52), " ", Regressions!D52)</f>
        <v>3795513.0500793457</v>
      </c>
      <c r="E42" s="545" t="e">
        <f>IF(ISNUMBER(Regressions!E52),ROUND(Regressions!E52, 1), NA())</f>
        <v>#N/A</v>
      </c>
      <c r="F42" s="546" t="e">
        <f>IF(ISNUMBER(Regressions!F52),ROUND(Regressions!F52, 1), NA())</f>
        <v>#N/A</v>
      </c>
      <c r="G42" s="547" t="e">
        <f>IF(ISNUMBER(Regressions!G52),ROUND(Regressions!G52, 1), NA())</f>
        <v>#N/A</v>
      </c>
      <c r="H42" s="548" t="e">
        <f>IF(ISNUMBER(Regressions!H52),ROUND(Regressions!H52, 1), NA())</f>
        <v>#N/A</v>
      </c>
      <c r="I42" s="549" t="e">
        <f>IF(ISNUMBER(Regressions!I52),ROUND(Regressions!I52, 1), NA())</f>
        <v>#N/A</v>
      </c>
      <c r="J42" s="550" t="e">
        <f>IF(ISNUMBER(Regressions!K52),ROUND(Regressions!K52, 1), NA())</f>
        <v>#N/A</v>
      </c>
      <c r="K42" s="546" t="e">
        <f>IF(ISNUMBER(Regressions!L52),ROUND(Regressions!L52, 1), NA())</f>
        <v>#N/A</v>
      </c>
      <c r="L42" s="551" t="e">
        <f>IF(ISNUMBER(Regressions!M52),ROUND(Regressions!M52, 1), NA())</f>
        <v>#N/A</v>
      </c>
      <c r="M42" s="548" t="e">
        <f>IF(ISNUMBER(Regressions!N52),ROUND(Regressions!N52, 1), NA())</f>
        <v>#N/A</v>
      </c>
      <c r="N42" s="549" t="e">
        <f>IF(ISNUMBER(Regressions!O52),ROUND(Regressions!O52, 1), NA())</f>
        <v>#N/A</v>
      </c>
      <c r="O42" s="550" t="e">
        <f>IF(ISNUMBER(Regressions!Q52),ROUND(Regressions!Q52, 1), NA())</f>
        <v>#N/A</v>
      </c>
      <c r="P42" s="546" t="e">
        <f>IF(ISNUMBER(Regressions!R52),ROUND(Regressions!R52, 1), NA())</f>
        <v>#N/A</v>
      </c>
      <c r="Q42" s="552" t="e">
        <f>IF(ISNUMBER(Regressions!S52),ROUND(Regressions!S52, 1), NA())</f>
        <v>#N/A</v>
      </c>
      <c r="R42" s="548" t="e">
        <f>IF(ISNUMBER(Regressions!T52),ROUND(Regressions!T52, 1), NA())</f>
        <v>#N/A</v>
      </c>
      <c r="S42" s="549" t="e">
        <f>IF(ISNUMBER(Regressions!U52),ROUND(Regressions!U52, 1), NA())</f>
        <v>#N/A</v>
      </c>
    </row>
    <row r="43" spans="1:19" x14ac:dyDescent="0.25">
      <c r="A43" s="541" t="str">
        <f>+Introduction!$C$7</f>
        <v>السودان</v>
      </c>
      <c r="B43" s="542">
        <f>IF(ISBLANK(Regressions!B53), " ", Regressions!B53)</f>
        <v>2008</v>
      </c>
      <c r="C43" s="541" t="str">
        <f>HLOOKUP(Introduction!$G$4,nametranslations,26,FALSE)</f>
        <v>الحضاري</v>
      </c>
      <c r="D43" s="544">
        <f>IF(ISBLANK(Regressions!D53), " ", Regressions!D53)</f>
        <v>3888681.8157897945</v>
      </c>
      <c r="E43" s="545" t="e">
        <f>IF(ISNUMBER(Regressions!E53),ROUND(Regressions!E53, 1), NA())</f>
        <v>#N/A</v>
      </c>
      <c r="F43" s="546" t="e">
        <f>IF(ISNUMBER(Regressions!F53),ROUND(Regressions!F53, 1), NA())</f>
        <v>#N/A</v>
      </c>
      <c r="G43" s="547" t="e">
        <f>IF(ISNUMBER(Regressions!G53),ROUND(Regressions!G53, 1), NA())</f>
        <v>#N/A</v>
      </c>
      <c r="H43" s="548" t="e">
        <f>IF(ISNUMBER(Regressions!H53),ROUND(Regressions!H53, 1), NA())</f>
        <v>#N/A</v>
      </c>
      <c r="I43" s="549" t="e">
        <f>IF(ISNUMBER(Regressions!I53),ROUND(Regressions!I53, 1), NA())</f>
        <v>#N/A</v>
      </c>
      <c r="J43" s="550" t="e">
        <f>IF(ISNUMBER(Regressions!K53),ROUND(Regressions!K53, 1), NA())</f>
        <v>#N/A</v>
      </c>
      <c r="K43" s="546" t="e">
        <f>IF(ISNUMBER(Regressions!L53),ROUND(Regressions!L53, 1), NA())</f>
        <v>#N/A</v>
      </c>
      <c r="L43" s="551" t="e">
        <f>IF(ISNUMBER(Regressions!M53),ROUND(Regressions!M53, 1), NA())</f>
        <v>#N/A</v>
      </c>
      <c r="M43" s="548" t="e">
        <f>IF(ISNUMBER(Regressions!N53),ROUND(Regressions!N53, 1), NA())</f>
        <v>#N/A</v>
      </c>
      <c r="N43" s="549" t="e">
        <f>IF(ISNUMBER(Regressions!O53),ROUND(Regressions!O53, 1), NA())</f>
        <v>#N/A</v>
      </c>
      <c r="O43" s="550" t="e">
        <f>IF(ISNUMBER(Regressions!Q53),ROUND(Regressions!Q53, 1), NA())</f>
        <v>#N/A</v>
      </c>
      <c r="P43" s="546" t="e">
        <f>IF(ISNUMBER(Regressions!R53),ROUND(Regressions!R53, 1), NA())</f>
        <v>#N/A</v>
      </c>
      <c r="Q43" s="552" t="e">
        <f>IF(ISNUMBER(Regressions!S53),ROUND(Regressions!S53, 1), NA())</f>
        <v>#N/A</v>
      </c>
      <c r="R43" s="548" t="e">
        <f>IF(ISNUMBER(Regressions!T53),ROUND(Regressions!T53, 1), NA())</f>
        <v>#N/A</v>
      </c>
      <c r="S43" s="549" t="e">
        <f>IF(ISNUMBER(Regressions!U53),ROUND(Regressions!U53, 1), NA())</f>
        <v>#N/A</v>
      </c>
    </row>
    <row r="44" spans="1:19" x14ac:dyDescent="0.25">
      <c r="A44" s="541" t="str">
        <f>+Introduction!$C$7</f>
        <v>السودان</v>
      </c>
      <c r="B44" s="542">
        <f>IF(ISBLANK(Regressions!B54), " ", Regressions!B54)</f>
        <v>2009</v>
      </c>
      <c r="C44" s="541" t="str">
        <f>HLOOKUP(Introduction!$G$4,nametranslations,26,FALSE)</f>
        <v>الحضاري</v>
      </c>
      <c r="D44" s="544">
        <f>IF(ISBLANK(Regressions!D54), " ", Regressions!D54)</f>
        <v>4003578.4796031951</v>
      </c>
      <c r="E44" s="545" t="e">
        <f>IF(ISNUMBER(Regressions!E54),ROUND(Regressions!E54, 1), NA())</f>
        <v>#N/A</v>
      </c>
      <c r="F44" s="546" t="e">
        <f>IF(ISNUMBER(Regressions!F54),ROUND(Regressions!F54, 1), NA())</f>
        <v>#N/A</v>
      </c>
      <c r="G44" s="547" t="e">
        <f>IF(ISNUMBER(Regressions!G54),ROUND(Regressions!G54, 1), NA())</f>
        <v>#N/A</v>
      </c>
      <c r="H44" s="548" t="e">
        <f>IF(ISNUMBER(Regressions!H54),ROUND(Regressions!H54, 1), NA())</f>
        <v>#N/A</v>
      </c>
      <c r="I44" s="549" t="e">
        <f>IF(ISNUMBER(Regressions!I54),ROUND(Regressions!I54, 1), NA())</f>
        <v>#N/A</v>
      </c>
      <c r="J44" s="550" t="e">
        <f>IF(ISNUMBER(Regressions!K54),ROUND(Regressions!K54, 1), NA())</f>
        <v>#N/A</v>
      </c>
      <c r="K44" s="546" t="e">
        <f>IF(ISNUMBER(Regressions!L54),ROUND(Regressions!L54, 1), NA())</f>
        <v>#N/A</v>
      </c>
      <c r="L44" s="551" t="e">
        <f>IF(ISNUMBER(Regressions!M54),ROUND(Regressions!M54, 1), NA())</f>
        <v>#N/A</v>
      </c>
      <c r="M44" s="548" t="e">
        <f>IF(ISNUMBER(Regressions!N54),ROUND(Regressions!N54, 1), NA())</f>
        <v>#N/A</v>
      </c>
      <c r="N44" s="549" t="e">
        <f>IF(ISNUMBER(Regressions!O54),ROUND(Regressions!O54, 1), NA())</f>
        <v>#N/A</v>
      </c>
      <c r="O44" s="550" t="e">
        <f>IF(ISNUMBER(Regressions!Q54),ROUND(Regressions!Q54, 1), NA())</f>
        <v>#N/A</v>
      </c>
      <c r="P44" s="546" t="e">
        <f>IF(ISNUMBER(Regressions!R54),ROUND(Regressions!R54, 1), NA())</f>
        <v>#N/A</v>
      </c>
      <c r="Q44" s="552" t="e">
        <f>IF(ISNUMBER(Regressions!S54),ROUND(Regressions!S54, 1), NA())</f>
        <v>#N/A</v>
      </c>
      <c r="R44" s="548" t="e">
        <f>IF(ISNUMBER(Regressions!T54),ROUND(Regressions!T54, 1), NA())</f>
        <v>#N/A</v>
      </c>
      <c r="S44" s="549" t="e">
        <f>IF(ISNUMBER(Regressions!U54),ROUND(Regressions!U54, 1), NA())</f>
        <v>#N/A</v>
      </c>
    </row>
    <row r="45" spans="1:19" x14ac:dyDescent="0.25">
      <c r="A45" s="541" t="str">
        <f>+Introduction!$C$7</f>
        <v>السودان</v>
      </c>
      <c r="B45" s="542">
        <f>IF(ISBLANK(Regressions!B55), " ", Regressions!B55)</f>
        <v>2010</v>
      </c>
      <c r="C45" s="541" t="str">
        <f>HLOOKUP(Introduction!$G$4,nametranslations,26,FALSE)</f>
        <v>الحضاري</v>
      </c>
      <c r="D45" s="544">
        <f>IF(ISBLANK(Regressions!D55), " ", Regressions!D55)</f>
        <v>4119531.6156660463</v>
      </c>
      <c r="E45" s="545" t="e">
        <f>IF(ISNUMBER(Regressions!E55),ROUND(Regressions!E55, 1), NA())</f>
        <v>#N/A</v>
      </c>
      <c r="F45" s="546" t="e">
        <f>IF(ISNUMBER(Regressions!F55),ROUND(Regressions!F55, 1), NA())</f>
        <v>#N/A</v>
      </c>
      <c r="G45" s="547" t="e">
        <f>IF(ISNUMBER(Regressions!G55),ROUND(Regressions!G55, 1), NA())</f>
        <v>#N/A</v>
      </c>
      <c r="H45" s="548" t="e">
        <f>IF(ISNUMBER(Regressions!H55),ROUND(Regressions!H55, 1), NA())</f>
        <v>#N/A</v>
      </c>
      <c r="I45" s="549" t="e">
        <f>IF(ISNUMBER(Regressions!I55),ROUND(Regressions!I55, 1), NA())</f>
        <v>#N/A</v>
      </c>
      <c r="J45" s="550" t="e">
        <f>IF(ISNUMBER(Regressions!K55),ROUND(Regressions!K55, 1), NA())</f>
        <v>#N/A</v>
      </c>
      <c r="K45" s="546" t="e">
        <f>IF(ISNUMBER(Regressions!L55),ROUND(Regressions!L55, 1), NA())</f>
        <v>#N/A</v>
      </c>
      <c r="L45" s="551" t="e">
        <f>IF(ISNUMBER(Regressions!M55),ROUND(Regressions!M55, 1), NA())</f>
        <v>#N/A</v>
      </c>
      <c r="M45" s="548" t="e">
        <f>IF(ISNUMBER(Regressions!N55),ROUND(Regressions!N55, 1), NA())</f>
        <v>#N/A</v>
      </c>
      <c r="N45" s="549" t="e">
        <f>IF(ISNUMBER(Regressions!O55),ROUND(Regressions!O55, 1), NA())</f>
        <v>#N/A</v>
      </c>
      <c r="O45" s="550" t="e">
        <f>IF(ISNUMBER(Regressions!Q55),ROUND(Regressions!Q55, 1), NA())</f>
        <v>#N/A</v>
      </c>
      <c r="P45" s="546" t="e">
        <f>IF(ISNUMBER(Regressions!R55),ROUND(Regressions!R55, 1), NA())</f>
        <v>#N/A</v>
      </c>
      <c r="Q45" s="552" t="e">
        <f>IF(ISNUMBER(Regressions!S55),ROUND(Regressions!S55, 1), NA())</f>
        <v>#N/A</v>
      </c>
      <c r="R45" s="548" t="e">
        <f>IF(ISNUMBER(Regressions!T55),ROUND(Regressions!T55, 1), NA())</f>
        <v>#N/A</v>
      </c>
      <c r="S45" s="549" t="e">
        <f>IF(ISNUMBER(Regressions!U55),ROUND(Regressions!U55, 1), NA())</f>
        <v>#N/A</v>
      </c>
    </row>
    <row r="46" spans="1:19" x14ac:dyDescent="0.25">
      <c r="A46" s="541" t="str">
        <f>+Introduction!$C$7</f>
        <v>السودان</v>
      </c>
      <c r="B46" s="542">
        <f>IF(ISBLANK(Regressions!B56), " ", Regressions!B56)</f>
        <v>2011</v>
      </c>
      <c r="C46" s="541" t="str">
        <f>HLOOKUP(Introduction!$G$4,nametranslations,26,FALSE)</f>
        <v>الحضاري</v>
      </c>
      <c r="D46" s="544">
        <f>IF(ISBLANK(Regressions!D56), " ", Regressions!D56)</f>
        <v>4228979.9496954344</v>
      </c>
      <c r="E46" s="545" t="e">
        <f>IF(ISNUMBER(Regressions!E56),ROUND(Regressions!E56, 1), NA())</f>
        <v>#N/A</v>
      </c>
      <c r="F46" s="546" t="e">
        <f>IF(ISNUMBER(Regressions!F56),ROUND(Regressions!F56, 1), NA())</f>
        <v>#N/A</v>
      </c>
      <c r="G46" s="547" t="e">
        <f>IF(ISNUMBER(Regressions!G56),ROUND(Regressions!G56, 1), NA())</f>
        <v>#N/A</v>
      </c>
      <c r="H46" s="548" t="e">
        <f>IF(ISNUMBER(Regressions!H56),ROUND(Regressions!H56, 1), NA())</f>
        <v>#N/A</v>
      </c>
      <c r="I46" s="549" t="e">
        <f>IF(ISNUMBER(Regressions!I56),ROUND(Regressions!I56, 1), NA())</f>
        <v>#N/A</v>
      </c>
      <c r="J46" s="550" t="e">
        <f>IF(ISNUMBER(Regressions!K56),ROUND(Regressions!K56, 1), NA())</f>
        <v>#N/A</v>
      </c>
      <c r="K46" s="546" t="e">
        <f>IF(ISNUMBER(Regressions!L56),ROUND(Regressions!L56, 1), NA())</f>
        <v>#N/A</v>
      </c>
      <c r="L46" s="551" t="e">
        <f>IF(ISNUMBER(Regressions!M56),ROUND(Regressions!M56, 1), NA())</f>
        <v>#N/A</v>
      </c>
      <c r="M46" s="548" t="e">
        <f>IF(ISNUMBER(Regressions!N56),ROUND(Regressions!N56, 1), NA())</f>
        <v>#N/A</v>
      </c>
      <c r="N46" s="549" t="e">
        <f>IF(ISNUMBER(Regressions!O56),ROUND(Regressions!O56, 1), NA())</f>
        <v>#N/A</v>
      </c>
      <c r="O46" s="550" t="e">
        <f>IF(ISNUMBER(Regressions!Q56),ROUND(Regressions!Q56, 1), NA())</f>
        <v>#N/A</v>
      </c>
      <c r="P46" s="546" t="e">
        <f>IF(ISNUMBER(Regressions!R56),ROUND(Regressions!R56, 1), NA())</f>
        <v>#N/A</v>
      </c>
      <c r="Q46" s="552" t="e">
        <f>IF(ISNUMBER(Regressions!S56),ROUND(Regressions!S56, 1), NA())</f>
        <v>#N/A</v>
      </c>
      <c r="R46" s="548" t="e">
        <f>IF(ISNUMBER(Regressions!T56),ROUND(Regressions!T56, 1), NA())</f>
        <v>#N/A</v>
      </c>
      <c r="S46" s="549" t="e">
        <f>IF(ISNUMBER(Regressions!U56),ROUND(Regressions!U56, 1), NA())</f>
        <v>#N/A</v>
      </c>
    </row>
    <row r="47" spans="1:19" x14ac:dyDescent="0.25">
      <c r="A47" s="541" t="str">
        <f>+Introduction!$C$7</f>
        <v>السودان</v>
      </c>
      <c r="B47" s="542">
        <f>IF(ISBLANK(Regressions!B57), " ", Regressions!B57)</f>
        <v>2012</v>
      </c>
      <c r="C47" s="541" t="str">
        <f>HLOOKUP(Introduction!$G$4,nametranslations,26,FALSE)</f>
        <v>الحضاري</v>
      </c>
      <c r="D47" s="544">
        <f>IF(ISBLANK(Regressions!D57), " ", Regressions!D57)</f>
        <v>4342673.0096351616</v>
      </c>
      <c r="E47" s="545" t="e">
        <f>IF(ISNUMBER(Regressions!E57),ROUND(Regressions!E57, 1), NA())</f>
        <v>#N/A</v>
      </c>
      <c r="F47" s="546" t="e">
        <f>IF(ISNUMBER(Regressions!F57),ROUND(Regressions!F57, 1), NA())</f>
        <v>#N/A</v>
      </c>
      <c r="G47" s="547" t="e">
        <f>IF(ISNUMBER(Regressions!G57),ROUND(Regressions!G57, 1), NA())</f>
        <v>#N/A</v>
      </c>
      <c r="H47" s="548" t="e">
        <f>IF(ISNUMBER(Regressions!H57),ROUND(Regressions!H57, 1), NA())</f>
        <v>#N/A</v>
      </c>
      <c r="I47" s="549" t="e">
        <f>IF(ISNUMBER(Regressions!I57),ROUND(Regressions!I57, 1), NA())</f>
        <v>#N/A</v>
      </c>
      <c r="J47" s="550" t="e">
        <f>IF(ISNUMBER(Regressions!K57),ROUND(Regressions!K57, 1), NA())</f>
        <v>#N/A</v>
      </c>
      <c r="K47" s="546" t="e">
        <f>IF(ISNUMBER(Regressions!L57),ROUND(Regressions!L57, 1), NA())</f>
        <v>#N/A</v>
      </c>
      <c r="L47" s="551" t="e">
        <f>IF(ISNUMBER(Regressions!M57),ROUND(Regressions!M57, 1), NA())</f>
        <v>#N/A</v>
      </c>
      <c r="M47" s="548" t="e">
        <f>IF(ISNUMBER(Regressions!N57),ROUND(Regressions!N57, 1), NA())</f>
        <v>#N/A</v>
      </c>
      <c r="N47" s="549" t="e">
        <f>IF(ISNUMBER(Regressions!O57),ROUND(Regressions!O57, 1), NA())</f>
        <v>#N/A</v>
      </c>
      <c r="O47" s="550" t="e">
        <f>IF(ISNUMBER(Regressions!Q57),ROUND(Regressions!Q57, 1), NA())</f>
        <v>#N/A</v>
      </c>
      <c r="P47" s="546" t="e">
        <f>IF(ISNUMBER(Regressions!R57),ROUND(Regressions!R57, 1), NA())</f>
        <v>#N/A</v>
      </c>
      <c r="Q47" s="552" t="e">
        <f>IF(ISNUMBER(Regressions!S57),ROUND(Regressions!S57, 1), NA())</f>
        <v>#N/A</v>
      </c>
      <c r="R47" s="548" t="e">
        <f>IF(ISNUMBER(Regressions!T57),ROUND(Regressions!T57, 1), NA())</f>
        <v>#N/A</v>
      </c>
      <c r="S47" s="549" t="e">
        <f>IF(ISNUMBER(Regressions!U57),ROUND(Regressions!U57, 1), NA())</f>
        <v>#N/A</v>
      </c>
    </row>
    <row r="48" spans="1:19" x14ac:dyDescent="0.25">
      <c r="A48" s="541" t="str">
        <f>+Introduction!$C$7</f>
        <v>السودان</v>
      </c>
      <c r="B48" s="542">
        <f>IF(ISBLANK(Regressions!B58), " ", Regressions!B58)</f>
        <v>2013</v>
      </c>
      <c r="C48" s="541" t="str">
        <f>HLOOKUP(Introduction!$G$4,nametranslations,26,FALSE)</f>
        <v>الحضاري</v>
      </c>
      <c r="D48" s="544">
        <f>IF(ISBLANK(Regressions!D58), " ", Regressions!D58)</f>
        <v>4463030.869725151</v>
      </c>
      <c r="E48" s="545" t="e">
        <f>IF(ISNUMBER(Regressions!E58),ROUND(Regressions!E58, 1), NA())</f>
        <v>#N/A</v>
      </c>
      <c r="F48" s="546" t="e">
        <f>IF(ISNUMBER(Regressions!F58),ROUND(Regressions!F58, 1), NA())</f>
        <v>#N/A</v>
      </c>
      <c r="G48" s="547" t="e">
        <f>IF(ISNUMBER(Regressions!G58),ROUND(Regressions!G58, 1), NA())</f>
        <v>#N/A</v>
      </c>
      <c r="H48" s="548" t="e">
        <f>IF(ISNUMBER(Regressions!H58),ROUND(Regressions!H58, 1), NA())</f>
        <v>#N/A</v>
      </c>
      <c r="I48" s="549" t="e">
        <f>IF(ISNUMBER(Regressions!I58),ROUND(Regressions!I58, 1), NA())</f>
        <v>#N/A</v>
      </c>
      <c r="J48" s="550" t="e">
        <f>IF(ISNUMBER(Regressions!K58),ROUND(Regressions!K58, 1), NA())</f>
        <v>#N/A</v>
      </c>
      <c r="K48" s="546" t="e">
        <f>IF(ISNUMBER(Regressions!L58),ROUND(Regressions!L58, 1), NA())</f>
        <v>#N/A</v>
      </c>
      <c r="L48" s="551" t="e">
        <f>IF(ISNUMBER(Regressions!M58),ROUND(Regressions!M58, 1), NA())</f>
        <v>#N/A</v>
      </c>
      <c r="M48" s="548" t="e">
        <f>IF(ISNUMBER(Regressions!N58),ROUND(Regressions!N58, 1), NA())</f>
        <v>#N/A</v>
      </c>
      <c r="N48" s="549" t="e">
        <f>IF(ISNUMBER(Regressions!O58),ROUND(Regressions!O58, 1), NA())</f>
        <v>#N/A</v>
      </c>
      <c r="O48" s="550" t="e">
        <f>IF(ISNUMBER(Regressions!Q58),ROUND(Regressions!Q58, 1), NA())</f>
        <v>#N/A</v>
      </c>
      <c r="P48" s="546" t="e">
        <f>IF(ISNUMBER(Regressions!R58),ROUND(Regressions!R58, 1), NA())</f>
        <v>#N/A</v>
      </c>
      <c r="Q48" s="552" t="e">
        <f>IF(ISNUMBER(Regressions!S58),ROUND(Regressions!S58, 1), NA())</f>
        <v>#N/A</v>
      </c>
      <c r="R48" s="548" t="e">
        <f>IF(ISNUMBER(Regressions!T58),ROUND(Regressions!T58, 1), NA())</f>
        <v>#N/A</v>
      </c>
      <c r="S48" s="549" t="e">
        <f>IF(ISNUMBER(Regressions!U58),ROUND(Regressions!U58, 1), NA())</f>
        <v>#N/A</v>
      </c>
    </row>
    <row r="49" spans="1:19" x14ac:dyDescent="0.25">
      <c r="A49" s="541" t="str">
        <f>+Introduction!$C$7</f>
        <v>السودان</v>
      </c>
      <c r="B49" s="542">
        <f>IF(ISBLANK(Regressions!B59), " ", Regressions!B59)</f>
        <v>2014</v>
      </c>
      <c r="C49" s="541" t="str">
        <f>HLOOKUP(Introduction!$G$4,nametranslations,26,FALSE)</f>
        <v>الحضاري</v>
      </c>
      <c r="D49" s="544">
        <f>IF(ISBLANK(Regressions!D59), " ", Regressions!D59)</f>
        <v>4589683.6470966339</v>
      </c>
      <c r="E49" s="545" t="e">
        <f>IF(ISNUMBER(Regressions!E59),ROUND(Regressions!E59, 1), NA())</f>
        <v>#N/A</v>
      </c>
      <c r="F49" s="546" t="e">
        <f>IF(ISNUMBER(Regressions!F59),ROUND(Regressions!F59, 1), NA())</f>
        <v>#N/A</v>
      </c>
      <c r="G49" s="547" t="e">
        <f>IF(ISNUMBER(Regressions!G59),ROUND(Regressions!G59, 1), NA())</f>
        <v>#N/A</v>
      </c>
      <c r="H49" s="548" t="e">
        <f>IF(ISNUMBER(Regressions!H59),ROUND(Regressions!H59, 1), NA())</f>
        <v>#N/A</v>
      </c>
      <c r="I49" s="549" t="e">
        <f>IF(ISNUMBER(Regressions!I59),ROUND(Regressions!I59, 1), NA())</f>
        <v>#N/A</v>
      </c>
      <c r="J49" s="550" t="e">
        <f>IF(ISNUMBER(Regressions!K59),ROUND(Regressions!K59, 1), NA())</f>
        <v>#N/A</v>
      </c>
      <c r="K49" s="546" t="e">
        <f>IF(ISNUMBER(Regressions!L59),ROUND(Regressions!L59, 1), NA())</f>
        <v>#N/A</v>
      </c>
      <c r="L49" s="551" t="e">
        <f>IF(ISNUMBER(Regressions!M59),ROUND(Regressions!M59, 1), NA())</f>
        <v>#N/A</v>
      </c>
      <c r="M49" s="548" t="e">
        <f>IF(ISNUMBER(Regressions!N59),ROUND(Regressions!N59, 1), NA())</f>
        <v>#N/A</v>
      </c>
      <c r="N49" s="549" t="e">
        <f>IF(ISNUMBER(Regressions!O59),ROUND(Regressions!O59, 1), NA())</f>
        <v>#N/A</v>
      </c>
      <c r="O49" s="550" t="e">
        <f>IF(ISNUMBER(Regressions!Q59),ROUND(Regressions!Q59, 1), NA())</f>
        <v>#N/A</v>
      </c>
      <c r="P49" s="546" t="e">
        <f>IF(ISNUMBER(Regressions!R59),ROUND(Regressions!R59, 1), NA())</f>
        <v>#N/A</v>
      </c>
      <c r="Q49" s="552" t="e">
        <f>IF(ISNUMBER(Regressions!S59),ROUND(Regressions!S59, 1), NA())</f>
        <v>#N/A</v>
      </c>
      <c r="R49" s="548" t="e">
        <f>IF(ISNUMBER(Regressions!T59),ROUND(Regressions!T59, 1), NA())</f>
        <v>#N/A</v>
      </c>
      <c r="S49" s="549" t="e">
        <f>IF(ISNUMBER(Regressions!U59),ROUND(Regressions!U59, 1), NA())</f>
        <v>#N/A</v>
      </c>
    </row>
    <row r="50" spans="1:19" x14ac:dyDescent="0.25">
      <c r="A50" s="541" t="str">
        <f>+Introduction!$C$7</f>
        <v>السودان</v>
      </c>
      <c r="B50" s="542">
        <f>IF(ISBLANK(Regressions!B60), " ", Regressions!B60)</f>
        <v>2015</v>
      </c>
      <c r="C50" s="541" t="str">
        <f>HLOOKUP(Introduction!$G$4,nametranslations,26,FALSE)</f>
        <v>الحضاري</v>
      </c>
      <c r="D50" s="544">
        <f>IF(ISBLANK(Regressions!D60), " ", Regressions!D60)</f>
        <v>4732541.0654762648</v>
      </c>
      <c r="E50" s="545" t="e">
        <f>IF(ISNUMBER(Regressions!E60),ROUND(Regressions!E60, 1), NA())</f>
        <v>#N/A</v>
      </c>
      <c r="F50" s="546" t="e">
        <f>IF(ISNUMBER(Regressions!F60),ROUND(Regressions!F60, 1), NA())</f>
        <v>#N/A</v>
      </c>
      <c r="G50" s="547" t="e">
        <f>IF(ISNUMBER(Regressions!G60),ROUND(Regressions!G60, 1), NA())</f>
        <v>#N/A</v>
      </c>
      <c r="H50" s="548" t="e">
        <f>IF(ISNUMBER(Regressions!H60),ROUND(Regressions!H60, 1), NA())</f>
        <v>#N/A</v>
      </c>
      <c r="I50" s="549" t="e">
        <f>IF(ISNUMBER(Regressions!I60),ROUND(Regressions!I60, 1), NA())</f>
        <v>#N/A</v>
      </c>
      <c r="J50" s="550" t="e">
        <f>IF(ISNUMBER(Regressions!K60),ROUND(Regressions!K60, 1), NA())</f>
        <v>#N/A</v>
      </c>
      <c r="K50" s="546" t="e">
        <f>IF(ISNUMBER(Regressions!L60),ROUND(Regressions!L60, 1), NA())</f>
        <v>#N/A</v>
      </c>
      <c r="L50" s="551" t="e">
        <f>IF(ISNUMBER(Regressions!M60),ROUND(Regressions!M60, 1), NA())</f>
        <v>#N/A</v>
      </c>
      <c r="M50" s="548" t="e">
        <f>IF(ISNUMBER(Regressions!N60),ROUND(Regressions!N60, 1), NA())</f>
        <v>#N/A</v>
      </c>
      <c r="N50" s="549" t="e">
        <f>IF(ISNUMBER(Regressions!O60),ROUND(Regressions!O60, 1), NA())</f>
        <v>#N/A</v>
      </c>
      <c r="O50" s="550" t="e">
        <f>IF(ISNUMBER(Regressions!Q60),ROUND(Regressions!Q60, 1), NA())</f>
        <v>#N/A</v>
      </c>
      <c r="P50" s="546" t="e">
        <f>IF(ISNUMBER(Regressions!R60),ROUND(Regressions!R60, 1), NA())</f>
        <v>#N/A</v>
      </c>
      <c r="Q50" s="552" t="e">
        <f>IF(ISNUMBER(Regressions!S60),ROUND(Regressions!S60, 1), NA())</f>
        <v>#N/A</v>
      </c>
      <c r="R50" s="548" t="e">
        <f>IF(ISNUMBER(Regressions!T60),ROUND(Regressions!T60, 1), NA())</f>
        <v>#N/A</v>
      </c>
      <c r="S50" s="549" t="e">
        <f>IF(ISNUMBER(Regressions!U60),ROUND(Regressions!U60, 1), NA())</f>
        <v>#N/A</v>
      </c>
    </row>
    <row r="51" spans="1:19" x14ac:dyDescent="0.25">
      <c r="A51" s="541" t="str">
        <f>+Introduction!$C$7</f>
        <v>السودان</v>
      </c>
      <c r="B51" s="542">
        <f>IF(ISBLANK(Regressions!B61), " ", Regressions!B61)</f>
        <v>2016</v>
      </c>
      <c r="C51" s="541" t="str">
        <f>HLOOKUP(Introduction!$G$4,nametranslations,26,FALSE)</f>
        <v>الحضاري</v>
      </c>
      <c r="D51" s="544">
        <f>IF(ISBLANK(Regressions!D61), " ", Regressions!D61)</f>
        <v>4873228.4109777836</v>
      </c>
      <c r="E51" s="545">
        <f>IF(ISNUMBER(Regressions!E61),ROUND(Regressions!E61, 1), NA())</f>
        <v>95.5</v>
      </c>
      <c r="F51" s="546">
        <f>IF(ISNUMBER(Regressions!F61),ROUND(Regressions!F61, 1), NA())</f>
        <v>82.3</v>
      </c>
      <c r="G51" s="547">
        <f>IF(ISNUMBER(Regressions!G61),ROUND(Regressions!G61, 1), NA())</f>
        <v>61.1</v>
      </c>
      <c r="H51" s="548">
        <f>IF(ISNUMBER(Regressions!H61),ROUND(Regressions!H61, 1), NA())</f>
        <v>21.2</v>
      </c>
      <c r="I51" s="549">
        <f>IF(ISNUMBER(Regressions!I61),ROUND(Regressions!I61, 1), NA())</f>
        <v>17.7</v>
      </c>
      <c r="J51" s="550" t="e">
        <f>IF(ISNUMBER(Regressions!K61),ROUND(Regressions!K61, 1), NA())</f>
        <v>#N/A</v>
      </c>
      <c r="K51" s="546" t="e">
        <f>IF(ISNUMBER(Regressions!L61),ROUND(Regressions!L61, 1), NA())</f>
        <v>#N/A</v>
      </c>
      <c r="L51" s="551" t="e">
        <f>IF(ISNUMBER(Regressions!M61),ROUND(Regressions!M61, 1), NA())</f>
        <v>#N/A</v>
      </c>
      <c r="M51" s="548" t="e">
        <f>IF(ISNUMBER(Regressions!N61),ROUND(Regressions!N61, 1), NA())</f>
        <v>#N/A</v>
      </c>
      <c r="N51" s="549" t="e">
        <f>IF(ISNUMBER(Regressions!O61),ROUND(Regressions!O61, 1), NA())</f>
        <v>#N/A</v>
      </c>
      <c r="O51" s="550">
        <f>IF(ISNUMBER(Regressions!Q61),ROUND(Regressions!Q61, 1), NA())</f>
        <v>52.7</v>
      </c>
      <c r="P51" s="546">
        <f>IF(ISNUMBER(Regressions!R61),ROUND(Regressions!R61, 1), NA())</f>
        <v>38.299999999999997</v>
      </c>
      <c r="Q51" s="552">
        <f>IF(ISNUMBER(Regressions!S61),ROUND(Regressions!S61, 1), NA())</f>
        <v>15.4</v>
      </c>
      <c r="R51" s="548">
        <f>IF(ISNUMBER(Regressions!T61),ROUND(Regressions!T61, 1), NA())</f>
        <v>22.9</v>
      </c>
      <c r="S51" s="549">
        <f>IF(ISNUMBER(Regressions!U61),ROUND(Regressions!U61, 1), NA())</f>
        <v>61.7</v>
      </c>
    </row>
    <row r="52" spans="1:19" x14ac:dyDescent="0.25">
      <c r="A52" s="541" t="str">
        <f>+Introduction!$C$7</f>
        <v>السودان</v>
      </c>
      <c r="B52" s="542">
        <f>IF(ISBLANK(Regressions!B62), " ", Regressions!B62)</f>
        <v>2017</v>
      </c>
      <c r="C52" s="541" t="str">
        <f>HLOOKUP(Introduction!$G$4,nametranslations,26,FALSE)</f>
        <v>الحضاري</v>
      </c>
      <c r="D52" s="544">
        <f>IF(ISBLANK(Regressions!D62), " ", Regressions!D62)</f>
        <v>5011751.0999499895</v>
      </c>
      <c r="E52" s="545">
        <f>IF(ISNUMBER(Regressions!E62),ROUND(Regressions!E62, 1), NA())</f>
        <v>95.5</v>
      </c>
      <c r="F52" s="546">
        <f>IF(ISNUMBER(Regressions!F62),ROUND(Regressions!F62, 1), NA())</f>
        <v>82.3</v>
      </c>
      <c r="G52" s="547">
        <f>IF(ISNUMBER(Regressions!G62),ROUND(Regressions!G62, 1), NA())</f>
        <v>61.1</v>
      </c>
      <c r="H52" s="548">
        <f>IF(ISNUMBER(Regressions!H62),ROUND(Regressions!H62, 1), NA())</f>
        <v>21.2</v>
      </c>
      <c r="I52" s="549">
        <f>IF(ISNUMBER(Regressions!I62),ROUND(Regressions!I62, 1), NA())</f>
        <v>17.7</v>
      </c>
      <c r="J52" s="550" t="e">
        <f>IF(ISNUMBER(Regressions!K62),ROUND(Regressions!K62, 1), NA())</f>
        <v>#N/A</v>
      </c>
      <c r="K52" s="546" t="e">
        <f>IF(ISNUMBER(Regressions!L62),ROUND(Regressions!L62, 1), NA())</f>
        <v>#N/A</v>
      </c>
      <c r="L52" s="551" t="e">
        <f>IF(ISNUMBER(Regressions!M62),ROUND(Regressions!M62, 1), NA())</f>
        <v>#N/A</v>
      </c>
      <c r="M52" s="548" t="e">
        <f>IF(ISNUMBER(Regressions!N62),ROUND(Regressions!N62, 1), NA())</f>
        <v>#N/A</v>
      </c>
      <c r="N52" s="549" t="e">
        <f>IF(ISNUMBER(Regressions!O62),ROUND(Regressions!O62, 1), NA())</f>
        <v>#N/A</v>
      </c>
      <c r="O52" s="550">
        <f>IF(ISNUMBER(Regressions!Q62),ROUND(Regressions!Q62, 1), NA())</f>
        <v>52.7</v>
      </c>
      <c r="P52" s="546">
        <f>IF(ISNUMBER(Regressions!R62),ROUND(Regressions!R62, 1), NA())</f>
        <v>38.299999999999997</v>
      </c>
      <c r="Q52" s="552">
        <f>IF(ISNUMBER(Regressions!S62),ROUND(Regressions!S62, 1), NA())</f>
        <v>15.4</v>
      </c>
      <c r="R52" s="548">
        <f>IF(ISNUMBER(Regressions!T62),ROUND(Regressions!T62, 1), NA())</f>
        <v>22.9</v>
      </c>
      <c r="S52" s="549">
        <f>IF(ISNUMBER(Regressions!U62),ROUND(Regressions!U62, 1), NA())</f>
        <v>61.7</v>
      </c>
    </row>
    <row r="53" spans="1:19" x14ac:dyDescent="0.25">
      <c r="A53" s="541" t="str">
        <f>+Introduction!$C$7</f>
        <v>السودان</v>
      </c>
      <c r="B53" s="542">
        <f>IF(ISBLANK(Regressions!B63), " ", Regressions!B63)</f>
        <v>2018</v>
      </c>
      <c r="C53" s="541" t="str">
        <f>HLOOKUP(Introduction!$G$4,nametranslations,26,FALSE)</f>
        <v>الحضاري</v>
      </c>
      <c r="D53" s="544">
        <f>IF(ISBLANK(Regressions!D63), " ", Regressions!D63)</f>
        <v>5161081.6489297487</v>
      </c>
      <c r="E53" s="545">
        <f>IF(ISNUMBER(Regressions!E63),ROUND(Regressions!E63, 1), NA())</f>
        <v>95.5</v>
      </c>
      <c r="F53" s="546">
        <f>IF(ISNUMBER(Regressions!F63),ROUND(Regressions!F63, 1), NA())</f>
        <v>82.3</v>
      </c>
      <c r="G53" s="547">
        <f>IF(ISNUMBER(Regressions!G63),ROUND(Regressions!G63, 1), NA())</f>
        <v>61.1</v>
      </c>
      <c r="H53" s="548">
        <f>IF(ISNUMBER(Regressions!H63),ROUND(Regressions!H63, 1), NA())</f>
        <v>21.2</v>
      </c>
      <c r="I53" s="549">
        <f>IF(ISNUMBER(Regressions!I63),ROUND(Regressions!I63, 1), NA())</f>
        <v>17.7</v>
      </c>
      <c r="J53" s="550" t="e">
        <f>IF(ISNUMBER(Regressions!K63),ROUND(Regressions!K63, 1), NA())</f>
        <v>#N/A</v>
      </c>
      <c r="K53" s="546" t="e">
        <f>IF(ISNUMBER(Regressions!L63),ROUND(Regressions!L63, 1), NA())</f>
        <v>#N/A</v>
      </c>
      <c r="L53" s="551" t="e">
        <f>IF(ISNUMBER(Regressions!M63),ROUND(Regressions!M63, 1), NA())</f>
        <v>#N/A</v>
      </c>
      <c r="M53" s="548" t="e">
        <f>IF(ISNUMBER(Regressions!N63),ROUND(Regressions!N63, 1), NA())</f>
        <v>#N/A</v>
      </c>
      <c r="N53" s="549" t="e">
        <f>IF(ISNUMBER(Regressions!O63),ROUND(Regressions!O63, 1), NA())</f>
        <v>#N/A</v>
      </c>
      <c r="O53" s="550">
        <f>IF(ISNUMBER(Regressions!Q63),ROUND(Regressions!Q63, 1), NA())</f>
        <v>52.7</v>
      </c>
      <c r="P53" s="546">
        <f>IF(ISNUMBER(Regressions!R63),ROUND(Regressions!R63, 1), NA())</f>
        <v>38.299999999999997</v>
      </c>
      <c r="Q53" s="552">
        <f>IF(ISNUMBER(Regressions!S63),ROUND(Regressions!S63, 1), NA())</f>
        <v>15.4</v>
      </c>
      <c r="R53" s="548">
        <f>IF(ISNUMBER(Regressions!T63),ROUND(Regressions!T63, 1), NA())</f>
        <v>22.9</v>
      </c>
      <c r="S53" s="549">
        <f>IF(ISNUMBER(Regressions!U63),ROUND(Regressions!U63, 1), NA())</f>
        <v>61.7</v>
      </c>
    </row>
    <row r="54" spans="1:19" x14ac:dyDescent="0.25">
      <c r="A54" s="541" t="str">
        <f>+Introduction!$C$7</f>
        <v>السودان</v>
      </c>
      <c r="B54" s="542">
        <f>IF(ISBLANK(Regressions!B64), " ", Regressions!B64)</f>
        <v>2019</v>
      </c>
      <c r="C54" s="541" t="str">
        <f>HLOOKUP(Introduction!$G$4,nametranslations,26,FALSE)</f>
        <v>الحضاري</v>
      </c>
      <c r="D54" s="544">
        <f>IF(ISBLANK(Regressions!D64), " ", Regressions!D64)</f>
        <v>5278421.7943766778</v>
      </c>
      <c r="E54" s="545">
        <f>IF(ISNUMBER(Regressions!E64),ROUND(Regressions!E64, 1), NA())</f>
        <v>95.5</v>
      </c>
      <c r="F54" s="546">
        <f>IF(ISNUMBER(Regressions!F64),ROUND(Regressions!F64, 1), NA())</f>
        <v>82.3</v>
      </c>
      <c r="G54" s="547">
        <f>IF(ISNUMBER(Regressions!G64),ROUND(Regressions!G64, 1), NA())</f>
        <v>61.1</v>
      </c>
      <c r="H54" s="548">
        <f>IF(ISNUMBER(Regressions!H64),ROUND(Regressions!H64, 1), NA())</f>
        <v>21.2</v>
      </c>
      <c r="I54" s="549">
        <f>IF(ISNUMBER(Regressions!I64),ROUND(Regressions!I64, 1), NA())</f>
        <v>17.7</v>
      </c>
      <c r="J54" s="550" t="e">
        <f>IF(ISNUMBER(Regressions!K64),ROUND(Regressions!K64, 1), NA())</f>
        <v>#N/A</v>
      </c>
      <c r="K54" s="546" t="e">
        <f>IF(ISNUMBER(Regressions!L64),ROUND(Regressions!L64, 1), NA())</f>
        <v>#N/A</v>
      </c>
      <c r="L54" s="551" t="e">
        <f>IF(ISNUMBER(Regressions!M64),ROUND(Regressions!M64, 1), NA())</f>
        <v>#N/A</v>
      </c>
      <c r="M54" s="548" t="e">
        <f>IF(ISNUMBER(Regressions!N64),ROUND(Regressions!N64, 1), NA())</f>
        <v>#N/A</v>
      </c>
      <c r="N54" s="549" t="e">
        <f>IF(ISNUMBER(Regressions!O64),ROUND(Regressions!O64, 1), NA())</f>
        <v>#N/A</v>
      </c>
      <c r="O54" s="550">
        <f>IF(ISNUMBER(Regressions!Q64),ROUND(Regressions!Q64, 1), NA())</f>
        <v>52.7</v>
      </c>
      <c r="P54" s="546">
        <f>IF(ISNUMBER(Regressions!R64),ROUND(Regressions!R64, 1), NA())</f>
        <v>38.299999999999997</v>
      </c>
      <c r="Q54" s="552">
        <f>IF(ISNUMBER(Regressions!S64),ROUND(Regressions!S64, 1), NA())</f>
        <v>15.4</v>
      </c>
      <c r="R54" s="548">
        <f>IF(ISNUMBER(Regressions!T64),ROUND(Regressions!T64, 1), NA())</f>
        <v>22.9</v>
      </c>
      <c r="S54" s="549">
        <f>IF(ISNUMBER(Regressions!U64),ROUND(Regressions!U64, 1), NA())</f>
        <v>61.7</v>
      </c>
    </row>
    <row r="55" spans="1:19" ht="13.5" customHeight="1" x14ac:dyDescent="0.25">
      <c r="A55" s="541" t="str">
        <f>+Introduction!$C$7</f>
        <v>السودان</v>
      </c>
      <c r="B55" s="542">
        <f>IF(ISBLANK(Regressions!B65), " ", Regressions!B65)</f>
        <v>2020</v>
      </c>
      <c r="C55" s="541" t="str">
        <f>HLOOKUP(Introduction!$G$4,nametranslations,26,FALSE)</f>
        <v>الحضاري</v>
      </c>
      <c r="D55" s="544">
        <f>IF(ISBLANK(Regressions!D65), " ", Regressions!D65)</f>
        <v>5815173.1494218446</v>
      </c>
      <c r="E55" s="545">
        <f>IF(ISNUMBER(Regressions!E65),ROUND(Regressions!E65, 1), NA())</f>
        <v>95.5</v>
      </c>
      <c r="F55" s="546">
        <f>IF(ISNUMBER(Regressions!F65),ROUND(Regressions!F65, 1), NA())</f>
        <v>82.3</v>
      </c>
      <c r="G55" s="547">
        <f>IF(ISNUMBER(Regressions!G65),ROUND(Regressions!G65, 1), NA())</f>
        <v>61.1</v>
      </c>
      <c r="H55" s="548">
        <f>IF(ISNUMBER(Regressions!H65),ROUND(Regressions!H65, 1), NA())</f>
        <v>21.2</v>
      </c>
      <c r="I55" s="549">
        <f>IF(ISNUMBER(Regressions!I65),ROUND(Regressions!I65, 1), NA())</f>
        <v>17.7</v>
      </c>
      <c r="J55" s="550" t="e">
        <f>IF(ISNUMBER(Regressions!K65),ROUND(Regressions!K65, 1), NA())</f>
        <v>#N/A</v>
      </c>
      <c r="K55" s="546" t="e">
        <f>IF(ISNUMBER(Regressions!L65),ROUND(Regressions!L65, 1), NA())</f>
        <v>#N/A</v>
      </c>
      <c r="L55" s="551" t="e">
        <f>IF(ISNUMBER(Regressions!M65),ROUND(Regressions!M65, 1), NA())</f>
        <v>#N/A</v>
      </c>
      <c r="M55" s="548" t="e">
        <f>IF(ISNUMBER(Regressions!N65),ROUND(Regressions!N65, 1), NA())</f>
        <v>#N/A</v>
      </c>
      <c r="N55" s="549" t="e">
        <f>IF(ISNUMBER(Regressions!O65),ROUND(Regressions!O65, 1), NA())</f>
        <v>#N/A</v>
      </c>
      <c r="O55" s="550">
        <f>IF(ISNUMBER(Regressions!Q65),ROUND(Regressions!Q65, 1), NA())</f>
        <v>52.7</v>
      </c>
      <c r="P55" s="546">
        <f>IF(ISNUMBER(Regressions!R65),ROUND(Regressions!R65, 1), NA())</f>
        <v>38.299999999999997</v>
      </c>
      <c r="Q55" s="552">
        <f>IF(ISNUMBER(Regressions!S65),ROUND(Regressions!S65, 1), NA())</f>
        <v>15.4</v>
      </c>
      <c r="R55" s="548">
        <f>IF(ISNUMBER(Regressions!T65),ROUND(Regressions!T65, 1), NA())</f>
        <v>22.9</v>
      </c>
      <c r="S55" s="549">
        <f>IF(ISNUMBER(Regressions!U65),ROUND(Regressions!U65, 1), NA())</f>
        <v>61.7</v>
      </c>
    </row>
    <row r="56" spans="1:19" x14ac:dyDescent="0.25">
      <c r="A56" s="541" t="str">
        <f>+Introduction!$C$7</f>
        <v>السودان</v>
      </c>
      <c r="B56" s="542">
        <f>IF(ISBLANK(Regressions!B66), " ", Regressions!B66)</f>
        <v>2021</v>
      </c>
      <c r="C56" s="541" t="str">
        <f>HLOOKUP(Introduction!$G$4,nametranslations,26,FALSE)</f>
        <v>الحضاري</v>
      </c>
      <c r="D56" s="544">
        <f>IF(ISBLANK(Regressions!D66), " ", Regressions!D66)</f>
        <v>5985297.2727409368</v>
      </c>
      <c r="E56" s="550">
        <f>IF(ISNUMBER(Regressions!E66),ROUND(Regressions!E66, 1), NA())</f>
        <v>95.5</v>
      </c>
      <c r="F56" s="553">
        <f>IF(ISNUMBER(Regressions!F66),ROUND(Regressions!F66, 1), NA())</f>
        <v>82.3</v>
      </c>
      <c r="G56" s="554">
        <f>IF(ISNUMBER(Regressions!G66),ROUND(Regressions!G66, 1), NA())</f>
        <v>61.1</v>
      </c>
      <c r="H56" s="548">
        <f>IF(ISNUMBER(Regressions!H66),ROUND(Regressions!H66, 1), NA())</f>
        <v>21.2</v>
      </c>
      <c r="I56" s="549">
        <f>IF(ISNUMBER(Regressions!I66),ROUND(Regressions!I66, 1), NA())</f>
        <v>17.7</v>
      </c>
      <c r="J56" s="550" t="e">
        <f>IF(ISNUMBER(Regressions!K66),ROUND(Regressions!K66, 1), NA())</f>
        <v>#N/A</v>
      </c>
      <c r="K56" s="553" t="e">
        <f>IF(ISNUMBER(Regressions!L66),ROUND(Regressions!L66, 1), NA())</f>
        <v>#N/A</v>
      </c>
      <c r="L56" s="555" t="e">
        <f>IF(ISNUMBER(Regressions!M66),ROUND(Regressions!M66, 1), NA())</f>
        <v>#N/A</v>
      </c>
      <c r="M56" s="548" t="e">
        <f>IF(ISNUMBER(Regressions!N66),ROUND(Regressions!N66, 1), NA())</f>
        <v>#N/A</v>
      </c>
      <c r="N56" s="549" t="e">
        <f>IF(ISNUMBER(Regressions!O66),ROUND(Regressions!O66, 1), NA())</f>
        <v>#N/A</v>
      </c>
      <c r="O56" s="550">
        <f>IF(ISNUMBER(Regressions!Q66),ROUND(Regressions!Q66, 1), NA())</f>
        <v>52.7</v>
      </c>
      <c r="P56" s="553">
        <f>IF(ISNUMBER(Regressions!R66),ROUND(Regressions!R66, 1), NA())</f>
        <v>38.299999999999997</v>
      </c>
      <c r="Q56" s="556">
        <f>IF(ISNUMBER(Regressions!S66),ROUND(Regressions!S66, 1), NA())</f>
        <v>15.4</v>
      </c>
      <c r="R56" s="548">
        <f>IF(ISNUMBER(Regressions!T66),ROUND(Regressions!T66, 1), NA())</f>
        <v>22.9</v>
      </c>
      <c r="S56" s="549">
        <f>IF(ISNUMBER(Regressions!U66),ROUND(Regressions!U66, 1), NA())</f>
        <v>61.7</v>
      </c>
    </row>
    <row r="57" spans="1:19" x14ac:dyDescent="0.25">
      <c r="A57" s="541" t="str">
        <f>+Introduction!$C$7</f>
        <v>السودان</v>
      </c>
      <c r="B57" s="542">
        <f>IF(ISBLANK(Regressions!B67), " ", Regressions!B67)</f>
        <v>2022</v>
      </c>
      <c r="C57" s="541" t="str">
        <f>HLOOKUP(Introduction!$G$4,nametranslations,26,FALSE)</f>
        <v>الحضاري</v>
      </c>
      <c r="D57" s="544">
        <f>IF(ISBLANK(Regressions!D67), " ", Regressions!D67)</f>
        <v>6171833.2376098633</v>
      </c>
      <c r="E57" s="545">
        <f>IF(ISNUMBER(Regressions!E67),ROUND(Regressions!E67, 1), NA())</f>
        <v>95.5</v>
      </c>
      <c r="F57" s="546">
        <f>IF(ISNUMBER(Regressions!F67),ROUND(Regressions!F67, 1), NA())</f>
        <v>82.3</v>
      </c>
      <c r="G57" s="547">
        <f>IF(ISNUMBER(Regressions!G67),ROUND(Regressions!G67, 1), NA())</f>
        <v>61.1</v>
      </c>
      <c r="H57" s="548">
        <f>IF(ISNUMBER(Regressions!H67),ROUND(Regressions!H67, 1), NA())</f>
        <v>21.2</v>
      </c>
      <c r="I57" s="549">
        <f>IF(ISNUMBER(Regressions!I67),ROUND(Regressions!I67, 1), NA())</f>
        <v>17.7</v>
      </c>
      <c r="J57" s="550" t="e">
        <f>IF(ISNUMBER(Regressions!K67),ROUND(Regressions!K67, 1), NA())</f>
        <v>#N/A</v>
      </c>
      <c r="K57" s="546" t="e">
        <f>IF(ISNUMBER(Regressions!L67),ROUND(Regressions!L67, 1), NA())</f>
        <v>#N/A</v>
      </c>
      <c r="L57" s="551" t="e">
        <f>IF(ISNUMBER(Regressions!M67),ROUND(Regressions!M67, 1), NA())</f>
        <v>#N/A</v>
      </c>
      <c r="M57" s="548" t="e">
        <f>IF(ISNUMBER(Regressions!N67),ROUND(Regressions!N67, 1), NA())</f>
        <v>#N/A</v>
      </c>
      <c r="N57" s="549" t="e">
        <f>IF(ISNUMBER(Regressions!O67),ROUND(Regressions!O67, 1), NA())</f>
        <v>#N/A</v>
      </c>
      <c r="O57" s="550">
        <f>IF(ISNUMBER(Regressions!Q67),ROUND(Regressions!Q67, 1), NA())</f>
        <v>52.7</v>
      </c>
      <c r="P57" s="546">
        <f>IF(ISNUMBER(Regressions!R67),ROUND(Regressions!R67, 1), NA())</f>
        <v>38.299999999999997</v>
      </c>
      <c r="Q57" s="552">
        <f>IF(ISNUMBER(Regressions!S67),ROUND(Regressions!S67, 1), NA())</f>
        <v>15.4</v>
      </c>
      <c r="R57" s="548">
        <f>IF(ISNUMBER(Regressions!T67),ROUND(Regressions!T67, 1), NA())</f>
        <v>22.9</v>
      </c>
      <c r="S57" s="549">
        <f>IF(ISNUMBER(Regressions!U67),ROUND(Regressions!U67, 1), NA())</f>
        <v>61.7</v>
      </c>
    </row>
    <row r="58" spans="1:19" x14ac:dyDescent="0.25">
      <c r="A58" s="541" t="str">
        <f>+Introduction!$C$7</f>
        <v>السودان</v>
      </c>
      <c r="B58" s="542">
        <f>IF(ISBLANK(Regressions!B68), " ", Regressions!B68)</f>
        <v>2023</v>
      </c>
      <c r="C58" s="541" t="str">
        <f>HLOOKUP(Introduction!$G$4,nametranslations,26,FALSE)</f>
        <v>الحضاري</v>
      </c>
      <c r="D58" s="544">
        <f>IF(ISBLANK(Regressions!D68), " ", Regressions!D68)</f>
        <v>6371943.6668887334</v>
      </c>
      <c r="E58" s="545">
        <f>IF(ISNUMBER(Regressions!E68),ROUND(Regressions!E68, 1), NA())</f>
        <v>95.5</v>
      </c>
      <c r="F58" s="546">
        <f>IF(ISNUMBER(Regressions!F68),ROUND(Regressions!F68, 1), NA())</f>
        <v>82.3</v>
      </c>
      <c r="G58" s="547">
        <f>IF(ISNUMBER(Regressions!G68),ROUND(Regressions!G68, 1), NA())</f>
        <v>61.1</v>
      </c>
      <c r="H58" s="548">
        <f>IF(ISNUMBER(Regressions!H68),ROUND(Regressions!H68, 1), NA())</f>
        <v>21.2</v>
      </c>
      <c r="I58" s="549">
        <f>IF(ISNUMBER(Regressions!I68),ROUND(Regressions!I68, 1), NA())</f>
        <v>17.7</v>
      </c>
      <c r="J58" s="550" t="e">
        <f>IF(ISNUMBER(Regressions!K68),ROUND(Regressions!K68, 1), NA())</f>
        <v>#N/A</v>
      </c>
      <c r="K58" s="546" t="e">
        <f>IF(ISNUMBER(Regressions!L68),ROUND(Regressions!L68, 1), NA())</f>
        <v>#N/A</v>
      </c>
      <c r="L58" s="551" t="e">
        <f>IF(ISNUMBER(Regressions!M68),ROUND(Regressions!M68, 1), NA())</f>
        <v>#N/A</v>
      </c>
      <c r="M58" s="548" t="e">
        <f>IF(ISNUMBER(Regressions!N68),ROUND(Regressions!N68, 1), NA())</f>
        <v>#N/A</v>
      </c>
      <c r="N58" s="549" t="e">
        <f>IF(ISNUMBER(Regressions!O68),ROUND(Regressions!O68, 1), NA())</f>
        <v>#N/A</v>
      </c>
      <c r="O58" s="550">
        <f>IF(ISNUMBER(Regressions!Q68),ROUND(Regressions!Q68, 1), NA())</f>
        <v>52.7</v>
      </c>
      <c r="P58" s="546">
        <f>IF(ISNUMBER(Regressions!R68),ROUND(Regressions!R68, 1), NA())</f>
        <v>38.299999999999997</v>
      </c>
      <c r="Q58" s="552">
        <f>IF(ISNUMBER(Regressions!S68),ROUND(Regressions!S68, 1), NA())</f>
        <v>15.4</v>
      </c>
      <c r="R58" s="548">
        <f>IF(ISNUMBER(Regressions!T68),ROUND(Regressions!T68, 1), NA())</f>
        <v>22.9</v>
      </c>
      <c r="S58" s="549">
        <f>IF(ISNUMBER(Regressions!U68),ROUND(Regressions!U68, 1), NA())</f>
        <v>61.7</v>
      </c>
    </row>
    <row r="59" spans="1:19" x14ac:dyDescent="0.25">
      <c r="A59" s="541" t="str">
        <f>+Introduction!$C$7</f>
        <v>السودان</v>
      </c>
      <c r="B59" s="542">
        <f>IF(ISBLANK(Regressions!B69), " ", Regressions!B69)</f>
        <v>2024</v>
      </c>
      <c r="C59" s="541" t="str">
        <f>HLOOKUP(Introduction!$G$4,nametranslations,26,FALSE)</f>
        <v>الحضاري</v>
      </c>
      <c r="D59" s="544">
        <f>IF(ISBLANK(Regressions!D69), " ", Regressions!D69)</f>
        <v>6326815.4486315921</v>
      </c>
      <c r="E59" s="545">
        <f>IF(ISNUMBER(Regressions!E69),ROUND(Regressions!E69, 1), NA())</f>
        <v>95.5</v>
      </c>
      <c r="F59" s="546">
        <f>IF(ISNUMBER(Regressions!F69),ROUND(Regressions!F69, 1), NA())</f>
        <v>82.3</v>
      </c>
      <c r="G59" s="547">
        <f>IF(ISNUMBER(Regressions!G69),ROUND(Regressions!G69, 1), NA())</f>
        <v>61.1</v>
      </c>
      <c r="H59" s="548">
        <f>IF(ISNUMBER(Regressions!H69),ROUND(Regressions!H69, 1), NA())</f>
        <v>21.2</v>
      </c>
      <c r="I59" s="549">
        <f>IF(ISNUMBER(Regressions!I69),ROUND(Regressions!I69, 1), NA())</f>
        <v>17.7</v>
      </c>
      <c r="J59" s="550" t="e">
        <f>IF(ISNUMBER(Regressions!K69),ROUND(Regressions!K69, 1), NA())</f>
        <v>#N/A</v>
      </c>
      <c r="K59" s="546" t="e">
        <f>IF(ISNUMBER(Regressions!L69),ROUND(Regressions!L69, 1), NA())</f>
        <v>#N/A</v>
      </c>
      <c r="L59" s="551" t="e">
        <f>IF(ISNUMBER(Regressions!M69),ROUND(Regressions!M69, 1), NA())</f>
        <v>#N/A</v>
      </c>
      <c r="M59" s="548" t="e">
        <f>IF(ISNUMBER(Regressions!N69),ROUND(Regressions!N69, 1), NA())</f>
        <v>#N/A</v>
      </c>
      <c r="N59" s="549" t="e">
        <f>IF(ISNUMBER(Regressions!O69),ROUND(Regressions!O69, 1), NA())</f>
        <v>#N/A</v>
      </c>
      <c r="O59" s="550">
        <f>IF(ISNUMBER(Regressions!Q69),ROUND(Regressions!Q69, 1), NA())</f>
        <v>52.7</v>
      </c>
      <c r="P59" s="546">
        <f>IF(ISNUMBER(Regressions!R69),ROUND(Regressions!R69, 1), NA())</f>
        <v>38.299999999999997</v>
      </c>
      <c r="Q59" s="552">
        <f>IF(ISNUMBER(Regressions!S69),ROUND(Regressions!S69, 1), NA())</f>
        <v>15.4</v>
      </c>
      <c r="R59" s="548">
        <f>IF(ISNUMBER(Regressions!T69),ROUND(Regressions!T69, 1), NA())</f>
        <v>22.9</v>
      </c>
      <c r="S59" s="549">
        <f>IF(ISNUMBER(Regressions!U69),ROUND(Regressions!U69, 1), NA())</f>
        <v>61.7</v>
      </c>
    </row>
    <row r="60" spans="1:19" x14ac:dyDescent="0.25">
      <c r="A60" s="557" t="str">
        <f>+Introduction!$C$7</f>
        <v>السودان</v>
      </c>
      <c r="B60" s="558">
        <f>IF(ISBLANK(Regressions!B70), " ", Regressions!B70)</f>
        <v>2025</v>
      </c>
      <c r="C60" s="557" t="str">
        <f>HLOOKUP(Introduction!$G$4,nametranslations,26,FALSE)</f>
        <v>الحضاري</v>
      </c>
      <c r="D60" s="559">
        <f>IF(ISBLANK(Regressions!D70), " ", Regressions!D70)</f>
        <v>6522320.6360778809</v>
      </c>
      <c r="E60" s="560" t="e">
        <f>IF(ISNUMBER(Regressions!E70),ROUND(Regressions!E70, 1), NA())</f>
        <v>#N/A</v>
      </c>
      <c r="F60" s="561" t="e">
        <f>IF(ISNUMBER(Regressions!F70),ROUND(Regressions!F70, 1), NA())</f>
        <v>#N/A</v>
      </c>
      <c r="G60" s="562" t="e">
        <f>IF(ISNUMBER(Regressions!G70),ROUND(Regressions!G70, 1), NA())</f>
        <v>#N/A</v>
      </c>
      <c r="H60" s="563" t="e">
        <f>IF(ISNUMBER(Regressions!H70),ROUND(Regressions!H70, 1), NA())</f>
        <v>#N/A</v>
      </c>
      <c r="I60" s="564" t="e">
        <f>IF(ISNUMBER(Regressions!I70),ROUND(Regressions!I70, 1), NA())</f>
        <v>#N/A</v>
      </c>
      <c r="J60" s="565" t="e">
        <f>IF(ISNUMBER(Regressions!K70),ROUND(Regressions!K70, 1), NA())</f>
        <v>#N/A</v>
      </c>
      <c r="K60" s="561" t="e">
        <f>IF(ISNUMBER(Regressions!L70),ROUND(Regressions!L70, 1), NA())</f>
        <v>#N/A</v>
      </c>
      <c r="L60" s="566" t="e">
        <f>IF(ISNUMBER(Regressions!M70),ROUND(Regressions!M70, 1), NA())</f>
        <v>#N/A</v>
      </c>
      <c r="M60" s="563" t="e">
        <f>IF(ISNUMBER(Regressions!N70),ROUND(Regressions!N70, 1), NA())</f>
        <v>#N/A</v>
      </c>
      <c r="N60" s="564" t="e">
        <f>IF(ISNUMBER(Regressions!O70),ROUND(Regressions!O70, 1), NA())</f>
        <v>#N/A</v>
      </c>
      <c r="O60" s="565" t="e">
        <f>IF(ISNUMBER(Regressions!Q70),ROUND(Regressions!Q70, 1), NA())</f>
        <v>#N/A</v>
      </c>
      <c r="P60" s="561" t="e">
        <f>IF(ISNUMBER(Regressions!R70),ROUND(Regressions!R70, 1), NA())</f>
        <v>#N/A</v>
      </c>
      <c r="Q60" s="567" t="e">
        <f>IF(ISNUMBER(Regressions!S70),ROUND(Regressions!S70, 1), NA())</f>
        <v>#N/A</v>
      </c>
      <c r="R60" s="563" t="e">
        <f>IF(ISNUMBER(Regressions!T70),ROUND(Regressions!T70, 1), NA())</f>
        <v>#N/A</v>
      </c>
      <c r="S60" s="564" t="e">
        <f>IF(ISNUMBER(Regressions!U70),ROUND(Regressions!U70, 1), NA())</f>
        <v>#N/A</v>
      </c>
    </row>
    <row r="61" spans="1:19" hidden="1" x14ac:dyDescent="0.25">
      <c r="A61" s="541" t="str">
        <f>+Introduction!$C$7</f>
        <v>السودان</v>
      </c>
      <c r="B61" s="542">
        <f>IF(ISBLANK(Regressions!B71), " ", Regressions!B71)</f>
        <v>2026</v>
      </c>
      <c r="C61" s="541" t="str">
        <f>HLOOKUP(Introduction!$G$4,nametranslations,26,FALSE)</f>
        <v>الحضاري</v>
      </c>
      <c r="D61" s="544" t="str">
        <f>IF(ISBLANK(Regressions!D71), " ", Regressions!D71)</f>
        <v xml:space="preserve"> </v>
      </c>
      <c r="E61" s="545" t="e">
        <f>IF(ISNUMBER(Regressions!E71),ROUND(Regressions!E71, 1), NA())</f>
        <v>#N/A</v>
      </c>
      <c r="F61" s="546" t="e">
        <f>IF(ISNUMBER(Regressions!F71),ROUND(Regressions!F71, 1), NA())</f>
        <v>#N/A</v>
      </c>
      <c r="G61" s="547" t="e">
        <f>IF(ISNUMBER(Regressions!G71),ROUND(Regressions!G71, 1), NA())</f>
        <v>#N/A</v>
      </c>
      <c r="H61" s="548" t="e">
        <f>IF(ISNUMBER(Regressions!H71),ROUND(Regressions!H71, 1), NA())</f>
        <v>#N/A</v>
      </c>
      <c r="I61" s="549" t="e">
        <f>IF(ISNUMBER(Regressions!I71),ROUND(Regressions!I71, 1), NA())</f>
        <v>#N/A</v>
      </c>
      <c r="J61" s="550" t="e">
        <f>IF(ISNUMBER(Regressions!K71),ROUND(Regressions!K71, 1), NA())</f>
        <v>#N/A</v>
      </c>
      <c r="K61" s="546" t="e">
        <f>IF(ISNUMBER(Regressions!L71),ROUND(Regressions!L71, 1), NA())</f>
        <v>#N/A</v>
      </c>
      <c r="L61" s="551" t="e">
        <f>IF(ISNUMBER(Regressions!M71),ROUND(Regressions!M71, 1), NA())</f>
        <v>#N/A</v>
      </c>
      <c r="M61" s="548" t="e">
        <f>IF(ISNUMBER(Regressions!N71),ROUND(Regressions!N71, 1), NA())</f>
        <v>#N/A</v>
      </c>
      <c r="N61" s="549" t="e">
        <f>IF(ISNUMBER(Regressions!O71),ROUND(Regressions!O71, 1), NA())</f>
        <v>#N/A</v>
      </c>
      <c r="O61" s="550" t="e">
        <f>IF(ISNUMBER(Regressions!Q71),ROUND(Regressions!Q71, 1), NA())</f>
        <v>#N/A</v>
      </c>
      <c r="P61" s="546" t="e">
        <f>IF(ISNUMBER(Regressions!R71),ROUND(Regressions!R71, 1), NA())</f>
        <v>#N/A</v>
      </c>
      <c r="Q61" s="552" t="e">
        <f>IF(ISNUMBER(Regressions!S71),ROUND(Regressions!S71, 1), NA())</f>
        <v>#N/A</v>
      </c>
      <c r="R61" s="548" t="e">
        <f>IF(ISNUMBER(Regressions!T71),ROUND(Regressions!T71, 1), NA())</f>
        <v>#N/A</v>
      </c>
      <c r="S61" s="549" t="e">
        <f>IF(ISNUMBER(Regressions!U71),ROUND(Regressions!U71, 1), NA())</f>
        <v>#N/A</v>
      </c>
    </row>
    <row r="62" spans="1:19" hidden="1" x14ac:dyDescent="0.25">
      <c r="A62" s="541" t="str">
        <f>+Introduction!$C$7</f>
        <v>السودان</v>
      </c>
      <c r="B62" s="542">
        <f>IF(ISBLANK(Regressions!B72), " ", Regressions!B72)</f>
        <v>2027</v>
      </c>
      <c r="C62" s="541" t="str">
        <f>HLOOKUP(Introduction!$G$4,nametranslations,26,FALSE)</f>
        <v>الحضاري</v>
      </c>
      <c r="D62" s="544" t="str">
        <f>IF(ISBLANK(Regressions!D72), " ", Regressions!D72)</f>
        <v xml:space="preserve"> </v>
      </c>
      <c r="E62" s="545" t="e">
        <f>IF(ISNUMBER(Regressions!E72),ROUND(Regressions!E72, 1), NA())</f>
        <v>#N/A</v>
      </c>
      <c r="F62" s="546" t="e">
        <f>IF(ISNUMBER(Regressions!F72),ROUND(Regressions!F72, 1), NA())</f>
        <v>#N/A</v>
      </c>
      <c r="G62" s="547" t="e">
        <f>IF(ISNUMBER(Regressions!G72),ROUND(Regressions!G72, 1), NA())</f>
        <v>#N/A</v>
      </c>
      <c r="H62" s="548" t="e">
        <f>IF(ISNUMBER(Regressions!H72),ROUND(Regressions!H72, 1), NA())</f>
        <v>#N/A</v>
      </c>
      <c r="I62" s="549" t="e">
        <f>IF(ISNUMBER(Regressions!I72),ROUND(Regressions!I72, 1), NA())</f>
        <v>#N/A</v>
      </c>
      <c r="J62" s="550" t="e">
        <f>IF(ISNUMBER(Regressions!K72),ROUND(Regressions!K72, 1), NA())</f>
        <v>#N/A</v>
      </c>
      <c r="K62" s="546" t="e">
        <f>IF(ISNUMBER(Regressions!L72),ROUND(Regressions!L72, 1), NA())</f>
        <v>#N/A</v>
      </c>
      <c r="L62" s="551" t="e">
        <f>IF(ISNUMBER(Regressions!M72),ROUND(Regressions!M72, 1), NA())</f>
        <v>#N/A</v>
      </c>
      <c r="M62" s="548" t="e">
        <f>IF(ISNUMBER(Regressions!N72),ROUND(Regressions!N72, 1), NA())</f>
        <v>#N/A</v>
      </c>
      <c r="N62" s="549" t="e">
        <f>IF(ISNUMBER(Regressions!O72),ROUND(Regressions!O72, 1), NA())</f>
        <v>#N/A</v>
      </c>
      <c r="O62" s="550" t="e">
        <f>IF(ISNUMBER(Regressions!Q72),ROUND(Regressions!Q72, 1), NA())</f>
        <v>#N/A</v>
      </c>
      <c r="P62" s="546" t="e">
        <f>IF(ISNUMBER(Regressions!R72),ROUND(Regressions!R72, 1), NA())</f>
        <v>#N/A</v>
      </c>
      <c r="Q62" s="552" t="e">
        <f>IF(ISNUMBER(Regressions!S72),ROUND(Regressions!S72, 1), NA())</f>
        <v>#N/A</v>
      </c>
      <c r="R62" s="548" t="e">
        <f>IF(ISNUMBER(Regressions!T72),ROUND(Regressions!T72, 1), NA())</f>
        <v>#N/A</v>
      </c>
      <c r="S62" s="549" t="e">
        <f>IF(ISNUMBER(Regressions!U72),ROUND(Regressions!U72, 1), NA())</f>
        <v>#N/A</v>
      </c>
    </row>
    <row r="63" spans="1:19" hidden="1" x14ac:dyDescent="0.25">
      <c r="A63" s="541" t="str">
        <f>+Introduction!$C$7</f>
        <v>السودان</v>
      </c>
      <c r="B63" s="542">
        <f>IF(ISBLANK(Regressions!B73), " ", Regressions!B73)</f>
        <v>2028</v>
      </c>
      <c r="C63" s="541" t="str">
        <f>HLOOKUP(Introduction!$G$4,nametranslations,26,FALSE)</f>
        <v>الحضاري</v>
      </c>
      <c r="D63" s="544" t="str">
        <f>IF(ISBLANK(Regressions!D73), " ", Regressions!D73)</f>
        <v xml:space="preserve"> </v>
      </c>
      <c r="E63" s="545" t="e">
        <f>IF(ISNUMBER(Regressions!E73),ROUND(Regressions!E73, 1), NA())</f>
        <v>#N/A</v>
      </c>
      <c r="F63" s="546" t="e">
        <f>IF(ISNUMBER(Regressions!F73),ROUND(Regressions!F73, 1), NA())</f>
        <v>#N/A</v>
      </c>
      <c r="G63" s="547" t="e">
        <f>IF(ISNUMBER(Regressions!G73),ROUND(Regressions!G73, 1), NA())</f>
        <v>#N/A</v>
      </c>
      <c r="H63" s="548" t="e">
        <f>IF(ISNUMBER(Regressions!H73),ROUND(Regressions!H73, 1), NA())</f>
        <v>#N/A</v>
      </c>
      <c r="I63" s="549" t="e">
        <f>IF(ISNUMBER(Regressions!I73),ROUND(Regressions!I73, 1), NA())</f>
        <v>#N/A</v>
      </c>
      <c r="J63" s="550" t="e">
        <f>IF(ISNUMBER(Regressions!K73),ROUND(Regressions!K73, 1), NA())</f>
        <v>#N/A</v>
      </c>
      <c r="K63" s="546" t="e">
        <f>IF(ISNUMBER(Regressions!L73),ROUND(Regressions!L73, 1), NA())</f>
        <v>#N/A</v>
      </c>
      <c r="L63" s="551" t="e">
        <f>IF(ISNUMBER(Regressions!M73),ROUND(Regressions!M73, 1), NA())</f>
        <v>#N/A</v>
      </c>
      <c r="M63" s="548" t="e">
        <f>IF(ISNUMBER(Regressions!N73),ROUND(Regressions!N73, 1), NA())</f>
        <v>#N/A</v>
      </c>
      <c r="N63" s="549" t="e">
        <f>IF(ISNUMBER(Regressions!O73),ROUND(Regressions!O73, 1), NA())</f>
        <v>#N/A</v>
      </c>
      <c r="O63" s="550" t="e">
        <f>IF(ISNUMBER(Regressions!Q73),ROUND(Regressions!Q73, 1), NA())</f>
        <v>#N/A</v>
      </c>
      <c r="P63" s="546" t="e">
        <f>IF(ISNUMBER(Regressions!R73),ROUND(Regressions!R73, 1), NA())</f>
        <v>#N/A</v>
      </c>
      <c r="Q63" s="552" t="e">
        <f>IF(ISNUMBER(Regressions!S73),ROUND(Regressions!S73, 1), NA())</f>
        <v>#N/A</v>
      </c>
      <c r="R63" s="548" t="e">
        <f>IF(ISNUMBER(Regressions!T73),ROUND(Regressions!T73, 1), NA())</f>
        <v>#N/A</v>
      </c>
      <c r="S63" s="549" t="e">
        <f>IF(ISNUMBER(Regressions!U73),ROUND(Regressions!U73, 1), NA())</f>
        <v>#N/A</v>
      </c>
    </row>
    <row r="64" spans="1:19" hidden="1" x14ac:dyDescent="0.25">
      <c r="A64" s="541" t="str">
        <f>+Introduction!$C$7</f>
        <v>السودان</v>
      </c>
      <c r="B64" s="542">
        <f>IF(ISBLANK(Regressions!B74), " ", Regressions!B74)</f>
        <v>2029</v>
      </c>
      <c r="C64" s="541" t="str">
        <f>HLOOKUP(Introduction!$G$4,nametranslations,26,FALSE)</f>
        <v>الحضاري</v>
      </c>
      <c r="D64" s="544" t="str">
        <f>IF(ISBLANK(Regressions!D74), " ", Regressions!D74)</f>
        <v xml:space="preserve"> </v>
      </c>
      <c r="E64" s="545" t="e">
        <f>IF(ISNUMBER(Regressions!E74),ROUND(Regressions!E74, 1), NA())</f>
        <v>#N/A</v>
      </c>
      <c r="F64" s="546" t="e">
        <f>IF(ISNUMBER(Regressions!F74),ROUND(Regressions!F74, 1), NA())</f>
        <v>#N/A</v>
      </c>
      <c r="G64" s="547" t="e">
        <f>IF(ISNUMBER(Regressions!G74),ROUND(Regressions!G74, 1), NA())</f>
        <v>#N/A</v>
      </c>
      <c r="H64" s="548" t="e">
        <f>IF(ISNUMBER(Regressions!H74),ROUND(Regressions!H74, 1), NA())</f>
        <v>#N/A</v>
      </c>
      <c r="I64" s="549" t="e">
        <f>IF(ISNUMBER(Regressions!I74),ROUND(Regressions!I74, 1), NA())</f>
        <v>#N/A</v>
      </c>
      <c r="J64" s="550" t="e">
        <f>IF(ISNUMBER(Regressions!K74),ROUND(Regressions!K74, 1), NA())</f>
        <v>#N/A</v>
      </c>
      <c r="K64" s="546" t="e">
        <f>IF(ISNUMBER(Regressions!L74),ROUND(Regressions!L74, 1), NA())</f>
        <v>#N/A</v>
      </c>
      <c r="L64" s="551" t="e">
        <f>IF(ISNUMBER(Regressions!M74),ROUND(Regressions!M74, 1), NA())</f>
        <v>#N/A</v>
      </c>
      <c r="M64" s="548" t="e">
        <f>IF(ISNUMBER(Regressions!N74),ROUND(Regressions!N74, 1), NA())</f>
        <v>#N/A</v>
      </c>
      <c r="N64" s="549" t="e">
        <f>IF(ISNUMBER(Regressions!O74),ROUND(Regressions!O74, 1), NA())</f>
        <v>#N/A</v>
      </c>
      <c r="O64" s="550" t="e">
        <f>IF(ISNUMBER(Regressions!Q74),ROUND(Regressions!Q74, 1), NA())</f>
        <v>#N/A</v>
      </c>
      <c r="P64" s="546" t="e">
        <f>IF(ISNUMBER(Regressions!R74),ROUND(Regressions!R74, 1), NA())</f>
        <v>#N/A</v>
      </c>
      <c r="Q64" s="552" t="e">
        <f>IF(ISNUMBER(Regressions!S74),ROUND(Regressions!S74, 1), NA())</f>
        <v>#N/A</v>
      </c>
      <c r="R64" s="548" t="e">
        <f>IF(ISNUMBER(Regressions!T74),ROUND(Regressions!T74, 1), NA())</f>
        <v>#N/A</v>
      </c>
      <c r="S64" s="549" t="e">
        <f>IF(ISNUMBER(Regressions!U74),ROUND(Regressions!U74, 1), NA())</f>
        <v>#N/A</v>
      </c>
    </row>
    <row r="65" spans="1:19" hidden="1" x14ac:dyDescent="0.25">
      <c r="A65" s="541" t="str">
        <f>+Introduction!$C$7</f>
        <v>السودان</v>
      </c>
      <c r="B65" s="542">
        <f>IF(ISBLANK(Regressions!B75), " ", Regressions!B75)</f>
        <v>2030</v>
      </c>
      <c r="C65" s="541" t="str">
        <f>HLOOKUP(Introduction!$G$4,nametranslations,26,FALSE)</f>
        <v>الحضاري</v>
      </c>
      <c r="D65" s="544" t="str">
        <f>IF(ISBLANK(Regressions!D75), " ", Regressions!D75)</f>
        <v xml:space="preserve"> </v>
      </c>
      <c r="E65" s="545" t="e">
        <f>IF(ISNUMBER(Regressions!E75),ROUND(Regressions!E75, 1), NA())</f>
        <v>#N/A</v>
      </c>
      <c r="F65" s="546" t="e">
        <f>IF(ISNUMBER(Regressions!F75),ROUND(Regressions!F75, 1), NA())</f>
        <v>#N/A</v>
      </c>
      <c r="G65" s="547" t="e">
        <f>IF(ISNUMBER(Regressions!G75),ROUND(Regressions!G75, 1), NA())</f>
        <v>#N/A</v>
      </c>
      <c r="H65" s="548" t="e">
        <f>IF(ISNUMBER(Regressions!H75),ROUND(Regressions!H75, 1), NA())</f>
        <v>#N/A</v>
      </c>
      <c r="I65" s="549" t="e">
        <f>IF(ISNUMBER(Regressions!I75),ROUND(Regressions!I75, 1), NA())</f>
        <v>#N/A</v>
      </c>
      <c r="J65" s="550" t="e">
        <f>IF(ISNUMBER(Regressions!K75),ROUND(Regressions!K75, 1), NA())</f>
        <v>#N/A</v>
      </c>
      <c r="K65" s="546" t="e">
        <f>IF(ISNUMBER(Regressions!L75),ROUND(Regressions!L75, 1), NA())</f>
        <v>#N/A</v>
      </c>
      <c r="L65" s="551" t="e">
        <f>IF(ISNUMBER(Regressions!M75),ROUND(Regressions!M75, 1), NA())</f>
        <v>#N/A</v>
      </c>
      <c r="M65" s="548" t="e">
        <f>IF(ISNUMBER(Regressions!N75),ROUND(Regressions!N75, 1), NA())</f>
        <v>#N/A</v>
      </c>
      <c r="N65" s="549" t="e">
        <f>IF(ISNUMBER(Regressions!O75),ROUND(Regressions!O75, 1), NA())</f>
        <v>#N/A</v>
      </c>
      <c r="O65" s="550" t="e">
        <f>IF(ISNUMBER(Regressions!Q75),ROUND(Regressions!Q75, 1), NA())</f>
        <v>#N/A</v>
      </c>
      <c r="P65" s="546" t="e">
        <f>IF(ISNUMBER(Regressions!R75),ROUND(Regressions!R75, 1), NA())</f>
        <v>#N/A</v>
      </c>
      <c r="Q65" s="552" t="e">
        <f>IF(ISNUMBER(Regressions!S75),ROUND(Regressions!S75, 1), NA())</f>
        <v>#N/A</v>
      </c>
      <c r="R65" s="548" t="e">
        <f>IF(ISNUMBER(Regressions!T75),ROUND(Regressions!T75, 1), NA())</f>
        <v>#N/A</v>
      </c>
      <c r="S65" s="549" t="e">
        <f>IF(ISNUMBER(Regressions!U75),ROUND(Regressions!U75, 1), NA())</f>
        <v>#N/A</v>
      </c>
    </row>
    <row r="66" spans="1:19" x14ac:dyDescent="0.25">
      <c r="A66" s="541" t="str">
        <f>+Introduction!$C$7</f>
        <v>السودان</v>
      </c>
      <c r="B66" s="542">
        <f>IF(ISBLANK(Regressions!B76), " ", Regressions!B76)</f>
        <v>2000</v>
      </c>
      <c r="C66" s="541" t="str">
        <f>HLOOKUP(Introduction!$G$4,nametranslations,25,FALSE)</f>
        <v>ريفي</v>
      </c>
      <c r="D66" s="544">
        <f>IF(ISBLANK(Regressions!D76), " ", Regressions!D76)</f>
        <v>6662994.3475021357</v>
      </c>
      <c r="E66" s="545" t="e">
        <f>IF(ISNUMBER(Regressions!E76),ROUND(Regressions!E76, 1), NA())</f>
        <v>#N/A</v>
      </c>
      <c r="F66" s="546" t="e">
        <f>IF(ISNUMBER(Regressions!F76),ROUND(Regressions!F76, 1), NA())</f>
        <v>#N/A</v>
      </c>
      <c r="G66" s="547" t="e">
        <f>IF(ISNUMBER(Regressions!G76),ROUND(Regressions!G76, 1), NA())</f>
        <v>#N/A</v>
      </c>
      <c r="H66" s="548" t="e">
        <f>IF(ISNUMBER(Regressions!H76),ROUND(Regressions!H76, 1), NA())</f>
        <v>#N/A</v>
      </c>
      <c r="I66" s="549" t="e">
        <f>IF(ISNUMBER(Regressions!I76),ROUND(Regressions!I76, 1), NA())</f>
        <v>#N/A</v>
      </c>
      <c r="J66" s="550" t="e">
        <f>IF(ISNUMBER(Regressions!K76),ROUND(Regressions!K76, 1), NA())</f>
        <v>#N/A</v>
      </c>
      <c r="K66" s="546" t="e">
        <f>IF(ISNUMBER(Regressions!L76),ROUND(Regressions!L76, 1), NA())</f>
        <v>#N/A</v>
      </c>
      <c r="L66" s="551" t="e">
        <f>IF(ISNUMBER(Regressions!M76),ROUND(Regressions!M76, 1), NA())</f>
        <v>#N/A</v>
      </c>
      <c r="M66" s="548" t="e">
        <f>IF(ISNUMBER(Regressions!N76),ROUND(Regressions!N76, 1), NA())</f>
        <v>#N/A</v>
      </c>
      <c r="N66" s="549" t="e">
        <f>IF(ISNUMBER(Regressions!O76),ROUND(Regressions!O76, 1), NA())</f>
        <v>#N/A</v>
      </c>
      <c r="O66" s="550" t="e">
        <f>IF(ISNUMBER(Regressions!Q76),ROUND(Regressions!Q76, 1), NA())</f>
        <v>#N/A</v>
      </c>
      <c r="P66" s="546" t="e">
        <f>IF(ISNUMBER(Regressions!R76),ROUND(Regressions!R76, 1), NA())</f>
        <v>#N/A</v>
      </c>
      <c r="Q66" s="552" t="e">
        <f>IF(ISNUMBER(Regressions!S76),ROUND(Regressions!S76, 1), NA())</f>
        <v>#N/A</v>
      </c>
      <c r="R66" s="548" t="e">
        <f>IF(ISNUMBER(Regressions!T76),ROUND(Regressions!T76, 1), NA())</f>
        <v>#N/A</v>
      </c>
      <c r="S66" s="549" t="e">
        <f>IF(ISNUMBER(Regressions!U76),ROUND(Regressions!U76, 1), NA())</f>
        <v>#N/A</v>
      </c>
    </row>
    <row r="67" spans="1:19" x14ac:dyDescent="0.25">
      <c r="A67" s="541" t="str">
        <f>+Introduction!$C$7</f>
        <v>السودان</v>
      </c>
      <c r="B67" s="542">
        <f>IF(ISBLANK(Regressions!B77), " ", Regressions!B77)</f>
        <v>2001</v>
      </c>
      <c r="C67" s="541" t="str">
        <f>HLOOKUP(Introduction!$G$4,nametranslations,25,FALSE)</f>
        <v>ريفي</v>
      </c>
      <c r="D67" s="544">
        <f>IF(ISBLANK(Regressions!D77), " ", Regressions!D77)</f>
        <v>6824688.1009150697</v>
      </c>
      <c r="E67" s="545" t="e">
        <f>IF(ISNUMBER(Regressions!E77),ROUND(Regressions!E77, 1), NA())</f>
        <v>#N/A</v>
      </c>
      <c r="F67" s="546" t="e">
        <f>IF(ISNUMBER(Regressions!F77),ROUND(Regressions!F77, 1), NA())</f>
        <v>#N/A</v>
      </c>
      <c r="G67" s="547" t="e">
        <f>IF(ISNUMBER(Regressions!G77),ROUND(Regressions!G77, 1), NA())</f>
        <v>#N/A</v>
      </c>
      <c r="H67" s="548" t="e">
        <f>IF(ISNUMBER(Regressions!H77),ROUND(Regressions!H77, 1), NA())</f>
        <v>#N/A</v>
      </c>
      <c r="I67" s="549" t="e">
        <f>IF(ISNUMBER(Regressions!I77),ROUND(Regressions!I77, 1), NA())</f>
        <v>#N/A</v>
      </c>
      <c r="J67" s="550" t="e">
        <f>IF(ISNUMBER(Regressions!K77),ROUND(Regressions!K77, 1), NA())</f>
        <v>#N/A</v>
      </c>
      <c r="K67" s="546" t="e">
        <f>IF(ISNUMBER(Regressions!L77),ROUND(Regressions!L77, 1), NA())</f>
        <v>#N/A</v>
      </c>
      <c r="L67" s="551" t="e">
        <f>IF(ISNUMBER(Regressions!M77),ROUND(Regressions!M77, 1), NA())</f>
        <v>#N/A</v>
      </c>
      <c r="M67" s="548" t="e">
        <f>IF(ISNUMBER(Regressions!N77),ROUND(Regressions!N77, 1), NA())</f>
        <v>#N/A</v>
      </c>
      <c r="N67" s="549" t="e">
        <f>IF(ISNUMBER(Regressions!O77),ROUND(Regressions!O77, 1), NA())</f>
        <v>#N/A</v>
      </c>
      <c r="O67" s="550" t="e">
        <f>IF(ISNUMBER(Regressions!Q77),ROUND(Regressions!Q77, 1), NA())</f>
        <v>#N/A</v>
      </c>
      <c r="P67" s="546" t="e">
        <f>IF(ISNUMBER(Regressions!R77),ROUND(Regressions!R77, 1), NA())</f>
        <v>#N/A</v>
      </c>
      <c r="Q67" s="552" t="e">
        <f>IF(ISNUMBER(Regressions!S77),ROUND(Regressions!S77, 1), NA())</f>
        <v>#N/A</v>
      </c>
      <c r="R67" s="548" t="e">
        <f>IF(ISNUMBER(Regressions!T77),ROUND(Regressions!T77, 1), NA())</f>
        <v>#N/A</v>
      </c>
      <c r="S67" s="549" t="e">
        <f>IF(ISNUMBER(Regressions!U77),ROUND(Regressions!U77, 1), NA())</f>
        <v>#N/A</v>
      </c>
    </row>
    <row r="68" spans="1:19" x14ac:dyDescent="0.25">
      <c r="A68" s="541" t="str">
        <f>+Introduction!$C$7</f>
        <v>السودان</v>
      </c>
      <c r="B68" s="542">
        <f>IF(ISBLANK(Regressions!B78), " ", Regressions!B78)</f>
        <v>2002</v>
      </c>
      <c r="C68" s="541" t="str">
        <f>HLOOKUP(Introduction!$G$4,nametranslations,25,FALSE)</f>
        <v>ريفي</v>
      </c>
      <c r="D68" s="544">
        <f>IF(ISBLANK(Regressions!D78), " ", Regressions!D78)</f>
        <v>6982016.9686842347</v>
      </c>
      <c r="E68" s="545" t="e">
        <f>IF(ISNUMBER(Regressions!E78),ROUND(Regressions!E78, 1), NA())</f>
        <v>#N/A</v>
      </c>
      <c r="F68" s="546" t="e">
        <f>IF(ISNUMBER(Regressions!F78),ROUND(Regressions!F78, 1), NA())</f>
        <v>#N/A</v>
      </c>
      <c r="G68" s="547" t="e">
        <f>IF(ISNUMBER(Regressions!G78),ROUND(Regressions!G78, 1), NA())</f>
        <v>#N/A</v>
      </c>
      <c r="H68" s="548" t="e">
        <f>IF(ISNUMBER(Regressions!H78),ROUND(Regressions!H78, 1), NA())</f>
        <v>#N/A</v>
      </c>
      <c r="I68" s="549" t="e">
        <f>IF(ISNUMBER(Regressions!I78),ROUND(Regressions!I78, 1), NA())</f>
        <v>#N/A</v>
      </c>
      <c r="J68" s="550" t="e">
        <f>IF(ISNUMBER(Regressions!K78),ROUND(Regressions!K78, 1), NA())</f>
        <v>#N/A</v>
      </c>
      <c r="K68" s="546" t="e">
        <f>IF(ISNUMBER(Regressions!L78),ROUND(Regressions!L78, 1), NA())</f>
        <v>#N/A</v>
      </c>
      <c r="L68" s="551" t="e">
        <f>IF(ISNUMBER(Regressions!M78),ROUND(Regressions!M78, 1), NA())</f>
        <v>#N/A</v>
      </c>
      <c r="M68" s="548" t="e">
        <f>IF(ISNUMBER(Regressions!N78),ROUND(Regressions!N78, 1), NA())</f>
        <v>#N/A</v>
      </c>
      <c r="N68" s="549" t="e">
        <f>IF(ISNUMBER(Regressions!O78),ROUND(Regressions!O78, 1), NA())</f>
        <v>#N/A</v>
      </c>
      <c r="O68" s="550" t="e">
        <f>IF(ISNUMBER(Regressions!Q78),ROUND(Regressions!Q78, 1), NA())</f>
        <v>#N/A</v>
      </c>
      <c r="P68" s="546" t="e">
        <f>IF(ISNUMBER(Regressions!R78),ROUND(Regressions!R78, 1), NA())</f>
        <v>#N/A</v>
      </c>
      <c r="Q68" s="552" t="e">
        <f>IF(ISNUMBER(Regressions!S78),ROUND(Regressions!S78, 1), NA())</f>
        <v>#N/A</v>
      </c>
      <c r="R68" s="548" t="e">
        <f>IF(ISNUMBER(Regressions!T78),ROUND(Regressions!T78, 1), NA())</f>
        <v>#N/A</v>
      </c>
      <c r="S68" s="549" t="e">
        <f>IF(ISNUMBER(Regressions!U78),ROUND(Regressions!U78, 1), NA())</f>
        <v>#N/A</v>
      </c>
    </row>
    <row r="69" spans="1:19" x14ac:dyDescent="0.25">
      <c r="A69" s="541" t="str">
        <f>+Introduction!$C$7</f>
        <v>السودان</v>
      </c>
      <c r="B69" s="542">
        <f>IF(ISBLANK(Regressions!B79), " ", Regressions!B79)</f>
        <v>2003</v>
      </c>
      <c r="C69" s="541" t="str">
        <f>HLOOKUP(Introduction!$G$4,nametranslations,25,FALSE)</f>
        <v>ريفي</v>
      </c>
      <c r="D69" s="544">
        <f>IF(ISBLANK(Regressions!D79), " ", Regressions!D79)</f>
        <v>7134725.5547676086</v>
      </c>
      <c r="E69" s="545" t="e">
        <f>IF(ISNUMBER(Regressions!E79),ROUND(Regressions!E79, 1), NA())</f>
        <v>#N/A</v>
      </c>
      <c r="F69" s="546" t="e">
        <f>IF(ISNUMBER(Regressions!F79),ROUND(Regressions!F79, 1), NA())</f>
        <v>#N/A</v>
      </c>
      <c r="G69" s="547" t="e">
        <f>IF(ISNUMBER(Regressions!G79),ROUND(Regressions!G79, 1), NA())</f>
        <v>#N/A</v>
      </c>
      <c r="H69" s="548" t="e">
        <f>IF(ISNUMBER(Regressions!H79),ROUND(Regressions!H79, 1), NA())</f>
        <v>#N/A</v>
      </c>
      <c r="I69" s="549" t="e">
        <f>IF(ISNUMBER(Regressions!I79),ROUND(Regressions!I79, 1), NA())</f>
        <v>#N/A</v>
      </c>
      <c r="J69" s="550" t="e">
        <f>IF(ISNUMBER(Regressions!K79),ROUND(Regressions!K79, 1), NA())</f>
        <v>#N/A</v>
      </c>
      <c r="K69" s="546" t="e">
        <f>IF(ISNUMBER(Regressions!L79),ROUND(Regressions!L79, 1), NA())</f>
        <v>#N/A</v>
      </c>
      <c r="L69" s="551" t="e">
        <f>IF(ISNUMBER(Regressions!M79),ROUND(Regressions!M79, 1), NA())</f>
        <v>#N/A</v>
      </c>
      <c r="M69" s="548" t="e">
        <f>IF(ISNUMBER(Regressions!N79),ROUND(Regressions!N79, 1), NA())</f>
        <v>#N/A</v>
      </c>
      <c r="N69" s="549" t="e">
        <f>IF(ISNUMBER(Regressions!O79),ROUND(Regressions!O79, 1), NA())</f>
        <v>#N/A</v>
      </c>
      <c r="O69" s="550" t="e">
        <f>IF(ISNUMBER(Regressions!Q79),ROUND(Regressions!Q79, 1), NA())</f>
        <v>#N/A</v>
      </c>
      <c r="P69" s="546" t="e">
        <f>IF(ISNUMBER(Regressions!R79),ROUND(Regressions!R79, 1), NA())</f>
        <v>#N/A</v>
      </c>
      <c r="Q69" s="552" t="e">
        <f>IF(ISNUMBER(Regressions!S79),ROUND(Regressions!S79, 1), NA())</f>
        <v>#N/A</v>
      </c>
      <c r="R69" s="548" t="e">
        <f>IF(ISNUMBER(Regressions!T79),ROUND(Regressions!T79, 1), NA())</f>
        <v>#N/A</v>
      </c>
      <c r="S69" s="549" t="e">
        <f>IF(ISNUMBER(Regressions!U79),ROUND(Regressions!U79, 1), NA())</f>
        <v>#N/A</v>
      </c>
    </row>
    <row r="70" spans="1:19" x14ac:dyDescent="0.25">
      <c r="A70" s="541" t="str">
        <f>+Introduction!$C$7</f>
        <v>السودان</v>
      </c>
      <c r="B70" s="542">
        <f>IF(ISBLANK(Regressions!B80), " ", Regressions!B80)</f>
        <v>2004</v>
      </c>
      <c r="C70" s="541" t="str">
        <f>HLOOKUP(Introduction!$G$4,nametranslations,25,FALSE)</f>
        <v>ريفي</v>
      </c>
      <c r="D70" s="544">
        <f>IF(ISBLANK(Regressions!D80), " ", Regressions!D80)</f>
        <v>7265643.9729602048</v>
      </c>
      <c r="E70" s="545" t="e">
        <f>IF(ISNUMBER(Regressions!E80),ROUND(Regressions!E80, 1), NA())</f>
        <v>#N/A</v>
      </c>
      <c r="F70" s="546" t="e">
        <f>IF(ISNUMBER(Regressions!F80),ROUND(Regressions!F80, 1), NA())</f>
        <v>#N/A</v>
      </c>
      <c r="G70" s="547" t="e">
        <f>IF(ISNUMBER(Regressions!G80),ROUND(Regressions!G80, 1), NA())</f>
        <v>#N/A</v>
      </c>
      <c r="H70" s="548" t="e">
        <f>IF(ISNUMBER(Regressions!H80),ROUND(Regressions!H80, 1), NA())</f>
        <v>#N/A</v>
      </c>
      <c r="I70" s="549" t="e">
        <f>IF(ISNUMBER(Regressions!I80),ROUND(Regressions!I80, 1), NA())</f>
        <v>#N/A</v>
      </c>
      <c r="J70" s="550" t="e">
        <f>IF(ISNUMBER(Regressions!K80),ROUND(Regressions!K80, 1), NA())</f>
        <v>#N/A</v>
      </c>
      <c r="K70" s="546" t="e">
        <f>IF(ISNUMBER(Regressions!L80),ROUND(Regressions!L80, 1), NA())</f>
        <v>#N/A</v>
      </c>
      <c r="L70" s="551" t="e">
        <f>IF(ISNUMBER(Regressions!M80),ROUND(Regressions!M80, 1), NA())</f>
        <v>#N/A</v>
      </c>
      <c r="M70" s="548" t="e">
        <f>IF(ISNUMBER(Regressions!N80),ROUND(Regressions!N80, 1), NA())</f>
        <v>#N/A</v>
      </c>
      <c r="N70" s="549" t="e">
        <f>IF(ISNUMBER(Regressions!O80),ROUND(Regressions!O80, 1), NA())</f>
        <v>#N/A</v>
      </c>
      <c r="O70" s="550" t="e">
        <f>IF(ISNUMBER(Regressions!Q80),ROUND(Regressions!Q80, 1), NA())</f>
        <v>#N/A</v>
      </c>
      <c r="P70" s="546" t="e">
        <f>IF(ISNUMBER(Regressions!R80),ROUND(Regressions!R80, 1), NA())</f>
        <v>#N/A</v>
      </c>
      <c r="Q70" s="552" t="e">
        <f>IF(ISNUMBER(Regressions!S80),ROUND(Regressions!S80, 1), NA())</f>
        <v>#N/A</v>
      </c>
      <c r="R70" s="548" t="e">
        <f>IF(ISNUMBER(Regressions!T80),ROUND(Regressions!T80, 1), NA())</f>
        <v>#N/A</v>
      </c>
      <c r="S70" s="549" t="e">
        <f>IF(ISNUMBER(Regressions!U80),ROUND(Regressions!U80, 1), NA())</f>
        <v>#N/A</v>
      </c>
    </row>
    <row r="71" spans="1:19" x14ac:dyDescent="0.25">
      <c r="A71" s="541" t="str">
        <f>+Introduction!$C$7</f>
        <v>السودان</v>
      </c>
      <c r="B71" s="542">
        <f>IF(ISBLANK(Regressions!B81), " ", Regressions!B81)</f>
        <v>2005</v>
      </c>
      <c r="C71" s="541" t="str">
        <f>HLOOKUP(Introduction!$G$4,nametranslations,25,FALSE)</f>
        <v>ريفي</v>
      </c>
      <c r="D71" s="544">
        <f>IF(ISBLANK(Regressions!D81), " ", Regressions!D81)</f>
        <v>7425773.558081436</v>
      </c>
      <c r="E71" s="545" t="e">
        <f>IF(ISNUMBER(Regressions!E81),ROUND(Regressions!E81, 1), NA())</f>
        <v>#N/A</v>
      </c>
      <c r="F71" s="546" t="e">
        <f>IF(ISNUMBER(Regressions!F81),ROUND(Regressions!F81, 1), NA())</f>
        <v>#N/A</v>
      </c>
      <c r="G71" s="547" t="e">
        <f>IF(ISNUMBER(Regressions!G81),ROUND(Regressions!G81, 1), NA())</f>
        <v>#N/A</v>
      </c>
      <c r="H71" s="548" t="e">
        <f>IF(ISNUMBER(Regressions!H81),ROUND(Regressions!H81, 1), NA())</f>
        <v>#N/A</v>
      </c>
      <c r="I71" s="549" t="e">
        <f>IF(ISNUMBER(Regressions!I81),ROUND(Regressions!I81, 1), NA())</f>
        <v>#N/A</v>
      </c>
      <c r="J71" s="550" t="e">
        <f>IF(ISNUMBER(Regressions!K81),ROUND(Regressions!K81, 1), NA())</f>
        <v>#N/A</v>
      </c>
      <c r="K71" s="546" t="e">
        <f>IF(ISNUMBER(Regressions!L81),ROUND(Regressions!L81, 1), NA())</f>
        <v>#N/A</v>
      </c>
      <c r="L71" s="551" t="e">
        <f>IF(ISNUMBER(Regressions!M81),ROUND(Regressions!M81, 1), NA())</f>
        <v>#N/A</v>
      </c>
      <c r="M71" s="548" t="e">
        <f>IF(ISNUMBER(Regressions!N81),ROUND(Regressions!N81, 1), NA())</f>
        <v>#N/A</v>
      </c>
      <c r="N71" s="549" t="e">
        <f>IF(ISNUMBER(Regressions!O81),ROUND(Regressions!O81, 1), NA())</f>
        <v>#N/A</v>
      </c>
      <c r="O71" s="550" t="e">
        <f>IF(ISNUMBER(Regressions!Q81),ROUND(Regressions!Q81, 1), NA())</f>
        <v>#N/A</v>
      </c>
      <c r="P71" s="546" t="e">
        <f>IF(ISNUMBER(Regressions!R81),ROUND(Regressions!R81, 1), NA())</f>
        <v>#N/A</v>
      </c>
      <c r="Q71" s="552" t="e">
        <f>IF(ISNUMBER(Regressions!S81),ROUND(Regressions!S81, 1), NA())</f>
        <v>#N/A</v>
      </c>
      <c r="R71" s="548" t="e">
        <f>IF(ISNUMBER(Regressions!T81),ROUND(Regressions!T81, 1), NA())</f>
        <v>#N/A</v>
      </c>
      <c r="S71" s="549" t="e">
        <f>IF(ISNUMBER(Regressions!U81),ROUND(Regressions!U81, 1), NA())</f>
        <v>#N/A</v>
      </c>
    </row>
    <row r="72" spans="1:19" x14ac:dyDescent="0.25">
      <c r="A72" s="541" t="str">
        <f>+Introduction!$C$7</f>
        <v>السودان</v>
      </c>
      <c r="B72" s="542">
        <f>IF(ISBLANK(Regressions!B82), " ", Regressions!B82)</f>
        <v>2006</v>
      </c>
      <c r="C72" s="541" t="str">
        <f>HLOOKUP(Introduction!$G$4,nametranslations,25,FALSE)</f>
        <v>ريفي</v>
      </c>
      <c r="D72" s="544">
        <f>IF(ISBLANK(Regressions!D82), " ", Regressions!D82)</f>
        <v>7587421.2223171238</v>
      </c>
      <c r="E72" s="545" t="e">
        <f>IF(ISNUMBER(Regressions!E82),ROUND(Regressions!E82, 1), NA())</f>
        <v>#N/A</v>
      </c>
      <c r="F72" s="546" t="e">
        <f>IF(ISNUMBER(Regressions!F82),ROUND(Regressions!F82, 1), NA())</f>
        <v>#N/A</v>
      </c>
      <c r="G72" s="547" t="e">
        <f>IF(ISNUMBER(Regressions!G82),ROUND(Regressions!G82, 1), NA())</f>
        <v>#N/A</v>
      </c>
      <c r="H72" s="548" t="e">
        <f>IF(ISNUMBER(Regressions!H82),ROUND(Regressions!H82, 1), NA())</f>
        <v>#N/A</v>
      </c>
      <c r="I72" s="549" t="e">
        <f>IF(ISNUMBER(Regressions!I82),ROUND(Regressions!I82, 1), NA())</f>
        <v>#N/A</v>
      </c>
      <c r="J72" s="550" t="e">
        <f>IF(ISNUMBER(Regressions!K82),ROUND(Regressions!K82, 1), NA())</f>
        <v>#N/A</v>
      </c>
      <c r="K72" s="546" t="e">
        <f>IF(ISNUMBER(Regressions!L82),ROUND(Regressions!L82, 1), NA())</f>
        <v>#N/A</v>
      </c>
      <c r="L72" s="551" t="e">
        <f>IF(ISNUMBER(Regressions!M82),ROUND(Regressions!M82, 1), NA())</f>
        <v>#N/A</v>
      </c>
      <c r="M72" s="548" t="e">
        <f>IF(ISNUMBER(Regressions!N82),ROUND(Regressions!N82, 1), NA())</f>
        <v>#N/A</v>
      </c>
      <c r="N72" s="549" t="e">
        <f>IF(ISNUMBER(Regressions!O82),ROUND(Regressions!O82, 1), NA())</f>
        <v>#N/A</v>
      </c>
      <c r="O72" s="550" t="e">
        <f>IF(ISNUMBER(Regressions!Q82),ROUND(Regressions!Q82, 1), NA())</f>
        <v>#N/A</v>
      </c>
      <c r="P72" s="546" t="e">
        <f>IF(ISNUMBER(Regressions!R82),ROUND(Regressions!R82, 1), NA())</f>
        <v>#N/A</v>
      </c>
      <c r="Q72" s="552" t="e">
        <f>IF(ISNUMBER(Regressions!S82),ROUND(Regressions!S82, 1), NA())</f>
        <v>#N/A</v>
      </c>
      <c r="R72" s="548" t="e">
        <f>IF(ISNUMBER(Regressions!T82),ROUND(Regressions!T82, 1), NA())</f>
        <v>#N/A</v>
      </c>
      <c r="S72" s="549" t="e">
        <f>IF(ISNUMBER(Regressions!U82),ROUND(Regressions!U82, 1), NA())</f>
        <v>#N/A</v>
      </c>
    </row>
    <row r="73" spans="1:19" x14ac:dyDescent="0.25">
      <c r="A73" s="541" t="str">
        <f>+Introduction!$C$7</f>
        <v>السودان</v>
      </c>
      <c r="B73" s="542">
        <f>IF(ISBLANK(Regressions!B83), " ", Regressions!B83)</f>
        <v>2007</v>
      </c>
      <c r="C73" s="541" t="str">
        <f>HLOOKUP(Introduction!$G$4,nametranslations,25,FALSE)</f>
        <v>ريفي</v>
      </c>
      <c r="D73" s="544">
        <f>IF(ISBLANK(Regressions!D83), " ", Regressions!D83)</f>
        <v>7752934.9499206543</v>
      </c>
      <c r="E73" s="545" t="e">
        <f>IF(ISNUMBER(Regressions!E83),ROUND(Regressions!E83, 1), NA())</f>
        <v>#N/A</v>
      </c>
      <c r="F73" s="546" t="e">
        <f>IF(ISNUMBER(Regressions!F83),ROUND(Regressions!F83, 1), NA())</f>
        <v>#N/A</v>
      </c>
      <c r="G73" s="547" t="e">
        <f>IF(ISNUMBER(Regressions!G83),ROUND(Regressions!G83, 1), NA())</f>
        <v>#N/A</v>
      </c>
      <c r="H73" s="548" t="e">
        <f>IF(ISNUMBER(Regressions!H83),ROUND(Regressions!H83, 1), NA())</f>
        <v>#N/A</v>
      </c>
      <c r="I73" s="549" t="e">
        <f>IF(ISNUMBER(Regressions!I83),ROUND(Regressions!I83, 1), NA())</f>
        <v>#N/A</v>
      </c>
      <c r="J73" s="550" t="e">
        <f>IF(ISNUMBER(Regressions!K83),ROUND(Regressions!K83, 1), NA())</f>
        <v>#N/A</v>
      </c>
      <c r="K73" s="546" t="e">
        <f>IF(ISNUMBER(Regressions!L83),ROUND(Regressions!L83, 1), NA())</f>
        <v>#N/A</v>
      </c>
      <c r="L73" s="551" t="e">
        <f>IF(ISNUMBER(Regressions!M83),ROUND(Regressions!M83, 1), NA())</f>
        <v>#N/A</v>
      </c>
      <c r="M73" s="548" t="e">
        <f>IF(ISNUMBER(Regressions!N83),ROUND(Regressions!N83, 1), NA())</f>
        <v>#N/A</v>
      </c>
      <c r="N73" s="549" t="e">
        <f>IF(ISNUMBER(Regressions!O83),ROUND(Regressions!O83, 1), NA())</f>
        <v>#N/A</v>
      </c>
      <c r="O73" s="550" t="e">
        <f>IF(ISNUMBER(Regressions!Q83),ROUND(Regressions!Q83, 1), NA())</f>
        <v>#N/A</v>
      </c>
      <c r="P73" s="546" t="e">
        <f>IF(ISNUMBER(Regressions!R83),ROUND(Regressions!R83, 1), NA())</f>
        <v>#N/A</v>
      </c>
      <c r="Q73" s="552" t="e">
        <f>IF(ISNUMBER(Regressions!S83),ROUND(Regressions!S83, 1), NA())</f>
        <v>#N/A</v>
      </c>
      <c r="R73" s="548" t="e">
        <f>IF(ISNUMBER(Regressions!T83),ROUND(Regressions!T83, 1), NA())</f>
        <v>#N/A</v>
      </c>
      <c r="S73" s="549" t="e">
        <f>IF(ISNUMBER(Regressions!U83),ROUND(Regressions!U83, 1), NA())</f>
        <v>#N/A</v>
      </c>
    </row>
    <row r="74" spans="1:19" x14ac:dyDescent="0.25">
      <c r="A74" s="541" t="str">
        <f>+Introduction!$C$7</f>
        <v>السودان</v>
      </c>
      <c r="B74" s="542">
        <f>IF(ISBLANK(Regressions!B84), " ", Regressions!B84)</f>
        <v>2008</v>
      </c>
      <c r="C74" s="541" t="str">
        <f>HLOOKUP(Introduction!$G$4,nametranslations,25,FALSE)</f>
        <v>ريفي</v>
      </c>
      <c r="D74" s="544">
        <f>IF(ISBLANK(Regressions!D84), " ", Regressions!D84)</f>
        <v>7924198.1842102055</v>
      </c>
      <c r="E74" s="545" t="e">
        <f>IF(ISNUMBER(Regressions!E84),ROUND(Regressions!E84, 1), NA())</f>
        <v>#N/A</v>
      </c>
      <c r="F74" s="546" t="e">
        <f>IF(ISNUMBER(Regressions!F84),ROUND(Regressions!F84, 1), NA())</f>
        <v>#N/A</v>
      </c>
      <c r="G74" s="547" t="e">
        <f>IF(ISNUMBER(Regressions!G84),ROUND(Regressions!G84, 1), NA())</f>
        <v>#N/A</v>
      </c>
      <c r="H74" s="548" t="e">
        <f>IF(ISNUMBER(Regressions!H84),ROUND(Regressions!H84, 1), NA())</f>
        <v>#N/A</v>
      </c>
      <c r="I74" s="549" t="e">
        <f>IF(ISNUMBER(Regressions!I84),ROUND(Regressions!I84, 1), NA())</f>
        <v>#N/A</v>
      </c>
      <c r="J74" s="550" t="e">
        <f>IF(ISNUMBER(Regressions!K84),ROUND(Regressions!K84, 1), NA())</f>
        <v>#N/A</v>
      </c>
      <c r="K74" s="546" t="e">
        <f>IF(ISNUMBER(Regressions!L84),ROUND(Regressions!L84, 1), NA())</f>
        <v>#N/A</v>
      </c>
      <c r="L74" s="551" t="e">
        <f>IF(ISNUMBER(Regressions!M84),ROUND(Regressions!M84, 1), NA())</f>
        <v>#N/A</v>
      </c>
      <c r="M74" s="548" t="e">
        <f>IF(ISNUMBER(Regressions!N84),ROUND(Regressions!N84, 1), NA())</f>
        <v>#N/A</v>
      </c>
      <c r="N74" s="549" t="e">
        <f>IF(ISNUMBER(Regressions!O84),ROUND(Regressions!O84, 1), NA())</f>
        <v>#N/A</v>
      </c>
      <c r="O74" s="550" t="e">
        <f>IF(ISNUMBER(Regressions!Q84),ROUND(Regressions!Q84, 1), NA())</f>
        <v>#N/A</v>
      </c>
      <c r="P74" s="546" t="e">
        <f>IF(ISNUMBER(Regressions!R84),ROUND(Regressions!R84, 1), NA())</f>
        <v>#N/A</v>
      </c>
      <c r="Q74" s="552" t="e">
        <f>IF(ISNUMBER(Regressions!S84),ROUND(Regressions!S84, 1), NA())</f>
        <v>#N/A</v>
      </c>
      <c r="R74" s="548" t="e">
        <f>IF(ISNUMBER(Regressions!T84),ROUND(Regressions!T84, 1), NA())</f>
        <v>#N/A</v>
      </c>
      <c r="S74" s="549" t="e">
        <f>IF(ISNUMBER(Regressions!U84),ROUND(Regressions!U84, 1), NA())</f>
        <v>#N/A</v>
      </c>
    </row>
    <row r="75" spans="1:19" x14ac:dyDescent="0.25">
      <c r="A75" s="541" t="str">
        <f>+Introduction!$C$7</f>
        <v>السودان</v>
      </c>
      <c r="B75" s="542">
        <f>IF(ISBLANK(Regressions!B85), " ", Regressions!B85)</f>
        <v>2009</v>
      </c>
      <c r="C75" s="541" t="str">
        <f>HLOOKUP(Introduction!$G$4,nametranslations,25,FALSE)</f>
        <v>ريفي</v>
      </c>
      <c r="D75" s="544">
        <f>IF(ISBLANK(Regressions!D85), " ", Regressions!D85)</f>
        <v>8131051.5203968044</v>
      </c>
      <c r="E75" s="545" t="e">
        <f>IF(ISNUMBER(Regressions!E85),ROUND(Regressions!E85, 1), NA())</f>
        <v>#N/A</v>
      </c>
      <c r="F75" s="546" t="e">
        <f>IF(ISNUMBER(Regressions!F85),ROUND(Regressions!F85, 1), NA())</f>
        <v>#N/A</v>
      </c>
      <c r="G75" s="547" t="e">
        <f>IF(ISNUMBER(Regressions!G85),ROUND(Regressions!G85, 1), NA())</f>
        <v>#N/A</v>
      </c>
      <c r="H75" s="548" t="e">
        <f>IF(ISNUMBER(Regressions!H85),ROUND(Regressions!H85, 1), NA())</f>
        <v>#N/A</v>
      </c>
      <c r="I75" s="549" t="e">
        <f>IF(ISNUMBER(Regressions!I85),ROUND(Regressions!I85, 1), NA())</f>
        <v>#N/A</v>
      </c>
      <c r="J75" s="550" t="e">
        <f>IF(ISNUMBER(Regressions!K85),ROUND(Regressions!K85, 1), NA())</f>
        <v>#N/A</v>
      </c>
      <c r="K75" s="546" t="e">
        <f>IF(ISNUMBER(Regressions!L85),ROUND(Regressions!L85, 1), NA())</f>
        <v>#N/A</v>
      </c>
      <c r="L75" s="551" t="e">
        <f>IF(ISNUMBER(Regressions!M85),ROUND(Regressions!M85, 1), NA())</f>
        <v>#N/A</v>
      </c>
      <c r="M75" s="548" t="e">
        <f>IF(ISNUMBER(Regressions!N85),ROUND(Regressions!N85, 1), NA())</f>
        <v>#N/A</v>
      </c>
      <c r="N75" s="549" t="e">
        <f>IF(ISNUMBER(Regressions!O85),ROUND(Regressions!O85, 1), NA())</f>
        <v>#N/A</v>
      </c>
      <c r="O75" s="550" t="e">
        <f>IF(ISNUMBER(Regressions!Q85),ROUND(Regressions!Q85, 1), NA())</f>
        <v>#N/A</v>
      </c>
      <c r="P75" s="546" t="e">
        <f>IF(ISNUMBER(Regressions!R85),ROUND(Regressions!R85, 1), NA())</f>
        <v>#N/A</v>
      </c>
      <c r="Q75" s="552" t="e">
        <f>IF(ISNUMBER(Regressions!S85),ROUND(Regressions!S85, 1), NA())</f>
        <v>#N/A</v>
      </c>
      <c r="R75" s="548" t="e">
        <f>IF(ISNUMBER(Regressions!T85),ROUND(Regressions!T85, 1), NA())</f>
        <v>#N/A</v>
      </c>
      <c r="S75" s="549" t="e">
        <f>IF(ISNUMBER(Regressions!U85),ROUND(Regressions!U85, 1), NA())</f>
        <v>#N/A</v>
      </c>
    </row>
    <row r="76" spans="1:19" x14ac:dyDescent="0.25">
      <c r="A76" s="541" t="str">
        <f>+Introduction!$C$7</f>
        <v>السودان</v>
      </c>
      <c r="B76" s="542">
        <f>IF(ISBLANK(Regressions!B86), " ", Regressions!B86)</f>
        <v>2010</v>
      </c>
      <c r="C76" s="541" t="str">
        <f>HLOOKUP(Introduction!$G$4,nametranslations,25,FALSE)</f>
        <v>ريفي</v>
      </c>
      <c r="D76" s="544">
        <f>IF(ISBLANK(Regressions!D86), " ", Regressions!D86)</f>
        <v>8330320.3843339542</v>
      </c>
      <c r="E76" s="545" t="e">
        <f>IF(ISNUMBER(Regressions!E86),ROUND(Regressions!E86, 1), NA())</f>
        <v>#N/A</v>
      </c>
      <c r="F76" s="546" t="e">
        <f>IF(ISNUMBER(Regressions!F86),ROUND(Regressions!F86, 1), NA())</f>
        <v>#N/A</v>
      </c>
      <c r="G76" s="547" t="e">
        <f>IF(ISNUMBER(Regressions!G86),ROUND(Regressions!G86, 1), NA())</f>
        <v>#N/A</v>
      </c>
      <c r="H76" s="548" t="e">
        <f>IF(ISNUMBER(Regressions!H86),ROUND(Regressions!H86, 1), NA())</f>
        <v>#N/A</v>
      </c>
      <c r="I76" s="549" t="e">
        <f>IF(ISNUMBER(Regressions!I86),ROUND(Regressions!I86, 1), NA())</f>
        <v>#N/A</v>
      </c>
      <c r="J76" s="550" t="e">
        <f>IF(ISNUMBER(Regressions!K86),ROUND(Regressions!K86, 1), NA())</f>
        <v>#N/A</v>
      </c>
      <c r="K76" s="546" t="e">
        <f>IF(ISNUMBER(Regressions!L86),ROUND(Regressions!L86, 1), NA())</f>
        <v>#N/A</v>
      </c>
      <c r="L76" s="551" t="e">
        <f>IF(ISNUMBER(Regressions!M86),ROUND(Regressions!M86, 1), NA())</f>
        <v>#N/A</v>
      </c>
      <c r="M76" s="548" t="e">
        <f>IF(ISNUMBER(Regressions!N86),ROUND(Regressions!N86, 1), NA())</f>
        <v>#N/A</v>
      </c>
      <c r="N76" s="549" t="e">
        <f>IF(ISNUMBER(Regressions!O86),ROUND(Regressions!O86, 1), NA())</f>
        <v>#N/A</v>
      </c>
      <c r="O76" s="550" t="e">
        <f>IF(ISNUMBER(Regressions!Q86),ROUND(Regressions!Q86, 1), NA())</f>
        <v>#N/A</v>
      </c>
      <c r="P76" s="546" t="e">
        <f>IF(ISNUMBER(Regressions!R86),ROUND(Regressions!R86, 1), NA())</f>
        <v>#N/A</v>
      </c>
      <c r="Q76" s="552" t="e">
        <f>IF(ISNUMBER(Regressions!S86),ROUND(Regressions!S86, 1), NA())</f>
        <v>#N/A</v>
      </c>
      <c r="R76" s="548" t="e">
        <f>IF(ISNUMBER(Regressions!T86),ROUND(Regressions!T86, 1), NA())</f>
        <v>#N/A</v>
      </c>
      <c r="S76" s="549" t="e">
        <f>IF(ISNUMBER(Regressions!U86),ROUND(Regressions!U86, 1), NA())</f>
        <v>#N/A</v>
      </c>
    </row>
    <row r="77" spans="1:19" x14ac:dyDescent="0.25">
      <c r="A77" s="541" t="str">
        <f>+Introduction!$C$7</f>
        <v>السودان</v>
      </c>
      <c r="B77" s="542">
        <f>IF(ISBLANK(Regressions!B87), " ", Regressions!B87)</f>
        <v>2011</v>
      </c>
      <c r="C77" s="541" t="str">
        <f>HLOOKUP(Introduction!$G$4,nametranslations,25,FALSE)</f>
        <v>ريفي</v>
      </c>
      <c r="D77" s="544">
        <f>IF(ISBLANK(Regressions!D87), " ", Regressions!D87)</f>
        <v>8506226.0503045656</v>
      </c>
      <c r="E77" s="545" t="e">
        <f>IF(ISNUMBER(Regressions!E87),ROUND(Regressions!E87, 1), NA())</f>
        <v>#N/A</v>
      </c>
      <c r="F77" s="546" t="e">
        <f>IF(ISNUMBER(Regressions!F87),ROUND(Regressions!F87, 1), NA())</f>
        <v>#N/A</v>
      </c>
      <c r="G77" s="547" t="e">
        <f>IF(ISNUMBER(Regressions!G87),ROUND(Regressions!G87, 1), NA())</f>
        <v>#N/A</v>
      </c>
      <c r="H77" s="548" t="e">
        <f>IF(ISNUMBER(Regressions!H87),ROUND(Regressions!H87, 1), NA())</f>
        <v>#N/A</v>
      </c>
      <c r="I77" s="549" t="e">
        <f>IF(ISNUMBER(Regressions!I87),ROUND(Regressions!I87, 1), NA())</f>
        <v>#N/A</v>
      </c>
      <c r="J77" s="550" t="e">
        <f>IF(ISNUMBER(Regressions!K87),ROUND(Regressions!K87, 1), NA())</f>
        <v>#N/A</v>
      </c>
      <c r="K77" s="546" t="e">
        <f>IF(ISNUMBER(Regressions!L87),ROUND(Regressions!L87, 1), NA())</f>
        <v>#N/A</v>
      </c>
      <c r="L77" s="551" t="e">
        <f>IF(ISNUMBER(Regressions!M87),ROUND(Regressions!M87, 1), NA())</f>
        <v>#N/A</v>
      </c>
      <c r="M77" s="548" t="e">
        <f>IF(ISNUMBER(Regressions!N87),ROUND(Regressions!N87, 1), NA())</f>
        <v>#N/A</v>
      </c>
      <c r="N77" s="549" t="e">
        <f>IF(ISNUMBER(Regressions!O87),ROUND(Regressions!O87, 1), NA())</f>
        <v>#N/A</v>
      </c>
      <c r="O77" s="550" t="e">
        <f>IF(ISNUMBER(Regressions!Q87),ROUND(Regressions!Q87, 1), NA())</f>
        <v>#N/A</v>
      </c>
      <c r="P77" s="546" t="e">
        <f>IF(ISNUMBER(Regressions!R87),ROUND(Regressions!R87, 1), NA())</f>
        <v>#N/A</v>
      </c>
      <c r="Q77" s="552" t="e">
        <f>IF(ISNUMBER(Regressions!S87),ROUND(Regressions!S87, 1), NA())</f>
        <v>#N/A</v>
      </c>
      <c r="R77" s="548" t="e">
        <f>IF(ISNUMBER(Regressions!T87),ROUND(Regressions!T87, 1), NA())</f>
        <v>#N/A</v>
      </c>
      <c r="S77" s="549" t="e">
        <f>IF(ISNUMBER(Regressions!U87),ROUND(Regressions!U87, 1), NA())</f>
        <v>#N/A</v>
      </c>
    </row>
    <row r="78" spans="1:19" x14ac:dyDescent="0.25">
      <c r="A78" s="541" t="str">
        <f>+Introduction!$C$7</f>
        <v>السودان</v>
      </c>
      <c r="B78" s="542">
        <f>IF(ISBLANK(Regressions!B88), " ", Regressions!B88)</f>
        <v>2012</v>
      </c>
      <c r="C78" s="541" t="str">
        <f>HLOOKUP(Introduction!$G$4,nametranslations,25,FALSE)</f>
        <v>ريفي</v>
      </c>
      <c r="D78" s="544">
        <f>IF(ISBLANK(Regressions!D88), " ", Regressions!D88)</f>
        <v>8680396.9903648365</v>
      </c>
      <c r="E78" s="545" t="e">
        <f>IF(ISNUMBER(Regressions!E88),ROUND(Regressions!E88, 1), NA())</f>
        <v>#N/A</v>
      </c>
      <c r="F78" s="546" t="e">
        <f>IF(ISNUMBER(Regressions!F88),ROUND(Regressions!F88, 1), NA())</f>
        <v>#N/A</v>
      </c>
      <c r="G78" s="547" t="e">
        <f>IF(ISNUMBER(Regressions!G88),ROUND(Regressions!G88, 1), NA())</f>
        <v>#N/A</v>
      </c>
      <c r="H78" s="548" t="e">
        <f>IF(ISNUMBER(Regressions!H88),ROUND(Regressions!H88, 1), NA())</f>
        <v>#N/A</v>
      </c>
      <c r="I78" s="549" t="e">
        <f>IF(ISNUMBER(Regressions!I88),ROUND(Regressions!I88, 1), NA())</f>
        <v>#N/A</v>
      </c>
      <c r="J78" s="550" t="e">
        <f>IF(ISNUMBER(Regressions!K88),ROUND(Regressions!K88, 1), NA())</f>
        <v>#N/A</v>
      </c>
      <c r="K78" s="546" t="e">
        <f>IF(ISNUMBER(Regressions!L88),ROUND(Regressions!L88, 1), NA())</f>
        <v>#N/A</v>
      </c>
      <c r="L78" s="551" t="e">
        <f>IF(ISNUMBER(Regressions!M88),ROUND(Regressions!M88, 1), NA())</f>
        <v>#N/A</v>
      </c>
      <c r="M78" s="548" t="e">
        <f>IF(ISNUMBER(Regressions!N88),ROUND(Regressions!N88, 1), NA())</f>
        <v>#N/A</v>
      </c>
      <c r="N78" s="549" t="e">
        <f>IF(ISNUMBER(Regressions!O88),ROUND(Regressions!O88, 1), NA())</f>
        <v>#N/A</v>
      </c>
      <c r="O78" s="550" t="e">
        <f>IF(ISNUMBER(Regressions!Q88),ROUND(Regressions!Q88, 1), NA())</f>
        <v>#N/A</v>
      </c>
      <c r="P78" s="546" t="e">
        <f>IF(ISNUMBER(Regressions!R88),ROUND(Regressions!R88, 1), NA())</f>
        <v>#N/A</v>
      </c>
      <c r="Q78" s="552" t="e">
        <f>IF(ISNUMBER(Regressions!S88),ROUND(Regressions!S88, 1), NA())</f>
        <v>#N/A</v>
      </c>
      <c r="R78" s="548" t="e">
        <f>IF(ISNUMBER(Regressions!T88),ROUND(Regressions!T88, 1), NA())</f>
        <v>#N/A</v>
      </c>
      <c r="S78" s="549" t="e">
        <f>IF(ISNUMBER(Regressions!U88),ROUND(Regressions!U88, 1), NA())</f>
        <v>#N/A</v>
      </c>
    </row>
    <row r="79" spans="1:19" x14ac:dyDescent="0.25">
      <c r="A79" s="541" t="str">
        <f>+Introduction!$C$7</f>
        <v>السودان</v>
      </c>
      <c r="B79" s="542">
        <f>IF(ISBLANK(Regressions!B89), " ", Regressions!B89)</f>
        <v>2013</v>
      </c>
      <c r="C79" s="541" t="str">
        <f>HLOOKUP(Introduction!$G$4,nametranslations,25,FALSE)</f>
        <v>ريفي</v>
      </c>
      <c r="D79" s="544">
        <f>IF(ISBLANK(Regressions!D89), " ", Regressions!D89)</f>
        <v>8856666.130274849</v>
      </c>
      <c r="E79" s="545" t="e">
        <f>IF(ISNUMBER(Regressions!E89),ROUND(Regressions!E89, 1), NA())</f>
        <v>#N/A</v>
      </c>
      <c r="F79" s="546" t="e">
        <f>IF(ISNUMBER(Regressions!F89),ROUND(Regressions!F89, 1), NA())</f>
        <v>#N/A</v>
      </c>
      <c r="G79" s="547" t="e">
        <f>IF(ISNUMBER(Regressions!G89),ROUND(Regressions!G89, 1), NA())</f>
        <v>#N/A</v>
      </c>
      <c r="H79" s="548" t="e">
        <f>IF(ISNUMBER(Regressions!H89),ROUND(Regressions!H89, 1), NA())</f>
        <v>#N/A</v>
      </c>
      <c r="I79" s="549" t="e">
        <f>IF(ISNUMBER(Regressions!I89),ROUND(Regressions!I89, 1), NA())</f>
        <v>#N/A</v>
      </c>
      <c r="J79" s="550" t="e">
        <f>IF(ISNUMBER(Regressions!K89),ROUND(Regressions!K89, 1), NA())</f>
        <v>#N/A</v>
      </c>
      <c r="K79" s="546" t="e">
        <f>IF(ISNUMBER(Regressions!L89),ROUND(Regressions!L89, 1), NA())</f>
        <v>#N/A</v>
      </c>
      <c r="L79" s="551" t="e">
        <f>IF(ISNUMBER(Regressions!M89),ROUND(Regressions!M89, 1), NA())</f>
        <v>#N/A</v>
      </c>
      <c r="M79" s="548" t="e">
        <f>IF(ISNUMBER(Regressions!N89),ROUND(Regressions!N89, 1), NA())</f>
        <v>#N/A</v>
      </c>
      <c r="N79" s="549" t="e">
        <f>IF(ISNUMBER(Regressions!O89),ROUND(Regressions!O89, 1), NA())</f>
        <v>#N/A</v>
      </c>
      <c r="O79" s="550" t="e">
        <f>IF(ISNUMBER(Regressions!Q89),ROUND(Regressions!Q89, 1), NA())</f>
        <v>#N/A</v>
      </c>
      <c r="P79" s="546" t="e">
        <f>IF(ISNUMBER(Regressions!R89),ROUND(Regressions!R89, 1), NA())</f>
        <v>#N/A</v>
      </c>
      <c r="Q79" s="552" t="e">
        <f>IF(ISNUMBER(Regressions!S89),ROUND(Regressions!S89, 1), NA())</f>
        <v>#N/A</v>
      </c>
      <c r="R79" s="548" t="e">
        <f>IF(ISNUMBER(Regressions!T89),ROUND(Regressions!T89, 1), NA())</f>
        <v>#N/A</v>
      </c>
      <c r="S79" s="549" t="e">
        <f>IF(ISNUMBER(Regressions!U89),ROUND(Regressions!U89, 1), NA())</f>
        <v>#N/A</v>
      </c>
    </row>
    <row r="80" spans="1:19" x14ac:dyDescent="0.25">
      <c r="A80" s="541" t="str">
        <f>+Introduction!$C$7</f>
        <v>السودان</v>
      </c>
      <c r="B80" s="542">
        <f>IF(ISBLANK(Regressions!B90), " ", Regressions!B90)</f>
        <v>2014</v>
      </c>
      <c r="C80" s="541" t="str">
        <f>HLOOKUP(Introduction!$G$4,nametranslations,25,FALSE)</f>
        <v>ريفي</v>
      </c>
      <c r="D80" s="544">
        <f>IF(ISBLANK(Regressions!D90), " ", Regressions!D90)</f>
        <v>9034001.3529033661</v>
      </c>
      <c r="E80" s="545" t="e">
        <f>IF(ISNUMBER(Regressions!E90),ROUND(Regressions!E90, 1), NA())</f>
        <v>#N/A</v>
      </c>
      <c r="F80" s="546" t="e">
        <f>IF(ISNUMBER(Regressions!F90),ROUND(Regressions!F90, 1), NA())</f>
        <v>#N/A</v>
      </c>
      <c r="G80" s="547" t="e">
        <f>IF(ISNUMBER(Regressions!G90),ROUND(Regressions!G90, 1), NA())</f>
        <v>#N/A</v>
      </c>
      <c r="H80" s="548" t="e">
        <f>IF(ISNUMBER(Regressions!H90),ROUND(Regressions!H90, 1), NA())</f>
        <v>#N/A</v>
      </c>
      <c r="I80" s="549" t="e">
        <f>IF(ISNUMBER(Regressions!I90),ROUND(Regressions!I90, 1), NA())</f>
        <v>#N/A</v>
      </c>
      <c r="J80" s="550" t="e">
        <f>IF(ISNUMBER(Regressions!K90),ROUND(Regressions!K90, 1), NA())</f>
        <v>#N/A</v>
      </c>
      <c r="K80" s="546" t="e">
        <f>IF(ISNUMBER(Regressions!L90),ROUND(Regressions!L90, 1), NA())</f>
        <v>#N/A</v>
      </c>
      <c r="L80" s="551" t="e">
        <f>IF(ISNUMBER(Regressions!M90),ROUND(Regressions!M90, 1), NA())</f>
        <v>#N/A</v>
      </c>
      <c r="M80" s="548" t="e">
        <f>IF(ISNUMBER(Regressions!N90),ROUND(Regressions!N90, 1), NA())</f>
        <v>#N/A</v>
      </c>
      <c r="N80" s="549" t="e">
        <f>IF(ISNUMBER(Regressions!O90),ROUND(Regressions!O90, 1), NA())</f>
        <v>#N/A</v>
      </c>
      <c r="O80" s="550" t="e">
        <f>IF(ISNUMBER(Regressions!Q90),ROUND(Regressions!Q90, 1), NA())</f>
        <v>#N/A</v>
      </c>
      <c r="P80" s="546" t="e">
        <f>IF(ISNUMBER(Regressions!R90),ROUND(Regressions!R90, 1), NA())</f>
        <v>#N/A</v>
      </c>
      <c r="Q80" s="552" t="e">
        <f>IF(ISNUMBER(Regressions!S90),ROUND(Regressions!S90, 1), NA())</f>
        <v>#N/A</v>
      </c>
      <c r="R80" s="548" t="e">
        <f>IF(ISNUMBER(Regressions!T90),ROUND(Regressions!T90, 1), NA())</f>
        <v>#N/A</v>
      </c>
      <c r="S80" s="549" t="e">
        <f>IF(ISNUMBER(Regressions!U90),ROUND(Regressions!U90, 1), NA())</f>
        <v>#N/A</v>
      </c>
    </row>
    <row r="81" spans="1:19" x14ac:dyDescent="0.25">
      <c r="A81" s="541" t="str">
        <f>+Introduction!$C$7</f>
        <v>السودان</v>
      </c>
      <c r="B81" s="542">
        <f>IF(ISBLANK(Regressions!B91), " ", Regressions!B91)</f>
        <v>2015</v>
      </c>
      <c r="C81" s="541" t="str">
        <f>HLOOKUP(Introduction!$G$4,nametranslations,25,FALSE)</f>
        <v>ريفي</v>
      </c>
      <c r="D81" s="544">
        <f>IF(ISBLANK(Regressions!D91), " ", Regressions!D91)</f>
        <v>9230227.9345237352</v>
      </c>
      <c r="E81" s="545" t="e">
        <f>IF(ISNUMBER(Regressions!E91),ROUND(Regressions!E91, 1), NA())</f>
        <v>#N/A</v>
      </c>
      <c r="F81" s="546" t="e">
        <f>IF(ISNUMBER(Regressions!F91),ROUND(Regressions!F91, 1), NA())</f>
        <v>#N/A</v>
      </c>
      <c r="G81" s="547" t="e">
        <f>IF(ISNUMBER(Regressions!G91),ROUND(Regressions!G91, 1), NA())</f>
        <v>#N/A</v>
      </c>
      <c r="H81" s="548" t="e">
        <f>IF(ISNUMBER(Regressions!H91),ROUND(Regressions!H91, 1), NA())</f>
        <v>#N/A</v>
      </c>
      <c r="I81" s="549" t="e">
        <f>IF(ISNUMBER(Regressions!I91),ROUND(Regressions!I91, 1), NA())</f>
        <v>#N/A</v>
      </c>
      <c r="J81" s="550" t="e">
        <f>IF(ISNUMBER(Regressions!K91),ROUND(Regressions!K91, 1), NA())</f>
        <v>#N/A</v>
      </c>
      <c r="K81" s="546" t="e">
        <f>IF(ISNUMBER(Regressions!L91),ROUND(Regressions!L91, 1), NA())</f>
        <v>#N/A</v>
      </c>
      <c r="L81" s="551" t="e">
        <f>IF(ISNUMBER(Regressions!M91),ROUND(Regressions!M91, 1), NA())</f>
        <v>#N/A</v>
      </c>
      <c r="M81" s="548" t="e">
        <f>IF(ISNUMBER(Regressions!N91),ROUND(Regressions!N91, 1), NA())</f>
        <v>#N/A</v>
      </c>
      <c r="N81" s="549" t="e">
        <f>IF(ISNUMBER(Regressions!O91),ROUND(Regressions!O91, 1), NA())</f>
        <v>#N/A</v>
      </c>
      <c r="O81" s="550" t="e">
        <f>IF(ISNUMBER(Regressions!Q91),ROUND(Regressions!Q91, 1), NA())</f>
        <v>#N/A</v>
      </c>
      <c r="P81" s="546" t="e">
        <f>IF(ISNUMBER(Regressions!R91),ROUND(Regressions!R91, 1), NA())</f>
        <v>#N/A</v>
      </c>
      <c r="Q81" s="552" t="e">
        <f>IF(ISNUMBER(Regressions!S91),ROUND(Regressions!S91, 1), NA())</f>
        <v>#N/A</v>
      </c>
      <c r="R81" s="548" t="e">
        <f>IF(ISNUMBER(Regressions!T91),ROUND(Regressions!T91, 1), NA())</f>
        <v>#N/A</v>
      </c>
      <c r="S81" s="549" t="e">
        <f>IF(ISNUMBER(Regressions!U91),ROUND(Regressions!U91, 1), NA())</f>
        <v>#N/A</v>
      </c>
    </row>
    <row r="82" spans="1:19" x14ac:dyDescent="0.25">
      <c r="A82" s="541" t="str">
        <f>+Introduction!$C$7</f>
        <v>السودان</v>
      </c>
      <c r="B82" s="542">
        <f>IF(ISBLANK(Regressions!B92), " ", Regressions!B92)</f>
        <v>2016</v>
      </c>
      <c r="C82" s="541" t="str">
        <f>HLOOKUP(Introduction!$G$4,nametranslations,25,FALSE)</f>
        <v>ريفي</v>
      </c>
      <c r="D82" s="544">
        <f>IF(ISBLANK(Regressions!D92), " ", Regressions!D92)</f>
        <v>9408967.5890222173</v>
      </c>
      <c r="E82" s="545">
        <f>IF(ISNUMBER(Regressions!E92),ROUND(Regressions!E92, 1), NA())</f>
        <v>78.8</v>
      </c>
      <c r="F82" s="546">
        <f>IF(ISNUMBER(Regressions!F92),ROUND(Regressions!F92, 1), NA())</f>
        <v>61.2</v>
      </c>
      <c r="G82" s="547">
        <f>IF(ISNUMBER(Regressions!G92),ROUND(Regressions!G92, 1), NA())</f>
        <v>38.5</v>
      </c>
      <c r="H82" s="548">
        <f>IF(ISNUMBER(Regressions!H92),ROUND(Regressions!H92, 1), NA())</f>
        <v>22.7</v>
      </c>
      <c r="I82" s="549">
        <f>IF(ISNUMBER(Regressions!I92),ROUND(Regressions!I92, 1), NA())</f>
        <v>38.799999999999997</v>
      </c>
      <c r="J82" s="550" t="e">
        <f>IF(ISNUMBER(Regressions!K92),ROUND(Regressions!K92, 1), NA())</f>
        <v>#N/A</v>
      </c>
      <c r="K82" s="546" t="e">
        <f>IF(ISNUMBER(Regressions!L92),ROUND(Regressions!L92, 1), NA())</f>
        <v>#N/A</v>
      </c>
      <c r="L82" s="551" t="e">
        <f>IF(ISNUMBER(Regressions!M92),ROUND(Regressions!M92, 1), NA())</f>
        <v>#N/A</v>
      </c>
      <c r="M82" s="548" t="e">
        <f>IF(ISNUMBER(Regressions!N92),ROUND(Regressions!N92, 1), NA())</f>
        <v>#N/A</v>
      </c>
      <c r="N82" s="549" t="e">
        <f>IF(ISNUMBER(Regressions!O92),ROUND(Regressions!O92, 1), NA())</f>
        <v>#N/A</v>
      </c>
      <c r="O82" s="550">
        <f>IF(ISNUMBER(Regressions!Q92),ROUND(Regressions!Q92, 1), NA())</f>
        <v>42.3</v>
      </c>
      <c r="P82" s="546">
        <f>IF(ISNUMBER(Regressions!R92),ROUND(Regressions!R92, 1), NA())</f>
        <v>21.2</v>
      </c>
      <c r="Q82" s="552">
        <f>IF(ISNUMBER(Regressions!S92),ROUND(Regressions!S92, 1), NA())</f>
        <v>5.3</v>
      </c>
      <c r="R82" s="548">
        <f>IF(ISNUMBER(Regressions!T92),ROUND(Regressions!T92, 1), NA())</f>
        <v>16</v>
      </c>
      <c r="S82" s="549">
        <f>IF(ISNUMBER(Regressions!U92),ROUND(Regressions!U92, 1), NA())</f>
        <v>78.8</v>
      </c>
    </row>
    <row r="83" spans="1:19" x14ac:dyDescent="0.25">
      <c r="A83" s="541" t="str">
        <f>+Introduction!$C$7</f>
        <v>السودان</v>
      </c>
      <c r="B83" s="542">
        <f>IF(ISBLANK(Regressions!B93), " ", Regressions!B93)</f>
        <v>2017</v>
      </c>
      <c r="C83" s="541" t="str">
        <f>HLOOKUP(Introduction!$G$4,nametranslations,25,FALSE)</f>
        <v>ريفي</v>
      </c>
      <c r="D83" s="544">
        <f>IF(ISBLANK(Regressions!D93), " ", Regressions!D93)</f>
        <v>9570009.9000500105</v>
      </c>
      <c r="E83" s="545">
        <f>IF(ISNUMBER(Regressions!E93),ROUND(Regressions!E93, 1), NA())</f>
        <v>78.8</v>
      </c>
      <c r="F83" s="546">
        <f>IF(ISNUMBER(Regressions!F93),ROUND(Regressions!F93, 1), NA())</f>
        <v>61.2</v>
      </c>
      <c r="G83" s="547">
        <f>IF(ISNUMBER(Regressions!G93),ROUND(Regressions!G93, 1), NA())</f>
        <v>38.5</v>
      </c>
      <c r="H83" s="548">
        <f>IF(ISNUMBER(Regressions!H93),ROUND(Regressions!H93, 1), NA())</f>
        <v>22.7</v>
      </c>
      <c r="I83" s="549">
        <f>IF(ISNUMBER(Regressions!I93),ROUND(Regressions!I93, 1), NA())</f>
        <v>38.799999999999997</v>
      </c>
      <c r="J83" s="550" t="e">
        <f>IF(ISNUMBER(Regressions!K93),ROUND(Regressions!K93, 1), NA())</f>
        <v>#N/A</v>
      </c>
      <c r="K83" s="546" t="e">
        <f>IF(ISNUMBER(Regressions!L93),ROUND(Regressions!L93, 1), NA())</f>
        <v>#N/A</v>
      </c>
      <c r="L83" s="551" t="e">
        <f>IF(ISNUMBER(Regressions!M93),ROUND(Regressions!M93, 1), NA())</f>
        <v>#N/A</v>
      </c>
      <c r="M83" s="548" t="e">
        <f>IF(ISNUMBER(Regressions!N93),ROUND(Regressions!N93, 1), NA())</f>
        <v>#N/A</v>
      </c>
      <c r="N83" s="549" t="e">
        <f>IF(ISNUMBER(Regressions!O93),ROUND(Regressions!O93, 1), NA())</f>
        <v>#N/A</v>
      </c>
      <c r="O83" s="550">
        <f>IF(ISNUMBER(Regressions!Q93),ROUND(Regressions!Q93, 1), NA())</f>
        <v>42.3</v>
      </c>
      <c r="P83" s="546">
        <f>IF(ISNUMBER(Regressions!R93),ROUND(Regressions!R93, 1), NA())</f>
        <v>21.2</v>
      </c>
      <c r="Q83" s="552">
        <f>IF(ISNUMBER(Regressions!S93),ROUND(Regressions!S93, 1), NA())</f>
        <v>5.3</v>
      </c>
      <c r="R83" s="548">
        <f>IF(ISNUMBER(Regressions!T93),ROUND(Regressions!T93, 1), NA())</f>
        <v>16</v>
      </c>
      <c r="S83" s="549">
        <f>IF(ISNUMBER(Regressions!U93),ROUND(Regressions!U93, 1), NA())</f>
        <v>78.8</v>
      </c>
    </row>
    <row r="84" spans="1:19" x14ac:dyDescent="0.25">
      <c r="A84" s="541" t="str">
        <f>+Introduction!$C$7</f>
        <v>السودان</v>
      </c>
      <c r="B84" s="542">
        <f>IF(ISBLANK(Regressions!B94), " ", Regressions!B94)</f>
        <v>2018</v>
      </c>
      <c r="C84" s="541" t="str">
        <f>HLOOKUP(Introduction!$G$4,nametranslations,25,FALSE)</f>
        <v>ريفي</v>
      </c>
      <c r="D84" s="544">
        <f>IF(ISBLANK(Regressions!D94), " ", Regressions!D94)</f>
        <v>9737255.3510702513</v>
      </c>
      <c r="E84" s="545">
        <f>IF(ISNUMBER(Regressions!E94),ROUND(Regressions!E94, 1), NA())</f>
        <v>78.8</v>
      </c>
      <c r="F84" s="546">
        <f>IF(ISNUMBER(Regressions!F94),ROUND(Regressions!F94, 1), NA())</f>
        <v>61.2</v>
      </c>
      <c r="G84" s="547">
        <f>IF(ISNUMBER(Regressions!G94),ROUND(Regressions!G94, 1), NA())</f>
        <v>38.5</v>
      </c>
      <c r="H84" s="548">
        <f>IF(ISNUMBER(Regressions!H94),ROUND(Regressions!H94, 1), NA())</f>
        <v>22.7</v>
      </c>
      <c r="I84" s="549">
        <f>IF(ISNUMBER(Regressions!I94),ROUND(Regressions!I94, 1), NA())</f>
        <v>38.799999999999997</v>
      </c>
      <c r="J84" s="550" t="e">
        <f>IF(ISNUMBER(Regressions!K94),ROUND(Regressions!K94, 1), NA())</f>
        <v>#N/A</v>
      </c>
      <c r="K84" s="546" t="e">
        <f>IF(ISNUMBER(Regressions!L94),ROUND(Regressions!L94, 1), NA())</f>
        <v>#N/A</v>
      </c>
      <c r="L84" s="551" t="e">
        <f>IF(ISNUMBER(Regressions!M94),ROUND(Regressions!M94, 1), NA())</f>
        <v>#N/A</v>
      </c>
      <c r="M84" s="548" t="e">
        <f>IF(ISNUMBER(Regressions!N94),ROUND(Regressions!N94, 1), NA())</f>
        <v>#N/A</v>
      </c>
      <c r="N84" s="549" t="e">
        <f>IF(ISNUMBER(Regressions!O94),ROUND(Regressions!O94, 1), NA())</f>
        <v>#N/A</v>
      </c>
      <c r="O84" s="550">
        <f>IF(ISNUMBER(Regressions!Q94),ROUND(Regressions!Q94, 1), NA())</f>
        <v>42.3</v>
      </c>
      <c r="P84" s="546">
        <f>IF(ISNUMBER(Regressions!R94),ROUND(Regressions!R94, 1), NA())</f>
        <v>21.2</v>
      </c>
      <c r="Q84" s="552">
        <f>IF(ISNUMBER(Regressions!S94),ROUND(Regressions!S94, 1), NA())</f>
        <v>5.3</v>
      </c>
      <c r="R84" s="548">
        <f>IF(ISNUMBER(Regressions!T94),ROUND(Regressions!T94, 1), NA())</f>
        <v>16</v>
      </c>
      <c r="S84" s="549">
        <f>IF(ISNUMBER(Regressions!U94),ROUND(Regressions!U94, 1), NA())</f>
        <v>78.8</v>
      </c>
    </row>
    <row r="85" spans="1:19" x14ac:dyDescent="0.25">
      <c r="A85" s="541" t="str">
        <f>+Introduction!$C$7</f>
        <v>السودان</v>
      </c>
      <c r="B85" s="542">
        <f>IF(ISBLANK(Regressions!B95), " ", Regressions!B95)</f>
        <v>2019</v>
      </c>
      <c r="C85" s="541" t="str">
        <f>HLOOKUP(Introduction!$G$4,nametranslations,25,FALSE)</f>
        <v>ريفي</v>
      </c>
      <c r="D85" s="544">
        <f>IF(ISBLANK(Regressions!D95), " ", Regressions!D95)</f>
        <v>9830412.2056233212</v>
      </c>
      <c r="E85" s="545">
        <f>IF(ISNUMBER(Regressions!E95),ROUND(Regressions!E95, 1), NA())</f>
        <v>78.8</v>
      </c>
      <c r="F85" s="546">
        <f>IF(ISNUMBER(Regressions!F95),ROUND(Regressions!F95, 1), NA())</f>
        <v>61.2</v>
      </c>
      <c r="G85" s="547">
        <f>IF(ISNUMBER(Regressions!G95),ROUND(Regressions!G95, 1), NA())</f>
        <v>38.5</v>
      </c>
      <c r="H85" s="548">
        <f>IF(ISNUMBER(Regressions!H95),ROUND(Regressions!H95, 1), NA())</f>
        <v>22.7</v>
      </c>
      <c r="I85" s="549">
        <f>IF(ISNUMBER(Regressions!I95),ROUND(Regressions!I95, 1), NA())</f>
        <v>38.799999999999997</v>
      </c>
      <c r="J85" s="550" t="e">
        <f>IF(ISNUMBER(Regressions!K95),ROUND(Regressions!K95, 1), NA())</f>
        <v>#N/A</v>
      </c>
      <c r="K85" s="546" t="e">
        <f>IF(ISNUMBER(Regressions!L95),ROUND(Regressions!L95, 1), NA())</f>
        <v>#N/A</v>
      </c>
      <c r="L85" s="551" t="e">
        <f>IF(ISNUMBER(Regressions!M95),ROUND(Regressions!M95, 1), NA())</f>
        <v>#N/A</v>
      </c>
      <c r="M85" s="548" t="e">
        <f>IF(ISNUMBER(Regressions!N95),ROUND(Regressions!N95, 1), NA())</f>
        <v>#N/A</v>
      </c>
      <c r="N85" s="549" t="e">
        <f>IF(ISNUMBER(Regressions!O95),ROUND(Regressions!O95, 1), NA())</f>
        <v>#N/A</v>
      </c>
      <c r="O85" s="550">
        <f>IF(ISNUMBER(Regressions!Q95),ROUND(Regressions!Q95, 1), NA())</f>
        <v>42.3</v>
      </c>
      <c r="P85" s="546">
        <f>IF(ISNUMBER(Regressions!R95),ROUND(Regressions!R95, 1), NA())</f>
        <v>21.2</v>
      </c>
      <c r="Q85" s="552">
        <f>IF(ISNUMBER(Regressions!S95),ROUND(Regressions!S95, 1), NA())</f>
        <v>5.3</v>
      </c>
      <c r="R85" s="548">
        <f>IF(ISNUMBER(Regressions!T95),ROUND(Regressions!T95, 1), NA())</f>
        <v>16</v>
      </c>
      <c r="S85" s="549">
        <f>IF(ISNUMBER(Regressions!U95),ROUND(Regressions!U95, 1), NA())</f>
        <v>78.8</v>
      </c>
    </row>
    <row r="86" spans="1:19" x14ac:dyDescent="0.25">
      <c r="A86" s="541" t="str">
        <f>+Introduction!$C$7</f>
        <v>السودان</v>
      </c>
      <c r="B86" s="542">
        <f>IF(ISBLANK(Regressions!B96), " ", Regressions!B96)</f>
        <v>2020</v>
      </c>
      <c r="C86" s="541" t="str">
        <f>HLOOKUP(Introduction!$G$4,nametranslations,25,FALSE)</f>
        <v>ريفي</v>
      </c>
      <c r="D86" s="544">
        <f>IF(ISBLANK(Regressions!D96), " ", Regressions!D96)</f>
        <v>10680368.850578155</v>
      </c>
      <c r="E86" s="545">
        <f>IF(ISNUMBER(Regressions!E96),ROUND(Regressions!E96, 1), NA())</f>
        <v>78.8</v>
      </c>
      <c r="F86" s="546">
        <f>IF(ISNUMBER(Regressions!F96),ROUND(Regressions!F96, 1), NA())</f>
        <v>61.2</v>
      </c>
      <c r="G86" s="547">
        <f>IF(ISNUMBER(Regressions!G96),ROUND(Regressions!G96, 1), NA())</f>
        <v>38.5</v>
      </c>
      <c r="H86" s="548">
        <f>IF(ISNUMBER(Regressions!H96),ROUND(Regressions!H96, 1), NA())</f>
        <v>22.7</v>
      </c>
      <c r="I86" s="549">
        <f>IF(ISNUMBER(Regressions!I96),ROUND(Regressions!I96, 1), NA())</f>
        <v>38.799999999999997</v>
      </c>
      <c r="J86" s="550" t="e">
        <f>IF(ISNUMBER(Regressions!K96),ROUND(Regressions!K96, 1), NA())</f>
        <v>#N/A</v>
      </c>
      <c r="K86" s="546" t="e">
        <f>IF(ISNUMBER(Regressions!L96),ROUND(Regressions!L96, 1), NA())</f>
        <v>#N/A</v>
      </c>
      <c r="L86" s="551" t="e">
        <f>IF(ISNUMBER(Regressions!M96),ROUND(Regressions!M96, 1), NA())</f>
        <v>#N/A</v>
      </c>
      <c r="M86" s="548" t="e">
        <f>IF(ISNUMBER(Regressions!N96),ROUND(Regressions!N96, 1), NA())</f>
        <v>#N/A</v>
      </c>
      <c r="N86" s="549" t="e">
        <f>IF(ISNUMBER(Regressions!O96),ROUND(Regressions!O96, 1), NA())</f>
        <v>#N/A</v>
      </c>
      <c r="O86" s="550">
        <f>IF(ISNUMBER(Regressions!Q96),ROUND(Regressions!Q96, 1), NA())</f>
        <v>42.3</v>
      </c>
      <c r="P86" s="546">
        <f>IF(ISNUMBER(Regressions!R96),ROUND(Regressions!R96, 1), NA())</f>
        <v>21.2</v>
      </c>
      <c r="Q86" s="552">
        <f>IF(ISNUMBER(Regressions!S96),ROUND(Regressions!S96, 1), NA())</f>
        <v>5.3</v>
      </c>
      <c r="R86" s="548">
        <f>IF(ISNUMBER(Regressions!T96),ROUND(Regressions!T96, 1), NA())</f>
        <v>16</v>
      </c>
      <c r="S86" s="549">
        <f>IF(ISNUMBER(Regressions!U96),ROUND(Regressions!U96, 1), NA())</f>
        <v>78.8</v>
      </c>
    </row>
    <row r="87" spans="1:19" x14ac:dyDescent="0.25">
      <c r="A87" s="541" t="str">
        <f>+Introduction!$C$7</f>
        <v>السودان</v>
      </c>
      <c r="B87" s="542">
        <f>IF(ISBLANK(Regressions!B97), " ", Regressions!B97)</f>
        <v>2021</v>
      </c>
      <c r="C87" s="541" t="str">
        <f>HLOOKUP(Introduction!$G$4,nametranslations,25,FALSE)</f>
        <v>ريفي</v>
      </c>
      <c r="D87" s="544">
        <f>IF(ISBLANK(Regressions!D97), " ", Regressions!D97)</f>
        <v>10830642.727259064</v>
      </c>
      <c r="E87" s="550">
        <f>IF(ISNUMBER(Regressions!E97),ROUND(Regressions!E97, 1), NA())</f>
        <v>78.8</v>
      </c>
      <c r="F87" s="553">
        <f>IF(ISNUMBER(Regressions!F97),ROUND(Regressions!F97, 1), NA())</f>
        <v>61.2</v>
      </c>
      <c r="G87" s="554">
        <f>IF(ISNUMBER(Regressions!G97),ROUND(Regressions!G97, 1), NA())</f>
        <v>38.5</v>
      </c>
      <c r="H87" s="548">
        <f>IF(ISNUMBER(Regressions!H97),ROUND(Regressions!H97, 1), NA())</f>
        <v>22.7</v>
      </c>
      <c r="I87" s="549">
        <f>IF(ISNUMBER(Regressions!I97),ROUND(Regressions!I97, 1), NA())</f>
        <v>38.799999999999997</v>
      </c>
      <c r="J87" s="550" t="e">
        <f>IF(ISNUMBER(Regressions!K97),ROUND(Regressions!K97, 1), NA())</f>
        <v>#N/A</v>
      </c>
      <c r="K87" s="553" t="e">
        <f>IF(ISNUMBER(Regressions!L97),ROUND(Regressions!L97, 1), NA())</f>
        <v>#N/A</v>
      </c>
      <c r="L87" s="555" t="e">
        <f>IF(ISNUMBER(Regressions!M97),ROUND(Regressions!M97, 1), NA())</f>
        <v>#N/A</v>
      </c>
      <c r="M87" s="548" t="e">
        <f>IF(ISNUMBER(Regressions!N97),ROUND(Regressions!N97, 1), NA())</f>
        <v>#N/A</v>
      </c>
      <c r="N87" s="549" t="e">
        <f>IF(ISNUMBER(Regressions!O97),ROUND(Regressions!O97, 1), NA())</f>
        <v>#N/A</v>
      </c>
      <c r="O87" s="550">
        <f>IF(ISNUMBER(Regressions!Q97),ROUND(Regressions!Q97, 1), NA())</f>
        <v>42.3</v>
      </c>
      <c r="P87" s="553">
        <f>IF(ISNUMBER(Regressions!R97),ROUND(Regressions!R97, 1), NA())</f>
        <v>21.2</v>
      </c>
      <c r="Q87" s="556">
        <f>IF(ISNUMBER(Regressions!S97),ROUND(Regressions!S97, 1), NA())</f>
        <v>5.3</v>
      </c>
      <c r="R87" s="548">
        <f>IF(ISNUMBER(Regressions!T97),ROUND(Regressions!T97, 1), NA())</f>
        <v>16</v>
      </c>
      <c r="S87" s="549">
        <f>IF(ISNUMBER(Regressions!U97),ROUND(Regressions!U97, 1), NA())</f>
        <v>78.8</v>
      </c>
    </row>
    <row r="88" spans="1:19" x14ac:dyDescent="0.25">
      <c r="A88" s="541" t="str">
        <f>+Introduction!$C$7</f>
        <v>السودان</v>
      </c>
      <c r="B88" s="542">
        <f>IF(ISBLANK(Regressions!B98), " ", Regressions!B98)</f>
        <v>2022</v>
      </c>
      <c r="C88" s="541" t="str">
        <f>HLOOKUP(Introduction!$G$4,nametranslations,25,FALSE)</f>
        <v>ريفي</v>
      </c>
      <c r="D88" s="544">
        <f>IF(ISBLANK(Regressions!D98), " ", Regressions!D98)</f>
        <v>10993126.762390137</v>
      </c>
      <c r="E88" s="545">
        <f>IF(ISNUMBER(Regressions!E98),ROUND(Regressions!E98, 1), NA())</f>
        <v>78.8</v>
      </c>
      <c r="F88" s="546">
        <f>IF(ISNUMBER(Regressions!F98),ROUND(Regressions!F98, 1), NA())</f>
        <v>61.2</v>
      </c>
      <c r="G88" s="547">
        <f>IF(ISNUMBER(Regressions!G98),ROUND(Regressions!G98, 1), NA())</f>
        <v>38.5</v>
      </c>
      <c r="H88" s="548">
        <f>IF(ISNUMBER(Regressions!H98),ROUND(Regressions!H98, 1), NA())</f>
        <v>22.7</v>
      </c>
      <c r="I88" s="549">
        <f>IF(ISNUMBER(Regressions!I98),ROUND(Regressions!I98, 1), NA())</f>
        <v>38.799999999999997</v>
      </c>
      <c r="J88" s="550" t="e">
        <f>IF(ISNUMBER(Regressions!K98),ROUND(Regressions!K98, 1), NA())</f>
        <v>#N/A</v>
      </c>
      <c r="K88" s="546" t="e">
        <f>IF(ISNUMBER(Regressions!L98),ROUND(Regressions!L98, 1), NA())</f>
        <v>#N/A</v>
      </c>
      <c r="L88" s="551" t="e">
        <f>IF(ISNUMBER(Regressions!M98),ROUND(Regressions!M98, 1), NA())</f>
        <v>#N/A</v>
      </c>
      <c r="M88" s="548" t="e">
        <f>IF(ISNUMBER(Regressions!N98),ROUND(Regressions!N98, 1), NA())</f>
        <v>#N/A</v>
      </c>
      <c r="N88" s="549" t="e">
        <f>IF(ISNUMBER(Regressions!O98),ROUND(Regressions!O98, 1), NA())</f>
        <v>#N/A</v>
      </c>
      <c r="O88" s="550">
        <f>IF(ISNUMBER(Regressions!Q98),ROUND(Regressions!Q98, 1), NA())</f>
        <v>42.3</v>
      </c>
      <c r="P88" s="546">
        <f>IF(ISNUMBER(Regressions!R98),ROUND(Regressions!R98, 1), NA())</f>
        <v>21.2</v>
      </c>
      <c r="Q88" s="552">
        <f>IF(ISNUMBER(Regressions!S98),ROUND(Regressions!S98, 1), NA())</f>
        <v>5.3</v>
      </c>
      <c r="R88" s="548">
        <f>IF(ISNUMBER(Regressions!T98),ROUND(Regressions!T98, 1), NA())</f>
        <v>16</v>
      </c>
      <c r="S88" s="549">
        <f>IF(ISNUMBER(Regressions!U98),ROUND(Regressions!U98, 1), NA())</f>
        <v>78.8</v>
      </c>
    </row>
    <row r="89" spans="1:19" x14ac:dyDescent="0.25">
      <c r="A89" s="541" t="str">
        <f>+Introduction!$C$7</f>
        <v>السودان</v>
      </c>
      <c r="B89" s="542">
        <f>IF(ISBLANK(Regressions!B99), " ", Regressions!B99)</f>
        <v>2023</v>
      </c>
      <c r="C89" s="541" t="str">
        <f>HLOOKUP(Introduction!$G$4,nametranslations,25,FALSE)</f>
        <v>ريفي</v>
      </c>
      <c r="D89" s="544">
        <f>IF(ISBLANK(Regressions!D99), " ", Regressions!D99)</f>
        <v>11161332.333111268</v>
      </c>
      <c r="E89" s="545">
        <f>IF(ISNUMBER(Regressions!E99),ROUND(Regressions!E99, 1), NA())</f>
        <v>78.8</v>
      </c>
      <c r="F89" s="546">
        <f>IF(ISNUMBER(Regressions!F99),ROUND(Regressions!F99, 1), NA())</f>
        <v>61.2</v>
      </c>
      <c r="G89" s="547">
        <f>IF(ISNUMBER(Regressions!G99),ROUND(Regressions!G99, 1), NA())</f>
        <v>38.5</v>
      </c>
      <c r="H89" s="548">
        <f>IF(ISNUMBER(Regressions!H99),ROUND(Regressions!H99, 1), NA())</f>
        <v>22.7</v>
      </c>
      <c r="I89" s="549">
        <f>IF(ISNUMBER(Regressions!I99),ROUND(Regressions!I99, 1), NA())</f>
        <v>38.799999999999997</v>
      </c>
      <c r="J89" s="550" t="e">
        <f>IF(ISNUMBER(Regressions!K99),ROUND(Regressions!K99, 1), NA())</f>
        <v>#N/A</v>
      </c>
      <c r="K89" s="546" t="e">
        <f>IF(ISNUMBER(Regressions!L99),ROUND(Regressions!L99, 1), NA())</f>
        <v>#N/A</v>
      </c>
      <c r="L89" s="551" t="e">
        <f>IF(ISNUMBER(Regressions!M99),ROUND(Regressions!M99, 1), NA())</f>
        <v>#N/A</v>
      </c>
      <c r="M89" s="548" t="e">
        <f>IF(ISNUMBER(Regressions!N99),ROUND(Regressions!N99, 1), NA())</f>
        <v>#N/A</v>
      </c>
      <c r="N89" s="549" t="e">
        <f>IF(ISNUMBER(Regressions!O99),ROUND(Regressions!O99, 1), NA())</f>
        <v>#N/A</v>
      </c>
      <c r="O89" s="550">
        <f>IF(ISNUMBER(Regressions!Q99),ROUND(Regressions!Q99, 1), NA())</f>
        <v>42.3</v>
      </c>
      <c r="P89" s="546">
        <f>IF(ISNUMBER(Regressions!R99),ROUND(Regressions!R99, 1), NA())</f>
        <v>21.2</v>
      </c>
      <c r="Q89" s="552">
        <f>IF(ISNUMBER(Regressions!S99),ROUND(Regressions!S99, 1), NA())</f>
        <v>5.3</v>
      </c>
      <c r="R89" s="548">
        <f>IF(ISNUMBER(Regressions!T99),ROUND(Regressions!T99, 1), NA())</f>
        <v>16</v>
      </c>
      <c r="S89" s="549">
        <f>IF(ISNUMBER(Regressions!U99),ROUND(Regressions!U99, 1), NA())</f>
        <v>78.8</v>
      </c>
    </row>
    <row r="90" spans="1:19" x14ac:dyDescent="0.25">
      <c r="A90" s="541" t="str">
        <f>+Introduction!$C$7</f>
        <v>السودان</v>
      </c>
      <c r="B90" s="542">
        <f>IF(ISBLANK(Regressions!B100), " ", Regressions!B100)</f>
        <v>2024</v>
      </c>
      <c r="C90" s="541" t="str">
        <f>HLOOKUP(Introduction!$G$4,nametranslations,25,FALSE)</f>
        <v>ريفي</v>
      </c>
      <c r="D90" s="544">
        <f>IF(ISBLANK(Regressions!D100), " ", Regressions!D100)</f>
        <v>10888072.551368408</v>
      </c>
      <c r="E90" s="545">
        <f>IF(ISNUMBER(Regressions!E100),ROUND(Regressions!E100, 1), NA())</f>
        <v>78.8</v>
      </c>
      <c r="F90" s="546">
        <f>IF(ISNUMBER(Regressions!F100),ROUND(Regressions!F100, 1), NA())</f>
        <v>61.2</v>
      </c>
      <c r="G90" s="547">
        <f>IF(ISNUMBER(Regressions!G100),ROUND(Regressions!G100, 1), NA())</f>
        <v>38.5</v>
      </c>
      <c r="H90" s="548">
        <f>IF(ISNUMBER(Regressions!H100),ROUND(Regressions!H100, 1), NA())</f>
        <v>22.7</v>
      </c>
      <c r="I90" s="549">
        <f>IF(ISNUMBER(Regressions!I100),ROUND(Regressions!I100, 1), NA())</f>
        <v>38.799999999999997</v>
      </c>
      <c r="J90" s="550" t="e">
        <f>IF(ISNUMBER(Regressions!K100),ROUND(Regressions!K100, 1), NA())</f>
        <v>#N/A</v>
      </c>
      <c r="K90" s="546" t="e">
        <f>IF(ISNUMBER(Regressions!L100),ROUND(Regressions!L100, 1), NA())</f>
        <v>#N/A</v>
      </c>
      <c r="L90" s="551" t="e">
        <f>IF(ISNUMBER(Regressions!M100),ROUND(Regressions!M100, 1), NA())</f>
        <v>#N/A</v>
      </c>
      <c r="M90" s="548" t="e">
        <f>IF(ISNUMBER(Regressions!N100),ROUND(Regressions!N100, 1), NA())</f>
        <v>#N/A</v>
      </c>
      <c r="N90" s="549" t="e">
        <f>IF(ISNUMBER(Regressions!O100),ROUND(Regressions!O100, 1), NA())</f>
        <v>#N/A</v>
      </c>
      <c r="O90" s="550">
        <f>IF(ISNUMBER(Regressions!Q100),ROUND(Regressions!Q100, 1), NA())</f>
        <v>42.3</v>
      </c>
      <c r="P90" s="546">
        <f>IF(ISNUMBER(Regressions!R100),ROUND(Regressions!R100, 1), NA())</f>
        <v>21.2</v>
      </c>
      <c r="Q90" s="552">
        <f>IF(ISNUMBER(Regressions!S100),ROUND(Regressions!S100, 1), NA())</f>
        <v>5.3</v>
      </c>
      <c r="R90" s="548">
        <f>IF(ISNUMBER(Regressions!T100),ROUND(Regressions!T100, 1), NA())</f>
        <v>16</v>
      </c>
      <c r="S90" s="549">
        <f>IF(ISNUMBER(Regressions!U100),ROUND(Regressions!U100, 1), NA())</f>
        <v>78.8</v>
      </c>
    </row>
    <row r="91" spans="1:19" x14ac:dyDescent="0.25">
      <c r="A91" s="557" t="str">
        <f>+Introduction!$C$7</f>
        <v>السودان</v>
      </c>
      <c r="B91" s="558">
        <f>IF(ISBLANK(Regressions!B101), " ", Regressions!B101)</f>
        <v>2025</v>
      </c>
      <c r="C91" s="557" t="str">
        <f>HLOOKUP(Introduction!$G$4,nametranslations,25,FALSE)</f>
        <v>ريفي</v>
      </c>
      <c r="D91" s="559">
        <f>IF(ISBLANK(Regressions!D101), " ", Regressions!D101)</f>
        <v>11017871.363922119</v>
      </c>
      <c r="E91" s="560" t="e">
        <f>IF(ISNUMBER(Regressions!E101),ROUND(Regressions!E101, 1), NA())</f>
        <v>#N/A</v>
      </c>
      <c r="F91" s="561" t="e">
        <f>IF(ISNUMBER(Regressions!F101),ROUND(Regressions!F101, 1), NA())</f>
        <v>#N/A</v>
      </c>
      <c r="G91" s="562" t="e">
        <f>IF(ISNUMBER(Regressions!G101),ROUND(Regressions!G101, 1), NA())</f>
        <v>#N/A</v>
      </c>
      <c r="H91" s="563" t="e">
        <f>IF(ISNUMBER(Regressions!H101),ROUND(Regressions!H101, 1), NA())</f>
        <v>#N/A</v>
      </c>
      <c r="I91" s="564" t="e">
        <f>IF(ISNUMBER(Regressions!I101),ROUND(Regressions!I101, 1), NA())</f>
        <v>#N/A</v>
      </c>
      <c r="J91" s="565" t="e">
        <f>IF(ISNUMBER(Regressions!K101),ROUND(Regressions!K101, 1), NA())</f>
        <v>#N/A</v>
      </c>
      <c r="K91" s="561" t="e">
        <f>IF(ISNUMBER(Regressions!L101),ROUND(Regressions!L101, 1), NA())</f>
        <v>#N/A</v>
      </c>
      <c r="L91" s="566" t="e">
        <f>IF(ISNUMBER(Regressions!M101),ROUND(Regressions!M101, 1), NA())</f>
        <v>#N/A</v>
      </c>
      <c r="M91" s="563" t="e">
        <f>IF(ISNUMBER(Regressions!N101),ROUND(Regressions!N101, 1), NA())</f>
        <v>#N/A</v>
      </c>
      <c r="N91" s="564" t="e">
        <f>IF(ISNUMBER(Regressions!O101),ROUND(Regressions!O101, 1), NA())</f>
        <v>#N/A</v>
      </c>
      <c r="O91" s="565" t="e">
        <f>IF(ISNUMBER(Regressions!Q101),ROUND(Regressions!Q101, 1), NA())</f>
        <v>#N/A</v>
      </c>
      <c r="P91" s="561" t="e">
        <f>IF(ISNUMBER(Regressions!R101),ROUND(Regressions!R101, 1), NA())</f>
        <v>#N/A</v>
      </c>
      <c r="Q91" s="567" t="e">
        <f>IF(ISNUMBER(Regressions!S101),ROUND(Regressions!S101, 1), NA())</f>
        <v>#N/A</v>
      </c>
      <c r="R91" s="563" t="e">
        <f>IF(ISNUMBER(Regressions!T101),ROUND(Regressions!T101, 1), NA())</f>
        <v>#N/A</v>
      </c>
      <c r="S91" s="564" t="e">
        <f>IF(ISNUMBER(Regressions!U101),ROUND(Regressions!U101, 1), NA())</f>
        <v>#N/A</v>
      </c>
    </row>
    <row r="92" spans="1:19" hidden="1" x14ac:dyDescent="0.25">
      <c r="A92" s="541" t="str">
        <f>+Introduction!$C$7</f>
        <v>السودان</v>
      </c>
      <c r="B92" s="542">
        <f>IF(ISBLANK(Regressions!B102), " ", Regressions!B102)</f>
        <v>2026</v>
      </c>
      <c r="C92" s="541" t="str">
        <f>HLOOKUP(Introduction!$G$4,nametranslations,25,FALSE)</f>
        <v>ريفي</v>
      </c>
      <c r="D92" s="544" t="str">
        <f>IF(ISBLANK(Regressions!D102), " ", Regressions!D102)</f>
        <v xml:space="preserve"> </v>
      </c>
      <c r="E92" s="545" t="e">
        <f>IF(ISNUMBER(Regressions!E102),ROUND(Regressions!E102, 1), NA())</f>
        <v>#N/A</v>
      </c>
      <c r="F92" s="546" t="e">
        <f>IF(ISNUMBER(Regressions!F102),ROUND(Regressions!F102, 1), NA())</f>
        <v>#N/A</v>
      </c>
      <c r="G92" s="547" t="e">
        <f>IF(ISNUMBER(Regressions!G102),ROUND(Regressions!G102, 1), NA())</f>
        <v>#N/A</v>
      </c>
      <c r="H92" s="548" t="e">
        <f>IF(ISNUMBER(Regressions!H102),ROUND(Regressions!H102, 1), NA())</f>
        <v>#N/A</v>
      </c>
      <c r="I92" s="549" t="e">
        <f>IF(ISNUMBER(Regressions!I102),ROUND(Regressions!I102, 1), NA())</f>
        <v>#N/A</v>
      </c>
      <c r="J92" s="550" t="e">
        <f>IF(ISNUMBER(Regressions!K102),ROUND(Regressions!K102, 1), NA())</f>
        <v>#N/A</v>
      </c>
      <c r="K92" s="546" t="e">
        <f>IF(ISNUMBER(Regressions!L102),ROUND(Regressions!L102, 1), NA())</f>
        <v>#N/A</v>
      </c>
      <c r="L92" s="551" t="e">
        <f>IF(ISNUMBER(Regressions!M102),ROUND(Regressions!M102, 1), NA())</f>
        <v>#N/A</v>
      </c>
      <c r="M92" s="548" t="e">
        <f>IF(ISNUMBER(Regressions!N102),ROUND(Regressions!N102, 1), NA())</f>
        <v>#N/A</v>
      </c>
      <c r="N92" s="549" t="e">
        <f>IF(ISNUMBER(Regressions!O102),ROUND(Regressions!O102, 1), NA())</f>
        <v>#N/A</v>
      </c>
      <c r="O92" s="550" t="e">
        <f>IF(ISNUMBER(Regressions!Q102),ROUND(Regressions!Q102, 1), NA())</f>
        <v>#N/A</v>
      </c>
      <c r="P92" s="546" t="e">
        <f>IF(ISNUMBER(Regressions!R102),ROUND(Regressions!R102, 1), NA())</f>
        <v>#N/A</v>
      </c>
      <c r="Q92" s="552" t="e">
        <f>IF(ISNUMBER(Regressions!S102),ROUND(Regressions!S102, 1), NA())</f>
        <v>#N/A</v>
      </c>
      <c r="R92" s="548" t="e">
        <f>IF(ISNUMBER(Regressions!T102),ROUND(Regressions!T102, 1), NA())</f>
        <v>#N/A</v>
      </c>
      <c r="S92" s="549" t="e">
        <f>IF(ISNUMBER(Regressions!U102),ROUND(Regressions!U102, 1), NA())</f>
        <v>#N/A</v>
      </c>
    </row>
    <row r="93" spans="1:19" hidden="1" x14ac:dyDescent="0.25">
      <c r="A93" s="541" t="str">
        <f>+Introduction!$C$7</f>
        <v>السودان</v>
      </c>
      <c r="B93" s="542">
        <f>IF(ISBLANK(Regressions!B103), " ", Regressions!B103)</f>
        <v>2027</v>
      </c>
      <c r="C93" s="541" t="str">
        <f>HLOOKUP(Introduction!$G$4,nametranslations,25,FALSE)</f>
        <v>ريفي</v>
      </c>
      <c r="D93" s="544" t="str">
        <f>IF(ISBLANK(Regressions!D103), " ", Regressions!D103)</f>
        <v xml:space="preserve"> </v>
      </c>
      <c r="E93" s="545" t="e">
        <f>IF(ISNUMBER(Regressions!E103),ROUND(Regressions!E103, 1), NA())</f>
        <v>#N/A</v>
      </c>
      <c r="F93" s="546" t="e">
        <f>IF(ISNUMBER(Regressions!F103),ROUND(Regressions!F103, 1), NA())</f>
        <v>#N/A</v>
      </c>
      <c r="G93" s="547" t="e">
        <f>IF(ISNUMBER(Regressions!G103),ROUND(Regressions!G103, 1), NA())</f>
        <v>#N/A</v>
      </c>
      <c r="H93" s="548" t="e">
        <f>IF(ISNUMBER(Regressions!H103),ROUND(Regressions!H103, 1), NA())</f>
        <v>#N/A</v>
      </c>
      <c r="I93" s="549" t="e">
        <f>IF(ISNUMBER(Regressions!I103),ROUND(Regressions!I103, 1), NA())</f>
        <v>#N/A</v>
      </c>
      <c r="J93" s="550" t="e">
        <f>IF(ISNUMBER(Regressions!K103),ROUND(Regressions!K103, 1), NA())</f>
        <v>#N/A</v>
      </c>
      <c r="K93" s="546" t="e">
        <f>IF(ISNUMBER(Regressions!L103),ROUND(Regressions!L103, 1), NA())</f>
        <v>#N/A</v>
      </c>
      <c r="L93" s="551" t="e">
        <f>IF(ISNUMBER(Regressions!M103),ROUND(Regressions!M103, 1), NA())</f>
        <v>#N/A</v>
      </c>
      <c r="M93" s="548" t="e">
        <f>IF(ISNUMBER(Regressions!N103),ROUND(Regressions!N103, 1), NA())</f>
        <v>#N/A</v>
      </c>
      <c r="N93" s="549" t="e">
        <f>IF(ISNUMBER(Regressions!O103),ROUND(Regressions!O103, 1), NA())</f>
        <v>#N/A</v>
      </c>
      <c r="O93" s="550" t="e">
        <f>IF(ISNUMBER(Regressions!Q103),ROUND(Regressions!Q103, 1), NA())</f>
        <v>#N/A</v>
      </c>
      <c r="P93" s="546" t="e">
        <f>IF(ISNUMBER(Regressions!R103),ROUND(Regressions!R103, 1), NA())</f>
        <v>#N/A</v>
      </c>
      <c r="Q93" s="552" t="e">
        <f>IF(ISNUMBER(Regressions!S103),ROUND(Regressions!S103, 1), NA())</f>
        <v>#N/A</v>
      </c>
      <c r="R93" s="548" t="e">
        <f>IF(ISNUMBER(Regressions!T103),ROUND(Regressions!T103, 1), NA())</f>
        <v>#N/A</v>
      </c>
      <c r="S93" s="549" t="e">
        <f>IF(ISNUMBER(Regressions!U103),ROUND(Regressions!U103, 1), NA())</f>
        <v>#N/A</v>
      </c>
    </row>
    <row r="94" spans="1:19" hidden="1" x14ac:dyDescent="0.25">
      <c r="A94" s="541" t="str">
        <f>+Introduction!$C$7</f>
        <v>السودان</v>
      </c>
      <c r="B94" s="542">
        <f>IF(ISBLANK(Regressions!B104), " ", Regressions!B104)</f>
        <v>2028</v>
      </c>
      <c r="C94" s="541" t="str">
        <f>HLOOKUP(Introduction!$G$4,nametranslations,25,FALSE)</f>
        <v>ريفي</v>
      </c>
      <c r="D94" s="544" t="str">
        <f>IF(ISBLANK(Regressions!D104), " ", Regressions!D104)</f>
        <v xml:space="preserve"> </v>
      </c>
      <c r="E94" s="545" t="e">
        <f>IF(ISNUMBER(Regressions!E104),ROUND(Regressions!E104, 1), NA())</f>
        <v>#N/A</v>
      </c>
      <c r="F94" s="546" t="e">
        <f>IF(ISNUMBER(Regressions!F104),ROUND(Regressions!F104, 1), NA())</f>
        <v>#N/A</v>
      </c>
      <c r="G94" s="547" t="e">
        <f>IF(ISNUMBER(Regressions!G104),ROUND(Regressions!G104, 1), NA())</f>
        <v>#N/A</v>
      </c>
      <c r="H94" s="548" t="e">
        <f>IF(ISNUMBER(Regressions!H104),ROUND(Regressions!H104, 1), NA())</f>
        <v>#N/A</v>
      </c>
      <c r="I94" s="549" t="e">
        <f>IF(ISNUMBER(Regressions!I104),ROUND(Regressions!I104, 1), NA())</f>
        <v>#N/A</v>
      </c>
      <c r="J94" s="550" t="e">
        <f>IF(ISNUMBER(Regressions!K104),ROUND(Regressions!K104, 1), NA())</f>
        <v>#N/A</v>
      </c>
      <c r="K94" s="546" t="e">
        <f>IF(ISNUMBER(Regressions!L104),ROUND(Regressions!L104, 1), NA())</f>
        <v>#N/A</v>
      </c>
      <c r="L94" s="551" t="e">
        <f>IF(ISNUMBER(Regressions!M104),ROUND(Regressions!M104, 1), NA())</f>
        <v>#N/A</v>
      </c>
      <c r="M94" s="548" t="e">
        <f>IF(ISNUMBER(Regressions!N104),ROUND(Regressions!N104, 1), NA())</f>
        <v>#N/A</v>
      </c>
      <c r="N94" s="549" t="e">
        <f>IF(ISNUMBER(Regressions!O104),ROUND(Regressions!O104, 1), NA())</f>
        <v>#N/A</v>
      </c>
      <c r="O94" s="550" t="e">
        <f>IF(ISNUMBER(Regressions!Q104),ROUND(Regressions!Q104, 1), NA())</f>
        <v>#N/A</v>
      </c>
      <c r="P94" s="546" t="e">
        <f>IF(ISNUMBER(Regressions!R104),ROUND(Regressions!R104, 1), NA())</f>
        <v>#N/A</v>
      </c>
      <c r="Q94" s="552" t="e">
        <f>IF(ISNUMBER(Regressions!S104),ROUND(Regressions!S104, 1), NA())</f>
        <v>#N/A</v>
      </c>
      <c r="R94" s="548" t="e">
        <f>IF(ISNUMBER(Regressions!T104),ROUND(Regressions!T104, 1), NA())</f>
        <v>#N/A</v>
      </c>
      <c r="S94" s="549" t="e">
        <f>IF(ISNUMBER(Regressions!U104),ROUND(Regressions!U104, 1), NA())</f>
        <v>#N/A</v>
      </c>
    </row>
    <row r="95" spans="1:19" hidden="1" x14ac:dyDescent="0.25">
      <c r="A95" s="541" t="str">
        <f>+Introduction!$C$7</f>
        <v>السودان</v>
      </c>
      <c r="B95" s="542">
        <f>IF(ISBLANK(Regressions!B105), " ", Regressions!B105)</f>
        <v>2029</v>
      </c>
      <c r="C95" s="541" t="str">
        <f>HLOOKUP(Introduction!$G$4,nametranslations,25,FALSE)</f>
        <v>ريفي</v>
      </c>
      <c r="D95" s="544" t="str">
        <f>IF(ISBLANK(Regressions!D105), " ", Regressions!D105)</f>
        <v xml:space="preserve"> </v>
      </c>
      <c r="E95" s="545" t="e">
        <f>IF(ISNUMBER(Regressions!E105),ROUND(Regressions!E105, 1), NA())</f>
        <v>#N/A</v>
      </c>
      <c r="F95" s="546" t="e">
        <f>IF(ISNUMBER(Regressions!F105),ROUND(Regressions!F105, 1), NA())</f>
        <v>#N/A</v>
      </c>
      <c r="G95" s="547" t="e">
        <f>IF(ISNUMBER(Regressions!G105),ROUND(Regressions!G105, 1), NA())</f>
        <v>#N/A</v>
      </c>
      <c r="H95" s="548" t="e">
        <f>IF(ISNUMBER(Regressions!H105),ROUND(Regressions!H105, 1), NA())</f>
        <v>#N/A</v>
      </c>
      <c r="I95" s="549" t="e">
        <f>IF(ISNUMBER(Regressions!I105),ROUND(Regressions!I105, 1), NA())</f>
        <v>#N/A</v>
      </c>
      <c r="J95" s="550" t="e">
        <f>IF(ISNUMBER(Regressions!K105),ROUND(Regressions!K105, 1), NA())</f>
        <v>#N/A</v>
      </c>
      <c r="K95" s="546" t="e">
        <f>IF(ISNUMBER(Regressions!L105),ROUND(Regressions!L105, 1), NA())</f>
        <v>#N/A</v>
      </c>
      <c r="L95" s="551" t="e">
        <f>IF(ISNUMBER(Regressions!M105),ROUND(Regressions!M105, 1), NA())</f>
        <v>#N/A</v>
      </c>
      <c r="M95" s="548" t="e">
        <f>IF(ISNUMBER(Regressions!N105),ROUND(Regressions!N105, 1), NA())</f>
        <v>#N/A</v>
      </c>
      <c r="N95" s="549" t="e">
        <f>IF(ISNUMBER(Regressions!O105),ROUND(Regressions!O105, 1), NA())</f>
        <v>#N/A</v>
      </c>
      <c r="O95" s="550" t="e">
        <f>IF(ISNUMBER(Regressions!Q105),ROUND(Regressions!Q105, 1), NA())</f>
        <v>#N/A</v>
      </c>
      <c r="P95" s="546" t="e">
        <f>IF(ISNUMBER(Regressions!R105),ROUND(Regressions!R105, 1), NA())</f>
        <v>#N/A</v>
      </c>
      <c r="Q95" s="552" t="e">
        <f>IF(ISNUMBER(Regressions!S105),ROUND(Regressions!S105, 1), NA())</f>
        <v>#N/A</v>
      </c>
      <c r="R95" s="548" t="e">
        <f>IF(ISNUMBER(Regressions!T105),ROUND(Regressions!T105, 1), NA())</f>
        <v>#N/A</v>
      </c>
      <c r="S95" s="549" t="e">
        <f>IF(ISNUMBER(Regressions!U105),ROUND(Regressions!U105, 1), NA())</f>
        <v>#N/A</v>
      </c>
    </row>
    <row r="96" spans="1:19" hidden="1" x14ac:dyDescent="0.25">
      <c r="A96" s="541" t="str">
        <f>+Introduction!$C$7</f>
        <v>السودان</v>
      </c>
      <c r="B96" s="542">
        <f>IF(ISBLANK(Regressions!B106), " ", Regressions!B106)</f>
        <v>2030</v>
      </c>
      <c r="C96" s="541" t="str">
        <f>HLOOKUP(Introduction!$G$4,nametranslations,25,FALSE)</f>
        <v>ريفي</v>
      </c>
      <c r="D96" s="544" t="str">
        <f>IF(ISBLANK(Regressions!D106), " ", Regressions!D106)</f>
        <v xml:space="preserve"> </v>
      </c>
      <c r="E96" s="545" t="e">
        <f>IF(ISNUMBER(Regressions!E106),ROUND(Regressions!E106, 1), NA())</f>
        <v>#N/A</v>
      </c>
      <c r="F96" s="546" t="e">
        <f>IF(ISNUMBER(Regressions!F106),ROUND(Regressions!F106, 1), NA())</f>
        <v>#N/A</v>
      </c>
      <c r="G96" s="547" t="e">
        <f>IF(ISNUMBER(Regressions!G106),ROUND(Regressions!G106, 1), NA())</f>
        <v>#N/A</v>
      </c>
      <c r="H96" s="548" t="e">
        <f>IF(ISNUMBER(Regressions!H106),ROUND(Regressions!H106, 1), NA())</f>
        <v>#N/A</v>
      </c>
      <c r="I96" s="549" t="e">
        <f>IF(ISNUMBER(Regressions!I106),ROUND(Regressions!I106, 1), NA())</f>
        <v>#N/A</v>
      </c>
      <c r="J96" s="550" t="e">
        <f>IF(ISNUMBER(Regressions!K106),ROUND(Regressions!K106, 1), NA())</f>
        <v>#N/A</v>
      </c>
      <c r="K96" s="546" t="e">
        <f>IF(ISNUMBER(Regressions!L106),ROUND(Regressions!L106, 1), NA())</f>
        <v>#N/A</v>
      </c>
      <c r="L96" s="551" t="e">
        <f>IF(ISNUMBER(Regressions!M106),ROUND(Regressions!M106, 1), NA())</f>
        <v>#N/A</v>
      </c>
      <c r="M96" s="548" t="e">
        <f>IF(ISNUMBER(Regressions!N106),ROUND(Regressions!N106, 1), NA())</f>
        <v>#N/A</v>
      </c>
      <c r="N96" s="549" t="e">
        <f>IF(ISNUMBER(Regressions!O106),ROUND(Regressions!O106, 1), NA())</f>
        <v>#N/A</v>
      </c>
      <c r="O96" s="550" t="e">
        <f>IF(ISNUMBER(Regressions!Q106),ROUND(Regressions!Q106, 1), NA())</f>
        <v>#N/A</v>
      </c>
      <c r="P96" s="546" t="e">
        <f>IF(ISNUMBER(Regressions!R106),ROUND(Regressions!R106, 1), NA())</f>
        <v>#N/A</v>
      </c>
      <c r="Q96" s="552" t="e">
        <f>IF(ISNUMBER(Regressions!S106),ROUND(Regressions!S106, 1), NA())</f>
        <v>#N/A</v>
      </c>
      <c r="R96" s="548" t="e">
        <f>IF(ISNUMBER(Regressions!T106),ROUND(Regressions!T106, 1), NA())</f>
        <v>#N/A</v>
      </c>
      <c r="S96" s="549" t="e">
        <f>IF(ISNUMBER(Regressions!U106),ROUND(Regressions!U106, 1), NA())</f>
        <v>#N/A</v>
      </c>
    </row>
    <row r="97" spans="1:19" x14ac:dyDescent="0.25">
      <c r="A97" s="541" t="str">
        <f>+Introduction!$C$7</f>
        <v>السودان</v>
      </c>
      <c r="B97" s="542">
        <f>IF(ISBLANK(Regressions!B107), " ", Regressions!B107)</f>
        <v>2000</v>
      </c>
      <c r="C97" s="541" t="str">
        <f>HLOOKUP(Introduction!$G$4,nametranslations,27,FALSE)</f>
        <v>المرحلة الابتدائية</v>
      </c>
      <c r="D97" s="544">
        <f>IF(ISBLANK(Regressions!D107), " ", Regressions!D107)</f>
        <v>1823794</v>
      </c>
      <c r="E97" s="545" t="e">
        <f>IF(ISNUMBER(Regressions!E107),ROUND(Regressions!E107, 1), NA())</f>
        <v>#N/A</v>
      </c>
      <c r="F97" s="546" t="e">
        <f>IF(ISNUMBER(Regressions!F107),ROUND(Regressions!F107, 1), NA())</f>
        <v>#N/A</v>
      </c>
      <c r="G97" s="547" t="e">
        <f>IF(ISNUMBER(Regressions!G107),ROUND(Regressions!G107, 1), NA())</f>
        <v>#N/A</v>
      </c>
      <c r="H97" s="548" t="e">
        <f>IF(ISNUMBER(Regressions!H107),ROUND(Regressions!H107, 1), NA())</f>
        <v>#N/A</v>
      </c>
      <c r="I97" s="549" t="e">
        <f>IF(ISNUMBER(Regressions!I107),ROUND(Regressions!I107, 1), NA())</f>
        <v>#N/A</v>
      </c>
      <c r="J97" s="550" t="e">
        <f>IF(ISNUMBER(Regressions!K107),ROUND(Regressions!K107, 1), NA())</f>
        <v>#N/A</v>
      </c>
      <c r="K97" s="546" t="e">
        <f>IF(ISNUMBER(Regressions!L107),ROUND(Regressions!L107, 1), NA())</f>
        <v>#N/A</v>
      </c>
      <c r="L97" s="551" t="e">
        <f>IF(ISNUMBER(Regressions!M107),ROUND(Regressions!M107, 1), NA())</f>
        <v>#N/A</v>
      </c>
      <c r="M97" s="548" t="e">
        <f>IF(ISNUMBER(Regressions!N107),ROUND(Regressions!N107, 1), NA())</f>
        <v>#N/A</v>
      </c>
      <c r="N97" s="549" t="e">
        <f>IF(ISNUMBER(Regressions!O107),ROUND(Regressions!O107, 1), NA())</f>
        <v>#N/A</v>
      </c>
      <c r="O97" s="550" t="e">
        <f>IF(ISNUMBER(Regressions!Q107),ROUND(Regressions!Q107, 1), NA())</f>
        <v>#N/A</v>
      </c>
      <c r="P97" s="546" t="e">
        <f>IF(ISNUMBER(Regressions!R107),ROUND(Regressions!R107, 1), NA())</f>
        <v>#N/A</v>
      </c>
      <c r="Q97" s="552" t="e">
        <f>IF(ISNUMBER(Regressions!S107),ROUND(Regressions!S107, 1), NA())</f>
        <v>#N/A</v>
      </c>
      <c r="R97" s="548" t="e">
        <f>IF(ISNUMBER(Regressions!T107),ROUND(Regressions!T107, 1), NA())</f>
        <v>#N/A</v>
      </c>
      <c r="S97" s="549" t="e">
        <f>IF(ISNUMBER(Regressions!U107),ROUND(Regressions!U107, 1), NA())</f>
        <v>#N/A</v>
      </c>
    </row>
    <row r="98" spans="1:19" x14ac:dyDescent="0.25">
      <c r="A98" s="541" t="str">
        <f>+Introduction!$C$7</f>
        <v>السودان</v>
      </c>
      <c r="B98" s="542">
        <f>IF(ISBLANK(Regressions!B108), " ", Regressions!B108)</f>
        <v>2001</v>
      </c>
      <c r="C98" s="541" t="str">
        <f>HLOOKUP(Introduction!$G$4,nametranslations,27,FALSE)</f>
        <v>المرحلة الابتدائية</v>
      </c>
      <c r="D98" s="544">
        <f>IF(ISBLANK(Regressions!D108), " ", Regressions!D108)</f>
        <v>1858042</v>
      </c>
      <c r="E98" s="545" t="e">
        <f>IF(ISNUMBER(Regressions!E108),ROUND(Regressions!E108, 1), NA())</f>
        <v>#N/A</v>
      </c>
      <c r="F98" s="546" t="e">
        <f>IF(ISNUMBER(Regressions!F108),ROUND(Regressions!F108, 1), NA())</f>
        <v>#N/A</v>
      </c>
      <c r="G98" s="547" t="e">
        <f>IF(ISNUMBER(Regressions!G108),ROUND(Regressions!G108, 1), NA())</f>
        <v>#N/A</v>
      </c>
      <c r="H98" s="548" t="e">
        <f>IF(ISNUMBER(Regressions!H108),ROUND(Regressions!H108, 1), NA())</f>
        <v>#N/A</v>
      </c>
      <c r="I98" s="549" t="e">
        <f>IF(ISNUMBER(Regressions!I108),ROUND(Regressions!I108, 1), NA())</f>
        <v>#N/A</v>
      </c>
      <c r="J98" s="550" t="e">
        <f>IF(ISNUMBER(Regressions!K108),ROUND(Regressions!K108, 1), NA())</f>
        <v>#N/A</v>
      </c>
      <c r="K98" s="546" t="e">
        <f>IF(ISNUMBER(Regressions!L108),ROUND(Regressions!L108, 1), NA())</f>
        <v>#N/A</v>
      </c>
      <c r="L98" s="551" t="e">
        <f>IF(ISNUMBER(Regressions!M108),ROUND(Regressions!M108, 1), NA())</f>
        <v>#N/A</v>
      </c>
      <c r="M98" s="548" t="e">
        <f>IF(ISNUMBER(Regressions!N108),ROUND(Regressions!N108, 1), NA())</f>
        <v>#N/A</v>
      </c>
      <c r="N98" s="549" t="e">
        <f>IF(ISNUMBER(Regressions!O108),ROUND(Regressions!O108, 1), NA())</f>
        <v>#N/A</v>
      </c>
      <c r="O98" s="550" t="e">
        <f>IF(ISNUMBER(Regressions!Q108),ROUND(Regressions!Q108, 1), NA())</f>
        <v>#N/A</v>
      </c>
      <c r="P98" s="546" t="e">
        <f>IF(ISNUMBER(Regressions!R108),ROUND(Regressions!R108, 1), NA())</f>
        <v>#N/A</v>
      </c>
      <c r="Q98" s="552" t="e">
        <f>IF(ISNUMBER(Regressions!S108),ROUND(Regressions!S108, 1), NA())</f>
        <v>#N/A</v>
      </c>
      <c r="R98" s="548" t="e">
        <f>IF(ISNUMBER(Regressions!T108),ROUND(Regressions!T108, 1), NA())</f>
        <v>#N/A</v>
      </c>
      <c r="S98" s="549" t="e">
        <f>IF(ISNUMBER(Regressions!U108),ROUND(Regressions!U108, 1), NA())</f>
        <v>#N/A</v>
      </c>
    </row>
    <row r="99" spans="1:19" x14ac:dyDescent="0.25">
      <c r="A99" s="541" t="str">
        <f>+Introduction!$C$7</f>
        <v>السودان</v>
      </c>
      <c r="B99" s="542">
        <f>IF(ISBLANK(Regressions!B109), " ", Regressions!B109)</f>
        <v>2002</v>
      </c>
      <c r="C99" s="541" t="str">
        <f>HLOOKUP(Introduction!$G$4,nametranslations,27,FALSE)</f>
        <v>المرحلة الابتدائية</v>
      </c>
      <c r="D99" s="544">
        <f>IF(ISBLANK(Regressions!D109), " ", Regressions!D109)</f>
        <v>1887064</v>
      </c>
      <c r="E99" s="545" t="e">
        <f>IF(ISNUMBER(Regressions!E109),ROUND(Regressions!E109, 1), NA())</f>
        <v>#N/A</v>
      </c>
      <c r="F99" s="546" t="e">
        <f>IF(ISNUMBER(Regressions!F109),ROUND(Regressions!F109, 1), NA())</f>
        <v>#N/A</v>
      </c>
      <c r="G99" s="547" t="e">
        <f>IF(ISNUMBER(Regressions!G109),ROUND(Regressions!G109, 1), NA())</f>
        <v>#N/A</v>
      </c>
      <c r="H99" s="548" t="e">
        <f>IF(ISNUMBER(Regressions!H109),ROUND(Regressions!H109, 1), NA())</f>
        <v>#N/A</v>
      </c>
      <c r="I99" s="549" t="e">
        <f>IF(ISNUMBER(Regressions!I109),ROUND(Regressions!I109, 1), NA())</f>
        <v>#N/A</v>
      </c>
      <c r="J99" s="550" t="e">
        <f>IF(ISNUMBER(Regressions!K109),ROUND(Regressions!K109, 1), NA())</f>
        <v>#N/A</v>
      </c>
      <c r="K99" s="546" t="e">
        <f>IF(ISNUMBER(Regressions!L109),ROUND(Regressions!L109, 1), NA())</f>
        <v>#N/A</v>
      </c>
      <c r="L99" s="551" t="e">
        <f>IF(ISNUMBER(Regressions!M109),ROUND(Regressions!M109, 1), NA())</f>
        <v>#N/A</v>
      </c>
      <c r="M99" s="548" t="e">
        <f>IF(ISNUMBER(Regressions!N109),ROUND(Regressions!N109, 1), NA())</f>
        <v>#N/A</v>
      </c>
      <c r="N99" s="549" t="e">
        <f>IF(ISNUMBER(Regressions!O109),ROUND(Regressions!O109, 1), NA())</f>
        <v>#N/A</v>
      </c>
      <c r="O99" s="550" t="e">
        <f>IF(ISNUMBER(Regressions!Q109),ROUND(Regressions!Q109, 1), NA())</f>
        <v>#N/A</v>
      </c>
      <c r="P99" s="546" t="e">
        <f>IF(ISNUMBER(Regressions!R109),ROUND(Regressions!R109, 1), NA())</f>
        <v>#N/A</v>
      </c>
      <c r="Q99" s="552" t="e">
        <f>IF(ISNUMBER(Regressions!S109),ROUND(Regressions!S109, 1), NA())</f>
        <v>#N/A</v>
      </c>
      <c r="R99" s="548" t="e">
        <f>IF(ISNUMBER(Regressions!T109),ROUND(Regressions!T109, 1), NA())</f>
        <v>#N/A</v>
      </c>
      <c r="S99" s="549" t="e">
        <f>IF(ISNUMBER(Regressions!U109),ROUND(Regressions!U109, 1), NA())</f>
        <v>#N/A</v>
      </c>
    </row>
    <row r="100" spans="1:19" x14ac:dyDescent="0.25">
      <c r="A100" s="541" t="str">
        <f>+Introduction!$C$7</f>
        <v>السودان</v>
      </c>
      <c r="B100" s="542">
        <f>IF(ISBLANK(Regressions!B110), " ", Regressions!B110)</f>
        <v>2003</v>
      </c>
      <c r="C100" s="541" t="str">
        <f>HLOOKUP(Introduction!$G$4,nametranslations,27,FALSE)</f>
        <v>المرحلة الابتدائية</v>
      </c>
      <c r="D100" s="544">
        <f>IF(ISBLANK(Regressions!D110), " ", Regressions!D110)</f>
        <v>1915470</v>
      </c>
      <c r="E100" s="545" t="e">
        <f>IF(ISNUMBER(Regressions!E110),ROUND(Regressions!E110, 1), NA())</f>
        <v>#N/A</v>
      </c>
      <c r="F100" s="546" t="e">
        <f>IF(ISNUMBER(Regressions!F110),ROUND(Regressions!F110, 1), NA())</f>
        <v>#N/A</v>
      </c>
      <c r="G100" s="547" t="e">
        <f>IF(ISNUMBER(Regressions!G110),ROUND(Regressions!G110, 1), NA())</f>
        <v>#N/A</v>
      </c>
      <c r="H100" s="548" t="e">
        <f>IF(ISNUMBER(Regressions!H110),ROUND(Regressions!H110, 1), NA())</f>
        <v>#N/A</v>
      </c>
      <c r="I100" s="549" t="e">
        <f>IF(ISNUMBER(Regressions!I110),ROUND(Regressions!I110, 1), NA())</f>
        <v>#N/A</v>
      </c>
      <c r="J100" s="550" t="e">
        <f>IF(ISNUMBER(Regressions!K110),ROUND(Regressions!K110, 1), NA())</f>
        <v>#N/A</v>
      </c>
      <c r="K100" s="546" t="e">
        <f>IF(ISNUMBER(Regressions!L110),ROUND(Regressions!L110, 1), NA())</f>
        <v>#N/A</v>
      </c>
      <c r="L100" s="551" t="e">
        <f>IF(ISNUMBER(Regressions!M110),ROUND(Regressions!M110, 1), NA())</f>
        <v>#N/A</v>
      </c>
      <c r="M100" s="548" t="e">
        <f>IF(ISNUMBER(Regressions!N110),ROUND(Regressions!N110, 1), NA())</f>
        <v>#N/A</v>
      </c>
      <c r="N100" s="549" t="e">
        <f>IF(ISNUMBER(Regressions!O110),ROUND(Regressions!O110, 1), NA())</f>
        <v>#N/A</v>
      </c>
      <c r="O100" s="550" t="e">
        <f>IF(ISNUMBER(Regressions!Q110),ROUND(Regressions!Q110, 1), NA())</f>
        <v>#N/A</v>
      </c>
      <c r="P100" s="546" t="e">
        <f>IF(ISNUMBER(Regressions!R110),ROUND(Regressions!R110, 1), NA())</f>
        <v>#N/A</v>
      </c>
      <c r="Q100" s="552" t="e">
        <f>IF(ISNUMBER(Regressions!S110),ROUND(Regressions!S110, 1), NA())</f>
        <v>#N/A</v>
      </c>
      <c r="R100" s="548" t="e">
        <f>IF(ISNUMBER(Regressions!T110),ROUND(Regressions!T110, 1), NA())</f>
        <v>#N/A</v>
      </c>
      <c r="S100" s="549" t="e">
        <f>IF(ISNUMBER(Regressions!U110),ROUND(Regressions!U110, 1), NA())</f>
        <v>#N/A</v>
      </c>
    </row>
    <row r="101" spans="1:19" x14ac:dyDescent="0.25">
      <c r="A101" s="541" t="str">
        <f>+Introduction!$C$7</f>
        <v>السودان</v>
      </c>
      <c r="B101" s="542">
        <f>IF(ISBLANK(Regressions!B111), " ", Regressions!B111)</f>
        <v>2004</v>
      </c>
      <c r="C101" s="541" t="str">
        <f>HLOOKUP(Introduction!$G$4,nametranslations,27,FALSE)</f>
        <v>المرحلة الابتدائية</v>
      </c>
      <c r="D101" s="544">
        <f>IF(ISBLANK(Regressions!D111), " ", Regressions!D111)</f>
        <v>1952909</v>
      </c>
      <c r="E101" s="545" t="e">
        <f>IF(ISNUMBER(Regressions!E111),ROUND(Regressions!E111, 1), NA())</f>
        <v>#N/A</v>
      </c>
      <c r="F101" s="546" t="e">
        <f>IF(ISNUMBER(Regressions!F111),ROUND(Regressions!F111, 1), NA())</f>
        <v>#N/A</v>
      </c>
      <c r="G101" s="547" t="e">
        <f>IF(ISNUMBER(Regressions!G111),ROUND(Regressions!G111, 1), NA())</f>
        <v>#N/A</v>
      </c>
      <c r="H101" s="548" t="e">
        <f>IF(ISNUMBER(Regressions!H111),ROUND(Regressions!H111, 1), NA())</f>
        <v>#N/A</v>
      </c>
      <c r="I101" s="549" t="e">
        <f>IF(ISNUMBER(Regressions!I111),ROUND(Regressions!I111, 1), NA())</f>
        <v>#N/A</v>
      </c>
      <c r="J101" s="550" t="e">
        <f>IF(ISNUMBER(Regressions!K111),ROUND(Regressions!K111, 1), NA())</f>
        <v>#N/A</v>
      </c>
      <c r="K101" s="546" t="e">
        <f>IF(ISNUMBER(Regressions!L111),ROUND(Regressions!L111, 1), NA())</f>
        <v>#N/A</v>
      </c>
      <c r="L101" s="551" t="e">
        <f>IF(ISNUMBER(Regressions!M111),ROUND(Regressions!M111, 1), NA())</f>
        <v>#N/A</v>
      </c>
      <c r="M101" s="548" t="e">
        <f>IF(ISNUMBER(Regressions!N111),ROUND(Regressions!N111, 1), NA())</f>
        <v>#N/A</v>
      </c>
      <c r="N101" s="549" t="e">
        <f>IF(ISNUMBER(Regressions!O111),ROUND(Regressions!O111, 1), NA())</f>
        <v>#N/A</v>
      </c>
      <c r="O101" s="550" t="e">
        <f>IF(ISNUMBER(Regressions!Q111),ROUND(Regressions!Q111, 1), NA())</f>
        <v>#N/A</v>
      </c>
      <c r="P101" s="546" t="e">
        <f>IF(ISNUMBER(Regressions!R111),ROUND(Regressions!R111, 1), NA())</f>
        <v>#N/A</v>
      </c>
      <c r="Q101" s="552" t="e">
        <f>IF(ISNUMBER(Regressions!S111),ROUND(Regressions!S111, 1), NA())</f>
        <v>#N/A</v>
      </c>
      <c r="R101" s="548" t="e">
        <f>IF(ISNUMBER(Regressions!T111),ROUND(Regressions!T111, 1), NA())</f>
        <v>#N/A</v>
      </c>
      <c r="S101" s="549" t="e">
        <f>IF(ISNUMBER(Regressions!U111),ROUND(Regressions!U111, 1), NA())</f>
        <v>#N/A</v>
      </c>
    </row>
    <row r="102" spans="1:19" x14ac:dyDescent="0.25">
      <c r="A102" s="541" t="str">
        <f>+Introduction!$C$7</f>
        <v>السودان</v>
      </c>
      <c r="B102" s="542">
        <f>IF(ISBLANK(Regressions!B112), " ", Regressions!B112)</f>
        <v>2005</v>
      </c>
      <c r="C102" s="541" t="str">
        <f>HLOOKUP(Introduction!$G$4,nametranslations,27,FALSE)</f>
        <v>المرحلة الابتدائية</v>
      </c>
      <c r="D102" s="544">
        <f>IF(ISBLANK(Regressions!D112), " ", Regressions!D112)</f>
        <v>1998789</v>
      </c>
      <c r="E102" s="545" t="e">
        <f>IF(ISNUMBER(Regressions!E112),ROUND(Regressions!E112, 1), NA())</f>
        <v>#N/A</v>
      </c>
      <c r="F102" s="546" t="e">
        <f>IF(ISNUMBER(Regressions!F112),ROUND(Regressions!F112, 1), NA())</f>
        <v>#N/A</v>
      </c>
      <c r="G102" s="547" t="e">
        <f>IF(ISNUMBER(Regressions!G112),ROUND(Regressions!G112, 1), NA())</f>
        <v>#N/A</v>
      </c>
      <c r="H102" s="548" t="e">
        <f>IF(ISNUMBER(Regressions!H112),ROUND(Regressions!H112, 1), NA())</f>
        <v>#N/A</v>
      </c>
      <c r="I102" s="549" t="e">
        <f>IF(ISNUMBER(Regressions!I112),ROUND(Regressions!I112, 1), NA())</f>
        <v>#N/A</v>
      </c>
      <c r="J102" s="550" t="e">
        <f>IF(ISNUMBER(Regressions!K112),ROUND(Regressions!K112, 1), NA())</f>
        <v>#N/A</v>
      </c>
      <c r="K102" s="546" t="e">
        <f>IF(ISNUMBER(Regressions!L112),ROUND(Regressions!L112, 1), NA())</f>
        <v>#N/A</v>
      </c>
      <c r="L102" s="551" t="e">
        <f>IF(ISNUMBER(Regressions!M112),ROUND(Regressions!M112, 1), NA())</f>
        <v>#N/A</v>
      </c>
      <c r="M102" s="548" t="e">
        <f>IF(ISNUMBER(Regressions!N112),ROUND(Regressions!N112, 1), NA())</f>
        <v>#N/A</v>
      </c>
      <c r="N102" s="549" t="e">
        <f>IF(ISNUMBER(Regressions!O112),ROUND(Regressions!O112, 1), NA())</f>
        <v>#N/A</v>
      </c>
      <c r="O102" s="550" t="e">
        <f>IF(ISNUMBER(Regressions!Q112),ROUND(Regressions!Q112, 1), NA())</f>
        <v>#N/A</v>
      </c>
      <c r="P102" s="546" t="e">
        <f>IF(ISNUMBER(Regressions!R112),ROUND(Regressions!R112, 1), NA())</f>
        <v>#N/A</v>
      </c>
      <c r="Q102" s="552" t="e">
        <f>IF(ISNUMBER(Regressions!S112),ROUND(Regressions!S112, 1), NA())</f>
        <v>#N/A</v>
      </c>
      <c r="R102" s="548" t="e">
        <f>IF(ISNUMBER(Regressions!T112),ROUND(Regressions!T112, 1), NA())</f>
        <v>#N/A</v>
      </c>
      <c r="S102" s="549" t="e">
        <f>IF(ISNUMBER(Regressions!U112),ROUND(Regressions!U112, 1), NA())</f>
        <v>#N/A</v>
      </c>
    </row>
    <row r="103" spans="1:19" x14ac:dyDescent="0.25">
      <c r="A103" s="541" t="str">
        <f>+Introduction!$C$7</f>
        <v>السودان</v>
      </c>
      <c r="B103" s="542">
        <f>IF(ISBLANK(Regressions!B113), " ", Regressions!B113)</f>
        <v>2006</v>
      </c>
      <c r="C103" s="541" t="str">
        <f>HLOOKUP(Introduction!$G$4,nametranslations,27,FALSE)</f>
        <v>المرحلة الابتدائية</v>
      </c>
      <c r="D103" s="544">
        <f>IF(ISBLANK(Regressions!D113), " ", Regressions!D113)</f>
        <v>2043165</v>
      </c>
      <c r="E103" s="545" t="e">
        <f>IF(ISNUMBER(Regressions!E113),ROUND(Regressions!E113, 1), NA())</f>
        <v>#N/A</v>
      </c>
      <c r="F103" s="546" t="e">
        <f>IF(ISNUMBER(Regressions!F113),ROUND(Regressions!F113, 1), NA())</f>
        <v>#N/A</v>
      </c>
      <c r="G103" s="547" t="e">
        <f>IF(ISNUMBER(Regressions!G113),ROUND(Regressions!G113, 1), NA())</f>
        <v>#N/A</v>
      </c>
      <c r="H103" s="548" t="e">
        <f>IF(ISNUMBER(Regressions!H113),ROUND(Regressions!H113, 1), NA())</f>
        <v>#N/A</v>
      </c>
      <c r="I103" s="549" t="e">
        <f>IF(ISNUMBER(Regressions!I113),ROUND(Regressions!I113, 1), NA())</f>
        <v>#N/A</v>
      </c>
      <c r="J103" s="550" t="e">
        <f>IF(ISNUMBER(Regressions!K113),ROUND(Regressions!K113, 1), NA())</f>
        <v>#N/A</v>
      </c>
      <c r="K103" s="546" t="e">
        <f>IF(ISNUMBER(Regressions!L113),ROUND(Regressions!L113, 1), NA())</f>
        <v>#N/A</v>
      </c>
      <c r="L103" s="551" t="e">
        <f>IF(ISNUMBER(Regressions!M113),ROUND(Regressions!M113, 1), NA())</f>
        <v>#N/A</v>
      </c>
      <c r="M103" s="548" t="e">
        <f>IF(ISNUMBER(Regressions!N113),ROUND(Regressions!N113, 1), NA())</f>
        <v>#N/A</v>
      </c>
      <c r="N103" s="549" t="e">
        <f>IF(ISNUMBER(Regressions!O113),ROUND(Regressions!O113, 1), NA())</f>
        <v>#N/A</v>
      </c>
      <c r="O103" s="550" t="e">
        <f>IF(ISNUMBER(Regressions!Q113),ROUND(Regressions!Q113, 1), NA())</f>
        <v>#N/A</v>
      </c>
      <c r="P103" s="546" t="e">
        <f>IF(ISNUMBER(Regressions!R113),ROUND(Regressions!R113, 1), NA())</f>
        <v>#N/A</v>
      </c>
      <c r="Q103" s="552" t="e">
        <f>IF(ISNUMBER(Regressions!S113),ROUND(Regressions!S113, 1), NA())</f>
        <v>#N/A</v>
      </c>
      <c r="R103" s="548" t="e">
        <f>IF(ISNUMBER(Regressions!T113),ROUND(Regressions!T113, 1), NA())</f>
        <v>#N/A</v>
      </c>
      <c r="S103" s="549" t="e">
        <f>IF(ISNUMBER(Regressions!U113),ROUND(Regressions!U113, 1), NA())</f>
        <v>#N/A</v>
      </c>
    </row>
    <row r="104" spans="1:19" x14ac:dyDescent="0.25">
      <c r="A104" s="541" t="str">
        <f>+Introduction!$C$7</f>
        <v>السودان</v>
      </c>
      <c r="B104" s="542">
        <f>IF(ISBLANK(Regressions!B114), " ", Regressions!B114)</f>
        <v>2007</v>
      </c>
      <c r="C104" s="541" t="str">
        <f>HLOOKUP(Introduction!$G$4,nametranslations,27,FALSE)</f>
        <v>المرحلة الابتدائية</v>
      </c>
      <c r="D104" s="544">
        <f>IF(ISBLANK(Regressions!D114), " ", Regressions!D114)</f>
        <v>2087021</v>
      </c>
      <c r="E104" s="545" t="e">
        <f>IF(ISNUMBER(Regressions!E114),ROUND(Regressions!E114, 1), NA())</f>
        <v>#N/A</v>
      </c>
      <c r="F104" s="546" t="e">
        <f>IF(ISNUMBER(Regressions!F114),ROUND(Regressions!F114, 1), NA())</f>
        <v>#N/A</v>
      </c>
      <c r="G104" s="547" t="e">
        <f>IF(ISNUMBER(Regressions!G114),ROUND(Regressions!G114, 1), NA())</f>
        <v>#N/A</v>
      </c>
      <c r="H104" s="548" t="e">
        <f>IF(ISNUMBER(Regressions!H114),ROUND(Regressions!H114, 1), NA())</f>
        <v>#N/A</v>
      </c>
      <c r="I104" s="549" t="e">
        <f>IF(ISNUMBER(Regressions!I114),ROUND(Regressions!I114, 1), NA())</f>
        <v>#N/A</v>
      </c>
      <c r="J104" s="550" t="e">
        <f>IF(ISNUMBER(Regressions!K114),ROUND(Regressions!K114, 1), NA())</f>
        <v>#N/A</v>
      </c>
      <c r="K104" s="546" t="e">
        <f>IF(ISNUMBER(Regressions!L114),ROUND(Regressions!L114, 1), NA())</f>
        <v>#N/A</v>
      </c>
      <c r="L104" s="551" t="e">
        <f>IF(ISNUMBER(Regressions!M114),ROUND(Regressions!M114, 1), NA())</f>
        <v>#N/A</v>
      </c>
      <c r="M104" s="548" t="e">
        <f>IF(ISNUMBER(Regressions!N114),ROUND(Regressions!N114, 1), NA())</f>
        <v>#N/A</v>
      </c>
      <c r="N104" s="549" t="e">
        <f>IF(ISNUMBER(Regressions!O114),ROUND(Regressions!O114, 1), NA())</f>
        <v>#N/A</v>
      </c>
      <c r="O104" s="550" t="e">
        <f>IF(ISNUMBER(Regressions!Q114),ROUND(Regressions!Q114, 1), NA())</f>
        <v>#N/A</v>
      </c>
      <c r="P104" s="546" t="e">
        <f>IF(ISNUMBER(Regressions!R114),ROUND(Regressions!R114, 1), NA())</f>
        <v>#N/A</v>
      </c>
      <c r="Q104" s="552" t="e">
        <f>IF(ISNUMBER(Regressions!S114),ROUND(Regressions!S114, 1), NA())</f>
        <v>#N/A</v>
      </c>
      <c r="R104" s="548" t="e">
        <f>IF(ISNUMBER(Regressions!T114),ROUND(Regressions!T114, 1), NA())</f>
        <v>#N/A</v>
      </c>
      <c r="S104" s="549" t="e">
        <f>IF(ISNUMBER(Regressions!U114),ROUND(Regressions!U114, 1), NA())</f>
        <v>#N/A</v>
      </c>
    </row>
    <row r="105" spans="1:19" x14ac:dyDescent="0.25">
      <c r="A105" s="541" t="str">
        <f>+Introduction!$C$7</f>
        <v>السودان</v>
      </c>
      <c r="B105" s="542">
        <f>IF(ISBLANK(Regressions!B115), " ", Regressions!B115)</f>
        <v>2008</v>
      </c>
      <c r="C105" s="541" t="str">
        <f>HLOOKUP(Introduction!$G$4,nametranslations,27,FALSE)</f>
        <v>المرحلة الابتدائية</v>
      </c>
      <c r="D105" s="544">
        <f>IF(ISBLANK(Regressions!D115), " ", Regressions!D115)</f>
        <v>2128478</v>
      </c>
      <c r="E105" s="545" t="e">
        <f>IF(ISNUMBER(Regressions!E115),ROUND(Regressions!E115, 1), NA())</f>
        <v>#N/A</v>
      </c>
      <c r="F105" s="546" t="e">
        <f>IF(ISNUMBER(Regressions!F115),ROUND(Regressions!F115, 1), NA())</f>
        <v>#N/A</v>
      </c>
      <c r="G105" s="547" t="e">
        <f>IF(ISNUMBER(Regressions!G115),ROUND(Regressions!G115, 1), NA())</f>
        <v>#N/A</v>
      </c>
      <c r="H105" s="548" t="e">
        <f>IF(ISNUMBER(Regressions!H115),ROUND(Regressions!H115, 1), NA())</f>
        <v>#N/A</v>
      </c>
      <c r="I105" s="549" t="e">
        <f>IF(ISNUMBER(Regressions!I115),ROUND(Regressions!I115, 1), NA())</f>
        <v>#N/A</v>
      </c>
      <c r="J105" s="550" t="e">
        <f>IF(ISNUMBER(Regressions!K115),ROUND(Regressions!K115, 1), NA())</f>
        <v>#N/A</v>
      </c>
      <c r="K105" s="546" t="e">
        <f>IF(ISNUMBER(Regressions!L115),ROUND(Regressions!L115, 1), NA())</f>
        <v>#N/A</v>
      </c>
      <c r="L105" s="551" t="e">
        <f>IF(ISNUMBER(Regressions!M115),ROUND(Regressions!M115, 1), NA())</f>
        <v>#N/A</v>
      </c>
      <c r="M105" s="548" t="e">
        <f>IF(ISNUMBER(Regressions!N115),ROUND(Regressions!N115, 1), NA())</f>
        <v>#N/A</v>
      </c>
      <c r="N105" s="549" t="e">
        <f>IF(ISNUMBER(Regressions!O115),ROUND(Regressions!O115, 1), NA())</f>
        <v>#N/A</v>
      </c>
      <c r="O105" s="550" t="e">
        <f>IF(ISNUMBER(Regressions!Q115),ROUND(Regressions!Q115, 1), NA())</f>
        <v>#N/A</v>
      </c>
      <c r="P105" s="546" t="e">
        <f>IF(ISNUMBER(Regressions!R115),ROUND(Regressions!R115, 1), NA())</f>
        <v>#N/A</v>
      </c>
      <c r="Q105" s="552" t="e">
        <f>IF(ISNUMBER(Regressions!S115),ROUND(Regressions!S115, 1), NA())</f>
        <v>#N/A</v>
      </c>
      <c r="R105" s="548" t="e">
        <f>IF(ISNUMBER(Regressions!T115),ROUND(Regressions!T115, 1), NA())</f>
        <v>#N/A</v>
      </c>
      <c r="S105" s="549" t="e">
        <f>IF(ISNUMBER(Regressions!U115),ROUND(Regressions!U115, 1), NA())</f>
        <v>#N/A</v>
      </c>
    </row>
    <row r="106" spans="1:19" x14ac:dyDescent="0.25">
      <c r="A106" s="541" t="str">
        <f>+Introduction!$C$7</f>
        <v>السودان</v>
      </c>
      <c r="B106" s="542">
        <f>IF(ISBLANK(Regressions!B116), " ", Regressions!B116)</f>
        <v>2009</v>
      </c>
      <c r="C106" s="541" t="str">
        <f>HLOOKUP(Introduction!$G$4,nametranslations,27,FALSE)</f>
        <v>المرحلة الابتدائية</v>
      </c>
      <c r="D106" s="544">
        <f>IF(ISBLANK(Regressions!D116), " ", Regressions!D116)</f>
        <v>2172682</v>
      </c>
      <c r="E106" s="545" t="e">
        <f>IF(ISNUMBER(Regressions!E116),ROUND(Regressions!E116, 1), NA())</f>
        <v>#N/A</v>
      </c>
      <c r="F106" s="546" t="e">
        <f>IF(ISNUMBER(Regressions!F116),ROUND(Regressions!F116, 1), NA())</f>
        <v>#N/A</v>
      </c>
      <c r="G106" s="547" t="e">
        <f>IF(ISNUMBER(Regressions!G116),ROUND(Regressions!G116, 1), NA())</f>
        <v>#N/A</v>
      </c>
      <c r="H106" s="548" t="e">
        <f>IF(ISNUMBER(Regressions!H116),ROUND(Regressions!H116, 1), NA())</f>
        <v>#N/A</v>
      </c>
      <c r="I106" s="549" t="e">
        <f>IF(ISNUMBER(Regressions!I116),ROUND(Regressions!I116, 1), NA())</f>
        <v>#N/A</v>
      </c>
      <c r="J106" s="550" t="e">
        <f>IF(ISNUMBER(Regressions!K116),ROUND(Regressions!K116, 1), NA())</f>
        <v>#N/A</v>
      </c>
      <c r="K106" s="546" t="e">
        <f>IF(ISNUMBER(Regressions!L116),ROUND(Regressions!L116, 1), NA())</f>
        <v>#N/A</v>
      </c>
      <c r="L106" s="551" t="e">
        <f>IF(ISNUMBER(Regressions!M116),ROUND(Regressions!M116, 1), NA())</f>
        <v>#N/A</v>
      </c>
      <c r="M106" s="548" t="e">
        <f>IF(ISNUMBER(Regressions!N116),ROUND(Regressions!N116, 1), NA())</f>
        <v>#N/A</v>
      </c>
      <c r="N106" s="549" t="e">
        <f>IF(ISNUMBER(Regressions!O116),ROUND(Regressions!O116, 1), NA())</f>
        <v>#N/A</v>
      </c>
      <c r="O106" s="550" t="e">
        <f>IF(ISNUMBER(Regressions!Q116),ROUND(Regressions!Q116, 1), NA())</f>
        <v>#N/A</v>
      </c>
      <c r="P106" s="546" t="e">
        <f>IF(ISNUMBER(Regressions!R116),ROUND(Regressions!R116, 1), NA())</f>
        <v>#N/A</v>
      </c>
      <c r="Q106" s="552" t="e">
        <f>IF(ISNUMBER(Regressions!S116),ROUND(Regressions!S116, 1), NA())</f>
        <v>#N/A</v>
      </c>
      <c r="R106" s="548" t="e">
        <f>IF(ISNUMBER(Regressions!T116),ROUND(Regressions!T116, 1), NA())</f>
        <v>#N/A</v>
      </c>
      <c r="S106" s="549" t="e">
        <f>IF(ISNUMBER(Regressions!U116),ROUND(Regressions!U116, 1), NA())</f>
        <v>#N/A</v>
      </c>
    </row>
    <row r="107" spans="1:19" x14ac:dyDescent="0.25">
      <c r="A107" s="541" t="str">
        <f>+Introduction!$C$7</f>
        <v>السودان</v>
      </c>
      <c r="B107" s="542">
        <f>IF(ISBLANK(Regressions!B117), " ", Regressions!B117)</f>
        <v>2010</v>
      </c>
      <c r="C107" s="541" t="str">
        <f>HLOOKUP(Introduction!$G$4,nametranslations,27,FALSE)</f>
        <v>المرحلة الابتدائية</v>
      </c>
      <c r="D107" s="544">
        <f>IF(ISBLANK(Regressions!D117), " ", Regressions!D117)</f>
        <v>2219920</v>
      </c>
      <c r="E107" s="545" t="e">
        <f>IF(ISNUMBER(Regressions!E117),ROUND(Regressions!E117, 1), NA())</f>
        <v>#N/A</v>
      </c>
      <c r="F107" s="546" t="e">
        <f>IF(ISNUMBER(Regressions!F117),ROUND(Regressions!F117, 1), NA())</f>
        <v>#N/A</v>
      </c>
      <c r="G107" s="547" t="e">
        <f>IF(ISNUMBER(Regressions!G117),ROUND(Regressions!G117, 1), NA())</f>
        <v>#N/A</v>
      </c>
      <c r="H107" s="548" t="e">
        <f>IF(ISNUMBER(Regressions!H117),ROUND(Regressions!H117, 1), NA())</f>
        <v>#N/A</v>
      </c>
      <c r="I107" s="549" t="e">
        <f>IF(ISNUMBER(Regressions!I117),ROUND(Regressions!I117, 1), NA())</f>
        <v>#N/A</v>
      </c>
      <c r="J107" s="550" t="e">
        <f>IF(ISNUMBER(Regressions!K117),ROUND(Regressions!K117, 1), NA())</f>
        <v>#N/A</v>
      </c>
      <c r="K107" s="546" t="e">
        <f>IF(ISNUMBER(Regressions!L117),ROUND(Regressions!L117, 1), NA())</f>
        <v>#N/A</v>
      </c>
      <c r="L107" s="551" t="e">
        <f>IF(ISNUMBER(Regressions!M117),ROUND(Regressions!M117, 1), NA())</f>
        <v>#N/A</v>
      </c>
      <c r="M107" s="548" t="e">
        <f>IF(ISNUMBER(Regressions!N117),ROUND(Regressions!N117, 1), NA())</f>
        <v>#N/A</v>
      </c>
      <c r="N107" s="549" t="e">
        <f>IF(ISNUMBER(Regressions!O117),ROUND(Regressions!O117, 1), NA())</f>
        <v>#N/A</v>
      </c>
      <c r="O107" s="550" t="e">
        <f>IF(ISNUMBER(Regressions!Q117),ROUND(Regressions!Q117, 1), NA())</f>
        <v>#N/A</v>
      </c>
      <c r="P107" s="546" t="e">
        <f>IF(ISNUMBER(Regressions!R117),ROUND(Regressions!R117, 1), NA())</f>
        <v>#N/A</v>
      </c>
      <c r="Q107" s="552" t="e">
        <f>IF(ISNUMBER(Regressions!S117),ROUND(Regressions!S117, 1), NA())</f>
        <v>#N/A</v>
      </c>
      <c r="R107" s="548" t="e">
        <f>IF(ISNUMBER(Regressions!T117),ROUND(Regressions!T117, 1), NA())</f>
        <v>#N/A</v>
      </c>
      <c r="S107" s="549" t="e">
        <f>IF(ISNUMBER(Regressions!U117),ROUND(Regressions!U117, 1), NA())</f>
        <v>#N/A</v>
      </c>
    </row>
    <row r="108" spans="1:19" x14ac:dyDescent="0.25">
      <c r="A108" s="541" t="str">
        <f>+Introduction!$C$7</f>
        <v>السودان</v>
      </c>
      <c r="B108" s="542">
        <f>IF(ISBLANK(Regressions!B118), " ", Regressions!B118)</f>
        <v>2011</v>
      </c>
      <c r="C108" s="541" t="str">
        <f>HLOOKUP(Introduction!$G$4,nametranslations,27,FALSE)</f>
        <v>المرحلة الابتدائية</v>
      </c>
      <c r="D108" s="544">
        <f>IF(ISBLANK(Regressions!D118), " ", Regressions!D118)</f>
        <v>2260830</v>
      </c>
      <c r="E108" s="545" t="e">
        <f>IF(ISNUMBER(Regressions!E118),ROUND(Regressions!E118, 1), NA())</f>
        <v>#N/A</v>
      </c>
      <c r="F108" s="546" t="e">
        <f>IF(ISNUMBER(Regressions!F118),ROUND(Regressions!F118, 1), NA())</f>
        <v>#N/A</v>
      </c>
      <c r="G108" s="547" t="e">
        <f>IF(ISNUMBER(Regressions!G118),ROUND(Regressions!G118, 1), NA())</f>
        <v>#N/A</v>
      </c>
      <c r="H108" s="548" t="e">
        <f>IF(ISNUMBER(Regressions!H118),ROUND(Regressions!H118, 1), NA())</f>
        <v>#N/A</v>
      </c>
      <c r="I108" s="549" t="e">
        <f>IF(ISNUMBER(Regressions!I118),ROUND(Regressions!I118, 1), NA())</f>
        <v>#N/A</v>
      </c>
      <c r="J108" s="550" t="e">
        <f>IF(ISNUMBER(Regressions!K118),ROUND(Regressions!K118, 1), NA())</f>
        <v>#N/A</v>
      </c>
      <c r="K108" s="546" t="e">
        <f>IF(ISNUMBER(Regressions!L118),ROUND(Regressions!L118, 1), NA())</f>
        <v>#N/A</v>
      </c>
      <c r="L108" s="551" t="e">
        <f>IF(ISNUMBER(Regressions!M118),ROUND(Regressions!M118, 1), NA())</f>
        <v>#N/A</v>
      </c>
      <c r="M108" s="548" t="e">
        <f>IF(ISNUMBER(Regressions!N118),ROUND(Regressions!N118, 1), NA())</f>
        <v>#N/A</v>
      </c>
      <c r="N108" s="549" t="e">
        <f>IF(ISNUMBER(Regressions!O118),ROUND(Regressions!O118, 1), NA())</f>
        <v>#N/A</v>
      </c>
      <c r="O108" s="550" t="e">
        <f>IF(ISNUMBER(Regressions!Q118),ROUND(Regressions!Q118, 1), NA())</f>
        <v>#N/A</v>
      </c>
      <c r="P108" s="546" t="e">
        <f>IF(ISNUMBER(Regressions!R118),ROUND(Regressions!R118, 1), NA())</f>
        <v>#N/A</v>
      </c>
      <c r="Q108" s="552" t="e">
        <f>IF(ISNUMBER(Regressions!S118),ROUND(Regressions!S118, 1), NA())</f>
        <v>#N/A</v>
      </c>
      <c r="R108" s="548" t="e">
        <f>IF(ISNUMBER(Regressions!T118),ROUND(Regressions!T118, 1), NA())</f>
        <v>#N/A</v>
      </c>
      <c r="S108" s="549" t="e">
        <f>IF(ISNUMBER(Regressions!U118),ROUND(Regressions!U118, 1), NA())</f>
        <v>#N/A</v>
      </c>
    </row>
    <row r="109" spans="1:19" x14ac:dyDescent="0.25">
      <c r="A109" s="541" t="str">
        <f>+Introduction!$C$7</f>
        <v>السودان</v>
      </c>
      <c r="B109" s="542">
        <f>IF(ISBLANK(Regressions!B119), " ", Regressions!B119)</f>
        <v>2012</v>
      </c>
      <c r="C109" s="541" t="str">
        <f>HLOOKUP(Introduction!$G$4,nametranslations,27,FALSE)</f>
        <v>المرحلة الابتدائية</v>
      </c>
      <c r="D109" s="544">
        <f>IF(ISBLANK(Regressions!D119), " ", Regressions!D119)</f>
        <v>2300761</v>
      </c>
      <c r="E109" s="545" t="e">
        <f>IF(ISNUMBER(Regressions!E119),ROUND(Regressions!E119, 1), NA())</f>
        <v>#N/A</v>
      </c>
      <c r="F109" s="546" t="e">
        <f>IF(ISNUMBER(Regressions!F119),ROUND(Regressions!F119, 1), NA())</f>
        <v>#N/A</v>
      </c>
      <c r="G109" s="547" t="e">
        <f>IF(ISNUMBER(Regressions!G119),ROUND(Regressions!G119, 1), NA())</f>
        <v>#N/A</v>
      </c>
      <c r="H109" s="548" t="e">
        <f>IF(ISNUMBER(Regressions!H119),ROUND(Regressions!H119, 1), NA())</f>
        <v>#N/A</v>
      </c>
      <c r="I109" s="549" t="e">
        <f>IF(ISNUMBER(Regressions!I119),ROUND(Regressions!I119, 1), NA())</f>
        <v>#N/A</v>
      </c>
      <c r="J109" s="550" t="e">
        <f>IF(ISNUMBER(Regressions!K119),ROUND(Regressions!K119, 1), NA())</f>
        <v>#N/A</v>
      </c>
      <c r="K109" s="546" t="e">
        <f>IF(ISNUMBER(Regressions!L119),ROUND(Regressions!L119, 1), NA())</f>
        <v>#N/A</v>
      </c>
      <c r="L109" s="551" t="e">
        <f>IF(ISNUMBER(Regressions!M119),ROUND(Regressions!M119, 1), NA())</f>
        <v>#N/A</v>
      </c>
      <c r="M109" s="548" t="e">
        <f>IF(ISNUMBER(Regressions!N119),ROUND(Regressions!N119, 1), NA())</f>
        <v>#N/A</v>
      </c>
      <c r="N109" s="549" t="e">
        <f>IF(ISNUMBER(Regressions!O119),ROUND(Regressions!O119, 1), NA())</f>
        <v>#N/A</v>
      </c>
      <c r="O109" s="550" t="e">
        <f>IF(ISNUMBER(Regressions!Q119),ROUND(Regressions!Q119, 1), NA())</f>
        <v>#N/A</v>
      </c>
      <c r="P109" s="546" t="e">
        <f>IF(ISNUMBER(Regressions!R119),ROUND(Regressions!R119, 1), NA())</f>
        <v>#N/A</v>
      </c>
      <c r="Q109" s="552" t="e">
        <f>IF(ISNUMBER(Regressions!S119),ROUND(Regressions!S119, 1), NA())</f>
        <v>#N/A</v>
      </c>
      <c r="R109" s="548" t="e">
        <f>IF(ISNUMBER(Regressions!T119),ROUND(Regressions!T119, 1), NA())</f>
        <v>#N/A</v>
      </c>
      <c r="S109" s="549" t="e">
        <f>IF(ISNUMBER(Regressions!U119),ROUND(Regressions!U119, 1), NA())</f>
        <v>#N/A</v>
      </c>
    </row>
    <row r="110" spans="1:19" x14ac:dyDescent="0.25">
      <c r="A110" s="541" t="str">
        <f>+Introduction!$C$7</f>
        <v>السودان</v>
      </c>
      <c r="B110" s="542">
        <f>IF(ISBLANK(Regressions!B120), " ", Regressions!B120)</f>
        <v>2013</v>
      </c>
      <c r="C110" s="541" t="str">
        <f>HLOOKUP(Introduction!$G$4,nametranslations,27,FALSE)</f>
        <v>المرحلة الابتدائية</v>
      </c>
      <c r="D110" s="544">
        <f>IF(ISBLANK(Regressions!D120), " ", Regressions!D120)</f>
        <v>2340588</v>
      </c>
      <c r="E110" s="545" t="e">
        <f>IF(ISNUMBER(Regressions!E120),ROUND(Regressions!E120, 1), NA())</f>
        <v>#N/A</v>
      </c>
      <c r="F110" s="546" t="e">
        <f>IF(ISNUMBER(Regressions!F120),ROUND(Regressions!F120, 1), NA())</f>
        <v>#N/A</v>
      </c>
      <c r="G110" s="547" t="e">
        <f>IF(ISNUMBER(Regressions!G120),ROUND(Regressions!G120, 1), NA())</f>
        <v>#N/A</v>
      </c>
      <c r="H110" s="548" t="e">
        <f>IF(ISNUMBER(Regressions!H120),ROUND(Regressions!H120, 1), NA())</f>
        <v>#N/A</v>
      </c>
      <c r="I110" s="549" t="e">
        <f>IF(ISNUMBER(Regressions!I120),ROUND(Regressions!I120, 1), NA())</f>
        <v>#N/A</v>
      </c>
      <c r="J110" s="550" t="e">
        <f>IF(ISNUMBER(Regressions!K120),ROUND(Regressions!K120, 1), NA())</f>
        <v>#N/A</v>
      </c>
      <c r="K110" s="546" t="e">
        <f>IF(ISNUMBER(Regressions!L120),ROUND(Regressions!L120, 1), NA())</f>
        <v>#N/A</v>
      </c>
      <c r="L110" s="551" t="e">
        <f>IF(ISNUMBER(Regressions!M120),ROUND(Regressions!M120, 1), NA())</f>
        <v>#N/A</v>
      </c>
      <c r="M110" s="548" t="e">
        <f>IF(ISNUMBER(Regressions!N120),ROUND(Regressions!N120, 1), NA())</f>
        <v>#N/A</v>
      </c>
      <c r="N110" s="549" t="e">
        <f>IF(ISNUMBER(Regressions!O120),ROUND(Regressions!O120, 1), NA())</f>
        <v>#N/A</v>
      </c>
      <c r="O110" s="550" t="e">
        <f>IF(ISNUMBER(Regressions!Q120),ROUND(Regressions!Q120, 1), NA())</f>
        <v>#N/A</v>
      </c>
      <c r="P110" s="546" t="e">
        <f>IF(ISNUMBER(Regressions!R120),ROUND(Regressions!R120, 1), NA())</f>
        <v>#N/A</v>
      </c>
      <c r="Q110" s="552" t="e">
        <f>IF(ISNUMBER(Regressions!S120),ROUND(Regressions!S120, 1), NA())</f>
        <v>#N/A</v>
      </c>
      <c r="R110" s="548" t="e">
        <f>IF(ISNUMBER(Regressions!T120),ROUND(Regressions!T120, 1), NA())</f>
        <v>#N/A</v>
      </c>
      <c r="S110" s="549" t="e">
        <f>IF(ISNUMBER(Regressions!U120),ROUND(Regressions!U120, 1), NA())</f>
        <v>#N/A</v>
      </c>
    </row>
    <row r="111" spans="1:19" x14ac:dyDescent="0.25">
      <c r="A111" s="541" t="str">
        <f>+Introduction!$C$7</f>
        <v>السودان</v>
      </c>
      <c r="B111" s="542">
        <f>IF(ISBLANK(Regressions!B121), " ", Regressions!B121)</f>
        <v>2014</v>
      </c>
      <c r="C111" s="541" t="str">
        <f>HLOOKUP(Introduction!$G$4,nametranslations,27,FALSE)</f>
        <v>المرحلة الابتدائية</v>
      </c>
      <c r="D111" s="544">
        <f>IF(ISBLANK(Regressions!D121), " ", Regressions!D121)</f>
        <v>2384562</v>
      </c>
      <c r="E111" s="545" t="e">
        <f>IF(ISNUMBER(Regressions!E121),ROUND(Regressions!E121, 1), NA())</f>
        <v>#N/A</v>
      </c>
      <c r="F111" s="546" t="e">
        <f>IF(ISNUMBER(Regressions!F121),ROUND(Regressions!F121, 1), NA())</f>
        <v>#N/A</v>
      </c>
      <c r="G111" s="547" t="e">
        <f>IF(ISNUMBER(Regressions!G121),ROUND(Regressions!G121, 1), NA())</f>
        <v>#N/A</v>
      </c>
      <c r="H111" s="548" t="e">
        <f>IF(ISNUMBER(Regressions!H121),ROUND(Regressions!H121, 1), NA())</f>
        <v>#N/A</v>
      </c>
      <c r="I111" s="549" t="e">
        <f>IF(ISNUMBER(Regressions!I121),ROUND(Regressions!I121, 1), NA())</f>
        <v>#N/A</v>
      </c>
      <c r="J111" s="550" t="e">
        <f>IF(ISNUMBER(Regressions!K121),ROUND(Regressions!K121, 1), NA())</f>
        <v>#N/A</v>
      </c>
      <c r="K111" s="546" t="e">
        <f>IF(ISNUMBER(Regressions!L121),ROUND(Regressions!L121, 1), NA())</f>
        <v>#N/A</v>
      </c>
      <c r="L111" s="551" t="e">
        <f>IF(ISNUMBER(Regressions!M121),ROUND(Regressions!M121, 1), NA())</f>
        <v>#N/A</v>
      </c>
      <c r="M111" s="548" t="e">
        <f>IF(ISNUMBER(Regressions!N121),ROUND(Regressions!N121, 1), NA())</f>
        <v>#N/A</v>
      </c>
      <c r="N111" s="549" t="e">
        <f>IF(ISNUMBER(Regressions!O121),ROUND(Regressions!O121, 1), NA())</f>
        <v>#N/A</v>
      </c>
      <c r="O111" s="550" t="e">
        <f>IF(ISNUMBER(Regressions!Q121),ROUND(Regressions!Q121, 1), NA())</f>
        <v>#N/A</v>
      </c>
      <c r="P111" s="546" t="e">
        <f>IF(ISNUMBER(Regressions!R121),ROUND(Regressions!R121, 1), NA())</f>
        <v>#N/A</v>
      </c>
      <c r="Q111" s="552" t="e">
        <f>IF(ISNUMBER(Regressions!S121),ROUND(Regressions!S121, 1), NA())</f>
        <v>#N/A</v>
      </c>
      <c r="R111" s="548" t="e">
        <f>IF(ISNUMBER(Regressions!T121),ROUND(Regressions!T121, 1), NA())</f>
        <v>#N/A</v>
      </c>
      <c r="S111" s="549" t="e">
        <f>IF(ISNUMBER(Regressions!U121),ROUND(Regressions!U121, 1), NA())</f>
        <v>#N/A</v>
      </c>
    </row>
    <row r="112" spans="1:19" x14ac:dyDescent="0.25">
      <c r="A112" s="541" t="str">
        <f>+Introduction!$C$7</f>
        <v>السودان</v>
      </c>
      <c r="B112" s="542">
        <f>IF(ISBLANK(Regressions!B122), " ", Regressions!B122)</f>
        <v>2015</v>
      </c>
      <c r="C112" s="541" t="str">
        <f>HLOOKUP(Introduction!$G$4,nametranslations,27,FALSE)</f>
        <v>المرحلة الابتدائية</v>
      </c>
      <c r="D112" s="544">
        <f>IF(ISBLANK(Regressions!D122), " ", Regressions!D122)</f>
        <v>2441379</v>
      </c>
      <c r="E112" s="545" t="e">
        <f>IF(ISNUMBER(Regressions!E122),ROUND(Regressions!E122, 1), NA())</f>
        <v>#N/A</v>
      </c>
      <c r="F112" s="546" t="e">
        <f>IF(ISNUMBER(Regressions!F122),ROUND(Regressions!F122, 1), NA())</f>
        <v>#N/A</v>
      </c>
      <c r="G112" s="547" t="e">
        <f>IF(ISNUMBER(Regressions!G122),ROUND(Regressions!G122, 1), NA())</f>
        <v>#N/A</v>
      </c>
      <c r="H112" s="548" t="e">
        <f>IF(ISNUMBER(Regressions!H122),ROUND(Regressions!H122, 1), NA())</f>
        <v>#N/A</v>
      </c>
      <c r="I112" s="549" t="e">
        <f>IF(ISNUMBER(Regressions!I122),ROUND(Regressions!I122, 1), NA())</f>
        <v>#N/A</v>
      </c>
      <c r="J112" s="550" t="e">
        <f>IF(ISNUMBER(Regressions!K122),ROUND(Regressions!K122, 1), NA())</f>
        <v>#N/A</v>
      </c>
      <c r="K112" s="546" t="e">
        <f>IF(ISNUMBER(Regressions!L122),ROUND(Regressions!L122, 1), NA())</f>
        <v>#N/A</v>
      </c>
      <c r="L112" s="551" t="e">
        <f>IF(ISNUMBER(Regressions!M122),ROUND(Regressions!M122, 1), NA())</f>
        <v>#N/A</v>
      </c>
      <c r="M112" s="548" t="e">
        <f>IF(ISNUMBER(Regressions!N122),ROUND(Regressions!N122, 1), NA())</f>
        <v>#N/A</v>
      </c>
      <c r="N112" s="549" t="e">
        <f>IF(ISNUMBER(Regressions!O122),ROUND(Regressions!O122, 1), NA())</f>
        <v>#N/A</v>
      </c>
      <c r="O112" s="550" t="e">
        <f>IF(ISNUMBER(Regressions!Q122),ROUND(Regressions!Q122, 1), NA())</f>
        <v>#N/A</v>
      </c>
      <c r="P112" s="546" t="e">
        <f>IF(ISNUMBER(Regressions!R122),ROUND(Regressions!R122, 1), NA())</f>
        <v>#N/A</v>
      </c>
      <c r="Q112" s="552" t="e">
        <f>IF(ISNUMBER(Regressions!S122),ROUND(Regressions!S122, 1), NA())</f>
        <v>#N/A</v>
      </c>
      <c r="R112" s="548" t="e">
        <f>IF(ISNUMBER(Regressions!T122),ROUND(Regressions!T122, 1), NA())</f>
        <v>#N/A</v>
      </c>
      <c r="S112" s="549" t="e">
        <f>IF(ISNUMBER(Regressions!U122),ROUND(Regressions!U122, 1), NA())</f>
        <v>#N/A</v>
      </c>
    </row>
    <row r="113" spans="1:19" x14ac:dyDescent="0.25">
      <c r="A113" s="541" t="str">
        <f>+Introduction!$C$7</f>
        <v>السودان</v>
      </c>
      <c r="B113" s="542">
        <f>IF(ISBLANK(Regressions!B123), " ", Regressions!B123)</f>
        <v>2016</v>
      </c>
      <c r="C113" s="541" t="str">
        <f>HLOOKUP(Introduction!$G$4,nametranslations,27,FALSE)</f>
        <v>المرحلة الابتدائية</v>
      </c>
      <c r="D113" s="544">
        <f>IF(ISBLANK(Regressions!D123), " ", Regressions!D123)</f>
        <v>2480832</v>
      </c>
      <c r="E113" s="545" t="e">
        <f>IF(ISNUMBER(Regressions!E123),ROUND(Regressions!E123, 1), NA())</f>
        <v>#N/A</v>
      </c>
      <c r="F113" s="546" t="e">
        <f>IF(ISNUMBER(Regressions!F123),ROUND(Regressions!F123, 1), NA())</f>
        <v>#N/A</v>
      </c>
      <c r="G113" s="547" t="e">
        <f>IF(ISNUMBER(Regressions!G123),ROUND(Regressions!G123, 1), NA())</f>
        <v>#N/A</v>
      </c>
      <c r="H113" s="548" t="e">
        <f>IF(ISNUMBER(Regressions!H123),ROUND(Regressions!H123, 1), NA())</f>
        <v>#N/A</v>
      </c>
      <c r="I113" s="549" t="e">
        <f>IF(ISNUMBER(Regressions!I123),ROUND(Regressions!I123, 1), NA())</f>
        <v>#N/A</v>
      </c>
      <c r="J113" s="550" t="e">
        <f>IF(ISNUMBER(Regressions!K123),ROUND(Regressions!K123, 1), NA())</f>
        <v>#N/A</v>
      </c>
      <c r="K113" s="546" t="e">
        <f>IF(ISNUMBER(Regressions!L123),ROUND(Regressions!L123, 1), NA())</f>
        <v>#N/A</v>
      </c>
      <c r="L113" s="551" t="e">
        <f>IF(ISNUMBER(Regressions!M123),ROUND(Regressions!M123, 1), NA())</f>
        <v>#N/A</v>
      </c>
      <c r="M113" s="548" t="e">
        <f>IF(ISNUMBER(Regressions!N123),ROUND(Regressions!N123, 1), NA())</f>
        <v>#N/A</v>
      </c>
      <c r="N113" s="549" t="e">
        <f>IF(ISNUMBER(Regressions!O123),ROUND(Regressions!O123, 1), NA())</f>
        <v>#N/A</v>
      </c>
      <c r="O113" s="550" t="e">
        <f>IF(ISNUMBER(Regressions!Q123),ROUND(Regressions!Q123, 1), NA())</f>
        <v>#N/A</v>
      </c>
      <c r="P113" s="546" t="e">
        <f>IF(ISNUMBER(Regressions!R123),ROUND(Regressions!R123, 1), NA())</f>
        <v>#N/A</v>
      </c>
      <c r="Q113" s="552" t="e">
        <f>IF(ISNUMBER(Regressions!S123),ROUND(Regressions!S123, 1), NA())</f>
        <v>#N/A</v>
      </c>
      <c r="R113" s="548" t="e">
        <f>IF(ISNUMBER(Regressions!T123),ROUND(Regressions!T123, 1), NA())</f>
        <v>#N/A</v>
      </c>
      <c r="S113" s="549" t="e">
        <f>IF(ISNUMBER(Regressions!U123),ROUND(Regressions!U123, 1), NA())</f>
        <v>#N/A</v>
      </c>
    </row>
    <row r="114" spans="1:19" x14ac:dyDescent="0.25">
      <c r="A114" s="541" t="str">
        <f>+Introduction!$C$7</f>
        <v>السودان</v>
      </c>
      <c r="B114" s="542">
        <f>IF(ISBLANK(Regressions!B124), " ", Regressions!B124)</f>
        <v>2017</v>
      </c>
      <c r="C114" s="541" t="str">
        <f>HLOOKUP(Introduction!$G$4,nametranslations,27,FALSE)</f>
        <v>المرحلة الابتدائية</v>
      </c>
      <c r="D114" s="544">
        <f>IF(ISBLANK(Regressions!D124), " ", Regressions!D124)</f>
        <v>2501460</v>
      </c>
      <c r="E114" s="545" t="e">
        <f>IF(ISNUMBER(Regressions!E124),ROUND(Regressions!E124, 1), NA())</f>
        <v>#N/A</v>
      </c>
      <c r="F114" s="546" t="e">
        <f>IF(ISNUMBER(Regressions!F124),ROUND(Regressions!F124, 1), NA())</f>
        <v>#N/A</v>
      </c>
      <c r="G114" s="547" t="e">
        <f>IF(ISNUMBER(Regressions!G124),ROUND(Regressions!G124, 1), NA())</f>
        <v>#N/A</v>
      </c>
      <c r="H114" s="548" t="e">
        <f>IF(ISNUMBER(Regressions!H124),ROUND(Regressions!H124, 1), NA())</f>
        <v>#N/A</v>
      </c>
      <c r="I114" s="549" t="e">
        <f>IF(ISNUMBER(Regressions!I124),ROUND(Regressions!I124, 1), NA())</f>
        <v>#N/A</v>
      </c>
      <c r="J114" s="550" t="e">
        <f>IF(ISNUMBER(Regressions!K124),ROUND(Regressions!K124, 1), NA())</f>
        <v>#N/A</v>
      </c>
      <c r="K114" s="546" t="e">
        <f>IF(ISNUMBER(Regressions!L124),ROUND(Regressions!L124, 1), NA())</f>
        <v>#N/A</v>
      </c>
      <c r="L114" s="551" t="e">
        <f>IF(ISNUMBER(Regressions!M124),ROUND(Regressions!M124, 1), NA())</f>
        <v>#N/A</v>
      </c>
      <c r="M114" s="548" t="e">
        <f>IF(ISNUMBER(Regressions!N124),ROUND(Regressions!N124, 1), NA())</f>
        <v>#N/A</v>
      </c>
      <c r="N114" s="549" t="e">
        <f>IF(ISNUMBER(Regressions!O124),ROUND(Regressions!O124, 1), NA())</f>
        <v>#N/A</v>
      </c>
      <c r="O114" s="550" t="e">
        <f>IF(ISNUMBER(Regressions!Q124),ROUND(Regressions!Q124, 1), NA())</f>
        <v>#N/A</v>
      </c>
      <c r="P114" s="546" t="e">
        <f>IF(ISNUMBER(Regressions!R124),ROUND(Regressions!R124, 1), NA())</f>
        <v>#N/A</v>
      </c>
      <c r="Q114" s="552" t="e">
        <f>IF(ISNUMBER(Regressions!S124),ROUND(Regressions!S124, 1), NA())</f>
        <v>#N/A</v>
      </c>
      <c r="R114" s="548" t="e">
        <f>IF(ISNUMBER(Regressions!T124),ROUND(Regressions!T124, 1), NA())</f>
        <v>#N/A</v>
      </c>
      <c r="S114" s="549" t="e">
        <f>IF(ISNUMBER(Regressions!U124),ROUND(Regressions!U124, 1), NA())</f>
        <v>#N/A</v>
      </c>
    </row>
    <row r="115" spans="1:19" x14ac:dyDescent="0.25">
      <c r="A115" s="541" t="str">
        <f>+Introduction!$C$7</f>
        <v>السودان</v>
      </c>
      <c r="B115" s="542">
        <f>IF(ISBLANK(Regressions!B125), " ", Regressions!B125)</f>
        <v>2018</v>
      </c>
      <c r="C115" s="541" t="str">
        <f>HLOOKUP(Introduction!$G$4,nametranslations,27,FALSE)</f>
        <v>المرحلة الابتدائية</v>
      </c>
      <c r="D115" s="544">
        <f>IF(ISBLANK(Regressions!D125), " ", Regressions!D125)</f>
        <v>2533249</v>
      </c>
      <c r="E115" s="545" t="e">
        <f>IF(ISNUMBER(Regressions!E125),ROUND(Regressions!E125, 1), NA())</f>
        <v>#N/A</v>
      </c>
      <c r="F115" s="546" t="e">
        <f>IF(ISNUMBER(Regressions!F125),ROUND(Regressions!F125, 1), NA())</f>
        <v>#N/A</v>
      </c>
      <c r="G115" s="547" t="e">
        <f>IF(ISNUMBER(Regressions!G125),ROUND(Regressions!G125, 1), NA())</f>
        <v>#N/A</v>
      </c>
      <c r="H115" s="548" t="e">
        <f>IF(ISNUMBER(Regressions!H125),ROUND(Regressions!H125, 1), NA())</f>
        <v>#N/A</v>
      </c>
      <c r="I115" s="549" t="e">
        <f>IF(ISNUMBER(Regressions!I125),ROUND(Regressions!I125, 1), NA())</f>
        <v>#N/A</v>
      </c>
      <c r="J115" s="550" t="e">
        <f>IF(ISNUMBER(Regressions!K125),ROUND(Regressions!K125, 1), NA())</f>
        <v>#N/A</v>
      </c>
      <c r="K115" s="546" t="e">
        <f>IF(ISNUMBER(Regressions!L125),ROUND(Regressions!L125, 1), NA())</f>
        <v>#N/A</v>
      </c>
      <c r="L115" s="551" t="e">
        <f>IF(ISNUMBER(Regressions!M125),ROUND(Regressions!M125, 1), NA())</f>
        <v>#N/A</v>
      </c>
      <c r="M115" s="548" t="e">
        <f>IF(ISNUMBER(Regressions!N125),ROUND(Regressions!N125, 1), NA())</f>
        <v>#N/A</v>
      </c>
      <c r="N115" s="549" t="e">
        <f>IF(ISNUMBER(Regressions!O125),ROUND(Regressions!O125, 1), NA())</f>
        <v>#N/A</v>
      </c>
      <c r="O115" s="550" t="e">
        <f>IF(ISNUMBER(Regressions!Q125),ROUND(Regressions!Q125, 1), NA())</f>
        <v>#N/A</v>
      </c>
      <c r="P115" s="546" t="e">
        <f>IF(ISNUMBER(Regressions!R125),ROUND(Regressions!R125, 1), NA())</f>
        <v>#N/A</v>
      </c>
      <c r="Q115" s="552" t="e">
        <f>IF(ISNUMBER(Regressions!S125),ROUND(Regressions!S125, 1), NA())</f>
        <v>#N/A</v>
      </c>
      <c r="R115" s="548" t="e">
        <f>IF(ISNUMBER(Regressions!T125),ROUND(Regressions!T125, 1), NA())</f>
        <v>#N/A</v>
      </c>
      <c r="S115" s="549" t="e">
        <f>IF(ISNUMBER(Regressions!U125),ROUND(Regressions!U125, 1), NA())</f>
        <v>#N/A</v>
      </c>
    </row>
    <row r="116" spans="1:19" x14ac:dyDescent="0.25">
      <c r="A116" s="541" t="str">
        <f>+Introduction!$C$7</f>
        <v>السودان</v>
      </c>
      <c r="B116" s="542">
        <f>IF(ISBLANK(Regressions!B126), " ", Regressions!B126)</f>
        <v>2019</v>
      </c>
      <c r="C116" s="541" t="str">
        <f>HLOOKUP(Introduction!$G$4,nametranslations,27,FALSE)</f>
        <v>المرحلة الابتدائية</v>
      </c>
      <c r="D116" s="544">
        <f>IF(ISBLANK(Regressions!D126), " ", Regressions!D126)</f>
        <v>2573752</v>
      </c>
      <c r="E116" s="545" t="e">
        <f>IF(ISNUMBER(Regressions!E126),ROUND(Regressions!E126, 1), NA())</f>
        <v>#N/A</v>
      </c>
      <c r="F116" s="546" t="e">
        <f>IF(ISNUMBER(Regressions!F126),ROUND(Regressions!F126, 1), NA())</f>
        <v>#N/A</v>
      </c>
      <c r="G116" s="547" t="e">
        <f>IF(ISNUMBER(Regressions!G126),ROUND(Regressions!G126, 1), NA())</f>
        <v>#N/A</v>
      </c>
      <c r="H116" s="548" t="e">
        <f>IF(ISNUMBER(Regressions!H126),ROUND(Regressions!H126, 1), NA())</f>
        <v>#N/A</v>
      </c>
      <c r="I116" s="549" t="e">
        <f>IF(ISNUMBER(Regressions!I126),ROUND(Regressions!I126, 1), NA())</f>
        <v>#N/A</v>
      </c>
      <c r="J116" s="550" t="e">
        <f>IF(ISNUMBER(Regressions!K126),ROUND(Regressions!K126, 1), NA())</f>
        <v>#N/A</v>
      </c>
      <c r="K116" s="546" t="e">
        <f>IF(ISNUMBER(Regressions!L126),ROUND(Regressions!L126, 1), NA())</f>
        <v>#N/A</v>
      </c>
      <c r="L116" s="551" t="e">
        <f>IF(ISNUMBER(Regressions!M126),ROUND(Regressions!M126, 1), NA())</f>
        <v>#N/A</v>
      </c>
      <c r="M116" s="548" t="e">
        <f>IF(ISNUMBER(Regressions!N126),ROUND(Regressions!N126, 1), NA())</f>
        <v>#N/A</v>
      </c>
      <c r="N116" s="549" t="e">
        <f>IF(ISNUMBER(Regressions!O126),ROUND(Regressions!O126, 1), NA())</f>
        <v>#N/A</v>
      </c>
      <c r="O116" s="550" t="e">
        <f>IF(ISNUMBER(Regressions!Q126),ROUND(Regressions!Q126, 1), NA())</f>
        <v>#N/A</v>
      </c>
      <c r="P116" s="546" t="e">
        <f>IF(ISNUMBER(Regressions!R126),ROUND(Regressions!R126, 1), NA())</f>
        <v>#N/A</v>
      </c>
      <c r="Q116" s="552" t="e">
        <f>IF(ISNUMBER(Regressions!S126),ROUND(Regressions!S126, 1), NA())</f>
        <v>#N/A</v>
      </c>
      <c r="R116" s="548" t="e">
        <f>IF(ISNUMBER(Regressions!T126),ROUND(Regressions!T126, 1), NA())</f>
        <v>#N/A</v>
      </c>
      <c r="S116" s="549" t="e">
        <f>IF(ISNUMBER(Regressions!U126),ROUND(Regressions!U126, 1), NA())</f>
        <v>#N/A</v>
      </c>
    </row>
    <row r="117" spans="1:19" x14ac:dyDescent="0.25">
      <c r="A117" s="541" t="str">
        <f>+Introduction!$C$7</f>
        <v>السودان</v>
      </c>
      <c r="B117" s="542">
        <f>IF(ISBLANK(Regressions!B127), " ", Regressions!B127)</f>
        <v>2020</v>
      </c>
      <c r="C117" s="541" t="str">
        <f>HLOOKUP(Introduction!$G$4,nametranslations,27,FALSE)</f>
        <v>المرحلة الابتدائية</v>
      </c>
      <c r="D117" s="544">
        <f>IF(ISBLANK(Regressions!D127), " ", Regressions!D127)</f>
        <v>2645602</v>
      </c>
      <c r="E117" s="545" t="e">
        <f>IF(ISNUMBER(Regressions!E127),ROUND(Regressions!E127, 1), NA())</f>
        <v>#N/A</v>
      </c>
      <c r="F117" s="546" t="e">
        <f>IF(ISNUMBER(Regressions!F127),ROUND(Regressions!F127, 1), NA())</f>
        <v>#N/A</v>
      </c>
      <c r="G117" s="547" t="e">
        <f>IF(ISNUMBER(Regressions!G127),ROUND(Regressions!G127, 1), NA())</f>
        <v>#N/A</v>
      </c>
      <c r="H117" s="548" t="e">
        <f>IF(ISNUMBER(Regressions!H127),ROUND(Regressions!H127, 1), NA())</f>
        <v>#N/A</v>
      </c>
      <c r="I117" s="549" t="e">
        <f>IF(ISNUMBER(Regressions!I127),ROUND(Regressions!I127, 1), NA())</f>
        <v>#N/A</v>
      </c>
      <c r="J117" s="550" t="e">
        <f>IF(ISNUMBER(Regressions!K127),ROUND(Regressions!K127, 1), NA())</f>
        <v>#N/A</v>
      </c>
      <c r="K117" s="546" t="e">
        <f>IF(ISNUMBER(Regressions!L127),ROUND(Regressions!L127, 1), NA())</f>
        <v>#N/A</v>
      </c>
      <c r="L117" s="551" t="e">
        <f>IF(ISNUMBER(Regressions!M127),ROUND(Regressions!M127, 1), NA())</f>
        <v>#N/A</v>
      </c>
      <c r="M117" s="548" t="e">
        <f>IF(ISNUMBER(Regressions!N127),ROUND(Regressions!N127, 1), NA())</f>
        <v>#N/A</v>
      </c>
      <c r="N117" s="549" t="e">
        <f>IF(ISNUMBER(Regressions!O127),ROUND(Regressions!O127, 1), NA())</f>
        <v>#N/A</v>
      </c>
      <c r="O117" s="550" t="e">
        <f>IF(ISNUMBER(Regressions!Q127),ROUND(Regressions!Q127, 1), NA())</f>
        <v>#N/A</v>
      </c>
      <c r="P117" s="546" t="e">
        <f>IF(ISNUMBER(Regressions!R127),ROUND(Regressions!R127, 1), NA())</f>
        <v>#N/A</v>
      </c>
      <c r="Q117" s="552" t="e">
        <f>IF(ISNUMBER(Regressions!S127),ROUND(Regressions!S127, 1), NA())</f>
        <v>#N/A</v>
      </c>
      <c r="R117" s="548" t="e">
        <f>IF(ISNUMBER(Regressions!T127),ROUND(Regressions!T127, 1), NA())</f>
        <v>#N/A</v>
      </c>
      <c r="S117" s="549" t="e">
        <f>IF(ISNUMBER(Regressions!U127),ROUND(Regressions!U127, 1), NA())</f>
        <v>#N/A</v>
      </c>
    </row>
    <row r="118" spans="1:19" x14ac:dyDescent="0.25">
      <c r="A118" s="541" t="str">
        <f>+Introduction!$C$7</f>
        <v>السودان</v>
      </c>
      <c r="B118" s="542">
        <f>IF(ISBLANK(Regressions!B128), " ", Regressions!B128)</f>
        <v>2021</v>
      </c>
      <c r="C118" s="541" t="str">
        <f>HLOOKUP(Introduction!$G$4,nametranslations,27,FALSE)</f>
        <v>المرحلة الابتدائية</v>
      </c>
      <c r="D118" s="544">
        <f>IF(ISBLANK(Regressions!D128), " ", Regressions!D128)</f>
        <v>2727939</v>
      </c>
      <c r="E118" s="550" t="e">
        <f>IF(ISNUMBER(Regressions!E128),ROUND(Regressions!E128, 1), NA())</f>
        <v>#N/A</v>
      </c>
      <c r="F118" s="553" t="e">
        <f>IF(ISNUMBER(Regressions!F128),ROUND(Regressions!F128, 1), NA())</f>
        <v>#N/A</v>
      </c>
      <c r="G118" s="554" t="e">
        <f>IF(ISNUMBER(Regressions!G128),ROUND(Regressions!G128, 1), NA())</f>
        <v>#N/A</v>
      </c>
      <c r="H118" s="548" t="e">
        <f>IF(ISNUMBER(Regressions!H128),ROUND(Regressions!H128, 1), NA())</f>
        <v>#N/A</v>
      </c>
      <c r="I118" s="549" t="e">
        <f>IF(ISNUMBER(Regressions!I128),ROUND(Regressions!I128, 1), NA())</f>
        <v>#N/A</v>
      </c>
      <c r="J118" s="550" t="e">
        <f>IF(ISNUMBER(Regressions!K128),ROUND(Regressions!K128, 1), NA())</f>
        <v>#N/A</v>
      </c>
      <c r="K118" s="553" t="e">
        <f>IF(ISNUMBER(Regressions!L128),ROUND(Regressions!L128, 1), NA())</f>
        <v>#N/A</v>
      </c>
      <c r="L118" s="555" t="e">
        <f>IF(ISNUMBER(Regressions!M128),ROUND(Regressions!M128, 1), NA())</f>
        <v>#N/A</v>
      </c>
      <c r="M118" s="548" t="e">
        <f>IF(ISNUMBER(Regressions!N128),ROUND(Regressions!N128, 1), NA())</f>
        <v>#N/A</v>
      </c>
      <c r="N118" s="549" t="e">
        <f>IF(ISNUMBER(Regressions!O128),ROUND(Regressions!O128, 1), NA())</f>
        <v>#N/A</v>
      </c>
      <c r="O118" s="550" t="e">
        <f>IF(ISNUMBER(Regressions!Q128),ROUND(Regressions!Q128, 1), NA())</f>
        <v>#N/A</v>
      </c>
      <c r="P118" s="553" t="e">
        <f>IF(ISNUMBER(Regressions!R128),ROUND(Regressions!R128, 1), NA())</f>
        <v>#N/A</v>
      </c>
      <c r="Q118" s="556" t="e">
        <f>IF(ISNUMBER(Regressions!S128),ROUND(Regressions!S128, 1), NA())</f>
        <v>#N/A</v>
      </c>
      <c r="R118" s="548" t="e">
        <f>IF(ISNUMBER(Regressions!T128),ROUND(Regressions!T128, 1), NA())</f>
        <v>#N/A</v>
      </c>
      <c r="S118" s="549" t="e">
        <f>IF(ISNUMBER(Regressions!U128),ROUND(Regressions!U128, 1), NA())</f>
        <v>#N/A</v>
      </c>
    </row>
    <row r="119" spans="1:19" x14ac:dyDescent="0.25">
      <c r="A119" s="541" t="str">
        <f>+Introduction!$C$7</f>
        <v>السودان</v>
      </c>
      <c r="B119" s="542">
        <f>IF(ISBLANK(Regressions!B129), " ", Regressions!B129)</f>
        <v>2022</v>
      </c>
      <c r="C119" s="541" t="str">
        <f>HLOOKUP(Introduction!$G$4,nametranslations,27,FALSE)</f>
        <v>المرحلة الابتدائية</v>
      </c>
      <c r="D119" s="544">
        <f>IF(ISBLANK(Regressions!D129), " ", Regressions!D129)</f>
        <v>2797447</v>
      </c>
      <c r="E119" s="545" t="e">
        <f>IF(ISNUMBER(Regressions!E129),ROUND(Regressions!E129, 1), NA())</f>
        <v>#N/A</v>
      </c>
      <c r="F119" s="546" t="e">
        <f>IF(ISNUMBER(Regressions!F129),ROUND(Regressions!F129, 1), NA())</f>
        <v>#N/A</v>
      </c>
      <c r="G119" s="547" t="e">
        <f>IF(ISNUMBER(Regressions!G129),ROUND(Regressions!G129, 1), NA())</f>
        <v>#N/A</v>
      </c>
      <c r="H119" s="548" t="e">
        <f>IF(ISNUMBER(Regressions!H129),ROUND(Regressions!H129, 1), NA())</f>
        <v>#N/A</v>
      </c>
      <c r="I119" s="549" t="e">
        <f>IF(ISNUMBER(Regressions!I129),ROUND(Regressions!I129, 1), NA())</f>
        <v>#N/A</v>
      </c>
      <c r="J119" s="550" t="e">
        <f>IF(ISNUMBER(Regressions!K129),ROUND(Regressions!K129, 1), NA())</f>
        <v>#N/A</v>
      </c>
      <c r="K119" s="546" t="e">
        <f>IF(ISNUMBER(Regressions!L129),ROUND(Regressions!L129, 1), NA())</f>
        <v>#N/A</v>
      </c>
      <c r="L119" s="551" t="e">
        <f>IF(ISNUMBER(Regressions!M129),ROUND(Regressions!M129, 1), NA())</f>
        <v>#N/A</v>
      </c>
      <c r="M119" s="548" t="e">
        <f>IF(ISNUMBER(Regressions!N129),ROUND(Regressions!N129, 1), NA())</f>
        <v>#N/A</v>
      </c>
      <c r="N119" s="549" t="e">
        <f>IF(ISNUMBER(Regressions!O129),ROUND(Regressions!O129, 1), NA())</f>
        <v>#N/A</v>
      </c>
      <c r="O119" s="550" t="e">
        <f>IF(ISNUMBER(Regressions!Q129),ROUND(Regressions!Q129, 1), NA())</f>
        <v>#N/A</v>
      </c>
      <c r="P119" s="546" t="e">
        <f>IF(ISNUMBER(Regressions!R129),ROUND(Regressions!R129, 1), NA())</f>
        <v>#N/A</v>
      </c>
      <c r="Q119" s="552" t="e">
        <f>IF(ISNUMBER(Regressions!S129),ROUND(Regressions!S129, 1), NA())</f>
        <v>#N/A</v>
      </c>
      <c r="R119" s="548" t="e">
        <f>IF(ISNUMBER(Regressions!T129),ROUND(Regressions!T129, 1), NA())</f>
        <v>#N/A</v>
      </c>
      <c r="S119" s="549" t="e">
        <f>IF(ISNUMBER(Regressions!U129),ROUND(Regressions!U129, 1), NA())</f>
        <v>#N/A</v>
      </c>
    </row>
    <row r="120" spans="1:19" x14ac:dyDescent="0.25">
      <c r="A120" s="541" t="str">
        <f>+Introduction!$C$7</f>
        <v>السودان</v>
      </c>
      <c r="B120" s="542">
        <f>IF(ISBLANK(Regressions!B130), " ", Regressions!B130)</f>
        <v>2023</v>
      </c>
      <c r="C120" s="541" t="str">
        <f>HLOOKUP(Introduction!$G$4,nametranslations,27,FALSE)</f>
        <v>المرحلة الابتدائية</v>
      </c>
      <c r="D120" s="544">
        <f>IF(ISBLANK(Regressions!D130), " ", Regressions!D130)</f>
        <v>2880663</v>
      </c>
      <c r="E120" s="545" t="e">
        <f>IF(ISNUMBER(Regressions!E130),ROUND(Regressions!E130, 1), NA())</f>
        <v>#N/A</v>
      </c>
      <c r="F120" s="546" t="e">
        <f>IF(ISNUMBER(Regressions!F130),ROUND(Regressions!F130, 1), NA())</f>
        <v>#N/A</v>
      </c>
      <c r="G120" s="547" t="e">
        <f>IF(ISNUMBER(Regressions!G130),ROUND(Regressions!G130, 1), NA())</f>
        <v>#N/A</v>
      </c>
      <c r="H120" s="548" t="e">
        <f>IF(ISNUMBER(Regressions!H130),ROUND(Regressions!H130, 1), NA())</f>
        <v>#N/A</v>
      </c>
      <c r="I120" s="549" t="e">
        <f>IF(ISNUMBER(Regressions!I130),ROUND(Regressions!I130, 1), NA())</f>
        <v>#N/A</v>
      </c>
      <c r="J120" s="550" t="e">
        <f>IF(ISNUMBER(Regressions!K130),ROUND(Regressions!K130, 1), NA())</f>
        <v>#N/A</v>
      </c>
      <c r="K120" s="546" t="e">
        <f>IF(ISNUMBER(Regressions!L130),ROUND(Regressions!L130, 1), NA())</f>
        <v>#N/A</v>
      </c>
      <c r="L120" s="551" t="e">
        <f>IF(ISNUMBER(Regressions!M130),ROUND(Regressions!M130, 1), NA())</f>
        <v>#N/A</v>
      </c>
      <c r="M120" s="548" t="e">
        <f>IF(ISNUMBER(Regressions!N130),ROUND(Regressions!N130, 1), NA())</f>
        <v>#N/A</v>
      </c>
      <c r="N120" s="549" t="e">
        <f>IF(ISNUMBER(Regressions!O130),ROUND(Regressions!O130, 1), NA())</f>
        <v>#N/A</v>
      </c>
      <c r="O120" s="550" t="e">
        <f>IF(ISNUMBER(Regressions!Q130),ROUND(Regressions!Q130, 1), NA())</f>
        <v>#N/A</v>
      </c>
      <c r="P120" s="546" t="e">
        <f>IF(ISNUMBER(Regressions!R130),ROUND(Regressions!R130, 1), NA())</f>
        <v>#N/A</v>
      </c>
      <c r="Q120" s="552" t="e">
        <f>IF(ISNUMBER(Regressions!S130),ROUND(Regressions!S130, 1), NA())</f>
        <v>#N/A</v>
      </c>
      <c r="R120" s="548" t="e">
        <f>IF(ISNUMBER(Regressions!T130),ROUND(Regressions!T130, 1), NA())</f>
        <v>#N/A</v>
      </c>
      <c r="S120" s="549" t="e">
        <f>IF(ISNUMBER(Regressions!U130),ROUND(Regressions!U130, 1), NA())</f>
        <v>#N/A</v>
      </c>
    </row>
    <row r="121" spans="1:19" x14ac:dyDescent="0.25">
      <c r="A121" s="541" t="str">
        <f>+Introduction!$C$7</f>
        <v>السودان</v>
      </c>
      <c r="B121" s="542">
        <f>IF(ISBLANK(Regressions!B131), " ", Regressions!B131)</f>
        <v>2024</v>
      </c>
      <c r="C121" s="541" t="str">
        <f>HLOOKUP(Introduction!$G$4,nametranslations,27,FALSE)</f>
        <v>المرحلة الابتدائية</v>
      </c>
      <c r="D121" s="544">
        <f>IF(ISBLANK(Regressions!D131), " ", Regressions!D131)</f>
        <v>2838340</v>
      </c>
      <c r="E121" s="545" t="e">
        <f>IF(ISNUMBER(Regressions!E131),ROUND(Regressions!E131, 1), NA())</f>
        <v>#N/A</v>
      </c>
      <c r="F121" s="546" t="e">
        <f>IF(ISNUMBER(Regressions!F131),ROUND(Regressions!F131, 1), NA())</f>
        <v>#N/A</v>
      </c>
      <c r="G121" s="547" t="e">
        <f>IF(ISNUMBER(Regressions!G131),ROUND(Regressions!G131, 1), NA())</f>
        <v>#N/A</v>
      </c>
      <c r="H121" s="548" t="e">
        <f>IF(ISNUMBER(Regressions!H131),ROUND(Regressions!H131, 1), NA())</f>
        <v>#N/A</v>
      </c>
      <c r="I121" s="549" t="e">
        <f>IF(ISNUMBER(Regressions!I131),ROUND(Regressions!I131, 1), NA())</f>
        <v>#N/A</v>
      </c>
      <c r="J121" s="550" t="e">
        <f>IF(ISNUMBER(Regressions!K131),ROUND(Regressions!K131, 1), NA())</f>
        <v>#N/A</v>
      </c>
      <c r="K121" s="546" t="e">
        <f>IF(ISNUMBER(Regressions!L131),ROUND(Regressions!L131, 1), NA())</f>
        <v>#N/A</v>
      </c>
      <c r="L121" s="551" t="e">
        <f>IF(ISNUMBER(Regressions!M131),ROUND(Regressions!M131, 1), NA())</f>
        <v>#N/A</v>
      </c>
      <c r="M121" s="548" t="e">
        <f>IF(ISNUMBER(Regressions!N131),ROUND(Regressions!N131, 1), NA())</f>
        <v>#N/A</v>
      </c>
      <c r="N121" s="549" t="e">
        <f>IF(ISNUMBER(Regressions!O131),ROUND(Regressions!O131, 1), NA())</f>
        <v>#N/A</v>
      </c>
      <c r="O121" s="550" t="e">
        <f>IF(ISNUMBER(Regressions!Q131),ROUND(Regressions!Q131, 1), NA())</f>
        <v>#N/A</v>
      </c>
      <c r="P121" s="546" t="e">
        <f>IF(ISNUMBER(Regressions!R131),ROUND(Regressions!R131, 1), NA())</f>
        <v>#N/A</v>
      </c>
      <c r="Q121" s="552" t="e">
        <f>IF(ISNUMBER(Regressions!S131),ROUND(Regressions!S131, 1), NA())</f>
        <v>#N/A</v>
      </c>
      <c r="R121" s="548" t="e">
        <f>IF(ISNUMBER(Regressions!T131),ROUND(Regressions!T131, 1), NA())</f>
        <v>#N/A</v>
      </c>
      <c r="S121" s="549" t="e">
        <f>IF(ISNUMBER(Regressions!U131),ROUND(Regressions!U131, 1), NA())</f>
        <v>#N/A</v>
      </c>
    </row>
    <row r="122" spans="1:19" x14ac:dyDescent="0.25">
      <c r="A122" s="557" t="str">
        <f>+Introduction!$C$7</f>
        <v>السودان</v>
      </c>
      <c r="B122" s="558">
        <f>IF(ISBLANK(Regressions!B132), " ", Regressions!B132)</f>
        <v>2025</v>
      </c>
      <c r="C122" s="557" t="str">
        <f>HLOOKUP(Introduction!$G$4,nametranslations,27,FALSE)</f>
        <v>المرحلة الابتدائية</v>
      </c>
      <c r="D122" s="559">
        <f>IF(ISBLANK(Regressions!D132), " ", Regressions!D132)</f>
        <v>2882219</v>
      </c>
      <c r="E122" s="560" t="e">
        <f>IF(ISNUMBER(Regressions!E132),ROUND(Regressions!E132, 1), NA())</f>
        <v>#N/A</v>
      </c>
      <c r="F122" s="561" t="e">
        <f>IF(ISNUMBER(Regressions!F132),ROUND(Regressions!F132, 1), NA())</f>
        <v>#N/A</v>
      </c>
      <c r="G122" s="562" t="e">
        <f>IF(ISNUMBER(Regressions!G132),ROUND(Regressions!G132, 1), NA())</f>
        <v>#N/A</v>
      </c>
      <c r="H122" s="563" t="e">
        <f>IF(ISNUMBER(Regressions!H132),ROUND(Regressions!H132, 1), NA())</f>
        <v>#N/A</v>
      </c>
      <c r="I122" s="564" t="e">
        <f>IF(ISNUMBER(Regressions!I132),ROUND(Regressions!I132, 1), NA())</f>
        <v>#N/A</v>
      </c>
      <c r="J122" s="565" t="e">
        <f>IF(ISNUMBER(Regressions!K132),ROUND(Regressions!K132, 1), NA())</f>
        <v>#N/A</v>
      </c>
      <c r="K122" s="561" t="e">
        <f>IF(ISNUMBER(Regressions!L132),ROUND(Regressions!L132, 1), NA())</f>
        <v>#N/A</v>
      </c>
      <c r="L122" s="566" t="e">
        <f>IF(ISNUMBER(Regressions!M132),ROUND(Regressions!M132, 1), NA())</f>
        <v>#N/A</v>
      </c>
      <c r="M122" s="563" t="e">
        <f>IF(ISNUMBER(Regressions!N132),ROUND(Regressions!N132, 1), NA())</f>
        <v>#N/A</v>
      </c>
      <c r="N122" s="564" t="e">
        <f>IF(ISNUMBER(Regressions!O132),ROUND(Regressions!O132, 1), NA())</f>
        <v>#N/A</v>
      </c>
      <c r="O122" s="565" t="e">
        <f>IF(ISNUMBER(Regressions!Q132),ROUND(Regressions!Q132, 1), NA())</f>
        <v>#N/A</v>
      </c>
      <c r="P122" s="561" t="e">
        <f>IF(ISNUMBER(Regressions!R132),ROUND(Regressions!R132, 1), NA())</f>
        <v>#N/A</v>
      </c>
      <c r="Q122" s="567" t="e">
        <f>IF(ISNUMBER(Regressions!S132),ROUND(Regressions!S132, 1), NA())</f>
        <v>#N/A</v>
      </c>
      <c r="R122" s="563" t="e">
        <f>IF(ISNUMBER(Regressions!T132),ROUND(Regressions!T132, 1), NA())</f>
        <v>#N/A</v>
      </c>
      <c r="S122" s="564" t="e">
        <f>IF(ISNUMBER(Regressions!U132),ROUND(Regressions!U132, 1), NA())</f>
        <v>#N/A</v>
      </c>
    </row>
    <row r="123" spans="1:19" hidden="1" x14ac:dyDescent="0.25">
      <c r="A123" s="541" t="str">
        <f>+Introduction!$C$7</f>
        <v>السودان</v>
      </c>
      <c r="B123" s="542">
        <f>IF(ISBLANK(Regressions!B133), " ", Regressions!B133)</f>
        <v>2026</v>
      </c>
      <c r="C123" s="541" t="str">
        <f>HLOOKUP(Introduction!$G$4,nametranslations,27,FALSE)</f>
        <v>المرحلة الابتدائية</v>
      </c>
      <c r="D123" s="544" t="str">
        <f>IF(ISBLANK(Regressions!D133), " ", Regressions!D133)</f>
        <v xml:space="preserve"> </v>
      </c>
      <c r="E123" s="545" t="e">
        <f>IF(ISNUMBER(Regressions!E133),ROUND(Regressions!E133, 1), NA())</f>
        <v>#N/A</v>
      </c>
      <c r="F123" s="546" t="e">
        <f>IF(ISNUMBER(Regressions!F133),ROUND(Regressions!F133, 1), NA())</f>
        <v>#N/A</v>
      </c>
      <c r="G123" s="547" t="e">
        <f>IF(ISNUMBER(Regressions!G133),ROUND(Regressions!G133, 1), NA())</f>
        <v>#N/A</v>
      </c>
      <c r="H123" s="548" t="e">
        <f>IF(ISNUMBER(Regressions!H133),ROUND(Regressions!H133, 1), NA())</f>
        <v>#N/A</v>
      </c>
      <c r="I123" s="549" t="e">
        <f>IF(ISNUMBER(Regressions!I133),ROUND(Regressions!I133, 1), NA())</f>
        <v>#N/A</v>
      </c>
      <c r="J123" s="550" t="e">
        <f>IF(ISNUMBER(Regressions!K133),ROUND(Regressions!K133, 1), NA())</f>
        <v>#N/A</v>
      </c>
      <c r="K123" s="546" t="e">
        <f>IF(ISNUMBER(Regressions!L133),ROUND(Regressions!L133, 1), NA())</f>
        <v>#N/A</v>
      </c>
      <c r="L123" s="551" t="e">
        <f>IF(ISNUMBER(Regressions!M133),ROUND(Regressions!M133, 1), NA())</f>
        <v>#N/A</v>
      </c>
      <c r="M123" s="548" t="e">
        <f>IF(ISNUMBER(Regressions!N133),ROUND(Regressions!N133, 1), NA())</f>
        <v>#N/A</v>
      </c>
      <c r="N123" s="549" t="e">
        <f>IF(ISNUMBER(Regressions!O133),ROUND(Regressions!O133, 1), NA())</f>
        <v>#N/A</v>
      </c>
      <c r="O123" s="550" t="e">
        <f>IF(ISNUMBER(Regressions!Q133),ROUND(Regressions!Q133, 1), NA())</f>
        <v>#N/A</v>
      </c>
      <c r="P123" s="546" t="e">
        <f>IF(ISNUMBER(Regressions!R133),ROUND(Regressions!R133, 1), NA())</f>
        <v>#N/A</v>
      </c>
      <c r="Q123" s="552" t="e">
        <f>IF(ISNUMBER(Regressions!S133),ROUND(Regressions!S133, 1), NA())</f>
        <v>#N/A</v>
      </c>
      <c r="R123" s="548" t="e">
        <f>IF(ISNUMBER(Regressions!T133),ROUND(Regressions!T133, 1), NA())</f>
        <v>#N/A</v>
      </c>
      <c r="S123" s="549" t="e">
        <f>IF(ISNUMBER(Regressions!U133),ROUND(Regressions!U133, 1), NA())</f>
        <v>#N/A</v>
      </c>
    </row>
    <row r="124" spans="1:19" hidden="1" x14ac:dyDescent="0.25">
      <c r="A124" s="541" t="str">
        <f>+Introduction!$C$7</f>
        <v>السودان</v>
      </c>
      <c r="B124" s="542">
        <f>IF(ISBLANK(Regressions!B134), " ", Regressions!B134)</f>
        <v>2027</v>
      </c>
      <c r="C124" s="541" t="str">
        <f>HLOOKUP(Introduction!$G$4,nametranslations,27,FALSE)</f>
        <v>المرحلة الابتدائية</v>
      </c>
      <c r="D124" s="544" t="str">
        <f>IF(ISBLANK(Regressions!D134), " ", Regressions!D134)</f>
        <v xml:space="preserve"> </v>
      </c>
      <c r="E124" s="545" t="e">
        <f>IF(ISNUMBER(Regressions!E134),ROUND(Regressions!E134, 1), NA())</f>
        <v>#N/A</v>
      </c>
      <c r="F124" s="546" t="e">
        <f>IF(ISNUMBER(Regressions!F134),ROUND(Regressions!F134, 1), NA())</f>
        <v>#N/A</v>
      </c>
      <c r="G124" s="547" t="e">
        <f>IF(ISNUMBER(Regressions!G134),ROUND(Regressions!G134, 1), NA())</f>
        <v>#N/A</v>
      </c>
      <c r="H124" s="548" t="e">
        <f>IF(ISNUMBER(Regressions!H134),ROUND(Regressions!H134, 1), NA())</f>
        <v>#N/A</v>
      </c>
      <c r="I124" s="549" t="e">
        <f>IF(ISNUMBER(Regressions!I134),ROUND(Regressions!I134, 1), NA())</f>
        <v>#N/A</v>
      </c>
      <c r="J124" s="550" t="e">
        <f>IF(ISNUMBER(Regressions!K134),ROUND(Regressions!K134, 1), NA())</f>
        <v>#N/A</v>
      </c>
      <c r="K124" s="546" t="e">
        <f>IF(ISNUMBER(Regressions!L134),ROUND(Regressions!L134, 1), NA())</f>
        <v>#N/A</v>
      </c>
      <c r="L124" s="551" t="e">
        <f>IF(ISNUMBER(Regressions!M134),ROUND(Regressions!M134, 1), NA())</f>
        <v>#N/A</v>
      </c>
      <c r="M124" s="548" t="e">
        <f>IF(ISNUMBER(Regressions!N134),ROUND(Regressions!N134, 1), NA())</f>
        <v>#N/A</v>
      </c>
      <c r="N124" s="549" t="e">
        <f>IF(ISNUMBER(Regressions!O134),ROUND(Regressions!O134, 1), NA())</f>
        <v>#N/A</v>
      </c>
      <c r="O124" s="550" t="e">
        <f>IF(ISNUMBER(Regressions!Q134),ROUND(Regressions!Q134, 1), NA())</f>
        <v>#N/A</v>
      </c>
      <c r="P124" s="546" t="e">
        <f>IF(ISNUMBER(Regressions!R134),ROUND(Regressions!R134, 1), NA())</f>
        <v>#N/A</v>
      </c>
      <c r="Q124" s="552" t="e">
        <f>IF(ISNUMBER(Regressions!S134),ROUND(Regressions!S134, 1), NA())</f>
        <v>#N/A</v>
      </c>
      <c r="R124" s="548" t="e">
        <f>IF(ISNUMBER(Regressions!T134),ROUND(Regressions!T134, 1), NA())</f>
        <v>#N/A</v>
      </c>
      <c r="S124" s="549" t="e">
        <f>IF(ISNUMBER(Regressions!U134),ROUND(Regressions!U134, 1), NA())</f>
        <v>#N/A</v>
      </c>
    </row>
    <row r="125" spans="1:19" hidden="1" x14ac:dyDescent="0.25">
      <c r="A125" s="541" t="str">
        <f>+Introduction!$C$7</f>
        <v>السودان</v>
      </c>
      <c r="B125" s="542">
        <f>IF(ISBLANK(Regressions!B135), " ", Regressions!B135)</f>
        <v>2028</v>
      </c>
      <c r="C125" s="541" t="str">
        <f>HLOOKUP(Introduction!$G$4,nametranslations,27,FALSE)</f>
        <v>المرحلة الابتدائية</v>
      </c>
      <c r="D125" s="544" t="str">
        <f>IF(ISBLANK(Regressions!D135), " ", Regressions!D135)</f>
        <v xml:space="preserve"> </v>
      </c>
      <c r="E125" s="545" t="e">
        <f>IF(ISNUMBER(Regressions!E135),ROUND(Regressions!E135, 1), NA())</f>
        <v>#N/A</v>
      </c>
      <c r="F125" s="546" t="e">
        <f>IF(ISNUMBER(Regressions!F135),ROUND(Regressions!F135, 1), NA())</f>
        <v>#N/A</v>
      </c>
      <c r="G125" s="547" t="e">
        <f>IF(ISNUMBER(Regressions!G135),ROUND(Regressions!G135, 1), NA())</f>
        <v>#N/A</v>
      </c>
      <c r="H125" s="548" t="e">
        <f>IF(ISNUMBER(Regressions!H135),ROUND(Regressions!H135, 1), NA())</f>
        <v>#N/A</v>
      </c>
      <c r="I125" s="549" t="e">
        <f>IF(ISNUMBER(Regressions!I135),ROUND(Regressions!I135, 1), NA())</f>
        <v>#N/A</v>
      </c>
      <c r="J125" s="550" t="e">
        <f>IF(ISNUMBER(Regressions!K135),ROUND(Regressions!K135, 1), NA())</f>
        <v>#N/A</v>
      </c>
      <c r="K125" s="546" t="e">
        <f>IF(ISNUMBER(Regressions!L135),ROUND(Regressions!L135, 1), NA())</f>
        <v>#N/A</v>
      </c>
      <c r="L125" s="551" t="e">
        <f>IF(ISNUMBER(Regressions!M135),ROUND(Regressions!M135, 1), NA())</f>
        <v>#N/A</v>
      </c>
      <c r="M125" s="548" t="e">
        <f>IF(ISNUMBER(Regressions!N135),ROUND(Regressions!N135, 1), NA())</f>
        <v>#N/A</v>
      </c>
      <c r="N125" s="549" t="e">
        <f>IF(ISNUMBER(Regressions!O135),ROUND(Regressions!O135, 1), NA())</f>
        <v>#N/A</v>
      </c>
      <c r="O125" s="550" t="e">
        <f>IF(ISNUMBER(Regressions!Q135),ROUND(Regressions!Q135, 1), NA())</f>
        <v>#N/A</v>
      </c>
      <c r="P125" s="546" t="e">
        <f>IF(ISNUMBER(Regressions!R135),ROUND(Regressions!R135, 1), NA())</f>
        <v>#N/A</v>
      </c>
      <c r="Q125" s="552" t="e">
        <f>IF(ISNUMBER(Regressions!S135),ROUND(Regressions!S135, 1), NA())</f>
        <v>#N/A</v>
      </c>
      <c r="R125" s="548" t="e">
        <f>IF(ISNUMBER(Regressions!T135),ROUND(Regressions!T135, 1), NA())</f>
        <v>#N/A</v>
      </c>
      <c r="S125" s="549" t="e">
        <f>IF(ISNUMBER(Regressions!U135),ROUND(Regressions!U135, 1), NA())</f>
        <v>#N/A</v>
      </c>
    </row>
    <row r="126" spans="1:19" hidden="1" x14ac:dyDescent="0.25">
      <c r="A126" s="541" t="str">
        <f>+Introduction!$C$7</f>
        <v>السودان</v>
      </c>
      <c r="B126" s="542">
        <f>IF(ISBLANK(Regressions!B136), " ", Regressions!B136)</f>
        <v>2029</v>
      </c>
      <c r="C126" s="541" t="str">
        <f>HLOOKUP(Introduction!$G$4,nametranslations,27,FALSE)</f>
        <v>المرحلة الابتدائية</v>
      </c>
      <c r="D126" s="544" t="str">
        <f>IF(ISBLANK(Regressions!D136), " ", Regressions!D136)</f>
        <v xml:space="preserve"> </v>
      </c>
      <c r="E126" s="545" t="e">
        <f>IF(ISNUMBER(Regressions!E136),ROUND(Regressions!E136, 1), NA())</f>
        <v>#N/A</v>
      </c>
      <c r="F126" s="546" t="e">
        <f>IF(ISNUMBER(Regressions!F136),ROUND(Regressions!F136, 1), NA())</f>
        <v>#N/A</v>
      </c>
      <c r="G126" s="547" t="e">
        <f>IF(ISNUMBER(Regressions!G136),ROUND(Regressions!G136, 1), NA())</f>
        <v>#N/A</v>
      </c>
      <c r="H126" s="548" t="e">
        <f>IF(ISNUMBER(Regressions!H136),ROUND(Regressions!H136, 1), NA())</f>
        <v>#N/A</v>
      </c>
      <c r="I126" s="549" t="e">
        <f>IF(ISNUMBER(Regressions!I136),ROUND(Regressions!I136, 1), NA())</f>
        <v>#N/A</v>
      </c>
      <c r="J126" s="550" t="e">
        <f>IF(ISNUMBER(Regressions!K136),ROUND(Regressions!K136, 1), NA())</f>
        <v>#N/A</v>
      </c>
      <c r="K126" s="546" t="e">
        <f>IF(ISNUMBER(Regressions!L136),ROUND(Regressions!L136, 1), NA())</f>
        <v>#N/A</v>
      </c>
      <c r="L126" s="551" t="e">
        <f>IF(ISNUMBER(Regressions!M136),ROUND(Regressions!M136, 1), NA())</f>
        <v>#N/A</v>
      </c>
      <c r="M126" s="548" t="e">
        <f>IF(ISNUMBER(Regressions!N136),ROUND(Regressions!N136, 1), NA())</f>
        <v>#N/A</v>
      </c>
      <c r="N126" s="549" t="e">
        <f>IF(ISNUMBER(Regressions!O136),ROUND(Regressions!O136, 1), NA())</f>
        <v>#N/A</v>
      </c>
      <c r="O126" s="550" t="e">
        <f>IF(ISNUMBER(Regressions!Q136),ROUND(Regressions!Q136, 1), NA())</f>
        <v>#N/A</v>
      </c>
      <c r="P126" s="546" t="e">
        <f>IF(ISNUMBER(Regressions!R136),ROUND(Regressions!R136, 1), NA())</f>
        <v>#N/A</v>
      </c>
      <c r="Q126" s="552" t="e">
        <f>IF(ISNUMBER(Regressions!S136),ROUND(Regressions!S136, 1), NA())</f>
        <v>#N/A</v>
      </c>
      <c r="R126" s="548" t="e">
        <f>IF(ISNUMBER(Regressions!T136),ROUND(Regressions!T136, 1), NA())</f>
        <v>#N/A</v>
      </c>
      <c r="S126" s="549" t="e">
        <f>IF(ISNUMBER(Regressions!U136),ROUND(Regressions!U136, 1), NA())</f>
        <v>#N/A</v>
      </c>
    </row>
    <row r="127" spans="1:19" hidden="1" x14ac:dyDescent="0.25">
      <c r="A127" s="541" t="str">
        <f>+Introduction!$C$7</f>
        <v>السودان</v>
      </c>
      <c r="B127" s="542">
        <f>IF(ISBLANK(Regressions!B137), " ", Regressions!B137)</f>
        <v>2030</v>
      </c>
      <c r="C127" s="541" t="str">
        <f>HLOOKUP(Introduction!$G$4,nametranslations,27,FALSE)</f>
        <v>المرحلة الابتدائية</v>
      </c>
      <c r="D127" s="544" t="str">
        <f>IF(ISBLANK(Regressions!D137), " ", Regressions!D137)</f>
        <v xml:space="preserve"> </v>
      </c>
      <c r="E127" s="545" t="e">
        <f>IF(ISNUMBER(Regressions!E137),ROUND(Regressions!E137, 1), NA())</f>
        <v>#N/A</v>
      </c>
      <c r="F127" s="546" t="e">
        <f>IF(ISNUMBER(Regressions!F137),ROUND(Regressions!F137, 1), NA())</f>
        <v>#N/A</v>
      </c>
      <c r="G127" s="547" t="e">
        <f>IF(ISNUMBER(Regressions!G137),ROUND(Regressions!G137, 1), NA())</f>
        <v>#N/A</v>
      </c>
      <c r="H127" s="548" t="e">
        <f>IF(ISNUMBER(Regressions!H137),ROUND(Regressions!H137, 1), NA())</f>
        <v>#N/A</v>
      </c>
      <c r="I127" s="549" t="e">
        <f>IF(ISNUMBER(Regressions!I137),ROUND(Regressions!I137, 1), NA())</f>
        <v>#N/A</v>
      </c>
      <c r="J127" s="550" t="e">
        <f>IF(ISNUMBER(Regressions!K137),ROUND(Regressions!K137, 1), NA())</f>
        <v>#N/A</v>
      </c>
      <c r="K127" s="546" t="e">
        <f>IF(ISNUMBER(Regressions!L137),ROUND(Regressions!L137, 1), NA())</f>
        <v>#N/A</v>
      </c>
      <c r="L127" s="551" t="e">
        <f>IF(ISNUMBER(Regressions!M137),ROUND(Regressions!M137, 1), NA())</f>
        <v>#N/A</v>
      </c>
      <c r="M127" s="548" t="e">
        <f>IF(ISNUMBER(Regressions!N137),ROUND(Regressions!N137, 1), NA())</f>
        <v>#N/A</v>
      </c>
      <c r="N127" s="549" t="e">
        <f>IF(ISNUMBER(Regressions!O137),ROUND(Regressions!O137, 1), NA())</f>
        <v>#N/A</v>
      </c>
      <c r="O127" s="550" t="e">
        <f>IF(ISNUMBER(Regressions!Q137),ROUND(Regressions!Q137, 1), NA())</f>
        <v>#N/A</v>
      </c>
      <c r="P127" s="546" t="e">
        <f>IF(ISNUMBER(Regressions!R137),ROUND(Regressions!R137, 1), NA())</f>
        <v>#N/A</v>
      </c>
      <c r="Q127" s="552" t="e">
        <f>IF(ISNUMBER(Regressions!S137),ROUND(Regressions!S137, 1), NA())</f>
        <v>#N/A</v>
      </c>
      <c r="R127" s="548" t="e">
        <f>IF(ISNUMBER(Regressions!T137),ROUND(Regressions!T137, 1), NA())</f>
        <v>#N/A</v>
      </c>
      <c r="S127" s="549" t="e">
        <f>IF(ISNUMBER(Regressions!U137),ROUND(Regressions!U137, 1), NA())</f>
        <v>#N/A</v>
      </c>
    </row>
    <row r="128" spans="1:19" x14ac:dyDescent="0.25">
      <c r="A128" s="541" t="str">
        <f>+Introduction!$C$7</f>
        <v>السودان</v>
      </c>
      <c r="B128" s="542">
        <f>IF(ISBLANK(Regressions!B138), " ", Regressions!B138)</f>
        <v>2000</v>
      </c>
      <c r="C128" s="541" t="str">
        <f>HLOOKUP(Introduction!$G$4,nametranslations,28,FALSE)</f>
        <v>خبرات</v>
      </c>
      <c r="D128" s="544">
        <f>IF(ISBLANK(Regressions!D138), " ", Regressions!D138)</f>
        <v>4762338</v>
      </c>
      <c r="E128" s="545" t="e">
        <f>IF(ISNUMBER(Regressions!E138),ROUND(Regressions!E138, 1), NA())</f>
        <v>#N/A</v>
      </c>
      <c r="F128" s="546" t="e">
        <f>IF(ISNUMBER(Regressions!F138),ROUND(Regressions!F138, 1), NA())</f>
        <v>#N/A</v>
      </c>
      <c r="G128" s="547" t="e">
        <f>IF(ISNUMBER(Regressions!G138),ROUND(Regressions!G138, 1), NA())</f>
        <v>#N/A</v>
      </c>
      <c r="H128" s="548" t="e">
        <f>IF(ISNUMBER(Regressions!H138),ROUND(Regressions!H138, 1), NA())</f>
        <v>#N/A</v>
      </c>
      <c r="I128" s="549" t="e">
        <f>IF(ISNUMBER(Regressions!I138),ROUND(Regressions!I138, 1), NA())</f>
        <v>#N/A</v>
      </c>
      <c r="J128" s="550" t="e">
        <f>IF(ISNUMBER(Regressions!K138),ROUND(Regressions!K138, 1), NA())</f>
        <v>#N/A</v>
      </c>
      <c r="K128" s="546" t="e">
        <f>IF(ISNUMBER(Regressions!L138),ROUND(Regressions!L138, 1), NA())</f>
        <v>#N/A</v>
      </c>
      <c r="L128" s="551" t="e">
        <f>IF(ISNUMBER(Regressions!M138),ROUND(Regressions!M138, 1), NA())</f>
        <v>#N/A</v>
      </c>
      <c r="M128" s="548" t="e">
        <f>IF(ISNUMBER(Regressions!N138),ROUND(Regressions!N138, 1), NA())</f>
        <v>#N/A</v>
      </c>
      <c r="N128" s="549" t="e">
        <f>IF(ISNUMBER(Regressions!O138),ROUND(Regressions!O138, 1), NA())</f>
        <v>#N/A</v>
      </c>
      <c r="O128" s="550">
        <f>IF(ISNUMBER(Regressions!Q138),ROUND(Regressions!Q138, 1), NA())</f>
        <v>0</v>
      </c>
      <c r="P128" s="546" t="e">
        <f>IF(ISNUMBER(Regressions!R138),ROUND(Regressions!R138, 1), NA())</f>
        <v>#N/A</v>
      </c>
      <c r="Q128" s="552" t="e">
        <f>IF(ISNUMBER(Regressions!S138),ROUND(Regressions!S138, 1), NA())</f>
        <v>#N/A</v>
      </c>
      <c r="R128" s="548" t="e">
        <f>IF(ISNUMBER(Regressions!T138),ROUND(Regressions!T138, 1), NA())</f>
        <v>#N/A</v>
      </c>
      <c r="S128" s="549" t="e">
        <f>IF(ISNUMBER(Regressions!U138),ROUND(Regressions!U138, 1), NA())</f>
        <v>#N/A</v>
      </c>
    </row>
    <row r="129" spans="1:19" x14ac:dyDescent="0.25">
      <c r="A129" s="541" t="str">
        <f>+Introduction!$C$7</f>
        <v>السودان</v>
      </c>
      <c r="B129" s="542">
        <f>IF(ISBLANK(Regressions!B139), " ", Regressions!B139)</f>
        <v>2001</v>
      </c>
      <c r="C129" s="541" t="str">
        <f>HLOOKUP(Introduction!$G$4,nametranslations,28,FALSE)</f>
        <v>خبرات</v>
      </c>
      <c r="D129" s="544">
        <f>IF(ISBLANK(Regressions!D139), " ", Regressions!D139)</f>
        <v>4893863</v>
      </c>
      <c r="E129" s="545" t="e">
        <f>IF(ISNUMBER(Regressions!E139),ROUND(Regressions!E139, 1), NA())</f>
        <v>#N/A</v>
      </c>
      <c r="F129" s="546" t="e">
        <f>IF(ISNUMBER(Regressions!F139),ROUND(Regressions!F139, 1), NA())</f>
        <v>#N/A</v>
      </c>
      <c r="G129" s="547" t="e">
        <f>IF(ISNUMBER(Regressions!G139),ROUND(Regressions!G139, 1), NA())</f>
        <v>#N/A</v>
      </c>
      <c r="H129" s="548" t="e">
        <f>IF(ISNUMBER(Regressions!H139),ROUND(Regressions!H139, 1), NA())</f>
        <v>#N/A</v>
      </c>
      <c r="I129" s="549" t="e">
        <f>IF(ISNUMBER(Regressions!I139),ROUND(Regressions!I139, 1), NA())</f>
        <v>#N/A</v>
      </c>
      <c r="J129" s="550" t="e">
        <f>IF(ISNUMBER(Regressions!K139),ROUND(Regressions!K139, 1), NA())</f>
        <v>#N/A</v>
      </c>
      <c r="K129" s="546" t="e">
        <f>IF(ISNUMBER(Regressions!L139),ROUND(Regressions!L139, 1), NA())</f>
        <v>#N/A</v>
      </c>
      <c r="L129" s="551" t="e">
        <f>IF(ISNUMBER(Regressions!M139),ROUND(Regressions!M139, 1), NA())</f>
        <v>#N/A</v>
      </c>
      <c r="M129" s="548" t="e">
        <f>IF(ISNUMBER(Regressions!N139),ROUND(Regressions!N139, 1), NA())</f>
        <v>#N/A</v>
      </c>
      <c r="N129" s="549" t="e">
        <f>IF(ISNUMBER(Regressions!O139),ROUND(Regressions!O139, 1), NA())</f>
        <v>#N/A</v>
      </c>
      <c r="O129" s="550">
        <f>IF(ISNUMBER(Regressions!Q139),ROUND(Regressions!Q139, 1), NA())</f>
        <v>0</v>
      </c>
      <c r="P129" s="546" t="e">
        <f>IF(ISNUMBER(Regressions!R139),ROUND(Regressions!R139, 1), NA())</f>
        <v>#N/A</v>
      </c>
      <c r="Q129" s="552" t="e">
        <f>IF(ISNUMBER(Regressions!S139),ROUND(Regressions!S139, 1), NA())</f>
        <v>#N/A</v>
      </c>
      <c r="R129" s="548" t="e">
        <f>IF(ISNUMBER(Regressions!T139),ROUND(Regressions!T139, 1), NA())</f>
        <v>#N/A</v>
      </c>
      <c r="S129" s="549" t="e">
        <f>IF(ISNUMBER(Regressions!U139),ROUND(Regressions!U139, 1), NA())</f>
        <v>#N/A</v>
      </c>
    </row>
    <row r="130" spans="1:19" x14ac:dyDescent="0.25">
      <c r="A130" s="541" t="str">
        <f>+Introduction!$C$7</f>
        <v>السودان</v>
      </c>
      <c r="B130" s="542">
        <f>IF(ISBLANK(Regressions!B140), " ", Regressions!B140)</f>
        <v>2002</v>
      </c>
      <c r="C130" s="541" t="str">
        <f>HLOOKUP(Introduction!$G$4,nametranslations,28,FALSE)</f>
        <v>خبرات</v>
      </c>
      <c r="D130" s="544">
        <f>IF(ISBLANK(Regressions!D140), " ", Regressions!D140)</f>
        <v>5023323</v>
      </c>
      <c r="E130" s="545" t="e">
        <f>IF(ISNUMBER(Regressions!E140),ROUND(Regressions!E140, 1), NA())</f>
        <v>#N/A</v>
      </c>
      <c r="F130" s="546" t="e">
        <f>IF(ISNUMBER(Regressions!F140),ROUND(Regressions!F140, 1), NA())</f>
        <v>#N/A</v>
      </c>
      <c r="G130" s="547" t="e">
        <f>IF(ISNUMBER(Regressions!G140),ROUND(Regressions!G140, 1), NA())</f>
        <v>#N/A</v>
      </c>
      <c r="H130" s="548" t="e">
        <f>IF(ISNUMBER(Regressions!H140),ROUND(Regressions!H140, 1), NA())</f>
        <v>#N/A</v>
      </c>
      <c r="I130" s="549" t="e">
        <f>IF(ISNUMBER(Regressions!I140),ROUND(Regressions!I140, 1), NA())</f>
        <v>#N/A</v>
      </c>
      <c r="J130" s="550" t="e">
        <f>IF(ISNUMBER(Regressions!K140),ROUND(Regressions!K140, 1), NA())</f>
        <v>#N/A</v>
      </c>
      <c r="K130" s="546" t="e">
        <f>IF(ISNUMBER(Regressions!L140),ROUND(Regressions!L140, 1), NA())</f>
        <v>#N/A</v>
      </c>
      <c r="L130" s="551" t="e">
        <f>IF(ISNUMBER(Regressions!M140),ROUND(Regressions!M140, 1), NA())</f>
        <v>#N/A</v>
      </c>
      <c r="M130" s="548" t="e">
        <f>IF(ISNUMBER(Regressions!N140),ROUND(Regressions!N140, 1), NA())</f>
        <v>#N/A</v>
      </c>
      <c r="N130" s="549" t="e">
        <f>IF(ISNUMBER(Regressions!O140),ROUND(Regressions!O140, 1), NA())</f>
        <v>#N/A</v>
      </c>
      <c r="O130" s="550">
        <f>IF(ISNUMBER(Regressions!Q140),ROUND(Regressions!Q140, 1), NA())</f>
        <v>0</v>
      </c>
      <c r="P130" s="546" t="e">
        <f>IF(ISNUMBER(Regressions!R140),ROUND(Regressions!R140, 1), NA())</f>
        <v>#N/A</v>
      </c>
      <c r="Q130" s="552" t="e">
        <f>IF(ISNUMBER(Regressions!S140),ROUND(Regressions!S140, 1), NA())</f>
        <v>#N/A</v>
      </c>
      <c r="R130" s="548" t="e">
        <f>IF(ISNUMBER(Regressions!T140),ROUND(Regressions!T140, 1), NA())</f>
        <v>#N/A</v>
      </c>
      <c r="S130" s="549" t="e">
        <f>IF(ISNUMBER(Regressions!U140),ROUND(Regressions!U140, 1), NA())</f>
        <v>#N/A</v>
      </c>
    </row>
    <row r="131" spans="1:19" x14ac:dyDescent="0.25">
      <c r="A131" s="541" t="str">
        <f>+Introduction!$C$7</f>
        <v>السودان</v>
      </c>
      <c r="B131" s="542">
        <f>IF(ISBLANK(Regressions!B141), " ", Regressions!B141)</f>
        <v>2003</v>
      </c>
      <c r="C131" s="541" t="str">
        <f>HLOOKUP(Introduction!$G$4,nametranslations,28,FALSE)</f>
        <v>خبرات</v>
      </c>
      <c r="D131" s="544">
        <f>IF(ISBLANK(Regressions!D141), " ", Regressions!D141)</f>
        <v>5151652</v>
      </c>
      <c r="E131" s="545" t="e">
        <f>IF(ISNUMBER(Regressions!E141),ROUND(Regressions!E141, 1), NA())</f>
        <v>#N/A</v>
      </c>
      <c r="F131" s="546" t="e">
        <f>IF(ISNUMBER(Regressions!F141),ROUND(Regressions!F141, 1), NA())</f>
        <v>#N/A</v>
      </c>
      <c r="G131" s="547" t="e">
        <f>IF(ISNUMBER(Regressions!G141),ROUND(Regressions!G141, 1), NA())</f>
        <v>#N/A</v>
      </c>
      <c r="H131" s="548" t="e">
        <f>IF(ISNUMBER(Regressions!H141),ROUND(Regressions!H141, 1), NA())</f>
        <v>#N/A</v>
      </c>
      <c r="I131" s="549" t="e">
        <f>IF(ISNUMBER(Regressions!I141),ROUND(Regressions!I141, 1), NA())</f>
        <v>#N/A</v>
      </c>
      <c r="J131" s="550" t="e">
        <f>IF(ISNUMBER(Regressions!K141),ROUND(Regressions!K141, 1), NA())</f>
        <v>#N/A</v>
      </c>
      <c r="K131" s="546" t="e">
        <f>IF(ISNUMBER(Regressions!L141),ROUND(Regressions!L141, 1), NA())</f>
        <v>#N/A</v>
      </c>
      <c r="L131" s="551" t="e">
        <f>IF(ISNUMBER(Regressions!M141),ROUND(Regressions!M141, 1), NA())</f>
        <v>#N/A</v>
      </c>
      <c r="M131" s="548" t="e">
        <f>IF(ISNUMBER(Regressions!N141),ROUND(Regressions!N141, 1), NA())</f>
        <v>#N/A</v>
      </c>
      <c r="N131" s="549" t="e">
        <f>IF(ISNUMBER(Regressions!O141),ROUND(Regressions!O141, 1), NA())</f>
        <v>#N/A</v>
      </c>
      <c r="O131" s="550">
        <f>IF(ISNUMBER(Regressions!Q141),ROUND(Regressions!Q141, 1), NA())</f>
        <v>0</v>
      </c>
      <c r="P131" s="546" t="e">
        <f>IF(ISNUMBER(Regressions!R141),ROUND(Regressions!R141, 1), NA())</f>
        <v>#N/A</v>
      </c>
      <c r="Q131" s="552" t="e">
        <f>IF(ISNUMBER(Regressions!S141),ROUND(Regressions!S141, 1), NA())</f>
        <v>#N/A</v>
      </c>
      <c r="R131" s="548" t="e">
        <f>IF(ISNUMBER(Regressions!T141),ROUND(Regressions!T141, 1), NA())</f>
        <v>#N/A</v>
      </c>
      <c r="S131" s="549" t="e">
        <f>IF(ISNUMBER(Regressions!U141),ROUND(Regressions!U141, 1), NA())</f>
        <v>#N/A</v>
      </c>
    </row>
    <row r="132" spans="1:19" x14ac:dyDescent="0.25">
      <c r="A132" s="541" t="str">
        <f>+Introduction!$C$7</f>
        <v>السودان</v>
      </c>
      <c r="B132" s="542">
        <f>IF(ISBLANK(Regressions!B142), " ", Regressions!B142)</f>
        <v>2004</v>
      </c>
      <c r="C132" s="541" t="str">
        <f>HLOOKUP(Introduction!$G$4,nametranslations,28,FALSE)</f>
        <v>خبرات</v>
      </c>
      <c r="D132" s="544">
        <f>IF(ISBLANK(Regressions!D142), " ", Regressions!D142)</f>
        <v>5247573</v>
      </c>
      <c r="E132" s="545" t="e">
        <f>IF(ISNUMBER(Regressions!E142),ROUND(Regressions!E142, 1), NA())</f>
        <v>#N/A</v>
      </c>
      <c r="F132" s="546" t="e">
        <f>IF(ISNUMBER(Regressions!F142),ROUND(Regressions!F142, 1), NA())</f>
        <v>#N/A</v>
      </c>
      <c r="G132" s="547" t="e">
        <f>IF(ISNUMBER(Regressions!G142),ROUND(Regressions!G142, 1), NA())</f>
        <v>#N/A</v>
      </c>
      <c r="H132" s="548" t="e">
        <f>IF(ISNUMBER(Regressions!H142),ROUND(Regressions!H142, 1), NA())</f>
        <v>#N/A</v>
      </c>
      <c r="I132" s="549" t="e">
        <f>IF(ISNUMBER(Regressions!I142),ROUND(Regressions!I142, 1), NA())</f>
        <v>#N/A</v>
      </c>
      <c r="J132" s="550" t="e">
        <f>IF(ISNUMBER(Regressions!K142),ROUND(Regressions!K142, 1), NA())</f>
        <v>#N/A</v>
      </c>
      <c r="K132" s="546" t="e">
        <f>IF(ISNUMBER(Regressions!L142),ROUND(Regressions!L142, 1), NA())</f>
        <v>#N/A</v>
      </c>
      <c r="L132" s="551" t="e">
        <f>IF(ISNUMBER(Regressions!M142),ROUND(Regressions!M142, 1), NA())</f>
        <v>#N/A</v>
      </c>
      <c r="M132" s="548" t="e">
        <f>IF(ISNUMBER(Regressions!N142),ROUND(Regressions!N142, 1), NA())</f>
        <v>#N/A</v>
      </c>
      <c r="N132" s="549" t="e">
        <f>IF(ISNUMBER(Regressions!O142),ROUND(Regressions!O142, 1), NA())</f>
        <v>#N/A</v>
      </c>
      <c r="O132" s="550">
        <f>IF(ISNUMBER(Regressions!Q142),ROUND(Regressions!Q142, 1), NA())</f>
        <v>0</v>
      </c>
      <c r="P132" s="546" t="e">
        <f>IF(ISNUMBER(Regressions!R142),ROUND(Regressions!R142, 1), NA())</f>
        <v>#N/A</v>
      </c>
      <c r="Q132" s="552" t="e">
        <f>IF(ISNUMBER(Regressions!S142),ROUND(Regressions!S142, 1), NA())</f>
        <v>#N/A</v>
      </c>
      <c r="R132" s="548" t="e">
        <f>IF(ISNUMBER(Regressions!T142),ROUND(Regressions!T142, 1), NA())</f>
        <v>#N/A</v>
      </c>
      <c r="S132" s="549" t="e">
        <f>IF(ISNUMBER(Regressions!U142),ROUND(Regressions!U142, 1), NA())</f>
        <v>#N/A</v>
      </c>
    </row>
    <row r="133" spans="1:19" x14ac:dyDescent="0.25">
      <c r="A133" s="541" t="str">
        <f>+Introduction!$C$7</f>
        <v>السودان</v>
      </c>
      <c r="B133" s="542">
        <f>IF(ISBLANK(Regressions!B143), " ", Regressions!B143)</f>
        <v>2005</v>
      </c>
      <c r="C133" s="541" t="str">
        <f>HLOOKUP(Introduction!$G$4,nametranslations,28,FALSE)</f>
        <v>خبرات</v>
      </c>
      <c r="D133" s="544">
        <f>IF(ISBLANK(Regressions!D143), " ", Regressions!D143)</f>
        <v>5348516</v>
      </c>
      <c r="E133" s="545" t="e">
        <f>IF(ISNUMBER(Regressions!E143),ROUND(Regressions!E143, 1), NA())</f>
        <v>#N/A</v>
      </c>
      <c r="F133" s="546" t="e">
        <f>IF(ISNUMBER(Regressions!F143),ROUND(Regressions!F143, 1), NA())</f>
        <v>#N/A</v>
      </c>
      <c r="G133" s="547" t="e">
        <f>IF(ISNUMBER(Regressions!G143),ROUND(Regressions!G143, 1), NA())</f>
        <v>#N/A</v>
      </c>
      <c r="H133" s="548" t="e">
        <f>IF(ISNUMBER(Regressions!H143),ROUND(Regressions!H143, 1), NA())</f>
        <v>#N/A</v>
      </c>
      <c r="I133" s="549" t="e">
        <f>IF(ISNUMBER(Regressions!I143),ROUND(Regressions!I143, 1), NA())</f>
        <v>#N/A</v>
      </c>
      <c r="J133" s="550" t="e">
        <f>IF(ISNUMBER(Regressions!K143),ROUND(Regressions!K143, 1), NA())</f>
        <v>#N/A</v>
      </c>
      <c r="K133" s="546" t="e">
        <f>IF(ISNUMBER(Regressions!L143),ROUND(Regressions!L143, 1), NA())</f>
        <v>#N/A</v>
      </c>
      <c r="L133" s="551" t="e">
        <f>IF(ISNUMBER(Regressions!M143),ROUND(Regressions!M143, 1), NA())</f>
        <v>#N/A</v>
      </c>
      <c r="M133" s="548" t="e">
        <f>IF(ISNUMBER(Regressions!N143),ROUND(Regressions!N143, 1), NA())</f>
        <v>#N/A</v>
      </c>
      <c r="N133" s="549" t="e">
        <f>IF(ISNUMBER(Regressions!O143),ROUND(Regressions!O143, 1), NA())</f>
        <v>#N/A</v>
      </c>
      <c r="O133" s="550">
        <f>IF(ISNUMBER(Regressions!Q143),ROUND(Regressions!Q143, 1), NA())</f>
        <v>0</v>
      </c>
      <c r="P133" s="546" t="e">
        <f>IF(ISNUMBER(Regressions!R143),ROUND(Regressions!R143, 1), NA())</f>
        <v>#N/A</v>
      </c>
      <c r="Q133" s="552" t="e">
        <f>IF(ISNUMBER(Regressions!S143),ROUND(Regressions!S143, 1), NA())</f>
        <v>#N/A</v>
      </c>
      <c r="R133" s="548" t="e">
        <f>IF(ISNUMBER(Regressions!T143),ROUND(Regressions!T143, 1), NA())</f>
        <v>#N/A</v>
      </c>
      <c r="S133" s="549" t="e">
        <f>IF(ISNUMBER(Regressions!U143),ROUND(Regressions!U143, 1), NA())</f>
        <v>#N/A</v>
      </c>
    </row>
    <row r="134" spans="1:19" x14ac:dyDescent="0.25">
      <c r="A134" s="541" t="str">
        <f>+Introduction!$C$7</f>
        <v>السودان</v>
      </c>
      <c r="B134" s="542">
        <f>IF(ISBLANK(Regressions!B144), " ", Regressions!B144)</f>
        <v>2006</v>
      </c>
      <c r="C134" s="541" t="str">
        <f>HLOOKUP(Introduction!$G$4,nametranslations,28,FALSE)</f>
        <v>خبرات</v>
      </c>
      <c r="D134" s="544">
        <f>IF(ISBLANK(Regressions!D144), " ", Regressions!D144)</f>
        <v>5446482</v>
      </c>
      <c r="E134" s="545" t="e">
        <f>IF(ISNUMBER(Regressions!E144),ROUND(Regressions!E144, 1), NA())</f>
        <v>#N/A</v>
      </c>
      <c r="F134" s="546" t="e">
        <f>IF(ISNUMBER(Regressions!F144),ROUND(Regressions!F144, 1), NA())</f>
        <v>#N/A</v>
      </c>
      <c r="G134" s="547" t="e">
        <f>IF(ISNUMBER(Regressions!G144),ROUND(Regressions!G144, 1), NA())</f>
        <v>#N/A</v>
      </c>
      <c r="H134" s="548" t="e">
        <f>IF(ISNUMBER(Regressions!H144),ROUND(Regressions!H144, 1), NA())</f>
        <v>#N/A</v>
      </c>
      <c r="I134" s="549" t="e">
        <f>IF(ISNUMBER(Regressions!I144),ROUND(Regressions!I144, 1), NA())</f>
        <v>#N/A</v>
      </c>
      <c r="J134" s="550" t="e">
        <f>IF(ISNUMBER(Regressions!K144),ROUND(Regressions!K144, 1), NA())</f>
        <v>#N/A</v>
      </c>
      <c r="K134" s="546" t="e">
        <f>IF(ISNUMBER(Regressions!L144),ROUND(Regressions!L144, 1), NA())</f>
        <v>#N/A</v>
      </c>
      <c r="L134" s="551" t="e">
        <f>IF(ISNUMBER(Regressions!M144),ROUND(Regressions!M144, 1), NA())</f>
        <v>#N/A</v>
      </c>
      <c r="M134" s="548" t="e">
        <f>IF(ISNUMBER(Regressions!N144),ROUND(Regressions!N144, 1), NA())</f>
        <v>#N/A</v>
      </c>
      <c r="N134" s="549" t="e">
        <f>IF(ISNUMBER(Regressions!O144),ROUND(Regressions!O144, 1), NA())</f>
        <v>#N/A</v>
      </c>
      <c r="O134" s="550">
        <f>IF(ISNUMBER(Regressions!Q144),ROUND(Regressions!Q144, 1), NA())</f>
        <v>0</v>
      </c>
      <c r="P134" s="546" t="e">
        <f>IF(ISNUMBER(Regressions!R144),ROUND(Regressions!R144, 1), NA())</f>
        <v>#N/A</v>
      </c>
      <c r="Q134" s="552" t="e">
        <f>IF(ISNUMBER(Regressions!S144),ROUND(Regressions!S144, 1), NA())</f>
        <v>#N/A</v>
      </c>
      <c r="R134" s="548" t="e">
        <f>IF(ISNUMBER(Regressions!T144),ROUND(Regressions!T144, 1), NA())</f>
        <v>#N/A</v>
      </c>
      <c r="S134" s="549" t="e">
        <f>IF(ISNUMBER(Regressions!U144),ROUND(Regressions!U144, 1), NA())</f>
        <v>#N/A</v>
      </c>
    </row>
    <row r="135" spans="1:19" x14ac:dyDescent="0.25">
      <c r="A135" s="541" t="str">
        <f>+Introduction!$C$7</f>
        <v>السودان</v>
      </c>
      <c r="B135" s="542">
        <f>IF(ISBLANK(Regressions!B145), " ", Regressions!B145)</f>
        <v>2007</v>
      </c>
      <c r="C135" s="541" t="str">
        <f>HLOOKUP(Introduction!$G$4,nametranslations,28,FALSE)</f>
        <v>خبرات</v>
      </c>
      <c r="D135" s="544">
        <f>IF(ISBLANK(Regressions!D145), " ", Regressions!D145)</f>
        <v>5552192</v>
      </c>
      <c r="E135" s="545">
        <f>IF(ISNUMBER(Regressions!E145),ROUND(Regressions!E145, 1), NA())</f>
        <v>83.5</v>
      </c>
      <c r="F135" s="546" t="e">
        <f>IF(ISNUMBER(Regressions!F145),ROUND(Regressions!F145, 1), NA())</f>
        <v>#N/A</v>
      </c>
      <c r="G135" s="547" t="e">
        <f>IF(ISNUMBER(Regressions!G145),ROUND(Regressions!G145, 1), NA())</f>
        <v>#N/A</v>
      </c>
      <c r="H135" s="548" t="e">
        <f>IF(ISNUMBER(Regressions!H145),ROUND(Regressions!H145, 1), NA())</f>
        <v>#N/A</v>
      </c>
      <c r="I135" s="549" t="e">
        <f>IF(ISNUMBER(Regressions!I145),ROUND(Regressions!I145, 1), NA())</f>
        <v>#N/A</v>
      </c>
      <c r="J135" s="550">
        <f>IF(ISNUMBER(Regressions!K145),ROUND(Regressions!K145, 1), NA())</f>
        <v>71.900000000000006</v>
      </c>
      <c r="K135" s="546" t="e">
        <f>IF(ISNUMBER(Regressions!L145),ROUND(Regressions!L145, 1), NA())</f>
        <v>#N/A</v>
      </c>
      <c r="L135" s="551" t="e">
        <f>IF(ISNUMBER(Regressions!M145),ROUND(Regressions!M145, 1), NA())</f>
        <v>#N/A</v>
      </c>
      <c r="M135" s="548" t="e">
        <f>IF(ISNUMBER(Regressions!N145),ROUND(Regressions!N145, 1), NA())</f>
        <v>#N/A</v>
      </c>
      <c r="N135" s="549">
        <f>IF(ISNUMBER(Regressions!O145),ROUND(Regressions!O145, 1), NA())</f>
        <v>28.1</v>
      </c>
      <c r="O135" s="550">
        <f>IF(ISNUMBER(Regressions!Q145),ROUND(Regressions!Q145, 1), NA())</f>
        <v>0</v>
      </c>
      <c r="P135" s="546" t="e">
        <f>IF(ISNUMBER(Regressions!R145),ROUND(Regressions!R145, 1), NA())</f>
        <v>#N/A</v>
      </c>
      <c r="Q135" s="552" t="e">
        <f>IF(ISNUMBER(Regressions!S145),ROUND(Regressions!S145, 1), NA())</f>
        <v>#N/A</v>
      </c>
      <c r="R135" s="548" t="e">
        <f>IF(ISNUMBER(Regressions!T145),ROUND(Regressions!T145, 1), NA())</f>
        <v>#N/A</v>
      </c>
      <c r="S135" s="549" t="e">
        <f>IF(ISNUMBER(Regressions!U145),ROUND(Regressions!U145, 1), NA())</f>
        <v>#N/A</v>
      </c>
    </row>
    <row r="136" spans="1:19" x14ac:dyDescent="0.25">
      <c r="A136" s="541" t="str">
        <f>+Introduction!$C$7</f>
        <v>السودان</v>
      </c>
      <c r="B136" s="542">
        <f>IF(ISBLANK(Regressions!B146), " ", Regressions!B146)</f>
        <v>2008</v>
      </c>
      <c r="C136" s="541" t="str">
        <f>HLOOKUP(Introduction!$G$4,nametranslations,28,FALSE)</f>
        <v>خبرات</v>
      </c>
      <c r="D136" s="544">
        <f>IF(ISBLANK(Regressions!D146), " ", Regressions!D146)</f>
        <v>5666672</v>
      </c>
      <c r="E136" s="545">
        <f>IF(ISNUMBER(Regressions!E146),ROUND(Regressions!E146, 1), NA())</f>
        <v>83.5</v>
      </c>
      <c r="F136" s="546" t="e">
        <f>IF(ISNUMBER(Regressions!F146),ROUND(Regressions!F146, 1), NA())</f>
        <v>#N/A</v>
      </c>
      <c r="G136" s="547" t="e">
        <f>IF(ISNUMBER(Regressions!G146),ROUND(Regressions!G146, 1), NA())</f>
        <v>#N/A</v>
      </c>
      <c r="H136" s="548" t="e">
        <f>IF(ISNUMBER(Regressions!H146),ROUND(Regressions!H146, 1), NA())</f>
        <v>#N/A</v>
      </c>
      <c r="I136" s="549" t="e">
        <f>IF(ISNUMBER(Regressions!I146),ROUND(Regressions!I146, 1), NA())</f>
        <v>#N/A</v>
      </c>
      <c r="J136" s="550">
        <f>IF(ISNUMBER(Regressions!K146),ROUND(Regressions!K146, 1), NA())</f>
        <v>71.900000000000006</v>
      </c>
      <c r="K136" s="546" t="e">
        <f>IF(ISNUMBER(Regressions!L146),ROUND(Regressions!L146, 1), NA())</f>
        <v>#N/A</v>
      </c>
      <c r="L136" s="551" t="e">
        <f>IF(ISNUMBER(Regressions!M146),ROUND(Regressions!M146, 1), NA())</f>
        <v>#N/A</v>
      </c>
      <c r="M136" s="548" t="e">
        <f>IF(ISNUMBER(Regressions!N146),ROUND(Regressions!N146, 1), NA())</f>
        <v>#N/A</v>
      </c>
      <c r="N136" s="549">
        <f>IF(ISNUMBER(Regressions!O146),ROUND(Regressions!O146, 1), NA())</f>
        <v>28.1</v>
      </c>
      <c r="O136" s="550">
        <f>IF(ISNUMBER(Regressions!Q146),ROUND(Regressions!Q146, 1), NA())</f>
        <v>0</v>
      </c>
      <c r="P136" s="546" t="e">
        <f>IF(ISNUMBER(Regressions!R146),ROUND(Regressions!R146, 1), NA())</f>
        <v>#N/A</v>
      </c>
      <c r="Q136" s="552" t="e">
        <f>IF(ISNUMBER(Regressions!S146),ROUND(Regressions!S146, 1), NA())</f>
        <v>#N/A</v>
      </c>
      <c r="R136" s="548" t="e">
        <f>IF(ISNUMBER(Regressions!T146),ROUND(Regressions!T146, 1), NA())</f>
        <v>#N/A</v>
      </c>
      <c r="S136" s="549" t="e">
        <f>IF(ISNUMBER(Regressions!U146),ROUND(Regressions!U146, 1), NA())</f>
        <v>#N/A</v>
      </c>
    </row>
    <row r="137" spans="1:19" x14ac:dyDescent="0.25">
      <c r="A137" s="541" t="str">
        <f>+Introduction!$C$7</f>
        <v>السودان</v>
      </c>
      <c r="B137" s="542">
        <f>IF(ISBLANK(Regressions!B147), " ", Regressions!B147)</f>
        <v>2009</v>
      </c>
      <c r="C137" s="541" t="str">
        <f>HLOOKUP(Introduction!$G$4,nametranslations,28,FALSE)</f>
        <v>خبرات</v>
      </c>
      <c r="D137" s="544">
        <f>IF(ISBLANK(Regressions!D147), " ", Regressions!D147)</f>
        <v>5819269</v>
      </c>
      <c r="E137" s="545">
        <f>IF(ISNUMBER(Regressions!E147),ROUND(Regressions!E147, 1), NA())</f>
        <v>83.5</v>
      </c>
      <c r="F137" s="546" t="e">
        <f>IF(ISNUMBER(Regressions!F147),ROUND(Regressions!F147, 1), NA())</f>
        <v>#N/A</v>
      </c>
      <c r="G137" s="547" t="e">
        <f>IF(ISNUMBER(Regressions!G147),ROUND(Regressions!G147, 1), NA())</f>
        <v>#N/A</v>
      </c>
      <c r="H137" s="548" t="e">
        <f>IF(ISNUMBER(Regressions!H147),ROUND(Regressions!H147, 1), NA())</f>
        <v>#N/A</v>
      </c>
      <c r="I137" s="549" t="e">
        <f>IF(ISNUMBER(Regressions!I147),ROUND(Regressions!I147, 1), NA())</f>
        <v>#N/A</v>
      </c>
      <c r="J137" s="550">
        <f>IF(ISNUMBER(Regressions!K147),ROUND(Regressions!K147, 1), NA())</f>
        <v>71.900000000000006</v>
      </c>
      <c r="K137" s="546" t="e">
        <f>IF(ISNUMBER(Regressions!L147),ROUND(Regressions!L147, 1), NA())</f>
        <v>#N/A</v>
      </c>
      <c r="L137" s="551" t="e">
        <f>IF(ISNUMBER(Regressions!M147),ROUND(Regressions!M147, 1), NA())</f>
        <v>#N/A</v>
      </c>
      <c r="M137" s="548" t="e">
        <f>IF(ISNUMBER(Regressions!N147),ROUND(Regressions!N147, 1), NA())</f>
        <v>#N/A</v>
      </c>
      <c r="N137" s="549">
        <f>IF(ISNUMBER(Regressions!O147),ROUND(Regressions!O147, 1), NA())</f>
        <v>28.1</v>
      </c>
      <c r="O137" s="550">
        <f>IF(ISNUMBER(Regressions!Q147),ROUND(Regressions!Q147, 1), NA())</f>
        <v>0</v>
      </c>
      <c r="P137" s="546" t="e">
        <f>IF(ISNUMBER(Regressions!R147),ROUND(Regressions!R147, 1), NA())</f>
        <v>#N/A</v>
      </c>
      <c r="Q137" s="552" t="e">
        <f>IF(ISNUMBER(Regressions!S147),ROUND(Regressions!S147, 1), NA())</f>
        <v>#N/A</v>
      </c>
      <c r="R137" s="548" t="e">
        <f>IF(ISNUMBER(Regressions!T147),ROUND(Regressions!T147, 1), NA())</f>
        <v>#N/A</v>
      </c>
      <c r="S137" s="549" t="e">
        <f>IF(ISNUMBER(Regressions!U147),ROUND(Regressions!U147, 1), NA())</f>
        <v>#N/A</v>
      </c>
    </row>
    <row r="138" spans="1:19" x14ac:dyDescent="0.25">
      <c r="A138" s="541" t="str">
        <f>+Introduction!$C$7</f>
        <v>السودان</v>
      </c>
      <c r="B138" s="542">
        <f>IF(ISBLANK(Regressions!B148), " ", Regressions!B148)</f>
        <v>2010</v>
      </c>
      <c r="C138" s="541" t="str">
        <f>HLOOKUP(Introduction!$G$4,nametranslations,28,FALSE)</f>
        <v>خبرات</v>
      </c>
      <c r="D138" s="544">
        <f>IF(ISBLANK(Regressions!D148), " ", Regressions!D148)</f>
        <v>5976105</v>
      </c>
      <c r="E138" s="545">
        <f>IF(ISNUMBER(Regressions!E148),ROUND(Regressions!E148, 1), NA())</f>
        <v>83.5</v>
      </c>
      <c r="F138" s="546" t="e">
        <f>IF(ISNUMBER(Regressions!F148),ROUND(Regressions!F148, 1), NA())</f>
        <v>#N/A</v>
      </c>
      <c r="G138" s="547" t="e">
        <f>IF(ISNUMBER(Regressions!G148),ROUND(Regressions!G148, 1), NA())</f>
        <v>#N/A</v>
      </c>
      <c r="H138" s="548" t="e">
        <f>IF(ISNUMBER(Regressions!H148),ROUND(Regressions!H148, 1), NA())</f>
        <v>#N/A</v>
      </c>
      <c r="I138" s="549" t="e">
        <f>IF(ISNUMBER(Regressions!I148),ROUND(Regressions!I148, 1), NA())</f>
        <v>#N/A</v>
      </c>
      <c r="J138" s="550">
        <f>IF(ISNUMBER(Regressions!K148),ROUND(Regressions!K148, 1), NA())</f>
        <v>71.900000000000006</v>
      </c>
      <c r="K138" s="546" t="e">
        <f>IF(ISNUMBER(Regressions!L148),ROUND(Regressions!L148, 1), NA())</f>
        <v>#N/A</v>
      </c>
      <c r="L138" s="551" t="e">
        <f>IF(ISNUMBER(Regressions!M148),ROUND(Regressions!M148, 1), NA())</f>
        <v>#N/A</v>
      </c>
      <c r="M138" s="548" t="e">
        <f>IF(ISNUMBER(Regressions!N148),ROUND(Regressions!N148, 1), NA())</f>
        <v>#N/A</v>
      </c>
      <c r="N138" s="549">
        <f>IF(ISNUMBER(Regressions!O148),ROUND(Regressions!O148, 1), NA())</f>
        <v>28.1</v>
      </c>
      <c r="O138" s="550">
        <f>IF(ISNUMBER(Regressions!Q148),ROUND(Regressions!Q148, 1), NA())</f>
        <v>0</v>
      </c>
      <c r="P138" s="546" t="e">
        <f>IF(ISNUMBER(Regressions!R148),ROUND(Regressions!R148, 1), NA())</f>
        <v>#N/A</v>
      </c>
      <c r="Q138" s="552" t="e">
        <f>IF(ISNUMBER(Regressions!S148),ROUND(Regressions!S148, 1), NA())</f>
        <v>#N/A</v>
      </c>
      <c r="R138" s="548" t="e">
        <f>IF(ISNUMBER(Regressions!T148),ROUND(Regressions!T148, 1), NA())</f>
        <v>#N/A</v>
      </c>
      <c r="S138" s="549" t="e">
        <f>IF(ISNUMBER(Regressions!U148),ROUND(Regressions!U148, 1), NA())</f>
        <v>#N/A</v>
      </c>
    </row>
    <row r="139" spans="1:19" x14ac:dyDescent="0.25">
      <c r="A139" s="541" t="str">
        <f>+Introduction!$C$7</f>
        <v>السودان</v>
      </c>
      <c r="B139" s="542">
        <f>IF(ISBLANK(Regressions!B149), " ", Regressions!B149)</f>
        <v>2011</v>
      </c>
      <c r="C139" s="541" t="str">
        <f>HLOOKUP(Introduction!$G$4,nametranslations,28,FALSE)</f>
        <v>خبرات</v>
      </c>
      <c r="D139" s="544">
        <f>IF(ISBLANK(Regressions!D149), " ", Regressions!D149)</f>
        <v>6127059</v>
      </c>
      <c r="E139" s="545">
        <f>IF(ISNUMBER(Regressions!E149),ROUND(Regressions!E149, 1), NA())</f>
        <v>83.5</v>
      </c>
      <c r="F139" s="546" t="e">
        <f>IF(ISNUMBER(Regressions!F149),ROUND(Regressions!F149, 1), NA())</f>
        <v>#N/A</v>
      </c>
      <c r="G139" s="547" t="e">
        <f>IF(ISNUMBER(Regressions!G149),ROUND(Regressions!G149, 1), NA())</f>
        <v>#N/A</v>
      </c>
      <c r="H139" s="548" t="e">
        <f>IF(ISNUMBER(Regressions!H149),ROUND(Regressions!H149, 1), NA())</f>
        <v>#N/A</v>
      </c>
      <c r="I139" s="549" t="e">
        <f>IF(ISNUMBER(Regressions!I149),ROUND(Regressions!I149, 1), NA())</f>
        <v>#N/A</v>
      </c>
      <c r="J139" s="550">
        <f>IF(ISNUMBER(Regressions!K149),ROUND(Regressions!K149, 1), NA())</f>
        <v>71.900000000000006</v>
      </c>
      <c r="K139" s="546" t="e">
        <f>IF(ISNUMBER(Regressions!L149),ROUND(Regressions!L149, 1), NA())</f>
        <v>#N/A</v>
      </c>
      <c r="L139" s="551" t="e">
        <f>IF(ISNUMBER(Regressions!M149),ROUND(Regressions!M149, 1), NA())</f>
        <v>#N/A</v>
      </c>
      <c r="M139" s="548" t="e">
        <f>IF(ISNUMBER(Regressions!N149),ROUND(Regressions!N149, 1), NA())</f>
        <v>#N/A</v>
      </c>
      <c r="N139" s="549">
        <f>IF(ISNUMBER(Regressions!O149),ROUND(Regressions!O149, 1), NA())</f>
        <v>28.1</v>
      </c>
      <c r="O139" s="550">
        <f>IF(ISNUMBER(Regressions!Q149),ROUND(Regressions!Q149, 1), NA())</f>
        <v>0</v>
      </c>
      <c r="P139" s="546" t="e">
        <f>IF(ISNUMBER(Regressions!R149),ROUND(Regressions!R149, 1), NA())</f>
        <v>#N/A</v>
      </c>
      <c r="Q139" s="552" t="e">
        <f>IF(ISNUMBER(Regressions!S149),ROUND(Regressions!S149, 1), NA())</f>
        <v>#N/A</v>
      </c>
      <c r="R139" s="548" t="e">
        <f>IF(ISNUMBER(Regressions!T149),ROUND(Regressions!T149, 1), NA())</f>
        <v>#N/A</v>
      </c>
      <c r="S139" s="549" t="e">
        <f>IF(ISNUMBER(Regressions!U149),ROUND(Regressions!U149, 1), NA())</f>
        <v>#N/A</v>
      </c>
    </row>
    <row r="140" spans="1:19" x14ac:dyDescent="0.25">
      <c r="A140" s="541" t="str">
        <f>+Introduction!$C$7</f>
        <v>السودان</v>
      </c>
      <c r="B140" s="542">
        <f>IF(ISBLANK(Regressions!B150), " ", Regressions!B150)</f>
        <v>2012</v>
      </c>
      <c r="C140" s="541" t="str">
        <f>HLOOKUP(Introduction!$G$4,nametranslations,28,FALSE)</f>
        <v>خبرات</v>
      </c>
      <c r="D140" s="544">
        <f>IF(ISBLANK(Regressions!D150), " ", Regressions!D150)</f>
        <v>6271470</v>
      </c>
      <c r="E140" s="545">
        <f>IF(ISNUMBER(Regressions!E150),ROUND(Regressions!E150, 1), NA())</f>
        <v>83.8</v>
      </c>
      <c r="F140" s="546" t="e">
        <f>IF(ISNUMBER(Regressions!F150),ROUND(Regressions!F150, 1), NA())</f>
        <v>#N/A</v>
      </c>
      <c r="G140" s="547" t="e">
        <f>IF(ISNUMBER(Regressions!G150),ROUND(Regressions!G150, 1), NA())</f>
        <v>#N/A</v>
      </c>
      <c r="H140" s="548" t="e">
        <f>IF(ISNUMBER(Regressions!H150),ROUND(Regressions!H150, 1), NA())</f>
        <v>#N/A</v>
      </c>
      <c r="I140" s="549" t="e">
        <f>IF(ISNUMBER(Regressions!I150),ROUND(Regressions!I150, 1), NA())</f>
        <v>#N/A</v>
      </c>
      <c r="J140" s="550">
        <f>IF(ISNUMBER(Regressions!K150),ROUND(Regressions!K150, 1), NA())</f>
        <v>71.900000000000006</v>
      </c>
      <c r="K140" s="546" t="e">
        <f>IF(ISNUMBER(Regressions!L150),ROUND(Regressions!L150, 1), NA())</f>
        <v>#N/A</v>
      </c>
      <c r="L140" s="551" t="e">
        <f>IF(ISNUMBER(Regressions!M150),ROUND(Regressions!M150, 1), NA())</f>
        <v>#N/A</v>
      </c>
      <c r="M140" s="548" t="e">
        <f>IF(ISNUMBER(Regressions!N150),ROUND(Regressions!N150, 1), NA())</f>
        <v>#N/A</v>
      </c>
      <c r="N140" s="549">
        <f>IF(ISNUMBER(Regressions!O150),ROUND(Regressions!O150, 1), NA())</f>
        <v>28.1</v>
      </c>
      <c r="O140" s="550">
        <f>IF(ISNUMBER(Regressions!Q150),ROUND(Regressions!Q150, 1), NA())</f>
        <v>0</v>
      </c>
      <c r="P140" s="546" t="e">
        <f>IF(ISNUMBER(Regressions!R150),ROUND(Regressions!R150, 1), NA())</f>
        <v>#N/A</v>
      </c>
      <c r="Q140" s="552" t="e">
        <f>IF(ISNUMBER(Regressions!S150),ROUND(Regressions!S150, 1), NA())</f>
        <v>#N/A</v>
      </c>
      <c r="R140" s="548" t="e">
        <f>IF(ISNUMBER(Regressions!T150),ROUND(Regressions!T150, 1), NA())</f>
        <v>#N/A</v>
      </c>
      <c r="S140" s="549" t="e">
        <f>IF(ISNUMBER(Regressions!U150),ROUND(Regressions!U150, 1), NA())</f>
        <v>#N/A</v>
      </c>
    </row>
    <row r="141" spans="1:19" x14ac:dyDescent="0.25">
      <c r="A141" s="541" t="str">
        <f>+Introduction!$C$7</f>
        <v>السودان</v>
      </c>
      <c r="B141" s="542">
        <f>IF(ISBLANK(Regressions!B151), " ", Regressions!B151)</f>
        <v>2013</v>
      </c>
      <c r="C141" s="541" t="str">
        <f>HLOOKUP(Introduction!$G$4,nametranslations,28,FALSE)</f>
        <v>خبرات</v>
      </c>
      <c r="D141" s="544">
        <f>IF(ISBLANK(Regressions!D151), " ", Regressions!D151)</f>
        <v>6409956</v>
      </c>
      <c r="E141" s="545">
        <f>IF(ISNUMBER(Regressions!E151),ROUND(Regressions!E151, 1), NA())</f>
        <v>84.1</v>
      </c>
      <c r="F141" s="546" t="e">
        <f>IF(ISNUMBER(Regressions!F151),ROUND(Regressions!F151, 1), NA())</f>
        <v>#N/A</v>
      </c>
      <c r="G141" s="547" t="e">
        <f>IF(ISNUMBER(Regressions!G151),ROUND(Regressions!G151, 1), NA())</f>
        <v>#N/A</v>
      </c>
      <c r="H141" s="548" t="e">
        <f>IF(ISNUMBER(Regressions!H151),ROUND(Regressions!H151, 1), NA())</f>
        <v>#N/A</v>
      </c>
      <c r="I141" s="549" t="e">
        <f>IF(ISNUMBER(Regressions!I151),ROUND(Regressions!I151, 1), NA())</f>
        <v>#N/A</v>
      </c>
      <c r="J141" s="550">
        <f>IF(ISNUMBER(Regressions!K151),ROUND(Regressions!K151, 1), NA())</f>
        <v>71.900000000000006</v>
      </c>
      <c r="K141" s="546" t="e">
        <f>IF(ISNUMBER(Regressions!L151),ROUND(Regressions!L151, 1), NA())</f>
        <v>#N/A</v>
      </c>
      <c r="L141" s="551" t="e">
        <f>IF(ISNUMBER(Regressions!M151),ROUND(Regressions!M151, 1), NA())</f>
        <v>#N/A</v>
      </c>
      <c r="M141" s="548" t="e">
        <f>IF(ISNUMBER(Regressions!N151),ROUND(Regressions!N151, 1), NA())</f>
        <v>#N/A</v>
      </c>
      <c r="N141" s="549">
        <f>IF(ISNUMBER(Regressions!O151),ROUND(Regressions!O151, 1), NA())</f>
        <v>28.1</v>
      </c>
      <c r="O141" s="550">
        <f>IF(ISNUMBER(Regressions!Q151),ROUND(Regressions!Q151, 1), NA())</f>
        <v>0</v>
      </c>
      <c r="P141" s="546" t="e">
        <f>IF(ISNUMBER(Regressions!R151),ROUND(Regressions!R151, 1), NA())</f>
        <v>#N/A</v>
      </c>
      <c r="Q141" s="552" t="e">
        <f>IF(ISNUMBER(Regressions!S151),ROUND(Regressions!S151, 1), NA())</f>
        <v>#N/A</v>
      </c>
      <c r="R141" s="548" t="e">
        <f>IF(ISNUMBER(Regressions!T151),ROUND(Regressions!T151, 1), NA())</f>
        <v>#N/A</v>
      </c>
      <c r="S141" s="549" t="e">
        <f>IF(ISNUMBER(Regressions!U151),ROUND(Regressions!U151, 1), NA())</f>
        <v>#N/A</v>
      </c>
    </row>
    <row r="142" spans="1:19" x14ac:dyDescent="0.25">
      <c r="A142" s="541" t="str">
        <f>+Introduction!$C$7</f>
        <v>السودان</v>
      </c>
      <c r="B142" s="542">
        <f>IF(ISBLANK(Regressions!B152), " ", Regressions!B152)</f>
        <v>2014</v>
      </c>
      <c r="C142" s="541" t="str">
        <f>HLOOKUP(Introduction!$G$4,nametranslations,28,FALSE)</f>
        <v>خبرات</v>
      </c>
      <c r="D142" s="544">
        <f>IF(ISBLANK(Regressions!D152), " ", Regressions!D152)</f>
        <v>6543634</v>
      </c>
      <c r="E142" s="545">
        <f>IF(ISNUMBER(Regressions!E152),ROUND(Regressions!E152, 1), NA())</f>
        <v>84.3</v>
      </c>
      <c r="F142" s="546" t="e">
        <f>IF(ISNUMBER(Regressions!F152),ROUND(Regressions!F152, 1), NA())</f>
        <v>#N/A</v>
      </c>
      <c r="G142" s="547" t="e">
        <f>IF(ISNUMBER(Regressions!G152),ROUND(Regressions!G152, 1), NA())</f>
        <v>#N/A</v>
      </c>
      <c r="H142" s="548" t="e">
        <f>IF(ISNUMBER(Regressions!H152),ROUND(Regressions!H152, 1), NA())</f>
        <v>#N/A</v>
      </c>
      <c r="I142" s="549" t="e">
        <f>IF(ISNUMBER(Regressions!I152),ROUND(Regressions!I152, 1), NA())</f>
        <v>#N/A</v>
      </c>
      <c r="J142" s="550">
        <f>IF(ISNUMBER(Regressions!K152),ROUND(Regressions!K152, 1), NA())</f>
        <v>71.900000000000006</v>
      </c>
      <c r="K142" s="546" t="e">
        <f>IF(ISNUMBER(Regressions!L152),ROUND(Regressions!L152, 1), NA())</f>
        <v>#N/A</v>
      </c>
      <c r="L142" s="551" t="e">
        <f>IF(ISNUMBER(Regressions!M152),ROUND(Regressions!M152, 1), NA())</f>
        <v>#N/A</v>
      </c>
      <c r="M142" s="548" t="e">
        <f>IF(ISNUMBER(Regressions!N152),ROUND(Regressions!N152, 1), NA())</f>
        <v>#N/A</v>
      </c>
      <c r="N142" s="549">
        <f>IF(ISNUMBER(Regressions!O152),ROUND(Regressions!O152, 1), NA())</f>
        <v>28.1</v>
      </c>
      <c r="O142" s="550">
        <f>IF(ISNUMBER(Regressions!Q152),ROUND(Regressions!Q152, 1), NA())</f>
        <v>0</v>
      </c>
      <c r="P142" s="546" t="e">
        <f>IF(ISNUMBER(Regressions!R152),ROUND(Regressions!R152, 1), NA())</f>
        <v>#N/A</v>
      </c>
      <c r="Q142" s="552" t="e">
        <f>IF(ISNUMBER(Regressions!S152),ROUND(Regressions!S152, 1), NA())</f>
        <v>#N/A</v>
      </c>
      <c r="R142" s="548" t="e">
        <f>IF(ISNUMBER(Regressions!T152),ROUND(Regressions!T152, 1), NA())</f>
        <v>#N/A</v>
      </c>
      <c r="S142" s="549" t="e">
        <f>IF(ISNUMBER(Regressions!U152),ROUND(Regressions!U152, 1), NA())</f>
        <v>#N/A</v>
      </c>
    </row>
    <row r="143" spans="1:19" x14ac:dyDescent="0.25">
      <c r="A143" s="541" t="str">
        <f>+Introduction!$C$7</f>
        <v>السودان</v>
      </c>
      <c r="B143" s="542">
        <f>IF(ISBLANK(Regressions!B153), " ", Regressions!B153)</f>
        <v>2015</v>
      </c>
      <c r="C143" s="541" t="str">
        <f>HLOOKUP(Introduction!$G$4,nametranslations,28,FALSE)</f>
        <v>خبرات</v>
      </c>
      <c r="D143" s="544">
        <f>IF(ISBLANK(Regressions!D153), " ", Regressions!D153)</f>
        <v>6677631</v>
      </c>
      <c r="E143" s="545">
        <f>IF(ISNUMBER(Regressions!E153),ROUND(Regressions!E153, 1), NA())</f>
        <v>84.6</v>
      </c>
      <c r="F143" s="546" t="e">
        <f>IF(ISNUMBER(Regressions!F153),ROUND(Regressions!F153, 1), NA())</f>
        <v>#N/A</v>
      </c>
      <c r="G143" s="547" t="e">
        <f>IF(ISNUMBER(Regressions!G153),ROUND(Regressions!G153, 1), NA())</f>
        <v>#N/A</v>
      </c>
      <c r="H143" s="548" t="e">
        <f>IF(ISNUMBER(Regressions!H153),ROUND(Regressions!H153, 1), NA())</f>
        <v>#N/A</v>
      </c>
      <c r="I143" s="549" t="e">
        <f>IF(ISNUMBER(Regressions!I153),ROUND(Regressions!I153, 1), NA())</f>
        <v>#N/A</v>
      </c>
      <c r="J143" s="550">
        <f>IF(ISNUMBER(Regressions!K153),ROUND(Regressions!K153, 1), NA())</f>
        <v>71.900000000000006</v>
      </c>
      <c r="K143" s="546" t="e">
        <f>IF(ISNUMBER(Regressions!L153),ROUND(Regressions!L153, 1), NA())</f>
        <v>#N/A</v>
      </c>
      <c r="L143" s="551" t="e">
        <f>IF(ISNUMBER(Regressions!M153),ROUND(Regressions!M153, 1), NA())</f>
        <v>#N/A</v>
      </c>
      <c r="M143" s="548" t="e">
        <f>IF(ISNUMBER(Regressions!N153),ROUND(Regressions!N153, 1), NA())</f>
        <v>#N/A</v>
      </c>
      <c r="N143" s="549">
        <f>IF(ISNUMBER(Regressions!O153),ROUND(Regressions!O153, 1), NA())</f>
        <v>28.1</v>
      </c>
      <c r="O143" s="550">
        <f>IF(ISNUMBER(Regressions!Q153),ROUND(Regressions!Q153, 1), NA())</f>
        <v>5.5</v>
      </c>
      <c r="P143" s="546" t="e">
        <f>IF(ISNUMBER(Regressions!R153),ROUND(Regressions!R153, 1), NA())</f>
        <v>#N/A</v>
      </c>
      <c r="Q143" s="552" t="e">
        <f>IF(ISNUMBER(Regressions!S153),ROUND(Regressions!S153, 1), NA())</f>
        <v>#N/A</v>
      </c>
      <c r="R143" s="548" t="e">
        <f>IF(ISNUMBER(Regressions!T153),ROUND(Regressions!T153, 1), NA())</f>
        <v>#N/A</v>
      </c>
      <c r="S143" s="549" t="e">
        <f>IF(ISNUMBER(Regressions!U153),ROUND(Regressions!U153, 1), NA())</f>
        <v>#N/A</v>
      </c>
    </row>
    <row r="144" spans="1:19" x14ac:dyDescent="0.25">
      <c r="A144" s="541" t="str">
        <f>+Introduction!$C$7</f>
        <v>السودان</v>
      </c>
      <c r="B144" s="542">
        <f>IF(ISBLANK(Regressions!B154), " ", Regressions!B154)</f>
        <v>2016</v>
      </c>
      <c r="C144" s="541" t="str">
        <f>HLOOKUP(Introduction!$G$4,nametranslations,28,FALSE)</f>
        <v>خبرات</v>
      </c>
      <c r="D144" s="544">
        <f>IF(ISBLANK(Regressions!D154), " ", Regressions!D154)</f>
        <v>6817288</v>
      </c>
      <c r="E144" s="545">
        <f>IF(ISNUMBER(Regressions!E154),ROUND(Regressions!E154, 1), NA())</f>
        <v>84.9</v>
      </c>
      <c r="F144" s="546">
        <f>IF(ISNUMBER(Regressions!F154),ROUND(Regressions!F154, 1), NA())</f>
        <v>65.8</v>
      </c>
      <c r="G144" s="547">
        <f>IF(ISNUMBER(Regressions!G154),ROUND(Regressions!G154, 1), NA())</f>
        <v>43.5</v>
      </c>
      <c r="H144" s="548">
        <f>IF(ISNUMBER(Regressions!H154),ROUND(Regressions!H154, 1), NA())</f>
        <v>22.3</v>
      </c>
      <c r="I144" s="549">
        <f>IF(ISNUMBER(Regressions!I154),ROUND(Regressions!I154, 1), NA())</f>
        <v>34.200000000000003</v>
      </c>
      <c r="J144" s="550">
        <f>IF(ISNUMBER(Regressions!K154),ROUND(Regressions!K154, 1), NA())</f>
        <v>71.900000000000006</v>
      </c>
      <c r="K144" s="546" t="e">
        <f>IF(ISNUMBER(Regressions!L154),ROUND(Regressions!L154, 1), NA())</f>
        <v>#N/A</v>
      </c>
      <c r="L144" s="551" t="e">
        <f>IF(ISNUMBER(Regressions!M154),ROUND(Regressions!M154, 1), NA())</f>
        <v>#N/A</v>
      </c>
      <c r="M144" s="548" t="e">
        <f>IF(ISNUMBER(Regressions!N154),ROUND(Regressions!N154, 1), NA())</f>
        <v>#N/A</v>
      </c>
      <c r="N144" s="549">
        <f>IF(ISNUMBER(Regressions!O154),ROUND(Regressions!O154, 1), NA())</f>
        <v>28.1</v>
      </c>
      <c r="O144" s="550">
        <f>IF(ISNUMBER(Regressions!Q154),ROUND(Regressions!Q154, 1), NA())</f>
        <v>13.4</v>
      </c>
      <c r="P144" s="546">
        <f>IF(ISNUMBER(Regressions!R154),ROUND(Regressions!R154, 1), NA())</f>
        <v>13.4</v>
      </c>
      <c r="Q144" s="552">
        <f>IF(ISNUMBER(Regressions!S154),ROUND(Regressions!S154, 1), NA())</f>
        <v>7.6</v>
      </c>
      <c r="R144" s="548">
        <f>IF(ISNUMBER(Regressions!T154),ROUND(Regressions!T154, 1), NA())</f>
        <v>5.8</v>
      </c>
      <c r="S144" s="549">
        <f>IF(ISNUMBER(Regressions!U154),ROUND(Regressions!U154, 1), NA())</f>
        <v>86.6</v>
      </c>
    </row>
    <row r="145" spans="1:19" x14ac:dyDescent="0.25">
      <c r="A145" s="541" t="str">
        <f>+Introduction!$C$7</f>
        <v>السودان</v>
      </c>
      <c r="B145" s="542">
        <f>IF(ISBLANK(Regressions!B155), " ", Regressions!B155)</f>
        <v>2017</v>
      </c>
      <c r="C145" s="541" t="str">
        <f>HLOOKUP(Introduction!$G$4,nametranslations,28,FALSE)</f>
        <v>خبرات</v>
      </c>
      <c r="D145" s="544">
        <f>IF(ISBLANK(Regressions!D155), " ", Regressions!D155)</f>
        <v>6963065</v>
      </c>
      <c r="E145" s="545">
        <f>IF(ISNUMBER(Regressions!E155),ROUND(Regressions!E155, 1), NA())</f>
        <v>85.2</v>
      </c>
      <c r="F145" s="546">
        <f>IF(ISNUMBER(Regressions!F155),ROUND(Regressions!F155, 1), NA())</f>
        <v>65.8</v>
      </c>
      <c r="G145" s="547">
        <f>IF(ISNUMBER(Regressions!G155),ROUND(Regressions!G155, 1), NA())</f>
        <v>43.5</v>
      </c>
      <c r="H145" s="548">
        <f>IF(ISNUMBER(Regressions!H155),ROUND(Regressions!H155, 1), NA())</f>
        <v>22.3</v>
      </c>
      <c r="I145" s="549">
        <f>IF(ISNUMBER(Regressions!I155),ROUND(Regressions!I155, 1), NA())</f>
        <v>34.200000000000003</v>
      </c>
      <c r="J145" s="550">
        <f>IF(ISNUMBER(Regressions!K155),ROUND(Regressions!K155, 1), NA())</f>
        <v>71.900000000000006</v>
      </c>
      <c r="K145" s="546" t="e">
        <f>IF(ISNUMBER(Regressions!L155),ROUND(Regressions!L155, 1), NA())</f>
        <v>#N/A</v>
      </c>
      <c r="L145" s="551" t="e">
        <f>IF(ISNUMBER(Regressions!M155),ROUND(Regressions!M155, 1), NA())</f>
        <v>#N/A</v>
      </c>
      <c r="M145" s="548" t="e">
        <f>IF(ISNUMBER(Regressions!N155),ROUND(Regressions!N155, 1), NA())</f>
        <v>#N/A</v>
      </c>
      <c r="N145" s="549">
        <f>IF(ISNUMBER(Regressions!O155),ROUND(Regressions!O155, 1), NA())</f>
        <v>28.1</v>
      </c>
      <c r="O145" s="550">
        <f>IF(ISNUMBER(Regressions!Q155),ROUND(Regressions!Q155, 1), NA())</f>
        <v>21.2</v>
      </c>
      <c r="P145" s="546">
        <f>IF(ISNUMBER(Regressions!R155),ROUND(Regressions!R155, 1), NA())</f>
        <v>21.2</v>
      </c>
      <c r="Q145" s="552">
        <f>IF(ISNUMBER(Regressions!S155),ROUND(Regressions!S155, 1), NA())</f>
        <v>7.6</v>
      </c>
      <c r="R145" s="548">
        <f>IF(ISNUMBER(Regressions!T155),ROUND(Regressions!T155, 1), NA())</f>
        <v>13.6</v>
      </c>
      <c r="S145" s="549">
        <f>IF(ISNUMBER(Regressions!U155),ROUND(Regressions!U155, 1), NA())</f>
        <v>78.8</v>
      </c>
    </row>
    <row r="146" spans="1:19" x14ac:dyDescent="0.25">
      <c r="A146" s="541" t="str">
        <f>+Introduction!$C$7</f>
        <v>السودان</v>
      </c>
      <c r="B146" s="542">
        <f>IF(ISBLANK(Regressions!B156), " ", Regressions!B156)</f>
        <v>2018</v>
      </c>
      <c r="C146" s="541" t="str">
        <f>HLOOKUP(Introduction!$G$4,nametranslations,28,FALSE)</f>
        <v>خبرات</v>
      </c>
      <c r="D146" s="544">
        <f>IF(ISBLANK(Regressions!D156), " ", Regressions!D156)</f>
        <v>7105393</v>
      </c>
      <c r="E146" s="545">
        <f>IF(ISNUMBER(Regressions!E156),ROUND(Regressions!E156, 1), NA())</f>
        <v>85.5</v>
      </c>
      <c r="F146" s="546">
        <f>IF(ISNUMBER(Regressions!F156),ROUND(Regressions!F156, 1), NA())</f>
        <v>65.8</v>
      </c>
      <c r="G146" s="547">
        <f>IF(ISNUMBER(Regressions!G156),ROUND(Regressions!G156, 1), NA())</f>
        <v>43.5</v>
      </c>
      <c r="H146" s="548">
        <f>IF(ISNUMBER(Regressions!H156),ROUND(Regressions!H156, 1), NA())</f>
        <v>22.3</v>
      </c>
      <c r="I146" s="549">
        <f>IF(ISNUMBER(Regressions!I156),ROUND(Regressions!I156, 1), NA())</f>
        <v>34.200000000000003</v>
      </c>
      <c r="J146" s="550">
        <f>IF(ISNUMBER(Regressions!K156),ROUND(Regressions!K156, 1), NA())</f>
        <v>71.900000000000006</v>
      </c>
      <c r="K146" s="546" t="e">
        <f>IF(ISNUMBER(Regressions!L156),ROUND(Regressions!L156, 1), NA())</f>
        <v>#N/A</v>
      </c>
      <c r="L146" s="551" t="e">
        <f>IF(ISNUMBER(Regressions!M156),ROUND(Regressions!M156, 1), NA())</f>
        <v>#N/A</v>
      </c>
      <c r="M146" s="548" t="e">
        <f>IF(ISNUMBER(Regressions!N156),ROUND(Regressions!N156, 1), NA())</f>
        <v>#N/A</v>
      </c>
      <c r="N146" s="549">
        <f>IF(ISNUMBER(Regressions!O156),ROUND(Regressions!O156, 1), NA())</f>
        <v>28.1</v>
      </c>
      <c r="O146" s="550">
        <f>IF(ISNUMBER(Regressions!Q156),ROUND(Regressions!Q156, 1), NA())</f>
        <v>29</v>
      </c>
      <c r="P146" s="546">
        <f>IF(ISNUMBER(Regressions!R156),ROUND(Regressions!R156, 1), NA())</f>
        <v>25.1</v>
      </c>
      <c r="Q146" s="552">
        <f>IF(ISNUMBER(Regressions!S156),ROUND(Regressions!S156, 1), NA())</f>
        <v>7.6</v>
      </c>
      <c r="R146" s="548">
        <f>IF(ISNUMBER(Regressions!T156),ROUND(Regressions!T156, 1), NA())</f>
        <v>17.5</v>
      </c>
      <c r="S146" s="549">
        <f>IF(ISNUMBER(Regressions!U156),ROUND(Regressions!U156, 1), NA())</f>
        <v>74.900000000000006</v>
      </c>
    </row>
    <row r="147" spans="1:19" x14ac:dyDescent="0.25">
      <c r="A147" s="541" t="str">
        <f>+Introduction!$C$7</f>
        <v>السودان</v>
      </c>
      <c r="B147" s="542">
        <f>IF(ISBLANK(Regressions!B157), " ", Regressions!B157)</f>
        <v>2019</v>
      </c>
      <c r="C147" s="541" t="str">
        <f>HLOOKUP(Introduction!$G$4,nametranslations,28,FALSE)</f>
        <v>خبرات</v>
      </c>
      <c r="D147" s="544">
        <f>IF(ISBLANK(Regressions!D157), " ", Regressions!D157)</f>
        <v>7229727</v>
      </c>
      <c r="E147" s="545">
        <f>IF(ISNUMBER(Regressions!E157),ROUND(Regressions!E157, 1), NA())</f>
        <v>85.8</v>
      </c>
      <c r="F147" s="546">
        <f>IF(ISNUMBER(Regressions!F157),ROUND(Regressions!F157, 1), NA())</f>
        <v>65.8</v>
      </c>
      <c r="G147" s="547">
        <f>IF(ISNUMBER(Regressions!G157),ROUND(Regressions!G157, 1), NA())</f>
        <v>43.5</v>
      </c>
      <c r="H147" s="548">
        <f>IF(ISNUMBER(Regressions!H157),ROUND(Regressions!H157, 1), NA())</f>
        <v>22.3</v>
      </c>
      <c r="I147" s="549">
        <f>IF(ISNUMBER(Regressions!I157),ROUND(Regressions!I157, 1), NA())</f>
        <v>34.200000000000003</v>
      </c>
      <c r="J147" s="550">
        <f>IF(ISNUMBER(Regressions!K157),ROUND(Regressions!K157, 1), NA())</f>
        <v>71.900000000000006</v>
      </c>
      <c r="K147" s="546" t="e">
        <f>IF(ISNUMBER(Regressions!L157),ROUND(Regressions!L157, 1), NA())</f>
        <v>#N/A</v>
      </c>
      <c r="L147" s="551" t="e">
        <f>IF(ISNUMBER(Regressions!M157),ROUND(Regressions!M157, 1), NA())</f>
        <v>#N/A</v>
      </c>
      <c r="M147" s="548" t="e">
        <f>IF(ISNUMBER(Regressions!N157),ROUND(Regressions!N157, 1), NA())</f>
        <v>#N/A</v>
      </c>
      <c r="N147" s="549">
        <f>IF(ISNUMBER(Regressions!O157),ROUND(Regressions!O157, 1), NA())</f>
        <v>28.1</v>
      </c>
      <c r="O147" s="550">
        <f>IF(ISNUMBER(Regressions!Q157),ROUND(Regressions!Q157, 1), NA())</f>
        <v>36.799999999999997</v>
      </c>
      <c r="P147" s="546">
        <f>IF(ISNUMBER(Regressions!R157),ROUND(Regressions!R157, 1), NA())</f>
        <v>25.1</v>
      </c>
      <c r="Q147" s="552">
        <f>IF(ISNUMBER(Regressions!S157),ROUND(Regressions!S157, 1), NA())</f>
        <v>7.6</v>
      </c>
      <c r="R147" s="548">
        <f>IF(ISNUMBER(Regressions!T157),ROUND(Regressions!T157, 1), NA())</f>
        <v>17.5</v>
      </c>
      <c r="S147" s="549">
        <f>IF(ISNUMBER(Regressions!U157),ROUND(Regressions!U157, 1), NA())</f>
        <v>74.900000000000006</v>
      </c>
    </row>
    <row r="148" spans="1:19" x14ac:dyDescent="0.25">
      <c r="A148" s="541" t="str">
        <f>+Introduction!$C$7</f>
        <v>السودان</v>
      </c>
      <c r="B148" s="542">
        <f>IF(ISBLANK(Regressions!B158), " ", Regressions!B158)</f>
        <v>2020</v>
      </c>
      <c r="C148" s="541" t="str">
        <f>HLOOKUP(Introduction!$G$4,nametranslations,28,FALSE)</f>
        <v>خبرات</v>
      </c>
      <c r="D148" s="544">
        <f>IF(ISBLANK(Regressions!D158), " ", Regressions!D158)</f>
        <v>7343246</v>
      </c>
      <c r="E148" s="545">
        <f>IF(ISNUMBER(Regressions!E158),ROUND(Regressions!E158, 1), NA())</f>
        <v>86.1</v>
      </c>
      <c r="F148" s="546">
        <f>IF(ISNUMBER(Regressions!F158),ROUND(Regressions!F158, 1), NA())</f>
        <v>65.8</v>
      </c>
      <c r="G148" s="547">
        <f>IF(ISNUMBER(Regressions!G158),ROUND(Regressions!G158, 1), NA())</f>
        <v>43.5</v>
      </c>
      <c r="H148" s="548">
        <f>IF(ISNUMBER(Regressions!H158),ROUND(Regressions!H158, 1), NA())</f>
        <v>22.3</v>
      </c>
      <c r="I148" s="549">
        <f>IF(ISNUMBER(Regressions!I158),ROUND(Regressions!I158, 1), NA())</f>
        <v>34.200000000000003</v>
      </c>
      <c r="J148" s="550">
        <f>IF(ISNUMBER(Regressions!K158),ROUND(Regressions!K158, 1), NA())</f>
        <v>71.900000000000006</v>
      </c>
      <c r="K148" s="546" t="e">
        <f>IF(ISNUMBER(Regressions!L158),ROUND(Regressions!L158, 1), NA())</f>
        <v>#N/A</v>
      </c>
      <c r="L148" s="551" t="e">
        <f>IF(ISNUMBER(Regressions!M158),ROUND(Regressions!M158, 1), NA())</f>
        <v>#N/A</v>
      </c>
      <c r="M148" s="548" t="e">
        <f>IF(ISNUMBER(Regressions!N158),ROUND(Regressions!N158, 1), NA())</f>
        <v>#N/A</v>
      </c>
      <c r="N148" s="549">
        <f>IF(ISNUMBER(Regressions!O158),ROUND(Regressions!O158, 1), NA())</f>
        <v>28.1</v>
      </c>
      <c r="O148" s="550">
        <f>IF(ISNUMBER(Regressions!Q158),ROUND(Regressions!Q158, 1), NA())</f>
        <v>44.7</v>
      </c>
      <c r="P148" s="546">
        <f>IF(ISNUMBER(Regressions!R158),ROUND(Regressions!R158, 1), NA())</f>
        <v>25.1</v>
      </c>
      <c r="Q148" s="552">
        <f>IF(ISNUMBER(Regressions!S158),ROUND(Regressions!S158, 1), NA())</f>
        <v>7.6</v>
      </c>
      <c r="R148" s="548">
        <f>IF(ISNUMBER(Regressions!T158),ROUND(Regressions!T158, 1), NA())</f>
        <v>17.5</v>
      </c>
      <c r="S148" s="549">
        <f>IF(ISNUMBER(Regressions!U158),ROUND(Regressions!U158, 1), NA())</f>
        <v>74.900000000000006</v>
      </c>
    </row>
    <row r="149" spans="1:19" x14ac:dyDescent="0.25">
      <c r="A149" s="541" t="str">
        <f>+Introduction!$C$7</f>
        <v>السودان</v>
      </c>
      <c r="B149" s="542">
        <f>IF(ISBLANK(Regressions!B159), " ", Regressions!B159)</f>
        <v>2021</v>
      </c>
      <c r="C149" s="541" t="str">
        <f>HLOOKUP(Introduction!$G$4,nametranslations,28,FALSE)</f>
        <v>خبرات</v>
      </c>
      <c r="D149" s="544">
        <f>IF(ISBLANK(Regressions!D159), " ", Regressions!D159)</f>
        <v>7458668</v>
      </c>
      <c r="E149" s="550">
        <f>IF(ISNUMBER(Regressions!E159),ROUND(Regressions!E159, 1), NA())</f>
        <v>86.3</v>
      </c>
      <c r="F149" s="553">
        <f>IF(ISNUMBER(Regressions!F159),ROUND(Regressions!F159, 1), NA())</f>
        <v>65.8</v>
      </c>
      <c r="G149" s="554">
        <f>IF(ISNUMBER(Regressions!G159),ROUND(Regressions!G159, 1), NA())</f>
        <v>43.5</v>
      </c>
      <c r="H149" s="548">
        <f>IF(ISNUMBER(Regressions!H159),ROUND(Regressions!H159, 1), NA())</f>
        <v>22.3</v>
      </c>
      <c r="I149" s="549">
        <f>IF(ISNUMBER(Regressions!I159),ROUND(Regressions!I159, 1), NA())</f>
        <v>34.200000000000003</v>
      </c>
      <c r="J149" s="550">
        <f>IF(ISNUMBER(Regressions!K159),ROUND(Regressions!K159, 1), NA())</f>
        <v>71.900000000000006</v>
      </c>
      <c r="K149" s="553" t="e">
        <f>IF(ISNUMBER(Regressions!L159),ROUND(Regressions!L159, 1), NA())</f>
        <v>#N/A</v>
      </c>
      <c r="L149" s="555" t="e">
        <f>IF(ISNUMBER(Regressions!M159),ROUND(Regressions!M159, 1), NA())</f>
        <v>#N/A</v>
      </c>
      <c r="M149" s="548" t="e">
        <f>IF(ISNUMBER(Regressions!N159),ROUND(Regressions!N159, 1), NA())</f>
        <v>#N/A</v>
      </c>
      <c r="N149" s="549">
        <f>IF(ISNUMBER(Regressions!O159),ROUND(Regressions!O159, 1), NA())</f>
        <v>28.1</v>
      </c>
      <c r="O149" s="550">
        <f>IF(ISNUMBER(Regressions!Q159),ROUND(Regressions!Q159, 1), NA())</f>
        <v>52.5</v>
      </c>
      <c r="P149" s="553">
        <f>IF(ISNUMBER(Regressions!R159),ROUND(Regressions!R159, 1), NA())</f>
        <v>25.1</v>
      </c>
      <c r="Q149" s="556">
        <f>IF(ISNUMBER(Regressions!S159),ROUND(Regressions!S159, 1), NA())</f>
        <v>7.6</v>
      </c>
      <c r="R149" s="548">
        <f>IF(ISNUMBER(Regressions!T159),ROUND(Regressions!T159, 1), NA())</f>
        <v>17.5</v>
      </c>
      <c r="S149" s="549">
        <f>IF(ISNUMBER(Regressions!U159),ROUND(Regressions!U159, 1), NA())</f>
        <v>74.900000000000006</v>
      </c>
    </row>
    <row r="150" spans="1:19" x14ac:dyDescent="0.25">
      <c r="A150" s="541" t="str">
        <f>+Introduction!$C$7</f>
        <v>السودان</v>
      </c>
      <c r="B150" s="542">
        <f>IF(ISBLANK(Regressions!B160), " ", Regressions!B160)</f>
        <v>2022</v>
      </c>
      <c r="C150" s="541" t="str">
        <f>HLOOKUP(Introduction!$G$4,nametranslations,28,FALSE)</f>
        <v>خبرات</v>
      </c>
      <c r="D150" s="544">
        <f>IF(ISBLANK(Regressions!D160), " ", Regressions!D160)</f>
        <v>7598653</v>
      </c>
      <c r="E150" s="545">
        <f>IF(ISNUMBER(Regressions!E160),ROUND(Regressions!E160, 1), NA())</f>
        <v>86.6</v>
      </c>
      <c r="F150" s="546">
        <f>IF(ISNUMBER(Regressions!F160),ROUND(Regressions!F160, 1), NA())</f>
        <v>65.8</v>
      </c>
      <c r="G150" s="547">
        <f>IF(ISNUMBER(Regressions!G160),ROUND(Regressions!G160, 1), NA())</f>
        <v>43.5</v>
      </c>
      <c r="H150" s="548">
        <f>IF(ISNUMBER(Regressions!H160),ROUND(Regressions!H160, 1), NA())</f>
        <v>22.3</v>
      </c>
      <c r="I150" s="549">
        <f>IF(ISNUMBER(Regressions!I160),ROUND(Regressions!I160, 1), NA())</f>
        <v>34.200000000000003</v>
      </c>
      <c r="J150" s="550">
        <f>IF(ISNUMBER(Regressions!K160),ROUND(Regressions!K160, 1), NA())</f>
        <v>71.900000000000006</v>
      </c>
      <c r="K150" s="546" t="e">
        <f>IF(ISNUMBER(Regressions!L160),ROUND(Regressions!L160, 1), NA())</f>
        <v>#N/A</v>
      </c>
      <c r="L150" s="551" t="e">
        <f>IF(ISNUMBER(Regressions!M160),ROUND(Regressions!M160, 1), NA())</f>
        <v>#N/A</v>
      </c>
      <c r="M150" s="548" t="e">
        <f>IF(ISNUMBER(Regressions!N160),ROUND(Regressions!N160, 1), NA())</f>
        <v>#N/A</v>
      </c>
      <c r="N150" s="549">
        <f>IF(ISNUMBER(Regressions!O160),ROUND(Regressions!O160, 1), NA())</f>
        <v>28.1</v>
      </c>
      <c r="O150" s="550">
        <f>IF(ISNUMBER(Regressions!Q160),ROUND(Regressions!Q160, 1), NA())</f>
        <v>60.3</v>
      </c>
      <c r="P150" s="546">
        <f>IF(ISNUMBER(Regressions!R160),ROUND(Regressions!R160, 1), NA())</f>
        <v>25.1</v>
      </c>
      <c r="Q150" s="552">
        <f>IF(ISNUMBER(Regressions!S160),ROUND(Regressions!S160, 1), NA())</f>
        <v>7.6</v>
      </c>
      <c r="R150" s="548">
        <f>IF(ISNUMBER(Regressions!T160),ROUND(Regressions!T160, 1), NA())</f>
        <v>17.5</v>
      </c>
      <c r="S150" s="549">
        <f>IF(ISNUMBER(Regressions!U160),ROUND(Regressions!U160, 1), NA())</f>
        <v>74.900000000000006</v>
      </c>
    </row>
    <row r="151" spans="1:19" x14ac:dyDescent="0.25">
      <c r="A151" s="541" t="str">
        <f>+Introduction!$C$7</f>
        <v>السودان</v>
      </c>
      <c r="B151" s="542">
        <f>IF(ISBLANK(Regressions!B161), " ", Regressions!B161)</f>
        <v>2023</v>
      </c>
      <c r="C151" s="541" t="str">
        <f>HLOOKUP(Introduction!$G$4,nametranslations,28,FALSE)</f>
        <v>خبرات</v>
      </c>
      <c r="D151" s="544">
        <f>IF(ISBLANK(Regressions!D161), " ", Regressions!D161)</f>
        <v>7741653</v>
      </c>
      <c r="E151" s="545">
        <f>IF(ISNUMBER(Regressions!E161),ROUND(Regressions!E161, 1), NA())</f>
        <v>86.6</v>
      </c>
      <c r="F151" s="546">
        <f>IF(ISNUMBER(Regressions!F161),ROUND(Regressions!F161, 1), NA())</f>
        <v>65.8</v>
      </c>
      <c r="G151" s="547">
        <f>IF(ISNUMBER(Regressions!G161),ROUND(Regressions!G161, 1), NA())</f>
        <v>43.5</v>
      </c>
      <c r="H151" s="548">
        <f>IF(ISNUMBER(Regressions!H161),ROUND(Regressions!H161, 1), NA())</f>
        <v>22.3</v>
      </c>
      <c r="I151" s="549">
        <f>IF(ISNUMBER(Regressions!I161),ROUND(Regressions!I161, 1), NA())</f>
        <v>34.200000000000003</v>
      </c>
      <c r="J151" s="550" t="e">
        <f>IF(ISNUMBER(Regressions!K161),ROUND(Regressions!K161, 1), NA())</f>
        <v>#N/A</v>
      </c>
      <c r="K151" s="546" t="e">
        <f>IF(ISNUMBER(Regressions!L161),ROUND(Regressions!L161, 1), NA())</f>
        <v>#N/A</v>
      </c>
      <c r="L151" s="551" t="e">
        <f>IF(ISNUMBER(Regressions!M161),ROUND(Regressions!M161, 1), NA())</f>
        <v>#N/A</v>
      </c>
      <c r="M151" s="548" t="e">
        <f>IF(ISNUMBER(Regressions!N161),ROUND(Regressions!N161, 1), NA())</f>
        <v>#N/A</v>
      </c>
      <c r="N151" s="549" t="e">
        <f>IF(ISNUMBER(Regressions!O161),ROUND(Regressions!O161, 1), NA())</f>
        <v>#N/A</v>
      </c>
      <c r="O151" s="550">
        <f>IF(ISNUMBER(Regressions!Q161),ROUND(Regressions!Q161, 1), NA())</f>
        <v>60.3</v>
      </c>
      <c r="P151" s="546">
        <f>IF(ISNUMBER(Regressions!R161),ROUND(Regressions!R161, 1), NA())</f>
        <v>25.1</v>
      </c>
      <c r="Q151" s="552">
        <f>IF(ISNUMBER(Regressions!S161),ROUND(Regressions!S161, 1), NA())</f>
        <v>7.6</v>
      </c>
      <c r="R151" s="548">
        <f>IF(ISNUMBER(Regressions!T161),ROUND(Regressions!T161, 1), NA())</f>
        <v>17.5</v>
      </c>
      <c r="S151" s="549">
        <f>IF(ISNUMBER(Regressions!U161),ROUND(Regressions!U161, 1), NA())</f>
        <v>74.900000000000006</v>
      </c>
    </row>
    <row r="152" spans="1:19" x14ac:dyDescent="0.25">
      <c r="A152" s="541" t="str">
        <f>+Introduction!$C$7</f>
        <v>السودان</v>
      </c>
      <c r="B152" s="542">
        <f>IF(ISBLANK(Regressions!B162), " ", Regressions!B162)</f>
        <v>2024</v>
      </c>
      <c r="C152" s="541" t="str">
        <f>HLOOKUP(Introduction!$G$4,nametranslations,28,FALSE)</f>
        <v>خبرات</v>
      </c>
      <c r="D152" s="544">
        <f>IF(ISBLANK(Regressions!D162), " ", Regressions!D162)</f>
        <v>7854980</v>
      </c>
      <c r="E152" s="545">
        <f>IF(ISNUMBER(Regressions!E162),ROUND(Regressions!E162, 1), NA())</f>
        <v>86.6</v>
      </c>
      <c r="F152" s="546">
        <f>IF(ISNUMBER(Regressions!F162),ROUND(Regressions!F162, 1), NA())</f>
        <v>65.8</v>
      </c>
      <c r="G152" s="547">
        <f>IF(ISNUMBER(Regressions!G162),ROUND(Regressions!G162, 1), NA())</f>
        <v>43.5</v>
      </c>
      <c r="H152" s="548">
        <f>IF(ISNUMBER(Regressions!H162),ROUND(Regressions!H162, 1), NA())</f>
        <v>22.3</v>
      </c>
      <c r="I152" s="549">
        <f>IF(ISNUMBER(Regressions!I162),ROUND(Regressions!I162, 1), NA())</f>
        <v>34.200000000000003</v>
      </c>
      <c r="J152" s="550" t="e">
        <f>IF(ISNUMBER(Regressions!K162),ROUND(Regressions!K162, 1), NA())</f>
        <v>#N/A</v>
      </c>
      <c r="K152" s="546" t="e">
        <f>IF(ISNUMBER(Regressions!L162),ROUND(Regressions!L162, 1), NA())</f>
        <v>#N/A</v>
      </c>
      <c r="L152" s="551" t="e">
        <f>IF(ISNUMBER(Regressions!M162),ROUND(Regressions!M162, 1), NA())</f>
        <v>#N/A</v>
      </c>
      <c r="M152" s="548" t="e">
        <f>IF(ISNUMBER(Regressions!N162),ROUND(Regressions!N162, 1), NA())</f>
        <v>#N/A</v>
      </c>
      <c r="N152" s="549" t="e">
        <f>IF(ISNUMBER(Regressions!O162),ROUND(Regressions!O162, 1), NA())</f>
        <v>#N/A</v>
      </c>
      <c r="O152" s="550">
        <f>IF(ISNUMBER(Regressions!Q162),ROUND(Regressions!Q162, 1), NA())</f>
        <v>60.3</v>
      </c>
      <c r="P152" s="546">
        <f>IF(ISNUMBER(Regressions!R162),ROUND(Regressions!R162, 1), NA())</f>
        <v>25.1</v>
      </c>
      <c r="Q152" s="552">
        <f>IF(ISNUMBER(Regressions!S162),ROUND(Regressions!S162, 1), NA())</f>
        <v>7.6</v>
      </c>
      <c r="R152" s="548">
        <f>IF(ISNUMBER(Regressions!T162),ROUND(Regressions!T162, 1), NA())</f>
        <v>17.5</v>
      </c>
      <c r="S152" s="549">
        <f>IF(ISNUMBER(Regressions!U162),ROUND(Regressions!U162, 1), NA())</f>
        <v>74.900000000000006</v>
      </c>
    </row>
    <row r="153" spans="1:19" x14ac:dyDescent="0.25">
      <c r="A153" s="557" t="str">
        <f>+Introduction!$C$7</f>
        <v>السودان</v>
      </c>
      <c r="B153" s="558">
        <f>IF(ISBLANK(Regressions!B163), " ", Regressions!B163)</f>
        <v>2025</v>
      </c>
      <c r="C153" s="557" t="str">
        <f>HLOOKUP(Introduction!$G$4,nametranslations,28,FALSE)</f>
        <v>خبرات</v>
      </c>
      <c r="D153" s="559">
        <f>IF(ISBLANK(Regressions!D163), " ", Regressions!D163)</f>
        <v>7986127</v>
      </c>
      <c r="E153" s="560">
        <f>IF(ISNUMBER(Regressions!E163),ROUND(Regressions!E163, 1), NA())</f>
        <v>86.6</v>
      </c>
      <c r="F153" s="561" t="e">
        <f>IF(ISNUMBER(Regressions!F163),ROUND(Regressions!F163, 1), NA())</f>
        <v>#N/A</v>
      </c>
      <c r="G153" s="562" t="e">
        <f>IF(ISNUMBER(Regressions!G163),ROUND(Regressions!G163, 1), NA())</f>
        <v>#N/A</v>
      </c>
      <c r="H153" s="563" t="e">
        <f>IF(ISNUMBER(Regressions!H163),ROUND(Regressions!H163, 1), NA())</f>
        <v>#N/A</v>
      </c>
      <c r="I153" s="564" t="e">
        <f>IF(ISNUMBER(Regressions!I163),ROUND(Regressions!I163, 1), NA())</f>
        <v>#N/A</v>
      </c>
      <c r="J153" s="565" t="e">
        <f>IF(ISNUMBER(Regressions!K163),ROUND(Regressions!K163, 1), NA())</f>
        <v>#N/A</v>
      </c>
      <c r="K153" s="561" t="e">
        <f>IF(ISNUMBER(Regressions!L163),ROUND(Regressions!L163, 1), NA())</f>
        <v>#N/A</v>
      </c>
      <c r="L153" s="566" t="e">
        <f>IF(ISNUMBER(Regressions!M163),ROUND(Regressions!M163, 1), NA())</f>
        <v>#N/A</v>
      </c>
      <c r="M153" s="563" t="e">
        <f>IF(ISNUMBER(Regressions!N163),ROUND(Regressions!N163, 1), NA())</f>
        <v>#N/A</v>
      </c>
      <c r="N153" s="564" t="e">
        <f>IF(ISNUMBER(Regressions!O163),ROUND(Regressions!O163, 1), NA())</f>
        <v>#N/A</v>
      </c>
      <c r="O153" s="565">
        <f>IF(ISNUMBER(Regressions!Q163),ROUND(Regressions!Q163, 1), NA())</f>
        <v>60.3</v>
      </c>
      <c r="P153" s="561" t="e">
        <f>IF(ISNUMBER(Regressions!R163),ROUND(Regressions!R163, 1), NA())</f>
        <v>#N/A</v>
      </c>
      <c r="Q153" s="567" t="e">
        <f>IF(ISNUMBER(Regressions!S163),ROUND(Regressions!S163, 1), NA())</f>
        <v>#N/A</v>
      </c>
      <c r="R153" s="563" t="e">
        <f>IF(ISNUMBER(Regressions!T163),ROUND(Regressions!T163, 1), NA())</f>
        <v>#N/A</v>
      </c>
      <c r="S153" s="564" t="e">
        <f>IF(ISNUMBER(Regressions!U163),ROUND(Regressions!U163, 1), NA())</f>
        <v>#N/A</v>
      </c>
    </row>
    <row r="154" spans="1:19" hidden="1" x14ac:dyDescent="0.25">
      <c r="A154" s="541" t="str">
        <f>+Introduction!$C$7</f>
        <v>السودان</v>
      </c>
      <c r="B154" s="542">
        <f>IF(ISBLANK(Regressions!B164), " ", Regressions!B164)</f>
        <v>2026</v>
      </c>
      <c r="C154" s="541" t="str">
        <f>HLOOKUP(Introduction!$G$4,nametranslations,28,FALSE)</f>
        <v>خبرات</v>
      </c>
      <c r="D154" s="544" t="str">
        <f>IF(ISBLANK(Regressions!D164), " ", Regressions!D164)</f>
        <v xml:space="preserve"> </v>
      </c>
      <c r="E154" s="545">
        <f>IF(ISNUMBER(Regressions!E164),ROUND(Regressions!E164, 1), NA())</f>
        <v>86.6</v>
      </c>
      <c r="F154" s="546" t="e">
        <f>IF(ISNUMBER(Regressions!F164),ROUND(Regressions!F164, 1), NA())</f>
        <v>#N/A</v>
      </c>
      <c r="G154" s="547" t="e">
        <f>IF(ISNUMBER(Regressions!G164),ROUND(Regressions!G164, 1), NA())</f>
        <v>#N/A</v>
      </c>
      <c r="H154" s="548" t="e">
        <f>IF(ISNUMBER(Regressions!H164),ROUND(Regressions!H164, 1), NA())</f>
        <v>#N/A</v>
      </c>
      <c r="I154" s="549" t="e">
        <f>IF(ISNUMBER(Regressions!I164),ROUND(Regressions!I164, 1), NA())</f>
        <v>#N/A</v>
      </c>
      <c r="J154" s="550" t="e">
        <f>IF(ISNUMBER(Regressions!K164),ROUND(Regressions!K164, 1), NA())</f>
        <v>#N/A</v>
      </c>
      <c r="K154" s="546" t="e">
        <f>IF(ISNUMBER(Regressions!L164),ROUND(Regressions!L164, 1), NA())</f>
        <v>#N/A</v>
      </c>
      <c r="L154" s="551" t="e">
        <f>IF(ISNUMBER(Regressions!M164),ROUND(Regressions!M164, 1), NA())</f>
        <v>#N/A</v>
      </c>
      <c r="M154" s="548" t="e">
        <f>IF(ISNUMBER(Regressions!N164),ROUND(Regressions!N164, 1), NA())</f>
        <v>#N/A</v>
      </c>
      <c r="N154" s="549" t="e">
        <f>IF(ISNUMBER(Regressions!O164),ROUND(Regressions!O164, 1), NA())</f>
        <v>#N/A</v>
      </c>
      <c r="O154" s="550">
        <f>IF(ISNUMBER(Regressions!Q164),ROUND(Regressions!Q164, 1), NA())</f>
        <v>60.3</v>
      </c>
      <c r="P154" s="546" t="e">
        <f>IF(ISNUMBER(Regressions!R164),ROUND(Regressions!R164, 1), NA())</f>
        <v>#N/A</v>
      </c>
      <c r="Q154" s="552" t="e">
        <f>IF(ISNUMBER(Regressions!S164),ROUND(Regressions!S164, 1), NA())</f>
        <v>#N/A</v>
      </c>
      <c r="R154" s="548" t="e">
        <f>IF(ISNUMBER(Regressions!T164),ROUND(Regressions!T164, 1), NA())</f>
        <v>#N/A</v>
      </c>
      <c r="S154" s="549" t="e">
        <f>IF(ISNUMBER(Regressions!U164),ROUND(Regressions!U164, 1), NA())</f>
        <v>#N/A</v>
      </c>
    </row>
    <row r="155" spans="1:19" hidden="1" x14ac:dyDescent="0.25">
      <c r="A155" s="541" t="str">
        <f>+Introduction!$C$7</f>
        <v>السودان</v>
      </c>
      <c r="B155" s="542">
        <f>IF(ISBLANK(Regressions!B165), " ", Regressions!B165)</f>
        <v>2027</v>
      </c>
      <c r="C155" s="541" t="str">
        <f>HLOOKUP(Introduction!$G$4,nametranslations,28,FALSE)</f>
        <v>خبرات</v>
      </c>
      <c r="D155" s="544" t="str">
        <f>IF(ISBLANK(Regressions!D165), " ", Regressions!D165)</f>
        <v xml:space="preserve"> </v>
      </c>
      <c r="E155" s="545" t="e">
        <f>IF(ISNUMBER(Regressions!E165),ROUND(Regressions!E165, 1), NA())</f>
        <v>#N/A</v>
      </c>
      <c r="F155" s="546" t="e">
        <f>IF(ISNUMBER(Regressions!F165),ROUND(Regressions!F165, 1), NA())</f>
        <v>#N/A</v>
      </c>
      <c r="G155" s="547" t="e">
        <f>IF(ISNUMBER(Regressions!G165),ROUND(Regressions!G165, 1), NA())</f>
        <v>#N/A</v>
      </c>
      <c r="H155" s="548" t="e">
        <f>IF(ISNUMBER(Regressions!H165),ROUND(Regressions!H165, 1), NA())</f>
        <v>#N/A</v>
      </c>
      <c r="I155" s="549" t="e">
        <f>IF(ISNUMBER(Regressions!I165),ROUND(Regressions!I165, 1), NA())</f>
        <v>#N/A</v>
      </c>
      <c r="J155" s="550" t="e">
        <f>IF(ISNUMBER(Regressions!K165),ROUND(Regressions!K165, 1), NA())</f>
        <v>#N/A</v>
      </c>
      <c r="K155" s="546" t="e">
        <f>IF(ISNUMBER(Regressions!L165),ROUND(Regressions!L165, 1), NA())</f>
        <v>#N/A</v>
      </c>
      <c r="L155" s="551" t="e">
        <f>IF(ISNUMBER(Regressions!M165),ROUND(Regressions!M165, 1), NA())</f>
        <v>#N/A</v>
      </c>
      <c r="M155" s="548" t="e">
        <f>IF(ISNUMBER(Regressions!N165),ROUND(Regressions!N165, 1), NA())</f>
        <v>#N/A</v>
      </c>
      <c r="N155" s="549" t="e">
        <f>IF(ISNUMBER(Regressions!O165),ROUND(Regressions!O165, 1), NA())</f>
        <v>#N/A</v>
      </c>
      <c r="O155" s="550" t="e">
        <f>IF(ISNUMBER(Regressions!Q165),ROUND(Regressions!Q165, 1), NA())</f>
        <v>#N/A</v>
      </c>
      <c r="P155" s="546" t="e">
        <f>IF(ISNUMBER(Regressions!R165),ROUND(Regressions!R165, 1), NA())</f>
        <v>#N/A</v>
      </c>
      <c r="Q155" s="552" t="e">
        <f>IF(ISNUMBER(Regressions!S165),ROUND(Regressions!S165, 1), NA())</f>
        <v>#N/A</v>
      </c>
      <c r="R155" s="548" t="e">
        <f>IF(ISNUMBER(Regressions!T165),ROUND(Regressions!T165, 1), NA())</f>
        <v>#N/A</v>
      </c>
      <c r="S155" s="549" t="e">
        <f>IF(ISNUMBER(Regressions!U165),ROUND(Regressions!U165, 1), NA())</f>
        <v>#N/A</v>
      </c>
    </row>
    <row r="156" spans="1:19" hidden="1" x14ac:dyDescent="0.25">
      <c r="A156" s="541" t="str">
        <f>+Introduction!$C$7</f>
        <v>السودان</v>
      </c>
      <c r="B156" s="542">
        <f>IF(ISBLANK(Regressions!B166), " ", Regressions!B166)</f>
        <v>2028</v>
      </c>
      <c r="C156" s="541" t="str">
        <f>HLOOKUP(Introduction!$G$4,nametranslations,28,FALSE)</f>
        <v>خبرات</v>
      </c>
      <c r="D156" s="544" t="str">
        <f>IF(ISBLANK(Regressions!D166), " ", Regressions!D166)</f>
        <v xml:space="preserve"> </v>
      </c>
      <c r="E156" s="545" t="e">
        <f>IF(ISNUMBER(Regressions!E166),ROUND(Regressions!E166, 1), NA())</f>
        <v>#N/A</v>
      </c>
      <c r="F156" s="546" t="e">
        <f>IF(ISNUMBER(Regressions!F166),ROUND(Regressions!F166, 1), NA())</f>
        <v>#N/A</v>
      </c>
      <c r="G156" s="547" t="e">
        <f>IF(ISNUMBER(Regressions!G166),ROUND(Regressions!G166, 1), NA())</f>
        <v>#N/A</v>
      </c>
      <c r="H156" s="548" t="e">
        <f>IF(ISNUMBER(Regressions!H166),ROUND(Regressions!H166, 1), NA())</f>
        <v>#N/A</v>
      </c>
      <c r="I156" s="549" t="e">
        <f>IF(ISNUMBER(Regressions!I166),ROUND(Regressions!I166, 1), NA())</f>
        <v>#N/A</v>
      </c>
      <c r="J156" s="550" t="e">
        <f>IF(ISNUMBER(Regressions!K166),ROUND(Regressions!K166, 1), NA())</f>
        <v>#N/A</v>
      </c>
      <c r="K156" s="546" t="e">
        <f>IF(ISNUMBER(Regressions!L166),ROUND(Regressions!L166, 1), NA())</f>
        <v>#N/A</v>
      </c>
      <c r="L156" s="551" t="e">
        <f>IF(ISNUMBER(Regressions!M166),ROUND(Regressions!M166, 1), NA())</f>
        <v>#N/A</v>
      </c>
      <c r="M156" s="548" t="e">
        <f>IF(ISNUMBER(Regressions!N166),ROUND(Regressions!N166, 1), NA())</f>
        <v>#N/A</v>
      </c>
      <c r="N156" s="549" t="e">
        <f>IF(ISNUMBER(Regressions!O166),ROUND(Regressions!O166, 1), NA())</f>
        <v>#N/A</v>
      </c>
      <c r="O156" s="550" t="e">
        <f>IF(ISNUMBER(Regressions!Q166),ROUND(Regressions!Q166, 1), NA())</f>
        <v>#N/A</v>
      </c>
      <c r="P156" s="546" t="e">
        <f>IF(ISNUMBER(Regressions!R166),ROUND(Regressions!R166, 1), NA())</f>
        <v>#N/A</v>
      </c>
      <c r="Q156" s="552" t="e">
        <f>IF(ISNUMBER(Regressions!S166),ROUND(Regressions!S166, 1), NA())</f>
        <v>#N/A</v>
      </c>
      <c r="R156" s="548" t="e">
        <f>IF(ISNUMBER(Regressions!T166),ROUND(Regressions!T166, 1), NA())</f>
        <v>#N/A</v>
      </c>
      <c r="S156" s="549" t="e">
        <f>IF(ISNUMBER(Regressions!U166),ROUND(Regressions!U166, 1), NA())</f>
        <v>#N/A</v>
      </c>
    </row>
    <row r="157" spans="1:19" hidden="1" x14ac:dyDescent="0.25">
      <c r="A157" s="541" t="str">
        <f>+Introduction!$C$7</f>
        <v>السودان</v>
      </c>
      <c r="B157" s="542">
        <f>IF(ISBLANK(Regressions!B167), " ", Regressions!B167)</f>
        <v>2029</v>
      </c>
      <c r="C157" s="541" t="str">
        <f>HLOOKUP(Introduction!$G$4,nametranslations,28,FALSE)</f>
        <v>خبرات</v>
      </c>
      <c r="D157" s="544" t="str">
        <f>IF(ISBLANK(Regressions!D167), " ", Regressions!D167)</f>
        <v xml:space="preserve"> </v>
      </c>
      <c r="E157" s="545" t="e">
        <f>IF(ISNUMBER(Regressions!E167),ROUND(Regressions!E167, 1), NA())</f>
        <v>#N/A</v>
      </c>
      <c r="F157" s="546" t="e">
        <f>IF(ISNUMBER(Regressions!F167),ROUND(Regressions!F167, 1), NA())</f>
        <v>#N/A</v>
      </c>
      <c r="G157" s="547" t="e">
        <f>IF(ISNUMBER(Regressions!G167),ROUND(Regressions!G167, 1), NA())</f>
        <v>#N/A</v>
      </c>
      <c r="H157" s="548" t="e">
        <f>IF(ISNUMBER(Regressions!H167),ROUND(Regressions!H167, 1), NA())</f>
        <v>#N/A</v>
      </c>
      <c r="I157" s="549" t="e">
        <f>IF(ISNUMBER(Regressions!I167),ROUND(Regressions!I167, 1), NA())</f>
        <v>#N/A</v>
      </c>
      <c r="J157" s="550" t="e">
        <f>IF(ISNUMBER(Regressions!K167),ROUND(Regressions!K167, 1), NA())</f>
        <v>#N/A</v>
      </c>
      <c r="K157" s="546" t="e">
        <f>IF(ISNUMBER(Regressions!L167),ROUND(Regressions!L167, 1), NA())</f>
        <v>#N/A</v>
      </c>
      <c r="L157" s="551" t="e">
        <f>IF(ISNUMBER(Regressions!M167),ROUND(Regressions!M167, 1), NA())</f>
        <v>#N/A</v>
      </c>
      <c r="M157" s="548" t="e">
        <f>IF(ISNUMBER(Regressions!N167),ROUND(Regressions!N167, 1), NA())</f>
        <v>#N/A</v>
      </c>
      <c r="N157" s="549" t="e">
        <f>IF(ISNUMBER(Regressions!O167),ROUND(Regressions!O167, 1), NA())</f>
        <v>#N/A</v>
      </c>
      <c r="O157" s="550" t="e">
        <f>IF(ISNUMBER(Regressions!Q167),ROUND(Regressions!Q167, 1), NA())</f>
        <v>#N/A</v>
      </c>
      <c r="P157" s="546" t="e">
        <f>IF(ISNUMBER(Regressions!R167),ROUND(Regressions!R167, 1), NA())</f>
        <v>#N/A</v>
      </c>
      <c r="Q157" s="552" t="e">
        <f>IF(ISNUMBER(Regressions!S167),ROUND(Regressions!S167, 1), NA())</f>
        <v>#N/A</v>
      </c>
      <c r="R157" s="548" t="e">
        <f>IF(ISNUMBER(Regressions!T167),ROUND(Regressions!T167, 1), NA())</f>
        <v>#N/A</v>
      </c>
      <c r="S157" s="549" t="e">
        <f>IF(ISNUMBER(Regressions!U167),ROUND(Regressions!U167, 1), NA())</f>
        <v>#N/A</v>
      </c>
    </row>
    <row r="158" spans="1:19" hidden="1" x14ac:dyDescent="0.25">
      <c r="A158" s="541" t="str">
        <f>+Introduction!$C$7</f>
        <v>السودان</v>
      </c>
      <c r="B158" s="542">
        <f>IF(ISBLANK(Regressions!B168), " ", Regressions!B168)</f>
        <v>2030</v>
      </c>
      <c r="C158" s="541" t="str">
        <f>HLOOKUP(Introduction!$G$4,nametranslations,28,FALSE)</f>
        <v>خبرات</v>
      </c>
      <c r="D158" s="544" t="str">
        <f>IF(ISBLANK(Regressions!D168), " ", Regressions!D168)</f>
        <v xml:space="preserve"> </v>
      </c>
      <c r="E158" s="545" t="e">
        <f>IF(ISNUMBER(Regressions!E168),ROUND(Regressions!E168, 1), NA())</f>
        <v>#N/A</v>
      </c>
      <c r="F158" s="546" t="e">
        <f>IF(ISNUMBER(Regressions!F168),ROUND(Regressions!F168, 1), NA())</f>
        <v>#N/A</v>
      </c>
      <c r="G158" s="547" t="e">
        <f>IF(ISNUMBER(Regressions!G168),ROUND(Regressions!G168, 1), NA())</f>
        <v>#N/A</v>
      </c>
      <c r="H158" s="548" t="e">
        <f>IF(ISNUMBER(Regressions!H168),ROUND(Regressions!H168, 1), NA())</f>
        <v>#N/A</v>
      </c>
      <c r="I158" s="549" t="e">
        <f>IF(ISNUMBER(Regressions!I168),ROUND(Regressions!I168, 1), NA())</f>
        <v>#N/A</v>
      </c>
      <c r="J158" s="550" t="e">
        <f>IF(ISNUMBER(Regressions!K168),ROUND(Regressions!K168, 1), NA())</f>
        <v>#N/A</v>
      </c>
      <c r="K158" s="546" t="e">
        <f>IF(ISNUMBER(Regressions!L168),ROUND(Regressions!L168, 1), NA())</f>
        <v>#N/A</v>
      </c>
      <c r="L158" s="551" t="e">
        <f>IF(ISNUMBER(Regressions!M168),ROUND(Regressions!M168, 1), NA())</f>
        <v>#N/A</v>
      </c>
      <c r="M158" s="548" t="e">
        <f>IF(ISNUMBER(Regressions!N168),ROUND(Regressions!N168, 1), NA())</f>
        <v>#N/A</v>
      </c>
      <c r="N158" s="549" t="e">
        <f>IF(ISNUMBER(Regressions!O168),ROUND(Regressions!O168, 1), NA())</f>
        <v>#N/A</v>
      </c>
      <c r="O158" s="550" t="e">
        <f>IF(ISNUMBER(Regressions!Q168),ROUND(Regressions!Q168, 1), NA())</f>
        <v>#N/A</v>
      </c>
      <c r="P158" s="546" t="e">
        <f>IF(ISNUMBER(Regressions!R168),ROUND(Regressions!R168, 1), NA())</f>
        <v>#N/A</v>
      </c>
      <c r="Q158" s="552" t="e">
        <f>IF(ISNUMBER(Regressions!S168),ROUND(Regressions!S168, 1), NA())</f>
        <v>#N/A</v>
      </c>
      <c r="R158" s="548" t="e">
        <f>IF(ISNUMBER(Regressions!T168),ROUND(Regressions!T168, 1), NA())</f>
        <v>#N/A</v>
      </c>
      <c r="S158" s="549" t="e">
        <f>IF(ISNUMBER(Regressions!U168),ROUND(Regressions!U168, 1), NA())</f>
        <v>#N/A</v>
      </c>
    </row>
    <row r="159" spans="1:19" x14ac:dyDescent="0.25">
      <c r="A159" s="541" t="str">
        <f>+Introduction!$C$7</f>
        <v>السودان</v>
      </c>
      <c r="B159" s="542">
        <f>IF(ISBLANK(Regressions!B169), " ", Regressions!B169)</f>
        <v>2000</v>
      </c>
      <c r="C159" s="541" t="str">
        <f>HLOOKUP(Introduction!$G$4,nametranslations,29,FALSE)</f>
        <v>ثانوي</v>
      </c>
      <c r="D159" s="544">
        <f>IF(ISBLANK(Regressions!D169), " ", Regressions!D169)</f>
        <v>3284240</v>
      </c>
      <c r="E159" s="545" t="e">
        <f>IF(ISNUMBER(Regressions!E169),ROUND(Regressions!E169, 1), NA())</f>
        <v>#N/A</v>
      </c>
      <c r="F159" s="546" t="e">
        <f>IF(ISNUMBER(Regressions!F169),ROUND(Regressions!F169, 1), NA())</f>
        <v>#N/A</v>
      </c>
      <c r="G159" s="547" t="e">
        <f>IF(ISNUMBER(Regressions!G169),ROUND(Regressions!G169, 1), NA())</f>
        <v>#N/A</v>
      </c>
      <c r="H159" s="548" t="e">
        <f>IF(ISNUMBER(Regressions!H169),ROUND(Regressions!H169, 1), NA())</f>
        <v>#N/A</v>
      </c>
      <c r="I159" s="549" t="e">
        <f>IF(ISNUMBER(Regressions!I169),ROUND(Regressions!I169, 1), NA())</f>
        <v>#N/A</v>
      </c>
      <c r="J159" s="550" t="e">
        <f>IF(ISNUMBER(Regressions!K169),ROUND(Regressions!K169, 1), NA())</f>
        <v>#N/A</v>
      </c>
      <c r="K159" s="546" t="e">
        <f>IF(ISNUMBER(Regressions!L169),ROUND(Regressions!L169, 1), NA())</f>
        <v>#N/A</v>
      </c>
      <c r="L159" s="551" t="e">
        <f>IF(ISNUMBER(Regressions!M169),ROUND(Regressions!M169, 1), NA())</f>
        <v>#N/A</v>
      </c>
      <c r="M159" s="548" t="e">
        <f>IF(ISNUMBER(Regressions!N169),ROUND(Regressions!N169, 1), NA())</f>
        <v>#N/A</v>
      </c>
      <c r="N159" s="549" t="e">
        <f>IF(ISNUMBER(Regressions!O169),ROUND(Regressions!O169, 1), NA())</f>
        <v>#N/A</v>
      </c>
      <c r="O159" s="550" t="e">
        <f>IF(ISNUMBER(Regressions!Q169),ROUND(Regressions!Q169, 1), NA())</f>
        <v>#N/A</v>
      </c>
      <c r="P159" s="546" t="e">
        <f>IF(ISNUMBER(Regressions!R169),ROUND(Regressions!R169, 1), NA())</f>
        <v>#N/A</v>
      </c>
      <c r="Q159" s="552" t="e">
        <f>IF(ISNUMBER(Regressions!S169),ROUND(Regressions!S169, 1), NA())</f>
        <v>#N/A</v>
      </c>
      <c r="R159" s="548" t="e">
        <f>IF(ISNUMBER(Regressions!T169),ROUND(Regressions!T169, 1), NA())</f>
        <v>#N/A</v>
      </c>
      <c r="S159" s="549" t="e">
        <f>IF(ISNUMBER(Regressions!U169),ROUND(Regressions!U169, 1), NA())</f>
        <v>#N/A</v>
      </c>
    </row>
    <row r="160" spans="1:19" x14ac:dyDescent="0.25">
      <c r="A160" s="541" t="str">
        <f>+Introduction!$C$7</f>
        <v>السودان</v>
      </c>
      <c r="B160" s="542">
        <f>IF(ISBLANK(Regressions!B170), " ", Regressions!B170)</f>
        <v>2001</v>
      </c>
      <c r="C160" s="541" t="str">
        <f>HLOOKUP(Introduction!$G$4,nametranslations,29,FALSE)</f>
        <v>ثانوي</v>
      </c>
      <c r="D160" s="544">
        <f>IF(ISBLANK(Regressions!D170), " ", Regressions!D170)</f>
        <v>3365939</v>
      </c>
      <c r="E160" s="545" t="e">
        <f>IF(ISNUMBER(Regressions!E170),ROUND(Regressions!E170, 1), NA())</f>
        <v>#N/A</v>
      </c>
      <c r="F160" s="546" t="e">
        <f>IF(ISNUMBER(Regressions!F170),ROUND(Regressions!F170, 1), NA())</f>
        <v>#N/A</v>
      </c>
      <c r="G160" s="547" t="e">
        <f>IF(ISNUMBER(Regressions!G170),ROUND(Regressions!G170, 1), NA())</f>
        <v>#N/A</v>
      </c>
      <c r="H160" s="548" t="e">
        <f>IF(ISNUMBER(Regressions!H170),ROUND(Regressions!H170, 1), NA())</f>
        <v>#N/A</v>
      </c>
      <c r="I160" s="549" t="e">
        <f>IF(ISNUMBER(Regressions!I170),ROUND(Regressions!I170, 1), NA())</f>
        <v>#N/A</v>
      </c>
      <c r="J160" s="550" t="e">
        <f>IF(ISNUMBER(Regressions!K170),ROUND(Regressions!K170, 1), NA())</f>
        <v>#N/A</v>
      </c>
      <c r="K160" s="546" t="e">
        <f>IF(ISNUMBER(Regressions!L170),ROUND(Regressions!L170, 1), NA())</f>
        <v>#N/A</v>
      </c>
      <c r="L160" s="551" t="e">
        <f>IF(ISNUMBER(Regressions!M170),ROUND(Regressions!M170, 1), NA())</f>
        <v>#N/A</v>
      </c>
      <c r="M160" s="548" t="e">
        <f>IF(ISNUMBER(Regressions!N170),ROUND(Regressions!N170, 1), NA())</f>
        <v>#N/A</v>
      </c>
      <c r="N160" s="549" t="e">
        <f>IF(ISNUMBER(Regressions!O170),ROUND(Regressions!O170, 1), NA())</f>
        <v>#N/A</v>
      </c>
      <c r="O160" s="550" t="e">
        <f>IF(ISNUMBER(Regressions!Q170),ROUND(Regressions!Q170, 1), NA())</f>
        <v>#N/A</v>
      </c>
      <c r="P160" s="546" t="e">
        <f>IF(ISNUMBER(Regressions!R170),ROUND(Regressions!R170, 1), NA())</f>
        <v>#N/A</v>
      </c>
      <c r="Q160" s="552" t="e">
        <f>IF(ISNUMBER(Regressions!S170),ROUND(Regressions!S170, 1), NA())</f>
        <v>#N/A</v>
      </c>
      <c r="R160" s="548" t="e">
        <f>IF(ISNUMBER(Regressions!T170),ROUND(Regressions!T170, 1), NA())</f>
        <v>#N/A</v>
      </c>
      <c r="S160" s="549" t="e">
        <f>IF(ISNUMBER(Regressions!U170),ROUND(Regressions!U170, 1), NA())</f>
        <v>#N/A</v>
      </c>
    </row>
    <row r="161" spans="1:19" x14ac:dyDescent="0.25">
      <c r="A161" s="541" t="str">
        <f>+Introduction!$C$7</f>
        <v>السودان</v>
      </c>
      <c r="B161" s="542">
        <f>IF(ISBLANK(Regressions!B171), " ", Regressions!B171)</f>
        <v>2002</v>
      </c>
      <c r="C161" s="541" t="str">
        <f>HLOOKUP(Introduction!$G$4,nametranslations,29,FALSE)</f>
        <v>ثانوي</v>
      </c>
      <c r="D161" s="544">
        <f>IF(ISBLANK(Regressions!D171), " ", Regressions!D171)</f>
        <v>3448842</v>
      </c>
      <c r="E161" s="545" t="e">
        <f>IF(ISNUMBER(Regressions!E171),ROUND(Regressions!E171, 1), NA())</f>
        <v>#N/A</v>
      </c>
      <c r="F161" s="546" t="e">
        <f>IF(ISNUMBER(Regressions!F171),ROUND(Regressions!F171, 1), NA())</f>
        <v>#N/A</v>
      </c>
      <c r="G161" s="547" t="e">
        <f>IF(ISNUMBER(Regressions!G171),ROUND(Regressions!G171, 1), NA())</f>
        <v>#N/A</v>
      </c>
      <c r="H161" s="548" t="e">
        <f>IF(ISNUMBER(Regressions!H171),ROUND(Regressions!H171, 1), NA())</f>
        <v>#N/A</v>
      </c>
      <c r="I161" s="549" t="e">
        <f>IF(ISNUMBER(Regressions!I171),ROUND(Regressions!I171, 1), NA())</f>
        <v>#N/A</v>
      </c>
      <c r="J161" s="550" t="e">
        <f>IF(ISNUMBER(Regressions!K171),ROUND(Regressions!K171, 1), NA())</f>
        <v>#N/A</v>
      </c>
      <c r="K161" s="546" t="e">
        <f>IF(ISNUMBER(Regressions!L171),ROUND(Regressions!L171, 1), NA())</f>
        <v>#N/A</v>
      </c>
      <c r="L161" s="551" t="e">
        <f>IF(ISNUMBER(Regressions!M171),ROUND(Regressions!M171, 1), NA())</f>
        <v>#N/A</v>
      </c>
      <c r="M161" s="548" t="e">
        <f>IF(ISNUMBER(Regressions!N171),ROUND(Regressions!N171, 1), NA())</f>
        <v>#N/A</v>
      </c>
      <c r="N161" s="549" t="e">
        <f>IF(ISNUMBER(Regressions!O171),ROUND(Regressions!O171, 1), NA())</f>
        <v>#N/A</v>
      </c>
      <c r="O161" s="550" t="e">
        <f>IF(ISNUMBER(Regressions!Q171),ROUND(Regressions!Q171, 1), NA())</f>
        <v>#N/A</v>
      </c>
      <c r="P161" s="546" t="e">
        <f>IF(ISNUMBER(Regressions!R171),ROUND(Regressions!R171, 1), NA())</f>
        <v>#N/A</v>
      </c>
      <c r="Q161" s="552" t="e">
        <f>IF(ISNUMBER(Regressions!S171),ROUND(Regressions!S171, 1), NA())</f>
        <v>#N/A</v>
      </c>
      <c r="R161" s="548" t="e">
        <f>IF(ISNUMBER(Regressions!T171),ROUND(Regressions!T171, 1), NA())</f>
        <v>#N/A</v>
      </c>
      <c r="S161" s="549" t="e">
        <f>IF(ISNUMBER(Regressions!U171),ROUND(Regressions!U171, 1), NA())</f>
        <v>#N/A</v>
      </c>
    </row>
    <row r="162" spans="1:19" x14ac:dyDescent="0.25">
      <c r="A162" s="541" t="str">
        <f>+Introduction!$C$7</f>
        <v>السودان</v>
      </c>
      <c r="B162" s="542">
        <f>IF(ISBLANK(Regressions!B172), " ", Regressions!B172)</f>
        <v>2003</v>
      </c>
      <c r="C162" s="541" t="str">
        <f>HLOOKUP(Introduction!$G$4,nametranslations,29,FALSE)</f>
        <v>ثانوي</v>
      </c>
      <c r="D162" s="544">
        <f>IF(ISBLANK(Regressions!D172), " ", Regressions!D172)</f>
        <v>3527012</v>
      </c>
      <c r="E162" s="545" t="e">
        <f>IF(ISNUMBER(Regressions!E172),ROUND(Regressions!E172, 1), NA())</f>
        <v>#N/A</v>
      </c>
      <c r="F162" s="546" t="e">
        <f>IF(ISNUMBER(Regressions!F172),ROUND(Regressions!F172, 1), NA())</f>
        <v>#N/A</v>
      </c>
      <c r="G162" s="547" t="e">
        <f>IF(ISNUMBER(Regressions!G172),ROUND(Regressions!G172, 1), NA())</f>
        <v>#N/A</v>
      </c>
      <c r="H162" s="548" t="e">
        <f>IF(ISNUMBER(Regressions!H172),ROUND(Regressions!H172, 1), NA())</f>
        <v>#N/A</v>
      </c>
      <c r="I162" s="549" t="e">
        <f>IF(ISNUMBER(Regressions!I172),ROUND(Regressions!I172, 1), NA())</f>
        <v>#N/A</v>
      </c>
      <c r="J162" s="550" t="e">
        <f>IF(ISNUMBER(Regressions!K172),ROUND(Regressions!K172, 1), NA())</f>
        <v>#N/A</v>
      </c>
      <c r="K162" s="546" t="e">
        <f>IF(ISNUMBER(Regressions!L172),ROUND(Regressions!L172, 1), NA())</f>
        <v>#N/A</v>
      </c>
      <c r="L162" s="551" t="e">
        <f>IF(ISNUMBER(Regressions!M172),ROUND(Regressions!M172, 1), NA())</f>
        <v>#N/A</v>
      </c>
      <c r="M162" s="548" t="e">
        <f>IF(ISNUMBER(Regressions!N172),ROUND(Regressions!N172, 1), NA())</f>
        <v>#N/A</v>
      </c>
      <c r="N162" s="549" t="e">
        <f>IF(ISNUMBER(Regressions!O172),ROUND(Regressions!O172, 1), NA())</f>
        <v>#N/A</v>
      </c>
      <c r="O162" s="550" t="e">
        <f>IF(ISNUMBER(Regressions!Q172),ROUND(Regressions!Q172, 1), NA())</f>
        <v>#N/A</v>
      </c>
      <c r="P162" s="546" t="e">
        <f>IF(ISNUMBER(Regressions!R172),ROUND(Regressions!R172, 1), NA())</f>
        <v>#N/A</v>
      </c>
      <c r="Q162" s="552" t="e">
        <f>IF(ISNUMBER(Regressions!S172),ROUND(Regressions!S172, 1), NA())</f>
        <v>#N/A</v>
      </c>
      <c r="R162" s="548" t="e">
        <f>IF(ISNUMBER(Regressions!T172),ROUND(Regressions!T172, 1), NA())</f>
        <v>#N/A</v>
      </c>
      <c r="S162" s="549" t="e">
        <f>IF(ISNUMBER(Regressions!U172),ROUND(Regressions!U172, 1), NA())</f>
        <v>#N/A</v>
      </c>
    </row>
    <row r="163" spans="1:19" x14ac:dyDescent="0.25">
      <c r="A163" s="541" t="str">
        <f>+Introduction!$C$7</f>
        <v>السودان</v>
      </c>
      <c r="B163" s="542">
        <f>IF(ISBLANK(Regressions!B173), " ", Regressions!B173)</f>
        <v>2004</v>
      </c>
      <c r="C163" s="541" t="str">
        <f>HLOOKUP(Introduction!$G$4,nametranslations,29,FALSE)</f>
        <v>ثانوي</v>
      </c>
      <c r="D163" s="544">
        <f>IF(ISBLANK(Regressions!D173), " ", Regressions!D173)</f>
        <v>3596546</v>
      </c>
      <c r="E163" s="545" t="e">
        <f>IF(ISNUMBER(Regressions!E173),ROUND(Regressions!E173, 1), NA())</f>
        <v>#N/A</v>
      </c>
      <c r="F163" s="546" t="e">
        <f>IF(ISNUMBER(Regressions!F173),ROUND(Regressions!F173, 1), NA())</f>
        <v>#N/A</v>
      </c>
      <c r="G163" s="547" t="e">
        <f>IF(ISNUMBER(Regressions!G173),ROUND(Regressions!G173, 1), NA())</f>
        <v>#N/A</v>
      </c>
      <c r="H163" s="548" t="e">
        <f>IF(ISNUMBER(Regressions!H173),ROUND(Regressions!H173, 1), NA())</f>
        <v>#N/A</v>
      </c>
      <c r="I163" s="549" t="e">
        <f>IF(ISNUMBER(Regressions!I173),ROUND(Regressions!I173, 1), NA())</f>
        <v>#N/A</v>
      </c>
      <c r="J163" s="550" t="e">
        <f>IF(ISNUMBER(Regressions!K173),ROUND(Regressions!K173, 1), NA())</f>
        <v>#N/A</v>
      </c>
      <c r="K163" s="546" t="e">
        <f>IF(ISNUMBER(Regressions!L173),ROUND(Regressions!L173, 1), NA())</f>
        <v>#N/A</v>
      </c>
      <c r="L163" s="551" t="e">
        <f>IF(ISNUMBER(Regressions!M173),ROUND(Regressions!M173, 1), NA())</f>
        <v>#N/A</v>
      </c>
      <c r="M163" s="548" t="e">
        <f>IF(ISNUMBER(Regressions!N173),ROUND(Regressions!N173, 1), NA())</f>
        <v>#N/A</v>
      </c>
      <c r="N163" s="549" t="e">
        <f>IF(ISNUMBER(Regressions!O173),ROUND(Regressions!O173, 1), NA())</f>
        <v>#N/A</v>
      </c>
      <c r="O163" s="550" t="e">
        <f>IF(ISNUMBER(Regressions!Q173),ROUND(Regressions!Q173, 1), NA())</f>
        <v>#N/A</v>
      </c>
      <c r="P163" s="546" t="e">
        <f>IF(ISNUMBER(Regressions!R173),ROUND(Regressions!R173, 1), NA())</f>
        <v>#N/A</v>
      </c>
      <c r="Q163" s="552" t="e">
        <f>IF(ISNUMBER(Regressions!S173),ROUND(Regressions!S173, 1), NA())</f>
        <v>#N/A</v>
      </c>
      <c r="R163" s="548" t="e">
        <f>IF(ISNUMBER(Regressions!T173),ROUND(Regressions!T173, 1), NA())</f>
        <v>#N/A</v>
      </c>
      <c r="S163" s="549" t="e">
        <f>IF(ISNUMBER(Regressions!U173),ROUND(Regressions!U173, 1), NA())</f>
        <v>#N/A</v>
      </c>
    </row>
    <row r="164" spans="1:19" x14ac:dyDescent="0.25">
      <c r="A164" s="541" t="str">
        <f>+Introduction!$C$7</f>
        <v>السودان</v>
      </c>
      <c r="B164" s="542">
        <f>IF(ISBLANK(Regressions!B174), " ", Regressions!B174)</f>
        <v>2005</v>
      </c>
      <c r="C164" s="541" t="str">
        <f>HLOOKUP(Introduction!$G$4,nametranslations,29,FALSE)</f>
        <v>ثانوي</v>
      </c>
      <c r="D164" s="544">
        <f>IF(ISBLANK(Regressions!D174), " ", Regressions!D174)</f>
        <v>3696380</v>
      </c>
      <c r="E164" s="545" t="e">
        <f>IF(ISNUMBER(Regressions!E174),ROUND(Regressions!E174, 1), NA())</f>
        <v>#N/A</v>
      </c>
      <c r="F164" s="546" t="e">
        <f>IF(ISNUMBER(Regressions!F174),ROUND(Regressions!F174, 1), NA())</f>
        <v>#N/A</v>
      </c>
      <c r="G164" s="547" t="e">
        <f>IF(ISNUMBER(Regressions!G174),ROUND(Regressions!G174, 1), NA())</f>
        <v>#N/A</v>
      </c>
      <c r="H164" s="548" t="e">
        <f>IF(ISNUMBER(Regressions!H174),ROUND(Regressions!H174, 1), NA())</f>
        <v>#N/A</v>
      </c>
      <c r="I164" s="549" t="e">
        <f>IF(ISNUMBER(Regressions!I174),ROUND(Regressions!I174, 1), NA())</f>
        <v>#N/A</v>
      </c>
      <c r="J164" s="550" t="e">
        <f>IF(ISNUMBER(Regressions!K174),ROUND(Regressions!K174, 1), NA())</f>
        <v>#N/A</v>
      </c>
      <c r="K164" s="546" t="e">
        <f>IF(ISNUMBER(Regressions!L174),ROUND(Regressions!L174, 1), NA())</f>
        <v>#N/A</v>
      </c>
      <c r="L164" s="551" t="e">
        <f>IF(ISNUMBER(Regressions!M174),ROUND(Regressions!M174, 1), NA())</f>
        <v>#N/A</v>
      </c>
      <c r="M164" s="548" t="e">
        <f>IF(ISNUMBER(Regressions!N174),ROUND(Regressions!N174, 1), NA())</f>
        <v>#N/A</v>
      </c>
      <c r="N164" s="549" t="e">
        <f>IF(ISNUMBER(Regressions!O174),ROUND(Regressions!O174, 1), NA())</f>
        <v>#N/A</v>
      </c>
      <c r="O164" s="550" t="e">
        <f>IF(ISNUMBER(Regressions!Q174),ROUND(Regressions!Q174, 1), NA())</f>
        <v>#N/A</v>
      </c>
      <c r="P164" s="546" t="e">
        <f>IF(ISNUMBER(Regressions!R174),ROUND(Regressions!R174, 1), NA())</f>
        <v>#N/A</v>
      </c>
      <c r="Q164" s="552" t="e">
        <f>IF(ISNUMBER(Regressions!S174),ROUND(Regressions!S174, 1), NA())</f>
        <v>#N/A</v>
      </c>
      <c r="R164" s="548" t="e">
        <f>IF(ISNUMBER(Regressions!T174),ROUND(Regressions!T174, 1), NA())</f>
        <v>#N/A</v>
      </c>
      <c r="S164" s="549" t="e">
        <f>IF(ISNUMBER(Regressions!U174),ROUND(Regressions!U174, 1), NA())</f>
        <v>#N/A</v>
      </c>
    </row>
    <row r="165" spans="1:19" x14ac:dyDescent="0.25">
      <c r="A165" s="541" t="str">
        <f>+Introduction!$C$7</f>
        <v>السودان</v>
      </c>
      <c r="B165" s="542">
        <f>IF(ISBLANK(Regressions!B175), " ", Regressions!B175)</f>
        <v>2006</v>
      </c>
      <c r="C165" s="541" t="str">
        <f>HLOOKUP(Introduction!$G$4,nametranslations,29,FALSE)</f>
        <v>ثانوي</v>
      </c>
      <c r="D165" s="544">
        <f>IF(ISBLANK(Regressions!D175), " ", Regressions!D175)</f>
        <v>3803343</v>
      </c>
      <c r="E165" s="545" t="e">
        <f>IF(ISNUMBER(Regressions!E175),ROUND(Regressions!E175, 1), NA())</f>
        <v>#N/A</v>
      </c>
      <c r="F165" s="546" t="e">
        <f>IF(ISNUMBER(Regressions!F175),ROUND(Regressions!F175, 1), NA())</f>
        <v>#N/A</v>
      </c>
      <c r="G165" s="547" t="e">
        <f>IF(ISNUMBER(Regressions!G175),ROUND(Regressions!G175, 1), NA())</f>
        <v>#N/A</v>
      </c>
      <c r="H165" s="548" t="e">
        <f>IF(ISNUMBER(Regressions!H175),ROUND(Regressions!H175, 1), NA())</f>
        <v>#N/A</v>
      </c>
      <c r="I165" s="549" t="e">
        <f>IF(ISNUMBER(Regressions!I175),ROUND(Regressions!I175, 1), NA())</f>
        <v>#N/A</v>
      </c>
      <c r="J165" s="550" t="e">
        <f>IF(ISNUMBER(Regressions!K175),ROUND(Regressions!K175, 1), NA())</f>
        <v>#N/A</v>
      </c>
      <c r="K165" s="546" t="e">
        <f>IF(ISNUMBER(Regressions!L175),ROUND(Regressions!L175, 1), NA())</f>
        <v>#N/A</v>
      </c>
      <c r="L165" s="551" t="e">
        <f>IF(ISNUMBER(Regressions!M175),ROUND(Regressions!M175, 1), NA())</f>
        <v>#N/A</v>
      </c>
      <c r="M165" s="548" t="e">
        <f>IF(ISNUMBER(Regressions!N175),ROUND(Regressions!N175, 1), NA())</f>
        <v>#N/A</v>
      </c>
      <c r="N165" s="549" t="e">
        <f>IF(ISNUMBER(Regressions!O175),ROUND(Regressions!O175, 1), NA())</f>
        <v>#N/A</v>
      </c>
      <c r="O165" s="550" t="e">
        <f>IF(ISNUMBER(Regressions!Q175),ROUND(Regressions!Q175, 1), NA())</f>
        <v>#N/A</v>
      </c>
      <c r="P165" s="546" t="e">
        <f>IF(ISNUMBER(Regressions!R175),ROUND(Regressions!R175, 1), NA())</f>
        <v>#N/A</v>
      </c>
      <c r="Q165" s="552" t="e">
        <f>IF(ISNUMBER(Regressions!S175),ROUND(Regressions!S175, 1), NA())</f>
        <v>#N/A</v>
      </c>
      <c r="R165" s="548" t="e">
        <f>IF(ISNUMBER(Regressions!T175),ROUND(Regressions!T175, 1), NA())</f>
        <v>#N/A</v>
      </c>
      <c r="S165" s="549" t="e">
        <f>IF(ISNUMBER(Regressions!U175),ROUND(Regressions!U175, 1), NA())</f>
        <v>#N/A</v>
      </c>
    </row>
    <row r="166" spans="1:19" x14ac:dyDescent="0.25">
      <c r="A166" s="541" t="str">
        <f>+Introduction!$C$7</f>
        <v>السودان</v>
      </c>
      <c r="B166" s="542">
        <f>IF(ISBLANK(Regressions!B176), " ", Regressions!B176)</f>
        <v>2007</v>
      </c>
      <c r="C166" s="541" t="str">
        <f>HLOOKUP(Introduction!$G$4,nametranslations,29,FALSE)</f>
        <v>ثانوي</v>
      </c>
      <c r="D166" s="544">
        <f>IF(ISBLANK(Regressions!D176), " ", Regressions!D176)</f>
        <v>3909235</v>
      </c>
      <c r="E166" s="545">
        <f>IF(ISNUMBER(Regressions!E176),ROUND(Regressions!E176, 1), NA())</f>
        <v>95.4</v>
      </c>
      <c r="F166" s="546" t="e">
        <f>IF(ISNUMBER(Regressions!F176),ROUND(Regressions!F176, 1), NA())</f>
        <v>#N/A</v>
      </c>
      <c r="G166" s="547" t="e">
        <f>IF(ISNUMBER(Regressions!G176),ROUND(Regressions!G176, 1), NA())</f>
        <v>#N/A</v>
      </c>
      <c r="H166" s="548" t="e">
        <f>IF(ISNUMBER(Regressions!H176),ROUND(Regressions!H176, 1), NA())</f>
        <v>#N/A</v>
      </c>
      <c r="I166" s="549">
        <f>IF(ISNUMBER(Regressions!I176),ROUND(Regressions!I176, 1), NA())</f>
        <v>4.5999999999999996</v>
      </c>
      <c r="J166" s="550">
        <f>IF(ISNUMBER(Regressions!K176),ROUND(Regressions!K176, 1), NA())</f>
        <v>89.6</v>
      </c>
      <c r="K166" s="546" t="e">
        <f>IF(ISNUMBER(Regressions!L176),ROUND(Regressions!L176, 1), NA())</f>
        <v>#N/A</v>
      </c>
      <c r="L166" s="551" t="e">
        <f>IF(ISNUMBER(Regressions!M176),ROUND(Regressions!M176, 1), NA())</f>
        <v>#N/A</v>
      </c>
      <c r="M166" s="548" t="e">
        <f>IF(ISNUMBER(Regressions!N176),ROUND(Regressions!N176, 1), NA())</f>
        <v>#N/A</v>
      </c>
      <c r="N166" s="549">
        <f>IF(ISNUMBER(Regressions!O176),ROUND(Regressions!O176, 1), NA())</f>
        <v>10.4</v>
      </c>
      <c r="O166" s="550" t="e">
        <f>IF(ISNUMBER(Regressions!Q176),ROUND(Regressions!Q176, 1), NA())</f>
        <v>#N/A</v>
      </c>
      <c r="P166" s="546" t="e">
        <f>IF(ISNUMBER(Regressions!R176),ROUND(Regressions!R176, 1), NA())</f>
        <v>#N/A</v>
      </c>
      <c r="Q166" s="552" t="e">
        <f>IF(ISNUMBER(Regressions!S176),ROUND(Regressions!S176, 1), NA())</f>
        <v>#N/A</v>
      </c>
      <c r="R166" s="548" t="e">
        <f>IF(ISNUMBER(Regressions!T176),ROUND(Regressions!T176, 1), NA())</f>
        <v>#N/A</v>
      </c>
      <c r="S166" s="549" t="e">
        <f>IF(ISNUMBER(Regressions!U176),ROUND(Regressions!U176, 1), NA())</f>
        <v>#N/A</v>
      </c>
    </row>
    <row r="167" spans="1:19" x14ac:dyDescent="0.25">
      <c r="A167" s="541" t="str">
        <f>+Introduction!$C$7</f>
        <v>السودان</v>
      </c>
      <c r="B167" s="542">
        <f>IF(ISBLANK(Regressions!B177), " ", Regressions!B177)</f>
        <v>2008</v>
      </c>
      <c r="C167" s="541" t="str">
        <f>HLOOKUP(Introduction!$G$4,nametranslations,29,FALSE)</f>
        <v>ثانوي</v>
      </c>
      <c r="D167" s="544">
        <f>IF(ISBLANK(Regressions!D177), " ", Regressions!D177)</f>
        <v>4017730</v>
      </c>
      <c r="E167" s="545">
        <f>IF(ISNUMBER(Regressions!E177),ROUND(Regressions!E177, 1), NA())</f>
        <v>95.4</v>
      </c>
      <c r="F167" s="546" t="e">
        <f>IF(ISNUMBER(Regressions!F177),ROUND(Regressions!F177, 1), NA())</f>
        <v>#N/A</v>
      </c>
      <c r="G167" s="547" t="e">
        <f>IF(ISNUMBER(Regressions!G177),ROUND(Regressions!G177, 1), NA())</f>
        <v>#N/A</v>
      </c>
      <c r="H167" s="548" t="e">
        <f>IF(ISNUMBER(Regressions!H177),ROUND(Regressions!H177, 1), NA())</f>
        <v>#N/A</v>
      </c>
      <c r="I167" s="549">
        <f>IF(ISNUMBER(Regressions!I177),ROUND(Regressions!I177, 1), NA())</f>
        <v>4.5999999999999996</v>
      </c>
      <c r="J167" s="550">
        <f>IF(ISNUMBER(Regressions!K177),ROUND(Regressions!K177, 1), NA())</f>
        <v>89.6</v>
      </c>
      <c r="K167" s="546" t="e">
        <f>IF(ISNUMBER(Regressions!L177),ROUND(Regressions!L177, 1), NA())</f>
        <v>#N/A</v>
      </c>
      <c r="L167" s="551" t="e">
        <f>IF(ISNUMBER(Regressions!M177),ROUND(Regressions!M177, 1), NA())</f>
        <v>#N/A</v>
      </c>
      <c r="M167" s="548" t="e">
        <f>IF(ISNUMBER(Regressions!N177),ROUND(Regressions!N177, 1), NA())</f>
        <v>#N/A</v>
      </c>
      <c r="N167" s="549">
        <f>IF(ISNUMBER(Regressions!O177),ROUND(Regressions!O177, 1), NA())</f>
        <v>10.4</v>
      </c>
      <c r="O167" s="550" t="e">
        <f>IF(ISNUMBER(Regressions!Q177),ROUND(Regressions!Q177, 1), NA())</f>
        <v>#N/A</v>
      </c>
      <c r="P167" s="546" t="e">
        <f>IF(ISNUMBER(Regressions!R177),ROUND(Regressions!R177, 1), NA())</f>
        <v>#N/A</v>
      </c>
      <c r="Q167" s="552" t="e">
        <f>IF(ISNUMBER(Regressions!S177),ROUND(Regressions!S177, 1), NA())</f>
        <v>#N/A</v>
      </c>
      <c r="R167" s="548" t="e">
        <f>IF(ISNUMBER(Regressions!T177),ROUND(Regressions!T177, 1), NA())</f>
        <v>#N/A</v>
      </c>
      <c r="S167" s="549" t="e">
        <f>IF(ISNUMBER(Regressions!U177),ROUND(Regressions!U177, 1), NA())</f>
        <v>#N/A</v>
      </c>
    </row>
    <row r="168" spans="1:19" x14ac:dyDescent="0.25">
      <c r="A168" s="541" t="str">
        <f>+Introduction!$C$7</f>
        <v>السودان</v>
      </c>
      <c r="B168" s="542">
        <f>IF(ISBLANK(Regressions!B178), " ", Regressions!B178)</f>
        <v>2009</v>
      </c>
      <c r="C168" s="541" t="str">
        <f>HLOOKUP(Introduction!$G$4,nametranslations,29,FALSE)</f>
        <v>ثانوي</v>
      </c>
      <c r="D168" s="544">
        <f>IF(ISBLANK(Regressions!D178), " ", Regressions!D178)</f>
        <v>4142679</v>
      </c>
      <c r="E168" s="545">
        <f>IF(ISNUMBER(Regressions!E178),ROUND(Regressions!E178, 1), NA())</f>
        <v>95.4</v>
      </c>
      <c r="F168" s="546" t="e">
        <f>IF(ISNUMBER(Regressions!F178),ROUND(Regressions!F178, 1), NA())</f>
        <v>#N/A</v>
      </c>
      <c r="G168" s="547" t="e">
        <f>IF(ISNUMBER(Regressions!G178),ROUND(Regressions!G178, 1), NA())</f>
        <v>#N/A</v>
      </c>
      <c r="H168" s="548" t="e">
        <f>IF(ISNUMBER(Regressions!H178),ROUND(Regressions!H178, 1), NA())</f>
        <v>#N/A</v>
      </c>
      <c r="I168" s="549">
        <f>IF(ISNUMBER(Regressions!I178),ROUND(Regressions!I178, 1), NA())</f>
        <v>4.5999999999999996</v>
      </c>
      <c r="J168" s="550">
        <f>IF(ISNUMBER(Regressions!K178),ROUND(Regressions!K178, 1), NA())</f>
        <v>89.6</v>
      </c>
      <c r="K168" s="546" t="e">
        <f>IF(ISNUMBER(Regressions!L178),ROUND(Regressions!L178, 1), NA())</f>
        <v>#N/A</v>
      </c>
      <c r="L168" s="551" t="e">
        <f>IF(ISNUMBER(Regressions!M178),ROUND(Regressions!M178, 1), NA())</f>
        <v>#N/A</v>
      </c>
      <c r="M168" s="548" t="e">
        <f>IF(ISNUMBER(Regressions!N178),ROUND(Regressions!N178, 1), NA())</f>
        <v>#N/A</v>
      </c>
      <c r="N168" s="549">
        <f>IF(ISNUMBER(Regressions!O178),ROUND(Regressions!O178, 1), NA())</f>
        <v>10.4</v>
      </c>
      <c r="O168" s="550" t="e">
        <f>IF(ISNUMBER(Regressions!Q178),ROUND(Regressions!Q178, 1), NA())</f>
        <v>#N/A</v>
      </c>
      <c r="P168" s="546" t="e">
        <f>IF(ISNUMBER(Regressions!R178),ROUND(Regressions!R178, 1), NA())</f>
        <v>#N/A</v>
      </c>
      <c r="Q168" s="552" t="e">
        <f>IF(ISNUMBER(Regressions!S178),ROUND(Regressions!S178, 1), NA())</f>
        <v>#N/A</v>
      </c>
      <c r="R168" s="548" t="e">
        <f>IF(ISNUMBER(Regressions!T178),ROUND(Regressions!T178, 1), NA())</f>
        <v>#N/A</v>
      </c>
      <c r="S168" s="549" t="e">
        <f>IF(ISNUMBER(Regressions!U178),ROUND(Regressions!U178, 1), NA())</f>
        <v>#N/A</v>
      </c>
    </row>
    <row r="169" spans="1:19" x14ac:dyDescent="0.25">
      <c r="A169" s="541" t="str">
        <f>+Introduction!$C$7</f>
        <v>السودان</v>
      </c>
      <c r="B169" s="542">
        <f>IF(ISBLANK(Regressions!B179), " ", Regressions!B179)</f>
        <v>2010</v>
      </c>
      <c r="C169" s="541" t="str">
        <f>HLOOKUP(Introduction!$G$4,nametranslations,29,FALSE)</f>
        <v>ثانوي</v>
      </c>
      <c r="D169" s="544">
        <f>IF(ISBLANK(Regressions!D179), " ", Regressions!D179)</f>
        <v>4253827</v>
      </c>
      <c r="E169" s="545">
        <f>IF(ISNUMBER(Regressions!E179),ROUND(Regressions!E179, 1), NA())</f>
        <v>95.4</v>
      </c>
      <c r="F169" s="546" t="e">
        <f>IF(ISNUMBER(Regressions!F179),ROUND(Regressions!F179, 1), NA())</f>
        <v>#N/A</v>
      </c>
      <c r="G169" s="547" t="e">
        <f>IF(ISNUMBER(Regressions!G179),ROUND(Regressions!G179, 1), NA())</f>
        <v>#N/A</v>
      </c>
      <c r="H169" s="548" t="e">
        <f>IF(ISNUMBER(Regressions!H179),ROUND(Regressions!H179, 1), NA())</f>
        <v>#N/A</v>
      </c>
      <c r="I169" s="549">
        <f>IF(ISNUMBER(Regressions!I179),ROUND(Regressions!I179, 1), NA())</f>
        <v>4.5999999999999996</v>
      </c>
      <c r="J169" s="550">
        <f>IF(ISNUMBER(Regressions!K179),ROUND(Regressions!K179, 1), NA())</f>
        <v>89.6</v>
      </c>
      <c r="K169" s="546" t="e">
        <f>IF(ISNUMBER(Regressions!L179),ROUND(Regressions!L179, 1), NA())</f>
        <v>#N/A</v>
      </c>
      <c r="L169" s="551" t="e">
        <f>IF(ISNUMBER(Regressions!M179),ROUND(Regressions!M179, 1), NA())</f>
        <v>#N/A</v>
      </c>
      <c r="M169" s="548" t="e">
        <f>IF(ISNUMBER(Regressions!N179),ROUND(Regressions!N179, 1), NA())</f>
        <v>#N/A</v>
      </c>
      <c r="N169" s="549">
        <f>IF(ISNUMBER(Regressions!O179),ROUND(Regressions!O179, 1), NA())</f>
        <v>10.4</v>
      </c>
      <c r="O169" s="550" t="e">
        <f>IF(ISNUMBER(Regressions!Q179),ROUND(Regressions!Q179, 1), NA())</f>
        <v>#N/A</v>
      </c>
      <c r="P169" s="546" t="e">
        <f>IF(ISNUMBER(Regressions!R179),ROUND(Regressions!R179, 1), NA())</f>
        <v>#N/A</v>
      </c>
      <c r="Q169" s="552" t="e">
        <f>IF(ISNUMBER(Regressions!S179),ROUND(Regressions!S179, 1), NA())</f>
        <v>#N/A</v>
      </c>
      <c r="R169" s="548" t="e">
        <f>IF(ISNUMBER(Regressions!T179),ROUND(Regressions!T179, 1), NA())</f>
        <v>#N/A</v>
      </c>
      <c r="S169" s="549" t="e">
        <f>IF(ISNUMBER(Regressions!U179),ROUND(Regressions!U179, 1), NA())</f>
        <v>#N/A</v>
      </c>
    </row>
    <row r="170" spans="1:19" x14ac:dyDescent="0.25">
      <c r="A170" s="541" t="str">
        <f>+Introduction!$C$7</f>
        <v>السودان</v>
      </c>
      <c r="B170" s="542">
        <f>IF(ISBLANK(Regressions!B180), " ", Regressions!B180)</f>
        <v>2011</v>
      </c>
      <c r="C170" s="541" t="str">
        <f>HLOOKUP(Introduction!$G$4,nametranslations,29,FALSE)</f>
        <v>ثانوي</v>
      </c>
      <c r="D170" s="544">
        <f>IF(ISBLANK(Regressions!D180), " ", Regressions!D180)</f>
        <v>4347317</v>
      </c>
      <c r="E170" s="545">
        <f>IF(ISNUMBER(Regressions!E180),ROUND(Regressions!E180, 1), NA())</f>
        <v>95.4</v>
      </c>
      <c r="F170" s="546" t="e">
        <f>IF(ISNUMBER(Regressions!F180),ROUND(Regressions!F180, 1), NA())</f>
        <v>#N/A</v>
      </c>
      <c r="G170" s="547" t="e">
        <f>IF(ISNUMBER(Regressions!G180),ROUND(Regressions!G180, 1), NA())</f>
        <v>#N/A</v>
      </c>
      <c r="H170" s="548" t="e">
        <f>IF(ISNUMBER(Regressions!H180),ROUND(Regressions!H180, 1), NA())</f>
        <v>#N/A</v>
      </c>
      <c r="I170" s="549">
        <f>IF(ISNUMBER(Regressions!I180),ROUND(Regressions!I180, 1), NA())</f>
        <v>4.5999999999999996</v>
      </c>
      <c r="J170" s="550">
        <f>IF(ISNUMBER(Regressions!K180),ROUND(Regressions!K180, 1), NA())</f>
        <v>89.6</v>
      </c>
      <c r="K170" s="546" t="e">
        <f>IF(ISNUMBER(Regressions!L180),ROUND(Regressions!L180, 1), NA())</f>
        <v>#N/A</v>
      </c>
      <c r="L170" s="551" t="e">
        <f>IF(ISNUMBER(Regressions!M180),ROUND(Regressions!M180, 1), NA())</f>
        <v>#N/A</v>
      </c>
      <c r="M170" s="548" t="e">
        <f>IF(ISNUMBER(Regressions!N180),ROUND(Regressions!N180, 1), NA())</f>
        <v>#N/A</v>
      </c>
      <c r="N170" s="549">
        <f>IF(ISNUMBER(Regressions!O180),ROUND(Regressions!O180, 1), NA())</f>
        <v>10.4</v>
      </c>
      <c r="O170" s="550" t="e">
        <f>IF(ISNUMBER(Regressions!Q180),ROUND(Regressions!Q180, 1), NA())</f>
        <v>#N/A</v>
      </c>
      <c r="P170" s="546" t="e">
        <f>IF(ISNUMBER(Regressions!R180),ROUND(Regressions!R180, 1), NA())</f>
        <v>#N/A</v>
      </c>
      <c r="Q170" s="552" t="e">
        <f>IF(ISNUMBER(Regressions!S180),ROUND(Regressions!S180, 1), NA())</f>
        <v>#N/A</v>
      </c>
      <c r="R170" s="548" t="e">
        <f>IF(ISNUMBER(Regressions!T180),ROUND(Regressions!T180, 1), NA())</f>
        <v>#N/A</v>
      </c>
      <c r="S170" s="549" t="e">
        <f>IF(ISNUMBER(Regressions!U180),ROUND(Regressions!U180, 1), NA())</f>
        <v>#N/A</v>
      </c>
    </row>
    <row r="171" spans="1:19" x14ac:dyDescent="0.25">
      <c r="A171" s="541" t="str">
        <f>+Introduction!$C$7</f>
        <v>السودان</v>
      </c>
      <c r="B171" s="542">
        <f>IF(ISBLANK(Regressions!B181), " ", Regressions!B181)</f>
        <v>2012</v>
      </c>
      <c r="C171" s="541" t="str">
        <f>HLOOKUP(Introduction!$G$4,nametranslations,29,FALSE)</f>
        <v>ثانوي</v>
      </c>
      <c r="D171" s="544">
        <f>IF(ISBLANK(Regressions!D181), " ", Regressions!D181)</f>
        <v>4450839</v>
      </c>
      <c r="E171" s="545">
        <f>IF(ISNUMBER(Regressions!E181),ROUND(Regressions!E181, 1), NA())</f>
        <v>95.4</v>
      </c>
      <c r="F171" s="546" t="e">
        <f>IF(ISNUMBER(Regressions!F181),ROUND(Regressions!F181, 1), NA())</f>
        <v>#N/A</v>
      </c>
      <c r="G171" s="547" t="e">
        <f>IF(ISNUMBER(Regressions!G181),ROUND(Regressions!G181, 1), NA())</f>
        <v>#N/A</v>
      </c>
      <c r="H171" s="548" t="e">
        <f>IF(ISNUMBER(Regressions!H181),ROUND(Regressions!H181, 1), NA())</f>
        <v>#N/A</v>
      </c>
      <c r="I171" s="549">
        <f>IF(ISNUMBER(Regressions!I181),ROUND(Regressions!I181, 1), NA())</f>
        <v>4.5999999999999996</v>
      </c>
      <c r="J171" s="550">
        <f>IF(ISNUMBER(Regressions!K181),ROUND(Regressions!K181, 1), NA())</f>
        <v>89.6</v>
      </c>
      <c r="K171" s="546" t="e">
        <f>IF(ISNUMBER(Regressions!L181),ROUND(Regressions!L181, 1), NA())</f>
        <v>#N/A</v>
      </c>
      <c r="L171" s="551" t="e">
        <f>IF(ISNUMBER(Regressions!M181),ROUND(Regressions!M181, 1), NA())</f>
        <v>#N/A</v>
      </c>
      <c r="M171" s="548" t="e">
        <f>IF(ISNUMBER(Regressions!N181),ROUND(Regressions!N181, 1), NA())</f>
        <v>#N/A</v>
      </c>
      <c r="N171" s="549">
        <f>IF(ISNUMBER(Regressions!O181),ROUND(Regressions!O181, 1), NA())</f>
        <v>10.4</v>
      </c>
      <c r="O171" s="550">
        <f>IF(ISNUMBER(Regressions!Q181),ROUND(Regressions!Q181, 1), NA())</f>
        <v>64</v>
      </c>
      <c r="P171" s="546" t="e">
        <f>IF(ISNUMBER(Regressions!R181),ROUND(Regressions!R181, 1), NA())</f>
        <v>#N/A</v>
      </c>
      <c r="Q171" s="552" t="e">
        <f>IF(ISNUMBER(Regressions!S181),ROUND(Regressions!S181, 1), NA())</f>
        <v>#N/A</v>
      </c>
      <c r="R171" s="548" t="e">
        <f>IF(ISNUMBER(Regressions!T181),ROUND(Regressions!T181, 1), NA())</f>
        <v>#N/A</v>
      </c>
      <c r="S171" s="549">
        <f>IF(ISNUMBER(Regressions!U181),ROUND(Regressions!U181, 1), NA())</f>
        <v>36</v>
      </c>
    </row>
    <row r="172" spans="1:19" x14ac:dyDescent="0.25">
      <c r="A172" s="541" t="str">
        <f>+Introduction!$C$7</f>
        <v>السودان</v>
      </c>
      <c r="B172" s="542">
        <f>IF(ISBLANK(Regressions!B182), " ", Regressions!B182)</f>
        <v>2013</v>
      </c>
      <c r="C172" s="541" t="str">
        <f>HLOOKUP(Introduction!$G$4,nametranslations,29,FALSE)</f>
        <v>ثانوي</v>
      </c>
      <c r="D172" s="544">
        <f>IF(ISBLANK(Regressions!D182), " ", Regressions!D182)</f>
        <v>4569153</v>
      </c>
      <c r="E172" s="545">
        <f>IF(ISNUMBER(Regressions!E182),ROUND(Regressions!E182, 1), NA())</f>
        <v>95.4</v>
      </c>
      <c r="F172" s="546" t="e">
        <f>IF(ISNUMBER(Regressions!F182),ROUND(Regressions!F182, 1), NA())</f>
        <v>#N/A</v>
      </c>
      <c r="G172" s="547" t="e">
        <f>IF(ISNUMBER(Regressions!G182),ROUND(Regressions!G182, 1), NA())</f>
        <v>#N/A</v>
      </c>
      <c r="H172" s="548" t="e">
        <f>IF(ISNUMBER(Regressions!H182),ROUND(Regressions!H182, 1), NA())</f>
        <v>#N/A</v>
      </c>
      <c r="I172" s="549">
        <f>IF(ISNUMBER(Regressions!I182),ROUND(Regressions!I182, 1), NA())</f>
        <v>4.5999999999999996</v>
      </c>
      <c r="J172" s="550">
        <f>IF(ISNUMBER(Regressions!K182),ROUND(Regressions!K182, 1), NA())</f>
        <v>89.6</v>
      </c>
      <c r="K172" s="546" t="e">
        <f>IF(ISNUMBER(Regressions!L182),ROUND(Regressions!L182, 1), NA())</f>
        <v>#N/A</v>
      </c>
      <c r="L172" s="551" t="e">
        <f>IF(ISNUMBER(Regressions!M182),ROUND(Regressions!M182, 1), NA())</f>
        <v>#N/A</v>
      </c>
      <c r="M172" s="548" t="e">
        <f>IF(ISNUMBER(Regressions!N182),ROUND(Regressions!N182, 1), NA())</f>
        <v>#N/A</v>
      </c>
      <c r="N172" s="549">
        <f>IF(ISNUMBER(Regressions!O182),ROUND(Regressions!O182, 1), NA())</f>
        <v>10.4</v>
      </c>
      <c r="O172" s="550">
        <f>IF(ISNUMBER(Regressions!Q182),ROUND(Regressions!Q182, 1), NA())</f>
        <v>64</v>
      </c>
      <c r="P172" s="546" t="e">
        <f>IF(ISNUMBER(Regressions!R182),ROUND(Regressions!R182, 1), NA())</f>
        <v>#N/A</v>
      </c>
      <c r="Q172" s="552" t="e">
        <f>IF(ISNUMBER(Regressions!S182),ROUND(Regressions!S182, 1), NA())</f>
        <v>#N/A</v>
      </c>
      <c r="R172" s="548" t="e">
        <f>IF(ISNUMBER(Regressions!T182),ROUND(Regressions!T182, 1), NA())</f>
        <v>#N/A</v>
      </c>
      <c r="S172" s="549">
        <f>IF(ISNUMBER(Regressions!U182),ROUND(Regressions!U182, 1), NA())</f>
        <v>36</v>
      </c>
    </row>
    <row r="173" spans="1:19" x14ac:dyDescent="0.25">
      <c r="A173" s="541" t="str">
        <f>+Introduction!$C$7</f>
        <v>السودان</v>
      </c>
      <c r="B173" s="542">
        <f>IF(ISBLANK(Regressions!B183), " ", Regressions!B183)</f>
        <v>2014</v>
      </c>
      <c r="C173" s="541" t="str">
        <f>HLOOKUP(Introduction!$G$4,nametranslations,29,FALSE)</f>
        <v>ثانوي</v>
      </c>
      <c r="D173" s="544">
        <f>IF(ISBLANK(Regressions!D183), " ", Regressions!D183)</f>
        <v>4695489</v>
      </c>
      <c r="E173" s="545">
        <f>IF(ISNUMBER(Regressions!E183),ROUND(Regressions!E183, 1), NA())</f>
        <v>95.4</v>
      </c>
      <c r="F173" s="546" t="e">
        <f>IF(ISNUMBER(Regressions!F183),ROUND(Regressions!F183, 1), NA())</f>
        <v>#N/A</v>
      </c>
      <c r="G173" s="547" t="e">
        <f>IF(ISNUMBER(Regressions!G183),ROUND(Regressions!G183, 1), NA())</f>
        <v>#N/A</v>
      </c>
      <c r="H173" s="548" t="e">
        <f>IF(ISNUMBER(Regressions!H183),ROUND(Regressions!H183, 1), NA())</f>
        <v>#N/A</v>
      </c>
      <c r="I173" s="549">
        <f>IF(ISNUMBER(Regressions!I183),ROUND(Regressions!I183, 1), NA())</f>
        <v>4.5999999999999996</v>
      </c>
      <c r="J173" s="550">
        <f>IF(ISNUMBER(Regressions!K183),ROUND(Regressions!K183, 1), NA())</f>
        <v>89.6</v>
      </c>
      <c r="K173" s="546" t="e">
        <f>IF(ISNUMBER(Regressions!L183),ROUND(Regressions!L183, 1), NA())</f>
        <v>#N/A</v>
      </c>
      <c r="L173" s="551" t="e">
        <f>IF(ISNUMBER(Regressions!M183),ROUND(Regressions!M183, 1), NA())</f>
        <v>#N/A</v>
      </c>
      <c r="M173" s="548" t="e">
        <f>IF(ISNUMBER(Regressions!N183),ROUND(Regressions!N183, 1), NA())</f>
        <v>#N/A</v>
      </c>
      <c r="N173" s="549">
        <f>IF(ISNUMBER(Regressions!O183),ROUND(Regressions!O183, 1), NA())</f>
        <v>10.4</v>
      </c>
      <c r="O173" s="550">
        <f>IF(ISNUMBER(Regressions!Q183),ROUND(Regressions!Q183, 1), NA())</f>
        <v>64</v>
      </c>
      <c r="P173" s="546" t="e">
        <f>IF(ISNUMBER(Regressions!R183),ROUND(Regressions!R183, 1), NA())</f>
        <v>#N/A</v>
      </c>
      <c r="Q173" s="552" t="e">
        <f>IF(ISNUMBER(Regressions!S183),ROUND(Regressions!S183, 1), NA())</f>
        <v>#N/A</v>
      </c>
      <c r="R173" s="548" t="e">
        <f>IF(ISNUMBER(Regressions!T183),ROUND(Regressions!T183, 1), NA())</f>
        <v>#N/A</v>
      </c>
      <c r="S173" s="549">
        <f>IF(ISNUMBER(Regressions!U183),ROUND(Regressions!U183, 1), NA())</f>
        <v>36</v>
      </c>
    </row>
    <row r="174" spans="1:19" x14ac:dyDescent="0.25">
      <c r="A174" s="541" t="str">
        <f>+Introduction!$C$7</f>
        <v>السودان</v>
      </c>
      <c r="B174" s="542">
        <f>IF(ISBLANK(Regressions!B184), " ", Regressions!B184)</f>
        <v>2015</v>
      </c>
      <c r="C174" s="541" t="str">
        <f>HLOOKUP(Introduction!$G$4,nametranslations,29,FALSE)</f>
        <v>ثانوي</v>
      </c>
      <c r="D174" s="544">
        <f>IF(ISBLANK(Regressions!D184), " ", Regressions!D184)</f>
        <v>4843759</v>
      </c>
      <c r="E174" s="545">
        <f>IF(ISNUMBER(Regressions!E184),ROUND(Regressions!E184, 1), NA())</f>
        <v>95.4</v>
      </c>
      <c r="F174" s="546" t="e">
        <f>IF(ISNUMBER(Regressions!F184),ROUND(Regressions!F184, 1), NA())</f>
        <v>#N/A</v>
      </c>
      <c r="G174" s="547" t="e">
        <f>IF(ISNUMBER(Regressions!G184),ROUND(Regressions!G184, 1), NA())</f>
        <v>#N/A</v>
      </c>
      <c r="H174" s="548" t="e">
        <f>IF(ISNUMBER(Regressions!H184),ROUND(Regressions!H184, 1), NA())</f>
        <v>#N/A</v>
      </c>
      <c r="I174" s="549">
        <f>IF(ISNUMBER(Regressions!I184),ROUND(Regressions!I184, 1), NA())</f>
        <v>4.5999999999999996</v>
      </c>
      <c r="J174" s="550">
        <f>IF(ISNUMBER(Regressions!K184),ROUND(Regressions!K184, 1), NA())</f>
        <v>89.6</v>
      </c>
      <c r="K174" s="546" t="e">
        <f>IF(ISNUMBER(Regressions!L184),ROUND(Regressions!L184, 1), NA())</f>
        <v>#N/A</v>
      </c>
      <c r="L174" s="551" t="e">
        <f>IF(ISNUMBER(Regressions!M184),ROUND(Regressions!M184, 1), NA())</f>
        <v>#N/A</v>
      </c>
      <c r="M174" s="548" t="e">
        <f>IF(ISNUMBER(Regressions!N184),ROUND(Regressions!N184, 1), NA())</f>
        <v>#N/A</v>
      </c>
      <c r="N174" s="549">
        <f>IF(ISNUMBER(Regressions!O184),ROUND(Regressions!O184, 1), NA())</f>
        <v>10.4</v>
      </c>
      <c r="O174" s="550">
        <f>IF(ISNUMBER(Regressions!Q184),ROUND(Regressions!Q184, 1), NA())</f>
        <v>64</v>
      </c>
      <c r="P174" s="546" t="e">
        <f>IF(ISNUMBER(Regressions!R184),ROUND(Regressions!R184, 1), NA())</f>
        <v>#N/A</v>
      </c>
      <c r="Q174" s="552" t="e">
        <f>IF(ISNUMBER(Regressions!S184),ROUND(Regressions!S184, 1), NA())</f>
        <v>#N/A</v>
      </c>
      <c r="R174" s="548" t="e">
        <f>IF(ISNUMBER(Regressions!T184),ROUND(Regressions!T184, 1), NA())</f>
        <v>#N/A</v>
      </c>
      <c r="S174" s="549">
        <f>IF(ISNUMBER(Regressions!U184),ROUND(Regressions!U184, 1), NA())</f>
        <v>36</v>
      </c>
    </row>
    <row r="175" spans="1:19" x14ac:dyDescent="0.25">
      <c r="A175" s="541" t="str">
        <f>+Introduction!$C$7</f>
        <v>السودان</v>
      </c>
      <c r="B175" s="542">
        <f>IF(ISBLANK(Regressions!B185), " ", Regressions!B185)</f>
        <v>2016</v>
      </c>
      <c r="C175" s="541" t="str">
        <f>HLOOKUP(Introduction!$G$4,nametranslations,29,FALSE)</f>
        <v>ثانوي</v>
      </c>
      <c r="D175" s="544">
        <f>IF(ISBLANK(Regressions!D185), " ", Regressions!D185)</f>
        <v>4984076</v>
      </c>
      <c r="E175" s="545">
        <f>IF(ISNUMBER(Regressions!E185),ROUND(Regressions!E185, 1), NA())</f>
        <v>95.4</v>
      </c>
      <c r="F175" s="546" t="e">
        <f>IF(ISNUMBER(Regressions!F185),ROUND(Regressions!F185, 1), NA())</f>
        <v>#N/A</v>
      </c>
      <c r="G175" s="547" t="e">
        <f>IF(ISNUMBER(Regressions!G185),ROUND(Regressions!G185, 1), NA())</f>
        <v>#N/A</v>
      </c>
      <c r="H175" s="548" t="e">
        <f>IF(ISNUMBER(Regressions!H185),ROUND(Regressions!H185, 1), NA())</f>
        <v>#N/A</v>
      </c>
      <c r="I175" s="549">
        <f>IF(ISNUMBER(Regressions!I185),ROUND(Regressions!I185, 1), NA())</f>
        <v>4.5999999999999996</v>
      </c>
      <c r="J175" s="550">
        <f>IF(ISNUMBER(Regressions!K185),ROUND(Regressions!K185, 1), NA())</f>
        <v>89.6</v>
      </c>
      <c r="K175" s="546" t="e">
        <f>IF(ISNUMBER(Regressions!L185),ROUND(Regressions!L185, 1), NA())</f>
        <v>#N/A</v>
      </c>
      <c r="L175" s="551" t="e">
        <f>IF(ISNUMBER(Regressions!M185),ROUND(Regressions!M185, 1), NA())</f>
        <v>#N/A</v>
      </c>
      <c r="M175" s="548" t="e">
        <f>IF(ISNUMBER(Regressions!N185),ROUND(Regressions!N185, 1), NA())</f>
        <v>#N/A</v>
      </c>
      <c r="N175" s="549">
        <f>IF(ISNUMBER(Regressions!O185),ROUND(Regressions!O185, 1), NA())</f>
        <v>10.4</v>
      </c>
      <c r="O175" s="550">
        <f>IF(ISNUMBER(Regressions!Q185),ROUND(Regressions!Q185, 1), NA())</f>
        <v>64</v>
      </c>
      <c r="P175" s="546" t="e">
        <f>IF(ISNUMBER(Regressions!R185),ROUND(Regressions!R185, 1), NA())</f>
        <v>#N/A</v>
      </c>
      <c r="Q175" s="552" t="e">
        <f>IF(ISNUMBER(Regressions!S185),ROUND(Regressions!S185, 1), NA())</f>
        <v>#N/A</v>
      </c>
      <c r="R175" s="548" t="e">
        <f>IF(ISNUMBER(Regressions!T185),ROUND(Regressions!T185, 1), NA())</f>
        <v>#N/A</v>
      </c>
      <c r="S175" s="549">
        <f>IF(ISNUMBER(Regressions!U185),ROUND(Regressions!U185, 1), NA())</f>
        <v>36</v>
      </c>
    </row>
    <row r="176" spans="1:19" x14ac:dyDescent="0.25">
      <c r="A176" s="541" t="str">
        <f>+Introduction!$C$7</f>
        <v>السودان</v>
      </c>
      <c r="B176" s="542">
        <f>IF(ISBLANK(Regressions!B186), " ", Regressions!B186)</f>
        <v>2017</v>
      </c>
      <c r="C176" s="541" t="str">
        <f>HLOOKUP(Introduction!$G$4,nametranslations,29,FALSE)</f>
        <v>ثانوي</v>
      </c>
      <c r="D176" s="544">
        <f>IF(ISBLANK(Regressions!D186), " ", Regressions!D186)</f>
        <v>5117236</v>
      </c>
      <c r="E176" s="545">
        <f>IF(ISNUMBER(Regressions!E186),ROUND(Regressions!E186, 1), NA())</f>
        <v>95.4</v>
      </c>
      <c r="F176" s="546" t="e">
        <f>IF(ISNUMBER(Regressions!F186),ROUND(Regressions!F186, 1), NA())</f>
        <v>#N/A</v>
      </c>
      <c r="G176" s="547" t="e">
        <f>IF(ISNUMBER(Regressions!G186),ROUND(Regressions!G186, 1), NA())</f>
        <v>#N/A</v>
      </c>
      <c r="H176" s="548" t="e">
        <f>IF(ISNUMBER(Regressions!H186),ROUND(Regressions!H186, 1), NA())</f>
        <v>#N/A</v>
      </c>
      <c r="I176" s="549">
        <f>IF(ISNUMBER(Regressions!I186),ROUND(Regressions!I186, 1), NA())</f>
        <v>4.5999999999999996</v>
      </c>
      <c r="J176" s="550">
        <f>IF(ISNUMBER(Regressions!K186),ROUND(Regressions!K186, 1), NA())</f>
        <v>89.6</v>
      </c>
      <c r="K176" s="546" t="e">
        <f>IF(ISNUMBER(Regressions!L186),ROUND(Regressions!L186, 1), NA())</f>
        <v>#N/A</v>
      </c>
      <c r="L176" s="551" t="e">
        <f>IF(ISNUMBER(Regressions!M186),ROUND(Regressions!M186, 1), NA())</f>
        <v>#N/A</v>
      </c>
      <c r="M176" s="548" t="e">
        <f>IF(ISNUMBER(Regressions!N186),ROUND(Regressions!N186, 1), NA())</f>
        <v>#N/A</v>
      </c>
      <c r="N176" s="549">
        <f>IF(ISNUMBER(Regressions!O186),ROUND(Regressions!O186, 1), NA())</f>
        <v>10.4</v>
      </c>
      <c r="O176" s="550">
        <f>IF(ISNUMBER(Regressions!Q186),ROUND(Regressions!Q186, 1), NA())</f>
        <v>64</v>
      </c>
      <c r="P176" s="546" t="e">
        <f>IF(ISNUMBER(Regressions!R186),ROUND(Regressions!R186, 1), NA())</f>
        <v>#N/A</v>
      </c>
      <c r="Q176" s="552" t="e">
        <f>IF(ISNUMBER(Regressions!S186),ROUND(Regressions!S186, 1), NA())</f>
        <v>#N/A</v>
      </c>
      <c r="R176" s="548" t="e">
        <f>IF(ISNUMBER(Regressions!T186),ROUND(Regressions!T186, 1), NA())</f>
        <v>#N/A</v>
      </c>
      <c r="S176" s="549">
        <f>IF(ISNUMBER(Regressions!U186),ROUND(Regressions!U186, 1), NA())</f>
        <v>36</v>
      </c>
    </row>
    <row r="177" spans="1:19" x14ac:dyDescent="0.25">
      <c r="A177" s="541" t="str">
        <f>+Introduction!$C$7</f>
        <v>السودان</v>
      </c>
      <c r="B177" s="542">
        <f>IF(ISBLANK(Regressions!B187), " ", Regressions!B187)</f>
        <v>2018</v>
      </c>
      <c r="C177" s="541" t="str">
        <f>HLOOKUP(Introduction!$G$4,nametranslations,29,FALSE)</f>
        <v>ثانوي</v>
      </c>
      <c r="D177" s="544">
        <f>IF(ISBLANK(Regressions!D187), " ", Regressions!D187)</f>
        <v>5259695</v>
      </c>
      <c r="E177" s="545">
        <f>IF(ISNUMBER(Regressions!E187),ROUND(Regressions!E187, 1), NA())</f>
        <v>95.4</v>
      </c>
      <c r="F177" s="546" t="e">
        <f>IF(ISNUMBER(Regressions!F187),ROUND(Regressions!F187, 1), NA())</f>
        <v>#N/A</v>
      </c>
      <c r="G177" s="547" t="e">
        <f>IF(ISNUMBER(Regressions!G187),ROUND(Regressions!G187, 1), NA())</f>
        <v>#N/A</v>
      </c>
      <c r="H177" s="548" t="e">
        <f>IF(ISNUMBER(Regressions!H187),ROUND(Regressions!H187, 1), NA())</f>
        <v>#N/A</v>
      </c>
      <c r="I177" s="549">
        <f>IF(ISNUMBER(Regressions!I187),ROUND(Regressions!I187, 1), NA())</f>
        <v>4.5999999999999996</v>
      </c>
      <c r="J177" s="550">
        <f>IF(ISNUMBER(Regressions!K187),ROUND(Regressions!K187, 1), NA())</f>
        <v>89.6</v>
      </c>
      <c r="K177" s="546" t="e">
        <f>IF(ISNUMBER(Regressions!L187),ROUND(Regressions!L187, 1), NA())</f>
        <v>#N/A</v>
      </c>
      <c r="L177" s="551" t="e">
        <f>IF(ISNUMBER(Regressions!M187),ROUND(Regressions!M187, 1), NA())</f>
        <v>#N/A</v>
      </c>
      <c r="M177" s="548" t="e">
        <f>IF(ISNUMBER(Regressions!N187),ROUND(Regressions!N187, 1), NA())</f>
        <v>#N/A</v>
      </c>
      <c r="N177" s="549">
        <f>IF(ISNUMBER(Regressions!O187),ROUND(Regressions!O187, 1), NA())</f>
        <v>10.4</v>
      </c>
      <c r="O177" s="550">
        <f>IF(ISNUMBER(Regressions!Q187),ROUND(Regressions!Q187, 1), NA())</f>
        <v>64</v>
      </c>
      <c r="P177" s="546" t="e">
        <f>IF(ISNUMBER(Regressions!R187),ROUND(Regressions!R187, 1), NA())</f>
        <v>#N/A</v>
      </c>
      <c r="Q177" s="552" t="e">
        <f>IF(ISNUMBER(Regressions!S187),ROUND(Regressions!S187, 1), NA())</f>
        <v>#N/A</v>
      </c>
      <c r="R177" s="548" t="e">
        <f>IF(ISNUMBER(Regressions!T187),ROUND(Regressions!T187, 1), NA())</f>
        <v>#N/A</v>
      </c>
      <c r="S177" s="549">
        <f>IF(ISNUMBER(Regressions!U187),ROUND(Regressions!U187, 1), NA())</f>
        <v>36</v>
      </c>
    </row>
    <row r="178" spans="1:19" x14ac:dyDescent="0.25">
      <c r="A178" s="541" t="str">
        <f>+Introduction!$C$7</f>
        <v>السودان</v>
      </c>
      <c r="B178" s="542">
        <f>IF(ISBLANK(Regressions!B188), " ", Regressions!B188)</f>
        <v>2019</v>
      </c>
      <c r="C178" s="541" t="str">
        <f>HLOOKUP(Introduction!$G$4,nametranslations,29,FALSE)</f>
        <v>ثانوي</v>
      </c>
      <c r="D178" s="544">
        <f>IF(ISBLANK(Regressions!D188), " ", Regressions!D188)</f>
        <v>5305355</v>
      </c>
      <c r="E178" s="545">
        <f>IF(ISNUMBER(Regressions!E188),ROUND(Regressions!E188, 1), NA())</f>
        <v>95.4</v>
      </c>
      <c r="F178" s="546" t="e">
        <f>IF(ISNUMBER(Regressions!F188),ROUND(Regressions!F188, 1), NA())</f>
        <v>#N/A</v>
      </c>
      <c r="G178" s="547" t="e">
        <f>IF(ISNUMBER(Regressions!G188),ROUND(Regressions!G188, 1), NA())</f>
        <v>#N/A</v>
      </c>
      <c r="H178" s="548" t="e">
        <f>IF(ISNUMBER(Regressions!H188),ROUND(Regressions!H188, 1), NA())</f>
        <v>#N/A</v>
      </c>
      <c r="I178" s="549">
        <f>IF(ISNUMBER(Regressions!I188),ROUND(Regressions!I188, 1), NA())</f>
        <v>4.5999999999999996</v>
      </c>
      <c r="J178" s="550">
        <f>IF(ISNUMBER(Regressions!K188),ROUND(Regressions!K188, 1), NA())</f>
        <v>89.6</v>
      </c>
      <c r="K178" s="546" t="e">
        <f>IF(ISNUMBER(Regressions!L188),ROUND(Regressions!L188, 1), NA())</f>
        <v>#N/A</v>
      </c>
      <c r="L178" s="551" t="e">
        <f>IF(ISNUMBER(Regressions!M188),ROUND(Regressions!M188, 1), NA())</f>
        <v>#N/A</v>
      </c>
      <c r="M178" s="548" t="e">
        <f>IF(ISNUMBER(Regressions!N188),ROUND(Regressions!N188, 1), NA())</f>
        <v>#N/A</v>
      </c>
      <c r="N178" s="549">
        <f>IF(ISNUMBER(Regressions!O188),ROUND(Regressions!O188, 1), NA())</f>
        <v>10.4</v>
      </c>
      <c r="O178" s="550">
        <f>IF(ISNUMBER(Regressions!Q188),ROUND(Regressions!Q188, 1), NA())</f>
        <v>64</v>
      </c>
      <c r="P178" s="546" t="e">
        <f>IF(ISNUMBER(Regressions!R188),ROUND(Regressions!R188, 1), NA())</f>
        <v>#N/A</v>
      </c>
      <c r="Q178" s="552" t="e">
        <f>IF(ISNUMBER(Regressions!S188),ROUND(Regressions!S188, 1), NA())</f>
        <v>#N/A</v>
      </c>
      <c r="R178" s="548" t="e">
        <f>IF(ISNUMBER(Regressions!T188),ROUND(Regressions!T188, 1), NA())</f>
        <v>#N/A</v>
      </c>
      <c r="S178" s="549">
        <f>IF(ISNUMBER(Regressions!U188),ROUND(Regressions!U188, 1), NA())</f>
        <v>36</v>
      </c>
    </row>
    <row r="179" spans="1:19" x14ac:dyDescent="0.25">
      <c r="A179" s="541" t="str">
        <f>+Introduction!$C$7</f>
        <v>السودان</v>
      </c>
      <c r="B179" s="542">
        <f>IF(ISBLANK(Regressions!B189), " ", Regressions!B189)</f>
        <v>2020</v>
      </c>
      <c r="C179" s="541" t="str">
        <f>HLOOKUP(Introduction!$G$4,nametranslations,29,FALSE)</f>
        <v>ثانوي</v>
      </c>
      <c r="D179" s="544">
        <f>IF(ISBLANK(Regressions!D189), " ", Regressions!D189)</f>
        <v>6506694</v>
      </c>
      <c r="E179" s="545">
        <f>IF(ISNUMBER(Regressions!E189),ROUND(Regressions!E189, 1), NA())</f>
        <v>95.4</v>
      </c>
      <c r="F179" s="546" t="e">
        <f>IF(ISNUMBER(Regressions!F189),ROUND(Regressions!F189, 1), NA())</f>
        <v>#N/A</v>
      </c>
      <c r="G179" s="547" t="e">
        <f>IF(ISNUMBER(Regressions!G189),ROUND(Regressions!G189, 1), NA())</f>
        <v>#N/A</v>
      </c>
      <c r="H179" s="548" t="e">
        <f>IF(ISNUMBER(Regressions!H189),ROUND(Regressions!H189, 1), NA())</f>
        <v>#N/A</v>
      </c>
      <c r="I179" s="549">
        <f>IF(ISNUMBER(Regressions!I189),ROUND(Regressions!I189, 1), NA())</f>
        <v>4.5999999999999996</v>
      </c>
      <c r="J179" s="550">
        <f>IF(ISNUMBER(Regressions!K189),ROUND(Regressions!K189, 1), NA())</f>
        <v>89.6</v>
      </c>
      <c r="K179" s="546" t="e">
        <f>IF(ISNUMBER(Regressions!L189),ROUND(Regressions!L189, 1), NA())</f>
        <v>#N/A</v>
      </c>
      <c r="L179" s="551" t="e">
        <f>IF(ISNUMBER(Regressions!M189),ROUND(Regressions!M189, 1), NA())</f>
        <v>#N/A</v>
      </c>
      <c r="M179" s="548" t="e">
        <f>IF(ISNUMBER(Regressions!N189),ROUND(Regressions!N189, 1), NA())</f>
        <v>#N/A</v>
      </c>
      <c r="N179" s="549">
        <f>IF(ISNUMBER(Regressions!O189),ROUND(Regressions!O189, 1), NA())</f>
        <v>10.4</v>
      </c>
      <c r="O179" s="550">
        <f>IF(ISNUMBER(Regressions!Q189),ROUND(Regressions!Q189, 1), NA())</f>
        <v>64</v>
      </c>
      <c r="P179" s="546" t="e">
        <f>IF(ISNUMBER(Regressions!R189),ROUND(Regressions!R189, 1), NA())</f>
        <v>#N/A</v>
      </c>
      <c r="Q179" s="552" t="e">
        <f>IF(ISNUMBER(Regressions!S189),ROUND(Regressions!S189, 1), NA())</f>
        <v>#N/A</v>
      </c>
      <c r="R179" s="548" t="e">
        <f>IF(ISNUMBER(Regressions!T189),ROUND(Regressions!T189, 1), NA())</f>
        <v>#N/A</v>
      </c>
      <c r="S179" s="549">
        <f>IF(ISNUMBER(Regressions!U189),ROUND(Regressions!U189, 1), NA())</f>
        <v>36</v>
      </c>
    </row>
    <row r="180" spans="1:19" x14ac:dyDescent="0.25">
      <c r="A180" s="541" t="str">
        <f>+Introduction!$C$7</f>
        <v>السودان</v>
      </c>
      <c r="B180" s="542">
        <f>IF(ISBLANK(Regressions!B190), " ", Regressions!B190)</f>
        <v>2021</v>
      </c>
      <c r="C180" s="541" t="str">
        <f>HLOOKUP(Introduction!$G$4,nametranslations,29,FALSE)</f>
        <v>ثانوي</v>
      </c>
      <c r="D180" s="544">
        <f>IF(ISBLANK(Regressions!D190), " ", Regressions!D190)</f>
        <v>6629334</v>
      </c>
      <c r="E180" s="550">
        <f>IF(ISNUMBER(Regressions!E190),ROUND(Regressions!E190, 1), NA())</f>
        <v>95.4</v>
      </c>
      <c r="F180" s="553" t="e">
        <f>IF(ISNUMBER(Regressions!F190),ROUND(Regressions!F190, 1), NA())</f>
        <v>#N/A</v>
      </c>
      <c r="G180" s="554" t="e">
        <f>IF(ISNUMBER(Regressions!G190),ROUND(Regressions!G190, 1), NA())</f>
        <v>#N/A</v>
      </c>
      <c r="H180" s="548" t="e">
        <f>IF(ISNUMBER(Regressions!H190),ROUND(Regressions!H190, 1), NA())</f>
        <v>#N/A</v>
      </c>
      <c r="I180" s="549">
        <f>IF(ISNUMBER(Regressions!I190),ROUND(Regressions!I190, 1), NA())</f>
        <v>4.5999999999999996</v>
      </c>
      <c r="J180" s="550">
        <f>IF(ISNUMBER(Regressions!K190),ROUND(Regressions!K190, 1), NA())</f>
        <v>89.6</v>
      </c>
      <c r="K180" s="553" t="e">
        <f>IF(ISNUMBER(Regressions!L190),ROUND(Regressions!L190, 1), NA())</f>
        <v>#N/A</v>
      </c>
      <c r="L180" s="555" t="e">
        <f>IF(ISNUMBER(Regressions!M190),ROUND(Regressions!M190, 1), NA())</f>
        <v>#N/A</v>
      </c>
      <c r="M180" s="548" t="e">
        <f>IF(ISNUMBER(Regressions!N190),ROUND(Regressions!N190, 1), NA())</f>
        <v>#N/A</v>
      </c>
      <c r="N180" s="549">
        <f>IF(ISNUMBER(Regressions!O190),ROUND(Regressions!O190, 1), NA())</f>
        <v>10.4</v>
      </c>
      <c r="O180" s="550" t="e">
        <f>IF(ISNUMBER(Regressions!Q190),ROUND(Regressions!Q190, 1), NA())</f>
        <v>#N/A</v>
      </c>
      <c r="P180" s="553" t="e">
        <f>IF(ISNUMBER(Regressions!R190),ROUND(Regressions!R190, 1), NA())</f>
        <v>#N/A</v>
      </c>
      <c r="Q180" s="556" t="e">
        <f>IF(ISNUMBER(Regressions!S190),ROUND(Regressions!S190, 1), NA())</f>
        <v>#N/A</v>
      </c>
      <c r="R180" s="548" t="e">
        <f>IF(ISNUMBER(Regressions!T190),ROUND(Regressions!T190, 1), NA())</f>
        <v>#N/A</v>
      </c>
      <c r="S180" s="549" t="e">
        <f>IF(ISNUMBER(Regressions!U190),ROUND(Regressions!U190, 1), NA())</f>
        <v>#N/A</v>
      </c>
    </row>
    <row r="181" spans="1:19" x14ac:dyDescent="0.25">
      <c r="A181" s="541" t="str">
        <f>+Introduction!$C$7</f>
        <v>السودان</v>
      </c>
      <c r="B181" s="542">
        <f>IF(ISBLANK(Regressions!B191), " ", Regressions!B191)</f>
        <v>2022</v>
      </c>
      <c r="C181" s="541" t="str">
        <f>HLOOKUP(Introduction!$G$4,nametranslations,29,FALSE)</f>
        <v>ثانوي</v>
      </c>
      <c r="D181" s="544">
        <f>IF(ISBLANK(Regressions!D191), " ", Regressions!D191)</f>
        <v>6768860</v>
      </c>
      <c r="E181" s="545">
        <f>IF(ISNUMBER(Regressions!E191),ROUND(Regressions!E191, 1), NA())</f>
        <v>95.4</v>
      </c>
      <c r="F181" s="546" t="e">
        <f>IF(ISNUMBER(Regressions!F191),ROUND(Regressions!F191, 1), NA())</f>
        <v>#N/A</v>
      </c>
      <c r="G181" s="547" t="e">
        <f>IF(ISNUMBER(Regressions!G191),ROUND(Regressions!G191, 1), NA())</f>
        <v>#N/A</v>
      </c>
      <c r="H181" s="548" t="e">
        <f>IF(ISNUMBER(Regressions!H191),ROUND(Regressions!H191, 1), NA())</f>
        <v>#N/A</v>
      </c>
      <c r="I181" s="549">
        <f>IF(ISNUMBER(Regressions!I191),ROUND(Regressions!I191, 1), NA())</f>
        <v>4.5999999999999996</v>
      </c>
      <c r="J181" s="550">
        <f>IF(ISNUMBER(Regressions!K191),ROUND(Regressions!K191, 1), NA())</f>
        <v>89.6</v>
      </c>
      <c r="K181" s="546" t="e">
        <f>IF(ISNUMBER(Regressions!L191),ROUND(Regressions!L191, 1), NA())</f>
        <v>#N/A</v>
      </c>
      <c r="L181" s="551" t="e">
        <f>IF(ISNUMBER(Regressions!M191),ROUND(Regressions!M191, 1), NA())</f>
        <v>#N/A</v>
      </c>
      <c r="M181" s="548" t="e">
        <f>IF(ISNUMBER(Regressions!N191),ROUND(Regressions!N191, 1), NA())</f>
        <v>#N/A</v>
      </c>
      <c r="N181" s="549">
        <f>IF(ISNUMBER(Regressions!O191),ROUND(Regressions!O191, 1), NA())</f>
        <v>10.4</v>
      </c>
      <c r="O181" s="550" t="e">
        <f>IF(ISNUMBER(Regressions!Q191),ROUND(Regressions!Q191, 1), NA())</f>
        <v>#N/A</v>
      </c>
      <c r="P181" s="546" t="e">
        <f>IF(ISNUMBER(Regressions!R191),ROUND(Regressions!R191, 1), NA())</f>
        <v>#N/A</v>
      </c>
      <c r="Q181" s="552" t="e">
        <f>IF(ISNUMBER(Regressions!S191),ROUND(Regressions!S191, 1), NA())</f>
        <v>#N/A</v>
      </c>
      <c r="R181" s="548" t="e">
        <f>IF(ISNUMBER(Regressions!T191),ROUND(Regressions!T191, 1), NA())</f>
        <v>#N/A</v>
      </c>
      <c r="S181" s="549" t="e">
        <f>IF(ISNUMBER(Regressions!U191),ROUND(Regressions!U191, 1), NA())</f>
        <v>#N/A</v>
      </c>
    </row>
    <row r="182" spans="1:19" x14ac:dyDescent="0.25">
      <c r="A182" s="541" t="str">
        <f>+Introduction!$C$7</f>
        <v>السودان</v>
      </c>
      <c r="B182" s="542">
        <f>IF(ISBLANK(Regressions!B192), " ", Regressions!B192)</f>
        <v>2023</v>
      </c>
      <c r="C182" s="541" t="str">
        <f>HLOOKUP(Introduction!$G$4,nametranslations,29,FALSE)</f>
        <v>ثانوي</v>
      </c>
      <c r="D182" s="544">
        <f>IF(ISBLANK(Regressions!D192), " ", Regressions!D192)</f>
        <v>6910960</v>
      </c>
      <c r="E182" s="545" t="e">
        <f>IF(ISNUMBER(Regressions!E192),ROUND(Regressions!E192, 1), NA())</f>
        <v>#N/A</v>
      </c>
      <c r="F182" s="546" t="e">
        <f>IF(ISNUMBER(Regressions!F192),ROUND(Regressions!F192, 1), NA())</f>
        <v>#N/A</v>
      </c>
      <c r="G182" s="547" t="e">
        <f>IF(ISNUMBER(Regressions!G192),ROUND(Regressions!G192, 1), NA())</f>
        <v>#N/A</v>
      </c>
      <c r="H182" s="548" t="e">
        <f>IF(ISNUMBER(Regressions!H192),ROUND(Regressions!H192, 1), NA())</f>
        <v>#N/A</v>
      </c>
      <c r="I182" s="549" t="e">
        <f>IF(ISNUMBER(Regressions!I192),ROUND(Regressions!I192, 1), NA())</f>
        <v>#N/A</v>
      </c>
      <c r="J182" s="550" t="e">
        <f>IF(ISNUMBER(Regressions!K192),ROUND(Regressions!K192, 1), NA())</f>
        <v>#N/A</v>
      </c>
      <c r="K182" s="546" t="e">
        <f>IF(ISNUMBER(Regressions!L192),ROUND(Regressions!L192, 1), NA())</f>
        <v>#N/A</v>
      </c>
      <c r="L182" s="551" t="e">
        <f>IF(ISNUMBER(Regressions!M192),ROUND(Regressions!M192, 1), NA())</f>
        <v>#N/A</v>
      </c>
      <c r="M182" s="548" t="e">
        <f>IF(ISNUMBER(Regressions!N192),ROUND(Regressions!N192, 1), NA())</f>
        <v>#N/A</v>
      </c>
      <c r="N182" s="549" t="e">
        <f>IF(ISNUMBER(Regressions!O192),ROUND(Regressions!O192, 1), NA())</f>
        <v>#N/A</v>
      </c>
      <c r="O182" s="550" t="e">
        <f>IF(ISNUMBER(Regressions!Q192),ROUND(Regressions!Q192, 1), NA())</f>
        <v>#N/A</v>
      </c>
      <c r="P182" s="546" t="e">
        <f>IF(ISNUMBER(Regressions!R192),ROUND(Regressions!R192, 1), NA())</f>
        <v>#N/A</v>
      </c>
      <c r="Q182" s="552" t="e">
        <f>IF(ISNUMBER(Regressions!S192),ROUND(Regressions!S192, 1), NA())</f>
        <v>#N/A</v>
      </c>
      <c r="R182" s="548" t="e">
        <f>IF(ISNUMBER(Regressions!T192),ROUND(Regressions!T192, 1), NA())</f>
        <v>#N/A</v>
      </c>
      <c r="S182" s="549" t="e">
        <f>IF(ISNUMBER(Regressions!U192),ROUND(Regressions!U192, 1), NA())</f>
        <v>#N/A</v>
      </c>
    </row>
    <row r="183" spans="1:19" x14ac:dyDescent="0.25">
      <c r="A183" s="541" t="str">
        <f>+Introduction!$C$7</f>
        <v>السودان</v>
      </c>
      <c r="B183" s="542">
        <f>IF(ISBLANK(Regressions!B193), " ", Regressions!B193)</f>
        <v>2024</v>
      </c>
      <c r="C183" s="541" t="str">
        <f>HLOOKUP(Introduction!$G$4,nametranslations,29,FALSE)</f>
        <v>ثانوي</v>
      </c>
      <c r="D183" s="544">
        <f>IF(ISBLANK(Regressions!D193), " ", Regressions!D193)</f>
        <v>6521569</v>
      </c>
      <c r="E183" s="545" t="e">
        <f>IF(ISNUMBER(Regressions!E193),ROUND(Regressions!E193, 1), NA())</f>
        <v>#N/A</v>
      </c>
      <c r="F183" s="546" t="e">
        <f>IF(ISNUMBER(Regressions!F193),ROUND(Regressions!F193, 1), NA())</f>
        <v>#N/A</v>
      </c>
      <c r="G183" s="547" t="e">
        <f>IF(ISNUMBER(Regressions!G193),ROUND(Regressions!G193, 1), NA())</f>
        <v>#N/A</v>
      </c>
      <c r="H183" s="548" t="e">
        <f>IF(ISNUMBER(Regressions!H193),ROUND(Regressions!H193, 1), NA())</f>
        <v>#N/A</v>
      </c>
      <c r="I183" s="549" t="e">
        <f>IF(ISNUMBER(Regressions!I193),ROUND(Regressions!I193, 1), NA())</f>
        <v>#N/A</v>
      </c>
      <c r="J183" s="550" t="e">
        <f>IF(ISNUMBER(Regressions!K193),ROUND(Regressions!K193, 1), NA())</f>
        <v>#N/A</v>
      </c>
      <c r="K183" s="546" t="e">
        <f>IF(ISNUMBER(Regressions!L193),ROUND(Regressions!L193, 1), NA())</f>
        <v>#N/A</v>
      </c>
      <c r="L183" s="551" t="e">
        <f>IF(ISNUMBER(Regressions!M193),ROUND(Regressions!M193, 1), NA())</f>
        <v>#N/A</v>
      </c>
      <c r="M183" s="548" t="e">
        <f>IF(ISNUMBER(Regressions!N193),ROUND(Regressions!N193, 1), NA())</f>
        <v>#N/A</v>
      </c>
      <c r="N183" s="549" t="e">
        <f>IF(ISNUMBER(Regressions!O193),ROUND(Regressions!O193, 1), NA())</f>
        <v>#N/A</v>
      </c>
      <c r="O183" s="550" t="e">
        <f>IF(ISNUMBER(Regressions!Q193),ROUND(Regressions!Q193, 1), NA())</f>
        <v>#N/A</v>
      </c>
      <c r="P183" s="546" t="e">
        <f>IF(ISNUMBER(Regressions!R193),ROUND(Regressions!R193, 1), NA())</f>
        <v>#N/A</v>
      </c>
      <c r="Q183" s="552" t="e">
        <f>IF(ISNUMBER(Regressions!S193),ROUND(Regressions!S193, 1), NA())</f>
        <v>#N/A</v>
      </c>
      <c r="R183" s="548" t="e">
        <f>IF(ISNUMBER(Regressions!T193),ROUND(Regressions!T193, 1), NA())</f>
        <v>#N/A</v>
      </c>
      <c r="S183" s="549" t="e">
        <f>IF(ISNUMBER(Regressions!U193),ROUND(Regressions!U193, 1), NA())</f>
        <v>#N/A</v>
      </c>
    </row>
    <row r="184" spans="1:19" x14ac:dyDescent="0.25">
      <c r="A184" s="557" t="str">
        <f>+Introduction!$C$7</f>
        <v>السودان</v>
      </c>
      <c r="B184" s="558">
        <f>IF(ISBLANK(Regressions!B194), " ", Regressions!B194)</f>
        <v>2025</v>
      </c>
      <c r="C184" s="557" t="str">
        <f>HLOOKUP(Introduction!$G$4,nametranslations,29,FALSE)</f>
        <v>ثانوي</v>
      </c>
      <c r="D184" s="559">
        <f>IF(ISBLANK(Regressions!D194), " ", Regressions!D194)</f>
        <v>6671846</v>
      </c>
      <c r="E184" s="560" t="e">
        <f>IF(ISNUMBER(Regressions!E194),ROUND(Regressions!E194, 1), NA())</f>
        <v>#N/A</v>
      </c>
      <c r="F184" s="561" t="e">
        <f>IF(ISNUMBER(Regressions!F194),ROUND(Regressions!F194, 1), NA())</f>
        <v>#N/A</v>
      </c>
      <c r="G184" s="562" t="e">
        <f>IF(ISNUMBER(Regressions!G194),ROUND(Regressions!G194, 1), NA())</f>
        <v>#N/A</v>
      </c>
      <c r="H184" s="563" t="e">
        <f>IF(ISNUMBER(Regressions!H194),ROUND(Regressions!H194, 1), NA())</f>
        <v>#N/A</v>
      </c>
      <c r="I184" s="564" t="e">
        <f>IF(ISNUMBER(Regressions!I194),ROUND(Regressions!I194, 1), NA())</f>
        <v>#N/A</v>
      </c>
      <c r="J184" s="565" t="e">
        <f>IF(ISNUMBER(Regressions!K194),ROUND(Regressions!K194, 1), NA())</f>
        <v>#N/A</v>
      </c>
      <c r="K184" s="561" t="e">
        <f>IF(ISNUMBER(Regressions!L194),ROUND(Regressions!L194, 1), NA())</f>
        <v>#N/A</v>
      </c>
      <c r="L184" s="566" t="e">
        <f>IF(ISNUMBER(Regressions!M194),ROUND(Regressions!M194, 1), NA())</f>
        <v>#N/A</v>
      </c>
      <c r="M184" s="563" t="e">
        <f>IF(ISNUMBER(Regressions!N194),ROUND(Regressions!N194, 1), NA())</f>
        <v>#N/A</v>
      </c>
      <c r="N184" s="564" t="e">
        <f>IF(ISNUMBER(Regressions!O194),ROUND(Regressions!O194, 1), NA())</f>
        <v>#N/A</v>
      </c>
      <c r="O184" s="565" t="e">
        <f>IF(ISNUMBER(Regressions!Q194),ROUND(Regressions!Q194, 1), NA())</f>
        <v>#N/A</v>
      </c>
      <c r="P184" s="561" t="e">
        <f>IF(ISNUMBER(Regressions!R194),ROUND(Regressions!R194, 1), NA())</f>
        <v>#N/A</v>
      </c>
      <c r="Q184" s="567" t="e">
        <f>IF(ISNUMBER(Regressions!S194),ROUND(Regressions!S194, 1), NA())</f>
        <v>#N/A</v>
      </c>
      <c r="R184" s="563" t="e">
        <f>IF(ISNUMBER(Regressions!T194),ROUND(Regressions!T194, 1), NA())</f>
        <v>#N/A</v>
      </c>
      <c r="S184" s="564" t="e">
        <f>IF(ISNUMBER(Regressions!U194),ROUND(Regressions!U194, 1), NA())</f>
        <v>#N/A</v>
      </c>
    </row>
    <row r="185" spans="1:19" hidden="1" x14ac:dyDescent="0.25">
      <c r="A185" s="541" t="str">
        <f>+Introduction!$C$7</f>
        <v>السودان</v>
      </c>
      <c r="B185" s="542">
        <f>IF(ISBLANK(Regressions!B195), " ", Regressions!B195)</f>
        <v>2026</v>
      </c>
      <c r="C185" s="541" t="str">
        <f>HLOOKUP(Introduction!$G$4,nametranslations,29,FALSE)</f>
        <v>ثانوي</v>
      </c>
      <c r="D185" s="544" t="str">
        <f>IF(ISBLANK(Regressions!D195), " ", Regressions!D195)</f>
        <v xml:space="preserve"> </v>
      </c>
      <c r="E185" s="545" t="e">
        <f>IF(ISNUMBER(Regressions!E195),ROUND(Regressions!E195, 1), NA())</f>
        <v>#N/A</v>
      </c>
      <c r="F185" s="546" t="e">
        <f>IF(ISNUMBER(Regressions!F195),ROUND(Regressions!F195, 1), NA())</f>
        <v>#N/A</v>
      </c>
      <c r="G185" s="547" t="e">
        <f>IF(ISNUMBER(Regressions!G195),ROUND(Regressions!G195, 1), NA())</f>
        <v>#N/A</v>
      </c>
      <c r="H185" s="548" t="e">
        <f>IF(ISNUMBER(Regressions!H195),ROUND(Regressions!H195, 1), NA())</f>
        <v>#N/A</v>
      </c>
      <c r="I185" s="549" t="e">
        <f>IF(ISNUMBER(Regressions!I195),ROUND(Regressions!I195, 1), NA())</f>
        <v>#N/A</v>
      </c>
      <c r="J185" s="550" t="e">
        <f>IF(ISNUMBER(Regressions!K195),ROUND(Regressions!K195, 1), NA())</f>
        <v>#N/A</v>
      </c>
      <c r="K185" s="546" t="e">
        <f>IF(ISNUMBER(Regressions!L195),ROUND(Regressions!L195, 1), NA())</f>
        <v>#N/A</v>
      </c>
      <c r="L185" s="551" t="e">
        <f>IF(ISNUMBER(Regressions!M195),ROUND(Regressions!M195, 1), NA())</f>
        <v>#N/A</v>
      </c>
      <c r="M185" s="548" t="e">
        <f>IF(ISNUMBER(Regressions!N195),ROUND(Regressions!N195, 1), NA())</f>
        <v>#N/A</v>
      </c>
      <c r="N185" s="549" t="e">
        <f>IF(ISNUMBER(Regressions!O195),ROUND(Regressions!O195, 1), NA())</f>
        <v>#N/A</v>
      </c>
      <c r="O185" s="550" t="e">
        <f>IF(ISNUMBER(Regressions!Q195),ROUND(Regressions!Q195, 1), NA())</f>
        <v>#N/A</v>
      </c>
      <c r="P185" s="546" t="e">
        <f>IF(ISNUMBER(Regressions!R195),ROUND(Regressions!R195, 1), NA())</f>
        <v>#N/A</v>
      </c>
      <c r="Q185" s="552" t="e">
        <f>IF(ISNUMBER(Regressions!S195),ROUND(Regressions!S195, 1), NA())</f>
        <v>#N/A</v>
      </c>
      <c r="R185" s="548" t="e">
        <f>IF(ISNUMBER(Regressions!T195),ROUND(Regressions!T195, 1), NA())</f>
        <v>#N/A</v>
      </c>
      <c r="S185" s="549" t="e">
        <f>IF(ISNUMBER(Regressions!U195),ROUND(Regressions!U195, 1), NA())</f>
        <v>#N/A</v>
      </c>
    </row>
    <row r="186" spans="1:19" hidden="1" x14ac:dyDescent="0.25">
      <c r="A186" s="541" t="str">
        <f>+Introduction!$C$7</f>
        <v>السودان</v>
      </c>
      <c r="B186" s="542">
        <f>IF(ISBLANK(Regressions!B196), " ", Regressions!B196)</f>
        <v>2027</v>
      </c>
      <c r="C186" s="541" t="str">
        <f>HLOOKUP(Introduction!$G$4,nametranslations,29,FALSE)</f>
        <v>ثانوي</v>
      </c>
      <c r="D186" s="544" t="str">
        <f>IF(ISBLANK(Regressions!D196), " ", Regressions!D196)</f>
        <v xml:space="preserve"> </v>
      </c>
      <c r="E186" s="545" t="e">
        <f>IF(ISNUMBER(Regressions!E196),ROUND(Regressions!E196, 1), NA())</f>
        <v>#N/A</v>
      </c>
      <c r="F186" s="546" t="e">
        <f>IF(ISNUMBER(Regressions!F196),ROUND(Regressions!F196, 1), NA())</f>
        <v>#N/A</v>
      </c>
      <c r="G186" s="547" t="e">
        <f>IF(ISNUMBER(Regressions!G196),ROUND(Regressions!G196, 1), NA())</f>
        <v>#N/A</v>
      </c>
      <c r="H186" s="548" t="e">
        <f>IF(ISNUMBER(Regressions!H196),ROUND(Regressions!H196, 1), NA())</f>
        <v>#N/A</v>
      </c>
      <c r="I186" s="549" t="e">
        <f>IF(ISNUMBER(Regressions!I196),ROUND(Regressions!I196, 1), NA())</f>
        <v>#N/A</v>
      </c>
      <c r="J186" s="550" t="e">
        <f>IF(ISNUMBER(Regressions!K196),ROUND(Regressions!K196, 1), NA())</f>
        <v>#N/A</v>
      </c>
      <c r="K186" s="546" t="e">
        <f>IF(ISNUMBER(Regressions!L196),ROUND(Regressions!L196, 1), NA())</f>
        <v>#N/A</v>
      </c>
      <c r="L186" s="551" t="e">
        <f>IF(ISNUMBER(Regressions!M196),ROUND(Regressions!M196, 1), NA())</f>
        <v>#N/A</v>
      </c>
      <c r="M186" s="548" t="e">
        <f>IF(ISNUMBER(Regressions!N196),ROUND(Regressions!N196, 1), NA())</f>
        <v>#N/A</v>
      </c>
      <c r="N186" s="549" t="e">
        <f>IF(ISNUMBER(Regressions!O196),ROUND(Regressions!O196, 1), NA())</f>
        <v>#N/A</v>
      </c>
      <c r="O186" s="550" t="e">
        <f>IF(ISNUMBER(Regressions!Q196),ROUND(Regressions!Q196, 1), NA())</f>
        <v>#N/A</v>
      </c>
      <c r="P186" s="546" t="e">
        <f>IF(ISNUMBER(Regressions!R196),ROUND(Regressions!R196, 1), NA())</f>
        <v>#N/A</v>
      </c>
      <c r="Q186" s="552" t="e">
        <f>IF(ISNUMBER(Regressions!S196),ROUND(Regressions!S196, 1), NA())</f>
        <v>#N/A</v>
      </c>
      <c r="R186" s="548" t="e">
        <f>IF(ISNUMBER(Regressions!T196),ROUND(Regressions!T196, 1), NA())</f>
        <v>#N/A</v>
      </c>
      <c r="S186" s="549" t="e">
        <f>IF(ISNUMBER(Regressions!U196),ROUND(Regressions!U196, 1), NA())</f>
        <v>#N/A</v>
      </c>
    </row>
    <row r="187" spans="1:19" hidden="1" x14ac:dyDescent="0.25">
      <c r="A187" s="541" t="str">
        <f>+Introduction!$C$7</f>
        <v>السودان</v>
      </c>
      <c r="B187" s="542">
        <f>IF(ISBLANK(Regressions!B197), " ", Regressions!B197)</f>
        <v>2028</v>
      </c>
      <c r="C187" s="541" t="str">
        <f>HLOOKUP(Introduction!$G$4,nametranslations,29,FALSE)</f>
        <v>ثانوي</v>
      </c>
      <c r="D187" s="544" t="str">
        <f>IF(ISBLANK(Regressions!D197), " ", Regressions!D197)</f>
        <v xml:space="preserve"> </v>
      </c>
      <c r="E187" s="545" t="e">
        <f>IF(ISNUMBER(Regressions!E197),ROUND(Regressions!E197, 1), NA())</f>
        <v>#N/A</v>
      </c>
      <c r="F187" s="546" t="e">
        <f>IF(ISNUMBER(Regressions!F197),ROUND(Regressions!F197, 1), NA())</f>
        <v>#N/A</v>
      </c>
      <c r="G187" s="547" t="e">
        <f>IF(ISNUMBER(Regressions!G197),ROUND(Regressions!G197, 1), NA())</f>
        <v>#N/A</v>
      </c>
      <c r="H187" s="548" t="e">
        <f>IF(ISNUMBER(Regressions!H197),ROUND(Regressions!H197, 1), NA())</f>
        <v>#N/A</v>
      </c>
      <c r="I187" s="549" t="e">
        <f>IF(ISNUMBER(Regressions!I197),ROUND(Regressions!I197, 1), NA())</f>
        <v>#N/A</v>
      </c>
      <c r="J187" s="550" t="e">
        <f>IF(ISNUMBER(Regressions!K197),ROUND(Regressions!K197, 1), NA())</f>
        <v>#N/A</v>
      </c>
      <c r="K187" s="546" t="e">
        <f>IF(ISNUMBER(Regressions!L197),ROUND(Regressions!L197, 1), NA())</f>
        <v>#N/A</v>
      </c>
      <c r="L187" s="551" t="e">
        <f>IF(ISNUMBER(Regressions!M197),ROUND(Regressions!M197, 1), NA())</f>
        <v>#N/A</v>
      </c>
      <c r="M187" s="548" t="e">
        <f>IF(ISNUMBER(Regressions!N197),ROUND(Regressions!N197, 1), NA())</f>
        <v>#N/A</v>
      </c>
      <c r="N187" s="549" t="e">
        <f>IF(ISNUMBER(Regressions!O197),ROUND(Regressions!O197, 1), NA())</f>
        <v>#N/A</v>
      </c>
      <c r="O187" s="550" t="e">
        <f>IF(ISNUMBER(Regressions!Q197),ROUND(Regressions!Q197, 1), NA())</f>
        <v>#N/A</v>
      </c>
      <c r="P187" s="546" t="e">
        <f>IF(ISNUMBER(Regressions!R197),ROUND(Regressions!R197, 1), NA())</f>
        <v>#N/A</v>
      </c>
      <c r="Q187" s="552" t="e">
        <f>IF(ISNUMBER(Regressions!S197),ROUND(Regressions!S197, 1), NA())</f>
        <v>#N/A</v>
      </c>
      <c r="R187" s="548" t="e">
        <f>IF(ISNUMBER(Regressions!T197),ROUND(Regressions!T197, 1), NA())</f>
        <v>#N/A</v>
      </c>
      <c r="S187" s="549" t="e">
        <f>IF(ISNUMBER(Regressions!U197),ROUND(Regressions!U197, 1), NA())</f>
        <v>#N/A</v>
      </c>
    </row>
    <row r="188" spans="1:19" hidden="1" x14ac:dyDescent="0.25">
      <c r="A188" s="541" t="str">
        <f>+Introduction!$C$7</f>
        <v>السودان</v>
      </c>
      <c r="B188" s="542">
        <f>IF(ISBLANK(Regressions!B198), " ", Regressions!B198)</f>
        <v>2029</v>
      </c>
      <c r="C188" s="541" t="str">
        <f>HLOOKUP(Introduction!$G$4,nametranslations,29,FALSE)</f>
        <v>ثانوي</v>
      </c>
      <c r="D188" s="544" t="str">
        <f>IF(ISBLANK(Regressions!D198), " ", Regressions!D198)</f>
        <v xml:space="preserve"> </v>
      </c>
      <c r="E188" s="545" t="e">
        <f>IF(ISNUMBER(Regressions!E198),ROUND(Regressions!E198, 1), NA())</f>
        <v>#N/A</v>
      </c>
      <c r="F188" s="546" t="e">
        <f>IF(ISNUMBER(Regressions!F198),ROUND(Regressions!F198, 1), NA())</f>
        <v>#N/A</v>
      </c>
      <c r="G188" s="547" t="e">
        <f>IF(ISNUMBER(Regressions!G198),ROUND(Regressions!G198, 1), NA())</f>
        <v>#N/A</v>
      </c>
      <c r="H188" s="548" t="e">
        <f>IF(ISNUMBER(Regressions!H198),ROUND(Regressions!H198, 1), NA())</f>
        <v>#N/A</v>
      </c>
      <c r="I188" s="549" t="e">
        <f>IF(ISNUMBER(Regressions!I198),ROUND(Regressions!I198, 1), NA())</f>
        <v>#N/A</v>
      </c>
      <c r="J188" s="550" t="e">
        <f>IF(ISNUMBER(Regressions!K198),ROUND(Regressions!K198, 1), NA())</f>
        <v>#N/A</v>
      </c>
      <c r="K188" s="546" t="e">
        <f>IF(ISNUMBER(Regressions!L198),ROUND(Regressions!L198, 1), NA())</f>
        <v>#N/A</v>
      </c>
      <c r="L188" s="551" t="e">
        <f>IF(ISNUMBER(Regressions!M198),ROUND(Regressions!M198, 1), NA())</f>
        <v>#N/A</v>
      </c>
      <c r="M188" s="548" t="e">
        <f>IF(ISNUMBER(Regressions!N198),ROUND(Regressions!N198, 1), NA())</f>
        <v>#N/A</v>
      </c>
      <c r="N188" s="549" t="e">
        <f>IF(ISNUMBER(Regressions!O198),ROUND(Regressions!O198, 1), NA())</f>
        <v>#N/A</v>
      </c>
      <c r="O188" s="550" t="e">
        <f>IF(ISNUMBER(Regressions!Q198),ROUND(Regressions!Q198, 1), NA())</f>
        <v>#N/A</v>
      </c>
      <c r="P188" s="546" t="e">
        <f>IF(ISNUMBER(Regressions!R198),ROUND(Regressions!R198, 1), NA())</f>
        <v>#N/A</v>
      </c>
      <c r="Q188" s="552" t="e">
        <f>IF(ISNUMBER(Regressions!S198),ROUND(Regressions!S198, 1), NA())</f>
        <v>#N/A</v>
      </c>
      <c r="R188" s="548" t="e">
        <f>IF(ISNUMBER(Regressions!T198),ROUND(Regressions!T198, 1), NA())</f>
        <v>#N/A</v>
      </c>
      <c r="S188" s="549" t="e">
        <f>IF(ISNUMBER(Regressions!U198),ROUND(Regressions!U198, 1), NA())</f>
        <v>#N/A</v>
      </c>
    </row>
    <row r="189" spans="1:19" hidden="1" x14ac:dyDescent="0.25">
      <c r="A189" s="541" t="str">
        <f>+Introduction!$C$7</f>
        <v>السودان</v>
      </c>
      <c r="B189" s="542">
        <f>IF(ISBLANK(Regressions!B199), " ", Regressions!B199)</f>
        <v>2030</v>
      </c>
      <c r="C189" s="541" t="str">
        <f>HLOOKUP(Introduction!$G$4,nametranslations,29,FALSE)</f>
        <v>ثانوي</v>
      </c>
      <c r="D189" s="544" t="str">
        <f>IF(ISBLANK(Regressions!D199), " ", Regressions!D199)</f>
        <v xml:space="preserve"> </v>
      </c>
      <c r="E189" s="545" t="e">
        <f>IF(ISNUMBER(Regressions!E199),ROUND(Regressions!E199, 1), NA())</f>
        <v>#N/A</v>
      </c>
      <c r="F189" s="546" t="e">
        <f>IF(ISNUMBER(Regressions!F199),ROUND(Regressions!F199, 1), NA())</f>
        <v>#N/A</v>
      </c>
      <c r="G189" s="547" t="e">
        <f>IF(ISNUMBER(Regressions!G199),ROUND(Regressions!G199, 1), NA())</f>
        <v>#N/A</v>
      </c>
      <c r="H189" s="548" t="e">
        <f>IF(ISNUMBER(Regressions!H199),ROUND(Regressions!H199, 1), NA())</f>
        <v>#N/A</v>
      </c>
      <c r="I189" s="549" t="e">
        <f>IF(ISNUMBER(Regressions!I199),ROUND(Regressions!I199, 1), NA())</f>
        <v>#N/A</v>
      </c>
      <c r="J189" s="550" t="e">
        <f>IF(ISNUMBER(Regressions!K199),ROUND(Regressions!K199, 1), NA())</f>
        <v>#N/A</v>
      </c>
      <c r="K189" s="546" t="e">
        <f>IF(ISNUMBER(Regressions!L199),ROUND(Regressions!L199, 1), NA())</f>
        <v>#N/A</v>
      </c>
      <c r="L189" s="551" t="e">
        <f>IF(ISNUMBER(Regressions!M199),ROUND(Regressions!M199, 1), NA())</f>
        <v>#N/A</v>
      </c>
      <c r="M189" s="548" t="e">
        <f>IF(ISNUMBER(Regressions!N199),ROUND(Regressions!N199, 1), NA())</f>
        <v>#N/A</v>
      </c>
      <c r="N189" s="549" t="e">
        <f>IF(ISNUMBER(Regressions!O199),ROUND(Regressions!O199, 1), NA())</f>
        <v>#N/A</v>
      </c>
      <c r="O189" s="550" t="e">
        <f>IF(ISNUMBER(Regressions!Q199),ROUND(Regressions!Q199, 1), NA())</f>
        <v>#N/A</v>
      </c>
      <c r="P189" s="546" t="e">
        <f>IF(ISNUMBER(Regressions!R199),ROUND(Regressions!R199, 1), NA())</f>
        <v>#N/A</v>
      </c>
      <c r="Q189" s="552" t="e">
        <f>IF(ISNUMBER(Regressions!S199),ROUND(Regressions!S199, 1), NA())</f>
        <v>#N/A</v>
      </c>
      <c r="R189" s="548" t="e">
        <f>IF(ISNUMBER(Regressions!T199),ROUND(Regressions!T199, 1), NA())</f>
        <v>#N/A</v>
      </c>
      <c r="S189" s="549" t="e">
        <f>IF(ISNUMBER(Regressions!U199),ROUND(Regressions!U199, 1), NA())</f>
        <v>#N/A</v>
      </c>
    </row>
    <row r="211" spans="5:13" x14ac:dyDescent="0.25">
      <c r="E211" s="571"/>
      <c r="G211" s="518"/>
      <c r="K211" s="572"/>
      <c r="M211" s="57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D4E1-6EEA-40D9-A0CF-A1AE6F956AD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9" customWidth="1"/>
    <col min="2" max="2" width="13.59765625" style="369" customWidth="1"/>
    <col min="3" max="3" width="5" style="369" customWidth="1"/>
    <col min="4" max="21" width="3.8984375" style="369" customWidth="1"/>
    <col min="22" max="25" width="3.8984375" style="475" customWidth="1"/>
    <col min="26" max="26" width="6.5" style="475" customWidth="1"/>
    <col min="27" max="30" width="3.8984375" style="475" customWidth="1"/>
    <col min="31" max="31" width="6.5" style="475" customWidth="1"/>
    <col min="32" max="35" width="3.8984375" style="475" customWidth="1"/>
    <col min="36" max="36" width="6.5" style="475" customWidth="1"/>
    <col min="37" max="40" width="3.8984375" style="475" customWidth="1"/>
    <col min="41" max="41" width="6.5" style="475" customWidth="1"/>
    <col min="42" max="45" width="3.8984375" style="475" customWidth="1"/>
    <col min="46" max="46" width="6.5" style="475" customWidth="1"/>
    <col min="47" max="50" width="3.8984375" style="475" customWidth="1"/>
    <col min="51" max="51" width="6.5" style="475" customWidth="1"/>
    <col min="52" max="52" width="3.8984375" style="476" customWidth="1"/>
    <col min="53" max="53" width="6.5" style="585" customWidth="1"/>
    <col min="54" max="55" width="3.8984375" style="476" customWidth="1"/>
    <col min="56" max="56" width="6.5" style="476" customWidth="1"/>
    <col min="57" max="58" width="3.8984375" style="476" customWidth="1"/>
    <col min="59" max="59" width="6.5" style="476" customWidth="1"/>
    <col min="60" max="60" width="3.8984375" style="476" customWidth="1"/>
    <col min="61" max="61" width="6.09765625" style="476" customWidth="1"/>
    <col min="62" max="62" width="6.5" style="476" customWidth="1"/>
    <col min="63" max="63" width="8.8984375" style="476" customWidth="1"/>
    <col min="64" max="64" width="3.8984375" style="476" customWidth="1"/>
    <col min="65" max="65" width="6.5" style="476" customWidth="1"/>
    <col min="66" max="67" width="3.8984375" style="476" customWidth="1"/>
    <col min="68" max="68" width="6.5" style="476" customWidth="1"/>
    <col min="69" max="69" width="3.8984375" style="476" customWidth="1"/>
    <col min="70" max="70" width="9" style="369" customWidth="1"/>
    <col min="71" max="136" width="3.8984375" style="369" hidden="1" customWidth="1"/>
    <col min="137" max="137" width="9" style="369" customWidth="1"/>
    <col min="138" max="16384" width="9" style="369"/>
  </cols>
  <sheetData>
    <row r="1" spans="1:136" ht="17.399999999999999" x14ac:dyDescent="0.3">
      <c r="A1" s="477" t="str">
        <f>HLOOKUP(Introduction!$G$4,nametranslations,83,FALSE)</f>
        <v>ملخص البيانات من المسوحات والتعدادات الوطنية</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90"/>
      <c r="BB1" s="478"/>
      <c r="BC1" s="478"/>
      <c r="BD1" s="478"/>
      <c r="BE1" s="478"/>
      <c r="BF1" s="478"/>
      <c r="BG1" s="478"/>
      <c r="BH1" s="478"/>
      <c r="BI1" s="478"/>
      <c r="BJ1" s="478"/>
      <c r="BK1" s="478"/>
      <c r="BL1" s="478"/>
      <c r="BM1" s="478"/>
      <c r="BN1" s="478"/>
      <c r="BO1" s="478"/>
      <c r="BP1" s="478"/>
      <c r="BQ1" s="478"/>
      <c r="BR1" s="478"/>
      <c r="BS1" s="478"/>
    </row>
    <row r="2" spans="1:136" ht="15.6" x14ac:dyDescent="0.3">
      <c r="A2" s="479" t="str">
        <f>HLOOKUP(Introduction!$G$4,nametranslations,84,FALSE)</f>
        <v>[القيم الموضوعة بين قوسين معقوفين غير مستخدمة]</v>
      </c>
      <c r="B2" s="479"/>
      <c r="C2" s="479"/>
      <c r="D2" s="480" t="str">
        <f>HLOOKUP(Introduction!$G$4,nametranslations,85,FALSE)</f>
        <v>مياه الشرب (٪)</v>
      </c>
      <c r="E2" s="478"/>
      <c r="F2" s="478"/>
      <c r="G2" s="481"/>
      <c r="H2" s="478"/>
      <c r="I2" s="478"/>
      <c r="J2" s="481"/>
      <c r="K2" s="482"/>
      <c r="L2" s="482"/>
      <c r="M2" s="481"/>
      <c r="N2" s="482"/>
      <c r="O2" s="482"/>
      <c r="P2" s="481"/>
      <c r="Q2" s="482"/>
      <c r="R2" s="482"/>
      <c r="S2" s="481"/>
      <c r="T2" s="482"/>
      <c r="U2" s="482"/>
      <c r="V2" s="483" t="str">
        <f>HLOOKUP(Introduction!$G$4,nametranslations,86,FALSE)</f>
        <v>الصرف الصحي</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 xml:space="preserve">صحة </v>
      </c>
      <c r="BA2" s="486"/>
      <c r="BB2" s="487"/>
      <c r="BC2" s="487"/>
      <c r="BD2" s="488"/>
      <c r="BE2" s="488"/>
      <c r="BF2" s="488"/>
      <c r="BG2" s="488"/>
      <c r="BH2" s="488"/>
      <c r="BI2" s="488"/>
      <c r="BJ2" s="488"/>
      <c r="BK2" s="488"/>
      <c r="BL2" s="488"/>
      <c r="BM2" s="488"/>
      <c r="BN2" s="488"/>
      <c r="BO2" s="488"/>
      <c r="BP2" s="488"/>
      <c r="BQ2" s="488"/>
      <c r="BS2" s="480" t="str">
        <f>HLOOKUP(Introduction!$G$4,nametranslations,85,FALSE)</f>
        <v>مياه الشرب (٪)</v>
      </c>
      <c r="CK2" s="483" t="str">
        <f>HLOOKUP(Introduction!$G$4,nametranslations,86,FALSE)</f>
        <v>الصرف الصحي</v>
      </c>
      <c r="DO2" s="485" t="str">
        <f>HLOOKUP(Introduction!$G$4,nametranslations,87,FALSE)</f>
        <v xml:space="preserve">صحة </v>
      </c>
    </row>
    <row r="3" spans="1:136" ht="13.8" x14ac:dyDescent="0.25">
      <c r="A3" s="489"/>
      <c r="B3" s="478"/>
      <c r="C3" s="478"/>
      <c r="D3" s="478" t="str">
        <f>+Key!$I$26</f>
        <v>Total</v>
      </c>
      <c r="E3" s="478"/>
      <c r="F3" s="478"/>
      <c r="G3" s="478" t="str">
        <f>+Key!$I$28</f>
        <v>الحضاري</v>
      </c>
      <c r="I3" s="478"/>
      <c r="J3" s="478" t="str">
        <f>+Key!$I$27</f>
        <v>ريفي</v>
      </c>
      <c r="L3" s="478"/>
      <c r="M3" s="478" t="str">
        <f>+Key!$I$29</f>
        <v>المرحلة الابتدائية</v>
      </c>
      <c r="O3" s="478"/>
      <c r="P3" s="478" t="str">
        <f>+Key!$I$30</f>
        <v>خبرات</v>
      </c>
      <c r="Q3" s="478"/>
      <c r="R3" s="478"/>
      <c r="S3" s="478" t="str">
        <f>+Key!$I$31</f>
        <v>ثانوي</v>
      </c>
      <c r="U3" s="478"/>
      <c r="V3" s="478" t="str">
        <f>+Key!$I$26</f>
        <v>Total</v>
      </c>
      <c r="W3" s="478"/>
      <c r="X3" s="478"/>
      <c r="Y3" s="478"/>
      <c r="Z3" s="369"/>
      <c r="AA3" s="478" t="str">
        <f>+Key!$I$28</f>
        <v>الحضاري</v>
      </c>
      <c r="AB3" s="478"/>
      <c r="AC3" s="369"/>
      <c r="AD3" s="478"/>
      <c r="AE3" s="478"/>
      <c r="AF3" s="478" t="str">
        <f>+Key!$I$27</f>
        <v>ريفي</v>
      </c>
      <c r="AG3" s="478"/>
      <c r="AH3" s="478"/>
      <c r="AI3" s="478"/>
      <c r="AJ3" s="478"/>
      <c r="AK3" s="478" t="str">
        <f>+Key!$I$29</f>
        <v>المرحلة الابتدائية</v>
      </c>
      <c r="AL3" s="478"/>
      <c r="AM3" s="478"/>
      <c r="AN3" s="478"/>
      <c r="AO3" s="478"/>
      <c r="AP3" s="478" t="str">
        <f>+Key!$I$30</f>
        <v>خبرات</v>
      </c>
      <c r="AQ3" s="478"/>
      <c r="AR3" s="478"/>
      <c r="AS3" s="478"/>
      <c r="AT3" s="478"/>
      <c r="AU3" s="478" t="str">
        <f>+Key!$I$31</f>
        <v>ثانوي</v>
      </c>
      <c r="AV3" s="478"/>
      <c r="AW3" s="478"/>
      <c r="AX3" s="478"/>
      <c r="AY3" s="478"/>
      <c r="AZ3" s="478" t="str">
        <f>+Key!$I$26</f>
        <v>Total</v>
      </c>
      <c r="BA3" s="490"/>
      <c r="BB3" s="478"/>
      <c r="BC3" s="478" t="str">
        <f>+Key!$I$28</f>
        <v>الحضاري</v>
      </c>
      <c r="BD3" s="369"/>
      <c r="BE3" s="478"/>
      <c r="BF3" s="478" t="str">
        <f>+Key!$I$27</f>
        <v>ريفي</v>
      </c>
      <c r="BG3" s="369"/>
      <c r="BH3" s="478"/>
      <c r="BI3" s="478" t="str">
        <f>+Key!$I$29</f>
        <v>المرحلة الابتدائية</v>
      </c>
      <c r="BJ3" s="369"/>
      <c r="BK3" s="478"/>
      <c r="BL3" s="478" t="str">
        <f>+Key!$I$30</f>
        <v>خبرات</v>
      </c>
      <c r="BM3" s="478"/>
      <c r="BN3" s="478"/>
      <c r="BO3" s="478" t="str">
        <f>+Key!$I$31</f>
        <v>ثانوي</v>
      </c>
      <c r="BP3" s="368"/>
      <c r="BQ3" s="478"/>
      <c r="BS3" s="478" t="str">
        <f>+Key!$I$26</f>
        <v>Total</v>
      </c>
      <c r="BT3" s="478"/>
      <c r="BU3" s="478"/>
      <c r="BV3" s="478" t="str">
        <f>+Key!$I$28</f>
        <v>الحضاري</v>
      </c>
      <c r="BX3" s="478"/>
      <c r="BY3" s="478" t="str">
        <f>+Key!$I$27</f>
        <v>ريفي</v>
      </c>
      <c r="CA3" s="478"/>
      <c r="CB3" s="478" t="str">
        <f>+Key!$I$29</f>
        <v>المرحلة الابتدائية</v>
      </c>
      <c r="CD3" s="478"/>
      <c r="CE3" s="478" t="str">
        <f>+Key!$I$30</f>
        <v>خبرات</v>
      </c>
      <c r="CF3" s="478"/>
      <c r="CG3" s="478"/>
      <c r="CH3" s="478" t="str">
        <f>+Key!$I$31</f>
        <v>ثانوي</v>
      </c>
      <c r="CJ3" s="478"/>
      <c r="CK3" s="478" t="str">
        <f>+Key!$I$26</f>
        <v>Total</v>
      </c>
      <c r="CL3" s="478"/>
      <c r="CM3" s="478"/>
      <c r="CN3" s="478"/>
      <c r="CP3" s="478" t="str">
        <f>+Key!$I$28</f>
        <v>الحضاري</v>
      </c>
      <c r="CQ3" s="478"/>
      <c r="CS3" s="478"/>
      <c r="CT3" s="478"/>
      <c r="CU3" s="478" t="str">
        <f>+Key!$I$27</f>
        <v>ريفي</v>
      </c>
      <c r="CV3" s="478"/>
      <c r="CW3" s="478"/>
      <c r="CX3" s="478"/>
      <c r="CY3" s="478"/>
      <c r="CZ3" s="478" t="str">
        <f>+Key!$I$29</f>
        <v>المرحلة الابتدائية</v>
      </c>
      <c r="DA3" s="478"/>
      <c r="DB3" s="478"/>
      <c r="DC3" s="478"/>
      <c r="DD3" s="478"/>
      <c r="DE3" s="478" t="str">
        <f>+Key!$I$30</f>
        <v>خبرات</v>
      </c>
      <c r="DF3" s="478"/>
      <c r="DG3" s="478"/>
      <c r="DH3" s="478"/>
      <c r="DI3" s="478"/>
      <c r="DJ3" s="478" t="s">
        <v>18</v>
      </c>
      <c r="DK3" s="478"/>
      <c r="DL3" s="478"/>
      <c r="DM3" s="478"/>
      <c r="DN3" s="478"/>
      <c r="DO3" s="478" t="str">
        <f>+Key!$I$26</f>
        <v>Total</v>
      </c>
      <c r="DP3" s="490"/>
      <c r="DQ3" s="478"/>
      <c r="DR3" s="478" t="str">
        <f>+Key!$I$28</f>
        <v>الحضاري</v>
      </c>
      <c r="DT3" s="478"/>
      <c r="DU3" s="478" t="str">
        <f>+Key!$I$27</f>
        <v>ريفي</v>
      </c>
      <c r="DW3" s="478"/>
      <c r="DX3" s="478" t="str">
        <f>+Key!$I$29</f>
        <v>المرحلة الابتدائية</v>
      </c>
      <c r="DZ3" s="478"/>
      <c r="EA3" s="478" t="str">
        <f>+Key!$I$30</f>
        <v>خبرات</v>
      </c>
      <c r="EB3" s="478"/>
      <c r="EC3" s="478"/>
      <c r="ED3" s="478" t="str">
        <f>+Key!$I$31</f>
        <v>ثانوي</v>
      </c>
      <c r="EE3" s="368"/>
      <c r="EF3" s="478"/>
    </row>
    <row r="4" spans="1:136" s="582" customFormat="1" ht="160.5" customHeight="1" x14ac:dyDescent="0.25">
      <c r="A4" s="491" t="str">
        <f>HLOOKUP(Introduction!$G$4,nametranslations,89,FALSE)</f>
        <v>مصدر</v>
      </c>
      <c r="B4" s="491" t="str">
        <f>HLOOKUP(Introduction!$G$4,nametranslations,88,FALSE)</f>
        <v>نوع</v>
      </c>
      <c r="C4" s="491" t="str">
        <f>HLOOKUP(Introduction!$G$4,nametranslations,72,FALSE)</f>
        <v>عام</v>
      </c>
      <c r="D4" s="492" t="str">
        <f>HLOOKUP(Introduction!$G$4,nametranslations,74,FALSE)</f>
        <v>امكانية</v>
      </c>
      <c r="E4" s="577" t="str">
        <f>HLOOKUP(Introduction!$G$4,nametranslations,75,FALSE)</f>
        <v>محسّن</v>
      </c>
      <c r="F4" s="578" t="str">
        <f>HLOOKUP(Introduction!$G$4,nametranslations,76,FALSE)</f>
        <v>أساسي (محسن ومتوفر)</v>
      </c>
      <c r="G4" s="492" t="str">
        <f>HLOOKUP(Introduction!$G$4,nametranslations,74,FALSE)</f>
        <v>امكانية</v>
      </c>
      <c r="H4" s="577" t="str">
        <f>HLOOKUP(Introduction!$G$4,nametranslations,75,FALSE)</f>
        <v>محسّن</v>
      </c>
      <c r="I4" s="578" t="str">
        <f>HLOOKUP(Introduction!$G$4,nametranslations,76,FALSE)</f>
        <v>أساسي (محسن ومتوفر)</v>
      </c>
      <c r="J4" s="492" t="str">
        <f>HLOOKUP(Introduction!$G$4,nametranslations,74,FALSE)</f>
        <v>امكانية</v>
      </c>
      <c r="K4" s="577" t="str">
        <f>HLOOKUP(Introduction!$G$4,nametranslations,75,FALSE)</f>
        <v>محسّن</v>
      </c>
      <c r="L4" s="578" t="str">
        <f>HLOOKUP(Introduction!$G$4,nametranslations,76,FALSE)</f>
        <v>أساسي (محسن ومتوفر)</v>
      </c>
      <c r="M4" s="492" t="str">
        <f>HLOOKUP(Introduction!$G$4,nametranslations,74,FALSE)</f>
        <v>امكانية</v>
      </c>
      <c r="N4" s="577" t="str">
        <f>HLOOKUP(Introduction!$G$4,nametranslations,75,FALSE)</f>
        <v>محسّن</v>
      </c>
      <c r="O4" s="578" t="str">
        <f>HLOOKUP(Introduction!$G$4,nametranslations,76,FALSE)</f>
        <v>أساسي (محسن ومتوفر)</v>
      </c>
      <c r="P4" s="492" t="str">
        <f>HLOOKUP(Introduction!$G$4,nametranslations,74,FALSE)</f>
        <v>امكانية</v>
      </c>
      <c r="Q4" s="577" t="str">
        <f>HLOOKUP(Introduction!$G$4,nametranslations,75,FALSE)</f>
        <v>محسّن</v>
      </c>
      <c r="R4" s="578" t="str">
        <f>HLOOKUP(Introduction!$G$4,nametranslations,76,FALSE)</f>
        <v>أساسي (محسن ومتوفر)</v>
      </c>
      <c r="S4" s="492" t="str">
        <f>HLOOKUP(Introduction!$G$4,nametranslations,74,FALSE)</f>
        <v>امكانية</v>
      </c>
      <c r="T4" s="577" t="str">
        <f>HLOOKUP(Introduction!$G$4,nametranslations,75,FALSE)</f>
        <v>محسّن</v>
      </c>
      <c r="U4" s="578" t="str">
        <f>HLOOKUP(Introduction!$G$4,nametranslations,76,FALSE)</f>
        <v>أساسي (محسن ومتوفر)</v>
      </c>
      <c r="V4" s="496" t="str">
        <f>HLOOKUP(Introduction!$G$4,nametranslations,74,FALSE)</f>
        <v>امكانية</v>
      </c>
      <c r="W4" s="497" t="str">
        <f>HLOOKUP(Introduction!$G$4,nametranslations,75,FALSE)</f>
        <v>محسّن</v>
      </c>
      <c r="X4" s="579" t="str">
        <f>HLOOKUP(Introduction!$G$4,nametranslations,90,FALSE)</f>
        <v>محسن وقابل للاستخدام</v>
      </c>
      <c r="Y4" s="579" t="str">
        <f>HLOOKUP(Introduction!$G$4,nametranslations,91,FALSE)</f>
        <v>محسّن ومخصص للجنس الواحد</v>
      </c>
      <c r="Z4" s="580" t="str">
        <f>HLOOKUP(Introduction!$G$4,nametranslations,79,FALSE)</f>
        <v>أساسي
(محسّن ، صالح للاستخدام ، أحادي الجنس)</v>
      </c>
      <c r="AA4" s="496" t="str">
        <f>HLOOKUP(Introduction!$G$4,nametranslations,74,FALSE)</f>
        <v>امكانية</v>
      </c>
      <c r="AB4" s="497" t="str">
        <f>HLOOKUP(Introduction!$G$4,nametranslations,75,FALSE)</f>
        <v>محسّن</v>
      </c>
      <c r="AC4" s="579" t="str">
        <f>HLOOKUP(Introduction!$G$4,nametranslations,90,FALSE)</f>
        <v>محسن وقابل للاستخدام</v>
      </c>
      <c r="AD4" s="579" t="str">
        <f>HLOOKUP(Introduction!$G$4,nametranslations,91,FALSE)</f>
        <v>محسّن ومخصص للجنس الواحد</v>
      </c>
      <c r="AE4" s="580" t="str">
        <f>HLOOKUP(Introduction!$G$4,nametranslations,79,FALSE)</f>
        <v>أساسي
(محسّن ، صالح للاستخدام ، أحادي الجنس)</v>
      </c>
      <c r="AF4" s="496" t="str">
        <f>HLOOKUP(Introduction!$G$4,nametranslations,74,FALSE)</f>
        <v>امكانية</v>
      </c>
      <c r="AG4" s="497" t="str">
        <f>HLOOKUP(Introduction!$G$4,nametranslations,75,FALSE)</f>
        <v>محسّن</v>
      </c>
      <c r="AH4" s="579" t="str">
        <f>HLOOKUP(Introduction!$G$4,nametranslations,90,FALSE)</f>
        <v>محسن وقابل للاستخدام</v>
      </c>
      <c r="AI4" s="579" t="str">
        <f>HLOOKUP(Introduction!$G$4,nametranslations,91,FALSE)</f>
        <v>محسّن ومخصص للجنس الواحد</v>
      </c>
      <c r="AJ4" s="580" t="str">
        <f>HLOOKUP(Introduction!$G$4,nametranslations,79,FALSE)</f>
        <v>أساسي
(محسّن ، صالح للاستخدام ، أحادي الجنس)</v>
      </c>
      <c r="AK4" s="496" t="str">
        <f>HLOOKUP(Introduction!$G$4,nametranslations,74,FALSE)</f>
        <v>امكانية</v>
      </c>
      <c r="AL4" s="497" t="str">
        <f>HLOOKUP(Introduction!$G$4,nametranslations,75,FALSE)</f>
        <v>محسّن</v>
      </c>
      <c r="AM4" s="579" t="str">
        <f>HLOOKUP(Introduction!$G$4,nametranslations,90,FALSE)</f>
        <v>محسن وقابل للاستخدام</v>
      </c>
      <c r="AN4" s="579" t="str">
        <f>HLOOKUP(Introduction!$G$4,nametranslations,91,FALSE)</f>
        <v>محسّن ومخصص للجنس الواحد</v>
      </c>
      <c r="AO4" s="580" t="str">
        <f>HLOOKUP(Introduction!$G$4,nametranslations,79,FALSE)</f>
        <v>أساسي
(محسّن ، صالح للاستخدام ، أحادي الجنس)</v>
      </c>
      <c r="AP4" s="496" t="str">
        <f>HLOOKUP(Introduction!$G$4,nametranslations,74,FALSE)</f>
        <v>امكانية</v>
      </c>
      <c r="AQ4" s="497" t="str">
        <f>HLOOKUP(Introduction!$G$4,nametranslations,75,FALSE)</f>
        <v>محسّن</v>
      </c>
      <c r="AR4" s="579" t="str">
        <f>HLOOKUP(Introduction!$G$4,nametranslations,90,FALSE)</f>
        <v>محسن وقابل للاستخدام</v>
      </c>
      <c r="AS4" s="579" t="str">
        <f>HLOOKUP(Introduction!$G$4,nametranslations,91,FALSE)</f>
        <v>محسّن ومخصص للجنس الواحد</v>
      </c>
      <c r="AT4" s="580" t="str">
        <f>HLOOKUP(Introduction!$G$4,nametranslations,79,FALSE)</f>
        <v>أساسي
(محسّن ، صالح للاستخدام ، أحادي الجنس)</v>
      </c>
      <c r="AU4" s="496" t="str">
        <f>HLOOKUP(Introduction!$G$4,nametranslations,74,FALSE)</f>
        <v>امكانية</v>
      </c>
      <c r="AV4" s="497" t="str">
        <f>HLOOKUP(Introduction!$G$4,nametranslations,75,FALSE)</f>
        <v>محسّن</v>
      </c>
      <c r="AW4" s="579" t="str">
        <f>HLOOKUP(Introduction!$G$4,nametranslations,90,FALSE)</f>
        <v>محسن وقابل للاستخدام</v>
      </c>
      <c r="AX4" s="579" t="str">
        <f>HLOOKUP(Introduction!$G$4,nametranslations,91,FALSE)</f>
        <v>محسّن ومخصص للجنس الواحد</v>
      </c>
      <c r="AY4" s="580" t="str">
        <f>HLOOKUP(Introduction!$G$4,nametranslations,79,FALSE)</f>
        <v>أساسي
(محسّن ، صالح للاستخدام ، أحادي الجنس)</v>
      </c>
      <c r="AZ4" s="500" t="str">
        <f>HLOOKUP(Introduction!$G$4,nametranslations,92,FALSE)</f>
        <v>مرفق غسيل اليدين</v>
      </c>
      <c r="BA4" s="581" t="str">
        <f>HLOOKUP(Introduction!$G$4,nametranslations,93,FALSE)</f>
        <v>مرفق غسيل اليدين بالماء</v>
      </c>
      <c r="BB4" s="581" t="str">
        <f>HLOOKUP(Introduction!$G$4,nametranslations,81,FALSE)</f>
        <v>أساسي
(مرفق بالماء والصابون)</v>
      </c>
      <c r="BC4" s="500" t="str">
        <f>HLOOKUP(Introduction!$G$4,nametranslations,92,FALSE)</f>
        <v>مرفق غسيل اليدين</v>
      </c>
      <c r="BD4" s="581" t="str">
        <f>HLOOKUP(Introduction!$G$4,nametranslations,93,FALSE)</f>
        <v>مرفق غسيل اليدين بالماء</v>
      </c>
      <c r="BE4" s="581" t="str">
        <f>HLOOKUP(Introduction!$G$4,nametranslations,81,FALSE)</f>
        <v>أساسي
(مرفق بالماء والصابون)</v>
      </c>
      <c r="BF4" s="500" t="str">
        <f>HLOOKUP(Introduction!$G$4,nametranslations,92,FALSE)</f>
        <v>مرفق غسيل اليدين</v>
      </c>
      <c r="BG4" s="581" t="str">
        <f>HLOOKUP(Introduction!$G$4,nametranslations,93,FALSE)</f>
        <v>مرفق غسيل اليدين بالماء</v>
      </c>
      <c r="BH4" s="581" t="str">
        <f>HLOOKUP(Introduction!$G$4,nametranslations,81,FALSE)</f>
        <v>أساسي
(مرفق بالماء والصابون)</v>
      </c>
      <c r="BI4" s="500" t="str">
        <f>HLOOKUP(Introduction!$G$4,nametranslations,92,FALSE)</f>
        <v>مرفق غسيل اليدين</v>
      </c>
      <c r="BJ4" s="581" t="str">
        <f>HLOOKUP(Introduction!$G$4,nametranslations,93,FALSE)</f>
        <v>مرفق غسيل اليدين بالماء</v>
      </c>
      <c r="BK4" s="581" t="str">
        <f>HLOOKUP(Introduction!$G$4,nametranslations,81,FALSE)</f>
        <v>أساسي
(مرفق بالماء والصابون)</v>
      </c>
      <c r="BL4" s="500" t="str">
        <f>HLOOKUP(Introduction!$G$4,nametranslations,92,FALSE)</f>
        <v>مرفق غسيل اليدين</v>
      </c>
      <c r="BM4" s="581" t="str">
        <f>HLOOKUP(Introduction!$G$4,nametranslations,93,FALSE)</f>
        <v>مرفق غسيل اليدين بالماء</v>
      </c>
      <c r="BN4" s="581" t="str">
        <f>HLOOKUP(Introduction!$G$4,nametranslations,81,FALSE)</f>
        <v>أساسي
(مرفق بالماء والصابون)</v>
      </c>
      <c r="BO4" s="500" t="str">
        <f>HLOOKUP(Introduction!$G$4,nametranslations,92,FALSE)</f>
        <v>مرفق غسيل اليدين</v>
      </c>
      <c r="BP4" s="581" t="str">
        <f>HLOOKUP(Introduction!$G$4,nametranslations,93,FALSE)</f>
        <v>مرفق غسيل اليدين بالماء</v>
      </c>
      <c r="BQ4" s="581" t="str">
        <f>HLOOKUP(Introduction!$G$4,nametranslations,81,FALSE)</f>
        <v>أساسي
(مرفق بالماء والصابون)</v>
      </c>
      <c r="BS4" s="492" t="str">
        <f>HLOOKUP(Introduction!$G$4,nametranslations,74,FALSE)</f>
        <v>امكانية</v>
      </c>
      <c r="BT4" s="577" t="str">
        <f>HLOOKUP(Introduction!$G$4,nametranslations,75,FALSE)</f>
        <v>محسّن</v>
      </c>
      <c r="BU4" s="583" t="str">
        <f>HLOOKUP(Introduction!$G$4,nametranslations,76,FALSE)</f>
        <v>أساسي (محسن ومتوفر)</v>
      </c>
      <c r="BV4" s="492" t="str">
        <f>HLOOKUP(Introduction!$G$4,nametranslations,74,FALSE)</f>
        <v>امكانية</v>
      </c>
      <c r="BW4" s="577" t="str">
        <f>HLOOKUP(Introduction!$G$4,nametranslations,75,FALSE)</f>
        <v>محسّن</v>
      </c>
      <c r="BX4" s="583" t="str">
        <f>HLOOKUP(Introduction!$G$4,nametranslations,76,FALSE)</f>
        <v>أساسي (محسن ومتوفر)</v>
      </c>
      <c r="BY4" s="492" t="str">
        <f>HLOOKUP(Introduction!$G$4,nametranslations,74,FALSE)</f>
        <v>امكانية</v>
      </c>
      <c r="BZ4" s="577" t="str">
        <f>HLOOKUP(Introduction!$G$4,nametranslations,75,FALSE)</f>
        <v>محسّن</v>
      </c>
      <c r="CA4" s="583" t="str">
        <f>HLOOKUP(Introduction!$G$4,nametranslations,76,FALSE)</f>
        <v>أساسي (محسن ومتوفر)</v>
      </c>
      <c r="CB4" s="492" t="str">
        <f>HLOOKUP(Introduction!$G$4,nametranslations,74,FALSE)</f>
        <v>امكانية</v>
      </c>
      <c r="CC4" s="577" t="str">
        <f>HLOOKUP(Introduction!$G$4,nametranslations,75,FALSE)</f>
        <v>محسّن</v>
      </c>
      <c r="CD4" s="583" t="str">
        <f>HLOOKUP(Introduction!$G$4,nametranslations,76,FALSE)</f>
        <v>أساسي (محسن ومتوفر)</v>
      </c>
      <c r="CE4" s="492" t="str">
        <f>HLOOKUP(Introduction!$G$4,nametranslations,74,FALSE)</f>
        <v>امكانية</v>
      </c>
      <c r="CF4" s="577" t="str">
        <f>HLOOKUP(Introduction!$G$4,nametranslations,75,FALSE)</f>
        <v>محسّن</v>
      </c>
      <c r="CG4" s="583" t="str">
        <f>HLOOKUP(Introduction!$G$4,nametranslations,76,FALSE)</f>
        <v>أساسي (محسن ومتوفر)</v>
      </c>
      <c r="CH4" s="492" t="str">
        <f>HLOOKUP(Introduction!$G$4,nametranslations,74,FALSE)</f>
        <v>امكانية</v>
      </c>
      <c r="CI4" s="577" t="str">
        <f>HLOOKUP(Introduction!$G$4,nametranslations,75,FALSE)</f>
        <v>محسّن</v>
      </c>
      <c r="CJ4" s="583" t="str">
        <f>HLOOKUP(Introduction!$G$4,nametranslations,76,FALSE)</f>
        <v>أساسي (محسن ومتوفر)</v>
      </c>
      <c r="CK4" s="496" t="str">
        <f>HLOOKUP(Introduction!$G$4,nametranslations,74,FALSE)</f>
        <v>امكانية</v>
      </c>
      <c r="CL4" s="497" t="str">
        <f>HLOOKUP(Introduction!$G$4,nametranslations,75,FALSE)</f>
        <v>محسّن</v>
      </c>
      <c r="CM4" s="497" t="str">
        <f>HLOOKUP(Introduction!$G$4,nametranslations,90,FALSE)</f>
        <v>محسن وقابل للاستخدام</v>
      </c>
      <c r="CN4" s="497" t="str">
        <f>HLOOKUP(Introduction!$G$4,nametranslations,91,FALSE)</f>
        <v>محسّن ومخصص للجنس الواحد</v>
      </c>
      <c r="CO4" s="580" t="str">
        <f>HLOOKUP(Introduction!$G$4,nametranslations,79,FALSE)</f>
        <v>أساسي
(محسّن ، صالح للاستخدام ، أحادي الجنس)</v>
      </c>
      <c r="CP4" s="496" t="str">
        <f>HLOOKUP(Introduction!$G$4,nametranslations,74,FALSE)</f>
        <v>امكانية</v>
      </c>
      <c r="CQ4" s="497" t="str">
        <f>HLOOKUP(Introduction!$G$4,nametranslations,75,FALSE)</f>
        <v>محسّن</v>
      </c>
      <c r="CR4" s="497" t="str">
        <f>HLOOKUP(Introduction!$G$4,nametranslations,90,FALSE)</f>
        <v>محسن وقابل للاستخدام</v>
      </c>
      <c r="CS4" s="497" t="str">
        <f>HLOOKUP(Introduction!$G$4,nametranslations,91,FALSE)</f>
        <v>محسّن ومخصص للجنس الواحد</v>
      </c>
      <c r="CT4" s="580" t="str">
        <f>HLOOKUP(Introduction!$G$4,nametranslations,79,FALSE)</f>
        <v>أساسي
(محسّن ، صالح للاستخدام ، أحادي الجنس)</v>
      </c>
      <c r="CU4" s="496" t="str">
        <f>HLOOKUP(Introduction!$G$4,nametranslations,74,FALSE)</f>
        <v>امكانية</v>
      </c>
      <c r="CV4" s="497" t="str">
        <f>HLOOKUP(Introduction!$G$4,nametranslations,75,FALSE)</f>
        <v>محسّن</v>
      </c>
      <c r="CW4" s="497" t="str">
        <f>HLOOKUP(Introduction!$G$4,nametranslations,90,FALSE)</f>
        <v>محسن وقابل للاستخدام</v>
      </c>
      <c r="CX4" s="497" t="str">
        <f>HLOOKUP(Introduction!$G$4,nametranslations,91,FALSE)</f>
        <v>محسّن ومخصص للجنس الواحد</v>
      </c>
      <c r="CY4" s="580" t="str">
        <f>HLOOKUP(Introduction!$G$4,nametranslations,79,FALSE)</f>
        <v>أساسي
(محسّن ، صالح للاستخدام ، أحادي الجنس)</v>
      </c>
      <c r="CZ4" s="496" t="str">
        <f>HLOOKUP(Introduction!$G$4,nametranslations,74,FALSE)</f>
        <v>امكانية</v>
      </c>
      <c r="DA4" s="497" t="str">
        <f>HLOOKUP(Introduction!$G$4,nametranslations,75,FALSE)</f>
        <v>محسّن</v>
      </c>
      <c r="DB4" s="497" t="str">
        <f>HLOOKUP(Introduction!$G$4,nametranslations,90,FALSE)</f>
        <v>محسن وقابل للاستخدام</v>
      </c>
      <c r="DC4" s="497" t="str">
        <f>HLOOKUP(Introduction!$G$4,nametranslations,91,FALSE)</f>
        <v>محسّن ومخصص للجنس الواحد</v>
      </c>
      <c r="DD4" s="580" t="str">
        <f>HLOOKUP(Introduction!$G$4,nametranslations,79,FALSE)</f>
        <v>أساسي
(محسّن ، صالح للاستخدام ، أحادي الجنس)</v>
      </c>
      <c r="DE4" s="496" t="str">
        <f>HLOOKUP(Introduction!$G$4,nametranslations,74,FALSE)</f>
        <v>امكانية</v>
      </c>
      <c r="DF4" s="497" t="str">
        <f>HLOOKUP(Introduction!$G$4,nametranslations,75,FALSE)</f>
        <v>محسّن</v>
      </c>
      <c r="DG4" s="497" t="str">
        <f>HLOOKUP(Introduction!$G$4,nametranslations,90,FALSE)</f>
        <v>محسن وقابل للاستخدام</v>
      </c>
      <c r="DH4" s="497" t="str">
        <f>HLOOKUP(Introduction!$G$4,nametranslations,91,FALSE)</f>
        <v>محسّن ومخصص للجنس الواحد</v>
      </c>
      <c r="DI4" s="580" t="str">
        <f>HLOOKUP(Introduction!$G$4,nametranslations,79,FALSE)</f>
        <v>أساسي
(محسّن ، صالح للاستخدام ، أحادي الجنس)</v>
      </c>
      <c r="DJ4" s="496" t="str">
        <f>HLOOKUP(Introduction!$G$4,nametranslations,74,FALSE)</f>
        <v>امكانية</v>
      </c>
      <c r="DK4" s="497" t="str">
        <f>HLOOKUP(Introduction!$G$4,nametranslations,75,FALSE)</f>
        <v>محسّن</v>
      </c>
      <c r="DL4" s="497" t="str">
        <f>HLOOKUP(Introduction!$G$4,nametranslations,90,FALSE)</f>
        <v>محسن وقابل للاستخدام</v>
      </c>
      <c r="DM4" s="497" t="str">
        <f>HLOOKUP(Introduction!$G$4,nametranslations,91,FALSE)</f>
        <v>محسّن ومخصص للجنس الواحد</v>
      </c>
      <c r="DN4" s="580" t="str">
        <f>HLOOKUP(Introduction!$G$4,nametranslations,79,FALSE)</f>
        <v>أساسي
(محسّن ، صالح للاستخدام ، أحادي الجنس)</v>
      </c>
      <c r="DO4" s="500" t="str">
        <f>HLOOKUP(Introduction!$G$4,nametranslations,92,FALSE)</f>
        <v>مرفق غسيل اليدين</v>
      </c>
      <c r="DP4" s="581" t="str">
        <f>HLOOKUP(Introduction!$G$4,nametranslations,93,FALSE)</f>
        <v>مرفق غسيل اليدين بالماء</v>
      </c>
      <c r="DQ4" s="581" t="str">
        <f>HLOOKUP(Introduction!$G$4,nametranslations,81,FALSE)</f>
        <v>أساسي
(مرفق بالماء والصابون)</v>
      </c>
      <c r="DR4" s="500" t="str">
        <f>HLOOKUP(Introduction!$G$4,nametranslations,92,FALSE)</f>
        <v>مرفق غسيل اليدين</v>
      </c>
      <c r="DS4" s="581" t="str">
        <f>HLOOKUP(Introduction!$G$4,nametranslations,93,FALSE)</f>
        <v>مرفق غسيل اليدين بالماء</v>
      </c>
      <c r="DT4" s="581" t="str">
        <f>HLOOKUP(Introduction!$G$4,nametranslations,81,FALSE)</f>
        <v>أساسي
(مرفق بالماء والصابون)</v>
      </c>
      <c r="DU4" s="500" t="str">
        <f>HLOOKUP(Introduction!$G$4,nametranslations,92,FALSE)</f>
        <v>مرفق غسيل اليدين</v>
      </c>
      <c r="DV4" s="581" t="str">
        <f>HLOOKUP(Introduction!$G$4,nametranslations,93,FALSE)</f>
        <v>مرفق غسيل اليدين بالماء</v>
      </c>
      <c r="DW4" s="581" t="str">
        <f>HLOOKUP(Introduction!$G$4,nametranslations,81,FALSE)</f>
        <v>أساسي
(مرفق بالماء والصابون)</v>
      </c>
      <c r="DX4" s="500" t="str">
        <f>HLOOKUP(Introduction!$G$4,nametranslations,92,FALSE)</f>
        <v>مرفق غسيل اليدين</v>
      </c>
      <c r="DY4" s="581" t="str">
        <f>HLOOKUP(Introduction!$G$4,nametranslations,93,FALSE)</f>
        <v>مرفق غسيل اليدين بالماء</v>
      </c>
      <c r="DZ4" s="581" t="str">
        <f>HLOOKUP(Introduction!$G$4,nametranslations,81,FALSE)</f>
        <v>أساسي
(مرفق بالماء والصابون)</v>
      </c>
      <c r="EA4" s="500" t="str">
        <f>HLOOKUP(Introduction!$G$4,nametranslations,92,FALSE)</f>
        <v>مرفق غسيل اليدين</v>
      </c>
      <c r="EB4" s="581" t="str">
        <f>HLOOKUP(Introduction!$G$4,nametranslations,93,FALSE)</f>
        <v>مرفق غسيل اليدين بالماء</v>
      </c>
      <c r="EC4" s="581" t="str">
        <f>HLOOKUP(Introduction!$G$4,nametranslations,81,FALSE)</f>
        <v>أساسي
(مرفق بالماء والصابون)</v>
      </c>
      <c r="ED4" s="500" t="str">
        <f>HLOOKUP(Introduction!$G$4,nametranslations,92,FALSE)</f>
        <v>مرفق غسيل اليدين</v>
      </c>
      <c r="EE4" s="581" t="str">
        <f>HLOOKUP(Introduction!$G$4,nametranslations,93,FALSE)</f>
        <v>مرفق غسيل اليدين بالماء</v>
      </c>
      <c r="EF4" s="581" t="str">
        <f>HLOOKUP(Introduction!$G$4,nametranslations,81,FALSE)</f>
        <v>أساسي
(مرفق بالماء والصابون)</v>
      </c>
    </row>
    <row r="5" spans="1:136" ht="43.2" hidden="1" x14ac:dyDescent="0.25">
      <c r="A5" s="491" t="s">
        <v>38</v>
      </c>
      <c r="B5" s="491" t="s">
        <v>39</v>
      </c>
      <c r="C5" s="491" t="s">
        <v>40</v>
      </c>
      <c r="D5" s="492" t="s">
        <v>106</v>
      </c>
      <c r="E5" s="493" t="s">
        <v>41</v>
      </c>
      <c r="F5" s="494" t="s">
        <v>143</v>
      </c>
      <c r="G5" s="492" t="s">
        <v>107</v>
      </c>
      <c r="H5" s="493" t="s">
        <v>42</v>
      </c>
      <c r="I5" s="494" t="s">
        <v>144</v>
      </c>
      <c r="J5" s="492" t="s">
        <v>108</v>
      </c>
      <c r="K5" s="493" t="s">
        <v>43</v>
      </c>
      <c r="L5" s="494" t="s">
        <v>145</v>
      </c>
      <c r="M5" s="492" t="s">
        <v>109</v>
      </c>
      <c r="N5" s="493" t="s">
        <v>77</v>
      </c>
      <c r="O5" s="494" t="s">
        <v>146</v>
      </c>
      <c r="P5" s="492" t="s">
        <v>110</v>
      </c>
      <c r="Q5" s="493" t="s">
        <v>78</v>
      </c>
      <c r="R5" s="494" t="s">
        <v>147</v>
      </c>
      <c r="S5" s="492" t="s">
        <v>111</v>
      </c>
      <c r="T5" s="493" t="s">
        <v>79</v>
      </c>
      <c r="U5" s="495" t="s">
        <v>148</v>
      </c>
      <c r="V5" s="496" t="s">
        <v>100</v>
      </c>
      <c r="W5" s="497" t="s">
        <v>44</v>
      </c>
      <c r="X5" s="503" t="s">
        <v>56</v>
      </c>
      <c r="Y5" s="503" t="s">
        <v>57</v>
      </c>
      <c r="Z5" s="498" t="s">
        <v>149</v>
      </c>
      <c r="AA5" s="496" t="s">
        <v>101</v>
      </c>
      <c r="AB5" s="497" t="s">
        <v>45</v>
      </c>
      <c r="AC5" s="503" t="s">
        <v>58</v>
      </c>
      <c r="AD5" s="503" t="s">
        <v>59</v>
      </c>
      <c r="AE5" s="498" t="s">
        <v>150</v>
      </c>
      <c r="AF5" s="496" t="s">
        <v>102</v>
      </c>
      <c r="AG5" s="497" t="s">
        <v>46</v>
      </c>
      <c r="AH5" s="503" t="s">
        <v>60</v>
      </c>
      <c r="AI5" s="503" t="s">
        <v>61</v>
      </c>
      <c r="AJ5" s="498" t="s">
        <v>151</v>
      </c>
      <c r="AK5" s="496" t="s">
        <v>103</v>
      </c>
      <c r="AL5" s="497" t="s">
        <v>62</v>
      </c>
      <c r="AM5" s="503" t="s">
        <v>63</v>
      </c>
      <c r="AN5" s="503" t="s">
        <v>64</v>
      </c>
      <c r="AO5" s="498" t="s">
        <v>152</v>
      </c>
      <c r="AP5" s="496" t="s">
        <v>104</v>
      </c>
      <c r="AQ5" s="497" t="s">
        <v>65</v>
      </c>
      <c r="AR5" s="503" t="s">
        <v>66</v>
      </c>
      <c r="AS5" s="503" t="s">
        <v>67</v>
      </c>
      <c r="AT5" s="498" t="s">
        <v>153</v>
      </c>
      <c r="AU5" s="496" t="s">
        <v>105</v>
      </c>
      <c r="AV5" s="497" t="s">
        <v>68</v>
      </c>
      <c r="AW5" s="503" t="s">
        <v>69</v>
      </c>
      <c r="AX5" s="503" t="s">
        <v>70</v>
      </c>
      <c r="AY5" s="499" t="s">
        <v>154</v>
      </c>
      <c r="AZ5" s="500" t="s">
        <v>71</v>
      </c>
      <c r="BA5" s="581" t="s">
        <v>86</v>
      </c>
      <c r="BB5" s="502" t="s">
        <v>155</v>
      </c>
      <c r="BC5" s="500" t="s">
        <v>76</v>
      </c>
      <c r="BD5" s="501" t="s">
        <v>87</v>
      </c>
      <c r="BE5" s="502" t="s">
        <v>156</v>
      </c>
      <c r="BF5" s="500" t="s">
        <v>75</v>
      </c>
      <c r="BG5" s="501" t="s">
        <v>88</v>
      </c>
      <c r="BH5" s="502" t="s">
        <v>157</v>
      </c>
      <c r="BI5" s="500" t="s">
        <v>74</v>
      </c>
      <c r="BJ5" s="501" t="s">
        <v>89</v>
      </c>
      <c r="BK5" s="502" t="s">
        <v>158</v>
      </c>
      <c r="BL5" s="500" t="s">
        <v>73</v>
      </c>
      <c r="BM5" s="501" t="s">
        <v>90</v>
      </c>
      <c r="BN5" s="502" t="s">
        <v>159</v>
      </c>
      <c r="BO5" s="500" t="s">
        <v>72</v>
      </c>
      <c r="BP5" s="501" t="s">
        <v>91</v>
      </c>
      <c r="BQ5" s="502" t="s">
        <v>160</v>
      </c>
    </row>
    <row r="6" spans="1:136" x14ac:dyDescent="0.25">
      <c r="A6" s="478" t="str">
        <f>IF('Water Data'!$B$2="","",'Water Data'!$B$2)</f>
        <v>SDN_2012_UIS</v>
      </c>
      <c r="B6" s="478" t="str">
        <f>IF('Water Data'!C2="Census",Key!I111,IF('Water Data'!C2="Survey with microdata",Key!I113,IF('Water Data'!C2="Survey",Key!I110,IF('Water Data'!C2="Admin",Key!I114,IF('Water Data'!C2="EMIS",Key!I109,IF('Water Data'!C2="Other",Key!I112))))))</f>
        <v>آخر</v>
      </c>
      <c r="C6" s="505">
        <f>+IF(ISNUMBER(VALUE(MID(A6,5,4))), VALUE(MID(A6, 5,4)),"")</f>
        <v>2012</v>
      </c>
      <c r="D6" s="506" t="e">
        <f>+IF(AND(ISTEXT('Water Data'!B2),BS6="Yes"),100-'Water Data'!D4,IF(AND(ISTEXT('Water Data'!B2),BS6="No",ISNUMBER('Water Data'!D4)),CONCATENATE("[",ROUND(100-'Water Data'!D4,0),"]"),NA()))</f>
        <v>#N/A</v>
      </c>
      <c r="E6" s="506" t="e">
        <f>+IF(AND(ISTEXT('Water Data'!B2),BT6="Yes"),'Water Data'!D6,IF(AND(ISTEXT('Water Data'!B2),BT6="No",ISNUMBER('Water Data'!D6)),CONCATENATE("[",ROUND('Water Data'!D6,0),"]"),NA()))</f>
        <v>#N/A</v>
      </c>
      <c r="F6" s="506" t="e">
        <f>+IF(AND(ISTEXT('Water Data'!B2),BU6="Yes"),'Water Data'!D9,IF(AND(ISTEXT('Water Data'!B2),BU6="No",ISNUMBER('Water Data'!D9)),CONCATENATE("[",ROUND('Water Data'!D9,0),"]"),NA()))</f>
        <v>#N/A</v>
      </c>
      <c r="G6" s="506" t="e">
        <f>+IF(AND(ISTEXT('Water Data'!B2),BV6="Yes"),100-'Water Data'!E4,IF(AND(ISTEXT('Water Data'!B2),BV6="No",ISNUMBER('Water Data'!E4)),CONCATENATE("[",ROUND(100-'Water Data'!E4,0),"]"),NA()))</f>
        <v>#N/A</v>
      </c>
      <c r="H6" s="506" t="e">
        <f>+IF(AND(ISTEXT('Water Data'!B2),BW6="Yes"),'Water Data'!E6,IF(AND(ISTEXT('Water Data'!B2),BW6="No",ISNUMBER('Water Data'!E6)),CONCATENATE("[",ROUND('Water Data'!E6,0),"]"),NA()))</f>
        <v>#N/A</v>
      </c>
      <c r="I6" s="506" t="e">
        <f>+IF(AND(ISTEXT('Water Data'!B2),BX6="Yes"),'Water Data'!E9,IF(AND(ISTEXT('Water Data'!B2),BX6="No",ISNUMBER('Water Data'!E9)),CONCATENATE("[",ROUND('Water Data'!E9,0),"]"),NA()))</f>
        <v>#N/A</v>
      </c>
      <c r="J6" s="506" t="e">
        <f>+IF(AND(ISTEXT('Water Data'!B2),BY6="Yes"),100-'Water Data'!F4,IF(AND(ISTEXT('Water Data'!B2),BY6="No",ISNUMBER('Water Data'!F4)),CONCATENATE("[",ROUND(100-'Water Data'!F4,0),"]"),NA()))</f>
        <v>#N/A</v>
      </c>
      <c r="K6" s="506" t="e">
        <f>+IF(AND(ISTEXT('Water Data'!B2),BZ6="Yes"),'Water Data'!F6,IF(AND(ISTEXT('Water Data'!B2),BZ6="No",ISNUMBER('Water Data'!F6)),CONCATENATE("[",ROUND('Water Data'!F6,0),"]"),NA()))</f>
        <v>#N/A</v>
      </c>
      <c r="L6" s="506" t="e">
        <f>+IF(AND(ISTEXT('Water Data'!B2),CA6="Yes"),'Water Data'!F9,IF(AND(ISTEXT('Water Data'!B2),CA6="No",ISNUMBER('Water Data'!F9)),CONCATENATE("[",ROUND('Water Data'!F9,0),"]"),NA()))</f>
        <v>#N/A</v>
      </c>
      <c r="M6" s="506" t="e">
        <f>+IF(AND(ISTEXT('Water Data'!B2),CB6="Yes"),100-'Water Data'!G4,IF(AND(ISTEXT('Water Data'!B2),CB6="No",ISNUMBER('Water Data'!G4)),CONCATENATE("[",ROUND(100-'Water Data'!G4,0),"]"),NA()))</f>
        <v>#N/A</v>
      </c>
      <c r="N6" s="506" t="e">
        <f>+IF(AND(ISTEXT('Water Data'!B2),CC6="Yes"),'Water Data'!G6,IF(AND(ISTEXT('Water Data'!B2),CC6="No",ISNUMBER('Water Data'!G6)),CONCATENATE("[",ROUND('Water Data'!G6,0),"]"),NA()))</f>
        <v>#N/A</v>
      </c>
      <c r="O6" s="506" t="e">
        <f>+IF(AND(ISTEXT('Water Data'!B2),CD6="Yes"),'Water Data'!G9,IF(AND(ISTEXT('Water Data'!B2),CD6="No",ISNUMBER('Water Data'!G9)),CONCATENATE("[",ROUND('Water Data'!G9,0),"]"),NA()))</f>
        <v>#N/A</v>
      </c>
      <c r="P6" s="506" t="e">
        <f>+IF(AND(ISTEXT('Water Data'!B2),CE6="Yes"),100-'Water Data'!H4,IF(AND(ISTEXT('Water Data'!B2),CE6="No",ISNUMBER('Water Data'!H4)),CONCATENATE("[",ROUND(100-'Water Data'!H4,0),"]"),NA()))</f>
        <v>#N/A</v>
      </c>
      <c r="Q6" s="506" t="e">
        <f>+IF(AND(ISTEXT('Water Data'!B2),CF6="Yes"),'Water Data'!H6,IF(AND(ISTEXT('Water Data'!B2),CF6="No",ISNUMBER('Water Data'!H6)),CONCATENATE("[",ROUND('Water Data'!H6,0),"]"),NA()))</f>
        <v>#N/A</v>
      </c>
      <c r="R6" s="506" t="e">
        <f>+IF(AND(ISTEXT('Water Data'!B2),CG6="Yes"),'Water Data'!H9,IF(AND(ISTEXT('Water Data'!B2),CG6="No",ISNUMBER('Water Data'!H9)),CONCATENATE("[",ROUND('Water Data'!H9,0),"]"),NA()))</f>
        <v>#N/A</v>
      </c>
      <c r="S6" s="506" t="e">
        <f>+IF(AND(ISTEXT('Water Data'!B2),CH6="Yes"),100-'Water Data'!I4,IF(AND(ISTEXT('Water Data'!B2),CH6="No",ISNUMBER('Water Data'!I4)),CONCATENATE("[",ROUND(100-'Water Data'!I4,0),"]"),NA()))</f>
        <v>#N/A</v>
      </c>
      <c r="T6" s="506" t="e">
        <f>+IF(AND(ISTEXT('Water Data'!B2),CI6="Yes"),'Water Data'!I6,IF(AND(ISTEXT('Water Data'!B2),CI6="No",ISNUMBER('Water Data'!I6)),CONCATENATE("[",ROUND('Water Data'!I6,0),"]"),NA()))</f>
        <v>#N/A</v>
      </c>
      <c r="U6" s="506" t="e">
        <f>+IF(AND(ISTEXT('Water Data'!B2),CJ6="Yes"),'Water Data'!I9,IF(AND(ISTEXT('Water Data'!B2),CJ6="No",ISNUMBER('Water Data'!I9)),CONCATENATE("[",ROUND('Water Data'!I9,0),"]"),NA()))</f>
        <v>#N/A</v>
      </c>
      <c r="V6" s="507" t="str">
        <f>+IF(AND(ISTEXT('Sanitation Data'!B2),CK6="Yes"),100-'Sanitation Data'!D4,IF(AND(ISTEXT('Sanitation Data'!B2),CK6="No",ISNUMBER('Sanitation Data'!D4)),CONCATENATE("[",ROUND(100-'Sanitation Data'!D4,0),"]"),NA()))</f>
        <v>[50]</v>
      </c>
      <c r="W6" s="507" t="e">
        <f>+IF(AND(ISTEXT('Sanitation Data'!B2),CL6="Yes"),'Sanitation Data'!D6,IF(AND(ISTEXT('Sanitation Data'!B2),CL6="No",ISNUMBER('Sanitation Data'!D6)),CONCATENATE("[",ROUND('Sanitation Data'!D6,0),"]"),NA()))</f>
        <v>#N/A</v>
      </c>
      <c r="X6" s="507" t="e">
        <f>+IF(AND(ISTEXT('Sanitation Data'!B2),CM6="Yes"),'Sanitation Data'!D10,IF(AND(ISTEXT('Sanitation Data'!B2),CM6="No",ISNUMBER('Sanitation Data'!D10)),CONCATENATE("[",ROUND('Sanitation Data'!D10,0),"]"),NA()))</f>
        <v>#N/A</v>
      </c>
      <c r="Y6" s="507" t="e">
        <f>+IF(AND(ISTEXT('Sanitation Data'!B2),CN6="Yes"),'Sanitation Data'!D11,IF(AND(ISTEXT('Sanitation Data'!B2),CN6="No",ISNUMBER('Sanitation Data'!D11)),CONCATENATE("[",ROUND('Sanitation Data'!D11,0),"]"),NA()))</f>
        <v>#N/A</v>
      </c>
      <c r="Z6" s="507" t="e">
        <f>+IF(AND(ISTEXT('Sanitation Data'!B2),CO6="Yes"),'Sanitation Data'!D12,IF(AND(ISTEXT('Sanitation Data'!B2),CO6="No",ISNUMBER('Sanitation Data'!D12)),CONCATENATE("[",ROUND('Sanitation Data'!D12,0),"]"),NA()))</f>
        <v>#N/A</v>
      </c>
      <c r="AA6" s="507" t="e">
        <f>+IF(AND(ISTEXT('Sanitation Data'!B2),CP6="Yes"),100-'Sanitation Data'!E4,IF(AND(ISTEXT('Sanitation Data'!B2),CP6="No",ISNUMBER('Sanitation Data'!E4)),CONCATENATE("[",ROUND(100-'Sanitation Data'!E4,0),"]"),NA()))</f>
        <v>#N/A</v>
      </c>
      <c r="AB6" s="507" t="e">
        <f>+IF(AND(ISTEXT('Sanitation Data'!B2),CQ6="Yes"),'Sanitation Data'!E6,IF(AND(ISTEXT('Sanitation Data'!B2),CQ6="No",ISNUMBER('Sanitation Data'!E6)),CONCATENATE("[",ROUND('Sanitation Data'!E6,0),"]"),NA()))</f>
        <v>#N/A</v>
      </c>
      <c r="AC6" s="507" t="e">
        <f>+IF(AND(ISTEXT('Sanitation Data'!B2),CR6="Yes"),'Sanitation Data'!E10,IF(AND(ISTEXT('Sanitation Data'!B2),CR6="No",ISNUMBER('Sanitation Data'!E10)),CONCATENATE("[",ROUND('Sanitation Data'!E10,0),"]"),NA()))</f>
        <v>#N/A</v>
      </c>
      <c r="AD6" s="507" t="e">
        <f>+IF(AND(ISTEXT('Sanitation Data'!B2),CS6="Yes"),'Sanitation Data'!E11,IF(AND(ISTEXT('Sanitation Data'!B2),CS6="No",ISNUMBER('Sanitation Data'!E11)),CONCATENATE("[",ROUND('Sanitation Data'!E11,0),"]"),NA()))</f>
        <v>#N/A</v>
      </c>
      <c r="AE6" s="507" t="e">
        <f>+IF(AND(ISTEXT('Sanitation Data'!B2),CT6="Yes"),'Sanitation Data'!E12,IF(AND(ISTEXT('Sanitation Data'!B2),CT6="No",ISNUMBER('Sanitation Data'!E12)),CONCATENATE("[",ROUND('Sanitation Data'!E12,0),"]"),NA()))</f>
        <v>#N/A</v>
      </c>
      <c r="AF6" s="507" t="e">
        <f>+IF(AND(ISTEXT('Sanitation Data'!B2),CU6="Yes"),100-'Sanitation Data'!F4,IF(AND(ISTEXT('Sanitation Data'!B2),CU6="No",ISNUMBER('Sanitation Data'!F4)),CONCATENATE("[",ROUND(100-'Sanitation Data'!F4,0),"]"),NA()))</f>
        <v>#N/A</v>
      </c>
      <c r="AG6" s="507" t="e">
        <f>+IF(AND(ISTEXT('Sanitation Data'!B2),CV6="Yes"),'Sanitation Data'!F6,IF(AND(ISTEXT('Sanitation Data'!B2),CV6="No",ISNUMBER('Sanitation Data'!F6)),CONCATENATE("[",ROUND('Sanitation Data'!F6,0),"]"),NA()))</f>
        <v>#N/A</v>
      </c>
      <c r="AH6" s="507" t="e">
        <f>+IF(AND(ISTEXT('Sanitation Data'!B2),CW6="Yes"),'Sanitation Data'!F10,IF(AND(ISTEXT('Sanitation Data'!B2),CW6="No",ISNUMBER('Sanitation Data'!F10)),CONCATENATE("[",ROUND('Sanitation Data'!F10,0),"]"),NA()))</f>
        <v>#N/A</v>
      </c>
      <c r="AI6" s="507" t="e">
        <f>+IF(AND(ISTEXT('Sanitation Data'!B2),CX6="Yes"),'Sanitation Data'!F11,IF(AND(ISTEXT('Sanitation Data'!B2),CX6="No",ISNUMBER('Sanitation Data'!F11)),CONCATENATE("[",ROUND('Sanitation Data'!F11,0),"]"),NA()))</f>
        <v>#N/A</v>
      </c>
      <c r="AJ6" s="507" t="e">
        <f>+IF(AND(ISTEXT('Sanitation Data'!B2),CY6="Yes"),'Sanitation Data'!F12,IF(AND(ISTEXT('Sanitation Data'!B2),CY6="No",ISNUMBER('Sanitation Data'!F12)),CONCATENATE("[",ROUND('Sanitation Data'!F12,0),"]"),NA()))</f>
        <v>#N/A</v>
      </c>
      <c r="AK6" s="507" t="e">
        <f>+IF(AND(ISTEXT('Sanitation Data'!B2),CZ6="Yes"),100-'Sanitation Data'!G4,IF(AND(ISTEXT('Sanitation Data'!B2),CZ6="No",ISNUMBER('Sanitation Data'!G4)),CONCATENATE("[",ROUND(100-'Sanitation Data'!G4,0),"]"),NA()))</f>
        <v>#N/A</v>
      </c>
      <c r="AL6" s="507" t="e">
        <f>+IF(AND(ISTEXT('Sanitation Data'!B2),DA6="Yes"),'Sanitation Data'!G6,IF(AND(ISTEXT('Sanitation Data'!B2),DA6="No",ISNUMBER('Sanitation Data'!G6)),CONCATENATE("[",ROUND('Sanitation Data'!G6,0),"]"),NA()))</f>
        <v>#N/A</v>
      </c>
      <c r="AM6" s="507" t="e">
        <f>+IF(AND(ISTEXT('Sanitation Data'!B2),DB6="Yes"),'Sanitation Data'!G10,IF(AND(ISTEXT('Sanitation Data'!B2),DB6="No",ISNUMBER('Sanitation Data'!G10)),CONCATENATE("[",ROUND('Sanitation Data'!G10,0),"]"),NA()))</f>
        <v>#N/A</v>
      </c>
      <c r="AN6" s="507" t="e">
        <f>+IF(AND(ISTEXT('Sanitation Data'!B2),DC6="Yes"),'Sanitation Data'!G11,IF(AND(ISTEXT('Sanitation Data'!B2),DC6="No",ISNUMBER('Sanitation Data'!G11)),CONCATENATE("[",ROUND('Sanitation Data'!G11,0),"]"),NA()))</f>
        <v>#N/A</v>
      </c>
      <c r="AO6" s="507" t="e">
        <f>+IF(AND(ISTEXT('Sanitation Data'!B2),DD6="Yes"),'Sanitation Data'!G12,IF(AND(ISTEXT('Sanitation Data'!B2),DD6="No",ISNUMBER('Sanitation Data'!G12)),CONCATENATE("[",ROUND('Sanitation Data'!G12,0),"]"),NA()))</f>
        <v>#N/A</v>
      </c>
      <c r="AP6" s="507" t="str">
        <f>+IF(AND(ISTEXT('Sanitation Data'!B2),DE6="Yes"),100-'Sanitation Data'!H4,IF(AND(ISTEXT('Sanitation Data'!B2),DE6="No",ISNUMBER('Sanitation Data'!H4)),CONCATENATE("[",ROUND(100-'Sanitation Data'!H4,0),"]"),NA()))</f>
        <v>[50]</v>
      </c>
      <c r="AQ6" s="507" t="e">
        <f>+IF(AND(ISTEXT('Sanitation Data'!B2),DF6="Yes"),'Sanitation Data'!H6,IF(AND(ISTEXT('Sanitation Data'!B2),DF6="No",ISTEXT('Sanitation Data'!H6)),CONCATENATE("[",ROUND('Sanitation Data'!H6,0),"]"),NA()))</f>
        <v>#N/A</v>
      </c>
      <c r="AR6" s="507" t="e">
        <f>+IF(AND(ISTEXT('Sanitation Data'!B2),DG6="Yes"),'Sanitation Data'!H10,IF(AND(ISTEXT('Sanitation Data'!B2),DG6="No",ISNUMBER('Sanitation Data'!H10)),CONCATENATE("[",ROUND('Sanitation Data'!H10,0),"]"),NA()))</f>
        <v>#N/A</v>
      </c>
      <c r="AS6" s="507" t="e">
        <f>+IF(AND(ISTEXT('Sanitation Data'!B2),DH6="Yes"),'Sanitation Data'!H11,IF(AND(ISTEXT('Sanitation Data'!B2),DH6="No",ISNUMBER('Sanitation Data'!H11)),CONCATENATE("[",ROUND('Sanitation Data'!H11,0),"]"),NA()))</f>
        <v>#N/A</v>
      </c>
      <c r="AT6" s="507" t="e">
        <f>+IF(AND(ISTEXT('Sanitation Data'!B2),DI6="Yes"),'Sanitation Data'!H12,IF(AND(ISTEXT('Sanitation Data'!B2),DI6="No",ISNUMBER('Sanitation Data'!H12)),CONCATENATE("[",ROUND('Sanitation Data'!H12,0),"]"),NA()))</f>
        <v>#N/A</v>
      </c>
      <c r="AU6" s="507" t="str">
        <f>+IF(AND(ISTEXT('Sanitation Data'!B2),DJ6="Yes"),100-'Sanitation Data'!I4,IF(AND(ISTEXT('Sanitation Data'!B2),DJ6="No",ISNUMBER('Sanitation Data'!I4)),CONCATENATE("[",ROUND(100-'Sanitation Data'!I4,0),"]"),NA()))</f>
        <v>[50]</v>
      </c>
      <c r="AV6" s="507" t="e">
        <f>+IF(AND(ISTEXT('Sanitation Data'!B2),DK6="Yes"),'Sanitation Data'!I6,IF(AND(ISTEXT('Sanitation Data'!B2),DK6="No",ISNUMBER('Sanitation Data'!I6)),CONCATENATE("[",ROUND('Sanitation Data'!I6,0),"]"),NA()))</f>
        <v>#N/A</v>
      </c>
      <c r="AW6" s="507" t="e">
        <f>+IF(AND(ISTEXT('Sanitation Data'!B2),DL6="Yes"),'Sanitation Data'!I10,IF(AND(ISTEXT('Sanitation Data'!B2),DL6="No",ISNUMBER('Sanitation Data'!I10)),CONCATENATE("[",ROUND('Sanitation Data'!I10,0),"]"),NA()))</f>
        <v>#N/A</v>
      </c>
      <c r="AX6" s="507" t="e">
        <f>+IF(AND(ISTEXT('Sanitation Data'!B2),DM6="Yes"),'Sanitation Data'!I11,IF(AND(ISTEXT('Sanitation Data'!B2),DM6="No",ISNUMBER('Sanitation Data'!I11)),CONCATENATE("[",ROUND('Sanitation Data'!I11,0),"]"),NA()))</f>
        <v>#N/A</v>
      </c>
      <c r="AY6" s="507" t="e">
        <f>+IF(AND(ISTEXT('Sanitation Data'!B2),DN6="Yes"),'Sanitation Data'!I12,IF(AND(ISTEXT('Sanitation Data'!B2),DN6="No",ISNUMBER('Sanitation Data'!I12)),CONCATENATE("[",ROUND('Sanitation Data'!I12,0),"]"),NA()))</f>
        <v>#N/A</v>
      </c>
      <c r="AZ6" s="508" t="e">
        <f>+IF(AND(ISTEXT('Hygiene Data'!B2),DO6="Yes"),'Hygiene Data'!D5,IF(AND(ISTEXT('Hygiene Data'!B2),DO6="No",ISNUMBER('Hygiene Data'!D5)),CONCATENATE("[",ROUND('Hygiene Data'!D5,0),"]"),NA()))</f>
        <v>#N/A</v>
      </c>
      <c r="BA6" s="584" t="e">
        <f>+IF(AND(ISTEXT('Hygiene Data'!B2),DP6="Yes"),'Hygiene Data'!D7,IF(AND(ISTEXT('Hygiene Data'!B2),DP6="No",ISNUMBER('Hygiene Data'!D7)),CONCATENATE("[",ROUND('Hygiene Data'!D7,0),"]"),NA()))</f>
        <v>#N/A</v>
      </c>
      <c r="BB6" s="508" t="e">
        <f>+IF(AND(ISTEXT('Hygiene Data'!B2),DQ6="Yes"),'Hygiene Data'!D9,IF(AND(ISTEXT('Hygiene Data'!B2),DQ6="No",ISNUMBER('Hygiene Data'!D9)),CONCATENATE("[",ROUND('Hygiene Data'!D9,0),"]"),NA()))</f>
        <v>#N/A</v>
      </c>
      <c r="BC6" s="508" t="e">
        <f>+IF(AND(ISTEXT('Hygiene Data'!B2),DR6="Yes"),'Hygiene Data'!E5,IF(AND(ISTEXT('Hygiene Data'!B2),DR6="No",ISNUMBER('Hygiene Data'!E5)),CONCATENATE("[",ROUND('Hygiene Data'!E5,0),"]"),NA()))</f>
        <v>#N/A</v>
      </c>
      <c r="BD6" s="508" t="e">
        <f>+IF(AND(ISTEXT('Hygiene Data'!B2),DS6="Yes"),'Hygiene Data'!E7,IF(AND(ISTEXT('Hygiene Data'!B2),DS6="No",ISNUMBER('Hygiene Data'!E7)),CONCATENATE("[",ROUND('Hygiene Data'!E7,0),"]"),NA()))</f>
        <v>#N/A</v>
      </c>
      <c r="BE6" s="508" t="e">
        <f>+IF(AND(ISTEXT('Hygiene Data'!B2),DT6="Yes"),'Hygiene Data'!E9,IF(AND(ISTEXT('Hygiene Data'!B2),DT6="No",ISNUMBER('Hygiene Data'!E9)),CONCATENATE("[",ROUND('Hygiene Data'!E9,0),"]"),NA()))</f>
        <v>#N/A</v>
      </c>
      <c r="BF6" s="508" t="e">
        <f>+IF(AND(ISTEXT('Hygiene Data'!B2),DU6="Yes"),'Hygiene Data'!F5,IF(AND(ISTEXT('Hygiene Data'!B2),DU6="No",ISNUMBER('Hygiene Data'!F5)),CONCATENATE("[",ROUND('Hygiene Data'!F5,0),"]"),NA()))</f>
        <v>#N/A</v>
      </c>
      <c r="BG6" s="508" t="e">
        <f>+IF(AND(ISTEXT('Hygiene Data'!B2),DV6="Yes"),'Hygiene Data'!F7,IF(AND(ISTEXT('Hygiene Data'!B2),DV6="No",ISNUMBER('Hygiene Data'!F7)),CONCATENATE("[",ROUND('Hygiene Data'!F7,0),"]"),NA()))</f>
        <v>#N/A</v>
      </c>
      <c r="BH6" s="508" t="e">
        <f>+IF(AND(ISTEXT('Hygiene Data'!B2),DW6="Yes"),'Hygiene Data'!F9,IF(AND(ISTEXT('Hygiene Data'!B2),DW6="No",ISNUMBER('Hygiene Data'!F9)),CONCATENATE("[",ROUND('Hygiene Data'!F9,0),"]"),NA()))</f>
        <v>#N/A</v>
      </c>
      <c r="BI6" s="508" t="e">
        <f>+IF(AND(ISTEXT('Hygiene Data'!B2),DX6="Yes"),'Hygiene Data'!G5,IF(AND(ISTEXT('Hygiene Data'!B2),DX6="No",ISNUMBER('Hygiene Data'!G5)),CONCATENATE("[",ROUND('Hygiene Data'!G5,0),"]"),NA()))</f>
        <v>#N/A</v>
      </c>
      <c r="BJ6" s="508" t="e">
        <f>+IF(AND(ISTEXT('Hygiene Data'!B2),DY6="Yes"),'Hygiene Data'!G7,IF(AND(ISTEXT('Hygiene Data'!B2),DY6="No",ISNUMBER('Hygiene Data'!G7)),CONCATENATE("[",ROUND('Hygiene Data'!G7,0),"]"),NA()))</f>
        <v>#N/A</v>
      </c>
      <c r="BK6" s="508" t="e">
        <f>+IF(AND(ISTEXT('Hygiene Data'!B2),DZ6="Yes"),'Hygiene Data'!G9,IF(AND(ISTEXT('Hygiene Data'!B2),DZ6="No",ISNUMBER('Hygiene Data'!G9)),CONCATENATE("[",ROUND('Hygiene Data'!G9,0),"]"),NA()))</f>
        <v>#N/A</v>
      </c>
      <c r="BL6" s="508" t="e">
        <f>+IF(AND(ISTEXT('Hygiene Data'!B2),EA6="Yes"),'Hygiene Data'!H5,IF(AND(ISTEXT('Hygiene Data'!B2),EA6="No",ISNUMBER('Hygiene Data'!H5)),CONCATENATE("[",ROUND('Hygiene Data'!H5,0),"]"),NA()))</f>
        <v>#N/A</v>
      </c>
      <c r="BM6" s="508" t="e">
        <f>+IF(AND(ISTEXT('Hygiene Data'!B2),EB6="Yes"),'Hygiene Data'!H7,IF(AND(ISTEXT('Hygiene Data'!B2),EB6="No",ISNUMBER('Hygiene Data'!H7)),CONCATENATE("[",ROUND('Hygiene Data'!H7,0),"]"),NA()))</f>
        <v>#N/A</v>
      </c>
      <c r="BN6" s="508" t="e">
        <f>+IF(AND(ISTEXT('Hygiene Data'!B2),EC6="Yes"),'Hygiene Data'!H9,IF(AND(ISTEXT('Hygiene Data'!B2),EC6="No",ISNUMBER('Hygiene Data'!H9)),CONCATENATE("[",ROUND('Hygiene Data'!H9,0),"]"),NA()))</f>
        <v>#N/A</v>
      </c>
      <c r="BO6" s="508" t="e">
        <f>+IF(AND(ISTEXT('Hygiene Data'!B2),ED6="Yes"),'Hygiene Data'!I5,IF(AND(ISTEXT('Hygiene Data'!B2),ED6="No",ISNUMBER('Hygiene Data'!I5)),CONCATENATE("[",ROUND('Hygiene Data'!I5,0),"]"),NA()))</f>
        <v>#N/A</v>
      </c>
      <c r="BP6" s="508" t="e">
        <f>+IF(AND(ISTEXT('Hygiene Data'!B2),EE6="Yes"),'Hygiene Data'!I7,IF(AND(ISTEXT('Hygiene Data'!B2),EE6="No",ISNUMBER('Hygiene Data'!I7)),CONCATENATE("[",ROUND('Hygiene Data'!I7,0),"]"),NA()))</f>
        <v>#N/A</v>
      </c>
      <c r="BQ6" s="508" t="e">
        <f>+IF(AND(ISTEXT('Hygiene Data'!B2),EF6="Yes"),'Hygiene Data'!I9,IF(AND(ISTEXT('Hygiene Data'!B2),EF6="No",ISNUMBER('Hygiene Data'!I9)),CONCATENATE("[",ROUND('Hygiene Data'!I9,0),"]"),NA()))</f>
        <v>#N/A</v>
      </c>
      <c r="BS6" s="369">
        <f>+'Water Data'!D27</f>
        <v>0</v>
      </c>
      <c r="BT6" s="369">
        <f>+'Water Data'!D28</f>
        <v>0</v>
      </c>
      <c r="BU6" s="369">
        <f>+'Water Data'!D29</f>
        <v>0</v>
      </c>
      <c r="BV6" s="369">
        <f>+'Water Data'!E27</f>
        <v>0</v>
      </c>
      <c r="BW6" s="369">
        <f>+'Water Data'!E28</f>
        <v>0</v>
      </c>
      <c r="BX6" s="369">
        <f>+'Water Data'!E29</f>
        <v>0</v>
      </c>
      <c r="BY6" s="369">
        <f>+'Water Data'!F27</f>
        <v>0</v>
      </c>
      <c r="BZ6" s="369">
        <f>+'Water Data'!F28</f>
        <v>0</v>
      </c>
      <c r="CA6" s="369">
        <f>+'Water Data'!F29</f>
        <v>0</v>
      </c>
      <c r="CB6" s="369">
        <f>+'Water Data'!G27</f>
        <v>0</v>
      </c>
      <c r="CC6" s="369">
        <f>+'Water Data'!G28</f>
        <v>0</v>
      </c>
      <c r="CD6" s="369">
        <f>+'Water Data'!G29</f>
        <v>0</v>
      </c>
      <c r="CE6" s="369">
        <f>+'Water Data'!H27</f>
        <v>0</v>
      </c>
      <c r="CF6" s="369">
        <f>+'Water Data'!H28</f>
        <v>0</v>
      </c>
      <c r="CG6" s="369">
        <f>+'Water Data'!H29</f>
        <v>0</v>
      </c>
      <c r="CH6" s="369">
        <f>+'Water Data'!I27</f>
        <v>0</v>
      </c>
      <c r="CI6" s="369">
        <f>+'Water Data'!I28</f>
        <v>0</v>
      </c>
      <c r="CJ6" s="369">
        <f>+'Water Data'!I29</f>
        <v>0</v>
      </c>
      <c r="CK6" s="369" t="str">
        <f>+'Sanitation Data'!D28</f>
        <v>No</v>
      </c>
      <c r="CL6" s="369">
        <f>+'Sanitation Data'!D29</f>
        <v>0</v>
      </c>
      <c r="CM6" s="369">
        <f>+'Sanitation Data'!D30</f>
        <v>0</v>
      </c>
      <c r="CN6" s="369">
        <f>+'Sanitation Data'!D31</f>
        <v>0</v>
      </c>
      <c r="CO6" s="369">
        <f>+'Sanitation Data'!D32</f>
        <v>0</v>
      </c>
      <c r="CP6" s="369">
        <f>+'Sanitation Data'!E28</f>
        <v>0</v>
      </c>
      <c r="CQ6" s="369">
        <f>+'Sanitation Data'!E29</f>
        <v>0</v>
      </c>
      <c r="CR6" s="369">
        <f>+'Sanitation Data'!E30</f>
        <v>0</v>
      </c>
      <c r="CS6" s="369">
        <f>+'Sanitation Data'!E31</f>
        <v>0</v>
      </c>
      <c r="CT6" s="369">
        <f>+'Sanitation Data'!E32</f>
        <v>0</v>
      </c>
      <c r="CU6" s="369">
        <f>+'Sanitation Data'!F28</f>
        <v>0</v>
      </c>
      <c r="CV6" s="369">
        <f>+'Sanitation Data'!F29</f>
        <v>0</v>
      </c>
      <c r="CW6" s="369">
        <f>+'Sanitation Data'!F30</f>
        <v>0</v>
      </c>
      <c r="CX6" s="369">
        <f>+'Sanitation Data'!F31</f>
        <v>0</v>
      </c>
      <c r="CY6" s="369">
        <f>+'Sanitation Data'!F32</f>
        <v>0</v>
      </c>
      <c r="CZ6" s="369">
        <f>+'Sanitation Data'!G28</f>
        <v>0</v>
      </c>
      <c r="DA6" s="369">
        <f>+'Sanitation Data'!G29</f>
        <v>0</v>
      </c>
      <c r="DB6" s="369">
        <f>+'Sanitation Data'!G30</f>
        <v>0</v>
      </c>
      <c r="DC6" s="369">
        <f>+'Sanitation Data'!G31</f>
        <v>0</v>
      </c>
      <c r="DD6" s="369">
        <f>+'Sanitation Data'!G32</f>
        <v>0</v>
      </c>
      <c r="DE6" s="369" t="str">
        <f>+'Sanitation Data'!H28</f>
        <v>No</v>
      </c>
      <c r="DF6" s="369">
        <f>+'Sanitation Data'!H29</f>
        <v>0</v>
      </c>
      <c r="DG6" s="369">
        <f>+'Sanitation Data'!H30</f>
        <v>0</v>
      </c>
      <c r="DH6" s="369">
        <f>+'Sanitation Data'!H31</f>
        <v>0</v>
      </c>
      <c r="DI6" s="369">
        <f>+'Sanitation Data'!H32</f>
        <v>0</v>
      </c>
      <c r="DJ6" s="369" t="str">
        <f>+'Sanitation Data'!I28</f>
        <v>No</v>
      </c>
      <c r="DK6" s="369">
        <f>+'Sanitation Data'!I29</f>
        <v>0</v>
      </c>
      <c r="DL6" s="369">
        <f>+'Sanitation Data'!I30</f>
        <v>0</v>
      </c>
      <c r="DM6" s="369">
        <f>+'Sanitation Data'!I31</f>
        <v>0</v>
      </c>
      <c r="DN6" s="369">
        <f>+'Sanitation Data'!I32</f>
        <v>0</v>
      </c>
      <c r="DO6" s="369">
        <f>+'Hygiene Data'!D11</f>
        <v>0</v>
      </c>
      <c r="DP6" s="369">
        <f>+'Hygiene Data'!D12</f>
        <v>0</v>
      </c>
      <c r="DQ6" s="369">
        <f>+'Hygiene Data'!D13</f>
        <v>0</v>
      </c>
      <c r="DR6" s="369">
        <f>+'Hygiene Data'!E11</f>
        <v>0</v>
      </c>
      <c r="DS6" s="369">
        <f>+'Hygiene Data'!E12</f>
        <v>0</v>
      </c>
      <c r="DT6" s="369">
        <f>+'Hygiene Data'!E13</f>
        <v>0</v>
      </c>
      <c r="DU6" s="369">
        <f>+'Hygiene Data'!F11</f>
        <v>0</v>
      </c>
      <c r="DV6" s="369">
        <f>+'Hygiene Data'!F12</f>
        <v>0</v>
      </c>
      <c r="DW6" s="369">
        <f>+'Hygiene Data'!F13</f>
        <v>0</v>
      </c>
      <c r="DX6" s="369">
        <f>+'Hygiene Data'!G11</f>
        <v>0</v>
      </c>
      <c r="DY6" s="369">
        <f>+'Hygiene Data'!G12</f>
        <v>0</v>
      </c>
      <c r="DZ6" s="369">
        <f>+'Hygiene Data'!G13</f>
        <v>0</v>
      </c>
      <c r="EA6" s="369">
        <f>+'Hygiene Data'!H11</f>
        <v>0</v>
      </c>
      <c r="EB6" s="369">
        <f>+'Hygiene Data'!H12</f>
        <v>0</v>
      </c>
      <c r="EC6" s="369">
        <f>+'Hygiene Data'!H13</f>
        <v>0</v>
      </c>
      <c r="ED6" s="369">
        <f>+'Hygiene Data'!I11</f>
        <v>0</v>
      </c>
      <c r="EE6" s="369">
        <f>+'Hygiene Data'!I12</f>
        <v>0</v>
      </c>
      <c r="EF6" s="369">
        <f>+'Hygiene Data'!I13</f>
        <v>0</v>
      </c>
    </row>
    <row r="7" spans="1:136" x14ac:dyDescent="0.25">
      <c r="A7" s="478" t="str">
        <f ca="1">+IF(OFFSET('Water Data'!$B$2,0,10*ROW('Water Data'!E1))="","",OFFSET('Water Data'!$B$2,0,10*ROW('Water Data'!E1)))</f>
        <v>SDN_2013_UIS</v>
      </c>
      <c r="B7" s="47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505">
        <f t="shared" ref="C7:C70" ca="1" si="0">+IF(ISNUMBER(VALUE(MID(A7,5,4))), VALUE(MID(A7, 5,4)),"")</f>
        <v>2013</v>
      </c>
      <c r="D7" s="506">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85.194689840461962</v>
      </c>
      <c r="E7" s="50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6">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79.2</v>
      </c>
      <c r="Q7" s="50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6">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93.459000000000003</v>
      </c>
      <c r="T7" s="50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78.666247831207869</v>
      </c>
      <c r="W7" s="50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7">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70.3</v>
      </c>
      <c r="AQ7" s="50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7">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90.2</v>
      </c>
      <c r="AV7" s="50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9" t="str">
        <f ca="1">+IF(OFFSET('Water Data'!$D$27,0,10*ROW('Water Data'!D1))="","",OFFSET('Water Data'!$D$27,0,10*ROW('Water Data'!D1)))</f>
        <v>Yes</v>
      </c>
      <c r="BT7" s="369" t="str">
        <f ca="1">+IF(OFFSET('Water Data'!$D$28,0,10*ROW('Water Data'!D1))="","",OFFSET('Water Data'!$D$28,0,10*ROW('Water Data'!D1)))</f>
        <v/>
      </c>
      <c r="BU7" s="369" t="str">
        <f ca="1">+IF(OFFSET('Water Data'!$D$29,0,10*ROW('Water Data'!D1))="","",OFFSET('Water Data'!$D$29,0,10*ROW('Water Data'!D1)))</f>
        <v/>
      </c>
      <c r="BV7" s="369" t="str">
        <f ca="1">+IF(OFFSET('Water Data'!$E$27,0,10*ROW('Water Data'!E1))="","",OFFSET('Water Data'!$E$27,0,10*ROW('Water Data'!E1)))</f>
        <v/>
      </c>
      <c r="BW7" s="369" t="str">
        <f ca="1">+IF(OFFSET('Water Data'!$E$28,0,10*ROW('Water Data'!E1))="","",OFFSET('Water Data'!$E$28,0,10*ROW('Water Data'!E1)))</f>
        <v/>
      </c>
      <c r="BX7" s="369" t="str">
        <f ca="1">+IF(OFFSET('Water Data'!$E$29,0,10*ROW('Water Data'!E1))="","",OFFSET('Water Data'!$E$29,0,10*ROW('Water Data'!E1)))</f>
        <v/>
      </c>
      <c r="BY7" s="369" t="str">
        <f ca="1">+IF(OFFSET('Water Data'!$F$27,0,10*ROW('Water Data'!F1))="","",OFFSET('Water Data'!$F$27,0,10*ROW('Water Data'!F1)))</f>
        <v/>
      </c>
      <c r="BZ7" s="369" t="str">
        <f ca="1">+IF(OFFSET('Water Data'!$F$28,0,10*ROW('Water Data'!F1))="","",OFFSET('Water Data'!$F$28,0,10*ROW('Water Data'!F1)))</f>
        <v/>
      </c>
      <c r="CA7" s="369" t="str">
        <f ca="1">+IF(OFFSET('Water Data'!$F$29,0,10*ROW('Water Data'!F1))="","",OFFSET('Water Data'!$F$29,0,10*ROW('Water Data'!F1)))</f>
        <v/>
      </c>
      <c r="CB7" s="369" t="str">
        <f ca="1">+IF(OFFSET('Water Data'!$G$27,0,10*ROW('Water Data'!G1))="","",OFFSET('Water Data'!$G$27,0,10*ROW('Water Data'!G1)))</f>
        <v/>
      </c>
      <c r="CC7" s="369" t="str">
        <f ca="1">+IF(OFFSET('Water Data'!$G$28,0,10*ROW('Water Data'!G1))="","",OFFSET('Water Data'!$G$28,0,10*ROW('Water Data'!G1)))</f>
        <v/>
      </c>
      <c r="CD7" s="369" t="str">
        <f ca="1">+IF(OFFSET('Water Data'!$G$29,0,10*ROW('Water Data'!G1))="","",OFFSET('Water Data'!$G$29,0,10*ROW('Water Data'!G1)))</f>
        <v/>
      </c>
      <c r="CE7" s="369" t="str">
        <f ca="1">+IF(OFFSET('Water Data'!$H$27,0,10*ROW('Water Data'!H1))="","",OFFSET('Water Data'!$H$27,0,10*ROW('Water Data'!H1)))</f>
        <v>Yes</v>
      </c>
      <c r="CF7" s="369" t="str">
        <f ca="1">+IF(OFFSET('Water Data'!$H$28,0,10*ROW('Water Data'!H1))="","",OFFSET('Water Data'!$H$28,0,10*ROW('Water Data'!H1)))</f>
        <v/>
      </c>
      <c r="CG7" s="369" t="str">
        <f ca="1">+IF(OFFSET('Water Data'!$H$29,0,10*ROW('Water Data'!H1))="","",OFFSET('Water Data'!$H$29,0,10*ROW('Water Data'!H1)))</f>
        <v/>
      </c>
      <c r="CH7" s="369" t="str">
        <f ca="1">+IF(OFFSET('Water Data'!$I$27,0,10*ROW('Water Data'!I1))="","",OFFSET('Water Data'!$I$27,0,10*ROW('Water Data'!I1)))</f>
        <v>Yes</v>
      </c>
      <c r="CI7" s="369" t="str">
        <f ca="1">+IF(OFFSET('Water Data'!$I$28,0,10*ROW('Water Data'!I1))="","",OFFSET('Water Data'!$I$28,0,10*ROW('Water Data'!I1)))</f>
        <v/>
      </c>
      <c r="CJ7" s="369" t="str">
        <f ca="1">+IF(OFFSET('Water Data'!$I$29,0,10*ROW('Water Data'!I1))="","",OFFSET('Water Data'!$I$29,0,10*ROW('Water Data'!I1)))</f>
        <v/>
      </c>
      <c r="CK7" s="369" t="str">
        <f ca="1">+IF(OFFSET('Sanitation Data'!$D$28,0,10*ROW('Sanitation Data'!D1))="","",OFFSET('Sanitation Data'!$D$28,0,10*ROW('Sanitation Data'!D1)))</f>
        <v>Yes</v>
      </c>
      <c r="CL7" s="369" t="str">
        <f ca="1">+IF(OFFSET('Sanitation Data'!$D$29,0,10*ROW('Sanitation Data'!D1))="","",OFFSET('Sanitation Data'!$D$29,0,10*ROW('Sanitation Data'!D1)))</f>
        <v/>
      </c>
      <c r="CM7" s="369" t="str">
        <f ca="1">+IF(OFFSET('Sanitation Data'!$D$30,0,10*ROW('Sanitation Data'!D1))="","",OFFSET('Sanitation Data'!$D$30,0,10*ROW('Sanitation Data'!D1)))</f>
        <v/>
      </c>
      <c r="CN7" s="369" t="str">
        <f ca="1">+IF(OFFSET('Sanitation Data'!$D$31,0,10*ROW('Sanitation Data'!D1))="","",OFFSET('Sanitation Data'!$D$31,0,10*ROW('Sanitation Data'!D1)))</f>
        <v/>
      </c>
      <c r="CO7" s="369" t="str">
        <f ca="1">+IF(OFFSET('Sanitation Data'!$D$32,0,10*ROW('Sanitation Data'!D1))="","",OFFSET('Sanitation Data'!$D$32,0,10*ROW('Sanitation Data'!D1)))</f>
        <v/>
      </c>
      <c r="CP7" s="369" t="str">
        <f ca="1">+IF(OFFSET('Sanitation Data'!$E$28,0,10*ROW('Sanitation Data'!E1))="","",OFFSET('Sanitation Data'!$E$28,0,10*ROW('Sanitation Data'!E1)))</f>
        <v/>
      </c>
      <c r="CQ7" s="369" t="str">
        <f ca="1">+IF(OFFSET('Sanitation Data'!$E$29,0,10*ROW('Sanitation Data'!E1))="","",OFFSET('Sanitation Data'!$E$29,0,10*ROW('Sanitation Data'!E1)))</f>
        <v/>
      </c>
      <c r="CR7" s="369" t="str">
        <f ca="1">+IF(OFFSET('Sanitation Data'!$E$30,0,10*ROW('Sanitation Data'!E1))="","",OFFSET('Sanitation Data'!$E$30,0,10*ROW('Sanitation Data'!E1)))</f>
        <v/>
      </c>
      <c r="CS7" s="369" t="str">
        <f ca="1">+IF(OFFSET('Sanitation Data'!$E$31,0,10*ROW('Sanitation Data'!E1))="","",OFFSET('Sanitation Data'!$E$31,0,10*ROW('Sanitation Data'!E1)))</f>
        <v/>
      </c>
      <c r="CT7" s="369" t="str">
        <f ca="1">+IF(OFFSET('Sanitation Data'!$E$32,0,10*ROW('Sanitation Data'!E1))="","",OFFSET('Sanitation Data'!$E$32,0,10*ROW('Sanitation Data'!E1)))</f>
        <v/>
      </c>
      <c r="CU7" s="369" t="str">
        <f ca="1">+IF(OFFSET('Sanitation Data'!$F$28,0,10*ROW('Sanitation Data'!F1))="","",OFFSET('Sanitation Data'!$F$28,0,10*ROW('Sanitation Data'!F1)))</f>
        <v/>
      </c>
      <c r="CV7" s="369" t="str">
        <f ca="1">+IF(OFFSET('Sanitation Data'!$F$29,0,10*ROW('Sanitation Data'!F1))="","",OFFSET('Sanitation Data'!$F$29,0,10*ROW('Sanitation Data'!F1)))</f>
        <v/>
      </c>
      <c r="CW7" s="369" t="str">
        <f ca="1">+IF(OFFSET('Sanitation Data'!$F$30,0,10*ROW('Sanitation Data'!F1))="","",OFFSET('Sanitation Data'!$F$30,0,10*ROW('Sanitation Data'!F1)))</f>
        <v/>
      </c>
      <c r="CX7" s="369" t="str">
        <f ca="1">+IF(OFFSET('Sanitation Data'!$F$31,0,10*ROW('Sanitation Data'!F1))="","",OFFSET('Sanitation Data'!$F$31,0,10*ROW('Sanitation Data'!F1)))</f>
        <v/>
      </c>
      <c r="CY7" s="369" t="str">
        <f ca="1">+IF(OFFSET('Sanitation Data'!$F$32,0,10*ROW('Sanitation Data'!F1))="","",OFFSET('Sanitation Data'!$F$32,0,10*ROW('Sanitation Data'!F1)))</f>
        <v/>
      </c>
      <c r="CZ7" s="369" t="str">
        <f ca="1">+IF(OFFSET('Sanitation Data'!$G$28,0,10*ROW('Sanitation Data'!G1))="","",OFFSET('Sanitation Data'!$G$28,0,10*ROW('Sanitation Data'!G1)))</f>
        <v/>
      </c>
      <c r="DA7" s="369" t="str">
        <f ca="1">+IF(OFFSET('Sanitation Data'!$G$29,0,10*ROW('Sanitation Data'!G1))="","",OFFSET('Sanitation Data'!$G$29,0,10*ROW('Sanitation Data'!G1)))</f>
        <v/>
      </c>
      <c r="DB7" s="369" t="str">
        <f ca="1">+IF(OFFSET('Sanitation Data'!$G$30,0,10*ROW('Sanitation Data'!G1))="","",OFFSET('Sanitation Data'!$G$30,0,10*ROW('Sanitation Data'!G1)))</f>
        <v/>
      </c>
      <c r="DC7" s="369" t="str">
        <f ca="1">+IF(OFFSET('Sanitation Data'!$G$31,0,10*ROW('Sanitation Data'!G1))="","",OFFSET('Sanitation Data'!$G$31,0,10*ROW('Sanitation Data'!G1)))</f>
        <v/>
      </c>
      <c r="DD7" s="369" t="str">
        <f ca="1">+IF(OFFSET('Sanitation Data'!$G$32,0,10*ROW('Sanitation Data'!G1))="","",OFFSET('Sanitation Data'!$G$32,0,10*ROW('Sanitation Data'!G1)))</f>
        <v/>
      </c>
      <c r="DE7" s="369" t="str">
        <f ca="1">+IF(OFFSET('Sanitation Data'!$H$28,0,10*ROW('Sanitation Data'!H1))="","",OFFSET('Sanitation Data'!$H$28,0,10*ROW('Sanitation Data'!H1)))</f>
        <v>Yes</v>
      </c>
      <c r="DF7" s="369" t="str">
        <f ca="1">+IF(OFFSET('Sanitation Data'!$H$29,0,10*ROW('Sanitation Data'!H1))="","",OFFSET('Sanitation Data'!$H$29,0,10*ROW('Sanitation Data'!H1)))</f>
        <v/>
      </c>
      <c r="DG7" s="369" t="str">
        <f ca="1">+IF(OFFSET('Sanitation Data'!$H$30,0,10*ROW('Sanitation Data'!H1))="","",OFFSET('Sanitation Data'!$H$30,0,10*ROW('Sanitation Data'!H1)))</f>
        <v/>
      </c>
      <c r="DH7" s="369" t="str">
        <f ca="1">+IF(OFFSET('Sanitation Data'!$H$31,0,10*ROW('Sanitation Data'!H1))="","",OFFSET('Sanitation Data'!$H$31,0,10*ROW('Sanitation Data'!H1)))</f>
        <v/>
      </c>
      <c r="DI7" s="369" t="str">
        <f ca="1">+IF(OFFSET('Sanitation Data'!$H$32,0,10*ROW('Sanitation Data'!H1))="","",OFFSET('Sanitation Data'!$H$32,0,10*ROW('Sanitation Data'!H1)))</f>
        <v/>
      </c>
      <c r="DJ7" s="369" t="str">
        <f ca="1">+IF(OFFSET('Sanitation Data'!$I$28,0,10*ROW('Sanitation Data'!I1))="","",OFFSET('Sanitation Data'!$I$28,0,10*ROW('Sanitation Data'!I1)))</f>
        <v>Yes</v>
      </c>
      <c r="DK7" s="369" t="str">
        <f ca="1">+IF(OFFSET('Sanitation Data'!$I$29,0,10*ROW('Sanitation Data'!I1))="","",OFFSET('Sanitation Data'!$I$29,0,10*ROW('Sanitation Data'!I1)))</f>
        <v/>
      </c>
      <c r="DL7" s="369" t="str">
        <f ca="1">+IF(OFFSET('Sanitation Data'!$I$30,0,10*ROW('Sanitation Data'!I1))="","",OFFSET('Sanitation Data'!$I$30,0,10*ROW('Sanitation Data'!I1)))</f>
        <v/>
      </c>
      <c r="DM7" s="369" t="str">
        <f ca="1">+IF(OFFSET('Sanitation Data'!$I$31,0,10*ROW('Sanitation Data'!I1))="","",OFFSET('Sanitation Data'!$I$31,0,10*ROW('Sanitation Data'!I1)))</f>
        <v/>
      </c>
      <c r="DN7" s="369" t="str">
        <f ca="1">+IF(OFFSET('Sanitation Data'!$I$32,0,10*ROW('Sanitation Data'!I1))="","",OFFSET('Sanitation Data'!$I$32,0,10*ROW('Sanitation Data'!I1)))</f>
        <v/>
      </c>
      <c r="DO7" s="369" t="str">
        <f ca="1">+IF(OFFSET('Hygiene Data'!$D$11,0,10*ROW('Hygiene Data'!D1))="","",OFFSET('Hygiene Data'!$D$11,0,10*ROW('Hygiene Data'!D1)))</f>
        <v/>
      </c>
      <c r="DP7" s="369" t="str">
        <f ca="1">+IF(OFFSET('Hygiene Data'!$D$12,0,10*ROW('Hygiene Data'!D1))="","",OFFSET('Hygiene Data'!$D$12,0,10*ROW('Hygiene Data'!D1)))</f>
        <v/>
      </c>
      <c r="DQ7" s="369" t="str">
        <f ca="1">+IF(OFFSET('Hygiene Data'!$D$13,0,10*ROW('Hygiene Data'!D1))="","",OFFSET('Hygiene Data'!$D$13,0,10*ROW('Hygiene Data'!D1)))</f>
        <v/>
      </c>
      <c r="DR7" s="369" t="str">
        <f ca="1">+IF(OFFSET('Hygiene Data'!$E$11,0,10*ROW('Hygiene Data'!E1))="","",OFFSET('Hygiene Data'!$E$11,0,10*ROW('Hygiene Data'!E1)))</f>
        <v/>
      </c>
      <c r="DS7" s="369" t="str">
        <f ca="1">+IF(OFFSET('Hygiene Data'!$E$12,0,10*ROW('Hygiene Data'!E1))="","",OFFSET('Hygiene Data'!$E$12,0,10*ROW('Hygiene Data'!E1)))</f>
        <v/>
      </c>
      <c r="DT7" s="369" t="str">
        <f ca="1">+IF(OFFSET('Hygiene Data'!$E$13,0,10*ROW('Hygiene Data'!E1))="","",OFFSET('Hygiene Data'!$E$13,0,10*ROW('Hygiene Data'!E1)))</f>
        <v/>
      </c>
      <c r="DU7" s="369" t="str">
        <f ca="1">+IF(OFFSET('Hygiene Data'!$F$11,0,10*ROW('Hygiene Data'!F1))="","",OFFSET('Hygiene Data'!$F$11,0,10*ROW('Hygiene Data'!F1)))</f>
        <v/>
      </c>
      <c r="DV7" s="369" t="str">
        <f ca="1">+IF(OFFSET('Hygiene Data'!$F$12,0,10*ROW('Hygiene Data'!F1))="","",OFFSET('Hygiene Data'!$F$12,0,10*ROW('Hygiene Data'!F1)))</f>
        <v/>
      </c>
      <c r="DW7" s="369" t="str">
        <f ca="1">+IF(OFFSET('Hygiene Data'!$F$13,0,10*ROW('Hygiene Data'!F1))="","",OFFSET('Hygiene Data'!$F$13,0,10*ROW('Hygiene Data'!F1)))</f>
        <v/>
      </c>
      <c r="DX7" s="369" t="str">
        <f ca="1">+IF(OFFSET('Hygiene Data'!$G$11,0,10*ROW('Hygiene Data'!G1))="","",OFFSET('Hygiene Data'!$G$11,0,10*ROW('Hygiene Data'!G1)))</f>
        <v/>
      </c>
      <c r="DY7" s="369" t="str">
        <f ca="1">+IF(OFFSET('Hygiene Data'!$G$12,0,10*ROW('Hygiene Data'!G1))="","",OFFSET('Hygiene Data'!$G$12,0,10*ROW('Hygiene Data'!G1)))</f>
        <v/>
      </c>
      <c r="DZ7" s="369" t="str">
        <f ca="1">+IF(OFFSET('Hygiene Data'!$G$13,0,10*ROW('Hygiene Data'!G1))="","",OFFSET('Hygiene Data'!$G$13,0,10*ROW('Hygiene Data'!G1)))</f>
        <v/>
      </c>
      <c r="EA7" s="369" t="str">
        <f ca="1">+IF(OFFSET('Hygiene Data'!$H$11,0,10*ROW('Hygiene Data'!H1))="","",OFFSET('Hygiene Data'!$H$11,0,10*ROW('Hygiene Data'!H1)))</f>
        <v/>
      </c>
      <c r="EB7" s="369" t="str">
        <f ca="1">+IF(OFFSET('Hygiene Data'!$H$12,0,10*ROW('Hygiene Data'!H1))="","",OFFSET('Hygiene Data'!$H$12,0,10*ROW('Hygiene Data'!H1)))</f>
        <v/>
      </c>
      <c r="EC7" s="369" t="str">
        <f ca="1">+IF(OFFSET('Hygiene Data'!$H$13,0,10*ROW('Hygiene Data'!H1))="","",OFFSET('Hygiene Data'!$H$13,0,10*ROW('Hygiene Data'!H1)))</f>
        <v/>
      </c>
      <c r="ED7" s="369" t="str">
        <f ca="1">+IF(OFFSET('Hygiene Data'!$I$11,0,10*ROW('Hygiene Data'!I1))="","",OFFSET('Hygiene Data'!$I$11,0,10*ROW('Hygiene Data'!I1)))</f>
        <v/>
      </c>
      <c r="EE7" s="369" t="str">
        <f ca="1">+IF(OFFSET('Hygiene Data'!$I$12,0,10*ROW('Hygiene Data'!I1))="","",OFFSET('Hygiene Data'!$I$12,0,10*ROW('Hygiene Data'!I1)))</f>
        <v/>
      </c>
      <c r="EF7" s="369" t="str">
        <f ca="1">+IF(OFFSET('Hygiene Data'!$I$13,0,10*ROW('Hygiene Data'!I1))="","",OFFSET('Hygiene Data'!$I$13,0,10*ROW('Hygiene Data'!I1)))</f>
        <v/>
      </c>
    </row>
    <row r="8" spans="1:136" x14ac:dyDescent="0.25">
      <c r="A8" s="478" t="str">
        <f ca="1">+IF(OFFSET('Water Data'!$B$2,0,10*ROW('Water Data'!E2))="","",OFFSET('Water Data'!$B$2,0,10*ROW('Water Data'!E2)))</f>
        <v>SDN_2013_SUR</v>
      </c>
      <c r="B8" s="47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الدراسة الاستقصائية</v>
      </c>
      <c r="C8" s="505">
        <f t="shared" ca="1" si="0"/>
        <v>2013</v>
      </c>
      <c r="D8" s="50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6"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[97]</v>
      </c>
      <c r="F8" s="50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6"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[97]</v>
      </c>
      <c r="R8" s="50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7" t="str">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[93]</v>
      </c>
      <c r="W8" s="507"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[64]</v>
      </c>
      <c r="X8" s="50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7" t="str">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[96]</v>
      </c>
      <c r="AB8" s="50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7" t="str">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[86]</v>
      </c>
      <c r="AG8" s="50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7" t="str">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[93]</v>
      </c>
      <c r="AQ8" s="507" t="str">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[64]</v>
      </c>
      <c r="AR8" s="50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9" t="str">
        <f ca="1">+IF(OFFSET('Water Data'!$D$27,0,10*ROW('Water Data'!D2))="","",OFFSET('Water Data'!$D$27,0,10*ROW('Water Data'!D2)))</f>
        <v/>
      </c>
      <c r="BT8" s="369" t="str">
        <f ca="1">+IF(OFFSET('Water Data'!$D$28,0,10*ROW('Water Data'!D2))="","",OFFSET('Water Data'!$D$28,0,10*ROW('Water Data'!D2)))</f>
        <v>No</v>
      </c>
      <c r="BU8" s="369" t="str">
        <f ca="1">+IF(OFFSET('Water Data'!$D$29,0,10*ROW('Water Data'!D2))="","",OFFSET('Water Data'!$D$29,0,10*ROW('Water Data'!D2)))</f>
        <v/>
      </c>
      <c r="BV8" s="369" t="str">
        <f ca="1">+IF(OFFSET('Water Data'!$E$27,0,10*ROW('Water Data'!E2))="","",OFFSET('Water Data'!$E$27,0,10*ROW('Water Data'!E2)))</f>
        <v/>
      </c>
      <c r="BW8" s="369" t="str">
        <f ca="1">+IF(OFFSET('Water Data'!$E$28,0,10*ROW('Water Data'!E2))="","",OFFSET('Water Data'!$E$28,0,10*ROW('Water Data'!E2)))</f>
        <v/>
      </c>
      <c r="BX8" s="369" t="str">
        <f ca="1">+IF(OFFSET('Water Data'!$E$29,0,10*ROW('Water Data'!E2))="","",OFFSET('Water Data'!$E$29,0,10*ROW('Water Data'!E2)))</f>
        <v/>
      </c>
      <c r="BY8" s="369" t="str">
        <f ca="1">+IF(OFFSET('Water Data'!$F$27,0,10*ROW('Water Data'!F2))="","",OFFSET('Water Data'!$F$27,0,10*ROW('Water Data'!F2)))</f>
        <v/>
      </c>
      <c r="BZ8" s="369" t="str">
        <f ca="1">+IF(OFFSET('Water Data'!$F$28,0,10*ROW('Water Data'!F2))="","",OFFSET('Water Data'!$F$28,0,10*ROW('Water Data'!F2)))</f>
        <v/>
      </c>
      <c r="CA8" s="369" t="str">
        <f ca="1">+IF(OFFSET('Water Data'!$F$29,0,10*ROW('Water Data'!F2))="","",OFFSET('Water Data'!$F$29,0,10*ROW('Water Data'!F2)))</f>
        <v/>
      </c>
      <c r="CB8" s="369" t="str">
        <f ca="1">+IF(OFFSET('Water Data'!$G$27,0,10*ROW('Water Data'!G2))="","",OFFSET('Water Data'!$G$27,0,10*ROW('Water Data'!G2)))</f>
        <v/>
      </c>
      <c r="CC8" s="369" t="str">
        <f ca="1">+IF(OFFSET('Water Data'!$G$28,0,10*ROW('Water Data'!G2))="","",OFFSET('Water Data'!$G$28,0,10*ROW('Water Data'!G2)))</f>
        <v/>
      </c>
      <c r="CD8" s="369" t="str">
        <f ca="1">+IF(OFFSET('Water Data'!$G$29,0,10*ROW('Water Data'!G2))="","",OFFSET('Water Data'!$G$29,0,10*ROW('Water Data'!G2)))</f>
        <v/>
      </c>
      <c r="CE8" s="369" t="str">
        <f ca="1">+IF(OFFSET('Water Data'!$H$27,0,10*ROW('Water Data'!H2))="","",OFFSET('Water Data'!$H$27,0,10*ROW('Water Data'!H2)))</f>
        <v/>
      </c>
      <c r="CF8" s="369" t="str">
        <f ca="1">+IF(OFFSET('Water Data'!$H$28,0,10*ROW('Water Data'!H2))="","",OFFSET('Water Data'!$H$28,0,10*ROW('Water Data'!H2)))</f>
        <v>No</v>
      </c>
      <c r="CG8" s="369" t="str">
        <f ca="1">+IF(OFFSET('Water Data'!$H$29,0,10*ROW('Water Data'!H2))="","",OFFSET('Water Data'!$H$29,0,10*ROW('Water Data'!H2)))</f>
        <v/>
      </c>
      <c r="CH8" s="369" t="str">
        <f ca="1">+IF(OFFSET('Water Data'!$I$27,0,10*ROW('Water Data'!I2))="","",OFFSET('Water Data'!$I$27,0,10*ROW('Water Data'!I2)))</f>
        <v/>
      </c>
      <c r="CI8" s="369" t="str">
        <f ca="1">+IF(OFFSET('Water Data'!$I$28,0,10*ROW('Water Data'!I2))="","",OFFSET('Water Data'!$I$28,0,10*ROW('Water Data'!I2)))</f>
        <v/>
      </c>
      <c r="CJ8" s="369" t="str">
        <f ca="1">+IF(OFFSET('Water Data'!$I$29,0,10*ROW('Water Data'!I2))="","",OFFSET('Water Data'!$I$29,0,10*ROW('Water Data'!I2)))</f>
        <v/>
      </c>
      <c r="CK8" s="369" t="str">
        <f ca="1">+IF(OFFSET('Sanitation Data'!$D$28,0,10*ROW('Sanitation Data'!D2))="","",OFFSET('Sanitation Data'!$D$28,0,10*ROW('Sanitation Data'!D2)))</f>
        <v>No</v>
      </c>
      <c r="CL8" s="369" t="str">
        <f ca="1">+IF(OFFSET('Sanitation Data'!$D$29,0,10*ROW('Sanitation Data'!D2))="","",OFFSET('Sanitation Data'!$D$29,0,10*ROW('Sanitation Data'!D2)))</f>
        <v>No</v>
      </c>
      <c r="CM8" s="369" t="str">
        <f ca="1">+IF(OFFSET('Sanitation Data'!$D$30,0,10*ROW('Sanitation Data'!D2))="","",OFFSET('Sanitation Data'!$D$30,0,10*ROW('Sanitation Data'!D2)))</f>
        <v/>
      </c>
      <c r="CN8" s="369" t="str">
        <f ca="1">+IF(OFFSET('Sanitation Data'!$D$31,0,10*ROW('Sanitation Data'!D2))="","",OFFSET('Sanitation Data'!$D$31,0,10*ROW('Sanitation Data'!D2)))</f>
        <v/>
      </c>
      <c r="CO8" s="369" t="str">
        <f ca="1">+IF(OFFSET('Sanitation Data'!$D$32,0,10*ROW('Sanitation Data'!D2))="","",OFFSET('Sanitation Data'!$D$32,0,10*ROW('Sanitation Data'!D2)))</f>
        <v/>
      </c>
      <c r="CP8" s="369" t="str">
        <f ca="1">+IF(OFFSET('Sanitation Data'!$E$28,0,10*ROW('Sanitation Data'!E2))="","",OFFSET('Sanitation Data'!$E$28,0,10*ROW('Sanitation Data'!E2)))</f>
        <v>No</v>
      </c>
      <c r="CQ8" s="369" t="str">
        <f ca="1">+IF(OFFSET('Sanitation Data'!$E$29,0,10*ROW('Sanitation Data'!E2))="","",OFFSET('Sanitation Data'!$E$29,0,10*ROW('Sanitation Data'!E2)))</f>
        <v/>
      </c>
      <c r="CR8" s="369" t="str">
        <f ca="1">+IF(OFFSET('Sanitation Data'!$E$30,0,10*ROW('Sanitation Data'!E2))="","",OFFSET('Sanitation Data'!$E$30,0,10*ROW('Sanitation Data'!E2)))</f>
        <v/>
      </c>
      <c r="CS8" s="369" t="str">
        <f ca="1">+IF(OFFSET('Sanitation Data'!$E$31,0,10*ROW('Sanitation Data'!E2))="","",OFFSET('Sanitation Data'!$E$31,0,10*ROW('Sanitation Data'!E2)))</f>
        <v/>
      </c>
      <c r="CT8" s="369" t="str">
        <f ca="1">+IF(OFFSET('Sanitation Data'!$E$32,0,10*ROW('Sanitation Data'!E2))="","",OFFSET('Sanitation Data'!$E$32,0,10*ROW('Sanitation Data'!E2)))</f>
        <v/>
      </c>
      <c r="CU8" s="369" t="str">
        <f ca="1">+IF(OFFSET('Sanitation Data'!$F$28,0,10*ROW('Sanitation Data'!F2))="","",OFFSET('Sanitation Data'!$F$28,0,10*ROW('Sanitation Data'!F2)))</f>
        <v>No</v>
      </c>
      <c r="CV8" s="369" t="str">
        <f ca="1">+IF(OFFSET('Sanitation Data'!$F$29,0,10*ROW('Sanitation Data'!F2))="","",OFFSET('Sanitation Data'!$F$29,0,10*ROW('Sanitation Data'!F2)))</f>
        <v/>
      </c>
      <c r="CW8" s="369" t="str">
        <f ca="1">+IF(OFFSET('Sanitation Data'!$F$30,0,10*ROW('Sanitation Data'!F2))="","",OFFSET('Sanitation Data'!$F$30,0,10*ROW('Sanitation Data'!F2)))</f>
        <v/>
      </c>
      <c r="CX8" s="369" t="str">
        <f ca="1">+IF(OFFSET('Sanitation Data'!$F$31,0,10*ROW('Sanitation Data'!F2))="","",OFFSET('Sanitation Data'!$F$31,0,10*ROW('Sanitation Data'!F2)))</f>
        <v/>
      </c>
      <c r="CY8" s="369" t="str">
        <f ca="1">+IF(OFFSET('Sanitation Data'!$F$32,0,10*ROW('Sanitation Data'!F2))="","",OFFSET('Sanitation Data'!$F$32,0,10*ROW('Sanitation Data'!F2)))</f>
        <v/>
      </c>
      <c r="CZ8" s="369" t="str">
        <f ca="1">+IF(OFFSET('Sanitation Data'!$G$28,0,10*ROW('Sanitation Data'!G2))="","",OFFSET('Sanitation Data'!$G$28,0,10*ROW('Sanitation Data'!G2)))</f>
        <v/>
      </c>
      <c r="DA8" s="369" t="str">
        <f ca="1">+IF(OFFSET('Sanitation Data'!$G$29,0,10*ROW('Sanitation Data'!G2))="","",OFFSET('Sanitation Data'!$G$29,0,10*ROW('Sanitation Data'!G2)))</f>
        <v/>
      </c>
      <c r="DB8" s="369" t="str">
        <f ca="1">+IF(OFFSET('Sanitation Data'!$G$30,0,10*ROW('Sanitation Data'!G2))="","",OFFSET('Sanitation Data'!$G$30,0,10*ROW('Sanitation Data'!G2)))</f>
        <v/>
      </c>
      <c r="DC8" s="369" t="str">
        <f ca="1">+IF(OFFSET('Sanitation Data'!$G$31,0,10*ROW('Sanitation Data'!G2))="","",OFFSET('Sanitation Data'!$G$31,0,10*ROW('Sanitation Data'!G2)))</f>
        <v/>
      </c>
      <c r="DD8" s="369" t="str">
        <f ca="1">+IF(OFFSET('Sanitation Data'!$G$32,0,10*ROW('Sanitation Data'!G2))="","",OFFSET('Sanitation Data'!$G$32,0,10*ROW('Sanitation Data'!G2)))</f>
        <v/>
      </c>
      <c r="DE8" s="369" t="str">
        <f ca="1">+IF(OFFSET('Sanitation Data'!$H$28,0,10*ROW('Sanitation Data'!H2))="","",OFFSET('Sanitation Data'!$H$28,0,10*ROW('Sanitation Data'!H2)))</f>
        <v>No</v>
      </c>
      <c r="DF8" s="369" t="str">
        <f ca="1">+IF(OFFSET('Sanitation Data'!$H$29,0,10*ROW('Sanitation Data'!H2))="","",OFFSET('Sanitation Data'!$H$29,0,10*ROW('Sanitation Data'!H2)))</f>
        <v>No</v>
      </c>
      <c r="DG8" s="369" t="str">
        <f ca="1">+IF(OFFSET('Sanitation Data'!$H$30,0,10*ROW('Sanitation Data'!H2))="","",OFFSET('Sanitation Data'!$H$30,0,10*ROW('Sanitation Data'!H2)))</f>
        <v/>
      </c>
      <c r="DH8" s="369" t="str">
        <f ca="1">+IF(OFFSET('Sanitation Data'!$H$31,0,10*ROW('Sanitation Data'!H2))="","",OFFSET('Sanitation Data'!$H$31,0,10*ROW('Sanitation Data'!H2)))</f>
        <v/>
      </c>
      <c r="DI8" s="369" t="str">
        <f ca="1">+IF(OFFSET('Sanitation Data'!$H$32,0,10*ROW('Sanitation Data'!H2))="","",OFFSET('Sanitation Data'!$H$32,0,10*ROW('Sanitation Data'!H2)))</f>
        <v/>
      </c>
      <c r="DJ8" s="369" t="str">
        <f ca="1">+IF(OFFSET('Sanitation Data'!$I$28,0,10*ROW('Sanitation Data'!I2))="","",OFFSET('Sanitation Data'!$I$28,0,10*ROW('Sanitation Data'!I2)))</f>
        <v/>
      </c>
      <c r="DK8" s="369" t="str">
        <f ca="1">+IF(OFFSET('Sanitation Data'!$I$29,0,10*ROW('Sanitation Data'!I2))="","",OFFSET('Sanitation Data'!$I$29,0,10*ROW('Sanitation Data'!I2)))</f>
        <v/>
      </c>
      <c r="DL8" s="369" t="str">
        <f ca="1">+IF(OFFSET('Sanitation Data'!$I$30,0,10*ROW('Sanitation Data'!I2))="","",OFFSET('Sanitation Data'!$I$30,0,10*ROW('Sanitation Data'!I2)))</f>
        <v/>
      </c>
      <c r="DM8" s="369" t="str">
        <f ca="1">+IF(OFFSET('Sanitation Data'!$I$31,0,10*ROW('Sanitation Data'!I2))="","",OFFSET('Sanitation Data'!$I$31,0,10*ROW('Sanitation Data'!I2)))</f>
        <v/>
      </c>
      <c r="DN8" s="369" t="str">
        <f ca="1">+IF(OFFSET('Sanitation Data'!$I$32,0,10*ROW('Sanitation Data'!I2))="","",OFFSET('Sanitation Data'!$I$32,0,10*ROW('Sanitation Data'!I2)))</f>
        <v/>
      </c>
      <c r="DO8" s="369" t="str">
        <f ca="1">+IF(OFFSET('Hygiene Data'!$D$11,0,10*ROW('Hygiene Data'!D2))="","",OFFSET('Hygiene Data'!$D$11,0,10*ROW('Hygiene Data'!D2)))</f>
        <v/>
      </c>
      <c r="DP8" s="369" t="str">
        <f ca="1">+IF(OFFSET('Hygiene Data'!$D$12,0,10*ROW('Hygiene Data'!D2))="","",OFFSET('Hygiene Data'!$D$12,0,10*ROW('Hygiene Data'!D2)))</f>
        <v/>
      </c>
      <c r="DQ8" s="369" t="str">
        <f ca="1">+IF(OFFSET('Hygiene Data'!$D$13,0,10*ROW('Hygiene Data'!D2))="","",OFFSET('Hygiene Data'!$D$13,0,10*ROW('Hygiene Data'!D2)))</f>
        <v/>
      </c>
      <c r="DR8" s="369" t="str">
        <f ca="1">+IF(OFFSET('Hygiene Data'!$E$11,0,10*ROW('Hygiene Data'!E2))="","",OFFSET('Hygiene Data'!$E$11,0,10*ROW('Hygiene Data'!E2)))</f>
        <v/>
      </c>
      <c r="DS8" s="369" t="str">
        <f ca="1">+IF(OFFSET('Hygiene Data'!$E$12,0,10*ROW('Hygiene Data'!E2))="","",OFFSET('Hygiene Data'!$E$12,0,10*ROW('Hygiene Data'!E2)))</f>
        <v/>
      </c>
      <c r="DT8" s="369" t="str">
        <f ca="1">+IF(OFFSET('Hygiene Data'!$E$13,0,10*ROW('Hygiene Data'!E2))="","",OFFSET('Hygiene Data'!$E$13,0,10*ROW('Hygiene Data'!E2)))</f>
        <v/>
      </c>
      <c r="DU8" s="369" t="str">
        <f ca="1">+IF(OFFSET('Hygiene Data'!$F$11,0,10*ROW('Hygiene Data'!F2))="","",OFFSET('Hygiene Data'!$F$11,0,10*ROW('Hygiene Data'!F2)))</f>
        <v/>
      </c>
      <c r="DV8" s="369" t="str">
        <f ca="1">+IF(OFFSET('Hygiene Data'!$F$12,0,10*ROW('Hygiene Data'!F2))="","",OFFSET('Hygiene Data'!$F$12,0,10*ROW('Hygiene Data'!F2)))</f>
        <v/>
      </c>
      <c r="DW8" s="369" t="str">
        <f ca="1">+IF(OFFSET('Hygiene Data'!$F$13,0,10*ROW('Hygiene Data'!F2))="","",OFFSET('Hygiene Data'!$F$13,0,10*ROW('Hygiene Data'!F2)))</f>
        <v/>
      </c>
      <c r="DX8" s="369" t="str">
        <f ca="1">+IF(OFFSET('Hygiene Data'!$G$11,0,10*ROW('Hygiene Data'!G2))="","",OFFSET('Hygiene Data'!$G$11,0,10*ROW('Hygiene Data'!G2)))</f>
        <v/>
      </c>
      <c r="DY8" s="369" t="str">
        <f ca="1">+IF(OFFSET('Hygiene Data'!$G$12,0,10*ROW('Hygiene Data'!G2))="","",OFFSET('Hygiene Data'!$G$12,0,10*ROW('Hygiene Data'!G2)))</f>
        <v/>
      </c>
      <c r="DZ8" s="369" t="str">
        <f ca="1">+IF(OFFSET('Hygiene Data'!$G$13,0,10*ROW('Hygiene Data'!G2))="","",OFFSET('Hygiene Data'!$G$13,0,10*ROW('Hygiene Data'!G2)))</f>
        <v/>
      </c>
      <c r="EA8" s="369" t="str">
        <f ca="1">+IF(OFFSET('Hygiene Data'!$H$11,0,10*ROW('Hygiene Data'!H2))="","",OFFSET('Hygiene Data'!$H$11,0,10*ROW('Hygiene Data'!H2)))</f>
        <v/>
      </c>
      <c r="EB8" s="369" t="str">
        <f ca="1">+IF(OFFSET('Hygiene Data'!$H$12,0,10*ROW('Hygiene Data'!H2))="","",OFFSET('Hygiene Data'!$H$12,0,10*ROW('Hygiene Data'!H2)))</f>
        <v/>
      </c>
      <c r="EC8" s="369" t="str">
        <f ca="1">+IF(OFFSET('Hygiene Data'!$H$13,0,10*ROW('Hygiene Data'!H2))="","",OFFSET('Hygiene Data'!$H$13,0,10*ROW('Hygiene Data'!H2)))</f>
        <v/>
      </c>
      <c r="ED8" s="369" t="str">
        <f ca="1">+IF(OFFSET('Hygiene Data'!$I$11,0,10*ROW('Hygiene Data'!I2))="","",OFFSET('Hygiene Data'!$I$11,0,10*ROW('Hygiene Data'!I2)))</f>
        <v/>
      </c>
      <c r="EE8" s="369" t="str">
        <f ca="1">+IF(OFFSET('Hygiene Data'!$I$12,0,10*ROW('Hygiene Data'!I2))="","",OFFSET('Hygiene Data'!$I$12,0,10*ROW('Hygiene Data'!I2)))</f>
        <v/>
      </c>
      <c r="EF8" s="369" t="str">
        <f ca="1">+IF(OFFSET('Hygiene Data'!$I$13,0,10*ROW('Hygiene Data'!I2))="","",OFFSET('Hygiene Data'!$I$13,0,10*ROW('Hygiene Data'!I2)))</f>
        <v/>
      </c>
    </row>
    <row r="9" spans="1:136" x14ac:dyDescent="0.25">
      <c r="A9" s="478" t="str">
        <f ca="1">+IF(OFFSET('Water Data'!$B$2,0,10*ROW('Water Data'!E3))="","",OFFSET('Water Data'!$B$2,0,10*ROW('Water Data'!E3)))</f>
        <v>SDN_2016_EMIS</v>
      </c>
      <c r="B9" s="47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5">
        <f t="shared" ca="1" si="0"/>
        <v>2016</v>
      </c>
      <c r="D9" s="50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7">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62</v>
      </c>
      <c r="X9" s="50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4">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25</v>
      </c>
      <c r="BB9" s="50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9" t="str">
        <f ca="1">+IF(OFFSET('Water Data'!$D$27,0,10*ROW('Water Data'!D3))="","",OFFSET('Water Data'!$D$27,0,10*ROW('Water Data'!D3)))</f>
        <v/>
      </c>
      <c r="BT9" s="369" t="str">
        <f ca="1">+IF(OFFSET('Water Data'!$D$28,0,10*ROW('Water Data'!D3))="","",OFFSET('Water Data'!$D$28,0,10*ROW('Water Data'!D3)))</f>
        <v/>
      </c>
      <c r="BU9" s="369" t="str">
        <f ca="1">+IF(OFFSET('Water Data'!$D$29,0,10*ROW('Water Data'!D3))="","",OFFSET('Water Data'!$D$29,0,10*ROW('Water Data'!D3)))</f>
        <v/>
      </c>
      <c r="BV9" s="369" t="str">
        <f ca="1">+IF(OFFSET('Water Data'!$E$27,0,10*ROW('Water Data'!E3))="","",OFFSET('Water Data'!$E$27,0,10*ROW('Water Data'!E3)))</f>
        <v/>
      </c>
      <c r="BW9" s="369" t="str">
        <f ca="1">+IF(OFFSET('Water Data'!$E$28,0,10*ROW('Water Data'!E3))="","",OFFSET('Water Data'!$E$28,0,10*ROW('Water Data'!E3)))</f>
        <v/>
      </c>
      <c r="BX9" s="369" t="str">
        <f ca="1">+IF(OFFSET('Water Data'!$E$29,0,10*ROW('Water Data'!E3))="","",OFFSET('Water Data'!$E$29,0,10*ROW('Water Data'!E3)))</f>
        <v/>
      </c>
      <c r="BY9" s="369" t="str">
        <f ca="1">+IF(OFFSET('Water Data'!$F$27,0,10*ROW('Water Data'!F3))="","",OFFSET('Water Data'!$F$27,0,10*ROW('Water Data'!F3)))</f>
        <v/>
      </c>
      <c r="BZ9" s="369" t="str">
        <f ca="1">+IF(OFFSET('Water Data'!$F$28,0,10*ROW('Water Data'!F3))="","",OFFSET('Water Data'!$F$28,0,10*ROW('Water Data'!F3)))</f>
        <v/>
      </c>
      <c r="CA9" s="369" t="str">
        <f ca="1">+IF(OFFSET('Water Data'!$F$29,0,10*ROW('Water Data'!F3))="","",OFFSET('Water Data'!$F$29,0,10*ROW('Water Data'!F3)))</f>
        <v/>
      </c>
      <c r="CB9" s="369" t="str">
        <f ca="1">+IF(OFFSET('Water Data'!$G$27,0,10*ROW('Water Data'!G3))="","",OFFSET('Water Data'!$G$27,0,10*ROW('Water Data'!G3)))</f>
        <v/>
      </c>
      <c r="CC9" s="369" t="str">
        <f ca="1">+IF(OFFSET('Water Data'!$G$28,0,10*ROW('Water Data'!G3))="","",OFFSET('Water Data'!$G$28,0,10*ROW('Water Data'!G3)))</f>
        <v/>
      </c>
      <c r="CD9" s="369" t="str">
        <f ca="1">+IF(OFFSET('Water Data'!$G$29,0,10*ROW('Water Data'!G3))="","",OFFSET('Water Data'!$G$29,0,10*ROW('Water Data'!G3)))</f>
        <v/>
      </c>
      <c r="CE9" s="369" t="str">
        <f ca="1">+IF(OFFSET('Water Data'!$H$27,0,10*ROW('Water Data'!H3))="","",OFFSET('Water Data'!$H$27,0,10*ROW('Water Data'!H3)))</f>
        <v/>
      </c>
      <c r="CF9" s="369" t="str">
        <f ca="1">+IF(OFFSET('Water Data'!$H$28,0,10*ROW('Water Data'!H3))="","",OFFSET('Water Data'!$H$28,0,10*ROW('Water Data'!H3)))</f>
        <v/>
      </c>
      <c r="CG9" s="369" t="str">
        <f ca="1">+IF(OFFSET('Water Data'!$H$29,0,10*ROW('Water Data'!H3))="","",OFFSET('Water Data'!$H$29,0,10*ROW('Water Data'!H3)))</f>
        <v/>
      </c>
      <c r="CH9" s="369" t="str">
        <f ca="1">+IF(OFFSET('Water Data'!$I$27,0,10*ROW('Water Data'!I3))="","",OFFSET('Water Data'!$I$27,0,10*ROW('Water Data'!I3)))</f>
        <v/>
      </c>
      <c r="CI9" s="369" t="str">
        <f ca="1">+IF(OFFSET('Water Data'!$I$28,0,10*ROW('Water Data'!I3))="","",OFFSET('Water Data'!$I$28,0,10*ROW('Water Data'!I3)))</f>
        <v/>
      </c>
      <c r="CJ9" s="369" t="str">
        <f ca="1">+IF(OFFSET('Water Data'!$I$29,0,10*ROW('Water Data'!I3))="","",OFFSET('Water Data'!$I$29,0,10*ROW('Water Data'!I3)))</f>
        <v/>
      </c>
      <c r="CK9" s="369" t="str">
        <f ca="1">+IF(OFFSET('Sanitation Data'!$D$28,0,10*ROW('Sanitation Data'!D3))="","",OFFSET('Sanitation Data'!$D$28,0,10*ROW('Sanitation Data'!D3)))</f>
        <v/>
      </c>
      <c r="CL9" s="369" t="str">
        <f ca="1">+IF(OFFSET('Sanitation Data'!$D$29,0,10*ROW('Sanitation Data'!D3))="","",OFFSET('Sanitation Data'!$D$29,0,10*ROW('Sanitation Data'!D3)))</f>
        <v>Yes</v>
      </c>
      <c r="CM9" s="369" t="str">
        <f ca="1">+IF(OFFSET('Sanitation Data'!$D$30,0,10*ROW('Sanitation Data'!D3))="","",OFFSET('Sanitation Data'!$D$30,0,10*ROW('Sanitation Data'!D3)))</f>
        <v/>
      </c>
      <c r="CN9" s="369" t="str">
        <f ca="1">+IF(OFFSET('Sanitation Data'!$D$31,0,10*ROW('Sanitation Data'!D3))="","",OFFSET('Sanitation Data'!$D$31,0,10*ROW('Sanitation Data'!D3)))</f>
        <v/>
      </c>
      <c r="CO9" s="369" t="str">
        <f ca="1">+IF(OFFSET('Sanitation Data'!$D$32,0,10*ROW('Sanitation Data'!D3))="","",OFFSET('Sanitation Data'!$D$32,0,10*ROW('Sanitation Data'!D3)))</f>
        <v/>
      </c>
      <c r="CP9" s="369" t="str">
        <f ca="1">+IF(OFFSET('Sanitation Data'!$E$28,0,10*ROW('Sanitation Data'!E3))="","",OFFSET('Sanitation Data'!$E$28,0,10*ROW('Sanitation Data'!E3)))</f>
        <v/>
      </c>
      <c r="CQ9" s="369" t="str">
        <f ca="1">+IF(OFFSET('Sanitation Data'!$E$29,0,10*ROW('Sanitation Data'!E3))="","",OFFSET('Sanitation Data'!$E$29,0,10*ROW('Sanitation Data'!E3)))</f>
        <v/>
      </c>
      <c r="CR9" s="369" t="str">
        <f ca="1">+IF(OFFSET('Sanitation Data'!$E$30,0,10*ROW('Sanitation Data'!E3))="","",OFFSET('Sanitation Data'!$E$30,0,10*ROW('Sanitation Data'!E3)))</f>
        <v/>
      </c>
      <c r="CS9" s="369" t="str">
        <f ca="1">+IF(OFFSET('Sanitation Data'!$E$31,0,10*ROW('Sanitation Data'!E3))="","",OFFSET('Sanitation Data'!$E$31,0,10*ROW('Sanitation Data'!E3)))</f>
        <v/>
      </c>
      <c r="CT9" s="369" t="str">
        <f ca="1">+IF(OFFSET('Sanitation Data'!$E$32,0,10*ROW('Sanitation Data'!E3))="","",OFFSET('Sanitation Data'!$E$32,0,10*ROW('Sanitation Data'!E3)))</f>
        <v/>
      </c>
      <c r="CU9" s="369" t="str">
        <f ca="1">+IF(OFFSET('Sanitation Data'!$F$28,0,10*ROW('Sanitation Data'!F3))="","",OFFSET('Sanitation Data'!$F$28,0,10*ROW('Sanitation Data'!F3)))</f>
        <v/>
      </c>
      <c r="CV9" s="369" t="str">
        <f ca="1">+IF(OFFSET('Sanitation Data'!$F$29,0,10*ROW('Sanitation Data'!F3))="","",OFFSET('Sanitation Data'!$F$29,0,10*ROW('Sanitation Data'!F3)))</f>
        <v/>
      </c>
      <c r="CW9" s="369" t="str">
        <f ca="1">+IF(OFFSET('Sanitation Data'!$F$30,0,10*ROW('Sanitation Data'!F3))="","",OFFSET('Sanitation Data'!$F$30,0,10*ROW('Sanitation Data'!F3)))</f>
        <v/>
      </c>
      <c r="CX9" s="369" t="str">
        <f ca="1">+IF(OFFSET('Sanitation Data'!$F$31,0,10*ROW('Sanitation Data'!F3))="","",OFFSET('Sanitation Data'!$F$31,0,10*ROW('Sanitation Data'!F3)))</f>
        <v/>
      </c>
      <c r="CY9" s="369" t="str">
        <f ca="1">+IF(OFFSET('Sanitation Data'!$F$32,0,10*ROW('Sanitation Data'!F3))="","",OFFSET('Sanitation Data'!$F$32,0,10*ROW('Sanitation Data'!F3)))</f>
        <v/>
      </c>
      <c r="CZ9" s="369" t="str">
        <f ca="1">+IF(OFFSET('Sanitation Data'!$G$28,0,10*ROW('Sanitation Data'!G3))="","",OFFSET('Sanitation Data'!$G$28,0,10*ROW('Sanitation Data'!G3)))</f>
        <v/>
      </c>
      <c r="DA9" s="369" t="str">
        <f ca="1">+IF(OFFSET('Sanitation Data'!$G$29,0,10*ROW('Sanitation Data'!G3))="","",OFFSET('Sanitation Data'!$G$29,0,10*ROW('Sanitation Data'!G3)))</f>
        <v/>
      </c>
      <c r="DB9" s="369" t="str">
        <f ca="1">+IF(OFFSET('Sanitation Data'!$G$30,0,10*ROW('Sanitation Data'!G3))="","",OFFSET('Sanitation Data'!$G$30,0,10*ROW('Sanitation Data'!G3)))</f>
        <v/>
      </c>
      <c r="DC9" s="369" t="str">
        <f ca="1">+IF(OFFSET('Sanitation Data'!$G$31,0,10*ROW('Sanitation Data'!G3))="","",OFFSET('Sanitation Data'!$G$31,0,10*ROW('Sanitation Data'!G3)))</f>
        <v/>
      </c>
      <c r="DD9" s="369" t="str">
        <f ca="1">+IF(OFFSET('Sanitation Data'!$G$32,0,10*ROW('Sanitation Data'!G3))="","",OFFSET('Sanitation Data'!$G$32,0,10*ROW('Sanitation Data'!G3)))</f>
        <v/>
      </c>
      <c r="DE9" s="369" t="str">
        <f ca="1">+IF(OFFSET('Sanitation Data'!$H$28,0,10*ROW('Sanitation Data'!H3))="","",OFFSET('Sanitation Data'!$H$28,0,10*ROW('Sanitation Data'!H3)))</f>
        <v/>
      </c>
      <c r="DF9" s="369" t="str">
        <f ca="1">+IF(OFFSET('Sanitation Data'!$H$29,0,10*ROW('Sanitation Data'!H3))="","",OFFSET('Sanitation Data'!$H$29,0,10*ROW('Sanitation Data'!H3)))</f>
        <v/>
      </c>
      <c r="DG9" s="369" t="str">
        <f ca="1">+IF(OFFSET('Sanitation Data'!$H$30,0,10*ROW('Sanitation Data'!H3))="","",OFFSET('Sanitation Data'!$H$30,0,10*ROW('Sanitation Data'!H3)))</f>
        <v/>
      </c>
      <c r="DH9" s="369" t="str">
        <f ca="1">+IF(OFFSET('Sanitation Data'!$H$31,0,10*ROW('Sanitation Data'!H3))="","",OFFSET('Sanitation Data'!$H$31,0,10*ROW('Sanitation Data'!H3)))</f>
        <v/>
      </c>
      <c r="DI9" s="369" t="str">
        <f ca="1">+IF(OFFSET('Sanitation Data'!$H$32,0,10*ROW('Sanitation Data'!H3))="","",OFFSET('Sanitation Data'!$H$32,0,10*ROW('Sanitation Data'!H3)))</f>
        <v/>
      </c>
      <c r="DJ9" s="369" t="str">
        <f ca="1">+IF(OFFSET('Sanitation Data'!$I$28,0,10*ROW('Sanitation Data'!I3))="","",OFFSET('Sanitation Data'!$I$28,0,10*ROW('Sanitation Data'!I3)))</f>
        <v/>
      </c>
      <c r="DK9" s="369" t="str">
        <f ca="1">+IF(OFFSET('Sanitation Data'!$I$29,0,10*ROW('Sanitation Data'!I3))="","",OFFSET('Sanitation Data'!$I$29,0,10*ROW('Sanitation Data'!I3)))</f>
        <v/>
      </c>
      <c r="DL9" s="369" t="str">
        <f ca="1">+IF(OFFSET('Sanitation Data'!$I$30,0,10*ROW('Sanitation Data'!I3))="","",OFFSET('Sanitation Data'!$I$30,0,10*ROW('Sanitation Data'!I3)))</f>
        <v/>
      </c>
      <c r="DM9" s="369" t="str">
        <f ca="1">+IF(OFFSET('Sanitation Data'!$I$31,0,10*ROW('Sanitation Data'!I3))="","",OFFSET('Sanitation Data'!$I$31,0,10*ROW('Sanitation Data'!I3)))</f>
        <v/>
      </c>
      <c r="DN9" s="369" t="str">
        <f ca="1">+IF(OFFSET('Sanitation Data'!$I$32,0,10*ROW('Sanitation Data'!I3))="","",OFFSET('Sanitation Data'!$I$32,0,10*ROW('Sanitation Data'!I3)))</f>
        <v/>
      </c>
      <c r="DO9" s="369" t="str">
        <f ca="1">+IF(OFFSET('Hygiene Data'!$D$11,0,10*ROW('Hygiene Data'!D3))="","",OFFSET('Hygiene Data'!$D$11,0,10*ROW('Hygiene Data'!D3)))</f>
        <v/>
      </c>
      <c r="DP9" s="369" t="str">
        <f ca="1">+IF(OFFSET('Hygiene Data'!$D$12,0,10*ROW('Hygiene Data'!D3))="","",OFFSET('Hygiene Data'!$D$12,0,10*ROW('Hygiene Data'!D3)))</f>
        <v>Yes</v>
      </c>
      <c r="DQ9" s="369" t="str">
        <f ca="1">+IF(OFFSET('Hygiene Data'!$D$13,0,10*ROW('Hygiene Data'!D3))="","",OFFSET('Hygiene Data'!$D$13,0,10*ROW('Hygiene Data'!D3)))</f>
        <v/>
      </c>
      <c r="DR9" s="369" t="str">
        <f ca="1">+IF(OFFSET('Hygiene Data'!$E$11,0,10*ROW('Hygiene Data'!E3))="","",OFFSET('Hygiene Data'!$E$11,0,10*ROW('Hygiene Data'!E3)))</f>
        <v/>
      </c>
      <c r="DS9" s="369" t="str">
        <f ca="1">+IF(OFFSET('Hygiene Data'!$E$12,0,10*ROW('Hygiene Data'!E3))="","",OFFSET('Hygiene Data'!$E$12,0,10*ROW('Hygiene Data'!E3)))</f>
        <v/>
      </c>
      <c r="DT9" s="369" t="str">
        <f ca="1">+IF(OFFSET('Hygiene Data'!$E$13,0,10*ROW('Hygiene Data'!E3))="","",OFFSET('Hygiene Data'!$E$13,0,10*ROW('Hygiene Data'!E3)))</f>
        <v/>
      </c>
      <c r="DU9" s="369" t="str">
        <f ca="1">+IF(OFFSET('Hygiene Data'!$F$11,0,10*ROW('Hygiene Data'!F3))="","",OFFSET('Hygiene Data'!$F$11,0,10*ROW('Hygiene Data'!F3)))</f>
        <v/>
      </c>
      <c r="DV9" s="369" t="str">
        <f ca="1">+IF(OFFSET('Hygiene Data'!$F$12,0,10*ROW('Hygiene Data'!F3))="","",OFFSET('Hygiene Data'!$F$12,0,10*ROW('Hygiene Data'!F3)))</f>
        <v/>
      </c>
      <c r="DW9" s="369" t="str">
        <f ca="1">+IF(OFFSET('Hygiene Data'!$F$13,0,10*ROW('Hygiene Data'!F3))="","",OFFSET('Hygiene Data'!$F$13,0,10*ROW('Hygiene Data'!F3)))</f>
        <v/>
      </c>
      <c r="DX9" s="369" t="str">
        <f ca="1">+IF(OFFSET('Hygiene Data'!$G$11,0,10*ROW('Hygiene Data'!G3))="","",OFFSET('Hygiene Data'!$G$11,0,10*ROW('Hygiene Data'!G3)))</f>
        <v/>
      </c>
      <c r="DY9" s="369" t="str">
        <f ca="1">+IF(OFFSET('Hygiene Data'!$G$12,0,10*ROW('Hygiene Data'!G3))="","",OFFSET('Hygiene Data'!$G$12,0,10*ROW('Hygiene Data'!G3)))</f>
        <v/>
      </c>
      <c r="DZ9" s="369" t="str">
        <f ca="1">+IF(OFFSET('Hygiene Data'!$G$13,0,10*ROW('Hygiene Data'!G3))="","",OFFSET('Hygiene Data'!$G$13,0,10*ROW('Hygiene Data'!G3)))</f>
        <v/>
      </c>
      <c r="EA9" s="369" t="str">
        <f ca="1">+IF(OFFSET('Hygiene Data'!$H$11,0,10*ROW('Hygiene Data'!H3))="","",OFFSET('Hygiene Data'!$H$11,0,10*ROW('Hygiene Data'!H3)))</f>
        <v/>
      </c>
      <c r="EB9" s="369" t="str">
        <f ca="1">+IF(OFFSET('Hygiene Data'!$H$12,0,10*ROW('Hygiene Data'!H3))="","",OFFSET('Hygiene Data'!$H$12,0,10*ROW('Hygiene Data'!H3)))</f>
        <v/>
      </c>
      <c r="EC9" s="369" t="str">
        <f ca="1">+IF(OFFSET('Hygiene Data'!$H$13,0,10*ROW('Hygiene Data'!H3))="","",OFFSET('Hygiene Data'!$H$13,0,10*ROW('Hygiene Data'!H3)))</f>
        <v/>
      </c>
      <c r="ED9" s="369" t="str">
        <f ca="1">+IF(OFFSET('Hygiene Data'!$I$11,0,10*ROW('Hygiene Data'!I3))="","",OFFSET('Hygiene Data'!$I$11,0,10*ROW('Hygiene Data'!I3)))</f>
        <v/>
      </c>
      <c r="EE9" s="369" t="str">
        <f ca="1">+IF(OFFSET('Hygiene Data'!$I$12,0,10*ROW('Hygiene Data'!I3))="","",OFFSET('Hygiene Data'!$I$12,0,10*ROW('Hygiene Data'!I3)))</f>
        <v/>
      </c>
      <c r="EF9" s="369" t="str">
        <f ca="1">+IF(OFFSET('Hygiene Data'!$I$13,0,10*ROW('Hygiene Data'!I3))="","",OFFSET('Hygiene Data'!$I$13,0,10*ROW('Hygiene Data'!I3)))</f>
        <v/>
      </c>
    </row>
    <row r="10" spans="1:136" x14ac:dyDescent="0.25">
      <c r="A10" s="478" t="str">
        <f ca="1">+IF(OFFSET('Water Data'!$B$2,0,10*ROW('Water Data'!E4))="","",OFFSET('Water Data'!$B$2,0,10*ROW('Water Data'!E4)))</f>
        <v>SDN_2016_UIS</v>
      </c>
      <c r="B10" s="47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505">
        <f t="shared" ca="1" si="0"/>
        <v>2016</v>
      </c>
      <c r="D10" s="506">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95.06</v>
      </c>
      <c r="E10" s="50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6">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93.4</v>
      </c>
      <c r="Q10" s="50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6">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97.27</v>
      </c>
      <c r="T10" s="50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7">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80.099999999999994</v>
      </c>
      <c r="W10" s="50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7">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73.5</v>
      </c>
      <c r="AQ10" s="50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7">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89</v>
      </c>
      <c r="AV10" s="50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8">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34.841181196081578</v>
      </c>
      <c r="BA10" s="58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8">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13.36551</v>
      </c>
      <c r="BM10" s="50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8">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63.970313545904503</v>
      </c>
      <c r="BP10" s="50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9" t="str">
        <f ca="1">+IF(OFFSET('Water Data'!$D$27,0,10*ROW('Water Data'!D4))="","",OFFSET('Water Data'!$D$27,0,10*ROW('Water Data'!D4)))</f>
        <v>Yes</v>
      </c>
      <c r="BT10" s="369" t="str">
        <f ca="1">+IF(OFFSET('Water Data'!$D$28,0,10*ROW('Water Data'!D4))="","",OFFSET('Water Data'!$D$28,0,10*ROW('Water Data'!D4)))</f>
        <v/>
      </c>
      <c r="BU10" s="369" t="str">
        <f ca="1">+IF(OFFSET('Water Data'!$D$29,0,10*ROW('Water Data'!D4))="","",OFFSET('Water Data'!$D$29,0,10*ROW('Water Data'!D4)))</f>
        <v/>
      </c>
      <c r="BV10" s="369" t="str">
        <f ca="1">+IF(OFFSET('Water Data'!$E$27,0,10*ROW('Water Data'!E4))="","",OFFSET('Water Data'!$E$27,0,10*ROW('Water Data'!E4)))</f>
        <v/>
      </c>
      <c r="BW10" s="369" t="str">
        <f ca="1">+IF(OFFSET('Water Data'!$E$28,0,10*ROW('Water Data'!E4))="","",OFFSET('Water Data'!$E$28,0,10*ROW('Water Data'!E4)))</f>
        <v/>
      </c>
      <c r="BX10" s="369" t="str">
        <f ca="1">+IF(OFFSET('Water Data'!$E$29,0,10*ROW('Water Data'!E4))="","",OFFSET('Water Data'!$E$29,0,10*ROW('Water Data'!E4)))</f>
        <v/>
      </c>
      <c r="BY10" s="369" t="str">
        <f ca="1">+IF(OFFSET('Water Data'!$F$27,0,10*ROW('Water Data'!F4))="","",OFFSET('Water Data'!$F$27,0,10*ROW('Water Data'!F4)))</f>
        <v/>
      </c>
      <c r="BZ10" s="369" t="str">
        <f ca="1">+IF(OFFSET('Water Data'!$F$28,0,10*ROW('Water Data'!F4))="","",OFFSET('Water Data'!$F$28,0,10*ROW('Water Data'!F4)))</f>
        <v/>
      </c>
      <c r="CA10" s="369" t="str">
        <f ca="1">+IF(OFFSET('Water Data'!$F$29,0,10*ROW('Water Data'!F4))="","",OFFSET('Water Data'!$F$29,0,10*ROW('Water Data'!F4)))</f>
        <v/>
      </c>
      <c r="CB10" s="369" t="str">
        <f ca="1">+IF(OFFSET('Water Data'!$G$27,0,10*ROW('Water Data'!G4))="","",OFFSET('Water Data'!$G$27,0,10*ROW('Water Data'!G4)))</f>
        <v/>
      </c>
      <c r="CC10" s="369" t="str">
        <f ca="1">+IF(OFFSET('Water Data'!$G$28,0,10*ROW('Water Data'!G4))="","",OFFSET('Water Data'!$G$28,0,10*ROW('Water Data'!G4)))</f>
        <v/>
      </c>
      <c r="CD10" s="369" t="str">
        <f ca="1">+IF(OFFSET('Water Data'!$G$29,0,10*ROW('Water Data'!G4))="","",OFFSET('Water Data'!$G$29,0,10*ROW('Water Data'!G4)))</f>
        <v/>
      </c>
      <c r="CE10" s="369" t="str">
        <f ca="1">+IF(OFFSET('Water Data'!$H$27,0,10*ROW('Water Data'!H4))="","",OFFSET('Water Data'!$H$27,0,10*ROW('Water Data'!H4)))</f>
        <v>Yes</v>
      </c>
      <c r="CF10" s="369" t="str">
        <f ca="1">+IF(OFFSET('Water Data'!$H$28,0,10*ROW('Water Data'!H4))="","",OFFSET('Water Data'!$H$28,0,10*ROW('Water Data'!H4)))</f>
        <v/>
      </c>
      <c r="CG10" s="369" t="str">
        <f ca="1">+IF(OFFSET('Water Data'!$H$29,0,10*ROW('Water Data'!H4))="","",OFFSET('Water Data'!$H$29,0,10*ROW('Water Data'!H4)))</f>
        <v/>
      </c>
      <c r="CH10" s="369" t="str">
        <f ca="1">+IF(OFFSET('Water Data'!$I$27,0,10*ROW('Water Data'!I4))="","",OFFSET('Water Data'!$I$27,0,10*ROW('Water Data'!I4)))</f>
        <v>Yes</v>
      </c>
      <c r="CI10" s="369" t="str">
        <f ca="1">+IF(OFFSET('Water Data'!$I$28,0,10*ROW('Water Data'!I4))="","",OFFSET('Water Data'!$I$28,0,10*ROW('Water Data'!I4)))</f>
        <v/>
      </c>
      <c r="CJ10" s="369" t="str">
        <f ca="1">+IF(OFFSET('Water Data'!$I$29,0,10*ROW('Water Data'!I4))="","",OFFSET('Water Data'!$I$29,0,10*ROW('Water Data'!I4)))</f>
        <v/>
      </c>
      <c r="CK10" s="369" t="str">
        <f ca="1">+IF(OFFSET('Sanitation Data'!$D$28,0,10*ROW('Sanitation Data'!D4))="","",OFFSET('Sanitation Data'!$D$28,0,10*ROW('Sanitation Data'!D4)))</f>
        <v>Yes</v>
      </c>
      <c r="CL10" s="369" t="str">
        <f ca="1">+IF(OFFSET('Sanitation Data'!$D$29,0,10*ROW('Sanitation Data'!D4))="","",OFFSET('Sanitation Data'!$D$29,0,10*ROW('Sanitation Data'!D4)))</f>
        <v/>
      </c>
      <c r="CM10" s="369" t="str">
        <f ca="1">+IF(OFFSET('Sanitation Data'!$D$30,0,10*ROW('Sanitation Data'!D4))="","",OFFSET('Sanitation Data'!$D$30,0,10*ROW('Sanitation Data'!D4)))</f>
        <v/>
      </c>
      <c r="CN10" s="369" t="str">
        <f ca="1">+IF(OFFSET('Sanitation Data'!$D$31,0,10*ROW('Sanitation Data'!D4))="","",OFFSET('Sanitation Data'!$D$31,0,10*ROW('Sanitation Data'!D4)))</f>
        <v/>
      </c>
      <c r="CO10" s="369" t="str">
        <f ca="1">+IF(OFFSET('Sanitation Data'!$D$32,0,10*ROW('Sanitation Data'!D4))="","",OFFSET('Sanitation Data'!$D$32,0,10*ROW('Sanitation Data'!D4)))</f>
        <v/>
      </c>
      <c r="CP10" s="369" t="str">
        <f ca="1">+IF(OFFSET('Sanitation Data'!$E$28,0,10*ROW('Sanitation Data'!E4))="","",OFFSET('Sanitation Data'!$E$28,0,10*ROW('Sanitation Data'!E4)))</f>
        <v/>
      </c>
      <c r="CQ10" s="369" t="str">
        <f ca="1">+IF(OFFSET('Sanitation Data'!$E$29,0,10*ROW('Sanitation Data'!E4))="","",OFFSET('Sanitation Data'!$E$29,0,10*ROW('Sanitation Data'!E4)))</f>
        <v/>
      </c>
      <c r="CR10" s="369" t="str">
        <f ca="1">+IF(OFFSET('Sanitation Data'!$E$30,0,10*ROW('Sanitation Data'!E4))="","",OFFSET('Sanitation Data'!$E$30,0,10*ROW('Sanitation Data'!E4)))</f>
        <v/>
      </c>
      <c r="CS10" s="369" t="str">
        <f ca="1">+IF(OFFSET('Sanitation Data'!$E$31,0,10*ROW('Sanitation Data'!E4))="","",OFFSET('Sanitation Data'!$E$31,0,10*ROW('Sanitation Data'!E4)))</f>
        <v/>
      </c>
      <c r="CT10" s="369" t="str">
        <f ca="1">+IF(OFFSET('Sanitation Data'!$E$32,0,10*ROW('Sanitation Data'!E4))="","",OFFSET('Sanitation Data'!$E$32,0,10*ROW('Sanitation Data'!E4)))</f>
        <v/>
      </c>
      <c r="CU10" s="369" t="str">
        <f ca="1">+IF(OFFSET('Sanitation Data'!$F$28,0,10*ROW('Sanitation Data'!F4))="","",OFFSET('Sanitation Data'!$F$28,0,10*ROW('Sanitation Data'!F4)))</f>
        <v/>
      </c>
      <c r="CV10" s="369" t="str">
        <f ca="1">+IF(OFFSET('Sanitation Data'!$F$29,0,10*ROW('Sanitation Data'!F4))="","",OFFSET('Sanitation Data'!$F$29,0,10*ROW('Sanitation Data'!F4)))</f>
        <v/>
      </c>
      <c r="CW10" s="369" t="str">
        <f ca="1">+IF(OFFSET('Sanitation Data'!$F$30,0,10*ROW('Sanitation Data'!F4))="","",OFFSET('Sanitation Data'!$F$30,0,10*ROW('Sanitation Data'!F4)))</f>
        <v/>
      </c>
      <c r="CX10" s="369" t="str">
        <f ca="1">+IF(OFFSET('Sanitation Data'!$F$31,0,10*ROW('Sanitation Data'!F4))="","",OFFSET('Sanitation Data'!$F$31,0,10*ROW('Sanitation Data'!F4)))</f>
        <v/>
      </c>
      <c r="CY10" s="369" t="str">
        <f ca="1">+IF(OFFSET('Sanitation Data'!$F$32,0,10*ROW('Sanitation Data'!F4))="","",OFFSET('Sanitation Data'!$F$32,0,10*ROW('Sanitation Data'!F4)))</f>
        <v/>
      </c>
      <c r="CZ10" s="369" t="str">
        <f ca="1">+IF(OFFSET('Sanitation Data'!$G$28,0,10*ROW('Sanitation Data'!G4))="","",OFFSET('Sanitation Data'!$G$28,0,10*ROW('Sanitation Data'!G4)))</f>
        <v/>
      </c>
      <c r="DA10" s="369" t="str">
        <f ca="1">+IF(OFFSET('Sanitation Data'!$G$29,0,10*ROW('Sanitation Data'!G4))="","",OFFSET('Sanitation Data'!$G$29,0,10*ROW('Sanitation Data'!G4)))</f>
        <v/>
      </c>
      <c r="DB10" s="369" t="str">
        <f ca="1">+IF(OFFSET('Sanitation Data'!$G$30,0,10*ROW('Sanitation Data'!G4))="","",OFFSET('Sanitation Data'!$G$30,0,10*ROW('Sanitation Data'!G4)))</f>
        <v/>
      </c>
      <c r="DC10" s="369" t="str">
        <f ca="1">+IF(OFFSET('Sanitation Data'!$G$31,0,10*ROW('Sanitation Data'!G4))="","",OFFSET('Sanitation Data'!$G$31,0,10*ROW('Sanitation Data'!G4)))</f>
        <v/>
      </c>
      <c r="DD10" s="369" t="str">
        <f ca="1">+IF(OFFSET('Sanitation Data'!$G$32,0,10*ROW('Sanitation Data'!G4))="","",OFFSET('Sanitation Data'!$G$32,0,10*ROW('Sanitation Data'!G4)))</f>
        <v/>
      </c>
      <c r="DE10" s="369" t="str">
        <f ca="1">+IF(OFFSET('Sanitation Data'!$H$28,0,10*ROW('Sanitation Data'!H4))="","",OFFSET('Sanitation Data'!$H$28,0,10*ROW('Sanitation Data'!H4)))</f>
        <v>Yes</v>
      </c>
      <c r="DF10" s="369" t="str">
        <f ca="1">+IF(OFFSET('Sanitation Data'!$H$29,0,10*ROW('Sanitation Data'!H4))="","",OFFSET('Sanitation Data'!$H$29,0,10*ROW('Sanitation Data'!H4)))</f>
        <v/>
      </c>
      <c r="DG10" s="369" t="str">
        <f ca="1">+IF(OFFSET('Sanitation Data'!$H$30,0,10*ROW('Sanitation Data'!H4))="","",OFFSET('Sanitation Data'!$H$30,0,10*ROW('Sanitation Data'!H4)))</f>
        <v/>
      </c>
      <c r="DH10" s="369" t="str">
        <f ca="1">+IF(OFFSET('Sanitation Data'!$H$31,0,10*ROW('Sanitation Data'!H4))="","",OFFSET('Sanitation Data'!$H$31,0,10*ROW('Sanitation Data'!H4)))</f>
        <v/>
      </c>
      <c r="DI10" s="369" t="str">
        <f ca="1">+IF(OFFSET('Sanitation Data'!$H$32,0,10*ROW('Sanitation Data'!H4))="","",OFFSET('Sanitation Data'!$H$32,0,10*ROW('Sanitation Data'!H4)))</f>
        <v/>
      </c>
      <c r="DJ10" s="369" t="str">
        <f ca="1">+IF(OFFSET('Sanitation Data'!$I$28,0,10*ROW('Sanitation Data'!I4))="","",OFFSET('Sanitation Data'!$I$28,0,10*ROW('Sanitation Data'!I4)))</f>
        <v>Yes</v>
      </c>
      <c r="DK10" s="369" t="str">
        <f ca="1">+IF(OFFSET('Sanitation Data'!$I$29,0,10*ROW('Sanitation Data'!I4))="","",OFFSET('Sanitation Data'!$I$29,0,10*ROW('Sanitation Data'!I4)))</f>
        <v/>
      </c>
      <c r="DL10" s="369" t="str">
        <f ca="1">+IF(OFFSET('Sanitation Data'!$I$30,0,10*ROW('Sanitation Data'!I4))="","",OFFSET('Sanitation Data'!$I$30,0,10*ROW('Sanitation Data'!I4)))</f>
        <v/>
      </c>
      <c r="DM10" s="369" t="str">
        <f ca="1">+IF(OFFSET('Sanitation Data'!$I$31,0,10*ROW('Sanitation Data'!I4))="","",OFFSET('Sanitation Data'!$I$31,0,10*ROW('Sanitation Data'!I4)))</f>
        <v/>
      </c>
      <c r="DN10" s="369" t="str">
        <f ca="1">+IF(OFFSET('Sanitation Data'!$I$32,0,10*ROW('Sanitation Data'!I4))="","",OFFSET('Sanitation Data'!$I$32,0,10*ROW('Sanitation Data'!I4)))</f>
        <v/>
      </c>
      <c r="DO10" s="369" t="str">
        <f ca="1">+IF(OFFSET('Hygiene Data'!$D$11,0,10*ROW('Hygiene Data'!D4))="","",OFFSET('Hygiene Data'!$D$11,0,10*ROW('Hygiene Data'!D4)))</f>
        <v>Yes</v>
      </c>
      <c r="DP10" s="369" t="str">
        <f ca="1">+IF(OFFSET('Hygiene Data'!$D$12,0,10*ROW('Hygiene Data'!D4))="","",OFFSET('Hygiene Data'!$D$12,0,10*ROW('Hygiene Data'!D4)))</f>
        <v/>
      </c>
      <c r="DQ10" s="369" t="str">
        <f ca="1">+IF(OFFSET('Hygiene Data'!$D$13,0,10*ROW('Hygiene Data'!D4))="","",OFFSET('Hygiene Data'!$D$13,0,10*ROW('Hygiene Data'!D4)))</f>
        <v/>
      </c>
      <c r="DR10" s="369" t="str">
        <f ca="1">+IF(OFFSET('Hygiene Data'!$E$11,0,10*ROW('Hygiene Data'!E4))="","",OFFSET('Hygiene Data'!$E$11,0,10*ROW('Hygiene Data'!E4)))</f>
        <v/>
      </c>
      <c r="DS10" s="369" t="str">
        <f ca="1">+IF(OFFSET('Hygiene Data'!$E$12,0,10*ROW('Hygiene Data'!E4))="","",OFFSET('Hygiene Data'!$E$12,0,10*ROW('Hygiene Data'!E4)))</f>
        <v/>
      </c>
      <c r="DT10" s="369" t="str">
        <f ca="1">+IF(OFFSET('Hygiene Data'!$E$13,0,10*ROW('Hygiene Data'!E4))="","",OFFSET('Hygiene Data'!$E$13,0,10*ROW('Hygiene Data'!E4)))</f>
        <v/>
      </c>
      <c r="DU10" s="369" t="str">
        <f ca="1">+IF(OFFSET('Hygiene Data'!$F$11,0,10*ROW('Hygiene Data'!F4))="","",OFFSET('Hygiene Data'!$F$11,0,10*ROW('Hygiene Data'!F4)))</f>
        <v/>
      </c>
      <c r="DV10" s="369" t="str">
        <f ca="1">+IF(OFFSET('Hygiene Data'!$F$12,0,10*ROW('Hygiene Data'!F4))="","",OFFSET('Hygiene Data'!$F$12,0,10*ROW('Hygiene Data'!F4)))</f>
        <v/>
      </c>
      <c r="DW10" s="369" t="str">
        <f ca="1">+IF(OFFSET('Hygiene Data'!$F$13,0,10*ROW('Hygiene Data'!F4))="","",OFFSET('Hygiene Data'!$F$13,0,10*ROW('Hygiene Data'!F4)))</f>
        <v/>
      </c>
      <c r="DX10" s="369" t="str">
        <f ca="1">+IF(OFFSET('Hygiene Data'!$G$11,0,10*ROW('Hygiene Data'!G4))="","",OFFSET('Hygiene Data'!$G$11,0,10*ROW('Hygiene Data'!G4)))</f>
        <v/>
      </c>
      <c r="DY10" s="369" t="str">
        <f ca="1">+IF(OFFSET('Hygiene Data'!$G$12,0,10*ROW('Hygiene Data'!G4))="","",OFFSET('Hygiene Data'!$G$12,0,10*ROW('Hygiene Data'!G4)))</f>
        <v/>
      </c>
      <c r="DZ10" s="369" t="str">
        <f ca="1">+IF(OFFSET('Hygiene Data'!$G$13,0,10*ROW('Hygiene Data'!G4))="","",OFFSET('Hygiene Data'!$G$13,0,10*ROW('Hygiene Data'!G4)))</f>
        <v/>
      </c>
      <c r="EA10" s="369" t="str">
        <f ca="1">+IF(OFFSET('Hygiene Data'!$H$11,0,10*ROW('Hygiene Data'!H4))="","",OFFSET('Hygiene Data'!$H$11,0,10*ROW('Hygiene Data'!H4)))</f>
        <v>Yes</v>
      </c>
      <c r="EB10" s="369" t="str">
        <f ca="1">+IF(OFFSET('Hygiene Data'!$H$12,0,10*ROW('Hygiene Data'!H4))="","",OFFSET('Hygiene Data'!$H$12,0,10*ROW('Hygiene Data'!H4)))</f>
        <v/>
      </c>
      <c r="EC10" s="369" t="str">
        <f ca="1">+IF(OFFSET('Hygiene Data'!$H$13,0,10*ROW('Hygiene Data'!H4))="","",OFFSET('Hygiene Data'!$H$13,0,10*ROW('Hygiene Data'!H4)))</f>
        <v/>
      </c>
      <c r="ED10" s="369" t="str">
        <f ca="1">+IF(OFFSET('Hygiene Data'!$I$11,0,10*ROW('Hygiene Data'!I4))="","",OFFSET('Hygiene Data'!$I$11,0,10*ROW('Hygiene Data'!I4)))</f>
        <v>Yes</v>
      </c>
      <c r="EE10" s="369" t="str">
        <f ca="1">+IF(OFFSET('Hygiene Data'!$I$12,0,10*ROW('Hygiene Data'!I4))="","",OFFSET('Hygiene Data'!$I$12,0,10*ROW('Hygiene Data'!I4)))</f>
        <v/>
      </c>
      <c r="EF10" s="369" t="str">
        <f ca="1">+IF(OFFSET('Hygiene Data'!$I$13,0,10*ROW('Hygiene Data'!I4))="","",OFFSET('Hygiene Data'!$I$13,0,10*ROW('Hygiene Data'!I4)))</f>
        <v/>
      </c>
    </row>
    <row r="11" spans="1:136" x14ac:dyDescent="0.25">
      <c r="A11" s="478" t="str">
        <f ca="1">+IF(OFFSET('Water Data'!$B$2,0,10*ROW('Water Data'!E5))="","",OFFSET('Water Data'!$B$2,0,10*ROW('Water Data'!E5)))</f>
        <v>SDN_2020_SUR</v>
      </c>
      <c r="B11" s="47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المسح باستخدام البيانات الجزئية</v>
      </c>
      <c r="C11" s="505">
        <f t="shared" ca="1" si="0"/>
        <v>2020</v>
      </c>
      <c r="D11" s="506">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82.411504424778769</v>
      </c>
      <c r="E11" s="506">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65.818584070796462</v>
      </c>
      <c r="F11" s="506">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43.473451327433629</v>
      </c>
      <c r="G11" s="506">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95.454545454545453</v>
      </c>
      <c r="H11" s="506">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82.323232323232332</v>
      </c>
      <c r="I11" s="506">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61.111111111111114</v>
      </c>
      <c r="J11" s="506">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78.753541076487252</v>
      </c>
      <c r="K11" s="506">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61.189801699716703</v>
      </c>
      <c r="L11" s="506">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38.526912181303111</v>
      </c>
      <c r="M11" s="50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6">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82.411504424778769</v>
      </c>
      <c r="Q11" s="506">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65.818584070796462</v>
      </c>
      <c r="R11" s="506">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43.473451327433629</v>
      </c>
      <c r="S11" s="50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7" t="str">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[95]</v>
      </c>
      <c r="W11" s="507" t="str">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[43]</v>
      </c>
      <c r="X11" s="50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7" t="str">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[6]</v>
      </c>
      <c r="Z11" s="50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7" t="str">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[97]</v>
      </c>
      <c r="AB11" s="507" t="str">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[62]</v>
      </c>
      <c r="AC11" s="50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7" t="str">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[6]</v>
      </c>
      <c r="AE11" s="50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7" t="str">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[94]</v>
      </c>
      <c r="AG11" s="507" t="str">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[38]</v>
      </c>
      <c r="AH11" s="50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7" t="str">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[7]</v>
      </c>
      <c r="AJ11" s="50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7" t="str">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[95]</v>
      </c>
      <c r="AQ11" s="507" t="str">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[43]</v>
      </c>
      <c r="AR11" s="50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7" t="str">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[6]</v>
      </c>
      <c r="AT11" s="50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8">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44.657863145258105</v>
      </c>
      <c r="BA11" s="584">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25.090036014405765</v>
      </c>
      <c r="BB11" s="508">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7.5630252100840334</v>
      </c>
      <c r="BC11" s="508">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52.659574468085104</v>
      </c>
      <c r="BD11" s="508">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38.297872340425535</v>
      </c>
      <c r="BE11" s="508">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15.425531914893616</v>
      </c>
      <c r="BF11" s="508">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42.325581395348841</v>
      </c>
      <c r="BG11" s="508">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21.240310077519382</v>
      </c>
      <c r="BH11" s="508">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5.2713178294573639</v>
      </c>
      <c r="BI11" s="50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8">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44.657863145258105</v>
      </c>
      <c r="BM11" s="508">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25.090036014405765</v>
      </c>
      <c r="BN11" s="508">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7.5630252100840334</v>
      </c>
      <c r="BO11" s="50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9" t="str">
        <f ca="1">+IF(OFFSET('Water Data'!$D$27,0,10*ROW('Water Data'!D5))="","",OFFSET('Water Data'!$D$27,0,10*ROW('Water Data'!D5)))</f>
        <v>Yes</v>
      </c>
      <c r="BT11" s="369" t="str">
        <f ca="1">+IF(OFFSET('Water Data'!$D$28,0,10*ROW('Water Data'!D5))="","",OFFSET('Water Data'!$D$28,0,10*ROW('Water Data'!D5)))</f>
        <v>Yes</v>
      </c>
      <c r="BU11" s="369" t="str">
        <f ca="1">+IF(OFFSET('Water Data'!$D$29,0,10*ROW('Water Data'!D5))="","",OFFSET('Water Data'!$D$29,0,10*ROW('Water Data'!D5)))</f>
        <v>Yes</v>
      </c>
      <c r="BV11" s="369" t="str">
        <f ca="1">+IF(OFFSET('Water Data'!$E$27,0,10*ROW('Water Data'!E5))="","",OFFSET('Water Data'!$E$27,0,10*ROW('Water Data'!E5)))</f>
        <v>Yes</v>
      </c>
      <c r="BW11" s="369" t="str">
        <f ca="1">+IF(OFFSET('Water Data'!$E$28,0,10*ROW('Water Data'!E5))="","",OFFSET('Water Data'!$E$28,0,10*ROW('Water Data'!E5)))</f>
        <v>Yes</v>
      </c>
      <c r="BX11" s="369" t="str">
        <f ca="1">+IF(OFFSET('Water Data'!$E$29,0,10*ROW('Water Data'!E5))="","",OFFSET('Water Data'!$E$29,0,10*ROW('Water Data'!E5)))</f>
        <v>Yes</v>
      </c>
      <c r="BY11" s="369" t="str">
        <f ca="1">+IF(OFFSET('Water Data'!$F$27,0,10*ROW('Water Data'!F5))="","",OFFSET('Water Data'!$F$27,0,10*ROW('Water Data'!F5)))</f>
        <v>Yes</v>
      </c>
      <c r="BZ11" s="369" t="str">
        <f ca="1">+IF(OFFSET('Water Data'!$F$28,0,10*ROW('Water Data'!F5))="","",OFFSET('Water Data'!$F$28,0,10*ROW('Water Data'!F5)))</f>
        <v>Yes</v>
      </c>
      <c r="CA11" s="369" t="str">
        <f ca="1">+IF(OFFSET('Water Data'!$F$29,0,10*ROW('Water Data'!F5))="","",OFFSET('Water Data'!$F$29,0,10*ROW('Water Data'!F5)))</f>
        <v>Yes</v>
      </c>
      <c r="CB11" s="369" t="str">
        <f ca="1">+IF(OFFSET('Water Data'!$G$27,0,10*ROW('Water Data'!G5))="","",OFFSET('Water Data'!$G$27,0,10*ROW('Water Data'!G5)))</f>
        <v/>
      </c>
      <c r="CC11" s="369" t="str">
        <f ca="1">+IF(OFFSET('Water Data'!$G$28,0,10*ROW('Water Data'!G5))="","",OFFSET('Water Data'!$G$28,0,10*ROW('Water Data'!G5)))</f>
        <v/>
      </c>
      <c r="CD11" s="369" t="str">
        <f ca="1">+IF(OFFSET('Water Data'!$G$29,0,10*ROW('Water Data'!G5))="","",OFFSET('Water Data'!$G$29,0,10*ROW('Water Data'!G5)))</f>
        <v/>
      </c>
      <c r="CE11" s="369" t="str">
        <f ca="1">+IF(OFFSET('Water Data'!$H$27,0,10*ROW('Water Data'!H5))="","",OFFSET('Water Data'!$H$27,0,10*ROW('Water Data'!H5)))</f>
        <v>Yes</v>
      </c>
      <c r="CF11" s="369" t="str">
        <f ca="1">+IF(OFFSET('Water Data'!$H$28,0,10*ROW('Water Data'!H5))="","",OFFSET('Water Data'!$H$28,0,10*ROW('Water Data'!H5)))</f>
        <v>Yes</v>
      </c>
      <c r="CG11" s="369" t="str">
        <f ca="1">+IF(OFFSET('Water Data'!$H$29,0,10*ROW('Water Data'!H5))="","",OFFSET('Water Data'!$H$29,0,10*ROW('Water Data'!H5)))</f>
        <v>Yes</v>
      </c>
      <c r="CH11" s="369" t="str">
        <f ca="1">+IF(OFFSET('Water Data'!$I$27,0,10*ROW('Water Data'!I5))="","",OFFSET('Water Data'!$I$27,0,10*ROW('Water Data'!I5)))</f>
        <v/>
      </c>
      <c r="CI11" s="369" t="str">
        <f ca="1">+IF(OFFSET('Water Data'!$I$28,0,10*ROW('Water Data'!I5))="","",OFFSET('Water Data'!$I$28,0,10*ROW('Water Data'!I5)))</f>
        <v/>
      </c>
      <c r="CJ11" s="369" t="str">
        <f ca="1">+IF(OFFSET('Water Data'!$I$29,0,10*ROW('Water Data'!I5))="","",OFFSET('Water Data'!$I$29,0,10*ROW('Water Data'!I5)))</f>
        <v/>
      </c>
      <c r="CK11" s="369" t="str">
        <f ca="1">+IF(OFFSET('Sanitation Data'!$D$28,0,10*ROW('Sanitation Data'!D5))="","",OFFSET('Sanitation Data'!$D$28,0,10*ROW('Sanitation Data'!D5)))</f>
        <v>No</v>
      </c>
      <c r="CL11" s="369" t="str">
        <f ca="1">+IF(OFFSET('Sanitation Data'!$D$29,0,10*ROW('Sanitation Data'!D5))="","",OFFSET('Sanitation Data'!$D$29,0,10*ROW('Sanitation Data'!D5)))</f>
        <v>No</v>
      </c>
      <c r="CM11" s="369" t="str">
        <f ca="1">+IF(OFFSET('Sanitation Data'!$D$30,0,10*ROW('Sanitation Data'!D5))="","",OFFSET('Sanitation Data'!$D$30,0,10*ROW('Sanitation Data'!D5)))</f>
        <v/>
      </c>
      <c r="CN11" s="369" t="str">
        <f ca="1">+IF(OFFSET('Sanitation Data'!$D$31,0,10*ROW('Sanitation Data'!D5))="","",OFFSET('Sanitation Data'!$D$31,0,10*ROW('Sanitation Data'!D5)))</f>
        <v>No</v>
      </c>
      <c r="CO11" s="369" t="str">
        <f ca="1">+IF(OFFSET('Sanitation Data'!$D$32,0,10*ROW('Sanitation Data'!D5))="","",OFFSET('Sanitation Data'!$D$32,0,10*ROW('Sanitation Data'!D5)))</f>
        <v/>
      </c>
      <c r="CP11" s="369" t="str">
        <f ca="1">+IF(OFFSET('Sanitation Data'!$E$28,0,10*ROW('Sanitation Data'!E5))="","",OFFSET('Sanitation Data'!$E$28,0,10*ROW('Sanitation Data'!E5)))</f>
        <v>No</v>
      </c>
      <c r="CQ11" s="369" t="str">
        <f ca="1">+IF(OFFSET('Sanitation Data'!$E$29,0,10*ROW('Sanitation Data'!E5))="","",OFFSET('Sanitation Data'!$E$29,0,10*ROW('Sanitation Data'!E5)))</f>
        <v>No</v>
      </c>
      <c r="CR11" s="369" t="str">
        <f ca="1">+IF(OFFSET('Sanitation Data'!$E$30,0,10*ROW('Sanitation Data'!E5))="","",OFFSET('Sanitation Data'!$E$30,0,10*ROW('Sanitation Data'!E5)))</f>
        <v/>
      </c>
      <c r="CS11" s="369" t="str">
        <f ca="1">+IF(OFFSET('Sanitation Data'!$E$31,0,10*ROW('Sanitation Data'!E5))="","",OFFSET('Sanitation Data'!$E$31,0,10*ROW('Sanitation Data'!E5)))</f>
        <v>No</v>
      </c>
      <c r="CT11" s="369" t="str">
        <f ca="1">+IF(OFFSET('Sanitation Data'!$E$32,0,10*ROW('Sanitation Data'!E5))="","",OFFSET('Sanitation Data'!$E$32,0,10*ROW('Sanitation Data'!E5)))</f>
        <v/>
      </c>
      <c r="CU11" s="369" t="str">
        <f ca="1">+IF(OFFSET('Sanitation Data'!$F$28,0,10*ROW('Sanitation Data'!F5))="","",OFFSET('Sanitation Data'!$F$28,0,10*ROW('Sanitation Data'!F5)))</f>
        <v>No</v>
      </c>
      <c r="CV11" s="369" t="str">
        <f ca="1">+IF(OFFSET('Sanitation Data'!$F$29,0,10*ROW('Sanitation Data'!F5))="","",OFFSET('Sanitation Data'!$F$29,0,10*ROW('Sanitation Data'!F5)))</f>
        <v>No</v>
      </c>
      <c r="CW11" s="369" t="str">
        <f ca="1">+IF(OFFSET('Sanitation Data'!$F$30,0,10*ROW('Sanitation Data'!F5))="","",OFFSET('Sanitation Data'!$F$30,0,10*ROW('Sanitation Data'!F5)))</f>
        <v/>
      </c>
      <c r="CX11" s="369" t="str">
        <f ca="1">+IF(OFFSET('Sanitation Data'!$F$31,0,10*ROW('Sanitation Data'!F5))="","",OFFSET('Sanitation Data'!$F$31,0,10*ROW('Sanitation Data'!F5)))</f>
        <v>No</v>
      </c>
      <c r="CY11" s="369" t="str">
        <f ca="1">+IF(OFFSET('Sanitation Data'!$F$32,0,10*ROW('Sanitation Data'!F5))="","",OFFSET('Sanitation Data'!$F$32,0,10*ROW('Sanitation Data'!F5)))</f>
        <v/>
      </c>
      <c r="CZ11" s="369" t="str">
        <f ca="1">+IF(OFFSET('Sanitation Data'!$G$28,0,10*ROW('Sanitation Data'!G5))="","",OFFSET('Sanitation Data'!$G$28,0,10*ROW('Sanitation Data'!G5)))</f>
        <v/>
      </c>
      <c r="DA11" s="369" t="str">
        <f ca="1">+IF(OFFSET('Sanitation Data'!$G$29,0,10*ROW('Sanitation Data'!G5))="","",OFFSET('Sanitation Data'!$G$29,0,10*ROW('Sanitation Data'!G5)))</f>
        <v/>
      </c>
      <c r="DB11" s="369" t="str">
        <f ca="1">+IF(OFFSET('Sanitation Data'!$G$30,0,10*ROW('Sanitation Data'!G5))="","",OFFSET('Sanitation Data'!$G$30,0,10*ROW('Sanitation Data'!G5)))</f>
        <v/>
      </c>
      <c r="DC11" s="369" t="str">
        <f ca="1">+IF(OFFSET('Sanitation Data'!$G$31,0,10*ROW('Sanitation Data'!G5))="","",OFFSET('Sanitation Data'!$G$31,0,10*ROW('Sanitation Data'!G5)))</f>
        <v/>
      </c>
      <c r="DD11" s="369" t="str">
        <f ca="1">+IF(OFFSET('Sanitation Data'!$G$32,0,10*ROW('Sanitation Data'!G5))="","",OFFSET('Sanitation Data'!$G$32,0,10*ROW('Sanitation Data'!G5)))</f>
        <v/>
      </c>
      <c r="DE11" s="369" t="str">
        <f ca="1">+IF(OFFSET('Sanitation Data'!$H$28,0,10*ROW('Sanitation Data'!H5))="","",OFFSET('Sanitation Data'!$H$28,0,10*ROW('Sanitation Data'!H5)))</f>
        <v>No</v>
      </c>
      <c r="DF11" s="369" t="str">
        <f ca="1">+IF(OFFSET('Sanitation Data'!$H$29,0,10*ROW('Sanitation Data'!H5))="","",OFFSET('Sanitation Data'!$H$29,0,10*ROW('Sanitation Data'!H5)))</f>
        <v>No</v>
      </c>
      <c r="DG11" s="369" t="str">
        <f ca="1">+IF(OFFSET('Sanitation Data'!$H$30,0,10*ROW('Sanitation Data'!H5))="","",OFFSET('Sanitation Data'!$H$30,0,10*ROW('Sanitation Data'!H5)))</f>
        <v/>
      </c>
      <c r="DH11" s="369" t="str">
        <f ca="1">+IF(OFFSET('Sanitation Data'!$H$31,0,10*ROW('Sanitation Data'!H5))="","",OFFSET('Sanitation Data'!$H$31,0,10*ROW('Sanitation Data'!H5)))</f>
        <v>No</v>
      </c>
      <c r="DI11" s="369" t="str">
        <f ca="1">+IF(OFFSET('Sanitation Data'!$H$32,0,10*ROW('Sanitation Data'!H5))="","",OFFSET('Sanitation Data'!$H$32,0,10*ROW('Sanitation Data'!H5)))</f>
        <v/>
      </c>
      <c r="DJ11" s="369" t="str">
        <f ca="1">+IF(OFFSET('Sanitation Data'!$I$28,0,10*ROW('Sanitation Data'!I5))="","",OFFSET('Sanitation Data'!$I$28,0,10*ROW('Sanitation Data'!I5)))</f>
        <v/>
      </c>
      <c r="DK11" s="369" t="str">
        <f ca="1">+IF(OFFSET('Sanitation Data'!$I$29,0,10*ROW('Sanitation Data'!I5))="","",OFFSET('Sanitation Data'!$I$29,0,10*ROW('Sanitation Data'!I5)))</f>
        <v/>
      </c>
      <c r="DL11" s="369" t="str">
        <f ca="1">+IF(OFFSET('Sanitation Data'!$I$30,0,10*ROW('Sanitation Data'!I5))="","",OFFSET('Sanitation Data'!$I$30,0,10*ROW('Sanitation Data'!I5)))</f>
        <v/>
      </c>
      <c r="DM11" s="369" t="str">
        <f ca="1">+IF(OFFSET('Sanitation Data'!$I$31,0,10*ROW('Sanitation Data'!I5))="","",OFFSET('Sanitation Data'!$I$31,0,10*ROW('Sanitation Data'!I5)))</f>
        <v/>
      </c>
      <c r="DN11" s="369" t="str">
        <f ca="1">+IF(OFFSET('Sanitation Data'!$I$32,0,10*ROW('Sanitation Data'!I5))="","",OFFSET('Sanitation Data'!$I$32,0,10*ROW('Sanitation Data'!I5)))</f>
        <v/>
      </c>
      <c r="DO11" s="369" t="str">
        <f ca="1">+IF(OFFSET('Hygiene Data'!$D$11,0,10*ROW('Hygiene Data'!D5))="","",OFFSET('Hygiene Data'!$D$11,0,10*ROW('Hygiene Data'!D5)))</f>
        <v>Yes</v>
      </c>
      <c r="DP11" s="369" t="str">
        <f ca="1">+IF(OFFSET('Hygiene Data'!$D$12,0,10*ROW('Hygiene Data'!D5))="","",OFFSET('Hygiene Data'!$D$12,0,10*ROW('Hygiene Data'!D5)))</f>
        <v>Yes</v>
      </c>
      <c r="DQ11" s="369" t="str">
        <f ca="1">+IF(OFFSET('Hygiene Data'!$D$13,0,10*ROW('Hygiene Data'!D5))="","",OFFSET('Hygiene Data'!$D$13,0,10*ROW('Hygiene Data'!D5)))</f>
        <v>Yes</v>
      </c>
      <c r="DR11" s="369" t="str">
        <f ca="1">+IF(OFFSET('Hygiene Data'!$E$11,0,10*ROW('Hygiene Data'!E5))="","",OFFSET('Hygiene Data'!$E$11,0,10*ROW('Hygiene Data'!E5)))</f>
        <v>Yes</v>
      </c>
      <c r="DS11" s="369" t="str">
        <f ca="1">+IF(OFFSET('Hygiene Data'!$E$12,0,10*ROW('Hygiene Data'!E5))="","",OFFSET('Hygiene Data'!$E$12,0,10*ROW('Hygiene Data'!E5)))</f>
        <v>Yes</v>
      </c>
      <c r="DT11" s="369" t="str">
        <f ca="1">+IF(OFFSET('Hygiene Data'!$E$13,0,10*ROW('Hygiene Data'!E5))="","",OFFSET('Hygiene Data'!$E$13,0,10*ROW('Hygiene Data'!E5)))</f>
        <v>Yes</v>
      </c>
      <c r="DU11" s="369" t="str">
        <f ca="1">+IF(OFFSET('Hygiene Data'!$F$11,0,10*ROW('Hygiene Data'!F5))="","",OFFSET('Hygiene Data'!$F$11,0,10*ROW('Hygiene Data'!F5)))</f>
        <v>Yes</v>
      </c>
      <c r="DV11" s="369" t="str">
        <f ca="1">+IF(OFFSET('Hygiene Data'!$F$12,0,10*ROW('Hygiene Data'!F5))="","",OFFSET('Hygiene Data'!$F$12,0,10*ROW('Hygiene Data'!F5)))</f>
        <v>Yes</v>
      </c>
      <c r="DW11" s="369" t="str">
        <f ca="1">+IF(OFFSET('Hygiene Data'!$F$13,0,10*ROW('Hygiene Data'!F5))="","",OFFSET('Hygiene Data'!$F$13,0,10*ROW('Hygiene Data'!F5)))</f>
        <v>Yes</v>
      </c>
      <c r="DX11" s="369" t="str">
        <f ca="1">+IF(OFFSET('Hygiene Data'!$G$11,0,10*ROW('Hygiene Data'!G5))="","",OFFSET('Hygiene Data'!$G$11,0,10*ROW('Hygiene Data'!G5)))</f>
        <v/>
      </c>
      <c r="DY11" s="369" t="str">
        <f ca="1">+IF(OFFSET('Hygiene Data'!$G$12,0,10*ROW('Hygiene Data'!G5))="","",OFFSET('Hygiene Data'!$G$12,0,10*ROW('Hygiene Data'!G5)))</f>
        <v/>
      </c>
      <c r="DZ11" s="369" t="str">
        <f ca="1">+IF(OFFSET('Hygiene Data'!$G$13,0,10*ROW('Hygiene Data'!G5))="","",OFFSET('Hygiene Data'!$G$13,0,10*ROW('Hygiene Data'!G5)))</f>
        <v/>
      </c>
      <c r="EA11" s="369" t="str">
        <f ca="1">+IF(OFFSET('Hygiene Data'!$H$11,0,10*ROW('Hygiene Data'!H5))="","",OFFSET('Hygiene Data'!$H$11,0,10*ROW('Hygiene Data'!H5)))</f>
        <v>Yes</v>
      </c>
      <c r="EB11" s="369" t="str">
        <f ca="1">+IF(OFFSET('Hygiene Data'!$H$12,0,10*ROW('Hygiene Data'!H5))="","",OFFSET('Hygiene Data'!$H$12,0,10*ROW('Hygiene Data'!H5)))</f>
        <v>Yes</v>
      </c>
      <c r="EC11" s="369" t="str">
        <f ca="1">+IF(OFFSET('Hygiene Data'!$H$13,0,10*ROW('Hygiene Data'!H5))="","",OFFSET('Hygiene Data'!$H$13,0,10*ROW('Hygiene Data'!H5)))</f>
        <v>Yes</v>
      </c>
      <c r="ED11" s="369" t="str">
        <f ca="1">+IF(OFFSET('Hygiene Data'!$I$11,0,10*ROW('Hygiene Data'!I5))="","",OFFSET('Hygiene Data'!$I$11,0,10*ROW('Hygiene Data'!I5)))</f>
        <v/>
      </c>
      <c r="EE11" s="369" t="str">
        <f ca="1">+IF(OFFSET('Hygiene Data'!$I$12,0,10*ROW('Hygiene Data'!I5))="","",OFFSET('Hygiene Data'!$I$12,0,10*ROW('Hygiene Data'!I5)))</f>
        <v/>
      </c>
      <c r="EF11" s="369" t="str">
        <f ca="1">+IF(OFFSET('Hygiene Data'!$I$13,0,10*ROW('Hygiene Data'!I5))="","",OFFSET('Hygiene Data'!$I$13,0,10*ROW('Hygiene Data'!I5)))</f>
        <v/>
      </c>
    </row>
    <row r="12" spans="1:136" x14ac:dyDescent="0.25">
      <c r="A12" s="478" t="str">
        <f ca="1">+IF(OFFSET('Water Data'!$B$2,0,10*ROW('Water Data'!E6))="","",OFFSET('Water Data'!$B$2,0,10*ROW('Water Data'!E6)))</f>
        <v/>
      </c>
      <c r="B12" s="47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5" t="str">
        <f t="shared" ca="1" si="0"/>
        <v/>
      </c>
      <c r="D12" s="50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9" t="str">
        <f ca="1">+IF(OFFSET('Water Data'!$D$27,0,10*ROW('Water Data'!D6))="","",OFFSET('Water Data'!$D$27,0,10*ROW('Water Data'!D6)))</f>
        <v/>
      </c>
      <c r="BT12" s="369" t="str">
        <f ca="1">+IF(OFFSET('Water Data'!$D$28,0,10*ROW('Water Data'!D6))="","",OFFSET('Water Data'!$D$28,0,10*ROW('Water Data'!D6)))</f>
        <v/>
      </c>
      <c r="BU12" s="369" t="str">
        <f ca="1">+IF(OFFSET('Water Data'!$D$29,0,10*ROW('Water Data'!D6))="","",OFFSET('Water Data'!$D$29,0,10*ROW('Water Data'!D6)))</f>
        <v/>
      </c>
      <c r="BV12" s="369" t="str">
        <f ca="1">+IF(OFFSET('Water Data'!$E$27,0,10*ROW('Water Data'!E6))="","",OFFSET('Water Data'!$E$27,0,10*ROW('Water Data'!E6)))</f>
        <v/>
      </c>
      <c r="BW12" s="369" t="str">
        <f ca="1">+IF(OFFSET('Water Data'!$E$28,0,10*ROW('Water Data'!E6))="","",OFFSET('Water Data'!$E$28,0,10*ROW('Water Data'!E6)))</f>
        <v/>
      </c>
      <c r="BX12" s="369" t="str">
        <f ca="1">+IF(OFFSET('Water Data'!$E$29,0,10*ROW('Water Data'!E6))="","",OFFSET('Water Data'!$E$29,0,10*ROW('Water Data'!E6)))</f>
        <v/>
      </c>
      <c r="BY12" s="369" t="str">
        <f ca="1">+IF(OFFSET('Water Data'!$F$27,0,10*ROW('Water Data'!F6))="","",OFFSET('Water Data'!$F$27,0,10*ROW('Water Data'!F6)))</f>
        <v/>
      </c>
      <c r="BZ12" s="369" t="str">
        <f ca="1">+IF(OFFSET('Water Data'!$F$28,0,10*ROW('Water Data'!F6))="","",OFFSET('Water Data'!$F$28,0,10*ROW('Water Data'!F6)))</f>
        <v/>
      </c>
      <c r="CA12" s="369" t="str">
        <f ca="1">+IF(OFFSET('Water Data'!$F$29,0,10*ROW('Water Data'!F6))="","",OFFSET('Water Data'!$F$29,0,10*ROW('Water Data'!F6)))</f>
        <v/>
      </c>
      <c r="CB12" s="369" t="str">
        <f ca="1">+IF(OFFSET('Water Data'!$G$27,0,10*ROW('Water Data'!G6))="","",OFFSET('Water Data'!$G$27,0,10*ROW('Water Data'!G6)))</f>
        <v/>
      </c>
      <c r="CC12" s="369" t="str">
        <f ca="1">+IF(OFFSET('Water Data'!$G$28,0,10*ROW('Water Data'!G6))="","",OFFSET('Water Data'!$G$28,0,10*ROW('Water Data'!G6)))</f>
        <v/>
      </c>
      <c r="CD12" s="369" t="str">
        <f ca="1">+IF(OFFSET('Water Data'!$G$29,0,10*ROW('Water Data'!G6))="","",OFFSET('Water Data'!$G$29,0,10*ROW('Water Data'!G6)))</f>
        <v/>
      </c>
      <c r="CE12" s="369" t="str">
        <f ca="1">+IF(OFFSET('Water Data'!$H$27,0,10*ROW('Water Data'!H6))="","",OFFSET('Water Data'!$H$27,0,10*ROW('Water Data'!H6)))</f>
        <v/>
      </c>
      <c r="CF12" s="369" t="str">
        <f ca="1">+IF(OFFSET('Water Data'!$H$28,0,10*ROW('Water Data'!H6))="","",OFFSET('Water Data'!$H$28,0,10*ROW('Water Data'!H6)))</f>
        <v/>
      </c>
      <c r="CG12" s="369" t="str">
        <f ca="1">+IF(OFFSET('Water Data'!$H$29,0,10*ROW('Water Data'!H6))="","",OFFSET('Water Data'!$H$29,0,10*ROW('Water Data'!H6)))</f>
        <v/>
      </c>
      <c r="CH12" s="369" t="str">
        <f ca="1">+IF(OFFSET('Water Data'!$I$27,0,10*ROW('Water Data'!I6))="","",OFFSET('Water Data'!$I$27,0,10*ROW('Water Data'!I6)))</f>
        <v/>
      </c>
      <c r="CI12" s="369" t="str">
        <f ca="1">+IF(OFFSET('Water Data'!$I$28,0,10*ROW('Water Data'!I6))="","",OFFSET('Water Data'!$I$28,0,10*ROW('Water Data'!I6)))</f>
        <v/>
      </c>
      <c r="CJ12" s="369" t="str">
        <f ca="1">+IF(OFFSET('Water Data'!$I$29,0,10*ROW('Water Data'!I6))="","",OFFSET('Water Data'!$I$29,0,10*ROW('Water Data'!I6)))</f>
        <v/>
      </c>
      <c r="CK12" s="369" t="str">
        <f ca="1">+IF(OFFSET('Sanitation Data'!$D$28,0,10*ROW('Sanitation Data'!D6))="","",OFFSET('Sanitation Data'!$D$28,0,10*ROW('Sanitation Data'!D6)))</f>
        <v/>
      </c>
      <c r="CL12" s="369" t="str">
        <f ca="1">+IF(OFFSET('Sanitation Data'!$D$29,0,10*ROW('Sanitation Data'!D6))="","",OFFSET('Sanitation Data'!$D$29,0,10*ROW('Sanitation Data'!D6)))</f>
        <v/>
      </c>
      <c r="CM12" s="369" t="str">
        <f ca="1">+IF(OFFSET('Sanitation Data'!$D$30,0,10*ROW('Sanitation Data'!D6))="","",OFFSET('Sanitation Data'!$D$30,0,10*ROW('Sanitation Data'!D6)))</f>
        <v/>
      </c>
      <c r="CN12" s="369" t="str">
        <f ca="1">+IF(OFFSET('Sanitation Data'!$D$31,0,10*ROW('Sanitation Data'!D6))="","",OFFSET('Sanitation Data'!$D$31,0,10*ROW('Sanitation Data'!D6)))</f>
        <v/>
      </c>
      <c r="CO12" s="369" t="str">
        <f ca="1">+IF(OFFSET('Sanitation Data'!$D$32,0,10*ROW('Sanitation Data'!D6))="","",OFFSET('Sanitation Data'!$D$32,0,10*ROW('Sanitation Data'!D6)))</f>
        <v/>
      </c>
      <c r="CP12" s="369" t="str">
        <f ca="1">+IF(OFFSET('Sanitation Data'!$E$28,0,10*ROW('Sanitation Data'!E6))="","",OFFSET('Sanitation Data'!$E$28,0,10*ROW('Sanitation Data'!E6)))</f>
        <v/>
      </c>
      <c r="CQ12" s="369" t="str">
        <f ca="1">+IF(OFFSET('Sanitation Data'!$E$29,0,10*ROW('Sanitation Data'!E6))="","",OFFSET('Sanitation Data'!$E$29,0,10*ROW('Sanitation Data'!E6)))</f>
        <v/>
      </c>
      <c r="CR12" s="369" t="str">
        <f ca="1">+IF(OFFSET('Sanitation Data'!$E$30,0,10*ROW('Sanitation Data'!E6))="","",OFFSET('Sanitation Data'!$E$30,0,10*ROW('Sanitation Data'!E6)))</f>
        <v/>
      </c>
      <c r="CS12" s="369" t="str">
        <f ca="1">+IF(OFFSET('Sanitation Data'!$E$31,0,10*ROW('Sanitation Data'!E6))="","",OFFSET('Sanitation Data'!$E$31,0,10*ROW('Sanitation Data'!E6)))</f>
        <v/>
      </c>
      <c r="CT12" s="369" t="str">
        <f ca="1">+IF(OFFSET('Sanitation Data'!$E$32,0,10*ROW('Sanitation Data'!E6))="","",OFFSET('Sanitation Data'!$E$32,0,10*ROW('Sanitation Data'!E6)))</f>
        <v/>
      </c>
      <c r="CU12" s="369" t="str">
        <f ca="1">+IF(OFFSET('Sanitation Data'!$F$28,0,10*ROW('Sanitation Data'!F6))="","",OFFSET('Sanitation Data'!$F$28,0,10*ROW('Sanitation Data'!F6)))</f>
        <v/>
      </c>
      <c r="CV12" s="369" t="str">
        <f ca="1">+IF(OFFSET('Sanitation Data'!$F$29,0,10*ROW('Sanitation Data'!F6))="","",OFFSET('Sanitation Data'!$F$29,0,10*ROW('Sanitation Data'!F6)))</f>
        <v/>
      </c>
      <c r="CW12" s="369" t="str">
        <f ca="1">+IF(OFFSET('Sanitation Data'!$F$30,0,10*ROW('Sanitation Data'!F6))="","",OFFSET('Sanitation Data'!$F$30,0,10*ROW('Sanitation Data'!F6)))</f>
        <v/>
      </c>
      <c r="CX12" s="369" t="str">
        <f ca="1">+IF(OFFSET('Sanitation Data'!$F$31,0,10*ROW('Sanitation Data'!F6))="","",OFFSET('Sanitation Data'!$F$31,0,10*ROW('Sanitation Data'!F6)))</f>
        <v/>
      </c>
      <c r="CY12" s="369" t="str">
        <f ca="1">+IF(OFFSET('Sanitation Data'!$F$32,0,10*ROW('Sanitation Data'!F6))="","",OFFSET('Sanitation Data'!$F$32,0,10*ROW('Sanitation Data'!F6)))</f>
        <v/>
      </c>
      <c r="CZ12" s="369" t="str">
        <f ca="1">+IF(OFFSET('Sanitation Data'!$G$28,0,10*ROW('Sanitation Data'!G6))="","",OFFSET('Sanitation Data'!$G$28,0,10*ROW('Sanitation Data'!G6)))</f>
        <v/>
      </c>
      <c r="DA12" s="369" t="str">
        <f ca="1">+IF(OFFSET('Sanitation Data'!$G$29,0,10*ROW('Sanitation Data'!G6))="","",OFFSET('Sanitation Data'!$G$29,0,10*ROW('Sanitation Data'!G6)))</f>
        <v/>
      </c>
      <c r="DB12" s="369" t="str">
        <f ca="1">+IF(OFFSET('Sanitation Data'!$G$30,0,10*ROW('Sanitation Data'!G6))="","",OFFSET('Sanitation Data'!$G$30,0,10*ROW('Sanitation Data'!G6)))</f>
        <v/>
      </c>
      <c r="DC12" s="369" t="str">
        <f ca="1">+IF(OFFSET('Sanitation Data'!$G$31,0,10*ROW('Sanitation Data'!G6))="","",OFFSET('Sanitation Data'!$G$31,0,10*ROW('Sanitation Data'!G6)))</f>
        <v/>
      </c>
      <c r="DD12" s="369" t="str">
        <f ca="1">+IF(OFFSET('Sanitation Data'!$G$32,0,10*ROW('Sanitation Data'!G6))="","",OFFSET('Sanitation Data'!$G$32,0,10*ROW('Sanitation Data'!G6)))</f>
        <v/>
      </c>
      <c r="DE12" s="369" t="str">
        <f ca="1">+IF(OFFSET('Sanitation Data'!$H$28,0,10*ROW('Sanitation Data'!H6))="","",OFFSET('Sanitation Data'!$H$28,0,10*ROW('Sanitation Data'!H6)))</f>
        <v/>
      </c>
      <c r="DF12" s="369" t="str">
        <f ca="1">+IF(OFFSET('Sanitation Data'!$H$29,0,10*ROW('Sanitation Data'!H6))="","",OFFSET('Sanitation Data'!$H$29,0,10*ROW('Sanitation Data'!H6)))</f>
        <v/>
      </c>
      <c r="DG12" s="369" t="str">
        <f ca="1">+IF(OFFSET('Sanitation Data'!$H$30,0,10*ROW('Sanitation Data'!H6))="","",OFFSET('Sanitation Data'!$H$30,0,10*ROW('Sanitation Data'!H6)))</f>
        <v/>
      </c>
      <c r="DH12" s="369" t="str">
        <f ca="1">+IF(OFFSET('Sanitation Data'!$H$31,0,10*ROW('Sanitation Data'!H6))="","",OFFSET('Sanitation Data'!$H$31,0,10*ROW('Sanitation Data'!H6)))</f>
        <v/>
      </c>
      <c r="DI12" s="369" t="str">
        <f ca="1">+IF(OFFSET('Sanitation Data'!$H$32,0,10*ROW('Sanitation Data'!H6))="","",OFFSET('Sanitation Data'!$H$32,0,10*ROW('Sanitation Data'!H6)))</f>
        <v/>
      </c>
      <c r="DJ12" s="369" t="str">
        <f ca="1">+IF(OFFSET('Sanitation Data'!$I$28,0,10*ROW('Sanitation Data'!I6))="","",OFFSET('Sanitation Data'!$I$28,0,10*ROW('Sanitation Data'!I6)))</f>
        <v/>
      </c>
      <c r="DK12" s="369" t="str">
        <f ca="1">+IF(OFFSET('Sanitation Data'!$I$29,0,10*ROW('Sanitation Data'!I6))="","",OFFSET('Sanitation Data'!$I$29,0,10*ROW('Sanitation Data'!I6)))</f>
        <v/>
      </c>
      <c r="DL12" s="369" t="str">
        <f ca="1">+IF(OFFSET('Sanitation Data'!$I$30,0,10*ROW('Sanitation Data'!I6))="","",OFFSET('Sanitation Data'!$I$30,0,10*ROW('Sanitation Data'!I6)))</f>
        <v/>
      </c>
      <c r="DM12" s="369" t="str">
        <f ca="1">+IF(OFFSET('Sanitation Data'!$I$31,0,10*ROW('Sanitation Data'!I6))="","",OFFSET('Sanitation Data'!$I$31,0,10*ROW('Sanitation Data'!I6)))</f>
        <v/>
      </c>
      <c r="DN12" s="369" t="str">
        <f ca="1">+IF(OFFSET('Sanitation Data'!$I$32,0,10*ROW('Sanitation Data'!I6))="","",OFFSET('Sanitation Data'!$I$32,0,10*ROW('Sanitation Data'!I6)))</f>
        <v/>
      </c>
      <c r="DO12" s="369" t="str">
        <f ca="1">+IF(OFFSET('Hygiene Data'!$D$11,0,10*ROW('Hygiene Data'!D6))="","",OFFSET('Hygiene Data'!$D$11,0,10*ROW('Hygiene Data'!D6)))</f>
        <v/>
      </c>
      <c r="DP12" s="369" t="str">
        <f ca="1">+IF(OFFSET('Hygiene Data'!$D$12,0,10*ROW('Hygiene Data'!D6))="","",OFFSET('Hygiene Data'!$D$12,0,10*ROW('Hygiene Data'!D6)))</f>
        <v/>
      </c>
      <c r="DQ12" s="369" t="str">
        <f ca="1">+IF(OFFSET('Hygiene Data'!$D$13,0,10*ROW('Hygiene Data'!D6))="","",OFFSET('Hygiene Data'!$D$13,0,10*ROW('Hygiene Data'!D6)))</f>
        <v/>
      </c>
      <c r="DR12" s="369" t="str">
        <f ca="1">+IF(OFFSET('Hygiene Data'!$E$11,0,10*ROW('Hygiene Data'!E6))="","",OFFSET('Hygiene Data'!$E$11,0,10*ROW('Hygiene Data'!E6)))</f>
        <v/>
      </c>
      <c r="DS12" s="369" t="str">
        <f ca="1">+IF(OFFSET('Hygiene Data'!$E$12,0,10*ROW('Hygiene Data'!E6))="","",OFFSET('Hygiene Data'!$E$12,0,10*ROW('Hygiene Data'!E6)))</f>
        <v/>
      </c>
      <c r="DT12" s="369" t="str">
        <f ca="1">+IF(OFFSET('Hygiene Data'!$E$13,0,10*ROW('Hygiene Data'!E6))="","",OFFSET('Hygiene Data'!$E$13,0,10*ROW('Hygiene Data'!E6)))</f>
        <v/>
      </c>
      <c r="DU12" s="369" t="str">
        <f ca="1">+IF(OFFSET('Hygiene Data'!$F$11,0,10*ROW('Hygiene Data'!F6))="","",OFFSET('Hygiene Data'!$F$11,0,10*ROW('Hygiene Data'!F6)))</f>
        <v/>
      </c>
      <c r="DV12" s="369" t="str">
        <f ca="1">+IF(OFFSET('Hygiene Data'!$F$12,0,10*ROW('Hygiene Data'!F6))="","",OFFSET('Hygiene Data'!$F$12,0,10*ROW('Hygiene Data'!F6)))</f>
        <v/>
      </c>
      <c r="DW12" s="369" t="str">
        <f ca="1">+IF(OFFSET('Hygiene Data'!$F$13,0,10*ROW('Hygiene Data'!F6))="","",OFFSET('Hygiene Data'!$F$13,0,10*ROW('Hygiene Data'!F6)))</f>
        <v/>
      </c>
      <c r="DX12" s="369" t="str">
        <f ca="1">+IF(OFFSET('Hygiene Data'!$G$11,0,10*ROW('Hygiene Data'!G6))="","",OFFSET('Hygiene Data'!$G$11,0,10*ROW('Hygiene Data'!G6)))</f>
        <v/>
      </c>
      <c r="DY12" s="369" t="str">
        <f ca="1">+IF(OFFSET('Hygiene Data'!$G$12,0,10*ROW('Hygiene Data'!G6))="","",OFFSET('Hygiene Data'!$G$12,0,10*ROW('Hygiene Data'!G6)))</f>
        <v/>
      </c>
      <c r="DZ12" s="369" t="str">
        <f ca="1">+IF(OFFSET('Hygiene Data'!$G$13,0,10*ROW('Hygiene Data'!G6))="","",OFFSET('Hygiene Data'!$G$13,0,10*ROW('Hygiene Data'!G6)))</f>
        <v/>
      </c>
      <c r="EA12" s="369" t="str">
        <f ca="1">+IF(OFFSET('Hygiene Data'!$H$11,0,10*ROW('Hygiene Data'!H6))="","",OFFSET('Hygiene Data'!$H$11,0,10*ROW('Hygiene Data'!H6)))</f>
        <v/>
      </c>
      <c r="EB12" s="369" t="str">
        <f ca="1">+IF(OFFSET('Hygiene Data'!$H$12,0,10*ROW('Hygiene Data'!H6))="","",OFFSET('Hygiene Data'!$H$12,0,10*ROW('Hygiene Data'!H6)))</f>
        <v/>
      </c>
      <c r="EC12" s="369" t="str">
        <f ca="1">+IF(OFFSET('Hygiene Data'!$H$13,0,10*ROW('Hygiene Data'!H6))="","",OFFSET('Hygiene Data'!$H$13,0,10*ROW('Hygiene Data'!H6)))</f>
        <v/>
      </c>
      <c r="ED12" s="369" t="str">
        <f ca="1">+IF(OFFSET('Hygiene Data'!$I$11,0,10*ROW('Hygiene Data'!I6))="","",OFFSET('Hygiene Data'!$I$11,0,10*ROW('Hygiene Data'!I6)))</f>
        <v/>
      </c>
      <c r="EE12" s="369" t="str">
        <f ca="1">+IF(OFFSET('Hygiene Data'!$I$12,0,10*ROW('Hygiene Data'!I6))="","",OFFSET('Hygiene Data'!$I$12,0,10*ROW('Hygiene Data'!I6)))</f>
        <v/>
      </c>
      <c r="EF12" s="369" t="str">
        <f ca="1">+IF(OFFSET('Hygiene Data'!$I$13,0,10*ROW('Hygiene Data'!I6))="","",OFFSET('Hygiene Data'!$I$13,0,10*ROW('Hygiene Data'!I6)))</f>
        <v/>
      </c>
    </row>
    <row r="13" spans="1:136" x14ac:dyDescent="0.25">
      <c r="A13" s="478" t="str">
        <f ca="1">+IF(OFFSET('Water Data'!$B$2,0,10*ROW('Water Data'!E7))="","",OFFSET('Water Data'!$B$2,0,10*ROW('Water Data'!E7)))</f>
        <v/>
      </c>
      <c r="B13" s="47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5" t="str">
        <f t="shared" ca="1" si="0"/>
        <v/>
      </c>
      <c r="D13" s="50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9" t="str">
        <f ca="1">+IF(OFFSET('Water Data'!$D$27,0,10*ROW('Water Data'!D7))="","",OFFSET('Water Data'!$D$27,0,10*ROW('Water Data'!D7)))</f>
        <v/>
      </c>
      <c r="BT13" s="369" t="str">
        <f ca="1">+IF(OFFSET('Water Data'!$D$28,0,10*ROW('Water Data'!D7))="","",OFFSET('Water Data'!$D$28,0,10*ROW('Water Data'!D7)))</f>
        <v/>
      </c>
      <c r="BU13" s="369" t="str">
        <f ca="1">+IF(OFFSET('Water Data'!$D$29,0,10*ROW('Water Data'!D7))="","",OFFSET('Water Data'!$D$29,0,10*ROW('Water Data'!D7)))</f>
        <v/>
      </c>
      <c r="BV13" s="369" t="str">
        <f ca="1">+IF(OFFSET('Water Data'!$E$27,0,10*ROW('Water Data'!E7))="","",OFFSET('Water Data'!$E$27,0,10*ROW('Water Data'!E7)))</f>
        <v/>
      </c>
      <c r="BW13" s="369" t="str">
        <f ca="1">+IF(OFFSET('Water Data'!$E$28,0,10*ROW('Water Data'!E7))="","",OFFSET('Water Data'!$E$28,0,10*ROW('Water Data'!E7)))</f>
        <v/>
      </c>
      <c r="BX13" s="369" t="str">
        <f ca="1">+IF(OFFSET('Water Data'!$E$29,0,10*ROW('Water Data'!E7))="","",OFFSET('Water Data'!$E$29,0,10*ROW('Water Data'!E7)))</f>
        <v/>
      </c>
      <c r="BY13" s="369" t="str">
        <f ca="1">+IF(OFFSET('Water Data'!$F$27,0,10*ROW('Water Data'!F7))="","",OFFSET('Water Data'!$F$27,0,10*ROW('Water Data'!F7)))</f>
        <v/>
      </c>
      <c r="BZ13" s="369" t="str">
        <f ca="1">+IF(OFFSET('Water Data'!$F$28,0,10*ROW('Water Data'!F7))="","",OFFSET('Water Data'!$F$28,0,10*ROW('Water Data'!F7)))</f>
        <v/>
      </c>
      <c r="CA13" s="369" t="str">
        <f ca="1">+IF(OFFSET('Water Data'!$F$29,0,10*ROW('Water Data'!F7))="","",OFFSET('Water Data'!$F$29,0,10*ROW('Water Data'!F7)))</f>
        <v/>
      </c>
      <c r="CB13" s="369" t="str">
        <f ca="1">+IF(OFFSET('Water Data'!$G$27,0,10*ROW('Water Data'!G7))="","",OFFSET('Water Data'!$G$27,0,10*ROW('Water Data'!G7)))</f>
        <v/>
      </c>
      <c r="CC13" s="369" t="str">
        <f ca="1">+IF(OFFSET('Water Data'!$G$28,0,10*ROW('Water Data'!G7))="","",OFFSET('Water Data'!$G$28,0,10*ROW('Water Data'!G7)))</f>
        <v/>
      </c>
      <c r="CD13" s="369" t="str">
        <f ca="1">+IF(OFFSET('Water Data'!$G$29,0,10*ROW('Water Data'!G7))="","",OFFSET('Water Data'!$G$29,0,10*ROW('Water Data'!G7)))</f>
        <v/>
      </c>
      <c r="CE13" s="369" t="str">
        <f ca="1">+IF(OFFSET('Water Data'!$H$27,0,10*ROW('Water Data'!H7))="","",OFFSET('Water Data'!$H$27,0,10*ROW('Water Data'!H7)))</f>
        <v/>
      </c>
      <c r="CF13" s="369" t="str">
        <f ca="1">+IF(OFFSET('Water Data'!$H$28,0,10*ROW('Water Data'!H7))="","",OFFSET('Water Data'!$H$28,0,10*ROW('Water Data'!H7)))</f>
        <v/>
      </c>
      <c r="CG13" s="369" t="str">
        <f ca="1">+IF(OFFSET('Water Data'!$H$29,0,10*ROW('Water Data'!H7))="","",OFFSET('Water Data'!$H$29,0,10*ROW('Water Data'!H7)))</f>
        <v/>
      </c>
      <c r="CH13" s="369" t="str">
        <f ca="1">+IF(OFFSET('Water Data'!$I$27,0,10*ROW('Water Data'!I7))="","",OFFSET('Water Data'!$I$27,0,10*ROW('Water Data'!I7)))</f>
        <v/>
      </c>
      <c r="CI13" s="369" t="str">
        <f ca="1">+IF(OFFSET('Water Data'!$I$28,0,10*ROW('Water Data'!I7))="","",OFFSET('Water Data'!$I$28,0,10*ROW('Water Data'!I7)))</f>
        <v/>
      </c>
      <c r="CJ13" s="369" t="str">
        <f ca="1">+IF(OFFSET('Water Data'!$I$29,0,10*ROW('Water Data'!I7))="","",OFFSET('Water Data'!$I$29,0,10*ROW('Water Data'!I7)))</f>
        <v/>
      </c>
      <c r="CK13" s="369" t="str">
        <f ca="1">+IF(OFFSET('Sanitation Data'!$D$28,0,10*ROW('Sanitation Data'!D7))="","",OFFSET('Sanitation Data'!$D$28,0,10*ROW('Sanitation Data'!D7)))</f>
        <v/>
      </c>
      <c r="CL13" s="369" t="str">
        <f ca="1">+IF(OFFSET('Sanitation Data'!$D$29,0,10*ROW('Sanitation Data'!D7))="","",OFFSET('Sanitation Data'!$D$29,0,10*ROW('Sanitation Data'!D7)))</f>
        <v/>
      </c>
      <c r="CM13" s="369" t="str">
        <f ca="1">+IF(OFFSET('Sanitation Data'!$D$30,0,10*ROW('Sanitation Data'!D7))="","",OFFSET('Sanitation Data'!$D$30,0,10*ROW('Sanitation Data'!D7)))</f>
        <v/>
      </c>
      <c r="CN13" s="369" t="str">
        <f ca="1">+IF(OFFSET('Sanitation Data'!$D$31,0,10*ROW('Sanitation Data'!D7))="","",OFFSET('Sanitation Data'!$D$31,0,10*ROW('Sanitation Data'!D7)))</f>
        <v/>
      </c>
      <c r="CO13" s="369" t="str">
        <f ca="1">+IF(OFFSET('Sanitation Data'!$D$32,0,10*ROW('Sanitation Data'!D7))="","",OFFSET('Sanitation Data'!$D$32,0,10*ROW('Sanitation Data'!D7)))</f>
        <v/>
      </c>
      <c r="CP13" s="369" t="str">
        <f ca="1">+IF(OFFSET('Sanitation Data'!$E$28,0,10*ROW('Sanitation Data'!E7))="","",OFFSET('Sanitation Data'!$E$28,0,10*ROW('Sanitation Data'!E7)))</f>
        <v/>
      </c>
      <c r="CQ13" s="369" t="str">
        <f ca="1">+IF(OFFSET('Sanitation Data'!$E$29,0,10*ROW('Sanitation Data'!E7))="","",OFFSET('Sanitation Data'!$E$29,0,10*ROW('Sanitation Data'!E7)))</f>
        <v/>
      </c>
      <c r="CR13" s="369" t="str">
        <f ca="1">+IF(OFFSET('Sanitation Data'!$E$30,0,10*ROW('Sanitation Data'!E7))="","",OFFSET('Sanitation Data'!$E$30,0,10*ROW('Sanitation Data'!E7)))</f>
        <v/>
      </c>
      <c r="CS13" s="369" t="str">
        <f ca="1">+IF(OFFSET('Sanitation Data'!$E$31,0,10*ROW('Sanitation Data'!E7))="","",OFFSET('Sanitation Data'!$E$31,0,10*ROW('Sanitation Data'!E7)))</f>
        <v/>
      </c>
      <c r="CT13" s="369" t="str">
        <f ca="1">+IF(OFFSET('Sanitation Data'!$E$32,0,10*ROW('Sanitation Data'!E7))="","",OFFSET('Sanitation Data'!$E$32,0,10*ROW('Sanitation Data'!E7)))</f>
        <v/>
      </c>
      <c r="CU13" s="369" t="str">
        <f ca="1">+IF(OFFSET('Sanitation Data'!$F$28,0,10*ROW('Sanitation Data'!F7))="","",OFFSET('Sanitation Data'!$F$28,0,10*ROW('Sanitation Data'!F7)))</f>
        <v/>
      </c>
      <c r="CV13" s="369" t="str">
        <f ca="1">+IF(OFFSET('Sanitation Data'!$F$29,0,10*ROW('Sanitation Data'!F7))="","",OFFSET('Sanitation Data'!$F$29,0,10*ROW('Sanitation Data'!F7)))</f>
        <v/>
      </c>
      <c r="CW13" s="369" t="str">
        <f ca="1">+IF(OFFSET('Sanitation Data'!$F$30,0,10*ROW('Sanitation Data'!F7))="","",OFFSET('Sanitation Data'!$F$30,0,10*ROW('Sanitation Data'!F7)))</f>
        <v/>
      </c>
      <c r="CX13" s="369" t="str">
        <f ca="1">+IF(OFFSET('Sanitation Data'!$F$31,0,10*ROW('Sanitation Data'!F7))="","",OFFSET('Sanitation Data'!$F$31,0,10*ROW('Sanitation Data'!F7)))</f>
        <v/>
      </c>
      <c r="CY13" s="369" t="str">
        <f ca="1">+IF(OFFSET('Sanitation Data'!$F$32,0,10*ROW('Sanitation Data'!F7))="","",OFFSET('Sanitation Data'!$F$32,0,10*ROW('Sanitation Data'!F7)))</f>
        <v/>
      </c>
      <c r="CZ13" s="369" t="str">
        <f ca="1">+IF(OFFSET('Sanitation Data'!$G$28,0,10*ROW('Sanitation Data'!G7))="","",OFFSET('Sanitation Data'!$G$28,0,10*ROW('Sanitation Data'!G7)))</f>
        <v/>
      </c>
      <c r="DA13" s="369" t="str">
        <f ca="1">+IF(OFFSET('Sanitation Data'!$G$29,0,10*ROW('Sanitation Data'!G7))="","",OFFSET('Sanitation Data'!$G$29,0,10*ROW('Sanitation Data'!G7)))</f>
        <v/>
      </c>
      <c r="DB13" s="369" t="str">
        <f ca="1">+IF(OFFSET('Sanitation Data'!$G$30,0,10*ROW('Sanitation Data'!G7))="","",OFFSET('Sanitation Data'!$G$30,0,10*ROW('Sanitation Data'!G7)))</f>
        <v/>
      </c>
      <c r="DC13" s="369" t="str">
        <f ca="1">+IF(OFFSET('Sanitation Data'!$G$31,0,10*ROW('Sanitation Data'!G7))="","",OFFSET('Sanitation Data'!$G$31,0,10*ROW('Sanitation Data'!G7)))</f>
        <v/>
      </c>
      <c r="DD13" s="369" t="str">
        <f ca="1">+IF(OFFSET('Sanitation Data'!$G$32,0,10*ROW('Sanitation Data'!G7))="","",OFFSET('Sanitation Data'!$G$32,0,10*ROW('Sanitation Data'!G7)))</f>
        <v/>
      </c>
      <c r="DE13" s="369" t="str">
        <f ca="1">+IF(OFFSET('Sanitation Data'!$H$28,0,10*ROW('Sanitation Data'!H7))="","",OFFSET('Sanitation Data'!$H$28,0,10*ROW('Sanitation Data'!H7)))</f>
        <v/>
      </c>
      <c r="DF13" s="369" t="str">
        <f ca="1">+IF(OFFSET('Sanitation Data'!$H$29,0,10*ROW('Sanitation Data'!H7))="","",OFFSET('Sanitation Data'!$H$29,0,10*ROW('Sanitation Data'!H7)))</f>
        <v/>
      </c>
      <c r="DG13" s="369" t="str">
        <f ca="1">+IF(OFFSET('Sanitation Data'!$H$30,0,10*ROW('Sanitation Data'!H7))="","",OFFSET('Sanitation Data'!$H$30,0,10*ROW('Sanitation Data'!H7)))</f>
        <v/>
      </c>
      <c r="DH13" s="369" t="str">
        <f ca="1">+IF(OFFSET('Sanitation Data'!$H$31,0,10*ROW('Sanitation Data'!H7))="","",OFFSET('Sanitation Data'!$H$31,0,10*ROW('Sanitation Data'!H7)))</f>
        <v/>
      </c>
      <c r="DI13" s="369" t="str">
        <f ca="1">+IF(OFFSET('Sanitation Data'!$H$32,0,10*ROW('Sanitation Data'!H7))="","",OFFSET('Sanitation Data'!$H$32,0,10*ROW('Sanitation Data'!H7)))</f>
        <v/>
      </c>
      <c r="DJ13" s="369" t="str">
        <f ca="1">+IF(OFFSET('Sanitation Data'!$I$28,0,10*ROW('Sanitation Data'!I7))="","",OFFSET('Sanitation Data'!$I$28,0,10*ROW('Sanitation Data'!I7)))</f>
        <v/>
      </c>
      <c r="DK13" s="369" t="str">
        <f ca="1">+IF(OFFSET('Sanitation Data'!$I$29,0,10*ROW('Sanitation Data'!I7))="","",OFFSET('Sanitation Data'!$I$29,0,10*ROW('Sanitation Data'!I7)))</f>
        <v/>
      </c>
      <c r="DL13" s="369" t="str">
        <f ca="1">+IF(OFFSET('Sanitation Data'!$I$30,0,10*ROW('Sanitation Data'!I7))="","",OFFSET('Sanitation Data'!$I$30,0,10*ROW('Sanitation Data'!I7)))</f>
        <v/>
      </c>
      <c r="DM13" s="369" t="str">
        <f ca="1">+IF(OFFSET('Sanitation Data'!$I$31,0,10*ROW('Sanitation Data'!I7))="","",OFFSET('Sanitation Data'!$I$31,0,10*ROW('Sanitation Data'!I7)))</f>
        <v/>
      </c>
      <c r="DN13" s="369" t="str">
        <f ca="1">+IF(OFFSET('Sanitation Data'!$I$32,0,10*ROW('Sanitation Data'!I7))="","",OFFSET('Sanitation Data'!$I$32,0,10*ROW('Sanitation Data'!I7)))</f>
        <v/>
      </c>
      <c r="DO13" s="369" t="str">
        <f ca="1">+IF(OFFSET('Hygiene Data'!$D$11,0,10*ROW('Hygiene Data'!D7))="","",OFFSET('Hygiene Data'!$D$11,0,10*ROW('Hygiene Data'!D7)))</f>
        <v/>
      </c>
      <c r="DP13" s="369" t="str">
        <f ca="1">+IF(OFFSET('Hygiene Data'!$D$12,0,10*ROW('Hygiene Data'!D7))="","",OFFSET('Hygiene Data'!$D$12,0,10*ROW('Hygiene Data'!D7)))</f>
        <v/>
      </c>
      <c r="DQ13" s="369" t="str">
        <f ca="1">+IF(OFFSET('Hygiene Data'!$D$13,0,10*ROW('Hygiene Data'!D7))="","",OFFSET('Hygiene Data'!$D$13,0,10*ROW('Hygiene Data'!D7)))</f>
        <v/>
      </c>
      <c r="DR13" s="369" t="str">
        <f ca="1">+IF(OFFSET('Hygiene Data'!$E$11,0,10*ROW('Hygiene Data'!E7))="","",OFFSET('Hygiene Data'!$E$11,0,10*ROW('Hygiene Data'!E7)))</f>
        <v/>
      </c>
      <c r="DS13" s="369" t="str">
        <f ca="1">+IF(OFFSET('Hygiene Data'!$E$12,0,10*ROW('Hygiene Data'!E7))="","",OFFSET('Hygiene Data'!$E$12,0,10*ROW('Hygiene Data'!E7)))</f>
        <v/>
      </c>
      <c r="DT13" s="369" t="str">
        <f ca="1">+IF(OFFSET('Hygiene Data'!$E$13,0,10*ROW('Hygiene Data'!E7))="","",OFFSET('Hygiene Data'!$E$13,0,10*ROW('Hygiene Data'!E7)))</f>
        <v/>
      </c>
      <c r="DU13" s="369" t="str">
        <f ca="1">+IF(OFFSET('Hygiene Data'!$F$11,0,10*ROW('Hygiene Data'!F7))="","",OFFSET('Hygiene Data'!$F$11,0,10*ROW('Hygiene Data'!F7)))</f>
        <v/>
      </c>
      <c r="DV13" s="369" t="str">
        <f ca="1">+IF(OFFSET('Hygiene Data'!$F$12,0,10*ROW('Hygiene Data'!F7))="","",OFFSET('Hygiene Data'!$F$12,0,10*ROW('Hygiene Data'!F7)))</f>
        <v/>
      </c>
      <c r="DW13" s="369" t="str">
        <f ca="1">+IF(OFFSET('Hygiene Data'!$F$13,0,10*ROW('Hygiene Data'!F7))="","",OFFSET('Hygiene Data'!$F$13,0,10*ROW('Hygiene Data'!F7)))</f>
        <v/>
      </c>
      <c r="DX13" s="369" t="str">
        <f ca="1">+IF(OFFSET('Hygiene Data'!$G$11,0,10*ROW('Hygiene Data'!G7))="","",OFFSET('Hygiene Data'!$G$11,0,10*ROW('Hygiene Data'!G7)))</f>
        <v/>
      </c>
      <c r="DY13" s="369" t="str">
        <f ca="1">+IF(OFFSET('Hygiene Data'!$G$12,0,10*ROW('Hygiene Data'!G7))="","",OFFSET('Hygiene Data'!$G$12,0,10*ROW('Hygiene Data'!G7)))</f>
        <v/>
      </c>
      <c r="DZ13" s="369" t="str">
        <f ca="1">+IF(OFFSET('Hygiene Data'!$G$13,0,10*ROW('Hygiene Data'!G7))="","",OFFSET('Hygiene Data'!$G$13,0,10*ROW('Hygiene Data'!G7)))</f>
        <v/>
      </c>
      <c r="EA13" s="369" t="str">
        <f ca="1">+IF(OFFSET('Hygiene Data'!$H$11,0,10*ROW('Hygiene Data'!H7))="","",OFFSET('Hygiene Data'!$H$11,0,10*ROW('Hygiene Data'!H7)))</f>
        <v/>
      </c>
      <c r="EB13" s="369" t="str">
        <f ca="1">+IF(OFFSET('Hygiene Data'!$H$12,0,10*ROW('Hygiene Data'!H7))="","",OFFSET('Hygiene Data'!$H$12,0,10*ROW('Hygiene Data'!H7)))</f>
        <v/>
      </c>
      <c r="EC13" s="369" t="str">
        <f ca="1">+IF(OFFSET('Hygiene Data'!$H$13,0,10*ROW('Hygiene Data'!H7))="","",OFFSET('Hygiene Data'!$H$13,0,10*ROW('Hygiene Data'!H7)))</f>
        <v/>
      </c>
      <c r="ED13" s="369" t="str">
        <f ca="1">+IF(OFFSET('Hygiene Data'!$I$11,0,10*ROW('Hygiene Data'!I7))="","",OFFSET('Hygiene Data'!$I$11,0,10*ROW('Hygiene Data'!I7)))</f>
        <v/>
      </c>
      <c r="EE13" s="369" t="str">
        <f ca="1">+IF(OFFSET('Hygiene Data'!$I$12,0,10*ROW('Hygiene Data'!I7))="","",OFFSET('Hygiene Data'!$I$12,0,10*ROW('Hygiene Data'!I7)))</f>
        <v/>
      </c>
      <c r="EF13" s="369" t="str">
        <f ca="1">+IF(OFFSET('Hygiene Data'!$I$13,0,10*ROW('Hygiene Data'!I7))="","",OFFSET('Hygiene Data'!$I$13,0,10*ROW('Hygiene Data'!I7)))</f>
        <v/>
      </c>
    </row>
    <row r="14" spans="1:136" x14ac:dyDescent="0.25">
      <c r="A14" s="478" t="str">
        <f ca="1">+IF(OFFSET('Water Data'!$B$2,0,10*ROW('Water Data'!E8))="","",OFFSET('Water Data'!$B$2,0,10*ROW('Water Data'!E8)))</f>
        <v/>
      </c>
      <c r="B14" s="47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5" t="str">
        <f t="shared" ca="1" si="0"/>
        <v/>
      </c>
      <c r="D14" s="50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9" t="str">
        <f ca="1">+IF(OFFSET('Water Data'!$D$27,0,10*ROW('Water Data'!D8))="","",OFFSET('Water Data'!$D$27,0,10*ROW('Water Data'!D8)))</f>
        <v/>
      </c>
      <c r="BT14" s="369" t="str">
        <f ca="1">+IF(OFFSET('Water Data'!$D$28,0,10*ROW('Water Data'!D8))="","",OFFSET('Water Data'!$D$28,0,10*ROW('Water Data'!D8)))</f>
        <v/>
      </c>
      <c r="BU14" s="369" t="str">
        <f ca="1">+IF(OFFSET('Water Data'!$D$29,0,10*ROW('Water Data'!D8))="","",OFFSET('Water Data'!$D$29,0,10*ROW('Water Data'!D8)))</f>
        <v/>
      </c>
      <c r="BV14" s="369" t="str">
        <f ca="1">+IF(OFFSET('Water Data'!$E$27,0,10*ROW('Water Data'!E8))="","",OFFSET('Water Data'!$E$27,0,10*ROW('Water Data'!E8)))</f>
        <v/>
      </c>
      <c r="BW14" s="369" t="str">
        <f ca="1">+IF(OFFSET('Water Data'!$E$28,0,10*ROW('Water Data'!E8))="","",OFFSET('Water Data'!$E$28,0,10*ROW('Water Data'!E8)))</f>
        <v/>
      </c>
      <c r="BX14" s="369" t="str">
        <f ca="1">+IF(OFFSET('Water Data'!$E$29,0,10*ROW('Water Data'!E8))="","",OFFSET('Water Data'!$E$29,0,10*ROW('Water Data'!E8)))</f>
        <v/>
      </c>
      <c r="BY14" s="369" t="str">
        <f ca="1">+IF(OFFSET('Water Data'!$F$27,0,10*ROW('Water Data'!F8))="","",OFFSET('Water Data'!$F$27,0,10*ROW('Water Data'!F8)))</f>
        <v/>
      </c>
      <c r="BZ14" s="369" t="str">
        <f ca="1">+IF(OFFSET('Water Data'!$F$28,0,10*ROW('Water Data'!F8))="","",OFFSET('Water Data'!$F$28,0,10*ROW('Water Data'!F8)))</f>
        <v/>
      </c>
      <c r="CA14" s="369" t="str">
        <f ca="1">+IF(OFFSET('Water Data'!$F$29,0,10*ROW('Water Data'!F8))="","",OFFSET('Water Data'!$F$29,0,10*ROW('Water Data'!F8)))</f>
        <v/>
      </c>
      <c r="CB14" s="369" t="str">
        <f ca="1">+IF(OFFSET('Water Data'!$G$27,0,10*ROW('Water Data'!G8))="","",OFFSET('Water Data'!$G$27,0,10*ROW('Water Data'!G8)))</f>
        <v/>
      </c>
      <c r="CC14" s="369" t="str">
        <f ca="1">+IF(OFFSET('Water Data'!$G$28,0,10*ROW('Water Data'!G8))="","",OFFSET('Water Data'!$G$28,0,10*ROW('Water Data'!G8)))</f>
        <v/>
      </c>
      <c r="CD14" s="369" t="str">
        <f ca="1">+IF(OFFSET('Water Data'!$G$29,0,10*ROW('Water Data'!G8))="","",OFFSET('Water Data'!$G$29,0,10*ROW('Water Data'!G8)))</f>
        <v/>
      </c>
      <c r="CE14" s="369" t="str">
        <f ca="1">+IF(OFFSET('Water Data'!$H$27,0,10*ROW('Water Data'!H8))="","",OFFSET('Water Data'!$H$27,0,10*ROW('Water Data'!H8)))</f>
        <v/>
      </c>
      <c r="CF14" s="369" t="str">
        <f ca="1">+IF(OFFSET('Water Data'!$H$28,0,10*ROW('Water Data'!H8))="","",OFFSET('Water Data'!$H$28,0,10*ROW('Water Data'!H8)))</f>
        <v/>
      </c>
      <c r="CG14" s="369" t="str">
        <f ca="1">+IF(OFFSET('Water Data'!$H$29,0,10*ROW('Water Data'!H8))="","",OFFSET('Water Data'!$H$29,0,10*ROW('Water Data'!H8)))</f>
        <v/>
      </c>
      <c r="CH14" s="369" t="str">
        <f ca="1">+IF(OFFSET('Water Data'!$I$27,0,10*ROW('Water Data'!I8))="","",OFFSET('Water Data'!$I$27,0,10*ROW('Water Data'!I8)))</f>
        <v/>
      </c>
      <c r="CI14" s="369" t="str">
        <f ca="1">+IF(OFFSET('Water Data'!$I$28,0,10*ROW('Water Data'!I8))="","",OFFSET('Water Data'!$I$28,0,10*ROW('Water Data'!I8)))</f>
        <v/>
      </c>
      <c r="CJ14" s="369" t="str">
        <f ca="1">+IF(OFFSET('Water Data'!$I$29,0,10*ROW('Water Data'!I8))="","",OFFSET('Water Data'!$I$29,0,10*ROW('Water Data'!I8)))</f>
        <v/>
      </c>
      <c r="CK14" s="369" t="str">
        <f ca="1">+IF(OFFSET('Sanitation Data'!$D$28,0,10*ROW('Sanitation Data'!D8))="","",OFFSET('Sanitation Data'!$D$28,0,10*ROW('Sanitation Data'!D8)))</f>
        <v/>
      </c>
      <c r="CL14" s="369" t="str">
        <f ca="1">+IF(OFFSET('Sanitation Data'!$D$29,0,10*ROW('Sanitation Data'!D8))="","",OFFSET('Sanitation Data'!$D$29,0,10*ROW('Sanitation Data'!D8)))</f>
        <v/>
      </c>
      <c r="CM14" s="369" t="str">
        <f ca="1">+IF(OFFSET('Sanitation Data'!$D$30,0,10*ROW('Sanitation Data'!D8))="","",OFFSET('Sanitation Data'!$D$30,0,10*ROW('Sanitation Data'!D8)))</f>
        <v/>
      </c>
      <c r="CN14" s="369" t="str">
        <f ca="1">+IF(OFFSET('Sanitation Data'!$D$31,0,10*ROW('Sanitation Data'!D8))="","",OFFSET('Sanitation Data'!$D$31,0,10*ROW('Sanitation Data'!D8)))</f>
        <v/>
      </c>
      <c r="CO14" s="369" t="str">
        <f ca="1">+IF(OFFSET('Sanitation Data'!$D$32,0,10*ROW('Sanitation Data'!D8))="","",OFFSET('Sanitation Data'!$D$32,0,10*ROW('Sanitation Data'!D8)))</f>
        <v/>
      </c>
      <c r="CP14" s="369" t="str">
        <f ca="1">+IF(OFFSET('Sanitation Data'!$E$28,0,10*ROW('Sanitation Data'!E8))="","",OFFSET('Sanitation Data'!$E$28,0,10*ROW('Sanitation Data'!E8)))</f>
        <v/>
      </c>
      <c r="CQ14" s="369" t="str">
        <f ca="1">+IF(OFFSET('Sanitation Data'!$E$29,0,10*ROW('Sanitation Data'!E8))="","",OFFSET('Sanitation Data'!$E$29,0,10*ROW('Sanitation Data'!E8)))</f>
        <v/>
      </c>
      <c r="CR14" s="369" t="str">
        <f ca="1">+IF(OFFSET('Sanitation Data'!$E$30,0,10*ROW('Sanitation Data'!E8))="","",OFFSET('Sanitation Data'!$E$30,0,10*ROW('Sanitation Data'!E8)))</f>
        <v/>
      </c>
      <c r="CS14" s="369" t="str">
        <f ca="1">+IF(OFFSET('Sanitation Data'!$E$31,0,10*ROW('Sanitation Data'!E8))="","",OFFSET('Sanitation Data'!$E$31,0,10*ROW('Sanitation Data'!E8)))</f>
        <v/>
      </c>
      <c r="CT14" s="369" t="str">
        <f ca="1">+IF(OFFSET('Sanitation Data'!$E$32,0,10*ROW('Sanitation Data'!E8))="","",OFFSET('Sanitation Data'!$E$32,0,10*ROW('Sanitation Data'!E8)))</f>
        <v/>
      </c>
      <c r="CU14" s="369" t="str">
        <f ca="1">+IF(OFFSET('Sanitation Data'!$F$28,0,10*ROW('Sanitation Data'!F8))="","",OFFSET('Sanitation Data'!$F$28,0,10*ROW('Sanitation Data'!F8)))</f>
        <v/>
      </c>
      <c r="CV14" s="369" t="str">
        <f ca="1">+IF(OFFSET('Sanitation Data'!$F$29,0,10*ROW('Sanitation Data'!F8))="","",OFFSET('Sanitation Data'!$F$29,0,10*ROW('Sanitation Data'!F8)))</f>
        <v/>
      </c>
      <c r="CW14" s="369" t="str">
        <f ca="1">+IF(OFFSET('Sanitation Data'!$F$30,0,10*ROW('Sanitation Data'!F8))="","",OFFSET('Sanitation Data'!$F$30,0,10*ROW('Sanitation Data'!F8)))</f>
        <v/>
      </c>
      <c r="CX14" s="369" t="str">
        <f ca="1">+IF(OFFSET('Sanitation Data'!$F$31,0,10*ROW('Sanitation Data'!F8))="","",OFFSET('Sanitation Data'!$F$31,0,10*ROW('Sanitation Data'!F8)))</f>
        <v/>
      </c>
      <c r="CY14" s="369" t="str">
        <f ca="1">+IF(OFFSET('Sanitation Data'!$F$32,0,10*ROW('Sanitation Data'!F8))="","",OFFSET('Sanitation Data'!$F$32,0,10*ROW('Sanitation Data'!F8)))</f>
        <v/>
      </c>
      <c r="CZ14" s="369" t="str">
        <f ca="1">+IF(OFFSET('Sanitation Data'!$G$28,0,10*ROW('Sanitation Data'!G8))="","",OFFSET('Sanitation Data'!$G$28,0,10*ROW('Sanitation Data'!G8)))</f>
        <v/>
      </c>
      <c r="DA14" s="369" t="str">
        <f ca="1">+IF(OFFSET('Sanitation Data'!$G$29,0,10*ROW('Sanitation Data'!G8))="","",OFFSET('Sanitation Data'!$G$29,0,10*ROW('Sanitation Data'!G8)))</f>
        <v/>
      </c>
      <c r="DB14" s="369" t="str">
        <f ca="1">+IF(OFFSET('Sanitation Data'!$G$30,0,10*ROW('Sanitation Data'!G8))="","",OFFSET('Sanitation Data'!$G$30,0,10*ROW('Sanitation Data'!G8)))</f>
        <v/>
      </c>
      <c r="DC14" s="369" t="str">
        <f ca="1">+IF(OFFSET('Sanitation Data'!$G$31,0,10*ROW('Sanitation Data'!G8))="","",OFFSET('Sanitation Data'!$G$31,0,10*ROW('Sanitation Data'!G8)))</f>
        <v/>
      </c>
      <c r="DD14" s="369" t="str">
        <f ca="1">+IF(OFFSET('Sanitation Data'!$G$32,0,10*ROW('Sanitation Data'!G8))="","",OFFSET('Sanitation Data'!$G$32,0,10*ROW('Sanitation Data'!G8)))</f>
        <v/>
      </c>
      <c r="DE14" s="369" t="str">
        <f ca="1">+IF(OFFSET('Sanitation Data'!$H$28,0,10*ROW('Sanitation Data'!H8))="","",OFFSET('Sanitation Data'!$H$28,0,10*ROW('Sanitation Data'!H8)))</f>
        <v/>
      </c>
      <c r="DF14" s="369" t="str">
        <f ca="1">+IF(OFFSET('Sanitation Data'!$H$29,0,10*ROW('Sanitation Data'!H8))="","",OFFSET('Sanitation Data'!$H$29,0,10*ROW('Sanitation Data'!H8)))</f>
        <v/>
      </c>
      <c r="DG14" s="369" t="str">
        <f ca="1">+IF(OFFSET('Sanitation Data'!$H$30,0,10*ROW('Sanitation Data'!H8))="","",OFFSET('Sanitation Data'!$H$30,0,10*ROW('Sanitation Data'!H8)))</f>
        <v/>
      </c>
      <c r="DH14" s="369" t="str">
        <f ca="1">+IF(OFFSET('Sanitation Data'!$H$31,0,10*ROW('Sanitation Data'!H8))="","",OFFSET('Sanitation Data'!$H$31,0,10*ROW('Sanitation Data'!H8)))</f>
        <v/>
      </c>
      <c r="DI14" s="369" t="str">
        <f ca="1">+IF(OFFSET('Sanitation Data'!$H$32,0,10*ROW('Sanitation Data'!H8))="","",OFFSET('Sanitation Data'!$H$32,0,10*ROW('Sanitation Data'!H8)))</f>
        <v/>
      </c>
      <c r="DJ14" s="369" t="str">
        <f ca="1">+IF(OFFSET('Sanitation Data'!$I$28,0,10*ROW('Sanitation Data'!I8))="","",OFFSET('Sanitation Data'!$I$28,0,10*ROW('Sanitation Data'!I8)))</f>
        <v/>
      </c>
      <c r="DK14" s="369" t="str">
        <f ca="1">+IF(OFFSET('Sanitation Data'!$I$29,0,10*ROW('Sanitation Data'!I8))="","",OFFSET('Sanitation Data'!$I$29,0,10*ROW('Sanitation Data'!I8)))</f>
        <v/>
      </c>
      <c r="DL14" s="369" t="str">
        <f ca="1">+IF(OFFSET('Sanitation Data'!$I$30,0,10*ROW('Sanitation Data'!I8))="","",OFFSET('Sanitation Data'!$I$30,0,10*ROW('Sanitation Data'!I8)))</f>
        <v/>
      </c>
      <c r="DM14" s="369" t="str">
        <f ca="1">+IF(OFFSET('Sanitation Data'!$I$31,0,10*ROW('Sanitation Data'!I8))="","",OFFSET('Sanitation Data'!$I$31,0,10*ROW('Sanitation Data'!I8)))</f>
        <v/>
      </c>
      <c r="DN14" s="369" t="str">
        <f ca="1">+IF(OFFSET('Sanitation Data'!$I$32,0,10*ROW('Sanitation Data'!I8))="","",OFFSET('Sanitation Data'!$I$32,0,10*ROW('Sanitation Data'!I8)))</f>
        <v/>
      </c>
      <c r="DO14" s="369" t="str">
        <f ca="1">+IF(OFFSET('Hygiene Data'!$D$11,0,10*ROW('Hygiene Data'!D8))="","",OFFSET('Hygiene Data'!$D$11,0,10*ROW('Hygiene Data'!D8)))</f>
        <v/>
      </c>
      <c r="DP14" s="369" t="str">
        <f ca="1">+IF(OFFSET('Hygiene Data'!$D$12,0,10*ROW('Hygiene Data'!D8))="","",OFFSET('Hygiene Data'!$D$12,0,10*ROW('Hygiene Data'!D8)))</f>
        <v/>
      </c>
      <c r="DQ14" s="369" t="str">
        <f ca="1">+IF(OFFSET('Hygiene Data'!$D$13,0,10*ROW('Hygiene Data'!D8))="","",OFFSET('Hygiene Data'!$D$13,0,10*ROW('Hygiene Data'!D8)))</f>
        <v/>
      </c>
      <c r="DR14" s="369" t="str">
        <f ca="1">+IF(OFFSET('Hygiene Data'!$E$11,0,10*ROW('Hygiene Data'!E8))="","",OFFSET('Hygiene Data'!$E$11,0,10*ROW('Hygiene Data'!E8)))</f>
        <v/>
      </c>
      <c r="DS14" s="369" t="str">
        <f ca="1">+IF(OFFSET('Hygiene Data'!$E$12,0,10*ROW('Hygiene Data'!E8))="","",OFFSET('Hygiene Data'!$E$12,0,10*ROW('Hygiene Data'!E8)))</f>
        <v/>
      </c>
      <c r="DT14" s="369" t="str">
        <f ca="1">+IF(OFFSET('Hygiene Data'!$E$13,0,10*ROW('Hygiene Data'!E8))="","",OFFSET('Hygiene Data'!$E$13,0,10*ROW('Hygiene Data'!E8)))</f>
        <v/>
      </c>
      <c r="DU14" s="369" t="str">
        <f ca="1">+IF(OFFSET('Hygiene Data'!$F$11,0,10*ROW('Hygiene Data'!F8))="","",OFFSET('Hygiene Data'!$F$11,0,10*ROW('Hygiene Data'!F8)))</f>
        <v/>
      </c>
      <c r="DV14" s="369" t="str">
        <f ca="1">+IF(OFFSET('Hygiene Data'!$F$12,0,10*ROW('Hygiene Data'!F8))="","",OFFSET('Hygiene Data'!$F$12,0,10*ROW('Hygiene Data'!F8)))</f>
        <v/>
      </c>
      <c r="DW14" s="369" t="str">
        <f ca="1">+IF(OFFSET('Hygiene Data'!$F$13,0,10*ROW('Hygiene Data'!F8))="","",OFFSET('Hygiene Data'!$F$13,0,10*ROW('Hygiene Data'!F8)))</f>
        <v/>
      </c>
      <c r="DX14" s="369" t="str">
        <f ca="1">+IF(OFFSET('Hygiene Data'!$G$11,0,10*ROW('Hygiene Data'!G8))="","",OFFSET('Hygiene Data'!$G$11,0,10*ROW('Hygiene Data'!G8)))</f>
        <v/>
      </c>
      <c r="DY14" s="369" t="str">
        <f ca="1">+IF(OFFSET('Hygiene Data'!$G$12,0,10*ROW('Hygiene Data'!G8))="","",OFFSET('Hygiene Data'!$G$12,0,10*ROW('Hygiene Data'!G8)))</f>
        <v/>
      </c>
      <c r="DZ14" s="369" t="str">
        <f ca="1">+IF(OFFSET('Hygiene Data'!$G$13,0,10*ROW('Hygiene Data'!G8))="","",OFFSET('Hygiene Data'!$G$13,0,10*ROW('Hygiene Data'!G8)))</f>
        <v/>
      </c>
      <c r="EA14" s="369" t="str">
        <f ca="1">+IF(OFFSET('Hygiene Data'!$H$11,0,10*ROW('Hygiene Data'!H8))="","",OFFSET('Hygiene Data'!$H$11,0,10*ROW('Hygiene Data'!H8)))</f>
        <v/>
      </c>
      <c r="EB14" s="369" t="str">
        <f ca="1">+IF(OFFSET('Hygiene Data'!$H$12,0,10*ROW('Hygiene Data'!H8))="","",OFFSET('Hygiene Data'!$H$12,0,10*ROW('Hygiene Data'!H8)))</f>
        <v/>
      </c>
      <c r="EC14" s="369" t="str">
        <f ca="1">+IF(OFFSET('Hygiene Data'!$H$13,0,10*ROW('Hygiene Data'!H8))="","",OFFSET('Hygiene Data'!$H$13,0,10*ROW('Hygiene Data'!H8)))</f>
        <v/>
      </c>
      <c r="ED14" s="369" t="str">
        <f ca="1">+IF(OFFSET('Hygiene Data'!$I$11,0,10*ROW('Hygiene Data'!I8))="","",OFFSET('Hygiene Data'!$I$11,0,10*ROW('Hygiene Data'!I8)))</f>
        <v/>
      </c>
      <c r="EE14" s="369" t="str">
        <f ca="1">+IF(OFFSET('Hygiene Data'!$I$12,0,10*ROW('Hygiene Data'!I8))="","",OFFSET('Hygiene Data'!$I$12,0,10*ROW('Hygiene Data'!I8)))</f>
        <v/>
      </c>
      <c r="EF14" s="369" t="str">
        <f ca="1">+IF(OFFSET('Hygiene Data'!$I$13,0,10*ROW('Hygiene Data'!I8))="","",OFFSET('Hygiene Data'!$I$13,0,10*ROW('Hygiene Data'!I8)))</f>
        <v/>
      </c>
    </row>
    <row r="15" spans="1:136" x14ac:dyDescent="0.25">
      <c r="A15" s="478" t="str">
        <f ca="1">+IF(OFFSET('Water Data'!$B$2,0,10*ROW('Water Data'!E9))="","",OFFSET('Water Data'!$B$2,0,10*ROW('Water Data'!E9)))</f>
        <v/>
      </c>
      <c r="B15" s="47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5" t="str">
        <f t="shared" ca="1" si="0"/>
        <v/>
      </c>
      <c r="D15" s="50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9" t="str">
        <f ca="1">+IF(OFFSET('Water Data'!$D$27,0,10*ROW('Water Data'!D9))="","",OFFSET('Water Data'!$D$27,0,10*ROW('Water Data'!D9)))</f>
        <v/>
      </c>
      <c r="BT15" s="369" t="str">
        <f ca="1">+IF(OFFSET('Water Data'!$D$28,0,10*ROW('Water Data'!D9))="","",OFFSET('Water Data'!$D$28,0,10*ROW('Water Data'!D9)))</f>
        <v/>
      </c>
      <c r="BU15" s="369" t="str">
        <f ca="1">+IF(OFFSET('Water Data'!$D$29,0,10*ROW('Water Data'!D9))="","",OFFSET('Water Data'!$D$29,0,10*ROW('Water Data'!D9)))</f>
        <v/>
      </c>
      <c r="BV15" s="369" t="str">
        <f ca="1">+IF(OFFSET('Water Data'!$E$27,0,10*ROW('Water Data'!E9))="","",OFFSET('Water Data'!$E$27,0,10*ROW('Water Data'!E9)))</f>
        <v/>
      </c>
      <c r="BW15" s="369" t="str">
        <f ca="1">+IF(OFFSET('Water Data'!$E$28,0,10*ROW('Water Data'!E9))="","",OFFSET('Water Data'!$E$28,0,10*ROW('Water Data'!E9)))</f>
        <v/>
      </c>
      <c r="BX15" s="369" t="str">
        <f ca="1">+IF(OFFSET('Water Data'!$E$29,0,10*ROW('Water Data'!E9))="","",OFFSET('Water Data'!$E$29,0,10*ROW('Water Data'!E9)))</f>
        <v/>
      </c>
      <c r="BY15" s="369" t="str">
        <f ca="1">+IF(OFFSET('Water Data'!$F$27,0,10*ROW('Water Data'!F9))="","",OFFSET('Water Data'!$F$27,0,10*ROW('Water Data'!F9)))</f>
        <v/>
      </c>
      <c r="BZ15" s="369" t="str">
        <f ca="1">+IF(OFFSET('Water Data'!$F$28,0,10*ROW('Water Data'!F9))="","",OFFSET('Water Data'!$F$28,0,10*ROW('Water Data'!F9)))</f>
        <v/>
      </c>
      <c r="CA15" s="369" t="str">
        <f ca="1">+IF(OFFSET('Water Data'!$F$29,0,10*ROW('Water Data'!F9))="","",OFFSET('Water Data'!$F$29,0,10*ROW('Water Data'!F9)))</f>
        <v/>
      </c>
      <c r="CB15" s="369" t="str">
        <f ca="1">+IF(OFFSET('Water Data'!$G$27,0,10*ROW('Water Data'!G9))="","",OFFSET('Water Data'!$G$27,0,10*ROW('Water Data'!G9)))</f>
        <v/>
      </c>
      <c r="CC15" s="369" t="str">
        <f ca="1">+IF(OFFSET('Water Data'!$G$28,0,10*ROW('Water Data'!G9))="","",OFFSET('Water Data'!$G$28,0,10*ROW('Water Data'!G9)))</f>
        <v/>
      </c>
      <c r="CD15" s="369" t="str">
        <f ca="1">+IF(OFFSET('Water Data'!$G$29,0,10*ROW('Water Data'!G9))="","",OFFSET('Water Data'!$G$29,0,10*ROW('Water Data'!G9)))</f>
        <v/>
      </c>
      <c r="CE15" s="369" t="str">
        <f ca="1">+IF(OFFSET('Water Data'!$H$27,0,10*ROW('Water Data'!H9))="","",OFFSET('Water Data'!$H$27,0,10*ROW('Water Data'!H9)))</f>
        <v/>
      </c>
      <c r="CF15" s="369" t="str">
        <f ca="1">+IF(OFFSET('Water Data'!$H$28,0,10*ROW('Water Data'!H9))="","",OFFSET('Water Data'!$H$28,0,10*ROW('Water Data'!H9)))</f>
        <v/>
      </c>
      <c r="CG15" s="369" t="str">
        <f ca="1">+IF(OFFSET('Water Data'!$H$29,0,10*ROW('Water Data'!H9))="","",OFFSET('Water Data'!$H$29,0,10*ROW('Water Data'!H9)))</f>
        <v/>
      </c>
      <c r="CH15" s="369" t="str">
        <f ca="1">+IF(OFFSET('Water Data'!$I$27,0,10*ROW('Water Data'!I9))="","",OFFSET('Water Data'!$I$27,0,10*ROW('Water Data'!I9)))</f>
        <v/>
      </c>
      <c r="CI15" s="369" t="str">
        <f ca="1">+IF(OFFSET('Water Data'!$I$28,0,10*ROW('Water Data'!I9))="","",OFFSET('Water Data'!$I$28,0,10*ROW('Water Data'!I9)))</f>
        <v/>
      </c>
      <c r="CJ15" s="369" t="str">
        <f ca="1">+IF(OFFSET('Water Data'!$I$29,0,10*ROW('Water Data'!I9))="","",OFFSET('Water Data'!$I$29,0,10*ROW('Water Data'!I9)))</f>
        <v/>
      </c>
      <c r="CK15" s="369" t="str">
        <f ca="1">+IF(OFFSET('Sanitation Data'!$D$28,0,10*ROW('Sanitation Data'!D9))="","",OFFSET('Sanitation Data'!$D$28,0,10*ROW('Sanitation Data'!D9)))</f>
        <v/>
      </c>
      <c r="CL15" s="369" t="str">
        <f ca="1">+IF(OFFSET('Sanitation Data'!$D$29,0,10*ROW('Sanitation Data'!D9))="","",OFFSET('Sanitation Data'!$D$29,0,10*ROW('Sanitation Data'!D9)))</f>
        <v/>
      </c>
      <c r="CM15" s="369" t="str">
        <f ca="1">+IF(OFFSET('Sanitation Data'!$D$30,0,10*ROW('Sanitation Data'!D9))="","",OFFSET('Sanitation Data'!$D$30,0,10*ROW('Sanitation Data'!D9)))</f>
        <v/>
      </c>
      <c r="CN15" s="369" t="str">
        <f ca="1">+IF(OFFSET('Sanitation Data'!$D$31,0,10*ROW('Sanitation Data'!D9))="","",OFFSET('Sanitation Data'!$D$31,0,10*ROW('Sanitation Data'!D9)))</f>
        <v/>
      </c>
      <c r="CO15" s="369" t="str">
        <f ca="1">+IF(OFFSET('Sanitation Data'!$D$32,0,10*ROW('Sanitation Data'!D9))="","",OFFSET('Sanitation Data'!$D$32,0,10*ROW('Sanitation Data'!D9)))</f>
        <v/>
      </c>
      <c r="CP15" s="369" t="str">
        <f ca="1">+IF(OFFSET('Sanitation Data'!$E$28,0,10*ROW('Sanitation Data'!E9))="","",OFFSET('Sanitation Data'!$E$28,0,10*ROW('Sanitation Data'!E9)))</f>
        <v/>
      </c>
      <c r="CQ15" s="369" t="str">
        <f ca="1">+IF(OFFSET('Sanitation Data'!$E$29,0,10*ROW('Sanitation Data'!E9))="","",OFFSET('Sanitation Data'!$E$29,0,10*ROW('Sanitation Data'!E9)))</f>
        <v/>
      </c>
      <c r="CR15" s="369" t="str">
        <f ca="1">+IF(OFFSET('Sanitation Data'!$E$30,0,10*ROW('Sanitation Data'!E9))="","",OFFSET('Sanitation Data'!$E$30,0,10*ROW('Sanitation Data'!E9)))</f>
        <v/>
      </c>
      <c r="CS15" s="369" t="str">
        <f ca="1">+IF(OFFSET('Sanitation Data'!$E$31,0,10*ROW('Sanitation Data'!E9))="","",OFFSET('Sanitation Data'!$E$31,0,10*ROW('Sanitation Data'!E9)))</f>
        <v/>
      </c>
      <c r="CT15" s="369" t="str">
        <f ca="1">+IF(OFFSET('Sanitation Data'!$E$32,0,10*ROW('Sanitation Data'!E9))="","",OFFSET('Sanitation Data'!$E$32,0,10*ROW('Sanitation Data'!E9)))</f>
        <v/>
      </c>
      <c r="CU15" s="369" t="str">
        <f ca="1">+IF(OFFSET('Sanitation Data'!$F$28,0,10*ROW('Sanitation Data'!F9))="","",OFFSET('Sanitation Data'!$F$28,0,10*ROW('Sanitation Data'!F9)))</f>
        <v/>
      </c>
      <c r="CV15" s="369" t="str">
        <f ca="1">+IF(OFFSET('Sanitation Data'!$F$29,0,10*ROW('Sanitation Data'!F9))="","",OFFSET('Sanitation Data'!$F$29,0,10*ROW('Sanitation Data'!F9)))</f>
        <v/>
      </c>
      <c r="CW15" s="369" t="str">
        <f ca="1">+IF(OFFSET('Sanitation Data'!$F$30,0,10*ROW('Sanitation Data'!F9))="","",OFFSET('Sanitation Data'!$F$30,0,10*ROW('Sanitation Data'!F9)))</f>
        <v/>
      </c>
      <c r="CX15" s="369" t="str">
        <f ca="1">+IF(OFFSET('Sanitation Data'!$F$31,0,10*ROW('Sanitation Data'!F9))="","",OFFSET('Sanitation Data'!$F$31,0,10*ROW('Sanitation Data'!F9)))</f>
        <v/>
      </c>
      <c r="CY15" s="369" t="str">
        <f ca="1">+IF(OFFSET('Sanitation Data'!$F$32,0,10*ROW('Sanitation Data'!F9))="","",OFFSET('Sanitation Data'!$F$32,0,10*ROW('Sanitation Data'!F9)))</f>
        <v/>
      </c>
      <c r="CZ15" s="369" t="str">
        <f ca="1">+IF(OFFSET('Sanitation Data'!$G$28,0,10*ROW('Sanitation Data'!G9))="","",OFFSET('Sanitation Data'!$G$28,0,10*ROW('Sanitation Data'!G9)))</f>
        <v/>
      </c>
      <c r="DA15" s="369" t="str">
        <f ca="1">+IF(OFFSET('Sanitation Data'!$G$29,0,10*ROW('Sanitation Data'!G9))="","",OFFSET('Sanitation Data'!$G$29,0,10*ROW('Sanitation Data'!G9)))</f>
        <v/>
      </c>
      <c r="DB15" s="369" t="str">
        <f ca="1">+IF(OFFSET('Sanitation Data'!$G$30,0,10*ROW('Sanitation Data'!G9))="","",OFFSET('Sanitation Data'!$G$30,0,10*ROW('Sanitation Data'!G9)))</f>
        <v/>
      </c>
      <c r="DC15" s="369" t="str">
        <f ca="1">+IF(OFFSET('Sanitation Data'!$G$31,0,10*ROW('Sanitation Data'!G9))="","",OFFSET('Sanitation Data'!$G$31,0,10*ROW('Sanitation Data'!G9)))</f>
        <v/>
      </c>
      <c r="DD15" s="369" t="str">
        <f ca="1">+IF(OFFSET('Sanitation Data'!$G$32,0,10*ROW('Sanitation Data'!G9))="","",OFFSET('Sanitation Data'!$G$32,0,10*ROW('Sanitation Data'!G9)))</f>
        <v/>
      </c>
      <c r="DE15" s="369" t="str">
        <f ca="1">+IF(OFFSET('Sanitation Data'!$H$28,0,10*ROW('Sanitation Data'!H9))="","",OFFSET('Sanitation Data'!$H$28,0,10*ROW('Sanitation Data'!H9)))</f>
        <v/>
      </c>
      <c r="DF15" s="369" t="str">
        <f ca="1">+IF(OFFSET('Sanitation Data'!$H$29,0,10*ROW('Sanitation Data'!H9))="","",OFFSET('Sanitation Data'!$H$29,0,10*ROW('Sanitation Data'!H9)))</f>
        <v/>
      </c>
      <c r="DG15" s="369" t="str">
        <f ca="1">+IF(OFFSET('Sanitation Data'!$H$30,0,10*ROW('Sanitation Data'!H9))="","",OFFSET('Sanitation Data'!$H$30,0,10*ROW('Sanitation Data'!H9)))</f>
        <v/>
      </c>
      <c r="DH15" s="369" t="str">
        <f ca="1">+IF(OFFSET('Sanitation Data'!$H$31,0,10*ROW('Sanitation Data'!H9))="","",OFFSET('Sanitation Data'!$H$31,0,10*ROW('Sanitation Data'!H9)))</f>
        <v/>
      </c>
      <c r="DI15" s="369" t="str">
        <f ca="1">+IF(OFFSET('Sanitation Data'!$H$32,0,10*ROW('Sanitation Data'!H9))="","",OFFSET('Sanitation Data'!$H$32,0,10*ROW('Sanitation Data'!H9)))</f>
        <v/>
      </c>
      <c r="DJ15" s="369" t="str">
        <f ca="1">+IF(OFFSET('Sanitation Data'!$I$28,0,10*ROW('Sanitation Data'!I9))="","",OFFSET('Sanitation Data'!$I$28,0,10*ROW('Sanitation Data'!I9)))</f>
        <v/>
      </c>
      <c r="DK15" s="369" t="str">
        <f ca="1">+IF(OFFSET('Sanitation Data'!$I$29,0,10*ROW('Sanitation Data'!I9))="","",OFFSET('Sanitation Data'!$I$29,0,10*ROW('Sanitation Data'!I9)))</f>
        <v/>
      </c>
      <c r="DL15" s="369" t="str">
        <f ca="1">+IF(OFFSET('Sanitation Data'!$I$30,0,10*ROW('Sanitation Data'!I9))="","",OFFSET('Sanitation Data'!$I$30,0,10*ROW('Sanitation Data'!I9)))</f>
        <v/>
      </c>
      <c r="DM15" s="369" t="str">
        <f ca="1">+IF(OFFSET('Sanitation Data'!$I$31,0,10*ROW('Sanitation Data'!I9))="","",OFFSET('Sanitation Data'!$I$31,0,10*ROW('Sanitation Data'!I9)))</f>
        <v/>
      </c>
      <c r="DN15" s="369" t="str">
        <f ca="1">+IF(OFFSET('Sanitation Data'!$I$32,0,10*ROW('Sanitation Data'!I9))="","",OFFSET('Sanitation Data'!$I$32,0,10*ROW('Sanitation Data'!I9)))</f>
        <v/>
      </c>
      <c r="DO15" s="369" t="str">
        <f ca="1">+IF(OFFSET('Hygiene Data'!$D$11,0,10*ROW('Hygiene Data'!D9))="","",OFFSET('Hygiene Data'!$D$11,0,10*ROW('Hygiene Data'!D9)))</f>
        <v/>
      </c>
      <c r="DP15" s="369" t="str">
        <f ca="1">+IF(OFFSET('Hygiene Data'!$D$12,0,10*ROW('Hygiene Data'!D9))="","",OFFSET('Hygiene Data'!$D$12,0,10*ROW('Hygiene Data'!D9)))</f>
        <v/>
      </c>
      <c r="DQ15" s="369" t="str">
        <f ca="1">+IF(OFFSET('Hygiene Data'!$D$13,0,10*ROW('Hygiene Data'!D9))="","",OFFSET('Hygiene Data'!$D$13,0,10*ROW('Hygiene Data'!D9)))</f>
        <v/>
      </c>
      <c r="DR15" s="369" t="str">
        <f ca="1">+IF(OFFSET('Hygiene Data'!$E$11,0,10*ROW('Hygiene Data'!E9))="","",OFFSET('Hygiene Data'!$E$11,0,10*ROW('Hygiene Data'!E9)))</f>
        <v/>
      </c>
      <c r="DS15" s="369" t="str">
        <f ca="1">+IF(OFFSET('Hygiene Data'!$E$12,0,10*ROW('Hygiene Data'!E9))="","",OFFSET('Hygiene Data'!$E$12,0,10*ROW('Hygiene Data'!E9)))</f>
        <v/>
      </c>
      <c r="DT15" s="369" t="str">
        <f ca="1">+IF(OFFSET('Hygiene Data'!$E$13,0,10*ROW('Hygiene Data'!E9))="","",OFFSET('Hygiene Data'!$E$13,0,10*ROW('Hygiene Data'!E9)))</f>
        <v/>
      </c>
      <c r="DU15" s="369" t="str">
        <f ca="1">+IF(OFFSET('Hygiene Data'!$F$11,0,10*ROW('Hygiene Data'!F9))="","",OFFSET('Hygiene Data'!$F$11,0,10*ROW('Hygiene Data'!F9)))</f>
        <v/>
      </c>
      <c r="DV15" s="369" t="str">
        <f ca="1">+IF(OFFSET('Hygiene Data'!$F$12,0,10*ROW('Hygiene Data'!F9))="","",OFFSET('Hygiene Data'!$F$12,0,10*ROW('Hygiene Data'!F9)))</f>
        <v/>
      </c>
      <c r="DW15" s="369" t="str">
        <f ca="1">+IF(OFFSET('Hygiene Data'!$F$13,0,10*ROW('Hygiene Data'!F9))="","",OFFSET('Hygiene Data'!$F$13,0,10*ROW('Hygiene Data'!F9)))</f>
        <v/>
      </c>
      <c r="DX15" s="369" t="str">
        <f ca="1">+IF(OFFSET('Hygiene Data'!$G$11,0,10*ROW('Hygiene Data'!G9))="","",OFFSET('Hygiene Data'!$G$11,0,10*ROW('Hygiene Data'!G9)))</f>
        <v/>
      </c>
      <c r="DY15" s="369" t="str">
        <f ca="1">+IF(OFFSET('Hygiene Data'!$G$12,0,10*ROW('Hygiene Data'!G9))="","",OFFSET('Hygiene Data'!$G$12,0,10*ROW('Hygiene Data'!G9)))</f>
        <v/>
      </c>
      <c r="DZ15" s="369" t="str">
        <f ca="1">+IF(OFFSET('Hygiene Data'!$G$13,0,10*ROW('Hygiene Data'!G9))="","",OFFSET('Hygiene Data'!$G$13,0,10*ROW('Hygiene Data'!G9)))</f>
        <v/>
      </c>
      <c r="EA15" s="369" t="str">
        <f ca="1">+IF(OFFSET('Hygiene Data'!$H$11,0,10*ROW('Hygiene Data'!H9))="","",OFFSET('Hygiene Data'!$H$11,0,10*ROW('Hygiene Data'!H9)))</f>
        <v/>
      </c>
      <c r="EB15" s="369" t="str">
        <f ca="1">+IF(OFFSET('Hygiene Data'!$H$12,0,10*ROW('Hygiene Data'!H9))="","",OFFSET('Hygiene Data'!$H$12,0,10*ROW('Hygiene Data'!H9)))</f>
        <v/>
      </c>
      <c r="EC15" s="369" t="str">
        <f ca="1">+IF(OFFSET('Hygiene Data'!$H$13,0,10*ROW('Hygiene Data'!H9))="","",OFFSET('Hygiene Data'!$H$13,0,10*ROW('Hygiene Data'!H9)))</f>
        <v/>
      </c>
      <c r="ED15" s="369" t="str">
        <f ca="1">+IF(OFFSET('Hygiene Data'!$I$11,0,10*ROW('Hygiene Data'!I9))="","",OFFSET('Hygiene Data'!$I$11,0,10*ROW('Hygiene Data'!I9)))</f>
        <v/>
      </c>
      <c r="EE15" s="369" t="str">
        <f ca="1">+IF(OFFSET('Hygiene Data'!$I$12,0,10*ROW('Hygiene Data'!I9))="","",OFFSET('Hygiene Data'!$I$12,0,10*ROW('Hygiene Data'!I9)))</f>
        <v/>
      </c>
      <c r="EF15" s="369" t="str">
        <f ca="1">+IF(OFFSET('Hygiene Data'!$I$13,0,10*ROW('Hygiene Data'!I9))="","",OFFSET('Hygiene Data'!$I$13,0,10*ROW('Hygiene Data'!I9)))</f>
        <v/>
      </c>
    </row>
    <row r="16" spans="1:136" x14ac:dyDescent="0.25">
      <c r="A16" s="478" t="str">
        <f ca="1">+IF(OFFSET('Water Data'!$B$2,0,10*ROW('Water Data'!E10))="","",OFFSET('Water Data'!$B$2,0,10*ROW('Water Data'!E10)))</f>
        <v/>
      </c>
      <c r="B16" s="47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5" t="str">
        <f t="shared" ca="1" si="0"/>
        <v/>
      </c>
      <c r="D16" s="50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9" t="str">
        <f ca="1">+IF(OFFSET('Water Data'!$D$27,0,10*ROW('Water Data'!D10))="","",OFFSET('Water Data'!$D$27,0,10*ROW('Water Data'!D10)))</f>
        <v/>
      </c>
      <c r="BT16" s="369" t="str">
        <f ca="1">+IF(OFFSET('Water Data'!$D$28,0,10*ROW('Water Data'!D10))="","",OFFSET('Water Data'!$D$28,0,10*ROW('Water Data'!D10)))</f>
        <v/>
      </c>
      <c r="BU16" s="369" t="str">
        <f ca="1">+IF(OFFSET('Water Data'!$D$29,0,10*ROW('Water Data'!D10))="","",OFFSET('Water Data'!$D$29,0,10*ROW('Water Data'!D10)))</f>
        <v/>
      </c>
      <c r="BV16" s="369" t="str">
        <f ca="1">+IF(OFFSET('Water Data'!$E$27,0,10*ROW('Water Data'!E10))="","",OFFSET('Water Data'!$E$27,0,10*ROW('Water Data'!E10)))</f>
        <v/>
      </c>
      <c r="BW16" s="369" t="str">
        <f ca="1">+IF(OFFSET('Water Data'!$E$28,0,10*ROW('Water Data'!E10))="","",OFFSET('Water Data'!$E$28,0,10*ROW('Water Data'!E10)))</f>
        <v/>
      </c>
      <c r="BX16" s="369" t="str">
        <f ca="1">+IF(OFFSET('Water Data'!$E$29,0,10*ROW('Water Data'!E10))="","",OFFSET('Water Data'!$E$29,0,10*ROW('Water Data'!E10)))</f>
        <v/>
      </c>
      <c r="BY16" s="369" t="str">
        <f ca="1">+IF(OFFSET('Water Data'!$F$27,0,10*ROW('Water Data'!F10))="","",OFFSET('Water Data'!$F$27,0,10*ROW('Water Data'!F10)))</f>
        <v/>
      </c>
      <c r="BZ16" s="369" t="str">
        <f ca="1">+IF(OFFSET('Water Data'!$F$28,0,10*ROW('Water Data'!F10))="","",OFFSET('Water Data'!$F$28,0,10*ROW('Water Data'!F10)))</f>
        <v/>
      </c>
      <c r="CA16" s="369" t="str">
        <f ca="1">+IF(OFFSET('Water Data'!$F$29,0,10*ROW('Water Data'!F10))="","",OFFSET('Water Data'!$F$29,0,10*ROW('Water Data'!F10)))</f>
        <v/>
      </c>
      <c r="CB16" s="369" t="str">
        <f ca="1">+IF(OFFSET('Water Data'!$G$27,0,10*ROW('Water Data'!G10))="","",OFFSET('Water Data'!$G$27,0,10*ROW('Water Data'!G10)))</f>
        <v/>
      </c>
      <c r="CC16" s="369" t="str">
        <f ca="1">+IF(OFFSET('Water Data'!$G$28,0,10*ROW('Water Data'!G10))="","",OFFSET('Water Data'!$G$28,0,10*ROW('Water Data'!G10)))</f>
        <v/>
      </c>
      <c r="CD16" s="369" t="str">
        <f ca="1">+IF(OFFSET('Water Data'!$G$29,0,10*ROW('Water Data'!G10))="","",OFFSET('Water Data'!$G$29,0,10*ROW('Water Data'!G10)))</f>
        <v/>
      </c>
      <c r="CE16" s="369" t="str">
        <f ca="1">+IF(OFFSET('Water Data'!$H$27,0,10*ROW('Water Data'!H10))="","",OFFSET('Water Data'!$H$27,0,10*ROW('Water Data'!H10)))</f>
        <v/>
      </c>
      <c r="CF16" s="369" t="str">
        <f ca="1">+IF(OFFSET('Water Data'!$H$28,0,10*ROW('Water Data'!H10))="","",OFFSET('Water Data'!$H$28,0,10*ROW('Water Data'!H10)))</f>
        <v/>
      </c>
      <c r="CG16" s="369" t="str">
        <f ca="1">+IF(OFFSET('Water Data'!$H$29,0,10*ROW('Water Data'!H10))="","",OFFSET('Water Data'!$H$29,0,10*ROW('Water Data'!H10)))</f>
        <v/>
      </c>
      <c r="CH16" s="369" t="str">
        <f ca="1">+IF(OFFSET('Water Data'!$I$27,0,10*ROW('Water Data'!I10))="","",OFFSET('Water Data'!$I$27,0,10*ROW('Water Data'!I10)))</f>
        <v/>
      </c>
      <c r="CI16" s="369" t="str">
        <f ca="1">+IF(OFFSET('Water Data'!$I$28,0,10*ROW('Water Data'!I10))="","",OFFSET('Water Data'!$I$28,0,10*ROW('Water Data'!I10)))</f>
        <v/>
      </c>
      <c r="CJ16" s="369" t="str">
        <f ca="1">+IF(OFFSET('Water Data'!$I$29,0,10*ROW('Water Data'!I10))="","",OFFSET('Water Data'!$I$29,0,10*ROW('Water Data'!I10)))</f>
        <v/>
      </c>
      <c r="CK16" s="369" t="str">
        <f ca="1">+IF(OFFSET('Sanitation Data'!$D$28,0,10*ROW('Sanitation Data'!D10))="","",OFFSET('Sanitation Data'!$D$28,0,10*ROW('Sanitation Data'!D10)))</f>
        <v/>
      </c>
      <c r="CL16" s="369" t="str">
        <f ca="1">+IF(OFFSET('Sanitation Data'!$D$29,0,10*ROW('Sanitation Data'!D10))="","",OFFSET('Sanitation Data'!$D$29,0,10*ROW('Sanitation Data'!D10)))</f>
        <v/>
      </c>
      <c r="CM16" s="369" t="str">
        <f ca="1">+IF(OFFSET('Sanitation Data'!$D$30,0,10*ROW('Sanitation Data'!D10))="","",OFFSET('Sanitation Data'!$D$30,0,10*ROW('Sanitation Data'!D10)))</f>
        <v/>
      </c>
      <c r="CN16" s="369" t="str">
        <f ca="1">+IF(OFFSET('Sanitation Data'!$D$31,0,10*ROW('Sanitation Data'!D10))="","",OFFSET('Sanitation Data'!$D$31,0,10*ROW('Sanitation Data'!D10)))</f>
        <v/>
      </c>
      <c r="CO16" s="369" t="str">
        <f ca="1">+IF(OFFSET('Sanitation Data'!$D$32,0,10*ROW('Sanitation Data'!D10))="","",OFFSET('Sanitation Data'!$D$32,0,10*ROW('Sanitation Data'!D10)))</f>
        <v/>
      </c>
      <c r="CP16" s="369" t="str">
        <f ca="1">+IF(OFFSET('Sanitation Data'!$E$28,0,10*ROW('Sanitation Data'!E10))="","",OFFSET('Sanitation Data'!$E$28,0,10*ROW('Sanitation Data'!E10)))</f>
        <v/>
      </c>
      <c r="CQ16" s="369" t="str">
        <f ca="1">+IF(OFFSET('Sanitation Data'!$E$29,0,10*ROW('Sanitation Data'!E10))="","",OFFSET('Sanitation Data'!$E$29,0,10*ROW('Sanitation Data'!E10)))</f>
        <v/>
      </c>
      <c r="CR16" s="369" t="str">
        <f ca="1">+IF(OFFSET('Sanitation Data'!$E$30,0,10*ROW('Sanitation Data'!E10))="","",OFFSET('Sanitation Data'!$E$30,0,10*ROW('Sanitation Data'!E10)))</f>
        <v/>
      </c>
      <c r="CS16" s="369" t="str">
        <f ca="1">+IF(OFFSET('Sanitation Data'!$E$31,0,10*ROW('Sanitation Data'!E10))="","",OFFSET('Sanitation Data'!$E$31,0,10*ROW('Sanitation Data'!E10)))</f>
        <v/>
      </c>
      <c r="CT16" s="369" t="str">
        <f ca="1">+IF(OFFSET('Sanitation Data'!$E$32,0,10*ROW('Sanitation Data'!E10))="","",OFFSET('Sanitation Data'!$E$32,0,10*ROW('Sanitation Data'!E10)))</f>
        <v/>
      </c>
      <c r="CU16" s="369" t="str">
        <f ca="1">+IF(OFFSET('Sanitation Data'!$F$28,0,10*ROW('Sanitation Data'!F10))="","",OFFSET('Sanitation Data'!$F$28,0,10*ROW('Sanitation Data'!F10)))</f>
        <v/>
      </c>
      <c r="CV16" s="369" t="str">
        <f ca="1">+IF(OFFSET('Sanitation Data'!$F$29,0,10*ROW('Sanitation Data'!F10))="","",OFFSET('Sanitation Data'!$F$29,0,10*ROW('Sanitation Data'!F10)))</f>
        <v/>
      </c>
      <c r="CW16" s="369" t="str">
        <f ca="1">+IF(OFFSET('Sanitation Data'!$F$30,0,10*ROW('Sanitation Data'!F10))="","",OFFSET('Sanitation Data'!$F$30,0,10*ROW('Sanitation Data'!F10)))</f>
        <v/>
      </c>
      <c r="CX16" s="369" t="str">
        <f ca="1">+IF(OFFSET('Sanitation Data'!$F$31,0,10*ROW('Sanitation Data'!F10))="","",OFFSET('Sanitation Data'!$F$31,0,10*ROW('Sanitation Data'!F10)))</f>
        <v/>
      </c>
      <c r="CY16" s="369" t="str">
        <f ca="1">+IF(OFFSET('Sanitation Data'!$F$32,0,10*ROW('Sanitation Data'!F10))="","",OFFSET('Sanitation Data'!$F$32,0,10*ROW('Sanitation Data'!F10)))</f>
        <v/>
      </c>
      <c r="CZ16" s="369" t="str">
        <f ca="1">+IF(OFFSET('Sanitation Data'!$G$28,0,10*ROW('Sanitation Data'!G10))="","",OFFSET('Sanitation Data'!$G$28,0,10*ROW('Sanitation Data'!G10)))</f>
        <v/>
      </c>
      <c r="DA16" s="369" t="str">
        <f ca="1">+IF(OFFSET('Sanitation Data'!$G$29,0,10*ROW('Sanitation Data'!G10))="","",OFFSET('Sanitation Data'!$G$29,0,10*ROW('Sanitation Data'!G10)))</f>
        <v/>
      </c>
      <c r="DB16" s="369" t="str">
        <f ca="1">+IF(OFFSET('Sanitation Data'!$G$30,0,10*ROW('Sanitation Data'!G10))="","",OFFSET('Sanitation Data'!$G$30,0,10*ROW('Sanitation Data'!G10)))</f>
        <v/>
      </c>
      <c r="DC16" s="369" t="str">
        <f ca="1">+IF(OFFSET('Sanitation Data'!$G$31,0,10*ROW('Sanitation Data'!G10))="","",OFFSET('Sanitation Data'!$G$31,0,10*ROW('Sanitation Data'!G10)))</f>
        <v/>
      </c>
      <c r="DD16" s="369" t="str">
        <f ca="1">+IF(OFFSET('Sanitation Data'!$G$32,0,10*ROW('Sanitation Data'!G10))="","",OFFSET('Sanitation Data'!$G$32,0,10*ROW('Sanitation Data'!G10)))</f>
        <v/>
      </c>
      <c r="DE16" s="369" t="str">
        <f ca="1">+IF(OFFSET('Sanitation Data'!$H$28,0,10*ROW('Sanitation Data'!H10))="","",OFFSET('Sanitation Data'!$H$28,0,10*ROW('Sanitation Data'!H10)))</f>
        <v/>
      </c>
      <c r="DF16" s="369" t="str">
        <f ca="1">+IF(OFFSET('Sanitation Data'!$H$29,0,10*ROW('Sanitation Data'!H10))="","",OFFSET('Sanitation Data'!$H$29,0,10*ROW('Sanitation Data'!H10)))</f>
        <v/>
      </c>
      <c r="DG16" s="369" t="str">
        <f ca="1">+IF(OFFSET('Sanitation Data'!$H$30,0,10*ROW('Sanitation Data'!H10))="","",OFFSET('Sanitation Data'!$H$30,0,10*ROW('Sanitation Data'!H10)))</f>
        <v/>
      </c>
      <c r="DH16" s="369" t="str">
        <f ca="1">+IF(OFFSET('Sanitation Data'!$H$31,0,10*ROW('Sanitation Data'!H10))="","",OFFSET('Sanitation Data'!$H$31,0,10*ROW('Sanitation Data'!H10)))</f>
        <v/>
      </c>
      <c r="DI16" s="369" t="str">
        <f ca="1">+IF(OFFSET('Sanitation Data'!$H$32,0,10*ROW('Sanitation Data'!H10))="","",OFFSET('Sanitation Data'!$H$32,0,10*ROW('Sanitation Data'!H10)))</f>
        <v/>
      </c>
      <c r="DJ16" s="369" t="str">
        <f ca="1">+IF(OFFSET('Sanitation Data'!$I$28,0,10*ROW('Sanitation Data'!I10))="","",OFFSET('Sanitation Data'!$I$28,0,10*ROW('Sanitation Data'!I10)))</f>
        <v/>
      </c>
      <c r="DK16" s="369" t="str">
        <f ca="1">+IF(OFFSET('Sanitation Data'!$I$29,0,10*ROW('Sanitation Data'!I10))="","",OFFSET('Sanitation Data'!$I$29,0,10*ROW('Sanitation Data'!I10)))</f>
        <v/>
      </c>
      <c r="DL16" s="369" t="str">
        <f ca="1">+IF(OFFSET('Sanitation Data'!$I$30,0,10*ROW('Sanitation Data'!I10))="","",OFFSET('Sanitation Data'!$I$30,0,10*ROW('Sanitation Data'!I10)))</f>
        <v/>
      </c>
      <c r="DM16" s="369" t="str">
        <f ca="1">+IF(OFFSET('Sanitation Data'!$I$31,0,10*ROW('Sanitation Data'!I10))="","",OFFSET('Sanitation Data'!$I$31,0,10*ROW('Sanitation Data'!I10)))</f>
        <v/>
      </c>
      <c r="DN16" s="369" t="str">
        <f ca="1">+IF(OFFSET('Sanitation Data'!$I$32,0,10*ROW('Sanitation Data'!I10))="","",OFFSET('Sanitation Data'!$I$32,0,10*ROW('Sanitation Data'!I10)))</f>
        <v/>
      </c>
      <c r="DO16" s="369" t="str">
        <f ca="1">+IF(OFFSET('Hygiene Data'!$D$11,0,10*ROW('Hygiene Data'!D10))="","",OFFSET('Hygiene Data'!$D$11,0,10*ROW('Hygiene Data'!D10)))</f>
        <v/>
      </c>
      <c r="DP16" s="369" t="str">
        <f ca="1">+IF(OFFSET('Hygiene Data'!$D$12,0,10*ROW('Hygiene Data'!D10))="","",OFFSET('Hygiene Data'!$D$12,0,10*ROW('Hygiene Data'!D10)))</f>
        <v/>
      </c>
      <c r="DQ16" s="369" t="str">
        <f ca="1">+IF(OFFSET('Hygiene Data'!$D$13,0,10*ROW('Hygiene Data'!D10))="","",OFFSET('Hygiene Data'!$D$13,0,10*ROW('Hygiene Data'!D10)))</f>
        <v/>
      </c>
      <c r="DR16" s="369" t="str">
        <f ca="1">+IF(OFFSET('Hygiene Data'!$E$11,0,10*ROW('Hygiene Data'!E10))="","",OFFSET('Hygiene Data'!$E$11,0,10*ROW('Hygiene Data'!E10)))</f>
        <v/>
      </c>
      <c r="DS16" s="369" t="str">
        <f ca="1">+IF(OFFSET('Hygiene Data'!$E$12,0,10*ROW('Hygiene Data'!E10))="","",OFFSET('Hygiene Data'!$E$12,0,10*ROW('Hygiene Data'!E10)))</f>
        <v/>
      </c>
      <c r="DT16" s="369" t="str">
        <f ca="1">+IF(OFFSET('Hygiene Data'!$E$13,0,10*ROW('Hygiene Data'!E10))="","",OFFSET('Hygiene Data'!$E$13,0,10*ROW('Hygiene Data'!E10)))</f>
        <v/>
      </c>
      <c r="DU16" s="369" t="str">
        <f ca="1">+IF(OFFSET('Hygiene Data'!$F$11,0,10*ROW('Hygiene Data'!F10))="","",OFFSET('Hygiene Data'!$F$11,0,10*ROW('Hygiene Data'!F10)))</f>
        <v/>
      </c>
      <c r="DV16" s="369" t="str">
        <f ca="1">+IF(OFFSET('Hygiene Data'!$F$12,0,10*ROW('Hygiene Data'!F10))="","",OFFSET('Hygiene Data'!$F$12,0,10*ROW('Hygiene Data'!F10)))</f>
        <v/>
      </c>
      <c r="DW16" s="369" t="str">
        <f ca="1">+IF(OFFSET('Hygiene Data'!$F$13,0,10*ROW('Hygiene Data'!F10))="","",OFFSET('Hygiene Data'!$F$13,0,10*ROW('Hygiene Data'!F10)))</f>
        <v/>
      </c>
      <c r="DX16" s="369" t="str">
        <f ca="1">+IF(OFFSET('Hygiene Data'!$G$11,0,10*ROW('Hygiene Data'!G10))="","",OFFSET('Hygiene Data'!$G$11,0,10*ROW('Hygiene Data'!G10)))</f>
        <v/>
      </c>
      <c r="DY16" s="369" t="str">
        <f ca="1">+IF(OFFSET('Hygiene Data'!$G$12,0,10*ROW('Hygiene Data'!G10))="","",OFFSET('Hygiene Data'!$G$12,0,10*ROW('Hygiene Data'!G10)))</f>
        <v/>
      </c>
      <c r="DZ16" s="369" t="str">
        <f ca="1">+IF(OFFSET('Hygiene Data'!$G$13,0,10*ROW('Hygiene Data'!G10))="","",OFFSET('Hygiene Data'!$G$13,0,10*ROW('Hygiene Data'!G10)))</f>
        <v/>
      </c>
      <c r="EA16" s="369" t="str">
        <f ca="1">+IF(OFFSET('Hygiene Data'!$H$11,0,10*ROW('Hygiene Data'!H10))="","",OFFSET('Hygiene Data'!$H$11,0,10*ROW('Hygiene Data'!H10)))</f>
        <v/>
      </c>
      <c r="EB16" s="369" t="str">
        <f ca="1">+IF(OFFSET('Hygiene Data'!$H$12,0,10*ROW('Hygiene Data'!H10))="","",OFFSET('Hygiene Data'!$H$12,0,10*ROW('Hygiene Data'!H10)))</f>
        <v/>
      </c>
      <c r="EC16" s="369" t="str">
        <f ca="1">+IF(OFFSET('Hygiene Data'!$H$13,0,10*ROW('Hygiene Data'!H10))="","",OFFSET('Hygiene Data'!$H$13,0,10*ROW('Hygiene Data'!H10)))</f>
        <v/>
      </c>
      <c r="ED16" s="369" t="str">
        <f ca="1">+IF(OFFSET('Hygiene Data'!$I$11,0,10*ROW('Hygiene Data'!I10))="","",OFFSET('Hygiene Data'!$I$11,0,10*ROW('Hygiene Data'!I10)))</f>
        <v/>
      </c>
      <c r="EE16" s="369" t="str">
        <f ca="1">+IF(OFFSET('Hygiene Data'!$I$12,0,10*ROW('Hygiene Data'!I10))="","",OFFSET('Hygiene Data'!$I$12,0,10*ROW('Hygiene Data'!I10)))</f>
        <v/>
      </c>
      <c r="EF16" s="369" t="str">
        <f ca="1">+IF(OFFSET('Hygiene Data'!$I$13,0,10*ROW('Hygiene Data'!I10))="","",OFFSET('Hygiene Data'!$I$13,0,10*ROW('Hygiene Data'!I10)))</f>
        <v/>
      </c>
    </row>
    <row r="17" spans="1:136" x14ac:dyDescent="0.25">
      <c r="A17" s="478" t="str">
        <f ca="1">+IF(OFFSET('Water Data'!$B$2,0,10*ROW('Water Data'!E11))="","",OFFSET('Water Data'!$B$2,0,10*ROW('Water Data'!E11)))</f>
        <v/>
      </c>
      <c r="B17" s="47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5" t="str">
        <f t="shared" ca="1" si="0"/>
        <v/>
      </c>
      <c r="D17" s="50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9" t="str">
        <f ca="1">+IF(OFFSET('Water Data'!$D$27,0,10*ROW('Water Data'!D11))="","",OFFSET('Water Data'!$D$27,0,10*ROW('Water Data'!D11)))</f>
        <v/>
      </c>
      <c r="BT17" s="369" t="str">
        <f ca="1">+IF(OFFSET('Water Data'!$D$28,0,10*ROW('Water Data'!D11))="","",OFFSET('Water Data'!$D$28,0,10*ROW('Water Data'!D11)))</f>
        <v/>
      </c>
      <c r="BU17" s="369" t="str">
        <f ca="1">+IF(OFFSET('Water Data'!$D$29,0,10*ROW('Water Data'!D11))="","",OFFSET('Water Data'!$D$29,0,10*ROW('Water Data'!D11)))</f>
        <v/>
      </c>
      <c r="BV17" s="369" t="str">
        <f ca="1">+IF(OFFSET('Water Data'!$E$27,0,10*ROW('Water Data'!E11))="","",OFFSET('Water Data'!$E$27,0,10*ROW('Water Data'!E11)))</f>
        <v/>
      </c>
      <c r="BW17" s="369" t="str">
        <f ca="1">+IF(OFFSET('Water Data'!$E$28,0,10*ROW('Water Data'!E11))="","",OFFSET('Water Data'!$E$28,0,10*ROW('Water Data'!E11)))</f>
        <v/>
      </c>
      <c r="BX17" s="369" t="str">
        <f ca="1">+IF(OFFSET('Water Data'!$E$29,0,10*ROW('Water Data'!E11))="","",OFFSET('Water Data'!$E$29,0,10*ROW('Water Data'!E11)))</f>
        <v/>
      </c>
      <c r="BY17" s="369" t="str">
        <f ca="1">+IF(OFFSET('Water Data'!$F$27,0,10*ROW('Water Data'!F11))="","",OFFSET('Water Data'!$F$27,0,10*ROW('Water Data'!F11)))</f>
        <v/>
      </c>
      <c r="BZ17" s="369" t="str">
        <f ca="1">+IF(OFFSET('Water Data'!$F$28,0,10*ROW('Water Data'!F11))="","",OFFSET('Water Data'!$F$28,0,10*ROW('Water Data'!F11)))</f>
        <v/>
      </c>
      <c r="CA17" s="369" t="str">
        <f ca="1">+IF(OFFSET('Water Data'!$F$29,0,10*ROW('Water Data'!F11))="","",OFFSET('Water Data'!$F$29,0,10*ROW('Water Data'!F11)))</f>
        <v/>
      </c>
      <c r="CB17" s="369" t="str">
        <f ca="1">+IF(OFFSET('Water Data'!$G$27,0,10*ROW('Water Data'!G11))="","",OFFSET('Water Data'!$G$27,0,10*ROW('Water Data'!G11)))</f>
        <v/>
      </c>
      <c r="CC17" s="369" t="str">
        <f ca="1">+IF(OFFSET('Water Data'!$G$28,0,10*ROW('Water Data'!G11))="","",OFFSET('Water Data'!$G$28,0,10*ROW('Water Data'!G11)))</f>
        <v/>
      </c>
      <c r="CD17" s="369" t="str">
        <f ca="1">+IF(OFFSET('Water Data'!$G$29,0,10*ROW('Water Data'!G11))="","",OFFSET('Water Data'!$G$29,0,10*ROW('Water Data'!G11)))</f>
        <v/>
      </c>
      <c r="CE17" s="369" t="str">
        <f ca="1">+IF(OFFSET('Water Data'!$H$27,0,10*ROW('Water Data'!H11))="","",OFFSET('Water Data'!$H$27,0,10*ROW('Water Data'!H11)))</f>
        <v/>
      </c>
      <c r="CF17" s="369" t="str">
        <f ca="1">+IF(OFFSET('Water Data'!$H$28,0,10*ROW('Water Data'!H11))="","",OFFSET('Water Data'!$H$28,0,10*ROW('Water Data'!H11)))</f>
        <v/>
      </c>
      <c r="CG17" s="369" t="str">
        <f ca="1">+IF(OFFSET('Water Data'!$H$29,0,10*ROW('Water Data'!H11))="","",OFFSET('Water Data'!$H$29,0,10*ROW('Water Data'!H11)))</f>
        <v/>
      </c>
      <c r="CH17" s="369" t="str">
        <f ca="1">+IF(OFFSET('Water Data'!$I$27,0,10*ROW('Water Data'!I11))="","",OFFSET('Water Data'!$I$27,0,10*ROW('Water Data'!I11)))</f>
        <v/>
      </c>
      <c r="CI17" s="369" t="str">
        <f ca="1">+IF(OFFSET('Water Data'!$I$28,0,10*ROW('Water Data'!I11))="","",OFFSET('Water Data'!$I$28,0,10*ROW('Water Data'!I11)))</f>
        <v/>
      </c>
      <c r="CJ17" s="369" t="str">
        <f ca="1">+IF(OFFSET('Water Data'!$I$29,0,10*ROW('Water Data'!I11))="","",OFFSET('Water Data'!$I$29,0,10*ROW('Water Data'!I11)))</f>
        <v/>
      </c>
      <c r="CK17" s="369" t="str">
        <f ca="1">+IF(OFFSET('Sanitation Data'!$D$28,0,10*ROW('Sanitation Data'!D11))="","",OFFSET('Sanitation Data'!$D$28,0,10*ROW('Sanitation Data'!D11)))</f>
        <v/>
      </c>
      <c r="CL17" s="369" t="str">
        <f ca="1">+IF(OFFSET('Sanitation Data'!$D$29,0,10*ROW('Sanitation Data'!D11))="","",OFFSET('Sanitation Data'!$D$29,0,10*ROW('Sanitation Data'!D11)))</f>
        <v/>
      </c>
      <c r="CM17" s="369" t="str">
        <f ca="1">+IF(OFFSET('Sanitation Data'!$D$30,0,10*ROW('Sanitation Data'!D11))="","",OFFSET('Sanitation Data'!$D$30,0,10*ROW('Sanitation Data'!D11)))</f>
        <v/>
      </c>
      <c r="CN17" s="369" t="str">
        <f ca="1">+IF(OFFSET('Sanitation Data'!$D$31,0,10*ROW('Sanitation Data'!D11))="","",OFFSET('Sanitation Data'!$D$31,0,10*ROW('Sanitation Data'!D11)))</f>
        <v/>
      </c>
      <c r="CO17" s="369" t="str">
        <f ca="1">+IF(OFFSET('Sanitation Data'!$D$32,0,10*ROW('Sanitation Data'!D11))="","",OFFSET('Sanitation Data'!$D$32,0,10*ROW('Sanitation Data'!D11)))</f>
        <v/>
      </c>
      <c r="CP17" s="369" t="str">
        <f ca="1">+IF(OFFSET('Sanitation Data'!$E$28,0,10*ROW('Sanitation Data'!E11))="","",OFFSET('Sanitation Data'!$E$28,0,10*ROW('Sanitation Data'!E11)))</f>
        <v/>
      </c>
      <c r="CQ17" s="369" t="str">
        <f ca="1">+IF(OFFSET('Sanitation Data'!$E$29,0,10*ROW('Sanitation Data'!E11))="","",OFFSET('Sanitation Data'!$E$29,0,10*ROW('Sanitation Data'!E11)))</f>
        <v/>
      </c>
      <c r="CR17" s="369" t="str">
        <f ca="1">+IF(OFFSET('Sanitation Data'!$E$30,0,10*ROW('Sanitation Data'!E11))="","",OFFSET('Sanitation Data'!$E$30,0,10*ROW('Sanitation Data'!E11)))</f>
        <v/>
      </c>
      <c r="CS17" s="369" t="str">
        <f ca="1">+IF(OFFSET('Sanitation Data'!$E$31,0,10*ROW('Sanitation Data'!E11))="","",OFFSET('Sanitation Data'!$E$31,0,10*ROW('Sanitation Data'!E11)))</f>
        <v/>
      </c>
      <c r="CT17" s="369" t="str">
        <f ca="1">+IF(OFFSET('Sanitation Data'!$E$32,0,10*ROW('Sanitation Data'!E11))="","",OFFSET('Sanitation Data'!$E$32,0,10*ROW('Sanitation Data'!E11)))</f>
        <v/>
      </c>
      <c r="CU17" s="369" t="str">
        <f ca="1">+IF(OFFSET('Sanitation Data'!$F$28,0,10*ROW('Sanitation Data'!F11))="","",OFFSET('Sanitation Data'!$F$28,0,10*ROW('Sanitation Data'!F11)))</f>
        <v/>
      </c>
      <c r="CV17" s="369" t="str">
        <f ca="1">+IF(OFFSET('Sanitation Data'!$F$29,0,10*ROW('Sanitation Data'!F11))="","",OFFSET('Sanitation Data'!$F$29,0,10*ROW('Sanitation Data'!F11)))</f>
        <v/>
      </c>
      <c r="CW17" s="369" t="str">
        <f ca="1">+IF(OFFSET('Sanitation Data'!$F$30,0,10*ROW('Sanitation Data'!F11))="","",OFFSET('Sanitation Data'!$F$30,0,10*ROW('Sanitation Data'!F11)))</f>
        <v/>
      </c>
      <c r="CX17" s="369" t="str">
        <f ca="1">+IF(OFFSET('Sanitation Data'!$F$31,0,10*ROW('Sanitation Data'!F11))="","",OFFSET('Sanitation Data'!$F$31,0,10*ROW('Sanitation Data'!F11)))</f>
        <v/>
      </c>
      <c r="CY17" s="369" t="str">
        <f ca="1">+IF(OFFSET('Sanitation Data'!$F$32,0,10*ROW('Sanitation Data'!F11))="","",OFFSET('Sanitation Data'!$F$32,0,10*ROW('Sanitation Data'!F11)))</f>
        <v/>
      </c>
      <c r="CZ17" s="369" t="str">
        <f ca="1">+IF(OFFSET('Sanitation Data'!$G$28,0,10*ROW('Sanitation Data'!G11))="","",OFFSET('Sanitation Data'!$G$28,0,10*ROW('Sanitation Data'!G11)))</f>
        <v/>
      </c>
      <c r="DA17" s="369" t="str">
        <f ca="1">+IF(OFFSET('Sanitation Data'!$G$29,0,10*ROW('Sanitation Data'!G11))="","",OFFSET('Sanitation Data'!$G$29,0,10*ROW('Sanitation Data'!G11)))</f>
        <v/>
      </c>
      <c r="DB17" s="369" t="str">
        <f ca="1">+IF(OFFSET('Sanitation Data'!$G$30,0,10*ROW('Sanitation Data'!G11))="","",OFFSET('Sanitation Data'!$G$30,0,10*ROW('Sanitation Data'!G11)))</f>
        <v/>
      </c>
      <c r="DC17" s="369" t="str">
        <f ca="1">+IF(OFFSET('Sanitation Data'!$G$31,0,10*ROW('Sanitation Data'!G11))="","",OFFSET('Sanitation Data'!$G$31,0,10*ROW('Sanitation Data'!G11)))</f>
        <v/>
      </c>
      <c r="DD17" s="369" t="str">
        <f ca="1">+IF(OFFSET('Sanitation Data'!$G$32,0,10*ROW('Sanitation Data'!G11))="","",OFFSET('Sanitation Data'!$G$32,0,10*ROW('Sanitation Data'!G11)))</f>
        <v/>
      </c>
      <c r="DE17" s="369" t="str">
        <f ca="1">+IF(OFFSET('Sanitation Data'!$H$28,0,10*ROW('Sanitation Data'!H11))="","",OFFSET('Sanitation Data'!$H$28,0,10*ROW('Sanitation Data'!H11)))</f>
        <v/>
      </c>
      <c r="DF17" s="369" t="str">
        <f ca="1">+IF(OFFSET('Sanitation Data'!$H$29,0,10*ROW('Sanitation Data'!H11))="","",OFFSET('Sanitation Data'!$H$29,0,10*ROW('Sanitation Data'!H11)))</f>
        <v/>
      </c>
      <c r="DG17" s="369" t="str">
        <f ca="1">+IF(OFFSET('Sanitation Data'!$H$30,0,10*ROW('Sanitation Data'!H11))="","",OFFSET('Sanitation Data'!$H$30,0,10*ROW('Sanitation Data'!H11)))</f>
        <v/>
      </c>
      <c r="DH17" s="369" t="str">
        <f ca="1">+IF(OFFSET('Sanitation Data'!$H$31,0,10*ROW('Sanitation Data'!H11))="","",OFFSET('Sanitation Data'!$H$31,0,10*ROW('Sanitation Data'!H11)))</f>
        <v/>
      </c>
      <c r="DI17" s="369" t="str">
        <f ca="1">+IF(OFFSET('Sanitation Data'!$H$32,0,10*ROW('Sanitation Data'!H11))="","",OFFSET('Sanitation Data'!$H$32,0,10*ROW('Sanitation Data'!H11)))</f>
        <v/>
      </c>
      <c r="DJ17" s="369" t="str">
        <f ca="1">+IF(OFFSET('Sanitation Data'!$I$28,0,10*ROW('Sanitation Data'!I11))="","",OFFSET('Sanitation Data'!$I$28,0,10*ROW('Sanitation Data'!I11)))</f>
        <v/>
      </c>
      <c r="DK17" s="369" t="str">
        <f ca="1">+IF(OFFSET('Sanitation Data'!$I$29,0,10*ROW('Sanitation Data'!I11))="","",OFFSET('Sanitation Data'!$I$29,0,10*ROW('Sanitation Data'!I11)))</f>
        <v/>
      </c>
      <c r="DL17" s="369" t="str">
        <f ca="1">+IF(OFFSET('Sanitation Data'!$I$30,0,10*ROW('Sanitation Data'!I11))="","",OFFSET('Sanitation Data'!$I$30,0,10*ROW('Sanitation Data'!I11)))</f>
        <v/>
      </c>
      <c r="DM17" s="369" t="str">
        <f ca="1">+IF(OFFSET('Sanitation Data'!$I$31,0,10*ROW('Sanitation Data'!I11))="","",OFFSET('Sanitation Data'!$I$31,0,10*ROW('Sanitation Data'!I11)))</f>
        <v/>
      </c>
      <c r="DN17" s="369" t="str">
        <f ca="1">+IF(OFFSET('Sanitation Data'!$I$32,0,10*ROW('Sanitation Data'!I11))="","",OFFSET('Sanitation Data'!$I$32,0,10*ROW('Sanitation Data'!I11)))</f>
        <v/>
      </c>
      <c r="DO17" s="369" t="str">
        <f ca="1">+IF(OFFSET('Hygiene Data'!$D$11,0,10*ROW('Hygiene Data'!D11))="","",OFFSET('Hygiene Data'!$D$11,0,10*ROW('Hygiene Data'!D11)))</f>
        <v/>
      </c>
      <c r="DP17" s="369" t="str">
        <f ca="1">+IF(OFFSET('Hygiene Data'!$D$12,0,10*ROW('Hygiene Data'!D11))="","",OFFSET('Hygiene Data'!$D$12,0,10*ROW('Hygiene Data'!D11)))</f>
        <v/>
      </c>
      <c r="DQ17" s="369" t="str">
        <f ca="1">+IF(OFFSET('Hygiene Data'!$D$13,0,10*ROW('Hygiene Data'!D11))="","",OFFSET('Hygiene Data'!$D$13,0,10*ROW('Hygiene Data'!D11)))</f>
        <v/>
      </c>
      <c r="DR17" s="369" t="str">
        <f ca="1">+IF(OFFSET('Hygiene Data'!$E$11,0,10*ROW('Hygiene Data'!E11))="","",OFFSET('Hygiene Data'!$E$11,0,10*ROW('Hygiene Data'!E11)))</f>
        <v/>
      </c>
      <c r="DS17" s="369" t="str">
        <f ca="1">+IF(OFFSET('Hygiene Data'!$E$12,0,10*ROW('Hygiene Data'!E11))="","",OFFSET('Hygiene Data'!$E$12,0,10*ROW('Hygiene Data'!E11)))</f>
        <v/>
      </c>
      <c r="DT17" s="369" t="str">
        <f ca="1">+IF(OFFSET('Hygiene Data'!$E$13,0,10*ROW('Hygiene Data'!E11))="","",OFFSET('Hygiene Data'!$E$13,0,10*ROW('Hygiene Data'!E11)))</f>
        <v/>
      </c>
      <c r="DU17" s="369" t="str">
        <f ca="1">+IF(OFFSET('Hygiene Data'!$F$11,0,10*ROW('Hygiene Data'!F11))="","",OFFSET('Hygiene Data'!$F$11,0,10*ROW('Hygiene Data'!F11)))</f>
        <v/>
      </c>
      <c r="DV17" s="369" t="str">
        <f ca="1">+IF(OFFSET('Hygiene Data'!$F$12,0,10*ROW('Hygiene Data'!F11))="","",OFFSET('Hygiene Data'!$F$12,0,10*ROW('Hygiene Data'!F11)))</f>
        <v/>
      </c>
      <c r="DW17" s="369" t="str">
        <f ca="1">+IF(OFFSET('Hygiene Data'!$F$13,0,10*ROW('Hygiene Data'!F11))="","",OFFSET('Hygiene Data'!$F$13,0,10*ROW('Hygiene Data'!F11)))</f>
        <v/>
      </c>
      <c r="DX17" s="369" t="str">
        <f ca="1">+IF(OFFSET('Hygiene Data'!$G$11,0,10*ROW('Hygiene Data'!G11))="","",OFFSET('Hygiene Data'!$G$11,0,10*ROW('Hygiene Data'!G11)))</f>
        <v/>
      </c>
      <c r="DY17" s="369" t="str">
        <f ca="1">+IF(OFFSET('Hygiene Data'!$G$12,0,10*ROW('Hygiene Data'!G11))="","",OFFSET('Hygiene Data'!$G$12,0,10*ROW('Hygiene Data'!G11)))</f>
        <v/>
      </c>
      <c r="DZ17" s="369" t="str">
        <f ca="1">+IF(OFFSET('Hygiene Data'!$G$13,0,10*ROW('Hygiene Data'!G11))="","",OFFSET('Hygiene Data'!$G$13,0,10*ROW('Hygiene Data'!G11)))</f>
        <v/>
      </c>
      <c r="EA17" s="369" t="str">
        <f ca="1">+IF(OFFSET('Hygiene Data'!$H$11,0,10*ROW('Hygiene Data'!H11))="","",OFFSET('Hygiene Data'!$H$11,0,10*ROW('Hygiene Data'!H11)))</f>
        <v/>
      </c>
      <c r="EB17" s="369" t="str">
        <f ca="1">+IF(OFFSET('Hygiene Data'!$H$12,0,10*ROW('Hygiene Data'!H11))="","",OFFSET('Hygiene Data'!$H$12,0,10*ROW('Hygiene Data'!H11)))</f>
        <v/>
      </c>
      <c r="EC17" s="369" t="str">
        <f ca="1">+IF(OFFSET('Hygiene Data'!$H$13,0,10*ROW('Hygiene Data'!H11))="","",OFFSET('Hygiene Data'!$H$13,0,10*ROW('Hygiene Data'!H11)))</f>
        <v/>
      </c>
      <c r="ED17" s="369" t="str">
        <f ca="1">+IF(OFFSET('Hygiene Data'!$I$11,0,10*ROW('Hygiene Data'!I11))="","",OFFSET('Hygiene Data'!$I$11,0,10*ROW('Hygiene Data'!I11)))</f>
        <v/>
      </c>
      <c r="EE17" s="369" t="str">
        <f ca="1">+IF(OFFSET('Hygiene Data'!$I$12,0,10*ROW('Hygiene Data'!I11))="","",OFFSET('Hygiene Data'!$I$12,0,10*ROW('Hygiene Data'!I11)))</f>
        <v/>
      </c>
      <c r="EF17" s="369" t="str">
        <f ca="1">+IF(OFFSET('Hygiene Data'!$I$13,0,10*ROW('Hygiene Data'!I11))="","",OFFSET('Hygiene Data'!$I$13,0,10*ROW('Hygiene Data'!I11)))</f>
        <v/>
      </c>
    </row>
    <row r="18" spans="1:136" x14ac:dyDescent="0.25">
      <c r="A18" s="478" t="str">
        <f ca="1">+IF(OFFSET('Water Data'!$B$2,0,10*ROW('Water Data'!E12))="","",OFFSET('Water Data'!$B$2,0,10*ROW('Water Data'!E12)))</f>
        <v/>
      </c>
      <c r="B18" s="47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5" t="str">
        <f t="shared" ca="1" si="0"/>
        <v/>
      </c>
      <c r="D18" s="50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9" t="str">
        <f ca="1">+IF(OFFSET('Water Data'!$D$27,0,10*ROW('Water Data'!D12))="","",OFFSET('Water Data'!$D$27,0,10*ROW('Water Data'!D12)))</f>
        <v/>
      </c>
      <c r="BT18" s="369" t="str">
        <f ca="1">+IF(OFFSET('Water Data'!$D$28,0,10*ROW('Water Data'!D12))="","",OFFSET('Water Data'!$D$28,0,10*ROW('Water Data'!D12)))</f>
        <v/>
      </c>
      <c r="BU18" s="369" t="str">
        <f ca="1">+IF(OFFSET('Water Data'!$D$29,0,10*ROW('Water Data'!D12))="","",OFFSET('Water Data'!$D$29,0,10*ROW('Water Data'!D12)))</f>
        <v/>
      </c>
      <c r="BV18" s="369" t="str">
        <f ca="1">+IF(OFFSET('Water Data'!$E$27,0,10*ROW('Water Data'!E12))="","",OFFSET('Water Data'!$E$27,0,10*ROW('Water Data'!E12)))</f>
        <v/>
      </c>
      <c r="BW18" s="369" t="str">
        <f ca="1">+IF(OFFSET('Water Data'!$E$28,0,10*ROW('Water Data'!E12))="","",OFFSET('Water Data'!$E$28,0,10*ROW('Water Data'!E12)))</f>
        <v/>
      </c>
      <c r="BX18" s="369" t="str">
        <f ca="1">+IF(OFFSET('Water Data'!$E$29,0,10*ROW('Water Data'!E12))="","",OFFSET('Water Data'!$E$29,0,10*ROW('Water Data'!E12)))</f>
        <v/>
      </c>
      <c r="BY18" s="369" t="str">
        <f ca="1">+IF(OFFSET('Water Data'!$F$27,0,10*ROW('Water Data'!F12))="","",OFFSET('Water Data'!$F$27,0,10*ROW('Water Data'!F12)))</f>
        <v/>
      </c>
      <c r="BZ18" s="369" t="str">
        <f ca="1">+IF(OFFSET('Water Data'!$F$28,0,10*ROW('Water Data'!F12))="","",OFFSET('Water Data'!$F$28,0,10*ROW('Water Data'!F12)))</f>
        <v/>
      </c>
      <c r="CA18" s="369" t="str">
        <f ca="1">+IF(OFFSET('Water Data'!$F$29,0,10*ROW('Water Data'!F12))="","",OFFSET('Water Data'!$F$29,0,10*ROW('Water Data'!F12)))</f>
        <v/>
      </c>
      <c r="CB18" s="369" t="str">
        <f ca="1">+IF(OFFSET('Water Data'!$G$27,0,10*ROW('Water Data'!G12))="","",OFFSET('Water Data'!$G$27,0,10*ROW('Water Data'!G12)))</f>
        <v/>
      </c>
      <c r="CC18" s="369" t="str">
        <f ca="1">+IF(OFFSET('Water Data'!$G$28,0,10*ROW('Water Data'!G12))="","",OFFSET('Water Data'!$G$28,0,10*ROW('Water Data'!G12)))</f>
        <v/>
      </c>
      <c r="CD18" s="369" t="str">
        <f ca="1">+IF(OFFSET('Water Data'!$G$29,0,10*ROW('Water Data'!G12))="","",OFFSET('Water Data'!$G$29,0,10*ROW('Water Data'!G12)))</f>
        <v/>
      </c>
      <c r="CE18" s="369" t="str">
        <f ca="1">+IF(OFFSET('Water Data'!$H$27,0,10*ROW('Water Data'!H12))="","",OFFSET('Water Data'!$H$27,0,10*ROW('Water Data'!H12)))</f>
        <v/>
      </c>
      <c r="CF18" s="369" t="str">
        <f ca="1">+IF(OFFSET('Water Data'!$H$28,0,10*ROW('Water Data'!H12))="","",OFFSET('Water Data'!$H$28,0,10*ROW('Water Data'!H12)))</f>
        <v/>
      </c>
      <c r="CG18" s="369" t="str">
        <f ca="1">+IF(OFFSET('Water Data'!$H$29,0,10*ROW('Water Data'!H12))="","",OFFSET('Water Data'!$H$29,0,10*ROW('Water Data'!H12)))</f>
        <v/>
      </c>
      <c r="CH18" s="369" t="str">
        <f ca="1">+IF(OFFSET('Water Data'!$I$27,0,10*ROW('Water Data'!I12))="","",OFFSET('Water Data'!$I$27,0,10*ROW('Water Data'!I12)))</f>
        <v/>
      </c>
      <c r="CI18" s="369" t="str">
        <f ca="1">+IF(OFFSET('Water Data'!$I$28,0,10*ROW('Water Data'!I12))="","",OFFSET('Water Data'!$I$28,0,10*ROW('Water Data'!I12)))</f>
        <v/>
      </c>
      <c r="CJ18" s="369" t="str">
        <f ca="1">+IF(OFFSET('Water Data'!$I$29,0,10*ROW('Water Data'!I12))="","",OFFSET('Water Data'!$I$29,0,10*ROW('Water Data'!I12)))</f>
        <v/>
      </c>
      <c r="CK18" s="369" t="str">
        <f ca="1">+IF(OFFSET('Sanitation Data'!$D$28,0,10*ROW('Sanitation Data'!D12))="","",OFFSET('Sanitation Data'!$D$28,0,10*ROW('Sanitation Data'!D12)))</f>
        <v/>
      </c>
      <c r="CL18" s="369" t="str">
        <f ca="1">+IF(OFFSET('Sanitation Data'!$D$29,0,10*ROW('Sanitation Data'!D12))="","",OFFSET('Sanitation Data'!$D$29,0,10*ROW('Sanitation Data'!D12)))</f>
        <v/>
      </c>
      <c r="CM18" s="369" t="str">
        <f ca="1">+IF(OFFSET('Sanitation Data'!$D$30,0,10*ROW('Sanitation Data'!D12))="","",OFFSET('Sanitation Data'!$D$30,0,10*ROW('Sanitation Data'!D12)))</f>
        <v/>
      </c>
      <c r="CN18" s="369" t="str">
        <f ca="1">+IF(OFFSET('Sanitation Data'!$D$31,0,10*ROW('Sanitation Data'!D12))="","",OFFSET('Sanitation Data'!$D$31,0,10*ROW('Sanitation Data'!D12)))</f>
        <v/>
      </c>
      <c r="CO18" s="369" t="str">
        <f ca="1">+IF(OFFSET('Sanitation Data'!$D$32,0,10*ROW('Sanitation Data'!D12))="","",OFFSET('Sanitation Data'!$D$32,0,10*ROW('Sanitation Data'!D12)))</f>
        <v/>
      </c>
      <c r="CP18" s="369" t="str">
        <f ca="1">+IF(OFFSET('Sanitation Data'!$E$28,0,10*ROW('Sanitation Data'!E12))="","",OFFSET('Sanitation Data'!$E$28,0,10*ROW('Sanitation Data'!E12)))</f>
        <v/>
      </c>
      <c r="CQ18" s="369" t="str">
        <f ca="1">+IF(OFFSET('Sanitation Data'!$E$29,0,10*ROW('Sanitation Data'!E12))="","",OFFSET('Sanitation Data'!$E$29,0,10*ROW('Sanitation Data'!E12)))</f>
        <v/>
      </c>
      <c r="CR18" s="369" t="str">
        <f ca="1">+IF(OFFSET('Sanitation Data'!$E$30,0,10*ROW('Sanitation Data'!E12))="","",OFFSET('Sanitation Data'!$E$30,0,10*ROW('Sanitation Data'!E12)))</f>
        <v/>
      </c>
      <c r="CS18" s="369" t="str">
        <f ca="1">+IF(OFFSET('Sanitation Data'!$E$31,0,10*ROW('Sanitation Data'!E12))="","",OFFSET('Sanitation Data'!$E$31,0,10*ROW('Sanitation Data'!E12)))</f>
        <v/>
      </c>
      <c r="CT18" s="369" t="str">
        <f ca="1">+IF(OFFSET('Sanitation Data'!$E$32,0,10*ROW('Sanitation Data'!E12))="","",OFFSET('Sanitation Data'!$E$32,0,10*ROW('Sanitation Data'!E12)))</f>
        <v/>
      </c>
      <c r="CU18" s="369" t="str">
        <f ca="1">+IF(OFFSET('Sanitation Data'!$F$28,0,10*ROW('Sanitation Data'!F12))="","",OFFSET('Sanitation Data'!$F$28,0,10*ROW('Sanitation Data'!F12)))</f>
        <v/>
      </c>
      <c r="CV18" s="369" t="str">
        <f ca="1">+IF(OFFSET('Sanitation Data'!$F$29,0,10*ROW('Sanitation Data'!F12))="","",OFFSET('Sanitation Data'!$F$29,0,10*ROW('Sanitation Data'!F12)))</f>
        <v/>
      </c>
      <c r="CW18" s="369" t="str">
        <f ca="1">+IF(OFFSET('Sanitation Data'!$F$30,0,10*ROW('Sanitation Data'!F12))="","",OFFSET('Sanitation Data'!$F$30,0,10*ROW('Sanitation Data'!F12)))</f>
        <v/>
      </c>
      <c r="CX18" s="369" t="str">
        <f ca="1">+IF(OFFSET('Sanitation Data'!$F$31,0,10*ROW('Sanitation Data'!F12))="","",OFFSET('Sanitation Data'!$F$31,0,10*ROW('Sanitation Data'!F12)))</f>
        <v/>
      </c>
      <c r="CY18" s="369" t="str">
        <f ca="1">+IF(OFFSET('Sanitation Data'!$F$32,0,10*ROW('Sanitation Data'!F12))="","",OFFSET('Sanitation Data'!$F$32,0,10*ROW('Sanitation Data'!F12)))</f>
        <v/>
      </c>
      <c r="CZ18" s="369" t="str">
        <f ca="1">+IF(OFFSET('Sanitation Data'!$G$28,0,10*ROW('Sanitation Data'!G12))="","",OFFSET('Sanitation Data'!$G$28,0,10*ROW('Sanitation Data'!G12)))</f>
        <v/>
      </c>
      <c r="DA18" s="369" t="str">
        <f ca="1">+IF(OFFSET('Sanitation Data'!$G$29,0,10*ROW('Sanitation Data'!G12))="","",OFFSET('Sanitation Data'!$G$29,0,10*ROW('Sanitation Data'!G12)))</f>
        <v/>
      </c>
      <c r="DB18" s="369" t="str">
        <f ca="1">+IF(OFFSET('Sanitation Data'!$G$30,0,10*ROW('Sanitation Data'!G12))="","",OFFSET('Sanitation Data'!$G$30,0,10*ROW('Sanitation Data'!G12)))</f>
        <v/>
      </c>
      <c r="DC18" s="369" t="str">
        <f ca="1">+IF(OFFSET('Sanitation Data'!$G$31,0,10*ROW('Sanitation Data'!G12))="","",OFFSET('Sanitation Data'!$G$31,0,10*ROW('Sanitation Data'!G12)))</f>
        <v/>
      </c>
      <c r="DD18" s="369" t="str">
        <f ca="1">+IF(OFFSET('Sanitation Data'!$G$32,0,10*ROW('Sanitation Data'!G12))="","",OFFSET('Sanitation Data'!$G$32,0,10*ROW('Sanitation Data'!G12)))</f>
        <v/>
      </c>
      <c r="DE18" s="369" t="str">
        <f ca="1">+IF(OFFSET('Sanitation Data'!$H$28,0,10*ROW('Sanitation Data'!H12))="","",OFFSET('Sanitation Data'!$H$28,0,10*ROW('Sanitation Data'!H12)))</f>
        <v/>
      </c>
      <c r="DF18" s="369" t="str">
        <f ca="1">+IF(OFFSET('Sanitation Data'!$H$29,0,10*ROW('Sanitation Data'!H12))="","",OFFSET('Sanitation Data'!$H$29,0,10*ROW('Sanitation Data'!H12)))</f>
        <v/>
      </c>
      <c r="DG18" s="369" t="str">
        <f ca="1">+IF(OFFSET('Sanitation Data'!$H$30,0,10*ROW('Sanitation Data'!H12))="","",OFFSET('Sanitation Data'!$H$30,0,10*ROW('Sanitation Data'!H12)))</f>
        <v/>
      </c>
      <c r="DH18" s="369" t="str">
        <f ca="1">+IF(OFFSET('Sanitation Data'!$H$31,0,10*ROW('Sanitation Data'!H12))="","",OFFSET('Sanitation Data'!$H$31,0,10*ROW('Sanitation Data'!H12)))</f>
        <v/>
      </c>
      <c r="DI18" s="369" t="str">
        <f ca="1">+IF(OFFSET('Sanitation Data'!$H$32,0,10*ROW('Sanitation Data'!H12))="","",OFFSET('Sanitation Data'!$H$32,0,10*ROW('Sanitation Data'!H12)))</f>
        <v/>
      </c>
      <c r="DJ18" s="369" t="str">
        <f ca="1">+IF(OFFSET('Sanitation Data'!$I$28,0,10*ROW('Sanitation Data'!I12))="","",OFFSET('Sanitation Data'!$I$28,0,10*ROW('Sanitation Data'!I12)))</f>
        <v/>
      </c>
      <c r="DK18" s="369" t="str">
        <f ca="1">+IF(OFFSET('Sanitation Data'!$I$29,0,10*ROW('Sanitation Data'!I12))="","",OFFSET('Sanitation Data'!$I$29,0,10*ROW('Sanitation Data'!I12)))</f>
        <v/>
      </c>
      <c r="DL18" s="369" t="str">
        <f ca="1">+IF(OFFSET('Sanitation Data'!$I$30,0,10*ROW('Sanitation Data'!I12))="","",OFFSET('Sanitation Data'!$I$30,0,10*ROW('Sanitation Data'!I12)))</f>
        <v/>
      </c>
      <c r="DM18" s="369" t="str">
        <f ca="1">+IF(OFFSET('Sanitation Data'!$I$31,0,10*ROW('Sanitation Data'!I12))="","",OFFSET('Sanitation Data'!$I$31,0,10*ROW('Sanitation Data'!I12)))</f>
        <v/>
      </c>
      <c r="DN18" s="369" t="str">
        <f ca="1">+IF(OFFSET('Sanitation Data'!$I$32,0,10*ROW('Sanitation Data'!I12))="","",OFFSET('Sanitation Data'!$I$32,0,10*ROW('Sanitation Data'!I12)))</f>
        <v/>
      </c>
      <c r="DO18" s="369" t="str">
        <f ca="1">+IF(OFFSET('Hygiene Data'!$D$11,0,10*ROW('Hygiene Data'!D12))="","",OFFSET('Hygiene Data'!$D$11,0,10*ROW('Hygiene Data'!D12)))</f>
        <v/>
      </c>
      <c r="DP18" s="369" t="str">
        <f ca="1">+IF(OFFSET('Hygiene Data'!$D$12,0,10*ROW('Hygiene Data'!D12))="","",OFFSET('Hygiene Data'!$D$12,0,10*ROW('Hygiene Data'!D12)))</f>
        <v/>
      </c>
      <c r="DQ18" s="369" t="str">
        <f ca="1">+IF(OFFSET('Hygiene Data'!$D$13,0,10*ROW('Hygiene Data'!D12))="","",OFFSET('Hygiene Data'!$D$13,0,10*ROW('Hygiene Data'!D12)))</f>
        <v/>
      </c>
      <c r="DR18" s="369" t="str">
        <f ca="1">+IF(OFFSET('Hygiene Data'!$E$11,0,10*ROW('Hygiene Data'!E12))="","",OFFSET('Hygiene Data'!$E$11,0,10*ROW('Hygiene Data'!E12)))</f>
        <v/>
      </c>
      <c r="DS18" s="369" t="str">
        <f ca="1">+IF(OFFSET('Hygiene Data'!$E$12,0,10*ROW('Hygiene Data'!E12))="","",OFFSET('Hygiene Data'!$E$12,0,10*ROW('Hygiene Data'!E12)))</f>
        <v/>
      </c>
      <c r="DT18" s="369" t="str">
        <f ca="1">+IF(OFFSET('Hygiene Data'!$E$13,0,10*ROW('Hygiene Data'!E12))="","",OFFSET('Hygiene Data'!$E$13,0,10*ROW('Hygiene Data'!E12)))</f>
        <v/>
      </c>
      <c r="DU18" s="369" t="str">
        <f ca="1">+IF(OFFSET('Hygiene Data'!$F$11,0,10*ROW('Hygiene Data'!F12))="","",OFFSET('Hygiene Data'!$F$11,0,10*ROW('Hygiene Data'!F12)))</f>
        <v/>
      </c>
      <c r="DV18" s="369" t="str">
        <f ca="1">+IF(OFFSET('Hygiene Data'!$F$12,0,10*ROW('Hygiene Data'!F12))="","",OFFSET('Hygiene Data'!$F$12,0,10*ROW('Hygiene Data'!F12)))</f>
        <v/>
      </c>
      <c r="DW18" s="369" t="str">
        <f ca="1">+IF(OFFSET('Hygiene Data'!$F$13,0,10*ROW('Hygiene Data'!F12))="","",OFFSET('Hygiene Data'!$F$13,0,10*ROW('Hygiene Data'!F12)))</f>
        <v/>
      </c>
      <c r="DX18" s="369" t="str">
        <f ca="1">+IF(OFFSET('Hygiene Data'!$G$11,0,10*ROW('Hygiene Data'!G12))="","",OFFSET('Hygiene Data'!$G$11,0,10*ROW('Hygiene Data'!G12)))</f>
        <v/>
      </c>
      <c r="DY18" s="369" t="str">
        <f ca="1">+IF(OFFSET('Hygiene Data'!$G$12,0,10*ROW('Hygiene Data'!G12))="","",OFFSET('Hygiene Data'!$G$12,0,10*ROW('Hygiene Data'!G12)))</f>
        <v/>
      </c>
      <c r="DZ18" s="369" t="str">
        <f ca="1">+IF(OFFSET('Hygiene Data'!$G$13,0,10*ROW('Hygiene Data'!G12))="","",OFFSET('Hygiene Data'!$G$13,0,10*ROW('Hygiene Data'!G12)))</f>
        <v/>
      </c>
      <c r="EA18" s="369" t="str">
        <f ca="1">+IF(OFFSET('Hygiene Data'!$H$11,0,10*ROW('Hygiene Data'!H12))="","",OFFSET('Hygiene Data'!$H$11,0,10*ROW('Hygiene Data'!H12)))</f>
        <v/>
      </c>
      <c r="EB18" s="369" t="str">
        <f ca="1">+IF(OFFSET('Hygiene Data'!$H$12,0,10*ROW('Hygiene Data'!H12))="","",OFFSET('Hygiene Data'!$H$12,0,10*ROW('Hygiene Data'!H12)))</f>
        <v/>
      </c>
      <c r="EC18" s="369" t="str">
        <f ca="1">+IF(OFFSET('Hygiene Data'!$H$13,0,10*ROW('Hygiene Data'!H12))="","",OFFSET('Hygiene Data'!$H$13,0,10*ROW('Hygiene Data'!H12)))</f>
        <v/>
      </c>
      <c r="ED18" s="369" t="str">
        <f ca="1">+IF(OFFSET('Hygiene Data'!$I$11,0,10*ROW('Hygiene Data'!I12))="","",OFFSET('Hygiene Data'!$I$11,0,10*ROW('Hygiene Data'!I12)))</f>
        <v/>
      </c>
      <c r="EE18" s="369" t="str">
        <f ca="1">+IF(OFFSET('Hygiene Data'!$I$12,0,10*ROW('Hygiene Data'!I12))="","",OFFSET('Hygiene Data'!$I$12,0,10*ROW('Hygiene Data'!I12)))</f>
        <v/>
      </c>
      <c r="EF18" s="369" t="str">
        <f ca="1">+IF(OFFSET('Hygiene Data'!$I$13,0,10*ROW('Hygiene Data'!I12))="","",OFFSET('Hygiene Data'!$I$13,0,10*ROW('Hygiene Data'!I12)))</f>
        <v/>
      </c>
    </row>
    <row r="19" spans="1:136" x14ac:dyDescent="0.25">
      <c r="A19" s="478" t="str">
        <f ca="1">+IF(OFFSET('Water Data'!$B$2,0,10*ROW('Water Data'!E13))="","",OFFSET('Water Data'!$B$2,0,10*ROW('Water Data'!E13)))</f>
        <v/>
      </c>
      <c r="B19" s="47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5" t="str">
        <f t="shared" ca="1" si="0"/>
        <v/>
      </c>
      <c r="D19" s="50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9" t="str">
        <f ca="1">+IF(OFFSET('Water Data'!$D$27,0,10*ROW('Water Data'!D13))="","",OFFSET('Water Data'!$D$27,0,10*ROW('Water Data'!D13)))</f>
        <v/>
      </c>
      <c r="BT19" s="369" t="str">
        <f ca="1">+IF(OFFSET('Water Data'!$D$28,0,10*ROW('Water Data'!D13))="","",OFFSET('Water Data'!$D$28,0,10*ROW('Water Data'!D13)))</f>
        <v/>
      </c>
      <c r="BU19" s="369" t="str">
        <f ca="1">+IF(OFFSET('Water Data'!$D$29,0,10*ROW('Water Data'!D13))="","",OFFSET('Water Data'!$D$29,0,10*ROW('Water Data'!D13)))</f>
        <v/>
      </c>
      <c r="BV19" s="369" t="str">
        <f ca="1">+IF(OFFSET('Water Data'!$E$27,0,10*ROW('Water Data'!E13))="","",OFFSET('Water Data'!$E$27,0,10*ROW('Water Data'!E13)))</f>
        <v/>
      </c>
      <c r="BW19" s="369" t="str">
        <f ca="1">+IF(OFFSET('Water Data'!$E$28,0,10*ROW('Water Data'!E13))="","",OFFSET('Water Data'!$E$28,0,10*ROW('Water Data'!E13)))</f>
        <v/>
      </c>
      <c r="BX19" s="369" t="str">
        <f ca="1">+IF(OFFSET('Water Data'!$E$29,0,10*ROW('Water Data'!E13))="","",OFFSET('Water Data'!$E$29,0,10*ROW('Water Data'!E13)))</f>
        <v/>
      </c>
      <c r="BY19" s="369" t="str">
        <f ca="1">+IF(OFFSET('Water Data'!$F$27,0,10*ROW('Water Data'!F13))="","",OFFSET('Water Data'!$F$27,0,10*ROW('Water Data'!F13)))</f>
        <v/>
      </c>
      <c r="BZ19" s="369" t="str">
        <f ca="1">+IF(OFFSET('Water Data'!$F$28,0,10*ROW('Water Data'!F13))="","",OFFSET('Water Data'!$F$28,0,10*ROW('Water Data'!F13)))</f>
        <v/>
      </c>
      <c r="CA19" s="369" t="str">
        <f ca="1">+IF(OFFSET('Water Data'!$F$29,0,10*ROW('Water Data'!F13))="","",OFFSET('Water Data'!$F$29,0,10*ROW('Water Data'!F13)))</f>
        <v/>
      </c>
      <c r="CB19" s="369" t="str">
        <f ca="1">+IF(OFFSET('Water Data'!$G$27,0,10*ROW('Water Data'!G13))="","",OFFSET('Water Data'!$G$27,0,10*ROW('Water Data'!G13)))</f>
        <v/>
      </c>
      <c r="CC19" s="369" t="str">
        <f ca="1">+IF(OFFSET('Water Data'!$G$28,0,10*ROW('Water Data'!G13))="","",OFFSET('Water Data'!$G$28,0,10*ROW('Water Data'!G13)))</f>
        <v/>
      </c>
      <c r="CD19" s="369" t="str">
        <f ca="1">+IF(OFFSET('Water Data'!$G$29,0,10*ROW('Water Data'!G13))="","",OFFSET('Water Data'!$G$29,0,10*ROW('Water Data'!G13)))</f>
        <v/>
      </c>
      <c r="CE19" s="369" t="str">
        <f ca="1">+IF(OFFSET('Water Data'!$H$27,0,10*ROW('Water Data'!H13))="","",OFFSET('Water Data'!$H$27,0,10*ROW('Water Data'!H13)))</f>
        <v/>
      </c>
      <c r="CF19" s="369" t="str">
        <f ca="1">+IF(OFFSET('Water Data'!$H$28,0,10*ROW('Water Data'!H13))="","",OFFSET('Water Data'!$H$28,0,10*ROW('Water Data'!H13)))</f>
        <v/>
      </c>
      <c r="CG19" s="369" t="str">
        <f ca="1">+IF(OFFSET('Water Data'!$H$29,0,10*ROW('Water Data'!H13))="","",OFFSET('Water Data'!$H$29,0,10*ROW('Water Data'!H13)))</f>
        <v/>
      </c>
      <c r="CH19" s="369" t="str">
        <f ca="1">+IF(OFFSET('Water Data'!$I$27,0,10*ROW('Water Data'!I13))="","",OFFSET('Water Data'!$I$27,0,10*ROW('Water Data'!I13)))</f>
        <v/>
      </c>
      <c r="CI19" s="369" t="str">
        <f ca="1">+IF(OFFSET('Water Data'!$I$28,0,10*ROW('Water Data'!I13))="","",OFFSET('Water Data'!$I$28,0,10*ROW('Water Data'!I13)))</f>
        <v/>
      </c>
      <c r="CJ19" s="369" t="str">
        <f ca="1">+IF(OFFSET('Water Data'!$I$29,0,10*ROW('Water Data'!I13))="","",OFFSET('Water Data'!$I$29,0,10*ROW('Water Data'!I13)))</f>
        <v/>
      </c>
      <c r="CK19" s="369" t="str">
        <f ca="1">+IF(OFFSET('Sanitation Data'!$D$28,0,10*ROW('Sanitation Data'!D13))="","",OFFSET('Sanitation Data'!$D$28,0,10*ROW('Sanitation Data'!D13)))</f>
        <v/>
      </c>
      <c r="CL19" s="369" t="str">
        <f ca="1">+IF(OFFSET('Sanitation Data'!$D$29,0,10*ROW('Sanitation Data'!D13))="","",OFFSET('Sanitation Data'!$D$29,0,10*ROW('Sanitation Data'!D13)))</f>
        <v/>
      </c>
      <c r="CM19" s="369" t="str">
        <f ca="1">+IF(OFFSET('Sanitation Data'!$D$30,0,10*ROW('Sanitation Data'!D13))="","",OFFSET('Sanitation Data'!$D$30,0,10*ROW('Sanitation Data'!D13)))</f>
        <v/>
      </c>
      <c r="CN19" s="369" t="str">
        <f ca="1">+IF(OFFSET('Sanitation Data'!$D$31,0,10*ROW('Sanitation Data'!D13))="","",OFFSET('Sanitation Data'!$D$31,0,10*ROW('Sanitation Data'!D13)))</f>
        <v/>
      </c>
      <c r="CO19" s="369" t="str">
        <f ca="1">+IF(OFFSET('Sanitation Data'!$D$32,0,10*ROW('Sanitation Data'!D13))="","",OFFSET('Sanitation Data'!$D$32,0,10*ROW('Sanitation Data'!D13)))</f>
        <v/>
      </c>
      <c r="CP19" s="369" t="str">
        <f ca="1">+IF(OFFSET('Sanitation Data'!$E$28,0,10*ROW('Sanitation Data'!E13))="","",OFFSET('Sanitation Data'!$E$28,0,10*ROW('Sanitation Data'!E13)))</f>
        <v/>
      </c>
      <c r="CQ19" s="369" t="str">
        <f ca="1">+IF(OFFSET('Sanitation Data'!$E$29,0,10*ROW('Sanitation Data'!E13))="","",OFFSET('Sanitation Data'!$E$29,0,10*ROW('Sanitation Data'!E13)))</f>
        <v/>
      </c>
      <c r="CR19" s="369" t="str">
        <f ca="1">+IF(OFFSET('Sanitation Data'!$E$30,0,10*ROW('Sanitation Data'!E13))="","",OFFSET('Sanitation Data'!$E$30,0,10*ROW('Sanitation Data'!E13)))</f>
        <v/>
      </c>
      <c r="CS19" s="369" t="str">
        <f ca="1">+IF(OFFSET('Sanitation Data'!$E$31,0,10*ROW('Sanitation Data'!E13))="","",OFFSET('Sanitation Data'!$E$31,0,10*ROW('Sanitation Data'!E13)))</f>
        <v/>
      </c>
      <c r="CT19" s="369" t="str">
        <f ca="1">+IF(OFFSET('Sanitation Data'!$E$32,0,10*ROW('Sanitation Data'!E13))="","",OFFSET('Sanitation Data'!$E$32,0,10*ROW('Sanitation Data'!E13)))</f>
        <v/>
      </c>
      <c r="CU19" s="369" t="str">
        <f ca="1">+IF(OFFSET('Sanitation Data'!$F$28,0,10*ROW('Sanitation Data'!F13))="","",OFFSET('Sanitation Data'!$F$28,0,10*ROW('Sanitation Data'!F13)))</f>
        <v/>
      </c>
      <c r="CV19" s="369" t="str">
        <f ca="1">+IF(OFFSET('Sanitation Data'!$F$29,0,10*ROW('Sanitation Data'!F13))="","",OFFSET('Sanitation Data'!$F$29,0,10*ROW('Sanitation Data'!F13)))</f>
        <v/>
      </c>
      <c r="CW19" s="369" t="str">
        <f ca="1">+IF(OFFSET('Sanitation Data'!$F$30,0,10*ROW('Sanitation Data'!F13))="","",OFFSET('Sanitation Data'!$F$30,0,10*ROW('Sanitation Data'!F13)))</f>
        <v/>
      </c>
      <c r="CX19" s="369" t="str">
        <f ca="1">+IF(OFFSET('Sanitation Data'!$F$31,0,10*ROW('Sanitation Data'!F13))="","",OFFSET('Sanitation Data'!$F$31,0,10*ROW('Sanitation Data'!F13)))</f>
        <v/>
      </c>
      <c r="CY19" s="369" t="str">
        <f ca="1">+IF(OFFSET('Sanitation Data'!$F$32,0,10*ROW('Sanitation Data'!F13))="","",OFFSET('Sanitation Data'!$F$32,0,10*ROW('Sanitation Data'!F13)))</f>
        <v/>
      </c>
      <c r="CZ19" s="369" t="str">
        <f ca="1">+IF(OFFSET('Sanitation Data'!$G$28,0,10*ROW('Sanitation Data'!G13))="","",OFFSET('Sanitation Data'!$G$28,0,10*ROW('Sanitation Data'!G13)))</f>
        <v/>
      </c>
      <c r="DA19" s="369" t="str">
        <f ca="1">+IF(OFFSET('Sanitation Data'!$G$29,0,10*ROW('Sanitation Data'!G13))="","",OFFSET('Sanitation Data'!$G$29,0,10*ROW('Sanitation Data'!G13)))</f>
        <v/>
      </c>
      <c r="DB19" s="369" t="str">
        <f ca="1">+IF(OFFSET('Sanitation Data'!$G$30,0,10*ROW('Sanitation Data'!G13))="","",OFFSET('Sanitation Data'!$G$30,0,10*ROW('Sanitation Data'!G13)))</f>
        <v/>
      </c>
      <c r="DC19" s="369" t="str">
        <f ca="1">+IF(OFFSET('Sanitation Data'!$G$31,0,10*ROW('Sanitation Data'!G13))="","",OFFSET('Sanitation Data'!$G$31,0,10*ROW('Sanitation Data'!G13)))</f>
        <v/>
      </c>
      <c r="DD19" s="369" t="str">
        <f ca="1">+IF(OFFSET('Sanitation Data'!$G$32,0,10*ROW('Sanitation Data'!G13))="","",OFFSET('Sanitation Data'!$G$32,0,10*ROW('Sanitation Data'!G13)))</f>
        <v/>
      </c>
      <c r="DE19" s="369" t="str">
        <f ca="1">+IF(OFFSET('Sanitation Data'!$H$28,0,10*ROW('Sanitation Data'!H13))="","",OFFSET('Sanitation Data'!$H$28,0,10*ROW('Sanitation Data'!H13)))</f>
        <v/>
      </c>
      <c r="DF19" s="369" t="str">
        <f ca="1">+IF(OFFSET('Sanitation Data'!$H$29,0,10*ROW('Sanitation Data'!H13))="","",OFFSET('Sanitation Data'!$H$29,0,10*ROW('Sanitation Data'!H13)))</f>
        <v/>
      </c>
      <c r="DG19" s="369" t="str">
        <f ca="1">+IF(OFFSET('Sanitation Data'!$H$30,0,10*ROW('Sanitation Data'!H13))="","",OFFSET('Sanitation Data'!$H$30,0,10*ROW('Sanitation Data'!H13)))</f>
        <v/>
      </c>
      <c r="DH19" s="369" t="str">
        <f ca="1">+IF(OFFSET('Sanitation Data'!$H$31,0,10*ROW('Sanitation Data'!H13))="","",OFFSET('Sanitation Data'!$H$31,0,10*ROW('Sanitation Data'!H13)))</f>
        <v/>
      </c>
      <c r="DI19" s="369" t="str">
        <f ca="1">+IF(OFFSET('Sanitation Data'!$H$32,0,10*ROW('Sanitation Data'!H13))="","",OFFSET('Sanitation Data'!$H$32,0,10*ROW('Sanitation Data'!H13)))</f>
        <v/>
      </c>
      <c r="DJ19" s="369" t="str">
        <f ca="1">+IF(OFFSET('Sanitation Data'!$I$28,0,10*ROW('Sanitation Data'!I13))="","",OFFSET('Sanitation Data'!$I$28,0,10*ROW('Sanitation Data'!I13)))</f>
        <v/>
      </c>
      <c r="DK19" s="369" t="str">
        <f ca="1">+IF(OFFSET('Sanitation Data'!$I$29,0,10*ROW('Sanitation Data'!I13))="","",OFFSET('Sanitation Data'!$I$29,0,10*ROW('Sanitation Data'!I13)))</f>
        <v/>
      </c>
      <c r="DL19" s="369" t="str">
        <f ca="1">+IF(OFFSET('Sanitation Data'!$I$30,0,10*ROW('Sanitation Data'!I13))="","",OFFSET('Sanitation Data'!$I$30,0,10*ROW('Sanitation Data'!I13)))</f>
        <v/>
      </c>
      <c r="DM19" s="369" t="str">
        <f ca="1">+IF(OFFSET('Sanitation Data'!$I$31,0,10*ROW('Sanitation Data'!I13))="","",OFFSET('Sanitation Data'!$I$31,0,10*ROW('Sanitation Data'!I13)))</f>
        <v/>
      </c>
      <c r="DN19" s="369" t="str">
        <f ca="1">+IF(OFFSET('Sanitation Data'!$I$32,0,10*ROW('Sanitation Data'!I13))="","",OFFSET('Sanitation Data'!$I$32,0,10*ROW('Sanitation Data'!I13)))</f>
        <v/>
      </c>
      <c r="DO19" s="369" t="str">
        <f ca="1">+IF(OFFSET('Hygiene Data'!$D$11,0,10*ROW('Hygiene Data'!D13))="","",OFFSET('Hygiene Data'!$D$11,0,10*ROW('Hygiene Data'!D13)))</f>
        <v/>
      </c>
      <c r="DP19" s="369" t="str">
        <f ca="1">+IF(OFFSET('Hygiene Data'!$D$12,0,10*ROW('Hygiene Data'!D13))="","",OFFSET('Hygiene Data'!$D$12,0,10*ROW('Hygiene Data'!D13)))</f>
        <v/>
      </c>
      <c r="DQ19" s="369" t="str">
        <f ca="1">+IF(OFFSET('Hygiene Data'!$D$13,0,10*ROW('Hygiene Data'!D13))="","",OFFSET('Hygiene Data'!$D$13,0,10*ROW('Hygiene Data'!D13)))</f>
        <v/>
      </c>
      <c r="DR19" s="369" t="str">
        <f ca="1">+IF(OFFSET('Hygiene Data'!$E$11,0,10*ROW('Hygiene Data'!E13))="","",OFFSET('Hygiene Data'!$E$11,0,10*ROW('Hygiene Data'!E13)))</f>
        <v/>
      </c>
      <c r="DS19" s="369" t="str">
        <f ca="1">+IF(OFFSET('Hygiene Data'!$E$12,0,10*ROW('Hygiene Data'!E13))="","",OFFSET('Hygiene Data'!$E$12,0,10*ROW('Hygiene Data'!E13)))</f>
        <v/>
      </c>
      <c r="DT19" s="369" t="str">
        <f ca="1">+IF(OFFSET('Hygiene Data'!$E$13,0,10*ROW('Hygiene Data'!E13))="","",OFFSET('Hygiene Data'!$E$13,0,10*ROW('Hygiene Data'!E13)))</f>
        <v/>
      </c>
      <c r="DU19" s="369" t="str">
        <f ca="1">+IF(OFFSET('Hygiene Data'!$F$11,0,10*ROW('Hygiene Data'!F13))="","",OFFSET('Hygiene Data'!$F$11,0,10*ROW('Hygiene Data'!F13)))</f>
        <v/>
      </c>
      <c r="DV19" s="369" t="str">
        <f ca="1">+IF(OFFSET('Hygiene Data'!$F$12,0,10*ROW('Hygiene Data'!F13))="","",OFFSET('Hygiene Data'!$F$12,0,10*ROW('Hygiene Data'!F13)))</f>
        <v/>
      </c>
      <c r="DW19" s="369" t="str">
        <f ca="1">+IF(OFFSET('Hygiene Data'!$F$13,0,10*ROW('Hygiene Data'!F13))="","",OFFSET('Hygiene Data'!$F$13,0,10*ROW('Hygiene Data'!F13)))</f>
        <v/>
      </c>
      <c r="DX19" s="369" t="str">
        <f ca="1">+IF(OFFSET('Hygiene Data'!$G$11,0,10*ROW('Hygiene Data'!G13))="","",OFFSET('Hygiene Data'!$G$11,0,10*ROW('Hygiene Data'!G13)))</f>
        <v/>
      </c>
      <c r="DY19" s="369" t="str">
        <f ca="1">+IF(OFFSET('Hygiene Data'!$G$12,0,10*ROW('Hygiene Data'!G13))="","",OFFSET('Hygiene Data'!$G$12,0,10*ROW('Hygiene Data'!G13)))</f>
        <v/>
      </c>
      <c r="DZ19" s="369" t="str">
        <f ca="1">+IF(OFFSET('Hygiene Data'!$G$13,0,10*ROW('Hygiene Data'!G13))="","",OFFSET('Hygiene Data'!$G$13,0,10*ROW('Hygiene Data'!G13)))</f>
        <v/>
      </c>
      <c r="EA19" s="369" t="str">
        <f ca="1">+IF(OFFSET('Hygiene Data'!$H$11,0,10*ROW('Hygiene Data'!H13))="","",OFFSET('Hygiene Data'!$H$11,0,10*ROW('Hygiene Data'!H13)))</f>
        <v/>
      </c>
      <c r="EB19" s="369" t="str">
        <f ca="1">+IF(OFFSET('Hygiene Data'!$H$12,0,10*ROW('Hygiene Data'!H13))="","",OFFSET('Hygiene Data'!$H$12,0,10*ROW('Hygiene Data'!H13)))</f>
        <v/>
      </c>
      <c r="EC19" s="369" t="str">
        <f ca="1">+IF(OFFSET('Hygiene Data'!$H$13,0,10*ROW('Hygiene Data'!H13))="","",OFFSET('Hygiene Data'!$H$13,0,10*ROW('Hygiene Data'!H13)))</f>
        <v/>
      </c>
      <c r="ED19" s="369" t="str">
        <f ca="1">+IF(OFFSET('Hygiene Data'!$I$11,0,10*ROW('Hygiene Data'!I13))="","",OFFSET('Hygiene Data'!$I$11,0,10*ROW('Hygiene Data'!I13)))</f>
        <v/>
      </c>
      <c r="EE19" s="369" t="str">
        <f ca="1">+IF(OFFSET('Hygiene Data'!$I$12,0,10*ROW('Hygiene Data'!I13))="","",OFFSET('Hygiene Data'!$I$12,0,10*ROW('Hygiene Data'!I13)))</f>
        <v/>
      </c>
      <c r="EF19" s="369" t="str">
        <f ca="1">+IF(OFFSET('Hygiene Data'!$I$13,0,10*ROW('Hygiene Data'!I13))="","",OFFSET('Hygiene Data'!$I$13,0,10*ROW('Hygiene Data'!I13)))</f>
        <v/>
      </c>
    </row>
    <row r="20" spans="1:136" x14ac:dyDescent="0.25">
      <c r="A20" s="478" t="str">
        <f ca="1">+IF(OFFSET('Water Data'!$B$2,0,10*ROW('Water Data'!E14))="","",OFFSET('Water Data'!$B$2,0,10*ROW('Water Data'!E14)))</f>
        <v/>
      </c>
      <c r="B20" s="47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5" t="str">
        <f t="shared" ca="1" si="0"/>
        <v/>
      </c>
      <c r="D20" s="50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9" t="str">
        <f ca="1">+IF(OFFSET('Water Data'!$D$27,0,10*ROW('Water Data'!D14))="","",OFFSET('Water Data'!$D$27,0,10*ROW('Water Data'!D14)))</f>
        <v/>
      </c>
      <c r="BT20" s="369" t="str">
        <f ca="1">+IF(OFFSET('Water Data'!$D$28,0,10*ROW('Water Data'!D14))="","",OFFSET('Water Data'!$D$28,0,10*ROW('Water Data'!D14)))</f>
        <v/>
      </c>
      <c r="BU20" s="369" t="str">
        <f ca="1">+IF(OFFSET('Water Data'!$D$29,0,10*ROW('Water Data'!D14))="","",OFFSET('Water Data'!$D$29,0,10*ROW('Water Data'!D14)))</f>
        <v/>
      </c>
      <c r="BV20" s="369" t="str">
        <f ca="1">+IF(OFFSET('Water Data'!$E$27,0,10*ROW('Water Data'!E14))="","",OFFSET('Water Data'!$E$27,0,10*ROW('Water Data'!E14)))</f>
        <v/>
      </c>
      <c r="BW20" s="369" t="str">
        <f ca="1">+IF(OFFSET('Water Data'!$E$28,0,10*ROW('Water Data'!E14))="","",OFFSET('Water Data'!$E$28,0,10*ROW('Water Data'!E14)))</f>
        <v/>
      </c>
      <c r="BX20" s="369" t="str">
        <f ca="1">+IF(OFFSET('Water Data'!$E$29,0,10*ROW('Water Data'!E14))="","",OFFSET('Water Data'!$E$29,0,10*ROW('Water Data'!E14)))</f>
        <v/>
      </c>
      <c r="BY20" s="369" t="str">
        <f ca="1">+IF(OFFSET('Water Data'!$F$27,0,10*ROW('Water Data'!F14))="","",OFFSET('Water Data'!$F$27,0,10*ROW('Water Data'!F14)))</f>
        <v/>
      </c>
      <c r="BZ20" s="369" t="str">
        <f ca="1">+IF(OFFSET('Water Data'!$F$28,0,10*ROW('Water Data'!F14))="","",OFFSET('Water Data'!$F$28,0,10*ROW('Water Data'!F14)))</f>
        <v/>
      </c>
      <c r="CA20" s="369" t="str">
        <f ca="1">+IF(OFFSET('Water Data'!$F$29,0,10*ROW('Water Data'!F14))="","",OFFSET('Water Data'!$F$29,0,10*ROW('Water Data'!F14)))</f>
        <v/>
      </c>
      <c r="CB20" s="369" t="str">
        <f ca="1">+IF(OFFSET('Water Data'!$G$27,0,10*ROW('Water Data'!G14))="","",OFFSET('Water Data'!$G$27,0,10*ROW('Water Data'!G14)))</f>
        <v/>
      </c>
      <c r="CC20" s="369" t="str">
        <f ca="1">+IF(OFFSET('Water Data'!$G$28,0,10*ROW('Water Data'!G14))="","",OFFSET('Water Data'!$G$28,0,10*ROW('Water Data'!G14)))</f>
        <v/>
      </c>
      <c r="CD20" s="369" t="str">
        <f ca="1">+IF(OFFSET('Water Data'!$G$29,0,10*ROW('Water Data'!G14))="","",OFFSET('Water Data'!$G$29,0,10*ROW('Water Data'!G14)))</f>
        <v/>
      </c>
      <c r="CE20" s="369" t="str">
        <f ca="1">+IF(OFFSET('Water Data'!$H$27,0,10*ROW('Water Data'!H14))="","",OFFSET('Water Data'!$H$27,0,10*ROW('Water Data'!H14)))</f>
        <v/>
      </c>
      <c r="CF20" s="369" t="str">
        <f ca="1">+IF(OFFSET('Water Data'!$H$28,0,10*ROW('Water Data'!H14))="","",OFFSET('Water Data'!$H$28,0,10*ROW('Water Data'!H14)))</f>
        <v/>
      </c>
      <c r="CG20" s="369" t="str">
        <f ca="1">+IF(OFFSET('Water Data'!$H$29,0,10*ROW('Water Data'!H14))="","",OFFSET('Water Data'!$H$29,0,10*ROW('Water Data'!H14)))</f>
        <v/>
      </c>
      <c r="CH20" s="369" t="str">
        <f ca="1">+IF(OFFSET('Water Data'!$I$27,0,10*ROW('Water Data'!I14))="","",OFFSET('Water Data'!$I$27,0,10*ROW('Water Data'!I14)))</f>
        <v/>
      </c>
      <c r="CI20" s="369" t="str">
        <f ca="1">+IF(OFFSET('Water Data'!$I$28,0,10*ROW('Water Data'!I14))="","",OFFSET('Water Data'!$I$28,0,10*ROW('Water Data'!I14)))</f>
        <v/>
      </c>
      <c r="CJ20" s="369" t="str">
        <f ca="1">+IF(OFFSET('Water Data'!$I$29,0,10*ROW('Water Data'!I14))="","",OFFSET('Water Data'!$I$29,0,10*ROW('Water Data'!I14)))</f>
        <v/>
      </c>
      <c r="CK20" s="369" t="str">
        <f ca="1">+IF(OFFSET('Sanitation Data'!$D$28,0,10*ROW('Sanitation Data'!D14))="","",OFFSET('Sanitation Data'!$D$28,0,10*ROW('Sanitation Data'!D14)))</f>
        <v/>
      </c>
      <c r="CL20" s="369" t="str">
        <f ca="1">+IF(OFFSET('Sanitation Data'!$D$29,0,10*ROW('Sanitation Data'!D14))="","",OFFSET('Sanitation Data'!$D$29,0,10*ROW('Sanitation Data'!D14)))</f>
        <v/>
      </c>
      <c r="CM20" s="369" t="str">
        <f ca="1">+IF(OFFSET('Sanitation Data'!$D$30,0,10*ROW('Sanitation Data'!D14))="","",OFFSET('Sanitation Data'!$D$30,0,10*ROW('Sanitation Data'!D14)))</f>
        <v/>
      </c>
      <c r="CN20" s="369" t="str">
        <f ca="1">+IF(OFFSET('Sanitation Data'!$D$31,0,10*ROW('Sanitation Data'!D14))="","",OFFSET('Sanitation Data'!$D$31,0,10*ROW('Sanitation Data'!D14)))</f>
        <v/>
      </c>
      <c r="CO20" s="369" t="str">
        <f ca="1">+IF(OFFSET('Sanitation Data'!$D$32,0,10*ROW('Sanitation Data'!D14))="","",OFFSET('Sanitation Data'!$D$32,0,10*ROW('Sanitation Data'!D14)))</f>
        <v/>
      </c>
      <c r="CP20" s="369" t="str">
        <f ca="1">+IF(OFFSET('Sanitation Data'!$E$28,0,10*ROW('Sanitation Data'!E14))="","",OFFSET('Sanitation Data'!$E$28,0,10*ROW('Sanitation Data'!E14)))</f>
        <v/>
      </c>
      <c r="CQ20" s="369" t="str">
        <f ca="1">+IF(OFFSET('Sanitation Data'!$E$29,0,10*ROW('Sanitation Data'!E14))="","",OFFSET('Sanitation Data'!$E$29,0,10*ROW('Sanitation Data'!E14)))</f>
        <v/>
      </c>
      <c r="CR20" s="369" t="str">
        <f ca="1">+IF(OFFSET('Sanitation Data'!$E$30,0,10*ROW('Sanitation Data'!E14))="","",OFFSET('Sanitation Data'!$E$30,0,10*ROW('Sanitation Data'!E14)))</f>
        <v/>
      </c>
      <c r="CS20" s="369" t="str">
        <f ca="1">+IF(OFFSET('Sanitation Data'!$E$31,0,10*ROW('Sanitation Data'!E14))="","",OFFSET('Sanitation Data'!$E$31,0,10*ROW('Sanitation Data'!E14)))</f>
        <v/>
      </c>
      <c r="CT20" s="369" t="str">
        <f ca="1">+IF(OFFSET('Sanitation Data'!$E$32,0,10*ROW('Sanitation Data'!E14))="","",OFFSET('Sanitation Data'!$E$32,0,10*ROW('Sanitation Data'!E14)))</f>
        <v/>
      </c>
      <c r="CU20" s="369" t="str">
        <f ca="1">+IF(OFFSET('Sanitation Data'!$F$28,0,10*ROW('Sanitation Data'!F14))="","",OFFSET('Sanitation Data'!$F$28,0,10*ROW('Sanitation Data'!F14)))</f>
        <v/>
      </c>
      <c r="CV20" s="369" t="str">
        <f ca="1">+IF(OFFSET('Sanitation Data'!$F$29,0,10*ROW('Sanitation Data'!F14))="","",OFFSET('Sanitation Data'!$F$29,0,10*ROW('Sanitation Data'!F14)))</f>
        <v/>
      </c>
      <c r="CW20" s="369" t="str">
        <f ca="1">+IF(OFFSET('Sanitation Data'!$F$30,0,10*ROW('Sanitation Data'!F14))="","",OFFSET('Sanitation Data'!$F$30,0,10*ROW('Sanitation Data'!F14)))</f>
        <v/>
      </c>
      <c r="CX20" s="369" t="str">
        <f ca="1">+IF(OFFSET('Sanitation Data'!$F$31,0,10*ROW('Sanitation Data'!F14))="","",OFFSET('Sanitation Data'!$F$31,0,10*ROW('Sanitation Data'!F14)))</f>
        <v/>
      </c>
      <c r="CY20" s="369" t="str">
        <f ca="1">+IF(OFFSET('Sanitation Data'!$F$32,0,10*ROW('Sanitation Data'!F14))="","",OFFSET('Sanitation Data'!$F$32,0,10*ROW('Sanitation Data'!F14)))</f>
        <v/>
      </c>
      <c r="CZ20" s="369" t="str">
        <f ca="1">+IF(OFFSET('Sanitation Data'!$G$28,0,10*ROW('Sanitation Data'!G14))="","",OFFSET('Sanitation Data'!$G$28,0,10*ROW('Sanitation Data'!G14)))</f>
        <v/>
      </c>
      <c r="DA20" s="369" t="str">
        <f ca="1">+IF(OFFSET('Sanitation Data'!$G$29,0,10*ROW('Sanitation Data'!G14))="","",OFFSET('Sanitation Data'!$G$29,0,10*ROW('Sanitation Data'!G14)))</f>
        <v/>
      </c>
      <c r="DB20" s="369" t="str">
        <f ca="1">+IF(OFFSET('Sanitation Data'!$G$30,0,10*ROW('Sanitation Data'!G14))="","",OFFSET('Sanitation Data'!$G$30,0,10*ROW('Sanitation Data'!G14)))</f>
        <v/>
      </c>
      <c r="DC20" s="369" t="str">
        <f ca="1">+IF(OFFSET('Sanitation Data'!$G$31,0,10*ROW('Sanitation Data'!G14))="","",OFFSET('Sanitation Data'!$G$31,0,10*ROW('Sanitation Data'!G14)))</f>
        <v/>
      </c>
      <c r="DD20" s="369" t="str">
        <f ca="1">+IF(OFFSET('Sanitation Data'!$G$32,0,10*ROW('Sanitation Data'!G14))="","",OFFSET('Sanitation Data'!$G$32,0,10*ROW('Sanitation Data'!G14)))</f>
        <v/>
      </c>
      <c r="DE20" s="369" t="str">
        <f ca="1">+IF(OFFSET('Sanitation Data'!$H$28,0,10*ROW('Sanitation Data'!H14))="","",OFFSET('Sanitation Data'!$H$28,0,10*ROW('Sanitation Data'!H14)))</f>
        <v/>
      </c>
      <c r="DF20" s="369" t="str">
        <f ca="1">+IF(OFFSET('Sanitation Data'!$H$29,0,10*ROW('Sanitation Data'!H14))="","",OFFSET('Sanitation Data'!$H$29,0,10*ROW('Sanitation Data'!H14)))</f>
        <v/>
      </c>
      <c r="DG20" s="369" t="str">
        <f ca="1">+IF(OFFSET('Sanitation Data'!$H$30,0,10*ROW('Sanitation Data'!H14))="","",OFFSET('Sanitation Data'!$H$30,0,10*ROW('Sanitation Data'!H14)))</f>
        <v/>
      </c>
      <c r="DH20" s="369" t="str">
        <f ca="1">+IF(OFFSET('Sanitation Data'!$H$31,0,10*ROW('Sanitation Data'!H14))="","",OFFSET('Sanitation Data'!$H$31,0,10*ROW('Sanitation Data'!H14)))</f>
        <v/>
      </c>
      <c r="DI20" s="369" t="str">
        <f ca="1">+IF(OFFSET('Sanitation Data'!$H$32,0,10*ROW('Sanitation Data'!H14))="","",OFFSET('Sanitation Data'!$H$32,0,10*ROW('Sanitation Data'!H14)))</f>
        <v/>
      </c>
      <c r="DJ20" s="369" t="str">
        <f ca="1">+IF(OFFSET('Sanitation Data'!$I$28,0,10*ROW('Sanitation Data'!I14))="","",OFFSET('Sanitation Data'!$I$28,0,10*ROW('Sanitation Data'!I14)))</f>
        <v/>
      </c>
      <c r="DK20" s="369" t="str">
        <f ca="1">+IF(OFFSET('Sanitation Data'!$I$29,0,10*ROW('Sanitation Data'!I14))="","",OFFSET('Sanitation Data'!$I$29,0,10*ROW('Sanitation Data'!I14)))</f>
        <v/>
      </c>
      <c r="DL20" s="369" t="str">
        <f ca="1">+IF(OFFSET('Sanitation Data'!$I$30,0,10*ROW('Sanitation Data'!I14))="","",OFFSET('Sanitation Data'!$I$30,0,10*ROW('Sanitation Data'!I14)))</f>
        <v/>
      </c>
      <c r="DM20" s="369" t="str">
        <f ca="1">+IF(OFFSET('Sanitation Data'!$I$31,0,10*ROW('Sanitation Data'!I14))="","",OFFSET('Sanitation Data'!$I$31,0,10*ROW('Sanitation Data'!I14)))</f>
        <v/>
      </c>
      <c r="DN20" s="369" t="str">
        <f ca="1">+IF(OFFSET('Sanitation Data'!$I$32,0,10*ROW('Sanitation Data'!I14))="","",OFFSET('Sanitation Data'!$I$32,0,10*ROW('Sanitation Data'!I14)))</f>
        <v/>
      </c>
      <c r="DO20" s="369" t="str">
        <f ca="1">+IF(OFFSET('Hygiene Data'!$D$11,0,10*ROW('Hygiene Data'!D14))="","",OFFSET('Hygiene Data'!$D$11,0,10*ROW('Hygiene Data'!D14)))</f>
        <v/>
      </c>
      <c r="DP20" s="369" t="str">
        <f ca="1">+IF(OFFSET('Hygiene Data'!$D$12,0,10*ROW('Hygiene Data'!D14))="","",OFFSET('Hygiene Data'!$D$12,0,10*ROW('Hygiene Data'!D14)))</f>
        <v/>
      </c>
      <c r="DQ20" s="369" t="str">
        <f ca="1">+IF(OFFSET('Hygiene Data'!$D$13,0,10*ROW('Hygiene Data'!D14))="","",OFFSET('Hygiene Data'!$D$13,0,10*ROW('Hygiene Data'!D14)))</f>
        <v/>
      </c>
      <c r="DR20" s="369" t="str">
        <f ca="1">+IF(OFFSET('Hygiene Data'!$E$11,0,10*ROW('Hygiene Data'!E14))="","",OFFSET('Hygiene Data'!$E$11,0,10*ROW('Hygiene Data'!E14)))</f>
        <v/>
      </c>
      <c r="DS20" s="369" t="str">
        <f ca="1">+IF(OFFSET('Hygiene Data'!$E$12,0,10*ROW('Hygiene Data'!E14))="","",OFFSET('Hygiene Data'!$E$12,0,10*ROW('Hygiene Data'!E14)))</f>
        <v/>
      </c>
      <c r="DT20" s="369" t="str">
        <f ca="1">+IF(OFFSET('Hygiene Data'!$E$13,0,10*ROW('Hygiene Data'!E14))="","",OFFSET('Hygiene Data'!$E$13,0,10*ROW('Hygiene Data'!E14)))</f>
        <v/>
      </c>
      <c r="DU20" s="369" t="str">
        <f ca="1">+IF(OFFSET('Hygiene Data'!$F$11,0,10*ROW('Hygiene Data'!F14))="","",OFFSET('Hygiene Data'!$F$11,0,10*ROW('Hygiene Data'!F14)))</f>
        <v/>
      </c>
      <c r="DV20" s="369" t="str">
        <f ca="1">+IF(OFFSET('Hygiene Data'!$F$12,0,10*ROW('Hygiene Data'!F14))="","",OFFSET('Hygiene Data'!$F$12,0,10*ROW('Hygiene Data'!F14)))</f>
        <v/>
      </c>
      <c r="DW20" s="369" t="str">
        <f ca="1">+IF(OFFSET('Hygiene Data'!$F$13,0,10*ROW('Hygiene Data'!F14))="","",OFFSET('Hygiene Data'!$F$13,0,10*ROW('Hygiene Data'!F14)))</f>
        <v/>
      </c>
      <c r="DX20" s="369" t="str">
        <f ca="1">+IF(OFFSET('Hygiene Data'!$G$11,0,10*ROW('Hygiene Data'!G14))="","",OFFSET('Hygiene Data'!$G$11,0,10*ROW('Hygiene Data'!G14)))</f>
        <v/>
      </c>
      <c r="DY20" s="369" t="str">
        <f ca="1">+IF(OFFSET('Hygiene Data'!$G$12,0,10*ROW('Hygiene Data'!G14))="","",OFFSET('Hygiene Data'!$G$12,0,10*ROW('Hygiene Data'!G14)))</f>
        <v/>
      </c>
      <c r="DZ20" s="369" t="str">
        <f ca="1">+IF(OFFSET('Hygiene Data'!$G$13,0,10*ROW('Hygiene Data'!G14))="","",OFFSET('Hygiene Data'!$G$13,0,10*ROW('Hygiene Data'!G14)))</f>
        <v/>
      </c>
      <c r="EA20" s="369" t="str">
        <f ca="1">+IF(OFFSET('Hygiene Data'!$H$11,0,10*ROW('Hygiene Data'!H14))="","",OFFSET('Hygiene Data'!$H$11,0,10*ROW('Hygiene Data'!H14)))</f>
        <v/>
      </c>
      <c r="EB20" s="369" t="str">
        <f ca="1">+IF(OFFSET('Hygiene Data'!$H$12,0,10*ROW('Hygiene Data'!H14))="","",OFFSET('Hygiene Data'!$H$12,0,10*ROW('Hygiene Data'!H14)))</f>
        <v/>
      </c>
      <c r="EC20" s="369" t="str">
        <f ca="1">+IF(OFFSET('Hygiene Data'!$H$13,0,10*ROW('Hygiene Data'!H14))="","",OFFSET('Hygiene Data'!$H$13,0,10*ROW('Hygiene Data'!H14)))</f>
        <v/>
      </c>
      <c r="ED20" s="369" t="str">
        <f ca="1">+IF(OFFSET('Hygiene Data'!$I$11,0,10*ROW('Hygiene Data'!I14))="","",OFFSET('Hygiene Data'!$I$11,0,10*ROW('Hygiene Data'!I14)))</f>
        <v/>
      </c>
      <c r="EE20" s="369" t="str">
        <f ca="1">+IF(OFFSET('Hygiene Data'!$I$12,0,10*ROW('Hygiene Data'!I14))="","",OFFSET('Hygiene Data'!$I$12,0,10*ROW('Hygiene Data'!I14)))</f>
        <v/>
      </c>
      <c r="EF20" s="369" t="str">
        <f ca="1">+IF(OFFSET('Hygiene Data'!$I$13,0,10*ROW('Hygiene Data'!I14))="","",OFFSET('Hygiene Data'!$I$13,0,10*ROW('Hygiene Data'!I14)))</f>
        <v/>
      </c>
    </row>
    <row r="21" spans="1:136" x14ac:dyDescent="0.25">
      <c r="A21" s="478" t="str">
        <f ca="1">+IF(OFFSET('Water Data'!$B$2,0,10*ROW('Water Data'!E15))="","",OFFSET('Water Data'!$B$2,0,10*ROW('Water Data'!E15)))</f>
        <v/>
      </c>
      <c r="B21" s="47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5" t="str">
        <f t="shared" ca="1" si="0"/>
        <v/>
      </c>
      <c r="D21" s="50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9" t="str">
        <f ca="1">+IF(OFFSET('Water Data'!$D$27,0,10*ROW('Water Data'!D15))="","",OFFSET('Water Data'!$D$27,0,10*ROW('Water Data'!D15)))</f>
        <v/>
      </c>
      <c r="BT21" s="369" t="str">
        <f ca="1">+IF(OFFSET('Water Data'!$D$28,0,10*ROW('Water Data'!D15))="","",OFFSET('Water Data'!$D$28,0,10*ROW('Water Data'!D15)))</f>
        <v/>
      </c>
      <c r="BU21" s="369" t="str">
        <f ca="1">+IF(OFFSET('Water Data'!$D$29,0,10*ROW('Water Data'!D15))="","",OFFSET('Water Data'!$D$29,0,10*ROW('Water Data'!D15)))</f>
        <v/>
      </c>
      <c r="BV21" s="369" t="str">
        <f ca="1">+IF(OFFSET('Water Data'!$E$27,0,10*ROW('Water Data'!E15))="","",OFFSET('Water Data'!$E$27,0,10*ROW('Water Data'!E15)))</f>
        <v/>
      </c>
      <c r="BW21" s="369" t="str">
        <f ca="1">+IF(OFFSET('Water Data'!$E$28,0,10*ROW('Water Data'!E15))="","",OFFSET('Water Data'!$E$28,0,10*ROW('Water Data'!E15)))</f>
        <v/>
      </c>
      <c r="BX21" s="369" t="str">
        <f ca="1">+IF(OFFSET('Water Data'!$E$29,0,10*ROW('Water Data'!E15))="","",OFFSET('Water Data'!$E$29,0,10*ROW('Water Data'!E15)))</f>
        <v/>
      </c>
      <c r="BY21" s="369" t="str">
        <f ca="1">+IF(OFFSET('Water Data'!$F$27,0,10*ROW('Water Data'!F15))="","",OFFSET('Water Data'!$F$27,0,10*ROW('Water Data'!F15)))</f>
        <v/>
      </c>
      <c r="BZ21" s="369" t="str">
        <f ca="1">+IF(OFFSET('Water Data'!$F$28,0,10*ROW('Water Data'!F15))="","",OFFSET('Water Data'!$F$28,0,10*ROW('Water Data'!F15)))</f>
        <v/>
      </c>
      <c r="CA21" s="369" t="str">
        <f ca="1">+IF(OFFSET('Water Data'!$F$29,0,10*ROW('Water Data'!F15))="","",OFFSET('Water Data'!$F$29,0,10*ROW('Water Data'!F15)))</f>
        <v/>
      </c>
      <c r="CB21" s="369" t="str">
        <f ca="1">+IF(OFFSET('Water Data'!$G$27,0,10*ROW('Water Data'!G15))="","",OFFSET('Water Data'!$G$27,0,10*ROW('Water Data'!G15)))</f>
        <v/>
      </c>
      <c r="CC21" s="369" t="str">
        <f ca="1">+IF(OFFSET('Water Data'!$G$28,0,10*ROW('Water Data'!G15))="","",OFFSET('Water Data'!$G$28,0,10*ROW('Water Data'!G15)))</f>
        <v/>
      </c>
      <c r="CD21" s="369" t="str">
        <f ca="1">+IF(OFFSET('Water Data'!$G$29,0,10*ROW('Water Data'!G15))="","",OFFSET('Water Data'!$G$29,0,10*ROW('Water Data'!G15)))</f>
        <v/>
      </c>
      <c r="CE21" s="369" t="str">
        <f ca="1">+IF(OFFSET('Water Data'!$H$27,0,10*ROW('Water Data'!H15))="","",OFFSET('Water Data'!$H$27,0,10*ROW('Water Data'!H15)))</f>
        <v/>
      </c>
      <c r="CF21" s="369" t="str">
        <f ca="1">+IF(OFFSET('Water Data'!$H$28,0,10*ROW('Water Data'!H15))="","",OFFSET('Water Data'!$H$28,0,10*ROW('Water Data'!H15)))</f>
        <v/>
      </c>
      <c r="CG21" s="369" t="str">
        <f ca="1">+IF(OFFSET('Water Data'!$H$29,0,10*ROW('Water Data'!H15))="","",OFFSET('Water Data'!$H$29,0,10*ROW('Water Data'!H15)))</f>
        <v/>
      </c>
      <c r="CH21" s="369" t="str">
        <f ca="1">+IF(OFFSET('Water Data'!$I$27,0,10*ROW('Water Data'!I15))="","",OFFSET('Water Data'!$I$27,0,10*ROW('Water Data'!I15)))</f>
        <v/>
      </c>
      <c r="CI21" s="369" t="str">
        <f ca="1">+IF(OFFSET('Water Data'!$I$28,0,10*ROW('Water Data'!I15))="","",OFFSET('Water Data'!$I$28,0,10*ROW('Water Data'!I15)))</f>
        <v/>
      </c>
      <c r="CJ21" s="369" t="str">
        <f ca="1">+IF(OFFSET('Water Data'!$I$29,0,10*ROW('Water Data'!I15))="","",OFFSET('Water Data'!$I$29,0,10*ROW('Water Data'!I15)))</f>
        <v/>
      </c>
      <c r="CK21" s="369" t="str">
        <f ca="1">+IF(OFFSET('Sanitation Data'!$D$28,0,10*ROW('Sanitation Data'!D15))="","",OFFSET('Sanitation Data'!$D$28,0,10*ROW('Sanitation Data'!D15)))</f>
        <v/>
      </c>
      <c r="CL21" s="369" t="str">
        <f ca="1">+IF(OFFSET('Sanitation Data'!$D$29,0,10*ROW('Sanitation Data'!D15))="","",OFFSET('Sanitation Data'!$D$29,0,10*ROW('Sanitation Data'!D15)))</f>
        <v/>
      </c>
      <c r="CM21" s="369" t="str">
        <f ca="1">+IF(OFFSET('Sanitation Data'!$D$30,0,10*ROW('Sanitation Data'!D15))="","",OFFSET('Sanitation Data'!$D$30,0,10*ROW('Sanitation Data'!D15)))</f>
        <v/>
      </c>
      <c r="CN21" s="369" t="str">
        <f ca="1">+IF(OFFSET('Sanitation Data'!$D$31,0,10*ROW('Sanitation Data'!D15))="","",OFFSET('Sanitation Data'!$D$31,0,10*ROW('Sanitation Data'!D15)))</f>
        <v/>
      </c>
      <c r="CO21" s="369" t="str">
        <f ca="1">+IF(OFFSET('Sanitation Data'!$D$32,0,10*ROW('Sanitation Data'!D15))="","",OFFSET('Sanitation Data'!$D$32,0,10*ROW('Sanitation Data'!D15)))</f>
        <v/>
      </c>
      <c r="CP21" s="369" t="str">
        <f ca="1">+IF(OFFSET('Sanitation Data'!$E$28,0,10*ROW('Sanitation Data'!E15))="","",OFFSET('Sanitation Data'!$E$28,0,10*ROW('Sanitation Data'!E15)))</f>
        <v/>
      </c>
      <c r="CQ21" s="369" t="str">
        <f ca="1">+IF(OFFSET('Sanitation Data'!$E$29,0,10*ROW('Sanitation Data'!E15))="","",OFFSET('Sanitation Data'!$E$29,0,10*ROW('Sanitation Data'!E15)))</f>
        <v/>
      </c>
      <c r="CR21" s="369" t="str">
        <f ca="1">+IF(OFFSET('Sanitation Data'!$E$30,0,10*ROW('Sanitation Data'!E15))="","",OFFSET('Sanitation Data'!$E$30,0,10*ROW('Sanitation Data'!E15)))</f>
        <v/>
      </c>
      <c r="CS21" s="369" t="str">
        <f ca="1">+IF(OFFSET('Sanitation Data'!$E$31,0,10*ROW('Sanitation Data'!E15))="","",OFFSET('Sanitation Data'!$E$31,0,10*ROW('Sanitation Data'!E15)))</f>
        <v/>
      </c>
      <c r="CT21" s="369" t="str">
        <f ca="1">+IF(OFFSET('Sanitation Data'!$E$32,0,10*ROW('Sanitation Data'!E15))="","",OFFSET('Sanitation Data'!$E$32,0,10*ROW('Sanitation Data'!E15)))</f>
        <v/>
      </c>
      <c r="CU21" s="369" t="str">
        <f ca="1">+IF(OFFSET('Sanitation Data'!$F$28,0,10*ROW('Sanitation Data'!F15))="","",OFFSET('Sanitation Data'!$F$28,0,10*ROW('Sanitation Data'!F15)))</f>
        <v/>
      </c>
      <c r="CV21" s="369" t="str">
        <f ca="1">+IF(OFFSET('Sanitation Data'!$F$29,0,10*ROW('Sanitation Data'!F15))="","",OFFSET('Sanitation Data'!$F$29,0,10*ROW('Sanitation Data'!F15)))</f>
        <v/>
      </c>
      <c r="CW21" s="369" t="str">
        <f ca="1">+IF(OFFSET('Sanitation Data'!$F$30,0,10*ROW('Sanitation Data'!F15))="","",OFFSET('Sanitation Data'!$F$30,0,10*ROW('Sanitation Data'!F15)))</f>
        <v/>
      </c>
      <c r="CX21" s="369" t="str">
        <f ca="1">+IF(OFFSET('Sanitation Data'!$F$31,0,10*ROW('Sanitation Data'!F15))="","",OFFSET('Sanitation Data'!$F$31,0,10*ROW('Sanitation Data'!F15)))</f>
        <v/>
      </c>
      <c r="CY21" s="369" t="str">
        <f ca="1">+IF(OFFSET('Sanitation Data'!$F$32,0,10*ROW('Sanitation Data'!F15))="","",OFFSET('Sanitation Data'!$F$32,0,10*ROW('Sanitation Data'!F15)))</f>
        <v/>
      </c>
      <c r="CZ21" s="369" t="str">
        <f ca="1">+IF(OFFSET('Sanitation Data'!$G$28,0,10*ROW('Sanitation Data'!G15))="","",OFFSET('Sanitation Data'!$G$28,0,10*ROW('Sanitation Data'!G15)))</f>
        <v/>
      </c>
      <c r="DA21" s="369" t="str">
        <f ca="1">+IF(OFFSET('Sanitation Data'!$G$29,0,10*ROW('Sanitation Data'!G15))="","",OFFSET('Sanitation Data'!$G$29,0,10*ROW('Sanitation Data'!G15)))</f>
        <v/>
      </c>
      <c r="DB21" s="369" t="str">
        <f ca="1">+IF(OFFSET('Sanitation Data'!$G$30,0,10*ROW('Sanitation Data'!G15))="","",OFFSET('Sanitation Data'!$G$30,0,10*ROW('Sanitation Data'!G15)))</f>
        <v/>
      </c>
      <c r="DC21" s="369" t="str">
        <f ca="1">+IF(OFFSET('Sanitation Data'!$G$31,0,10*ROW('Sanitation Data'!G15))="","",OFFSET('Sanitation Data'!$G$31,0,10*ROW('Sanitation Data'!G15)))</f>
        <v/>
      </c>
      <c r="DD21" s="369" t="str">
        <f ca="1">+IF(OFFSET('Sanitation Data'!$G$32,0,10*ROW('Sanitation Data'!G15))="","",OFFSET('Sanitation Data'!$G$32,0,10*ROW('Sanitation Data'!G15)))</f>
        <v/>
      </c>
      <c r="DE21" s="369" t="str">
        <f ca="1">+IF(OFFSET('Sanitation Data'!$H$28,0,10*ROW('Sanitation Data'!H15))="","",OFFSET('Sanitation Data'!$H$28,0,10*ROW('Sanitation Data'!H15)))</f>
        <v/>
      </c>
      <c r="DF21" s="369" t="str">
        <f ca="1">+IF(OFFSET('Sanitation Data'!$H$29,0,10*ROW('Sanitation Data'!H15))="","",OFFSET('Sanitation Data'!$H$29,0,10*ROW('Sanitation Data'!H15)))</f>
        <v/>
      </c>
      <c r="DG21" s="369" t="str">
        <f ca="1">+IF(OFFSET('Sanitation Data'!$H$30,0,10*ROW('Sanitation Data'!H15))="","",OFFSET('Sanitation Data'!$H$30,0,10*ROW('Sanitation Data'!H15)))</f>
        <v/>
      </c>
      <c r="DH21" s="369" t="str">
        <f ca="1">+IF(OFFSET('Sanitation Data'!$H$31,0,10*ROW('Sanitation Data'!H15))="","",OFFSET('Sanitation Data'!$H$31,0,10*ROW('Sanitation Data'!H15)))</f>
        <v/>
      </c>
      <c r="DI21" s="369" t="str">
        <f ca="1">+IF(OFFSET('Sanitation Data'!$H$32,0,10*ROW('Sanitation Data'!H15))="","",OFFSET('Sanitation Data'!$H$32,0,10*ROW('Sanitation Data'!H15)))</f>
        <v/>
      </c>
      <c r="DJ21" s="369" t="str">
        <f ca="1">+IF(OFFSET('Sanitation Data'!$I$28,0,10*ROW('Sanitation Data'!I15))="","",OFFSET('Sanitation Data'!$I$28,0,10*ROW('Sanitation Data'!I15)))</f>
        <v/>
      </c>
      <c r="DK21" s="369" t="str">
        <f ca="1">+IF(OFFSET('Sanitation Data'!$I$29,0,10*ROW('Sanitation Data'!I15))="","",OFFSET('Sanitation Data'!$I$29,0,10*ROW('Sanitation Data'!I15)))</f>
        <v/>
      </c>
      <c r="DL21" s="369" t="str">
        <f ca="1">+IF(OFFSET('Sanitation Data'!$I$30,0,10*ROW('Sanitation Data'!I15))="","",OFFSET('Sanitation Data'!$I$30,0,10*ROW('Sanitation Data'!I15)))</f>
        <v/>
      </c>
      <c r="DM21" s="369" t="str">
        <f ca="1">+IF(OFFSET('Sanitation Data'!$I$31,0,10*ROW('Sanitation Data'!I15))="","",OFFSET('Sanitation Data'!$I$31,0,10*ROW('Sanitation Data'!I15)))</f>
        <v/>
      </c>
      <c r="DN21" s="369" t="str">
        <f ca="1">+IF(OFFSET('Sanitation Data'!$I$32,0,10*ROW('Sanitation Data'!I15))="","",OFFSET('Sanitation Data'!$I$32,0,10*ROW('Sanitation Data'!I15)))</f>
        <v/>
      </c>
      <c r="DO21" s="369" t="str">
        <f ca="1">+IF(OFFSET('Hygiene Data'!$D$11,0,10*ROW('Hygiene Data'!D15))="","",OFFSET('Hygiene Data'!$D$11,0,10*ROW('Hygiene Data'!D15)))</f>
        <v/>
      </c>
      <c r="DP21" s="369" t="str">
        <f ca="1">+IF(OFFSET('Hygiene Data'!$D$12,0,10*ROW('Hygiene Data'!D15))="","",OFFSET('Hygiene Data'!$D$12,0,10*ROW('Hygiene Data'!D15)))</f>
        <v/>
      </c>
      <c r="DQ21" s="369" t="str">
        <f ca="1">+IF(OFFSET('Hygiene Data'!$D$13,0,10*ROW('Hygiene Data'!D15))="","",OFFSET('Hygiene Data'!$D$13,0,10*ROW('Hygiene Data'!D15)))</f>
        <v/>
      </c>
      <c r="DR21" s="369" t="str">
        <f ca="1">+IF(OFFSET('Hygiene Data'!$E$11,0,10*ROW('Hygiene Data'!E15))="","",OFFSET('Hygiene Data'!$E$11,0,10*ROW('Hygiene Data'!E15)))</f>
        <v/>
      </c>
      <c r="DS21" s="369" t="str">
        <f ca="1">+IF(OFFSET('Hygiene Data'!$E$12,0,10*ROW('Hygiene Data'!E15))="","",OFFSET('Hygiene Data'!$E$12,0,10*ROW('Hygiene Data'!E15)))</f>
        <v/>
      </c>
      <c r="DT21" s="369" t="str">
        <f ca="1">+IF(OFFSET('Hygiene Data'!$E$13,0,10*ROW('Hygiene Data'!E15))="","",OFFSET('Hygiene Data'!$E$13,0,10*ROW('Hygiene Data'!E15)))</f>
        <v/>
      </c>
      <c r="DU21" s="369" t="str">
        <f ca="1">+IF(OFFSET('Hygiene Data'!$F$11,0,10*ROW('Hygiene Data'!F15))="","",OFFSET('Hygiene Data'!$F$11,0,10*ROW('Hygiene Data'!F15)))</f>
        <v/>
      </c>
      <c r="DV21" s="369" t="str">
        <f ca="1">+IF(OFFSET('Hygiene Data'!$F$12,0,10*ROW('Hygiene Data'!F15))="","",OFFSET('Hygiene Data'!$F$12,0,10*ROW('Hygiene Data'!F15)))</f>
        <v/>
      </c>
      <c r="DW21" s="369" t="str">
        <f ca="1">+IF(OFFSET('Hygiene Data'!$F$13,0,10*ROW('Hygiene Data'!F15))="","",OFFSET('Hygiene Data'!$F$13,0,10*ROW('Hygiene Data'!F15)))</f>
        <v/>
      </c>
      <c r="DX21" s="369" t="str">
        <f ca="1">+IF(OFFSET('Hygiene Data'!$G$11,0,10*ROW('Hygiene Data'!G15))="","",OFFSET('Hygiene Data'!$G$11,0,10*ROW('Hygiene Data'!G15)))</f>
        <v/>
      </c>
      <c r="DY21" s="369" t="str">
        <f ca="1">+IF(OFFSET('Hygiene Data'!$G$12,0,10*ROW('Hygiene Data'!G15))="","",OFFSET('Hygiene Data'!$G$12,0,10*ROW('Hygiene Data'!G15)))</f>
        <v/>
      </c>
      <c r="DZ21" s="369" t="str">
        <f ca="1">+IF(OFFSET('Hygiene Data'!$G$13,0,10*ROW('Hygiene Data'!G15))="","",OFFSET('Hygiene Data'!$G$13,0,10*ROW('Hygiene Data'!G15)))</f>
        <v/>
      </c>
      <c r="EA21" s="369" t="str">
        <f ca="1">+IF(OFFSET('Hygiene Data'!$H$11,0,10*ROW('Hygiene Data'!H15))="","",OFFSET('Hygiene Data'!$H$11,0,10*ROW('Hygiene Data'!H15)))</f>
        <v/>
      </c>
      <c r="EB21" s="369" t="str">
        <f ca="1">+IF(OFFSET('Hygiene Data'!$H$12,0,10*ROW('Hygiene Data'!H15))="","",OFFSET('Hygiene Data'!$H$12,0,10*ROW('Hygiene Data'!H15)))</f>
        <v/>
      </c>
      <c r="EC21" s="369" t="str">
        <f ca="1">+IF(OFFSET('Hygiene Data'!$H$13,0,10*ROW('Hygiene Data'!H15))="","",OFFSET('Hygiene Data'!$H$13,0,10*ROW('Hygiene Data'!H15)))</f>
        <v/>
      </c>
      <c r="ED21" s="369" t="str">
        <f ca="1">+IF(OFFSET('Hygiene Data'!$I$11,0,10*ROW('Hygiene Data'!I15))="","",OFFSET('Hygiene Data'!$I$11,0,10*ROW('Hygiene Data'!I15)))</f>
        <v/>
      </c>
      <c r="EE21" s="369" t="str">
        <f ca="1">+IF(OFFSET('Hygiene Data'!$I$12,0,10*ROW('Hygiene Data'!I15))="","",OFFSET('Hygiene Data'!$I$12,0,10*ROW('Hygiene Data'!I15)))</f>
        <v/>
      </c>
      <c r="EF21" s="369" t="str">
        <f ca="1">+IF(OFFSET('Hygiene Data'!$I$13,0,10*ROW('Hygiene Data'!I15))="","",OFFSET('Hygiene Data'!$I$13,0,10*ROW('Hygiene Data'!I15)))</f>
        <v/>
      </c>
    </row>
    <row r="22" spans="1:136" x14ac:dyDescent="0.25">
      <c r="A22" s="478" t="str">
        <f ca="1">+IF(OFFSET('Water Data'!$B$2,0,10*ROW('Water Data'!E16))="","",OFFSET('Water Data'!$B$2,0,10*ROW('Water Data'!E16)))</f>
        <v/>
      </c>
      <c r="B22" s="47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5" t="str">
        <f t="shared" ca="1" si="0"/>
        <v/>
      </c>
      <c r="D22" s="50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9" t="str">
        <f ca="1">+IF(OFFSET('Water Data'!$D$27,0,10*ROW('Water Data'!D16))="","",OFFSET('Water Data'!$D$27,0,10*ROW('Water Data'!D16)))</f>
        <v/>
      </c>
      <c r="BT22" s="369" t="str">
        <f ca="1">+IF(OFFSET('Water Data'!$D$28,0,10*ROW('Water Data'!D16))="","",OFFSET('Water Data'!$D$28,0,10*ROW('Water Data'!D16)))</f>
        <v/>
      </c>
      <c r="BU22" s="369" t="str">
        <f ca="1">+IF(OFFSET('Water Data'!$D$29,0,10*ROW('Water Data'!D16))="","",OFFSET('Water Data'!$D$29,0,10*ROW('Water Data'!D16)))</f>
        <v/>
      </c>
      <c r="BV22" s="369" t="str">
        <f ca="1">+IF(OFFSET('Water Data'!$E$27,0,10*ROW('Water Data'!E16))="","",OFFSET('Water Data'!$E$27,0,10*ROW('Water Data'!E16)))</f>
        <v/>
      </c>
      <c r="BW22" s="369" t="str">
        <f ca="1">+IF(OFFSET('Water Data'!$E$28,0,10*ROW('Water Data'!E16))="","",OFFSET('Water Data'!$E$28,0,10*ROW('Water Data'!E16)))</f>
        <v/>
      </c>
      <c r="BX22" s="369" t="str">
        <f ca="1">+IF(OFFSET('Water Data'!$E$29,0,10*ROW('Water Data'!E16))="","",OFFSET('Water Data'!$E$29,0,10*ROW('Water Data'!E16)))</f>
        <v/>
      </c>
      <c r="BY22" s="369" t="str">
        <f ca="1">+IF(OFFSET('Water Data'!$F$27,0,10*ROW('Water Data'!F16))="","",OFFSET('Water Data'!$F$27,0,10*ROW('Water Data'!F16)))</f>
        <v/>
      </c>
      <c r="BZ22" s="369" t="str">
        <f ca="1">+IF(OFFSET('Water Data'!$F$28,0,10*ROW('Water Data'!F16))="","",OFFSET('Water Data'!$F$28,0,10*ROW('Water Data'!F16)))</f>
        <v/>
      </c>
      <c r="CA22" s="369" t="str">
        <f ca="1">+IF(OFFSET('Water Data'!$F$29,0,10*ROW('Water Data'!F16))="","",OFFSET('Water Data'!$F$29,0,10*ROW('Water Data'!F16)))</f>
        <v/>
      </c>
      <c r="CB22" s="369" t="str">
        <f ca="1">+IF(OFFSET('Water Data'!$G$27,0,10*ROW('Water Data'!G16))="","",OFFSET('Water Data'!$G$27,0,10*ROW('Water Data'!G16)))</f>
        <v/>
      </c>
      <c r="CC22" s="369" t="str">
        <f ca="1">+IF(OFFSET('Water Data'!$G$28,0,10*ROW('Water Data'!G16))="","",OFFSET('Water Data'!$G$28,0,10*ROW('Water Data'!G16)))</f>
        <v/>
      </c>
      <c r="CD22" s="369" t="str">
        <f ca="1">+IF(OFFSET('Water Data'!$G$29,0,10*ROW('Water Data'!G16))="","",OFFSET('Water Data'!$G$29,0,10*ROW('Water Data'!G16)))</f>
        <v/>
      </c>
      <c r="CE22" s="369" t="str">
        <f ca="1">+IF(OFFSET('Water Data'!$H$27,0,10*ROW('Water Data'!H16))="","",OFFSET('Water Data'!$H$27,0,10*ROW('Water Data'!H16)))</f>
        <v/>
      </c>
      <c r="CF22" s="369" t="str">
        <f ca="1">+IF(OFFSET('Water Data'!$H$28,0,10*ROW('Water Data'!H16))="","",OFFSET('Water Data'!$H$28,0,10*ROW('Water Data'!H16)))</f>
        <v/>
      </c>
      <c r="CG22" s="369" t="str">
        <f ca="1">+IF(OFFSET('Water Data'!$H$29,0,10*ROW('Water Data'!H16))="","",OFFSET('Water Data'!$H$29,0,10*ROW('Water Data'!H16)))</f>
        <v/>
      </c>
      <c r="CH22" s="369" t="str">
        <f ca="1">+IF(OFFSET('Water Data'!$I$27,0,10*ROW('Water Data'!I16))="","",OFFSET('Water Data'!$I$27,0,10*ROW('Water Data'!I16)))</f>
        <v/>
      </c>
      <c r="CI22" s="369" t="str">
        <f ca="1">+IF(OFFSET('Water Data'!$I$28,0,10*ROW('Water Data'!I16))="","",OFFSET('Water Data'!$I$28,0,10*ROW('Water Data'!I16)))</f>
        <v/>
      </c>
      <c r="CJ22" s="369" t="str">
        <f ca="1">+IF(OFFSET('Water Data'!$I$29,0,10*ROW('Water Data'!I16))="","",OFFSET('Water Data'!$I$29,0,10*ROW('Water Data'!I16)))</f>
        <v/>
      </c>
      <c r="CK22" s="369" t="str">
        <f ca="1">+IF(OFFSET('Sanitation Data'!$D$28,0,10*ROW('Sanitation Data'!D16))="","",OFFSET('Sanitation Data'!$D$28,0,10*ROW('Sanitation Data'!D16)))</f>
        <v/>
      </c>
      <c r="CL22" s="369" t="str">
        <f ca="1">+IF(OFFSET('Sanitation Data'!$D$29,0,10*ROW('Sanitation Data'!D16))="","",OFFSET('Sanitation Data'!$D$29,0,10*ROW('Sanitation Data'!D16)))</f>
        <v/>
      </c>
      <c r="CM22" s="369" t="str">
        <f ca="1">+IF(OFFSET('Sanitation Data'!$D$30,0,10*ROW('Sanitation Data'!D16))="","",OFFSET('Sanitation Data'!$D$30,0,10*ROW('Sanitation Data'!D16)))</f>
        <v/>
      </c>
      <c r="CN22" s="369" t="str">
        <f ca="1">+IF(OFFSET('Sanitation Data'!$D$31,0,10*ROW('Sanitation Data'!D16))="","",OFFSET('Sanitation Data'!$D$31,0,10*ROW('Sanitation Data'!D16)))</f>
        <v/>
      </c>
      <c r="CO22" s="369" t="str">
        <f ca="1">+IF(OFFSET('Sanitation Data'!$D$32,0,10*ROW('Sanitation Data'!D16))="","",OFFSET('Sanitation Data'!$D$32,0,10*ROW('Sanitation Data'!D16)))</f>
        <v/>
      </c>
      <c r="CP22" s="369" t="str">
        <f ca="1">+IF(OFFSET('Sanitation Data'!$E$28,0,10*ROW('Sanitation Data'!E16))="","",OFFSET('Sanitation Data'!$E$28,0,10*ROW('Sanitation Data'!E16)))</f>
        <v/>
      </c>
      <c r="CQ22" s="369" t="str">
        <f ca="1">+IF(OFFSET('Sanitation Data'!$E$29,0,10*ROW('Sanitation Data'!E16))="","",OFFSET('Sanitation Data'!$E$29,0,10*ROW('Sanitation Data'!E16)))</f>
        <v/>
      </c>
      <c r="CR22" s="369" t="str">
        <f ca="1">+IF(OFFSET('Sanitation Data'!$E$30,0,10*ROW('Sanitation Data'!E16))="","",OFFSET('Sanitation Data'!$E$30,0,10*ROW('Sanitation Data'!E16)))</f>
        <v/>
      </c>
      <c r="CS22" s="369" t="str">
        <f ca="1">+IF(OFFSET('Sanitation Data'!$E$31,0,10*ROW('Sanitation Data'!E16))="","",OFFSET('Sanitation Data'!$E$31,0,10*ROW('Sanitation Data'!E16)))</f>
        <v/>
      </c>
      <c r="CT22" s="369" t="str">
        <f ca="1">+IF(OFFSET('Sanitation Data'!$E$32,0,10*ROW('Sanitation Data'!E16))="","",OFFSET('Sanitation Data'!$E$32,0,10*ROW('Sanitation Data'!E16)))</f>
        <v/>
      </c>
      <c r="CU22" s="369" t="str">
        <f ca="1">+IF(OFFSET('Sanitation Data'!$F$28,0,10*ROW('Sanitation Data'!F16))="","",OFFSET('Sanitation Data'!$F$28,0,10*ROW('Sanitation Data'!F16)))</f>
        <v/>
      </c>
      <c r="CV22" s="369" t="str">
        <f ca="1">+IF(OFFSET('Sanitation Data'!$F$29,0,10*ROW('Sanitation Data'!F16))="","",OFFSET('Sanitation Data'!$F$29,0,10*ROW('Sanitation Data'!F16)))</f>
        <v/>
      </c>
      <c r="CW22" s="369" t="str">
        <f ca="1">+IF(OFFSET('Sanitation Data'!$F$30,0,10*ROW('Sanitation Data'!F16))="","",OFFSET('Sanitation Data'!$F$30,0,10*ROW('Sanitation Data'!F16)))</f>
        <v/>
      </c>
      <c r="CX22" s="369" t="str">
        <f ca="1">+IF(OFFSET('Sanitation Data'!$F$31,0,10*ROW('Sanitation Data'!F16))="","",OFFSET('Sanitation Data'!$F$31,0,10*ROW('Sanitation Data'!F16)))</f>
        <v/>
      </c>
      <c r="CY22" s="369" t="str">
        <f ca="1">+IF(OFFSET('Sanitation Data'!$F$32,0,10*ROW('Sanitation Data'!F16))="","",OFFSET('Sanitation Data'!$F$32,0,10*ROW('Sanitation Data'!F16)))</f>
        <v/>
      </c>
      <c r="CZ22" s="369" t="str">
        <f ca="1">+IF(OFFSET('Sanitation Data'!$G$28,0,10*ROW('Sanitation Data'!G16))="","",OFFSET('Sanitation Data'!$G$28,0,10*ROW('Sanitation Data'!G16)))</f>
        <v/>
      </c>
      <c r="DA22" s="369" t="str">
        <f ca="1">+IF(OFFSET('Sanitation Data'!$G$29,0,10*ROW('Sanitation Data'!G16))="","",OFFSET('Sanitation Data'!$G$29,0,10*ROW('Sanitation Data'!G16)))</f>
        <v/>
      </c>
      <c r="DB22" s="369" t="str">
        <f ca="1">+IF(OFFSET('Sanitation Data'!$G$30,0,10*ROW('Sanitation Data'!G16))="","",OFFSET('Sanitation Data'!$G$30,0,10*ROW('Sanitation Data'!G16)))</f>
        <v/>
      </c>
      <c r="DC22" s="369" t="str">
        <f ca="1">+IF(OFFSET('Sanitation Data'!$G$31,0,10*ROW('Sanitation Data'!G16))="","",OFFSET('Sanitation Data'!$G$31,0,10*ROW('Sanitation Data'!G16)))</f>
        <v/>
      </c>
      <c r="DD22" s="369" t="str">
        <f ca="1">+IF(OFFSET('Sanitation Data'!$G$32,0,10*ROW('Sanitation Data'!G16))="","",OFFSET('Sanitation Data'!$G$32,0,10*ROW('Sanitation Data'!G16)))</f>
        <v/>
      </c>
      <c r="DE22" s="369" t="str">
        <f ca="1">+IF(OFFSET('Sanitation Data'!$H$28,0,10*ROW('Sanitation Data'!H16))="","",OFFSET('Sanitation Data'!$H$28,0,10*ROW('Sanitation Data'!H16)))</f>
        <v/>
      </c>
      <c r="DF22" s="369" t="str">
        <f ca="1">+IF(OFFSET('Sanitation Data'!$H$29,0,10*ROW('Sanitation Data'!H16))="","",OFFSET('Sanitation Data'!$H$29,0,10*ROW('Sanitation Data'!H16)))</f>
        <v/>
      </c>
      <c r="DG22" s="369" t="str">
        <f ca="1">+IF(OFFSET('Sanitation Data'!$H$30,0,10*ROW('Sanitation Data'!H16))="","",OFFSET('Sanitation Data'!$H$30,0,10*ROW('Sanitation Data'!H16)))</f>
        <v/>
      </c>
      <c r="DH22" s="369" t="str">
        <f ca="1">+IF(OFFSET('Sanitation Data'!$H$31,0,10*ROW('Sanitation Data'!H16))="","",OFFSET('Sanitation Data'!$H$31,0,10*ROW('Sanitation Data'!H16)))</f>
        <v/>
      </c>
      <c r="DI22" s="369" t="str">
        <f ca="1">+IF(OFFSET('Sanitation Data'!$H$32,0,10*ROW('Sanitation Data'!H16))="","",OFFSET('Sanitation Data'!$H$32,0,10*ROW('Sanitation Data'!H16)))</f>
        <v/>
      </c>
      <c r="DJ22" s="369" t="str">
        <f ca="1">+IF(OFFSET('Sanitation Data'!$I$28,0,10*ROW('Sanitation Data'!I16))="","",OFFSET('Sanitation Data'!$I$28,0,10*ROW('Sanitation Data'!I16)))</f>
        <v/>
      </c>
      <c r="DK22" s="369" t="str">
        <f ca="1">+IF(OFFSET('Sanitation Data'!$I$29,0,10*ROW('Sanitation Data'!I16))="","",OFFSET('Sanitation Data'!$I$29,0,10*ROW('Sanitation Data'!I16)))</f>
        <v/>
      </c>
      <c r="DL22" s="369" t="str">
        <f ca="1">+IF(OFFSET('Sanitation Data'!$I$30,0,10*ROW('Sanitation Data'!I16))="","",OFFSET('Sanitation Data'!$I$30,0,10*ROW('Sanitation Data'!I16)))</f>
        <v/>
      </c>
      <c r="DM22" s="369" t="str">
        <f ca="1">+IF(OFFSET('Sanitation Data'!$I$31,0,10*ROW('Sanitation Data'!I16))="","",OFFSET('Sanitation Data'!$I$31,0,10*ROW('Sanitation Data'!I16)))</f>
        <v/>
      </c>
      <c r="DN22" s="369" t="str">
        <f ca="1">+IF(OFFSET('Sanitation Data'!$I$32,0,10*ROW('Sanitation Data'!I16))="","",OFFSET('Sanitation Data'!$I$32,0,10*ROW('Sanitation Data'!I16)))</f>
        <v/>
      </c>
      <c r="DO22" s="369" t="str">
        <f ca="1">+IF(OFFSET('Hygiene Data'!$D$11,0,10*ROW('Hygiene Data'!D16))="","",OFFSET('Hygiene Data'!$D$11,0,10*ROW('Hygiene Data'!D16)))</f>
        <v/>
      </c>
      <c r="DP22" s="369" t="str">
        <f ca="1">+IF(OFFSET('Hygiene Data'!$D$12,0,10*ROW('Hygiene Data'!D16))="","",OFFSET('Hygiene Data'!$D$12,0,10*ROW('Hygiene Data'!D16)))</f>
        <v/>
      </c>
      <c r="DQ22" s="369" t="str">
        <f ca="1">+IF(OFFSET('Hygiene Data'!$D$13,0,10*ROW('Hygiene Data'!D16))="","",OFFSET('Hygiene Data'!$D$13,0,10*ROW('Hygiene Data'!D16)))</f>
        <v/>
      </c>
      <c r="DR22" s="369" t="str">
        <f ca="1">+IF(OFFSET('Hygiene Data'!$E$11,0,10*ROW('Hygiene Data'!E16))="","",OFFSET('Hygiene Data'!$E$11,0,10*ROW('Hygiene Data'!E16)))</f>
        <v/>
      </c>
      <c r="DS22" s="369" t="str">
        <f ca="1">+IF(OFFSET('Hygiene Data'!$E$12,0,10*ROW('Hygiene Data'!E16))="","",OFFSET('Hygiene Data'!$E$12,0,10*ROW('Hygiene Data'!E16)))</f>
        <v/>
      </c>
      <c r="DT22" s="369" t="str">
        <f ca="1">+IF(OFFSET('Hygiene Data'!$E$13,0,10*ROW('Hygiene Data'!E16))="","",OFFSET('Hygiene Data'!$E$13,0,10*ROW('Hygiene Data'!E16)))</f>
        <v/>
      </c>
      <c r="DU22" s="369" t="str">
        <f ca="1">+IF(OFFSET('Hygiene Data'!$F$11,0,10*ROW('Hygiene Data'!F16))="","",OFFSET('Hygiene Data'!$F$11,0,10*ROW('Hygiene Data'!F16)))</f>
        <v/>
      </c>
      <c r="DV22" s="369" t="str">
        <f ca="1">+IF(OFFSET('Hygiene Data'!$F$12,0,10*ROW('Hygiene Data'!F16))="","",OFFSET('Hygiene Data'!$F$12,0,10*ROW('Hygiene Data'!F16)))</f>
        <v/>
      </c>
      <c r="DW22" s="369" t="str">
        <f ca="1">+IF(OFFSET('Hygiene Data'!$F$13,0,10*ROW('Hygiene Data'!F16))="","",OFFSET('Hygiene Data'!$F$13,0,10*ROW('Hygiene Data'!F16)))</f>
        <v/>
      </c>
      <c r="DX22" s="369" t="str">
        <f ca="1">+IF(OFFSET('Hygiene Data'!$G$11,0,10*ROW('Hygiene Data'!G16))="","",OFFSET('Hygiene Data'!$G$11,0,10*ROW('Hygiene Data'!G16)))</f>
        <v/>
      </c>
      <c r="DY22" s="369" t="str">
        <f ca="1">+IF(OFFSET('Hygiene Data'!$G$12,0,10*ROW('Hygiene Data'!G16))="","",OFFSET('Hygiene Data'!$G$12,0,10*ROW('Hygiene Data'!G16)))</f>
        <v/>
      </c>
      <c r="DZ22" s="369" t="str">
        <f ca="1">+IF(OFFSET('Hygiene Data'!$G$13,0,10*ROW('Hygiene Data'!G16))="","",OFFSET('Hygiene Data'!$G$13,0,10*ROW('Hygiene Data'!G16)))</f>
        <v/>
      </c>
      <c r="EA22" s="369" t="str">
        <f ca="1">+IF(OFFSET('Hygiene Data'!$H$11,0,10*ROW('Hygiene Data'!H16))="","",OFFSET('Hygiene Data'!$H$11,0,10*ROW('Hygiene Data'!H16)))</f>
        <v/>
      </c>
      <c r="EB22" s="369" t="str">
        <f ca="1">+IF(OFFSET('Hygiene Data'!$H$12,0,10*ROW('Hygiene Data'!H16))="","",OFFSET('Hygiene Data'!$H$12,0,10*ROW('Hygiene Data'!H16)))</f>
        <v/>
      </c>
      <c r="EC22" s="369" t="str">
        <f ca="1">+IF(OFFSET('Hygiene Data'!$H$13,0,10*ROW('Hygiene Data'!H16))="","",OFFSET('Hygiene Data'!$H$13,0,10*ROW('Hygiene Data'!H16)))</f>
        <v/>
      </c>
      <c r="ED22" s="369" t="str">
        <f ca="1">+IF(OFFSET('Hygiene Data'!$I$11,0,10*ROW('Hygiene Data'!I16))="","",OFFSET('Hygiene Data'!$I$11,0,10*ROW('Hygiene Data'!I16)))</f>
        <v/>
      </c>
      <c r="EE22" s="369" t="str">
        <f ca="1">+IF(OFFSET('Hygiene Data'!$I$12,0,10*ROW('Hygiene Data'!I16))="","",OFFSET('Hygiene Data'!$I$12,0,10*ROW('Hygiene Data'!I16)))</f>
        <v/>
      </c>
      <c r="EF22" s="369" t="str">
        <f ca="1">+IF(OFFSET('Hygiene Data'!$I$13,0,10*ROW('Hygiene Data'!I16))="","",OFFSET('Hygiene Data'!$I$13,0,10*ROW('Hygiene Data'!I16)))</f>
        <v/>
      </c>
    </row>
    <row r="23" spans="1:136" x14ac:dyDescent="0.25">
      <c r="A23" s="478" t="str">
        <f ca="1">+IF(OFFSET('Water Data'!$B$2,0,10*ROW('Water Data'!E17))="","",OFFSET('Water Data'!$B$2,0,10*ROW('Water Data'!E17)))</f>
        <v/>
      </c>
      <c r="B23" s="47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5" t="str">
        <f t="shared" ca="1" si="0"/>
        <v/>
      </c>
      <c r="D23" s="50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9" t="str">
        <f ca="1">+IF(OFFSET('Water Data'!$D$27,0,10*ROW('Water Data'!D17))="","",OFFSET('Water Data'!$D$27,0,10*ROW('Water Data'!D17)))</f>
        <v/>
      </c>
      <c r="BT23" s="369" t="str">
        <f ca="1">+IF(OFFSET('Water Data'!$D$28,0,10*ROW('Water Data'!D17))="","",OFFSET('Water Data'!$D$28,0,10*ROW('Water Data'!D17)))</f>
        <v/>
      </c>
      <c r="BU23" s="369" t="str">
        <f ca="1">+IF(OFFSET('Water Data'!$D$29,0,10*ROW('Water Data'!D17))="","",OFFSET('Water Data'!$D$29,0,10*ROW('Water Data'!D17)))</f>
        <v/>
      </c>
      <c r="BV23" s="369" t="str">
        <f ca="1">+IF(OFFSET('Water Data'!$E$27,0,10*ROW('Water Data'!E17))="","",OFFSET('Water Data'!$E$27,0,10*ROW('Water Data'!E17)))</f>
        <v/>
      </c>
      <c r="BW23" s="369" t="str">
        <f ca="1">+IF(OFFSET('Water Data'!$E$28,0,10*ROW('Water Data'!E17))="","",OFFSET('Water Data'!$E$28,0,10*ROW('Water Data'!E17)))</f>
        <v/>
      </c>
      <c r="BX23" s="369" t="str">
        <f ca="1">+IF(OFFSET('Water Data'!$E$29,0,10*ROW('Water Data'!E17))="","",OFFSET('Water Data'!$E$29,0,10*ROW('Water Data'!E17)))</f>
        <v/>
      </c>
      <c r="BY23" s="369" t="str">
        <f ca="1">+IF(OFFSET('Water Data'!$F$27,0,10*ROW('Water Data'!F17))="","",OFFSET('Water Data'!$F$27,0,10*ROW('Water Data'!F17)))</f>
        <v/>
      </c>
      <c r="BZ23" s="369" t="str">
        <f ca="1">+IF(OFFSET('Water Data'!$F$28,0,10*ROW('Water Data'!F17))="","",OFFSET('Water Data'!$F$28,0,10*ROW('Water Data'!F17)))</f>
        <v/>
      </c>
      <c r="CA23" s="369" t="str">
        <f ca="1">+IF(OFFSET('Water Data'!$F$29,0,10*ROW('Water Data'!F17))="","",OFFSET('Water Data'!$F$29,0,10*ROW('Water Data'!F17)))</f>
        <v/>
      </c>
      <c r="CB23" s="369" t="str">
        <f ca="1">+IF(OFFSET('Water Data'!$G$27,0,10*ROW('Water Data'!G17))="","",OFFSET('Water Data'!$G$27,0,10*ROW('Water Data'!G17)))</f>
        <v/>
      </c>
      <c r="CC23" s="369" t="str">
        <f ca="1">+IF(OFFSET('Water Data'!$G$28,0,10*ROW('Water Data'!G17))="","",OFFSET('Water Data'!$G$28,0,10*ROW('Water Data'!G17)))</f>
        <v/>
      </c>
      <c r="CD23" s="369" t="str">
        <f ca="1">+IF(OFFSET('Water Data'!$G$29,0,10*ROW('Water Data'!G17))="","",OFFSET('Water Data'!$G$29,0,10*ROW('Water Data'!G17)))</f>
        <v/>
      </c>
      <c r="CE23" s="369" t="str">
        <f ca="1">+IF(OFFSET('Water Data'!$H$27,0,10*ROW('Water Data'!H17))="","",OFFSET('Water Data'!$H$27,0,10*ROW('Water Data'!H17)))</f>
        <v/>
      </c>
      <c r="CF23" s="369" t="str">
        <f ca="1">+IF(OFFSET('Water Data'!$H$28,0,10*ROW('Water Data'!H17))="","",OFFSET('Water Data'!$H$28,0,10*ROW('Water Data'!H17)))</f>
        <v/>
      </c>
      <c r="CG23" s="369" t="str">
        <f ca="1">+IF(OFFSET('Water Data'!$H$29,0,10*ROW('Water Data'!H17))="","",OFFSET('Water Data'!$H$29,0,10*ROW('Water Data'!H17)))</f>
        <v/>
      </c>
      <c r="CH23" s="369" t="str">
        <f ca="1">+IF(OFFSET('Water Data'!$I$27,0,10*ROW('Water Data'!I17))="","",OFFSET('Water Data'!$I$27,0,10*ROW('Water Data'!I17)))</f>
        <v/>
      </c>
      <c r="CI23" s="369" t="str">
        <f ca="1">+IF(OFFSET('Water Data'!$I$28,0,10*ROW('Water Data'!I17))="","",OFFSET('Water Data'!$I$28,0,10*ROW('Water Data'!I17)))</f>
        <v/>
      </c>
      <c r="CJ23" s="369" t="str">
        <f ca="1">+IF(OFFSET('Water Data'!$I$29,0,10*ROW('Water Data'!I17))="","",OFFSET('Water Data'!$I$29,0,10*ROW('Water Data'!I17)))</f>
        <v/>
      </c>
      <c r="CK23" s="369" t="str">
        <f ca="1">+IF(OFFSET('Sanitation Data'!$D$28,0,10*ROW('Sanitation Data'!D17))="","",OFFSET('Sanitation Data'!$D$28,0,10*ROW('Sanitation Data'!D17)))</f>
        <v/>
      </c>
      <c r="CL23" s="369" t="str">
        <f ca="1">+IF(OFFSET('Sanitation Data'!$D$29,0,10*ROW('Sanitation Data'!D17))="","",OFFSET('Sanitation Data'!$D$29,0,10*ROW('Sanitation Data'!D17)))</f>
        <v/>
      </c>
      <c r="CM23" s="369" t="str">
        <f ca="1">+IF(OFFSET('Sanitation Data'!$D$30,0,10*ROW('Sanitation Data'!D17))="","",OFFSET('Sanitation Data'!$D$30,0,10*ROW('Sanitation Data'!D17)))</f>
        <v/>
      </c>
      <c r="CN23" s="369" t="str">
        <f ca="1">+IF(OFFSET('Sanitation Data'!$D$31,0,10*ROW('Sanitation Data'!D17))="","",OFFSET('Sanitation Data'!$D$31,0,10*ROW('Sanitation Data'!D17)))</f>
        <v/>
      </c>
      <c r="CO23" s="369" t="str">
        <f ca="1">+IF(OFFSET('Sanitation Data'!$D$32,0,10*ROW('Sanitation Data'!D17))="","",OFFSET('Sanitation Data'!$D$32,0,10*ROW('Sanitation Data'!D17)))</f>
        <v/>
      </c>
      <c r="CP23" s="369" t="str">
        <f ca="1">+IF(OFFSET('Sanitation Data'!$E$28,0,10*ROW('Sanitation Data'!E17))="","",OFFSET('Sanitation Data'!$E$28,0,10*ROW('Sanitation Data'!E17)))</f>
        <v/>
      </c>
      <c r="CQ23" s="369" t="str">
        <f ca="1">+IF(OFFSET('Sanitation Data'!$E$29,0,10*ROW('Sanitation Data'!E17))="","",OFFSET('Sanitation Data'!$E$29,0,10*ROW('Sanitation Data'!E17)))</f>
        <v/>
      </c>
      <c r="CR23" s="369" t="str">
        <f ca="1">+IF(OFFSET('Sanitation Data'!$E$30,0,10*ROW('Sanitation Data'!E17))="","",OFFSET('Sanitation Data'!$E$30,0,10*ROW('Sanitation Data'!E17)))</f>
        <v/>
      </c>
      <c r="CS23" s="369" t="str">
        <f ca="1">+IF(OFFSET('Sanitation Data'!$E$31,0,10*ROW('Sanitation Data'!E17))="","",OFFSET('Sanitation Data'!$E$31,0,10*ROW('Sanitation Data'!E17)))</f>
        <v/>
      </c>
      <c r="CT23" s="369" t="str">
        <f ca="1">+IF(OFFSET('Sanitation Data'!$E$32,0,10*ROW('Sanitation Data'!E17))="","",OFFSET('Sanitation Data'!$E$32,0,10*ROW('Sanitation Data'!E17)))</f>
        <v/>
      </c>
      <c r="CU23" s="369" t="str">
        <f ca="1">+IF(OFFSET('Sanitation Data'!$F$28,0,10*ROW('Sanitation Data'!F17))="","",OFFSET('Sanitation Data'!$F$28,0,10*ROW('Sanitation Data'!F17)))</f>
        <v/>
      </c>
      <c r="CV23" s="369" t="str">
        <f ca="1">+IF(OFFSET('Sanitation Data'!$F$29,0,10*ROW('Sanitation Data'!F17))="","",OFFSET('Sanitation Data'!$F$29,0,10*ROW('Sanitation Data'!F17)))</f>
        <v/>
      </c>
      <c r="CW23" s="369" t="str">
        <f ca="1">+IF(OFFSET('Sanitation Data'!$F$30,0,10*ROW('Sanitation Data'!F17))="","",OFFSET('Sanitation Data'!$F$30,0,10*ROW('Sanitation Data'!F17)))</f>
        <v/>
      </c>
      <c r="CX23" s="369" t="str">
        <f ca="1">+IF(OFFSET('Sanitation Data'!$F$31,0,10*ROW('Sanitation Data'!F17))="","",OFFSET('Sanitation Data'!$F$31,0,10*ROW('Sanitation Data'!F17)))</f>
        <v/>
      </c>
      <c r="CY23" s="369" t="str">
        <f ca="1">+IF(OFFSET('Sanitation Data'!$F$32,0,10*ROW('Sanitation Data'!F17))="","",OFFSET('Sanitation Data'!$F$32,0,10*ROW('Sanitation Data'!F17)))</f>
        <v/>
      </c>
      <c r="CZ23" s="369" t="str">
        <f ca="1">+IF(OFFSET('Sanitation Data'!$G$28,0,10*ROW('Sanitation Data'!G17))="","",OFFSET('Sanitation Data'!$G$28,0,10*ROW('Sanitation Data'!G17)))</f>
        <v/>
      </c>
      <c r="DA23" s="369" t="str">
        <f ca="1">+IF(OFFSET('Sanitation Data'!$G$29,0,10*ROW('Sanitation Data'!G17))="","",OFFSET('Sanitation Data'!$G$29,0,10*ROW('Sanitation Data'!G17)))</f>
        <v/>
      </c>
      <c r="DB23" s="369" t="str">
        <f ca="1">+IF(OFFSET('Sanitation Data'!$G$30,0,10*ROW('Sanitation Data'!G17))="","",OFFSET('Sanitation Data'!$G$30,0,10*ROW('Sanitation Data'!G17)))</f>
        <v/>
      </c>
      <c r="DC23" s="369" t="str">
        <f ca="1">+IF(OFFSET('Sanitation Data'!$G$31,0,10*ROW('Sanitation Data'!G17))="","",OFFSET('Sanitation Data'!$G$31,0,10*ROW('Sanitation Data'!G17)))</f>
        <v/>
      </c>
      <c r="DD23" s="369" t="str">
        <f ca="1">+IF(OFFSET('Sanitation Data'!$G$32,0,10*ROW('Sanitation Data'!G17))="","",OFFSET('Sanitation Data'!$G$32,0,10*ROW('Sanitation Data'!G17)))</f>
        <v/>
      </c>
      <c r="DE23" s="369" t="str">
        <f ca="1">+IF(OFFSET('Sanitation Data'!$H$28,0,10*ROW('Sanitation Data'!H17))="","",OFFSET('Sanitation Data'!$H$28,0,10*ROW('Sanitation Data'!H17)))</f>
        <v/>
      </c>
      <c r="DF23" s="369" t="str">
        <f ca="1">+IF(OFFSET('Sanitation Data'!$H$29,0,10*ROW('Sanitation Data'!H17))="","",OFFSET('Sanitation Data'!$H$29,0,10*ROW('Sanitation Data'!H17)))</f>
        <v/>
      </c>
      <c r="DG23" s="369" t="str">
        <f ca="1">+IF(OFFSET('Sanitation Data'!$H$30,0,10*ROW('Sanitation Data'!H17))="","",OFFSET('Sanitation Data'!$H$30,0,10*ROW('Sanitation Data'!H17)))</f>
        <v/>
      </c>
      <c r="DH23" s="369" t="str">
        <f ca="1">+IF(OFFSET('Sanitation Data'!$H$31,0,10*ROW('Sanitation Data'!H17))="","",OFFSET('Sanitation Data'!$H$31,0,10*ROW('Sanitation Data'!H17)))</f>
        <v/>
      </c>
      <c r="DI23" s="369" t="str">
        <f ca="1">+IF(OFFSET('Sanitation Data'!$H$32,0,10*ROW('Sanitation Data'!H17))="","",OFFSET('Sanitation Data'!$H$32,0,10*ROW('Sanitation Data'!H17)))</f>
        <v/>
      </c>
      <c r="DJ23" s="369" t="str">
        <f ca="1">+IF(OFFSET('Sanitation Data'!$I$28,0,10*ROW('Sanitation Data'!I17))="","",OFFSET('Sanitation Data'!$I$28,0,10*ROW('Sanitation Data'!I17)))</f>
        <v/>
      </c>
      <c r="DK23" s="369" t="str">
        <f ca="1">+IF(OFFSET('Sanitation Data'!$I$29,0,10*ROW('Sanitation Data'!I17))="","",OFFSET('Sanitation Data'!$I$29,0,10*ROW('Sanitation Data'!I17)))</f>
        <v/>
      </c>
      <c r="DL23" s="369" t="str">
        <f ca="1">+IF(OFFSET('Sanitation Data'!$I$30,0,10*ROW('Sanitation Data'!I17))="","",OFFSET('Sanitation Data'!$I$30,0,10*ROW('Sanitation Data'!I17)))</f>
        <v/>
      </c>
      <c r="DM23" s="369" t="str">
        <f ca="1">+IF(OFFSET('Sanitation Data'!$I$31,0,10*ROW('Sanitation Data'!I17))="","",OFFSET('Sanitation Data'!$I$31,0,10*ROW('Sanitation Data'!I17)))</f>
        <v/>
      </c>
      <c r="DN23" s="369" t="str">
        <f ca="1">+IF(OFFSET('Sanitation Data'!$I$32,0,10*ROW('Sanitation Data'!I17))="","",OFFSET('Sanitation Data'!$I$32,0,10*ROW('Sanitation Data'!I17)))</f>
        <v/>
      </c>
      <c r="DO23" s="369" t="str">
        <f ca="1">+IF(OFFSET('Hygiene Data'!$D$11,0,10*ROW('Hygiene Data'!D17))="","",OFFSET('Hygiene Data'!$D$11,0,10*ROW('Hygiene Data'!D17)))</f>
        <v/>
      </c>
      <c r="DP23" s="369" t="str">
        <f ca="1">+IF(OFFSET('Hygiene Data'!$D$12,0,10*ROW('Hygiene Data'!D17))="","",OFFSET('Hygiene Data'!$D$12,0,10*ROW('Hygiene Data'!D17)))</f>
        <v/>
      </c>
      <c r="DQ23" s="369" t="str">
        <f ca="1">+IF(OFFSET('Hygiene Data'!$D$13,0,10*ROW('Hygiene Data'!D17))="","",OFFSET('Hygiene Data'!$D$13,0,10*ROW('Hygiene Data'!D17)))</f>
        <v/>
      </c>
      <c r="DR23" s="369" t="str">
        <f ca="1">+IF(OFFSET('Hygiene Data'!$E$11,0,10*ROW('Hygiene Data'!E17))="","",OFFSET('Hygiene Data'!$E$11,0,10*ROW('Hygiene Data'!E17)))</f>
        <v/>
      </c>
      <c r="DS23" s="369" t="str">
        <f ca="1">+IF(OFFSET('Hygiene Data'!$E$12,0,10*ROW('Hygiene Data'!E17))="","",OFFSET('Hygiene Data'!$E$12,0,10*ROW('Hygiene Data'!E17)))</f>
        <v/>
      </c>
      <c r="DT23" s="369" t="str">
        <f ca="1">+IF(OFFSET('Hygiene Data'!$E$13,0,10*ROW('Hygiene Data'!E17))="","",OFFSET('Hygiene Data'!$E$13,0,10*ROW('Hygiene Data'!E17)))</f>
        <v/>
      </c>
      <c r="DU23" s="369" t="str">
        <f ca="1">+IF(OFFSET('Hygiene Data'!$F$11,0,10*ROW('Hygiene Data'!F17))="","",OFFSET('Hygiene Data'!$F$11,0,10*ROW('Hygiene Data'!F17)))</f>
        <v/>
      </c>
      <c r="DV23" s="369" t="str">
        <f ca="1">+IF(OFFSET('Hygiene Data'!$F$12,0,10*ROW('Hygiene Data'!F17))="","",OFFSET('Hygiene Data'!$F$12,0,10*ROW('Hygiene Data'!F17)))</f>
        <v/>
      </c>
      <c r="DW23" s="369" t="str">
        <f ca="1">+IF(OFFSET('Hygiene Data'!$F$13,0,10*ROW('Hygiene Data'!F17))="","",OFFSET('Hygiene Data'!$F$13,0,10*ROW('Hygiene Data'!F17)))</f>
        <v/>
      </c>
      <c r="DX23" s="369" t="str">
        <f ca="1">+IF(OFFSET('Hygiene Data'!$G$11,0,10*ROW('Hygiene Data'!G17))="","",OFFSET('Hygiene Data'!$G$11,0,10*ROW('Hygiene Data'!G17)))</f>
        <v/>
      </c>
      <c r="DY23" s="369" t="str">
        <f ca="1">+IF(OFFSET('Hygiene Data'!$G$12,0,10*ROW('Hygiene Data'!G17))="","",OFFSET('Hygiene Data'!$G$12,0,10*ROW('Hygiene Data'!G17)))</f>
        <v/>
      </c>
      <c r="DZ23" s="369" t="str">
        <f ca="1">+IF(OFFSET('Hygiene Data'!$G$13,0,10*ROW('Hygiene Data'!G17))="","",OFFSET('Hygiene Data'!$G$13,0,10*ROW('Hygiene Data'!G17)))</f>
        <v/>
      </c>
      <c r="EA23" s="369" t="str">
        <f ca="1">+IF(OFFSET('Hygiene Data'!$H$11,0,10*ROW('Hygiene Data'!H17))="","",OFFSET('Hygiene Data'!$H$11,0,10*ROW('Hygiene Data'!H17)))</f>
        <v/>
      </c>
      <c r="EB23" s="369" t="str">
        <f ca="1">+IF(OFFSET('Hygiene Data'!$H$12,0,10*ROW('Hygiene Data'!H17))="","",OFFSET('Hygiene Data'!$H$12,0,10*ROW('Hygiene Data'!H17)))</f>
        <v/>
      </c>
      <c r="EC23" s="369" t="str">
        <f ca="1">+IF(OFFSET('Hygiene Data'!$H$13,0,10*ROW('Hygiene Data'!H17))="","",OFFSET('Hygiene Data'!$H$13,0,10*ROW('Hygiene Data'!H17)))</f>
        <v/>
      </c>
      <c r="ED23" s="369" t="str">
        <f ca="1">+IF(OFFSET('Hygiene Data'!$I$11,0,10*ROW('Hygiene Data'!I17))="","",OFFSET('Hygiene Data'!$I$11,0,10*ROW('Hygiene Data'!I17)))</f>
        <v/>
      </c>
      <c r="EE23" s="369" t="str">
        <f ca="1">+IF(OFFSET('Hygiene Data'!$I$12,0,10*ROW('Hygiene Data'!I17))="","",OFFSET('Hygiene Data'!$I$12,0,10*ROW('Hygiene Data'!I17)))</f>
        <v/>
      </c>
      <c r="EF23" s="369" t="str">
        <f ca="1">+IF(OFFSET('Hygiene Data'!$I$13,0,10*ROW('Hygiene Data'!I17))="","",OFFSET('Hygiene Data'!$I$13,0,10*ROW('Hygiene Data'!I17)))</f>
        <v/>
      </c>
    </row>
    <row r="24" spans="1:136" x14ac:dyDescent="0.25">
      <c r="A24" s="478" t="str">
        <f ca="1">+IF(OFFSET('Water Data'!$B$2,0,10*ROW('Water Data'!E18))="","",OFFSET('Water Data'!$B$2,0,10*ROW('Water Data'!E18)))</f>
        <v/>
      </c>
      <c r="B24" s="47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5" t="str">
        <f t="shared" ca="1" si="0"/>
        <v/>
      </c>
      <c r="D24" s="50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9" t="str">
        <f ca="1">+IF(OFFSET('Water Data'!$D$27,0,10*ROW('Water Data'!D18))="","",OFFSET('Water Data'!$D$27,0,10*ROW('Water Data'!D18)))</f>
        <v/>
      </c>
      <c r="BT24" s="369" t="str">
        <f ca="1">+IF(OFFSET('Water Data'!$D$28,0,10*ROW('Water Data'!D18))="","",OFFSET('Water Data'!$D$28,0,10*ROW('Water Data'!D18)))</f>
        <v/>
      </c>
      <c r="BU24" s="369" t="str">
        <f ca="1">+IF(OFFSET('Water Data'!$D$29,0,10*ROW('Water Data'!D18))="","",OFFSET('Water Data'!$D$29,0,10*ROW('Water Data'!D18)))</f>
        <v/>
      </c>
      <c r="BV24" s="369" t="str">
        <f ca="1">+IF(OFFSET('Water Data'!$E$27,0,10*ROW('Water Data'!E18))="","",OFFSET('Water Data'!$E$27,0,10*ROW('Water Data'!E18)))</f>
        <v/>
      </c>
      <c r="BW24" s="369" t="str">
        <f ca="1">+IF(OFFSET('Water Data'!$E$28,0,10*ROW('Water Data'!E18))="","",OFFSET('Water Data'!$E$28,0,10*ROW('Water Data'!E18)))</f>
        <v/>
      </c>
      <c r="BX24" s="369" t="str">
        <f ca="1">+IF(OFFSET('Water Data'!$E$29,0,10*ROW('Water Data'!E18))="","",OFFSET('Water Data'!$E$29,0,10*ROW('Water Data'!E18)))</f>
        <v/>
      </c>
      <c r="BY24" s="369" t="str">
        <f ca="1">+IF(OFFSET('Water Data'!$F$27,0,10*ROW('Water Data'!F18))="","",OFFSET('Water Data'!$F$27,0,10*ROW('Water Data'!F18)))</f>
        <v/>
      </c>
      <c r="BZ24" s="369" t="str">
        <f ca="1">+IF(OFFSET('Water Data'!$F$28,0,10*ROW('Water Data'!F18))="","",OFFSET('Water Data'!$F$28,0,10*ROW('Water Data'!F18)))</f>
        <v/>
      </c>
      <c r="CA24" s="369" t="str">
        <f ca="1">+IF(OFFSET('Water Data'!$F$29,0,10*ROW('Water Data'!F18))="","",OFFSET('Water Data'!$F$29,0,10*ROW('Water Data'!F18)))</f>
        <v/>
      </c>
      <c r="CB24" s="369" t="str">
        <f ca="1">+IF(OFFSET('Water Data'!$G$27,0,10*ROW('Water Data'!G18))="","",OFFSET('Water Data'!$G$27,0,10*ROW('Water Data'!G18)))</f>
        <v/>
      </c>
      <c r="CC24" s="369" t="str">
        <f ca="1">+IF(OFFSET('Water Data'!$G$28,0,10*ROW('Water Data'!G18))="","",OFFSET('Water Data'!$G$28,0,10*ROW('Water Data'!G18)))</f>
        <v/>
      </c>
      <c r="CD24" s="369" t="str">
        <f ca="1">+IF(OFFSET('Water Data'!$G$29,0,10*ROW('Water Data'!G18))="","",OFFSET('Water Data'!$G$29,0,10*ROW('Water Data'!G18)))</f>
        <v/>
      </c>
      <c r="CE24" s="369" t="str">
        <f ca="1">+IF(OFFSET('Water Data'!$H$27,0,10*ROW('Water Data'!H18))="","",OFFSET('Water Data'!$H$27,0,10*ROW('Water Data'!H18)))</f>
        <v/>
      </c>
      <c r="CF24" s="369" t="str">
        <f ca="1">+IF(OFFSET('Water Data'!$H$28,0,10*ROW('Water Data'!H18))="","",OFFSET('Water Data'!$H$28,0,10*ROW('Water Data'!H18)))</f>
        <v/>
      </c>
      <c r="CG24" s="369" t="str">
        <f ca="1">+IF(OFFSET('Water Data'!$H$29,0,10*ROW('Water Data'!H18))="","",OFFSET('Water Data'!$H$29,0,10*ROW('Water Data'!H18)))</f>
        <v/>
      </c>
      <c r="CH24" s="369" t="str">
        <f ca="1">+IF(OFFSET('Water Data'!$I$27,0,10*ROW('Water Data'!I18))="","",OFFSET('Water Data'!$I$27,0,10*ROW('Water Data'!I18)))</f>
        <v/>
      </c>
      <c r="CI24" s="369" t="str">
        <f ca="1">+IF(OFFSET('Water Data'!$I$28,0,10*ROW('Water Data'!I18))="","",OFFSET('Water Data'!$I$28,0,10*ROW('Water Data'!I18)))</f>
        <v/>
      </c>
      <c r="CJ24" s="369" t="str">
        <f ca="1">+IF(OFFSET('Water Data'!$I$29,0,10*ROW('Water Data'!I18))="","",OFFSET('Water Data'!$I$29,0,10*ROW('Water Data'!I18)))</f>
        <v/>
      </c>
      <c r="CK24" s="369" t="str">
        <f ca="1">+IF(OFFSET('Sanitation Data'!$D$28,0,10*ROW('Sanitation Data'!D18))="","",OFFSET('Sanitation Data'!$D$28,0,10*ROW('Sanitation Data'!D18)))</f>
        <v/>
      </c>
      <c r="CL24" s="369" t="str">
        <f ca="1">+IF(OFFSET('Sanitation Data'!$D$29,0,10*ROW('Sanitation Data'!D18))="","",OFFSET('Sanitation Data'!$D$29,0,10*ROW('Sanitation Data'!D18)))</f>
        <v/>
      </c>
      <c r="CM24" s="369" t="str">
        <f ca="1">+IF(OFFSET('Sanitation Data'!$D$30,0,10*ROW('Sanitation Data'!D18))="","",OFFSET('Sanitation Data'!$D$30,0,10*ROW('Sanitation Data'!D18)))</f>
        <v/>
      </c>
      <c r="CN24" s="369" t="str">
        <f ca="1">+IF(OFFSET('Sanitation Data'!$D$31,0,10*ROW('Sanitation Data'!D18))="","",OFFSET('Sanitation Data'!$D$31,0,10*ROW('Sanitation Data'!D18)))</f>
        <v/>
      </c>
      <c r="CO24" s="369" t="str">
        <f ca="1">+IF(OFFSET('Sanitation Data'!$D$32,0,10*ROW('Sanitation Data'!D18))="","",OFFSET('Sanitation Data'!$D$32,0,10*ROW('Sanitation Data'!D18)))</f>
        <v/>
      </c>
      <c r="CP24" s="369" t="str">
        <f ca="1">+IF(OFFSET('Sanitation Data'!$E$28,0,10*ROW('Sanitation Data'!E18))="","",OFFSET('Sanitation Data'!$E$28,0,10*ROW('Sanitation Data'!E18)))</f>
        <v/>
      </c>
      <c r="CQ24" s="369" t="str">
        <f ca="1">+IF(OFFSET('Sanitation Data'!$E$29,0,10*ROW('Sanitation Data'!E18))="","",OFFSET('Sanitation Data'!$E$29,0,10*ROW('Sanitation Data'!E18)))</f>
        <v/>
      </c>
      <c r="CR24" s="369" t="str">
        <f ca="1">+IF(OFFSET('Sanitation Data'!$E$30,0,10*ROW('Sanitation Data'!E18))="","",OFFSET('Sanitation Data'!$E$30,0,10*ROW('Sanitation Data'!E18)))</f>
        <v/>
      </c>
      <c r="CS24" s="369" t="str">
        <f ca="1">+IF(OFFSET('Sanitation Data'!$E$31,0,10*ROW('Sanitation Data'!E18))="","",OFFSET('Sanitation Data'!$E$31,0,10*ROW('Sanitation Data'!E18)))</f>
        <v/>
      </c>
      <c r="CT24" s="369" t="str">
        <f ca="1">+IF(OFFSET('Sanitation Data'!$E$32,0,10*ROW('Sanitation Data'!E18))="","",OFFSET('Sanitation Data'!$E$32,0,10*ROW('Sanitation Data'!E18)))</f>
        <v/>
      </c>
      <c r="CU24" s="369" t="str">
        <f ca="1">+IF(OFFSET('Sanitation Data'!$F$28,0,10*ROW('Sanitation Data'!F18))="","",OFFSET('Sanitation Data'!$F$28,0,10*ROW('Sanitation Data'!F18)))</f>
        <v/>
      </c>
      <c r="CV24" s="369" t="str">
        <f ca="1">+IF(OFFSET('Sanitation Data'!$F$29,0,10*ROW('Sanitation Data'!F18))="","",OFFSET('Sanitation Data'!$F$29,0,10*ROW('Sanitation Data'!F18)))</f>
        <v/>
      </c>
      <c r="CW24" s="369" t="str">
        <f ca="1">+IF(OFFSET('Sanitation Data'!$F$30,0,10*ROW('Sanitation Data'!F18))="","",OFFSET('Sanitation Data'!$F$30,0,10*ROW('Sanitation Data'!F18)))</f>
        <v/>
      </c>
      <c r="CX24" s="369" t="str">
        <f ca="1">+IF(OFFSET('Sanitation Data'!$F$31,0,10*ROW('Sanitation Data'!F18))="","",OFFSET('Sanitation Data'!$F$31,0,10*ROW('Sanitation Data'!F18)))</f>
        <v/>
      </c>
      <c r="CY24" s="369" t="str">
        <f ca="1">+IF(OFFSET('Sanitation Data'!$F$32,0,10*ROW('Sanitation Data'!F18))="","",OFFSET('Sanitation Data'!$F$32,0,10*ROW('Sanitation Data'!F18)))</f>
        <v/>
      </c>
      <c r="CZ24" s="369" t="str">
        <f ca="1">+IF(OFFSET('Sanitation Data'!$G$28,0,10*ROW('Sanitation Data'!G18))="","",OFFSET('Sanitation Data'!$G$28,0,10*ROW('Sanitation Data'!G18)))</f>
        <v/>
      </c>
      <c r="DA24" s="369" t="str">
        <f ca="1">+IF(OFFSET('Sanitation Data'!$G$29,0,10*ROW('Sanitation Data'!G18))="","",OFFSET('Sanitation Data'!$G$29,0,10*ROW('Sanitation Data'!G18)))</f>
        <v/>
      </c>
      <c r="DB24" s="369" t="str">
        <f ca="1">+IF(OFFSET('Sanitation Data'!$G$30,0,10*ROW('Sanitation Data'!G18))="","",OFFSET('Sanitation Data'!$G$30,0,10*ROW('Sanitation Data'!G18)))</f>
        <v/>
      </c>
      <c r="DC24" s="369" t="str">
        <f ca="1">+IF(OFFSET('Sanitation Data'!$G$31,0,10*ROW('Sanitation Data'!G18))="","",OFFSET('Sanitation Data'!$G$31,0,10*ROW('Sanitation Data'!G18)))</f>
        <v/>
      </c>
      <c r="DD24" s="369" t="str">
        <f ca="1">+IF(OFFSET('Sanitation Data'!$G$32,0,10*ROW('Sanitation Data'!G18))="","",OFFSET('Sanitation Data'!$G$32,0,10*ROW('Sanitation Data'!G18)))</f>
        <v/>
      </c>
      <c r="DE24" s="369" t="str">
        <f ca="1">+IF(OFFSET('Sanitation Data'!$H$28,0,10*ROW('Sanitation Data'!H18))="","",OFFSET('Sanitation Data'!$H$28,0,10*ROW('Sanitation Data'!H18)))</f>
        <v/>
      </c>
      <c r="DF24" s="369" t="str">
        <f ca="1">+IF(OFFSET('Sanitation Data'!$H$29,0,10*ROW('Sanitation Data'!H18))="","",OFFSET('Sanitation Data'!$H$29,0,10*ROW('Sanitation Data'!H18)))</f>
        <v/>
      </c>
      <c r="DG24" s="369" t="str">
        <f ca="1">+IF(OFFSET('Sanitation Data'!$H$30,0,10*ROW('Sanitation Data'!H18))="","",OFFSET('Sanitation Data'!$H$30,0,10*ROW('Sanitation Data'!H18)))</f>
        <v/>
      </c>
      <c r="DH24" s="369" t="str">
        <f ca="1">+IF(OFFSET('Sanitation Data'!$H$31,0,10*ROW('Sanitation Data'!H18))="","",OFFSET('Sanitation Data'!$H$31,0,10*ROW('Sanitation Data'!H18)))</f>
        <v/>
      </c>
      <c r="DI24" s="369" t="str">
        <f ca="1">+IF(OFFSET('Sanitation Data'!$H$32,0,10*ROW('Sanitation Data'!H18))="","",OFFSET('Sanitation Data'!$H$32,0,10*ROW('Sanitation Data'!H18)))</f>
        <v/>
      </c>
      <c r="DJ24" s="369" t="str">
        <f ca="1">+IF(OFFSET('Sanitation Data'!$I$28,0,10*ROW('Sanitation Data'!I18))="","",OFFSET('Sanitation Data'!$I$28,0,10*ROW('Sanitation Data'!I18)))</f>
        <v/>
      </c>
      <c r="DK24" s="369" t="str">
        <f ca="1">+IF(OFFSET('Sanitation Data'!$I$29,0,10*ROW('Sanitation Data'!I18))="","",OFFSET('Sanitation Data'!$I$29,0,10*ROW('Sanitation Data'!I18)))</f>
        <v/>
      </c>
      <c r="DL24" s="369" t="str">
        <f ca="1">+IF(OFFSET('Sanitation Data'!$I$30,0,10*ROW('Sanitation Data'!I18))="","",OFFSET('Sanitation Data'!$I$30,0,10*ROW('Sanitation Data'!I18)))</f>
        <v/>
      </c>
      <c r="DM24" s="369" t="str">
        <f ca="1">+IF(OFFSET('Sanitation Data'!$I$31,0,10*ROW('Sanitation Data'!I18))="","",OFFSET('Sanitation Data'!$I$31,0,10*ROW('Sanitation Data'!I18)))</f>
        <v/>
      </c>
      <c r="DN24" s="369" t="str">
        <f ca="1">+IF(OFFSET('Sanitation Data'!$I$32,0,10*ROW('Sanitation Data'!I18))="","",OFFSET('Sanitation Data'!$I$32,0,10*ROW('Sanitation Data'!I18)))</f>
        <v/>
      </c>
      <c r="DO24" s="369" t="str">
        <f ca="1">+IF(OFFSET('Hygiene Data'!$D$11,0,10*ROW('Hygiene Data'!D18))="","",OFFSET('Hygiene Data'!$D$11,0,10*ROW('Hygiene Data'!D18)))</f>
        <v/>
      </c>
      <c r="DP24" s="369" t="str">
        <f ca="1">+IF(OFFSET('Hygiene Data'!$D$12,0,10*ROW('Hygiene Data'!D18))="","",OFFSET('Hygiene Data'!$D$12,0,10*ROW('Hygiene Data'!D18)))</f>
        <v/>
      </c>
      <c r="DQ24" s="369" t="str">
        <f ca="1">+IF(OFFSET('Hygiene Data'!$D$13,0,10*ROW('Hygiene Data'!D18))="","",OFFSET('Hygiene Data'!$D$13,0,10*ROW('Hygiene Data'!D18)))</f>
        <v/>
      </c>
      <c r="DR24" s="369" t="str">
        <f ca="1">+IF(OFFSET('Hygiene Data'!$E$11,0,10*ROW('Hygiene Data'!E18))="","",OFFSET('Hygiene Data'!$E$11,0,10*ROW('Hygiene Data'!E18)))</f>
        <v/>
      </c>
      <c r="DS24" s="369" t="str">
        <f ca="1">+IF(OFFSET('Hygiene Data'!$E$12,0,10*ROW('Hygiene Data'!E18))="","",OFFSET('Hygiene Data'!$E$12,0,10*ROW('Hygiene Data'!E18)))</f>
        <v/>
      </c>
      <c r="DT24" s="369" t="str">
        <f ca="1">+IF(OFFSET('Hygiene Data'!$E$13,0,10*ROW('Hygiene Data'!E18))="","",OFFSET('Hygiene Data'!$E$13,0,10*ROW('Hygiene Data'!E18)))</f>
        <v/>
      </c>
      <c r="DU24" s="369" t="str">
        <f ca="1">+IF(OFFSET('Hygiene Data'!$F$11,0,10*ROW('Hygiene Data'!F18))="","",OFFSET('Hygiene Data'!$F$11,0,10*ROW('Hygiene Data'!F18)))</f>
        <v/>
      </c>
      <c r="DV24" s="369" t="str">
        <f ca="1">+IF(OFFSET('Hygiene Data'!$F$12,0,10*ROW('Hygiene Data'!F18))="","",OFFSET('Hygiene Data'!$F$12,0,10*ROW('Hygiene Data'!F18)))</f>
        <v/>
      </c>
      <c r="DW24" s="369" t="str">
        <f ca="1">+IF(OFFSET('Hygiene Data'!$F$13,0,10*ROW('Hygiene Data'!F18))="","",OFFSET('Hygiene Data'!$F$13,0,10*ROW('Hygiene Data'!F18)))</f>
        <v/>
      </c>
      <c r="DX24" s="369" t="str">
        <f ca="1">+IF(OFFSET('Hygiene Data'!$G$11,0,10*ROW('Hygiene Data'!G18))="","",OFFSET('Hygiene Data'!$G$11,0,10*ROW('Hygiene Data'!G18)))</f>
        <v/>
      </c>
      <c r="DY24" s="369" t="str">
        <f ca="1">+IF(OFFSET('Hygiene Data'!$G$12,0,10*ROW('Hygiene Data'!G18))="","",OFFSET('Hygiene Data'!$G$12,0,10*ROW('Hygiene Data'!G18)))</f>
        <v/>
      </c>
      <c r="DZ24" s="369" t="str">
        <f ca="1">+IF(OFFSET('Hygiene Data'!$G$13,0,10*ROW('Hygiene Data'!G18))="","",OFFSET('Hygiene Data'!$G$13,0,10*ROW('Hygiene Data'!G18)))</f>
        <v/>
      </c>
      <c r="EA24" s="369" t="str">
        <f ca="1">+IF(OFFSET('Hygiene Data'!$H$11,0,10*ROW('Hygiene Data'!H18))="","",OFFSET('Hygiene Data'!$H$11,0,10*ROW('Hygiene Data'!H18)))</f>
        <v/>
      </c>
      <c r="EB24" s="369" t="str">
        <f ca="1">+IF(OFFSET('Hygiene Data'!$H$12,0,10*ROW('Hygiene Data'!H18))="","",OFFSET('Hygiene Data'!$H$12,0,10*ROW('Hygiene Data'!H18)))</f>
        <v/>
      </c>
      <c r="EC24" s="369" t="str">
        <f ca="1">+IF(OFFSET('Hygiene Data'!$H$13,0,10*ROW('Hygiene Data'!H18))="","",OFFSET('Hygiene Data'!$H$13,0,10*ROW('Hygiene Data'!H18)))</f>
        <v/>
      </c>
      <c r="ED24" s="369" t="str">
        <f ca="1">+IF(OFFSET('Hygiene Data'!$I$11,0,10*ROW('Hygiene Data'!I18))="","",OFFSET('Hygiene Data'!$I$11,0,10*ROW('Hygiene Data'!I18)))</f>
        <v/>
      </c>
      <c r="EE24" s="369" t="str">
        <f ca="1">+IF(OFFSET('Hygiene Data'!$I$12,0,10*ROW('Hygiene Data'!I18))="","",OFFSET('Hygiene Data'!$I$12,0,10*ROW('Hygiene Data'!I18)))</f>
        <v/>
      </c>
      <c r="EF24" s="369" t="str">
        <f ca="1">+IF(OFFSET('Hygiene Data'!$I$13,0,10*ROW('Hygiene Data'!I18))="","",OFFSET('Hygiene Data'!$I$13,0,10*ROW('Hygiene Data'!I18)))</f>
        <v/>
      </c>
    </row>
    <row r="25" spans="1:136" x14ac:dyDescent="0.25">
      <c r="A25" s="478" t="str">
        <f ca="1">+IF(OFFSET('Water Data'!$B$2,0,10*ROW('Water Data'!E19))="","",OFFSET('Water Data'!$B$2,0,10*ROW('Water Data'!E19)))</f>
        <v/>
      </c>
      <c r="B25" s="47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5" t="str">
        <f t="shared" ca="1" si="0"/>
        <v/>
      </c>
      <c r="D25" s="50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9" t="str">
        <f ca="1">+IF(OFFSET('Water Data'!$D$27,0,10*ROW('Water Data'!D19))="","",OFFSET('Water Data'!$D$27,0,10*ROW('Water Data'!D19)))</f>
        <v/>
      </c>
      <c r="BT25" s="369" t="str">
        <f ca="1">+IF(OFFSET('Water Data'!$D$28,0,10*ROW('Water Data'!D19))="","",OFFSET('Water Data'!$D$28,0,10*ROW('Water Data'!D19)))</f>
        <v/>
      </c>
      <c r="BU25" s="369" t="str">
        <f ca="1">+IF(OFFSET('Water Data'!$D$29,0,10*ROW('Water Data'!D19))="","",OFFSET('Water Data'!$D$29,0,10*ROW('Water Data'!D19)))</f>
        <v/>
      </c>
      <c r="BV25" s="369" t="str">
        <f ca="1">+IF(OFFSET('Water Data'!$E$27,0,10*ROW('Water Data'!E19))="","",OFFSET('Water Data'!$E$27,0,10*ROW('Water Data'!E19)))</f>
        <v/>
      </c>
      <c r="BW25" s="369" t="str">
        <f ca="1">+IF(OFFSET('Water Data'!$E$28,0,10*ROW('Water Data'!E19))="","",OFFSET('Water Data'!$E$28,0,10*ROW('Water Data'!E19)))</f>
        <v/>
      </c>
      <c r="BX25" s="369" t="str">
        <f ca="1">+IF(OFFSET('Water Data'!$E$29,0,10*ROW('Water Data'!E19))="","",OFFSET('Water Data'!$E$29,0,10*ROW('Water Data'!E19)))</f>
        <v/>
      </c>
      <c r="BY25" s="369" t="str">
        <f ca="1">+IF(OFFSET('Water Data'!$F$27,0,10*ROW('Water Data'!F19))="","",OFFSET('Water Data'!$F$27,0,10*ROW('Water Data'!F19)))</f>
        <v/>
      </c>
      <c r="BZ25" s="369" t="str">
        <f ca="1">+IF(OFFSET('Water Data'!$F$28,0,10*ROW('Water Data'!F19))="","",OFFSET('Water Data'!$F$28,0,10*ROW('Water Data'!F19)))</f>
        <v/>
      </c>
      <c r="CA25" s="369" t="str">
        <f ca="1">+IF(OFFSET('Water Data'!$F$29,0,10*ROW('Water Data'!F19))="","",OFFSET('Water Data'!$F$29,0,10*ROW('Water Data'!F19)))</f>
        <v/>
      </c>
      <c r="CB25" s="369" t="str">
        <f ca="1">+IF(OFFSET('Water Data'!$G$27,0,10*ROW('Water Data'!G19))="","",OFFSET('Water Data'!$G$27,0,10*ROW('Water Data'!G19)))</f>
        <v/>
      </c>
      <c r="CC25" s="369" t="str">
        <f ca="1">+IF(OFFSET('Water Data'!$G$28,0,10*ROW('Water Data'!G19))="","",OFFSET('Water Data'!$G$28,0,10*ROW('Water Data'!G19)))</f>
        <v/>
      </c>
      <c r="CD25" s="369" t="str">
        <f ca="1">+IF(OFFSET('Water Data'!$G$29,0,10*ROW('Water Data'!G19))="","",OFFSET('Water Data'!$G$29,0,10*ROW('Water Data'!G19)))</f>
        <v/>
      </c>
      <c r="CE25" s="369" t="str">
        <f ca="1">+IF(OFFSET('Water Data'!$H$27,0,10*ROW('Water Data'!H19))="","",OFFSET('Water Data'!$H$27,0,10*ROW('Water Data'!H19)))</f>
        <v/>
      </c>
      <c r="CF25" s="369" t="str">
        <f ca="1">+IF(OFFSET('Water Data'!$H$28,0,10*ROW('Water Data'!H19))="","",OFFSET('Water Data'!$H$28,0,10*ROW('Water Data'!H19)))</f>
        <v/>
      </c>
      <c r="CG25" s="369" t="str">
        <f ca="1">+IF(OFFSET('Water Data'!$H$29,0,10*ROW('Water Data'!H19))="","",OFFSET('Water Data'!$H$29,0,10*ROW('Water Data'!H19)))</f>
        <v/>
      </c>
      <c r="CH25" s="369" t="str">
        <f ca="1">+IF(OFFSET('Water Data'!$I$27,0,10*ROW('Water Data'!I19))="","",OFFSET('Water Data'!$I$27,0,10*ROW('Water Data'!I19)))</f>
        <v/>
      </c>
      <c r="CI25" s="369" t="str">
        <f ca="1">+IF(OFFSET('Water Data'!$I$28,0,10*ROW('Water Data'!I19))="","",OFFSET('Water Data'!$I$28,0,10*ROW('Water Data'!I19)))</f>
        <v/>
      </c>
      <c r="CJ25" s="369" t="str">
        <f ca="1">+IF(OFFSET('Water Data'!$I$29,0,10*ROW('Water Data'!I19))="","",OFFSET('Water Data'!$I$29,0,10*ROW('Water Data'!I19)))</f>
        <v/>
      </c>
      <c r="CK25" s="369" t="str">
        <f ca="1">+IF(OFFSET('Sanitation Data'!$D$28,0,10*ROW('Sanitation Data'!D19))="","",OFFSET('Sanitation Data'!$D$28,0,10*ROW('Sanitation Data'!D19)))</f>
        <v/>
      </c>
      <c r="CL25" s="369" t="str">
        <f ca="1">+IF(OFFSET('Sanitation Data'!$D$29,0,10*ROW('Sanitation Data'!D19))="","",OFFSET('Sanitation Data'!$D$29,0,10*ROW('Sanitation Data'!D19)))</f>
        <v/>
      </c>
      <c r="CM25" s="369" t="str">
        <f ca="1">+IF(OFFSET('Sanitation Data'!$D$30,0,10*ROW('Sanitation Data'!D19))="","",OFFSET('Sanitation Data'!$D$30,0,10*ROW('Sanitation Data'!D19)))</f>
        <v/>
      </c>
      <c r="CN25" s="369" t="str">
        <f ca="1">+IF(OFFSET('Sanitation Data'!$D$31,0,10*ROW('Sanitation Data'!D19))="","",OFFSET('Sanitation Data'!$D$31,0,10*ROW('Sanitation Data'!D19)))</f>
        <v/>
      </c>
      <c r="CO25" s="369" t="str">
        <f ca="1">+IF(OFFSET('Sanitation Data'!$D$32,0,10*ROW('Sanitation Data'!D19))="","",OFFSET('Sanitation Data'!$D$32,0,10*ROW('Sanitation Data'!D19)))</f>
        <v/>
      </c>
      <c r="CP25" s="369" t="str">
        <f ca="1">+IF(OFFSET('Sanitation Data'!$E$28,0,10*ROW('Sanitation Data'!E19))="","",OFFSET('Sanitation Data'!$E$28,0,10*ROW('Sanitation Data'!E19)))</f>
        <v/>
      </c>
      <c r="CQ25" s="369" t="str">
        <f ca="1">+IF(OFFSET('Sanitation Data'!$E$29,0,10*ROW('Sanitation Data'!E19))="","",OFFSET('Sanitation Data'!$E$29,0,10*ROW('Sanitation Data'!E19)))</f>
        <v/>
      </c>
      <c r="CR25" s="369" t="str">
        <f ca="1">+IF(OFFSET('Sanitation Data'!$E$30,0,10*ROW('Sanitation Data'!E19))="","",OFFSET('Sanitation Data'!$E$30,0,10*ROW('Sanitation Data'!E19)))</f>
        <v/>
      </c>
      <c r="CS25" s="369" t="str">
        <f ca="1">+IF(OFFSET('Sanitation Data'!$E$31,0,10*ROW('Sanitation Data'!E19))="","",OFFSET('Sanitation Data'!$E$31,0,10*ROW('Sanitation Data'!E19)))</f>
        <v/>
      </c>
      <c r="CT25" s="369" t="str">
        <f ca="1">+IF(OFFSET('Sanitation Data'!$E$32,0,10*ROW('Sanitation Data'!E19))="","",OFFSET('Sanitation Data'!$E$32,0,10*ROW('Sanitation Data'!E19)))</f>
        <v/>
      </c>
      <c r="CU25" s="369" t="str">
        <f ca="1">+IF(OFFSET('Sanitation Data'!$F$28,0,10*ROW('Sanitation Data'!F19))="","",OFFSET('Sanitation Data'!$F$28,0,10*ROW('Sanitation Data'!F19)))</f>
        <v/>
      </c>
      <c r="CV25" s="369" t="str">
        <f ca="1">+IF(OFFSET('Sanitation Data'!$F$29,0,10*ROW('Sanitation Data'!F19))="","",OFFSET('Sanitation Data'!$F$29,0,10*ROW('Sanitation Data'!F19)))</f>
        <v/>
      </c>
      <c r="CW25" s="369" t="str">
        <f ca="1">+IF(OFFSET('Sanitation Data'!$F$30,0,10*ROW('Sanitation Data'!F19))="","",OFFSET('Sanitation Data'!$F$30,0,10*ROW('Sanitation Data'!F19)))</f>
        <v/>
      </c>
      <c r="CX25" s="369" t="str">
        <f ca="1">+IF(OFFSET('Sanitation Data'!$F$31,0,10*ROW('Sanitation Data'!F19))="","",OFFSET('Sanitation Data'!$F$31,0,10*ROW('Sanitation Data'!F19)))</f>
        <v/>
      </c>
      <c r="CY25" s="369" t="str">
        <f ca="1">+IF(OFFSET('Sanitation Data'!$F$32,0,10*ROW('Sanitation Data'!F19))="","",OFFSET('Sanitation Data'!$F$32,0,10*ROW('Sanitation Data'!F19)))</f>
        <v/>
      </c>
      <c r="CZ25" s="369" t="str">
        <f ca="1">+IF(OFFSET('Sanitation Data'!$G$28,0,10*ROW('Sanitation Data'!G19))="","",OFFSET('Sanitation Data'!$G$28,0,10*ROW('Sanitation Data'!G19)))</f>
        <v/>
      </c>
      <c r="DA25" s="369" t="str">
        <f ca="1">+IF(OFFSET('Sanitation Data'!$G$29,0,10*ROW('Sanitation Data'!G19))="","",OFFSET('Sanitation Data'!$G$29,0,10*ROW('Sanitation Data'!G19)))</f>
        <v/>
      </c>
      <c r="DB25" s="369" t="str">
        <f ca="1">+IF(OFFSET('Sanitation Data'!$G$30,0,10*ROW('Sanitation Data'!G19))="","",OFFSET('Sanitation Data'!$G$30,0,10*ROW('Sanitation Data'!G19)))</f>
        <v/>
      </c>
      <c r="DC25" s="369" t="str">
        <f ca="1">+IF(OFFSET('Sanitation Data'!$G$31,0,10*ROW('Sanitation Data'!G19))="","",OFFSET('Sanitation Data'!$G$31,0,10*ROW('Sanitation Data'!G19)))</f>
        <v/>
      </c>
      <c r="DD25" s="369" t="str">
        <f ca="1">+IF(OFFSET('Sanitation Data'!$G$32,0,10*ROW('Sanitation Data'!G19))="","",OFFSET('Sanitation Data'!$G$32,0,10*ROW('Sanitation Data'!G19)))</f>
        <v/>
      </c>
      <c r="DE25" s="369" t="str">
        <f ca="1">+IF(OFFSET('Sanitation Data'!$H$28,0,10*ROW('Sanitation Data'!H19))="","",OFFSET('Sanitation Data'!$H$28,0,10*ROW('Sanitation Data'!H19)))</f>
        <v/>
      </c>
      <c r="DF25" s="369" t="str">
        <f ca="1">+IF(OFFSET('Sanitation Data'!$H$29,0,10*ROW('Sanitation Data'!H19))="","",OFFSET('Sanitation Data'!$H$29,0,10*ROW('Sanitation Data'!H19)))</f>
        <v/>
      </c>
      <c r="DG25" s="369" t="str">
        <f ca="1">+IF(OFFSET('Sanitation Data'!$H$30,0,10*ROW('Sanitation Data'!H19))="","",OFFSET('Sanitation Data'!$H$30,0,10*ROW('Sanitation Data'!H19)))</f>
        <v/>
      </c>
      <c r="DH25" s="369" t="str">
        <f ca="1">+IF(OFFSET('Sanitation Data'!$H$31,0,10*ROW('Sanitation Data'!H19))="","",OFFSET('Sanitation Data'!$H$31,0,10*ROW('Sanitation Data'!H19)))</f>
        <v/>
      </c>
      <c r="DI25" s="369" t="str">
        <f ca="1">+IF(OFFSET('Sanitation Data'!$H$32,0,10*ROW('Sanitation Data'!H19))="","",OFFSET('Sanitation Data'!$H$32,0,10*ROW('Sanitation Data'!H19)))</f>
        <v/>
      </c>
      <c r="DJ25" s="369" t="str">
        <f ca="1">+IF(OFFSET('Sanitation Data'!$I$28,0,10*ROW('Sanitation Data'!I19))="","",OFFSET('Sanitation Data'!$I$28,0,10*ROW('Sanitation Data'!I19)))</f>
        <v/>
      </c>
      <c r="DK25" s="369" t="str">
        <f ca="1">+IF(OFFSET('Sanitation Data'!$I$29,0,10*ROW('Sanitation Data'!I19))="","",OFFSET('Sanitation Data'!$I$29,0,10*ROW('Sanitation Data'!I19)))</f>
        <v/>
      </c>
      <c r="DL25" s="369" t="str">
        <f ca="1">+IF(OFFSET('Sanitation Data'!$I$30,0,10*ROW('Sanitation Data'!I19))="","",OFFSET('Sanitation Data'!$I$30,0,10*ROW('Sanitation Data'!I19)))</f>
        <v/>
      </c>
      <c r="DM25" s="369" t="str">
        <f ca="1">+IF(OFFSET('Sanitation Data'!$I$31,0,10*ROW('Sanitation Data'!I19))="","",OFFSET('Sanitation Data'!$I$31,0,10*ROW('Sanitation Data'!I19)))</f>
        <v/>
      </c>
      <c r="DN25" s="369" t="str">
        <f ca="1">+IF(OFFSET('Sanitation Data'!$I$32,0,10*ROW('Sanitation Data'!I19))="","",OFFSET('Sanitation Data'!$I$32,0,10*ROW('Sanitation Data'!I19)))</f>
        <v/>
      </c>
      <c r="DO25" s="369" t="str">
        <f ca="1">+IF(OFFSET('Hygiene Data'!$D$11,0,10*ROW('Hygiene Data'!D19))="","",OFFSET('Hygiene Data'!$D$11,0,10*ROW('Hygiene Data'!D19)))</f>
        <v/>
      </c>
      <c r="DP25" s="369" t="str">
        <f ca="1">+IF(OFFSET('Hygiene Data'!$D$12,0,10*ROW('Hygiene Data'!D19))="","",OFFSET('Hygiene Data'!$D$12,0,10*ROW('Hygiene Data'!D19)))</f>
        <v/>
      </c>
      <c r="DQ25" s="369" t="str">
        <f ca="1">+IF(OFFSET('Hygiene Data'!$D$13,0,10*ROW('Hygiene Data'!D19))="","",OFFSET('Hygiene Data'!$D$13,0,10*ROW('Hygiene Data'!D19)))</f>
        <v/>
      </c>
      <c r="DR25" s="369" t="str">
        <f ca="1">+IF(OFFSET('Hygiene Data'!$E$11,0,10*ROW('Hygiene Data'!E19))="","",OFFSET('Hygiene Data'!$E$11,0,10*ROW('Hygiene Data'!E19)))</f>
        <v/>
      </c>
      <c r="DS25" s="369" t="str">
        <f ca="1">+IF(OFFSET('Hygiene Data'!$E$12,0,10*ROW('Hygiene Data'!E19))="","",OFFSET('Hygiene Data'!$E$12,0,10*ROW('Hygiene Data'!E19)))</f>
        <v/>
      </c>
      <c r="DT25" s="369" t="str">
        <f ca="1">+IF(OFFSET('Hygiene Data'!$E$13,0,10*ROW('Hygiene Data'!E19))="","",OFFSET('Hygiene Data'!$E$13,0,10*ROW('Hygiene Data'!E19)))</f>
        <v/>
      </c>
      <c r="DU25" s="369" t="str">
        <f ca="1">+IF(OFFSET('Hygiene Data'!$F$11,0,10*ROW('Hygiene Data'!F19))="","",OFFSET('Hygiene Data'!$F$11,0,10*ROW('Hygiene Data'!F19)))</f>
        <v/>
      </c>
      <c r="DV25" s="369" t="str">
        <f ca="1">+IF(OFFSET('Hygiene Data'!$F$12,0,10*ROW('Hygiene Data'!F19))="","",OFFSET('Hygiene Data'!$F$12,0,10*ROW('Hygiene Data'!F19)))</f>
        <v/>
      </c>
      <c r="DW25" s="369" t="str">
        <f ca="1">+IF(OFFSET('Hygiene Data'!$F$13,0,10*ROW('Hygiene Data'!F19))="","",OFFSET('Hygiene Data'!$F$13,0,10*ROW('Hygiene Data'!F19)))</f>
        <v/>
      </c>
      <c r="DX25" s="369" t="str">
        <f ca="1">+IF(OFFSET('Hygiene Data'!$G$11,0,10*ROW('Hygiene Data'!G19))="","",OFFSET('Hygiene Data'!$G$11,0,10*ROW('Hygiene Data'!G19)))</f>
        <v/>
      </c>
      <c r="DY25" s="369" t="str">
        <f ca="1">+IF(OFFSET('Hygiene Data'!$G$12,0,10*ROW('Hygiene Data'!G19))="","",OFFSET('Hygiene Data'!$G$12,0,10*ROW('Hygiene Data'!G19)))</f>
        <v/>
      </c>
      <c r="DZ25" s="369" t="str">
        <f ca="1">+IF(OFFSET('Hygiene Data'!$G$13,0,10*ROW('Hygiene Data'!G19))="","",OFFSET('Hygiene Data'!$G$13,0,10*ROW('Hygiene Data'!G19)))</f>
        <v/>
      </c>
      <c r="EA25" s="369" t="str">
        <f ca="1">+IF(OFFSET('Hygiene Data'!$H$11,0,10*ROW('Hygiene Data'!H19))="","",OFFSET('Hygiene Data'!$H$11,0,10*ROW('Hygiene Data'!H19)))</f>
        <v/>
      </c>
      <c r="EB25" s="369" t="str">
        <f ca="1">+IF(OFFSET('Hygiene Data'!$H$12,0,10*ROW('Hygiene Data'!H19))="","",OFFSET('Hygiene Data'!$H$12,0,10*ROW('Hygiene Data'!H19)))</f>
        <v/>
      </c>
      <c r="EC25" s="369" t="str">
        <f ca="1">+IF(OFFSET('Hygiene Data'!$H$13,0,10*ROW('Hygiene Data'!H19))="","",OFFSET('Hygiene Data'!$H$13,0,10*ROW('Hygiene Data'!H19)))</f>
        <v/>
      </c>
      <c r="ED25" s="369" t="str">
        <f ca="1">+IF(OFFSET('Hygiene Data'!$I$11,0,10*ROW('Hygiene Data'!I19))="","",OFFSET('Hygiene Data'!$I$11,0,10*ROW('Hygiene Data'!I19)))</f>
        <v/>
      </c>
      <c r="EE25" s="369" t="str">
        <f ca="1">+IF(OFFSET('Hygiene Data'!$I$12,0,10*ROW('Hygiene Data'!I19))="","",OFFSET('Hygiene Data'!$I$12,0,10*ROW('Hygiene Data'!I19)))</f>
        <v/>
      </c>
      <c r="EF25" s="369" t="str">
        <f ca="1">+IF(OFFSET('Hygiene Data'!$I$13,0,10*ROW('Hygiene Data'!I19))="","",OFFSET('Hygiene Data'!$I$13,0,10*ROW('Hygiene Data'!I19)))</f>
        <v/>
      </c>
    </row>
    <row r="26" spans="1:136" x14ac:dyDescent="0.25">
      <c r="A26" s="478" t="str">
        <f ca="1">+IF(OFFSET('Water Data'!$B$2,0,10*ROW('Water Data'!E20))="","",OFFSET('Water Data'!$B$2,0,10*ROW('Water Data'!E20)))</f>
        <v/>
      </c>
      <c r="B26" s="47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5" t="str">
        <f t="shared" ca="1" si="0"/>
        <v/>
      </c>
      <c r="D26" s="50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9" t="str">
        <f ca="1">+IF(OFFSET('Water Data'!$D$27,0,10*ROW('Water Data'!D20))="","",OFFSET('Water Data'!$D$27,0,10*ROW('Water Data'!D20)))</f>
        <v/>
      </c>
      <c r="BT26" s="369" t="str">
        <f ca="1">+IF(OFFSET('Water Data'!$D$28,0,10*ROW('Water Data'!D20))="","",OFFSET('Water Data'!$D$28,0,10*ROW('Water Data'!D20)))</f>
        <v/>
      </c>
      <c r="BU26" s="369" t="str">
        <f ca="1">+IF(OFFSET('Water Data'!$D$29,0,10*ROW('Water Data'!D20))="","",OFFSET('Water Data'!$D$29,0,10*ROW('Water Data'!D20)))</f>
        <v/>
      </c>
      <c r="BV26" s="369" t="str">
        <f ca="1">+IF(OFFSET('Water Data'!$E$27,0,10*ROW('Water Data'!E20))="","",OFFSET('Water Data'!$E$27,0,10*ROW('Water Data'!E20)))</f>
        <v/>
      </c>
      <c r="BW26" s="369" t="str">
        <f ca="1">+IF(OFFSET('Water Data'!$E$28,0,10*ROW('Water Data'!E20))="","",OFFSET('Water Data'!$E$28,0,10*ROW('Water Data'!E20)))</f>
        <v/>
      </c>
      <c r="BX26" s="369" t="str">
        <f ca="1">+IF(OFFSET('Water Data'!$E$29,0,10*ROW('Water Data'!E20))="","",OFFSET('Water Data'!$E$29,0,10*ROW('Water Data'!E20)))</f>
        <v/>
      </c>
      <c r="BY26" s="369" t="str">
        <f ca="1">+IF(OFFSET('Water Data'!$F$27,0,10*ROW('Water Data'!F20))="","",OFFSET('Water Data'!$F$27,0,10*ROW('Water Data'!F20)))</f>
        <v/>
      </c>
      <c r="BZ26" s="369" t="str">
        <f ca="1">+IF(OFFSET('Water Data'!$F$28,0,10*ROW('Water Data'!F20))="","",OFFSET('Water Data'!$F$28,0,10*ROW('Water Data'!F20)))</f>
        <v/>
      </c>
      <c r="CA26" s="369" t="str">
        <f ca="1">+IF(OFFSET('Water Data'!$F$29,0,10*ROW('Water Data'!F20))="","",OFFSET('Water Data'!$F$29,0,10*ROW('Water Data'!F20)))</f>
        <v/>
      </c>
      <c r="CB26" s="369" t="str">
        <f ca="1">+IF(OFFSET('Water Data'!$G$27,0,10*ROW('Water Data'!G20))="","",OFFSET('Water Data'!$G$27,0,10*ROW('Water Data'!G20)))</f>
        <v/>
      </c>
      <c r="CC26" s="369" t="str">
        <f ca="1">+IF(OFFSET('Water Data'!$G$28,0,10*ROW('Water Data'!G20))="","",OFFSET('Water Data'!$G$28,0,10*ROW('Water Data'!G20)))</f>
        <v/>
      </c>
      <c r="CD26" s="369" t="str">
        <f ca="1">+IF(OFFSET('Water Data'!$G$29,0,10*ROW('Water Data'!G20))="","",OFFSET('Water Data'!$G$29,0,10*ROW('Water Data'!G20)))</f>
        <v/>
      </c>
      <c r="CE26" s="369" t="str">
        <f ca="1">+IF(OFFSET('Water Data'!$H$27,0,10*ROW('Water Data'!H20))="","",OFFSET('Water Data'!$H$27,0,10*ROW('Water Data'!H20)))</f>
        <v/>
      </c>
      <c r="CF26" s="369" t="str">
        <f ca="1">+IF(OFFSET('Water Data'!$H$28,0,10*ROW('Water Data'!H20))="","",OFFSET('Water Data'!$H$28,0,10*ROW('Water Data'!H20)))</f>
        <v/>
      </c>
      <c r="CG26" s="369" t="str">
        <f ca="1">+IF(OFFSET('Water Data'!$H$29,0,10*ROW('Water Data'!H20))="","",OFFSET('Water Data'!$H$29,0,10*ROW('Water Data'!H20)))</f>
        <v/>
      </c>
      <c r="CH26" s="369" t="str">
        <f ca="1">+IF(OFFSET('Water Data'!$I$27,0,10*ROW('Water Data'!I20))="","",OFFSET('Water Data'!$I$27,0,10*ROW('Water Data'!I20)))</f>
        <v/>
      </c>
      <c r="CI26" s="369" t="str">
        <f ca="1">+IF(OFFSET('Water Data'!$I$28,0,10*ROW('Water Data'!I20))="","",OFFSET('Water Data'!$I$28,0,10*ROW('Water Data'!I20)))</f>
        <v/>
      </c>
      <c r="CJ26" s="369" t="str">
        <f ca="1">+IF(OFFSET('Water Data'!$I$29,0,10*ROW('Water Data'!I20))="","",OFFSET('Water Data'!$I$29,0,10*ROW('Water Data'!I20)))</f>
        <v/>
      </c>
      <c r="CK26" s="369" t="str">
        <f ca="1">+IF(OFFSET('Sanitation Data'!$D$28,0,10*ROW('Sanitation Data'!D20))="","",OFFSET('Sanitation Data'!$D$28,0,10*ROW('Sanitation Data'!D20)))</f>
        <v/>
      </c>
      <c r="CL26" s="369" t="str">
        <f ca="1">+IF(OFFSET('Sanitation Data'!$D$29,0,10*ROW('Sanitation Data'!D20))="","",OFFSET('Sanitation Data'!$D$29,0,10*ROW('Sanitation Data'!D20)))</f>
        <v/>
      </c>
      <c r="CM26" s="369" t="str">
        <f ca="1">+IF(OFFSET('Sanitation Data'!$D$30,0,10*ROW('Sanitation Data'!D20))="","",OFFSET('Sanitation Data'!$D$30,0,10*ROW('Sanitation Data'!D20)))</f>
        <v/>
      </c>
      <c r="CN26" s="369" t="str">
        <f ca="1">+IF(OFFSET('Sanitation Data'!$D$31,0,10*ROW('Sanitation Data'!D20))="","",OFFSET('Sanitation Data'!$D$31,0,10*ROW('Sanitation Data'!D20)))</f>
        <v/>
      </c>
      <c r="CO26" s="369" t="str">
        <f ca="1">+IF(OFFSET('Sanitation Data'!$D$32,0,10*ROW('Sanitation Data'!D20))="","",OFFSET('Sanitation Data'!$D$32,0,10*ROW('Sanitation Data'!D20)))</f>
        <v/>
      </c>
      <c r="CP26" s="369" t="str">
        <f ca="1">+IF(OFFSET('Sanitation Data'!$E$28,0,10*ROW('Sanitation Data'!E20))="","",OFFSET('Sanitation Data'!$E$28,0,10*ROW('Sanitation Data'!E20)))</f>
        <v/>
      </c>
      <c r="CQ26" s="369" t="str">
        <f ca="1">+IF(OFFSET('Sanitation Data'!$E$29,0,10*ROW('Sanitation Data'!E20))="","",OFFSET('Sanitation Data'!$E$29,0,10*ROW('Sanitation Data'!E20)))</f>
        <v/>
      </c>
      <c r="CR26" s="369" t="str">
        <f ca="1">+IF(OFFSET('Sanitation Data'!$E$30,0,10*ROW('Sanitation Data'!E20))="","",OFFSET('Sanitation Data'!$E$30,0,10*ROW('Sanitation Data'!E20)))</f>
        <v/>
      </c>
      <c r="CS26" s="369" t="str">
        <f ca="1">+IF(OFFSET('Sanitation Data'!$E$31,0,10*ROW('Sanitation Data'!E20))="","",OFFSET('Sanitation Data'!$E$31,0,10*ROW('Sanitation Data'!E20)))</f>
        <v/>
      </c>
      <c r="CT26" s="369" t="str">
        <f ca="1">+IF(OFFSET('Sanitation Data'!$E$32,0,10*ROW('Sanitation Data'!E20))="","",OFFSET('Sanitation Data'!$E$32,0,10*ROW('Sanitation Data'!E20)))</f>
        <v/>
      </c>
      <c r="CU26" s="369" t="str">
        <f ca="1">+IF(OFFSET('Sanitation Data'!$F$28,0,10*ROW('Sanitation Data'!F20))="","",OFFSET('Sanitation Data'!$F$28,0,10*ROW('Sanitation Data'!F20)))</f>
        <v/>
      </c>
      <c r="CV26" s="369" t="str">
        <f ca="1">+IF(OFFSET('Sanitation Data'!$F$29,0,10*ROW('Sanitation Data'!F20))="","",OFFSET('Sanitation Data'!$F$29,0,10*ROW('Sanitation Data'!F20)))</f>
        <v/>
      </c>
      <c r="CW26" s="369" t="str">
        <f ca="1">+IF(OFFSET('Sanitation Data'!$F$30,0,10*ROW('Sanitation Data'!F20))="","",OFFSET('Sanitation Data'!$F$30,0,10*ROW('Sanitation Data'!F20)))</f>
        <v/>
      </c>
      <c r="CX26" s="369" t="str">
        <f ca="1">+IF(OFFSET('Sanitation Data'!$F$31,0,10*ROW('Sanitation Data'!F20))="","",OFFSET('Sanitation Data'!$F$31,0,10*ROW('Sanitation Data'!F20)))</f>
        <v/>
      </c>
      <c r="CY26" s="369" t="str">
        <f ca="1">+IF(OFFSET('Sanitation Data'!$F$32,0,10*ROW('Sanitation Data'!F20))="","",OFFSET('Sanitation Data'!$F$32,0,10*ROW('Sanitation Data'!F20)))</f>
        <v/>
      </c>
      <c r="CZ26" s="369" t="str">
        <f ca="1">+IF(OFFSET('Sanitation Data'!$G$28,0,10*ROW('Sanitation Data'!G20))="","",OFFSET('Sanitation Data'!$G$28,0,10*ROW('Sanitation Data'!G20)))</f>
        <v/>
      </c>
      <c r="DA26" s="369" t="str">
        <f ca="1">+IF(OFFSET('Sanitation Data'!$G$29,0,10*ROW('Sanitation Data'!G20))="","",OFFSET('Sanitation Data'!$G$29,0,10*ROW('Sanitation Data'!G20)))</f>
        <v/>
      </c>
      <c r="DB26" s="369" t="str">
        <f ca="1">+IF(OFFSET('Sanitation Data'!$G$30,0,10*ROW('Sanitation Data'!G20))="","",OFFSET('Sanitation Data'!$G$30,0,10*ROW('Sanitation Data'!G20)))</f>
        <v/>
      </c>
      <c r="DC26" s="369" t="str">
        <f ca="1">+IF(OFFSET('Sanitation Data'!$G$31,0,10*ROW('Sanitation Data'!G20))="","",OFFSET('Sanitation Data'!$G$31,0,10*ROW('Sanitation Data'!G20)))</f>
        <v/>
      </c>
      <c r="DD26" s="369" t="str">
        <f ca="1">+IF(OFFSET('Sanitation Data'!$G$32,0,10*ROW('Sanitation Data'!G20))="","",OFFSET('Sanitation Data'!$G$32,0,10*ROW('Sanitation Data'!G20)))</f>
        <v/>
      </c>
      <c r="DE26" s="369" t="str">
        <f ca="1">+IF(OFFSET('Sanitation Data'!$H$28,0,10*ROW('Sanitation Data'!H20))="","",OFFSET('Sanitation Data'!$H$28,0,10*ROW('Sanitation Data'!H20)))</f>
        <v/>
      </c>
      <c r="DF26" s="369" t="str">
        <f ca="1">+IF(OFFSET('Sanitation Data'!$H$29,0,10*ROW('Sanitation Data'!H20))="","",OFFSET('Sanitation Data'!$H$29,0,10*ROW('Sanitation Data'!H20)))</f>
        <v/>
      </c>
      <c r="DG26" s="369" t="str">
        <f ca="1">+IF(OFFSET('Sanitation Data'!$H$30,0,10*ROW('Sanitation Data'!H20))="","",OFFSET('Sanitation Data'!$H$30,0,10*ROW('Sanitation Data'!H20)))</f>
        <v/>
      </c>
      <c r="DH26" s="369" t="str">
        <f ca="1">+IF(OFFSET('Sanitation Data'!$H$31,0,10*ROW('Sanitation Data'!H20))="","",OFFSET('Sanitation Data'!$H$31,0,10*ROW('Sanitation Data'!H20)))</f>
        <v/>
      </c>
      <c r="DI26" s="369" t="str">
        <f ca="1">+IF(OFFSET('Sanitation Data'!$H$32,0,10*ROW('Sanitation Data'!H20))="","",OFFSET('Sanitation Data'!$H$32,0,10*ROW('Sanitation Data'!H20)))</f>
        <v/>
      </c>
      <c r="DJ26" s="369" t="str">
        <f ca="1">+IF(OFFSET('Sanitation Data'!$I$28,0,10*ROW('Sanitation Data'!I20))="","",OFFSET('Sanitation Data'!$I$28,0,10*ROW('Sanitation Data'!I20)))</f>
        <v/>
      </c>
      <c r="DK26" s="369" t="str">
        <f ca="1">+IF(OFFSET('Sanitation Data'!$I$29,0,10*ROW('Sanitation Data'!I20))="","",OFFSET('Sanitation Data'!$I$29,0,10*ROW('Sanitation Data'!I20)))</f>
        <v/>
      </c>
      <c r="DL26" s="369" t="str">
        <f ca="1">+IF(OFFSET('Sanitation Data'!$I$30,0,10*ROW('Sanitation Data'!I20))="","",OFFSET('Sanitation Data'!$I$30,0,10*ROW('Sanitation Data'!I20)))</f>
        <v/>
      </c>
      <c r="DM26" s="369" t="str">
        <f ca="1">+IF(OFFSET('Sanitation Data'!$I$31,0,10*ROW('Sanitation Data'!I20))="","",OFFSET('Sanitation Data'!$I$31,0,10*ROW('Sanitation Data'!I20)))</f>
        <v/>
      </c>
      <c r="DN26" s="369" t="str">
        <f ca="1">+IF(OFFSET('Sanitation Data'!$I$32,0,10*ROW('Sanitation Data'!I20))="","",OFFSET('Sanitation Data'!$I$32,0,10*ROW('Sanitation Data'!I20)))</f>
        <v/>
      </c>
      <c r="DO26" s="369" t="str">
        <f ca="1">+IF(OFFSET('Hygiene Data'!$D$11,0,10*ROW('Hygiene Data'!D20))="","",OFFSET('Hygiene Data'!$D$11,0,10*ROW('Hygiene Data'!D20)))</f>
        <v/>
      </c>
      <c r="DP26" s="369" t="str">
        <f ca="1">+IF(OFFSET('Hygiene Data'!$D$12,0,10*ROW('Hygiene Data'!D20))="","",OFFSET('Hygiene Data'!$D$12,0,10*ROW('Hygiene Data'!D20)))</f>
        <v/>
      </c>
      <c r="DQ26" s="369" t="str">
        <f ca="1">+IF(OFFSET('Hygiene Data'!$D$13,0,10*ROW('Hygiene Data'!D20))="","",OFFSET('Hygiene Data'!$D$13,0,10*ROW('Hygiene Data'!D20)))</f>
        <v/>
      </c>
      <c r="DR26" s="369" t="str">
        <f ca="1">+IF(OFFSET('Hygiene Data'!$E$11,0,10*ROW('Hygiene Data'!E20))="","",OFFSET('Hygiene Data'!$E$11,0,10*ROW('Hygiene Data'!E20)))</f>
        <v/>
      </c>
      <c r="DS26" s="369" t="str">
        <f ca="1">+IF(OFFSET('Hygiene Data'!$E$12,0,10*ROW('Hygiene Data'!E20))="","",OFFSET('Hygiene Data'!$E$12,0,10*ROW('Hygiene Data'!E20)))</f>
        <v/>
      </c>
      <c r="DT26" s="369" t="str">
        <f ca="1">+IF(OFFSET('Hygiene Data'!$E$13,0,10*ROW('Hygiene Data'!E20))="","",OFFSET('Hygiene Data'!$E$13,0,10*ROW('Hygiene Data'!E20)))</f>
        <v/>
      </c>
      <c r="DU26" s="369" t="str">
        <f ca="1">+IF(OFFSET('Hygiene Data'!$F$11,0,10*ROW('Hygiene Data'!F20))="","",OFFSET('Hygiene Data'!$F$11,0,10*ROW('Hygiene Data'!F20)))</f>
        <v/>
      </c>
      <c r="DV26" s="369" t="str">
        <f ca="1">+IF(OFFSET('Hygiene Data'!$F$12,0,10*ROW('Hygiene Data'!F20))="","",OFFSET('Hygiene Data'!$F$12,0,10*ROW('Hygiene Data'!F20)))</f>
        <v/>
      </c>
      <c r="DW26" s="369" t="str">
        <f ca="1">+IF(OFFSET('Hygiene Data'!$F$13,0,10*ROW('Hygiene Data'!F20))="","",OFFSET('Hygiene Data'!$F$13,0,10*ROW('Hygiene Data'!F20)))</f>
        <v/>
      </c>
      <c r="DX26" s="369" t="str">
        <f ca="1">+IF(OFFSET('Hygiene Data'!$G$11,0,10*ROW('Hygiene Data'!G20))="","",OFFSET('Hygiene Data'!$G$11,0,10*ROW('Hygiene Data'!G20)))</f>
        <v/>
      </c>
      <c r="DY26" s="369" t="str">
        <f ca="1">+IF(OFFSET('Hygiene Data'!$G$12,0,10*ROW('Hygiene Data'!G20))="","",OFFSET('Hygiene Data'!$G$12,0,10*ROW('Hygiene Data'!G20)))</f>
        <v/>
      </c>
      <c r="DZ26" s="369" t="str">
        <f ca="1">+IF(OFFSET('Hygiene Data'!$G$13,0,10*ROW('Hygiene Data'!G20))="","",OFFSET('Hygiene Data'!$G$13,0,10*ROW('Hygiene Data'!G20)))</f>
        <v/>
      </c>
      <c r="EA26" s="369" t="str">
        <f ca="1">+IF(OFFSET('Hygiene Data'!$H$11,0,10*ROW('Hygiene Data'!H20))="","",OFFSET('Hygiene Data'!$H$11,0,10*ROW('Hygiene Data'!H20)))</f>
        <v/>
      </c>
      <c r="EB26" s="369" t="str">
        <f ca="1">+IF(OFFSET('Hygiene Data'!$H$12,0,10*ROW('Hygiene Data'!H20))="","",OFFSET('Hygiene Data'!$H$12,0,10*ROW('Hygiene Data'!H20)))</f>
        <v/>
      </c>
      <c r="EC26" s="369" t="str">
        <f ca="1">+IF(OFFSET('Hygiene Data'!$H$13,0,10*ROW('Hygiene Data'!H20))="","",OFFSET('Hygiene Data'!$H$13,0,10*ROW('Hygiene Data'!H20)))</f>
        <v/>
      </c>
      <c r="ED26" s="369" t="str">
        <f ca="1">+IF(OFFSET('Hygiene Data'!$I$11,0,10*ROW('Hygiene Data'!I20))="","",OFFSET('Hygiene Data'!$I$11,0,10*ROW('Hygiene Data'!I20)))</f>
        <v/>
      </c>
      <c r="EE26" s="369" t="str">
        <f ca="1">+IF(OFFSET('Hygiene Data'!$I$12,0,10*ROW('Hygiene Data'!I20))="","",OFFSET('Hygiene Data'!$I$12,0,10*ROW('Hygiene Data'!I20)))</f>
        <v/>
      </c>
      <c r="EF26" s="369" t="str">
        <f ca="1">+IF(OFFSET('Hygiene Data'!$I$13,0,10*ROW('Hygiene Data'!I20))="","",OFFSET('Hygiene Data'!$I$13,0,10*ROW('Hygiene Data'!I20)))</f>
        <v/>
      </c>
    </row>
    <row r="27" spans="1:136" x14ac:dyDescent="0.25">
      <c r="A27" s="478" t="str">
        <f ca="1">+IF(OFFSET('Water Data'!$B$2,0,10*ROW('Water Data'!E21))="","",OFFSET('Water Data'!$B$2,0,10*ROW('Water Data'!E21)))</f>
        <v/>
      </c>
      <c r="B27" s="47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5" t="str">
        <f t="shared" ca="1" si="0"/>
        <v/>
      </c>
      <c r="D27" s="50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9" t="str">
        <f ca="1">+IF(OFFSET('Water Data'!$D$27,0,10*ROW('Water Data'!D21))="","",OFFSET('Water Data'!$D$27,0,10*ROW('Water Data'!D21)))</f>
        <v/>
      </c>
      <c r="BT27" s="369" t="str">
        <f ca="1">+IF(OFFSET('Water Data'!$D$28,0,10*ROW('Water Data'!D21))="","",OFFSET('Water Data'!$D$28,0,10*ROW('Water Data'!D21)))</f>
        <v/>
      </c>
      <c r="BU27" s="369" t="str">
        <f ca="1">+IF(OFFSET('Water Data'!$D$29,0,10*ROW('Water Data'!D21))="","",OFFSET('Water Data'!$D$29,0,10*ROW('Water Data'!D21)))</f>
        <v/>
      </c>
      <c r="BV27" s="369" t="str">
        <f ca="1">+IF(OFFSET('Water Data'!$E$27,0,10*ROW('Water Data'!E21))="","",OFFSET('Water Data'!$E$27,0,10*ROW('Water Data'!E21)))</f>
        <v/>
      </c>
      <c r="BW27" s="369" t="str">
        <f ca="1">+IF(OFFSET('Water Data'!$E$28,0,10*ROW('Water Data'!E21))="","",OFFSET('Water Data'!$E$28,0,10*ROW('Water Data'!E21)))</f>
        <v/>
      </c>
      <c r="BX27" s="369" t="str">
        <f ca="1">+IF(OFFSET('Water Data'!$E$29,0,10*ROW('Water Data'!E21))="","",OFFSET('Water Data'!$E$29,0,10*ROW('Water Data'!E21)))</f>
        <v/>
      </c>
      <c r="BY27" s="369" t="str">
        <f ca="1">+IF(OFFSET('Water Data'!$F$27,0,10*ROW('Water Data'!F21))="","",OFFSET('Water Data'!$F$27,0,10*ROW('Water Data'!F21)))</f>
        <v/>
      </c>
      <c r="BZ27" s="369" t="str">
        <f ca="1">+IF(OFFSET('Water Data'!$F$28,0,10*ROW('Water Data'!F21))="","",OFFSET('Water Data'!$F$28,0,10*ROW('Water Data'!F21)))</f>
        <v/>
      </c>
      <c r="CA27" s="369" t="str">
        <f ca="1">+IF(OFFSET('Water Data'!$F$29,0,10*ROW('Water Data'!F21))="","",OFFSET('Water Data'!$F$29,0,10*ROW('Water Data'!F21)))</f>
        <v/>
      </c>
      <c r="CB27" s="369" t="str">
        <f ca="1">+IF(OFFSET('Water Data'!$G$27,0,10*ROW('Water Data'!G21))="","",OFFSET('Water Data'!$G$27,0,10*ROW('Water Data'!G21)))</f>
        <v/>
      </c>
      <c r="CC27" s="369" t="str">
        <f ca="1">+IF(OFFSET('Water Data'!$G$28,0,10*ROW('Water Data'!G21))="","",OFFSET('Water Data'!$G$28,0,10*ROW('Water Data'!G21)))</f>
        <v/>
      </c>
      <c r="CD27" s="369" t="str">
        <f ca="1">+IF(OFFSET('Water Data'!$G$29,0,10*ROW('Water Data'!G21))="","",OFFSET('Water Data'!$G$29,0,10*ROW('Water Data'!G21)))</f>
        <v/>
      </c>
      <c r="CE27" s="369" t="str">
        <f ca="1">+IF(OFFSET('Water Data'!$H$27,0,10*ROW('Water Data'!H21))="","",OFFSET('Water Data'!$H$27,0,10*ROW('Water Data'!H21)))</f>
        <v/>
      </c>
      <c r="CF27" s="369" t="str">
        <f ca="1">+IF(OFFSET('Water Data'!$H$28,0,10*ROW('Water Data'!H21))="","",OFFSET('Water Data'!$H$28,0,10*ROW('Water Data'!H21)))</f>
        <v/>
      </c>
      <c r="CG27" s="369" t="str">
        <f ca="1">+IF(OFFSET('Water Data'!$H$29,0,10*ROW('Water Data'!H21))="","",OFFSET('Water Data'!$H$29,0,10*ROW('Water Data'!H21)))</f>
        <v/>
      </c>
      <c r="CH27" s="369" t="str">
        <f ca="1">+IF(OFFSET('Water Data'!$I$27,0,10*ROW('Water Data'!I21))="","",OFFSET('Water Data'!$I$27,0,10*ROW('Water Data'!I21)))</f>
        <v/>
      </c>
      <c r="CI27" s="369" t="str">
        <f ca="1">+IF(OFFSET('Water Data'!$I$28,0,10*ROW('Water Data'!I21))="","",OFFSET('Water Data'!$I$28,0,10*ROW('Water Data'!I21)))</f>
        <v/>
      </c>
      <c r="CJ27" s="369" t="str">
        <f ca="1">+IF(OFFSET('Water Data'!$I$29,0,10*ROW('Water Data'!I21))="","",OFFSET('Water Data'!$I$29,0,10*ROW('Water Data'!I21)))</f>
        <v/>
      </c>
      <c r="CK27" s="369" t="str">
        <f ca="1">+IF(OFFSET('Sanitation Data'!$D$28,0,10*ROW('Sanitation Data'!D21))="","",OFFSET('Sanitation Data'!$D$28,0,10*ROW('Sanitation Data'!D21)))</f>
        <v/>
      </c>
      <c r="CL27" s="369" t="str">
        <f ca="1">+IF(OFFSET('Sanitation Data'!$D$29,0,10*ROW('Sanitation Data'!D21))="","",OFFSET('Sanitation Data'!$D$29,0,10*ROW('Sanitation Data'!D21)))</f>
        <v/>
      </c>
      <c r="CM27" s="369" t="str">
        <f ca="1">+IF(OFFSET('Sanitation Data'!$D$30,0,10*ROW('Sanitation Data'!D21))="","",OFFSET('Sanitation Data'!$D$30,0,10*ROW('Sanitation Data'!D21)))</f>
        <v/>
      </c>
      <c r="CN27" s="369" t="str">
        <f ca="1">+IF(OFFSET('Sanitation Data'!$D$31,0,10*ROW('Sanitation Data'!D21))="","",OFFSET('Sanitation Data'!$D$31,0,10*ROW('Sanitation Data'!D21)))</f>
        <v/>
      </c>
      <c r="CO27" s="369" t="str">
        <f ca="1">+IF(OFFSET('Sanitation Data'!$D$32,0,10*ROW('Sanitation Data'!D21))="","",OFFSET('Sanitation Data'!$D$32,0,10*ROW('Sanitation Data'!D21)))</f>
        <v/>
      </c>
      <c r="CP27" s="369" t="str">
        <f ca="1">+IF(OFFSET('Sanitation Data'!$E$28,0,10*ROW('Sanitation Data'!E21))="","",OFFSET('Sanitation Data'!$E$28,0,10*ROW('Sanitation Data'!E21)))</f>
        <v/>
      </c>
      <c r="CQ27" s="369" t="str">
        <f ca="1">+IF(OFFSET('Sanitation Data'!$E$29,0,10*ROW('Sanitation Data'!E21))="","",OFFSET('Sanitation Data'!$E$29,0,10*ROW('Sanitation Data'!E21)))</f>
        <v/>
      </c>
      <c r="CR27" s="369" t="str">
        <f ca="1">+IF(OFFSET('Sanitation Data'!$E$30,0,10*ROW('Sanitation Data'!E21))="","",OFFSET('Sanitation Data'!$E$30,0,10*ROW('Sanitation Data'!E21)))</f>
        <v/>
      </c>
      <c r="CS27" s="369" t="str">
        <f ca="1">+IF(OFFSET('Sanitation Data'!$E$31,0,10*ROW('Sanitation Data'!E21))="","",OFFSET('Sanitation Data'!$E$31,0,10*ROW('Sanitation Data'!E21)))</f>
        <v/>
      </c>
      <c r="CT27" s="369" t="str">
        <f ca="1">+IF(OFFSET('Sanitation Data'!$E$32,0,10*ROW('Sanitation Data'!E21))="","",OFFSET('Sanitation Data'!$E$32,0,10*ROW('Sanitation Data'!E21)))</f>
        <v/>
      </c>
      <c r="CU27" s="369" t="str">
        <f ca="1">+IF(OFFSET('Sanitation Data'!$F$28,0,10*ROW('Sanitation Data'!F21))="","",OFFSET('Sanitation Data'!$F$28,0,10*ROW('Sanitation Data'!F21)))</f>
        <v/>
      </c>
      <c r="CV27" s="369" t="str">
        <f ca="1">+IF(OFFSET('Sanitation Data'!$F$29,0,10*ROW('Sanitation Data'!F21))="","",OFFSET('Sanitation Data'!$F$29,0,10*ROW('Sanitation Data'!F21)))</f>
        <v/>
      </c>
      <c r="CW27" s="369" t="str">
        <f ca="1">+IF(OFFSET('Sanitation Data'!$F$30,0,10*ROW('Sanitation Data'!F21))="","",OFFSET('Sanitation Data'!$F$30,0,10*ROW('Sanitation Data'!F21)))</f>
        <v/>
      </c>
      <c r="CX27" s="369" t="str">
        <f ca="1">+IF(OFFSET('Sanitation Data'!$F$31,0,10*ROW('Sanitation Data'!F21))="","",OFFSET('Sanitation Data'!$F$31,0,10*ROW('Sanitation Data'!F21)))</f>
        <v/>
      </c>
      <c r="CY27" s="369" t="str">
        <f ca="1">+IF(OFFSET('Sanitation Data'!$F$32,0,10*ROW('Sanitation Data'!F21))="","",OFFSET('Sanitation Data'!$F$32,0,10*ROW('Sanitation Data'!F21)))</f>
        <v/>
      </c>
      <c r="CZ27" s="369" t="str">
        <f ca="1">+IF(OFFSET('Sanitation Data'!$G$28,0,10*ROW('Sanitation Data'!G21))="","",OFFSET('Sanitation Data'!$G$28,0,10*ROW('Sanitation Data'!G21)))</f>
        <v/>
      </c>
      <c r="DA27" s="369" t="str">
        <f ca="1">+IF(OFFSET('Sanitation Data'!$G$29,0,10*ROW('Sanitation Data'!G21))="","",OFFSET('Sanitation Data'!$G$29,0,10*ROW('Sanitation Data'!G21)))</f>
        <v/>
      </c>
      <c r="DB27" s="369" t="str">
        <f ca="1">+IF(OFFSET('Sanitation Data'!$G$30,0,10*ROW('Sanitation Data'!G21))="","",OFFSET('Sanitation Data'!$G$30,0,10*ROW('Sanitation Data'!G21)))</f>
        <v/>
      </c>
      <c r="DC27" s="369" t="str">
        <f ca="1">+IF(OFFSET('Sanitation Data'!$G$31,0,10*ROW('Sanitation Data'!G21))="","",OFFSET('Sanitation Data'!$G$31,0,10*ROW('Sanitation Data'!G21)))</f>
        <v/>
      </c>
      <c r="DD27" s="369" t="str">
        <f ca="1">+IF(OFFSET('Sanitation Data'!$G$32,0,10*ROW('Sanitation Data'!G21))="","",OFFSET('Sanitation Data'!$G$32,0,10*ROW('Sanitation Data'!G21)))</f>
        <v/>
      </c>
      <c r="DE27" s="369" t="str">
        <f ca="1">+IF(OFFSET('Sanitation Data'!$H$28,0,10*ROW('Sanitation Data'!H21))="","",OFFSET('Sanitation Data'!$H$28,0,10*ROW('Sanitation Data'!H21)))</f>
        <v/>
      </c>
      <c r="DF27" s="369" t="str">
        <f ca="1">+IF(OFFSET('Sanitation Data'!$H$29,0,10*ROW('Sanitation Data'!H21))="","",OFFSET('Sanitation Data'!$H$29,0,10*ROW('Sanitation Data'!H21)))</f>
        <v/>
      </c>
      <c r="DG27" s="369" t="str">
        <f ca="1">+IF(OFFSET('Sanitation Data'!$H$30,0,10*ROW('Sanitation Data'!H21))="","",OFFSET('Sanitation Data'!$H$30,0,10*ROW('Sanitation Data'!H21)))</f>
        <v/>
      </c>
      <c r="DH27" s="369" t="str">
        <f ca="1">+IF(OFFSET('Sanitation Data'!$H$31,0,10*ROW('Sanitation Data'!H21))="","",OFFSET('Sanitation Data'!$H$31,0,10*ROW('Sanitation Data'!H21)))</f>
        <v/>
      </c>
      <c r="DI27" s="369" t="str">
        <f ca="1">+IF(OFFSET('Sanitation Data'!$H$32,0,10*ROW('Sanitation Data'!H21))="","",OFFSET('Sanitation Data'!$H$32,0,10*ROW('Sanitation Data'!H21)))</f>
        <v/>
      </c>
      <c r="DJ27" s="369" t="str">
        <f ca="1">+IF(OFFSET('Sanitation Data'!$I$28,0,10*ROW('Sanitation Data'!I21))="","",OFFSET('Sanitation Data'!$I$28,0,10*ROW('Sanitation Data'!I21)))</f>
        <v/>
      </c>
      <c r="DK27" s="369" t="str">
        <f ca="1">+IF(OFFSET('Sanitation Data'!$I$29,0,10*ROW('Sanitation Data'!I21))="","",OFFSET('Sanitation Data'!$I$29,0,10*ROW('Sanitation Data'!I21)))</f>
        <v/>
      </c>
      <c r="DL27" s="369" t="str">
        <f ca="1">+IF(OFFSET('Sanitation Data'!$I$30,0,10*ROW('Sanitation Data'!I21))="","",OFFSET('Sanitation Data'!$I$30,0,10*ROW('Sanitation Data'!I21)))</f>
        <v/>
      </c>
      <c r="DM27" s="369" t="str">
        <f ca="1">+IF(OFFSET('Sanitation Data'!$I$31,0,10*ROW('Sanitation Data'!I21))="","",OFFSET('Sanitation Data'!$I$31,0,10*ROW('Sanitation Data'!I21)))</f>
        <v/>
      </c>
      <c r="DN27" s="369" t="str">
        <f ca="1">+IF(OFFSET('Sanitation Data'!$I$32,0,10*ROW('Sanitation Data'!I21))="","",OFFSET('Sanitation Data'!$I$32,0,10*ROW('Sanitation Data'!I21)))</f>
        <v/>
      </c>
      <c r="DO27" s="369" t="str">
        <f ca="1">+IF(OFFSET('Hygiene Data'!$D$11,0,10*ROW('Hygiene Data'!D21))="","",OFFSET('Hygiene Data'!$D$11,0,10*ROW('Hygiene Data'!D21)))</f>
        <v/>
      </c>
      <c r="DP27" s="369" t="str">
        <f ca="1">+IF(OFFSET('Hygiene Data'!$D$12,0,10*ROW('Hygiene Data'!D21))="","",OFFSET('Hygiene Data'!$D$12,0,10*ROW('Hygiene Data'!D21)))</f>
        <v/>
      </c>
      <c r="DQ27" s="369" t="str">
        <f ca="1">+IF(OFFSET('Hygiene Data'!$D$13,0,10*ROW('Hygiene Data'!D21))="","",OFFSET('Hygiene Data'!$D$13,0,10*ROW('Hygiene Data'!D21)))</f>
        <v/>
      </c>
      <c r="DR27" s="369" t="str">
        <f ca="1">+IF(OFFSET('Hygiene Data'!$E$11,0,10*ROW('Hygiene Data'!E21))="","",OFFSET('Hygiene Data'!$E$11,0,10*ROW('Hygiene Data'!E21)))</f>
        <v/>
      </c>
      <c r="DS27" s="369" t="str">
        <f ca="1">+IF(OFFSET('Hygiene Data'!$E$12,0,10*ROW('Hygiene Data'!E21))="","",OFFSET('Hygiene Data'!$E$12,0,10*ROW('Hygiene Data'!E21)))</f>
        <v/>
      </c>
      <c r="DT27" s="369" t="str">
        <f ca="1">+IF(OFFSET('Hygiene Data'!$E$13,0,10*ROW('Hygiene Data'!E21))="","",OFFSET('Hygiene Data'!$E$13,0,10*ROW('Hygiene Data'!E21)))</f>
        <v/>
      </c>
      <c r="DU27" s="369" t="str">
        <f ca="1">+IF(OFFSET('Hygiene Data'!$F$11,0,10*ROW('Hygiene Data'!F21))="","",OFFSET('Hygiene Data'!$F$11,0,10*ROW('Hygiene Data'!F21)))</f>
        <v/>
      </c>
      <c r="DV27" s="369" t="str">
        <f ca="1">+IF(OFFSET('Hygiene Data'!$F$12,0,10*ROW('Hygiene Data'!F21))="","",OFFSET('Hygiene Data'!$F$12,0,10*ROW('Hygiene Data'!F21)))</f>
        <v/>
      </c>
      <c r="DW27" s="369" t="str">
        <f ca="1">+IF(OFFSET('Hygiene Data'!$F$13,0,10*ROW('Hygiene Data'!F21))="","",OFFSET('Hygiene Data'!$F$13,0,10*ROW('Hygiene Data'!F21)))</f>
        <v/>
      </c>
      <c r="DX27" s="369" t="str">
        <f ca="1">+IF(OFFSET('Hygiene Data'!$G$11,0,10*ROW('Hygiene Data'!G21))="","",OFFSET('Hygiene Data'!$G$11,0,10*ROW('Hygiene Data'!G21)))</f>
        <v/>
      </c>
      <c r="DY27" s="369" t="str">
        <f ca="1">+IF(OFFSET('Hygiene Data'!$G$12,0,10*ROW('Hygiene Data'!G21))="","",OFFSET('Hygiene Data'!$G$12,0,10*ROW('Hygiene Data'!G21)))</f>
        <v/>
      </c>
      <c r="DZ27" s="369" t="str">
        <f ca="1">+IF(OFFSET('Hygiene Data'!$G$13,0,10*ROW('Hygiene Data'!G21))="","",OFFSET('Hygiene Data'!$G$13,0,10*ROW('Hygiene Data'!G21)))</f>
        <v/>
      </c>
      <c r="EA27" s="369" t="str">
        <f ca="1">+IF(OFFSET('Hygiene Data'!$H$11,0,10*ROW('Hygiene Data'!H21))="","",OFFSET('Hygiene Data'!$H$11,0,10*ROW('Hygiene Data'!H21)))</f>
        <v/>
      </c>
      <c r="EB27" s="369" t="str">
        <f ca="1">+IF(OFFSET('Hygiene Data'!$H$12,0,10*ROW('Hygiene Data'!H21))="","",OFFSET('Hygiene Data'!$H$12,0,10*ROW('Hygiene Data'!H21)))</f>
        <v/>
      </c>
      <c r="EC27" s="369" t="str">
        <f ca="1">+IF(OFFSET('Hygiene Data'!$H$13,0,10*ROW('Hygiene Data'!H21))="","",OFFSET('Hygiene Data'!$H$13,0,10*ROW('Hygiene Data'!H21)))</f>
        <v/>
      </c>
      <c r="ED27" s="369" t="str">
        <f ca="1">+IF(OFFSET('Hygiene Data'!$I$11,0,10*ROW('Hygiene Data'!I21))="","",OFFSET('Hygiene Data'!$I$11,0,10*ROW('Hygiene Data'!I21)))</f>
        <v/>
      </c>
      <c r="EE27" s="369" t="str">
        <f ca="1">+IF(OFFSET('Hygiene Data'!$I$12,0,10*ROW('Hygiene Data'!I21))="","",OFFSET('Hygiene Data'!$I$12,0,10*ROW('Hygiene Data'!I21)))</f>
        <v/>
      </c>
      <c r="EF27" s="369" t="str">
        <f ca="1">+IF(OFFSET('Hygiene Data'!$I$13,0,10*ROW('Hygiene Data'!I21))="","",OFFSET('Hygiene Data'!$I$13,0,10*ROW('Hygiene Data'!I21)))</f>
        <v/>
      </c>
    </row>
    <row r="28" spans="1:136" x14ac:dyDescent="0.25">
      <c r="A28" s="478" t="str">
        <f ca="1">+IF(OFFSET('Water Data'!$B$2,0,10*ROW('Water Data'!E22))="","",OFFSET('Water Data'!$B$2,0,10*ROW('Water Data'!E22)))</f>
        <v/>
      </c>
      <c r="B28" s="47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5" t="str">
        <f t="shared" ca="1" si="0"/>
        <v/>
      </c>
      <c r="D28" s="50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9" t="str">
        <f ca="1">+IF(OFFSET('Water Data'!$D$27,0,10*ROW('Water Data'!D22))="","",OFFSET('Water Data'!$D$27,0,10*ROW('Water Data'!D22)))</f>
        <v/>
      </c>
      <c r="BT28" s="369" t="str">
        <f ca="1">+IF(OFFSET('Water Data'!$D$28,0,10*ROW('Water Data'!D22))="","",OFFSET('Water Data'!$D$28,0,10*ROW('Water Data'!D22)))</f>
        <v/>
      </c>
      <c r="BU28" s="369" t="str">
        <f ca="1">+IF(OFFSET('Water Data'!$D$29,0,10*ROW('Water Data'!D22))="","",OFFSET('Water Data'!$D$29,0,10*ROW('Water Data'!D22)))</f>
        <v/>
      </c>
      <c r="BV28" s="369" t="str">
        <f ca="1">+IF(OFFSET('Water Data'!$E$27,0,10*ROW('Water Data'!E22))="","",OFFSET('Water Data'!$E$27,0,10*ROW('Water Data'!E22)))</f>
        <v/>
      </c>
      <c r="BW28" s="369" t="str">
        <f ca="1">+IF(OFFSET('Water Data'!$E$28,0,10*ROW('Water Data'!E22))="","",OFFSET('Water Data'!$E$28,0,10*ROW('Water Data'!E22)))</f>
        <v/>
      </c>
      <c r="BX28" s="369" t="str">
        <f ca="1">+IF(OFFSET('Water Data'!$E$29,0,10*ROW('Water Data'!E22))="","",OFFSET('Water Data'!$E$29,0,10*ROW('Water Data'!E22)))</f>
        <v/>
      </c>
      <c r="BY28" s="369" t="str">
        <f ca="1">+IF(OFFSET('Water Data'!$F$27,0,10*ROW('Water Data'!F22))="","",OFFSET('Water Data'!$F$27,0,10*ROW('Water Data'!F22)))</f>
        <v/>
      </c>
      <c r="BZ28" s="369" t="str">
        <f ca="1">+IF(OFFSET('Water Data'!$F$28,0,10*ROW('Water Data'!F22))="","",OFFSET('Water Data'!$F$28,0,10*ROW('Water Data'!F22)))</f>
        <v/>
      </c>
      <c r="CA28" s="369" t="str">
        <f ca="1">+IF(OFFSET('Water Data'!$F$29,0,10*ROW('Water Data'!F22))="","",OFFSET('Water Data'!$F$29,0,10*ROW('Water Data'!F22)))</f>
        <v/>
      </c>
      <c r="CB28" s="369" t="str">
        <f ca="1">+IF(OFFSET('Water Data'!$G$27,0,10*ROW('Water Data'!G22))="","",OFFSET('Water Data'!$G$27,0,10*ROW('Water Data'!G22)))</f>
        <v/>
      </c>
      <c r="CC28" s="369" t="str">
        <f ca="1">+IF(OFFSET('Water Data'!$G$28,0,10*ROW('Water Data'!G22))="","",OFFSET('Water Data'!$G$28,0,10*ROW('Water Data'!G22)))</f>
        <v/>
      </c>
      <c r="CD28" s="369" t="str">
        <f ca="1">+IF(OFFSET('Water Data'!$G$29,0,10*ROW('Water Data'!G22))="","",OFFSET('Water Data'!$G$29,0,10*ROW('Water Data'!G22)))</f>
        <v/>
      </c>
      <c r="CE28" s="369" t="str">
        <f ca="1">+IF(OFFSET('Water Data'!$H$27,0,10*ROW('Water Data'!H22))="","",OFFSET('Water Data'!$H$27,0,10*ROW('Water Data'!H22)))</f>
        <v/>
      </c>
      <c r="CF28" s="369" t="str">
        <f ca="1">+IF(OFFSET('Water Data'!$H$28,0,10*ROW('Water Data'!H22))="","",OFFSET('Water Data'!$H$28,0,10*ROW('Water Data'!H22)))</f>
        <v/>
      </c>
      <c r="CG28" s="369" t="str">
        <f ca="1">+IF(OFFSET('Water Data'!$H$29,0,10*ROW('Water Data'!H22))="","",OFFSET('Water Data'!$H$29,0,10*ROW('Water Data'!H22)))</f>
        <v/>
      </c>
      <c r="CH28" s="369" t="str">
        <f ca="1">+IF(OFFSET('Water Data'!$I$27,0,10*ROW('Water Data'!I22))="","",OFFSET('Water Data'!$I$27,0,10*ROW('Water Data'!I22)))</f>
        <v/>
      </c>
      <c r="CI28" s="369" t="str">
        <f ca="1">+IF(OFFSET('Water Data'!$I$28,0,10*ROW('Water Data'!I22))="","",OFFSET('Water Data'!$I$28,0,10*ROW('Water Data'!I22)))</f>
        <v/>
      </c>
      <c r="CJ28" s="369" t="str">
        <f ca="1">+IF(OFFSET('Water Data'!$I$29,0,10*ROW('Water Data'!I22))="","",OFFSET('Water Data'!$I$29,0,10*ROW('Water Data'!I22)))</f>
        <v/>
      </c>
      <c r="CK28" s="369" t="str">
        <f ca="1">+IF(OFFSET('Sanitation Data'!$D$28,0,10*ROW('Sanitation Data'!D22))="","",OFFSET('Sanitation Data'!$D$28,0,10*ROW('Sanitation Data'!D22)))</f>
        <v/>
      </c>
      <c r="CL28" s="369" t="str">
        <f ca="1">+IF(OFFSET('Sanitation Data'!$D$29,0,10*ROW('Sanitation Data'!D22))="","",OFFSET('Sanitation Data'!$D$29,0,10*ROW('Sanitation Data'!D22)))</f>
        <v/>
      </c>
      <c r="CM28" s="369" t="str">
        <f ca="1">+IF(OFFSET('Sanitation Data'!$D$30,0,10*ROW('Sanitation Data'!D22))="","",OFFSET('Sanitation Data'!$D$30,0,10*ROW('Sanitation Data'!D22)))</f>
        <v/>
      </c>
      <c r="CN28" s="369" t="str">
        <f ca="1">+IF(OFFSET('Sanitation Data'!$D$31,0,10*ROW('Sanitation Data'!D22))="","",OFFSET('Sanitation Data'!$D$31,0,10*ROW('Sanitation Data'!D22)))</f>
        <v/>
      </c>
      <c r="CO28" s="369" t="str">
        <f ca="1">+IF(OFFSET('Sanitation Data'!$D$32,0,10*ROW('Sanitation Data'!D22))="","",OFFSET('Sanitation Data'!$D$32,0,10*ROW('Sanitation Data'!D22)))</f>
        <v/>
      </c>
      <c r="CP28" s="369" t="str">
        <f ca="1">+IF(OFFSET('Sanitation Data'!$E$28,0,10*ROW('Sanitation Data'!E22))="","",OFFSET('Sanitation Data'!$E$28,0,10*ROW('Sanitation Data'!E22)))</f>
        <v/>
      </c>
      <c r="CQ28" s="369" t="str">
        <f ca="1">+IF(OFFSET('Sanitation Data'!$E$29,0,10*ROW('Sanitation Data'!E22))="","",OFFSET('Sanitation Data'!$E$29,0,10*ROW('Sanitation Data'!E22)))</f>
        <v/>
      </c>
      <c r="CR28" s="369" t="str">
        <f ca="1">+IF(OFFSET('Sanitation Data'!$E$30,0,10*ROW('Sanitation Data'!E22))="","",OFFSET('Sanitation Data'!$E$30,0,10*ROW('Sanitation Data'!E22)))</f>
        <v/>
      </c>
      <c r="CS28" s="369" t="str">
        <f ca="1">+IF(OFFSET('Sanitation Data'!$E$31,0,10*ROW('Sanitation Data'!E22))="","",OFFSET('Sanitation Data'!$E$31,0,10*ROW('Sanitation Data'!E22)))</f>
        <v/>
      </c>
      <c r="CT28" s="369" t="str">
        <f ca="1">+IF(OFFSET('Sanitation Data'!$E$32,0,10*ROW('Sanitation Data'!E22))="","",OFFSET('Sanitation Data'!$E$32,0,10*ROW('Sanitation Data'!E22)))</f>
        <v/>
      </c>
      <c r="CU28" s="369" t="str">
        <f ca="1">+IF(OFFSET('Sanitation Data'!$F$28,0,10*ROW('Sanitation Data'!F22))="","",OFFSET('Sanitation Data'!$F$28,0,10*ROW('Sanitation Data'!F22)))</f>
        <v/>
      </c>
      <c r="CV28" s="369" t="str">
        <f ca="1">+IF(OFFSET('Sanitation Data'!$F$29,0,10*ROW('Sanitation Data'!F22))="","",OFFSET('Sanitation Data'!$F$29,0,10*ROW('Sanitation Data'!F22)))</f>
        <v/>
      </c>
      <c r="CW28" s="369" t="str">
        <f ca="1">+IF(OFFSET('Sanitation Data'!$F$30,0,10*ROW('Sanitation Data'!F22))="","",OFFSET('Sanitation Data'!$F$30,0,10*ROW('Sanitation Data'!F22)))</f>
        <v/>
      </c>
      <c r="CX28" s="369" t="str">
        <f ca="1">+IF(OFFSET('Sanitation Data'!$F$31,0,10*ROW('Sanitation Data'!F22))="","",OFFSET('Sanitation Data'!$F$31,0,10*ROW('Sanitation Data'!F22)))</f>
        <v/>
      </c>
      <c r="CY28" s="369" t="str">
        <f ca="1">+IF(OFFSET('Sanitation Data'!$F$32,0,10*ROW('Sanitation Data'!F22))="","",OFFSET('Sanitation Data'!$F$32,0,10*ROW('Sanitation Data'!F22)))</f>
        <v/>
      </c>
      <c r="CZ28" s="369" t="str">
        <f ca="1">+IF(OFFSET('Sanitation Data'!$G$28,0,10*ROW('Sanitation Data'!G22))="","",OFFSET('Sanitation Data'!$G$28,0,10*ROW('Sanitation Data'!G22)))</f>
        <v/>
      </c>
      <c r="DA28" s="369" t="str">
        <f ca="1">+IF(OFFSET('Sanitation Data'!$G$29,0,10*ROW('Sanitation Data'!G22))="","",OFFSET('Sanitation Data'!$G$29,0,10*ROW('Sanitation Data'!G22)))</f>
        <v/>
      </c>
      <c r="DB28" s="369" t="str">
        <f ca="1">+IF(OFFSET('Sanitation Data'!$G$30,0,10*ROW('Sanitation Data'!G22))="","",OFFSET('Sanitation Data'!$G$30,0,10*ROW('Sanitation Data'!G22)))</f>
        <v/>
      </c>
      <c r="DC28" s="369" t="str">
        <f ca="1">+IF(OFFSET('Sanitation Data'!$G$31,0,10*ROW('Sanitation Data'!G22))="","",OFFSET('Sanitation Data'!$G$31,0,10*ROW('Sanitation Data'!G22)))</f>
        <v/>
      </c>
      <c r="DD28" s="369" t="str">
        <f ca="1">+IF(OFFSET('Sanitation Data'!$G$32,0,10*ROW('Sanitation Data'!G22))="","",OFFSET('Sanitation Data'!$G$32,0,10*ROW('Sanitation Data'!G22)))</f>
        <v/>
      </c>
      <c r="DE28" s="369" t="str">
        <f ca="1">+IF(OFFSET('Sanitation Data'!$H$28,0,10*ROW('Sanitation Data'!H22))="","",OFFSET('Sanitation Data'!$H$28,0,10*ROW('Sanitation Data'!H22)))</f>
        <v/>
      </c>
      <c r="DF28" s="369" t="str">
        <f ca="1">+IF(OFFSET('Sanitation Data'!$H$29,0,10*ROW('Sanitation Data'!H22))="","",OFFSET('Sanitation Data'!$H$29,0,10*ROW('Sanitation Data'!H22)))</f>
        <v/>
      </c>
      <c r="DG28" s="369" t="str">
        <f ca="1">+IF(OFFSET('Sanitation Data'!$H$30,0,10*ROW('Sanitation Data'!H22))="","",OFFSET('Sanitation Data'!$H$30,0,10*ROW('Sanitation Data'!H22)))</f>
        <v/>
      </c>
      <c r="DH28" s="369" t="str">
        <f ca="1">+IF(OFFSET('Sanitation Data'!$H$31,0,10*ROW('Sanitation Data'!H22))="","",OFFSET('Sanitation Data'!$H$31,0,10*ROW('Sanitation Data'!H22)))</f>
        <v/>
      </c>
      <c r="DI28" s="369" t="str">
        <f ca="1">+IF(OFFSET('Sanitation Data'!$H$32,0,10*ROW('Sanitation Data'!H22))="","",OFFSET('Sanitation Data'!$H$32,0,10*ROW('Sanitation Data'!H22)))</f>
        <v/>
      </c>
      <c r="DJ28" s="369" t="str">
        <f ca="1">+IF(OFFSET('Sanitation Data'!$I$28,0,10*ROW('Sanitation Data'!I22))="","",OFFSET('Sanitation Data'!$I$28,0,10*ROW('Sanitation Data'!I22)))</f>
        <v/>
      </c>
      <c r="DK28" s="369" t="str">
        <f ca="1">+IF(OFFSET('Sanitation Data'!$I$29,0,10*ROW('Sanitation Data'!I22))="","",OFFSET('Sanitation Data'!$I$29,0,10*ROW('Sanitation Data'!I22)))</f>
        <v/>
      </c>
      <c r="DL28" s="369" t="str">
        <f ca="1">+IF(OFFSET('Sanitation Data'!$I$30,0,10*ROW('Sanitation Data'!I22))="","",OFFSET('Sanitation Data'!$I$30,0,10*ROW('Sanitation Data'!I22)))</f>
        <v/>
      </c>
      <c r="DM28" s="369" t="str">
        <f ca="1">+IF(OFFSET('Sanitation Data'!$I$31,0,10*ROW('Sanitation Data'!I22))="","",OFFSET('Sanitation Data'!$I$31,0,10*ROW('Sanitation Data'!I22)))</f>
        <v/>
      </c>
      <c r="DN28" s="369" t="str">
        <f ca="1">+IF(OFFSET('Sanitation Data'!$I$32,0,10*ROW('Sanitation Data'!I22))="","",OFFSET('Sanitation Data'!$I$32,0,10*ROW('Sanitation Data'!I22)))</f>
        <v/>
      </c>
      <c r="DO28" s="369" t="str">
        <f ca="1">+IF(OFFSET('Hygiene Data'!$D$11,0,10*ROW('Hygiene Data'!D22))="","",OFFSET('Hygiene Data'!$D$11,0,10*ROW('Hygiene Data'!D22)))</f>
        <v/>
      </c>
      <c r="DP28" s="369" t="str">
        <f ca="1">+IF(OFFSET('Hygiene Data'!$D$12,0,10*ROW('Hygiene Data'!D22))="","",OFFSET('Hygiene Data'!$D$12,0,10*ROW('Hygiene Data'!D22)))</f>
        <v/>
      </c>
      <c r="DQ28" s="369" t="str">
        <f ca="1">+IF(OFFSET('Hygiene Data'!$D$13,0,10*ROW('Hygiene Data'!D22))="","",OFFSET('Hygiene Data'!$D$13,0,10*ROW('Hygiene Data'!D22)))</f>
        <v/>
      </c>
      <c r="DR28" s="369" t="str">
        <f ca="1">+IF(OFFSET('Hygiene Data'!$E$11,0,10*ROW('Hygiene Data'!E22))="","",OFFSET('Hygiene Data'!$E$11,0,10*ROW('Hygiene Data'!E22)))</f>
        <v/>
      </c>
      <c r="DS28" s="369" t="str">
        <f ca="1">+IF(OFFSET('Hygiene Data'!$E$12,0,10*ROW('Hygiene Data'!E22))="","",OFFSET('Hygiene Data'!$E$12,0,10*ROW('Hygiene Data'!E22)))</f>
        <v/>
      </c>
      <c r="DT28" s="369" t="str">
        <f ca="1">+IF(OFFSET('Hygiene Data'!$E$13,0,10*ROW('Hygiene Data'!E22))="","",OFFSET('Hygiene Data'!$E$13,0,10*ROW('Hygiene Data'!E22)))</f>
        <v/>
      </c>
      <c r="DU28" s="369" t="str">
        <f ca="1">+IF(OFFSET('Hygiene Data'!$F$11,0,10*ROW('Hygiene Data'!F22))="","",OFFSET('Hygiene Data'!$F$11,0,10*ROW('Hygiene Data'!F22)))</f>
        <v/>
      </c>
      <c r="DV28" s="369" t="str">
        <f ca="1">+IF(OFFSET('Hygiene Data'!$F$12,0,10*ROW('Hygiene Data'!F22))="","",OFFSET('Hygiene Data'!$F$12,0,10*ROW('Hygiene Data'!F22)))</f>
        <v/>
      </c>
      <c r="DW28" s="369" t="str">
        <f ca="1">+IF(OFFSET('Hygiene Data'!$F$13,0,10*ROW('Hygiene Data'!F22))="","",OFFSET('Hygiene Data'!$F$13,0,10*ROW('Hygiene Data'!F22)))</f>
        <v/>
      </c>
      <c r="DX28" s="369" t="str">
        <f ca="1">+IF(OFFSET('Hygiene Data'!$G$11,0,10*ROW('Hygiene Data'!G22))="","",OFFSET('Hygiene Data'!$G$11,0,10*ROW('Hygiene Data'!G22)))</f>
        <v/>
      </c>
      <c r="DY28" s="369" t="str">
        <f ca="1">+IF(OFFSET('Hygiene Data'!$G$12,0,10*ROW('Hygiene Data'!G22))="","",OFFSET('Hygiene Data'!$G$12,0,10*ROW('Hygiene Data'!G22)))</f>
        <v/>
      </c>
      <c r="DZ28" s="369" t="str">
        <f ca="1">+IF(OFFSET('Hygiene Data'!$G$13,0,10*ROW('Hygiene Data'!G22))="","",OFFSET('Hygiene Data'!$G$13,0,10*ROW('Hygiene Data'!G22)))</f>
        <v/>
      </c>
      <c r="EA28" s="369" t="str">
        <f ca="1">+IF(OFFSET('Hygiene Data'!$H$11,0,10*ROW('Hygiene Data'!H22))="","",OFFSET('Hygiene Data'!$H$11,0,10*ROW('Hygiene Data'!H22)))</f>
        <v/>
      </c>
      <c r="EB28" s="369" t="str">
        <f ca="1">+IF(OFFSET('Hygiene Data'!$H$12,0,10*ROW('Hygiene Data'!H22))="","",OFFSET('Hygiene Data'!$H$12,0,10*ROW('Hygiene Data'!H22)))</f>
        <v/>
      </c>
      <c r="EC28" s="369" t="str">
        <f ca="1">+IF(OFFSET('Hygiene Data'!$H$13,0,10*ROW('Hygiene Data'!H22))="","",OFFSET('Hygiene Data'!$H$13,0,10*ROW('Hygiene Data'!H22)))</f>
        <v/>
      </c>
      <c r="ED28" s="369" t="str">
        <f ca="1">+IF(OFFSET('Hygiene Data'!$I$11,0,10*ROW('Hygiene Data'!I22))="","",OFFSET('Hygiene Data'!$I$11,0,10*ROW('Hygiene Data'!I22)))</f>
        <v/>
      </c>
      <c r="EE28" s="369" t="str">
        <f ca="1">+IF(OFFSET('Hygiene Data'!$I$12,0,10*ROW('Hygiene Data'!I22))="","",OFFSET('Hygiene Data'!$I$12,0,10*ROW('Hygiene Data'!I22)))</f>
        <v/>
      </c>
      <c r="EF28" s="369" t="str">
        <f ca="1">+IF(OFFSET('Hygiene Data'!$I$13,0,10*ROW('Hygiene Data'!I22))="","",OFFSET('Hygiene Data'!$I$13,0,10*ROW('Hygiene Data'!I22)))</f>
        <v/>
      </c>
    </row>
    <row r="29" spans="1:136" x14ac:dyDescent="0.25">
      <c r="A29" s="478" t="str">
        <f ca="1">+IF(OFFSET('Water Data'!$B$2,0,10*ROW('Water Data'!E23))="","",OFFSET('Water Data'!$B$2,0,10*ROW('Water Data'!E23)))</f>
        <v/>
      </c>
      <c r="B29" s="47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5" t="str">
        <f t="shared" ca="1" si="0"/>
        <v/>
      </c>
      <c r="D29" s="50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9" t="str">
        <f ca="1">+IF(OFFSET('Water Data'!$D$27,0,10*ROW('Water Data'!D23))="","",OFFSET('Water Data'!$D$27,0,10*ROW('Water Data'!D23)))</f>
        <v/>
      </c>
      <c r="BT29" s="369" t="str">
        <f ca="1">+IF(OFFSET('Water Data'!$D$28,0,10*ROW('Water Data'!D23))="","",OFFSET('Water Data'!$D$28,0,10*ROW('Water Data'!D23)))</f>
        <v/>
      </c>
      <c r="BU29" s="369" t="str">
        <f ca="1">+IF(OFFSET('Water Data'!$D$29,0,10*ROW('Water Data'!D23))="","",OFFSET('Water Data'!$D$29,0,10*ROW('Water Data'!D23)))</f>
        <v/>
      </c>
      <c r="BV29" s="369" t="str">
        <f ca="1">+IF(OFFSET('Water Data'!$E$27,0,10*ROW('Water Data'!E23))="","",OFFSET('Water Data'!$E$27,0,10*ROW('Water Data'!E23)))</f>
        <v/>
      </c>
      <c r="BW29" s="369" t="str">
        <f ca="1">+IF(OFFSET('Water Data'!$E$28,0,10*ROW('Water Data'!E23))="","",OFFSET('Water Data'!$E$28,0,10*ROW('Water Data'!E23)))</f>
        <v/>
      </c>
      <c r="BX29" s="369" t="str">
        <f ca="1">+IF(OFFSET('Water Data'!$E$29,0,10*ROW('Water Data'!E23))="","",OFFSET('Water Data'!$E$29,0,10*ROW('Water Data'!E23)))</f>
        <v/>
      </c>
      <c r="BY29" s="369" t="str">
        <f ca="1">+IF(OFFSET('Water Data'!$F$27,0,10*ROW('Water Data'!F23))="","",OFFSET('Water Data'!$F$27,0,10*ROW('Water Data'!F23)))</f>
        <v/>
      </c>
      <c r="BZ29" s="369" t="str">
        <f ca="1">+IF(OFFSET('Water Data'!$F$28,0,10*ROW('Water Data'!F23))="","",OFFSET('Water Data'!$F$28,0,10*ROW('Water Data'!F23)))</f>
        <v/>
      </c>
      <c r="CA29" s="369" t="str">
        <f ca="1">+IF(OFFSET('Water Data'!$F$29,0,10*ROW('Water Data'!F23))="","",OFFSET('Water Data'!$F$29,0,10*ROW('Water Data'!F23)))</f>
        <v/>
      </c>
      <c r="CB29" s="369" t="str">
        <f ca="1">+IF(OFFSET('Water Data'!$G$27,0,10*ROW('Water Data'!G23))="","",OFFSET('Water Data'!$G$27,0,10*ROW('Water Data'!G23)))</f>
        <v/>
      </c>
      <c r="CC29" s="369" t="str">
        <f ca="1">+IF(OFFSET('Water Data'!$G$28,0,10*ROW('Water Data'!G23))="","",OFFSET('Water Data'!$G$28,0,10*ROW('Water Data'!G23)))</f>
        <v/>
      </c>
      <c r="CD29" s="369" t="str">
        <f ca="1">+IF(OFFSET('Water Data'!$G$29,0,10*ROW('Water Data'!G23))="","",OFFSET('Water Data'!$G$29,0,10*ROW('Water Data'!G23)))</f>
        <v/>
      </c>
      <c r="CE29" s="369" t="str">
        <f ca="1">+IF(OFFSET('Water Data'!$H$27,0,10*ROW('Water Data'!H23))="","",OFFSET('Water Data'!$H$27,0,10*ROW('Water Data'!H23)))</f>
        <v/>
      </c>
      <c r="CF29" s="369" t="str">
        <f ca="1">+IF(OFFSET('Water Data'!$H$28,0,10*ROW('Water Data'!H23))="","",OFFSET('Water Data'!$H$28,0,10*ROW('Water Data'!H23)))</f>
        <v/>
      </c>
      <c r="CG29" s="369" t="str">
        <f ca="1">+IF(OFFSET('Water Data'!$H$29,0,10*ROW('Water Data'!H23))="","",OFFSET('Water Data'!$H$29,0,10*ROW('Water Data'!H23)))</f>
        <v/>
      </c>
      <c r="CH29" s="369" t="str">
        <f ca="1">+IF(OFFSET('Water Data'!$I$27,0,10*ROW('Water Data'!I23))="","",OFFSET('Water Data'!$I$27,0,10*ROW('Water Data'!I23)))</f>
        <v/>
      </c>
      <c r="CI29" s="369" t="str">
        <f ca="1">+IF(OFFSET('Water Data'!$I$28,0,10*ROW('Water Data'!I23))="","",OFFSET('Water Data'!$I$28,0,10*ROW('Water Data'!I23)))</f>
        <v/>
      </c>
      <c r="CJ29" s="369" t="str">
        <f ca="1">+IF(OFFSET('Water Data'!$I$29,0,10*ROW('Water Data'!I23))="","",OFFSET('Water Data'!$I$29,0,10*ROW('Water Data'!I23)))</f>
        <v/>
      </c>
      <c r="CK29" s="369" t="str">
        <f ca="1">+IF(OFFSET('Sanitation Data'!$D$28,0,10*ROW('Sanitation Data'!D23))="","",OFFSET('Sanitation Data'!$D$28,0,10*ROW('Sanitation Data'!D23)))</f>
        <v/>
      </c>
      <c r="CL29" s="369" t="str">
        <f ca="1">+IF(OFFSET('Sanitation Data'!$D$29,0,10*ROW('Sanitation Data'!D23))="","",OFFSET('Sanitation Data'!$D$29,0,10*ROW('Sanitation Data'!D23)))</f>
        <v/>
      </c>
      <c r="CM29" s="369" t="str">
        <f ca="1">+IF(OFFSET('Sanitation Data'!$D$30,0,10*ROW('Sanitation Data'!D23))="","",OFFSET('Sanitation Data'!$D$30,0,10*ROW('Sanitation Data'!D23)))</f>
        <v/>
      </c>
      <c r="CN29" s="369" t="str">
        <f ca="1">+IF(OFFSET('Sanitation Data'!$D$31,0,10*ROW('Sanitation Data'!D23))="","",OFFSET('Sanitation Data'!$D$31,0,10*ROW('Sanitation Data'!D23)))</f>
        <v/>
      </c>
      <c r="CO29" s="369" t="str">
        <f ca="1">+IF(OFFSET('Sanitation Data'!$D$32,0,10*ROW('Sanitation Data'!D23))="","",OFFSET('Sanitation Data'!$D$32,0,10*ROW('Sanitation Data'!D23)))</f>
        <v/>
      </c>
      <c r="CP29" s="369" t="str">
        <f ca="1">+IF(OFFSET('Sanitation Data'!$E$28,0,10*ROW('Sanitation Data'!E23))="","",OFFSET('Sanitation Data'!$E$28,0,10*ROW('Sanitation Data'!E23)))</f>
        <v/>
      </c>
      <c r="CQ29" s="369" t="str">
        <f ca="1">+IF(OFFSET('Sanitation Data'!$E$29,0,10*ROW('Sanitation Data'!E23))="","",OFFSET('Sanitation Data'!$E$29,0,10*ROW('Sanitation Data'!E23)))</f>
        <v/>
      </c>
      <c r="CR29" s="369" t="str">
        <f ca="1">+IF(OFFSET('Sanitation Data'!$E$30,0,10*ROW('Sanitation Data'!E23))="","",OFFSET('Sanitation Data'!$E$30,0,10*ROW('Sanitation Data'!E23)))</f>
        <v/>
      </c>
      <c r="CS29" s="369" t="str">
        <f ca="1">+IF(OFFSET('Sanitation Data'!$E$31,0,10*ROW('Sanitation Data'!E23))="","",OFFSET('Sanitation Data'!$E$31,0,10*ROW('Sanitation Data'!E23)))</f>
        <v/>
      </c>
      <c r="CT29" s="369" t="str">
        <f ca="1">+IF(OFFSET('Sanitation Data'!$E$32,0,10*ROW('Sanitation Data'!E23))="","",OFFSET('Sanitation Data'!$E$32,0,10*ROW('Sanitation Data'!E23)))</f>
        <v/>
      </c>
      <c r="CU29" s="369" t="str">
        <f ca="1">+IF(OFFSET('Sanitation Data'!$F$28,0,10*ROW('Sanitation Data'!F23))="","",OFFSET('Sanitation Data'!$F$28,0,10*ROW('Sanitation Data'!F23)))</f>
        <v/>
      </c>
      <c r="CV29" s="369" t="str">
        <f ca="1">+IF(OFFSET('Sanitation Data'!$F$29,0,10*ROW('Sanitation Data'!F23))="","",OFFSET('Sanitation Data'!$F$29,0,10*ROW('Sanitation Data'!F23)))</f>
        <v/>
      </c>
      <c r="CW29" s="369" t="str">
        <f ca="1">+IF(OFFSET('Sanitation Data'!$F$30,0,10*ROW('Sanitation Data'!F23))="","",OFFSET('Sanitation Data'!$F$30,0,10*ROW('Sanitation Data'!F23)))</f>
        <v/>
      </c>
      <c r="CX29" s="369" t="str">
        <f ca="1">+IF(OFFSET('Sanitation Data'!$F$31,0,10*ROW('Sanitation Data'!F23))="","",OFFSET('Sanitation Data'!$F$31,0,10*ROW('Sanitation Data'!F23)))</f>
        <v/>
      </c>
      <c r="CY29" s="369" t="str">
        <f ca="1">+IF(OFFSET('Sanitation Data'!$F$32,0,10*ROW('Sanitation Data'!F23))="","",OFFSET('Sanitation Data'!$F$32,0,10*ROW('Sanitation Data'!F23)))</f>
        <v/>
      </c>
      <c r="CZ29" s="369" t="str">
        <f ca="1">+IF(OFFSET('Sanitation Data'!$G$28,0,10*ROW('Sanitation Data'!G23))="","",OFFSET('Sanitation Data'!$G$28,0,10*ROW('Sanitation Data'!G23)))</f>
        <v/>
      </c>
      <c r="DA29" s="369" t="str">
        <f ca="1">+IF(OFFSET('Sanitation Data'!$G$29,0,10*ROW('Sanitation Data'!G23))="","",OFFSET('Sanitation Data'!$G$29,0,10*ROW('Sanitation Data'!G23)))</f>
        <v/>
      </c>
      <c r="DB29" s="369" t="str">
        <f ca="1">+IF(OFFSET('Sanitation Data'!$G$30,0,10*ROW('Sanitation Data'!G23))="","",OFFSET('Sanitation Data'!$G$30,0,10*ROW('Sanitation Data'!G23)))</f>
        <v/>
      </c>
      <c r="DC29" s="369" t="str">
        <f ca="1">+IF(OFFSET('Sanitation Data'!$G$31,0,10*ROW('Sanitation Data'!G23))="","",OFFSET('Sanitation Data'!$G$31,0,10*ROW('Sanitation Data'!G23)))</f>
        <v/>
      </c>
      <c r="DD29" s="369" t="str">
        <f ca="1">+IF(OFFSET('Sanitation Data'!$G$32,0,10*ROW('Sanitation Data'!G23))="","",OFFSET('Sanitation Data'!$G$32,0,10*ROW('Sanitation Data'!G23)))</f>
        <v/>
      </c>
      <c r="DE29" s="369" t="str">
        <f ca="1">+IF(OFFSET('Sanitation Data'!$H$28,0,10*ROW('Sanitation Data'!H23))="","",OFFSET('Sanitation Data'!$H$28,0,10*ROW('Sanitation Data'!H23)))</f>
        <v/>
      </c>
      <c r="DF29" s="369" t="str">
        <f ca="1">+IF(OFFSET('Sanitation Data'!$H$29,0,10*ROW('Sanitation Data'!H23))="","",OFFSET('Sanitation Data'!$H$29,0,10*ROW('Sanitation Data'!H23)))</f>
        <v/>
      </c>
      <c r="DG29" s="369" t="str">
        <f ca="1">+IF(OFFSET('Sanitation Data'!$H$30,0,10*ROW('Sanitation Data'!H23))="","",OFFSET('Sanitation Data'!$H$30,0,10*ROW('Sanitation Data'!H23)))</f>
        <v/>
      </c>
      <c r="DH29" s="369" t="str">
        <f ca="1">+IF(OFFSET('Sanitation Data'!$H$31,0,10*ROW('Sanitation Data'!H23))="","",OFFSET('Sanitation Data'!$H$31,0,10*ROW('Sanitation Data'!H23)))</f>
        <v/>
      </c>
      <c r="DI29" s="369" t="str">
        <f ca="1">+IF(OFFSET('Sanitation Data'!$H$32,0,10*ROW('Sanitation Data'!H23))="","",OFFSET('Sanitation Data'!$H$32,0,10*ROW('Sanitation Data'!H23)))</f>
        <v/>
      </c>
      <c r="DJ29" s="369" t="str">
        <f ca="1">+IF(OFFSET('Sanitation Data'!$I$28,0,10*ROW('Sanitation Data'!I23))="","",OFFSET('Sanitation Data'!$I$28,0,10*ROW('Sanitation Data'!I23)))</f>
        <v/>
      </c>
      <c r="DK29" s="369" t="str">
        <f ca="1">+IF(OFFSET('Sanitation Data'!$I$29,0,10*ROW('Sanitation Data'!I23))="","",OFFSET('Sanitation Data'!$I$29,0,10*ROW('Sanitation Data'!I23)))</f>
        <v/>
      </c>
      <c r="DL29" s="369" t="str">
        <f ca="1">+IF(OFFSET('Sanitation Data'!$I$30,0,10*ROW('Sanitation Data'!I23))="","",OFFSET('Sanitation Data'!$I$30,0,10*ROW('Sanitation Data'!I23)))</f>
        <v/>
      </c>
      <c r="DM29" s="369" t="str">
        <f ca="1">+IF(OFFSET('Sanitation Data'!$I$31,0,10*ROW('Sanitation Data'!I23))="","",OFFSET('Sanitation Data'!$I$31,0,10*ROW('Sanitation Data'!I23)))</f>
        <v/>
      </c>
      <c r="DN29" s="369" t="str">
        <f ca="1">+IF(OFFSET('Sanitation Data'!$I$32,0,10*ROW('Sanitation Data'!I23))="","",OFFSET('Sanitation Data'!$I$32,0,10*ROW('Sanitation Data'!I23)))</f>
        <v/>
      </c>
      <c r="DO29" s="369" t="str">
        <f ca="1">+IF(OFFSET('Hygiene Data'!$D$11,0,10*ROW('Hygiene Data'!D23))="","",OFFSET('Hygiene Data'!$D$11,0,10*ROW('Hygiene Data'!D23)))</f>
        <v/>
      </c>
      <c r="DP29" s="369" t="str">
        <f ca="1">+IF(OFFSET('Hygiene Data'!$D$12,0,10*ROW('Hygiene Data'!D23))="","",OFFSET('Hygiene Data'!$D$12,0,10*ROW('Hygiene Data'!D23)))</f>
        <v/>
      </c>
      <c r="DQ29" s="369" t="str">
        <f ca="1">+IF(OFFSET('Hygiene Data'!$D$13,0,10*ROW('Hygiene Data'!D23))="","",OFFSET('Hygiene Data'!$D$13,0,10*ROW('Hygiene Data'!D23)))</f>
        <v/>
      </c>
      <c r="DR29" s="369" t="str">
        <f ca="1">+IF(OFFSET('Hygiene Data'!$E$11,0,10*ROW('Hygiene Data'!E23))="","",OFFSET('Hygiene Data'!$E$11,0,10*ROW('Hygiene Data'!E23)))</f>
        <v/>
      </c>
      <c r="DS29" s="369" t="str">
        <f ca="1">+IF(OFFSET('Hygiene Data'!$E$12,0,10*ROW('Hygiene Data'!E23))="","",OFFSET('Hygiene Data'!$E$12,0,10*ROW('Hygiene Data'!E23)))</f>
        <v/>
      </c>
      <c r="DT29" s="369" t="str">
        <f ca="1">+IF(OFFSET('Hygiene Data'!$E$13,0,10*ROW('Hygiene Data'!E23))="","",OFFSET('Hygiene Data'!$E$13,0,10*ROW('Hygiene Data'!E23)))</f>
        <v/>
      </c>
      <c r="DU29" s="369" t="str">
        <f ca="1">+IF(OFFSET('Hygiene Data'!$F$11,0,10*ROW('Hygiene Data'!F23))="","",OFFSET('Hygiene Data'!$F$11,0,10*ROW('Hygiene Data'!F23)))</f>
        <v/>
      </c>
      <c r="DV29" s="369" t="str">
        <f ca="1">+IF(OFFSET('Hygiene Data'!$F$12,0,10*ROW('Hygiene Data'!F23))="","",OFFSET('Hygiene Data'!$F$12,0,10*ROW('Hygiene Data'!F23)))</f>
        <v/>
      </c>
      <c r="DW29" s="369" t="str">
        <f ca="1">+IF(OFFSET('Hygiene Data'!$F$13,0,10*ROW('Hygiene Data'!F23))="","",OFFSET('Hygiene Data'!$F$13,0,10*ROW('Hygiene Data'!F23)))</f>
        <v/>
      </c>
      <c r="DX29" s="369" t="str">
        <f ca="1">+IF(OFFSET('Hygiene Data'!$G$11,0,10*ROW('Hygiene Data'!G23))="","",OFFSET('Hygiene Data'!$G$11,0,10*ROW('Hygiene Data'!G23)))</f>
        <v/>
      </c>
      <c r="DY29" s="369" t="str">
        <f ca="1">+IF(OFFSET('Hygiene Data'!$G$12,0,10*ROW('Hygiene Data'!G23))="","",OFFSET('Hygiene Data'!$G$12,0,10*ROW('Hygiene Data'!G23)))</f>
        <v/>
      </c>
      <c r="DZ29" s="369" t="str">
        <f ca="1">+IF(OFFSET('Hygiene Data'!$G$13,0,10*ROW('Hygiene Data'!G23))="","",OFFSET('Hygiene Data'!$G$13,0,10*ROW('Hygiene Data'!G23)))</f>
        <v/>
      </c>
      <c r="EA29" s="369" t="str">
        <f ca="1">+IF(OFFSET('Hygiene Data'!$H$11,0,10*ROW('Hygiene Data'!H23))="","",OFFSET('Hygiene Data'!$H$11,0,10*ROW('Hygiene Data'!H23)))</f>
        <v/>
      </c>
      <c r="EB29" s="369" t="str">
        <f ca="1">+IF(OFFSET('Hygiene Data'!$H$12,0,10*ROW('Hygiene Data'!H23))="","",OFFSET('Hygiene Data'!$H$12,0,10*ROW('Hygiene Data'!H23)))</f>
        <v/>
      </c>
      <c r="EC29" s="369" t="str">
        <f ca="1">+IF(OFFSET('Hygiene Data'!$H$13,0,10*ROW('Hygiene Data'!H23))="","",OFFSET('Hygiene Data'!$H$13,0,10*ROW('Hygiene Data'!H23)))</f>
        <v/>
      </c>
      <c r="ED29" s="369" t="str">
        <f ca="1">+IF(OFFSET('Hygiene Data'!$I$11,0,10*ROW('Hygiene Data'!I23))="","",OFFSET('Hygiene Data'!$I$11,0,10*ROW('Hygiene Data'!I23)))</f>
        <v/>
      </c>
      <c r="EE29" s="369" t="str">
        <f ca="1">+IF(OFFSET('Hygiene Data'!$I$12,0,10*ROW('Hygiene Data'!I23))="","",OFFSET('Hygiene Data'!$I$12,0,10*ROW('Hygiene Data'!I23)))</f>
        <v/>
      </c>
      <c r="EF29" s="369" t="str">
        <f ca="1">+IF(OFFSET('Hygiene Data'!$I$13,0,10*ROW('Hygiene Data'!I23))="","",OFFSET('Hygiene Data'!$I$13,0,10*ROW('Hygiene Data'!I23)))</f>
        <v/>
      </c>
    </row>
    <row r="30" spans="1:136" x14ac:dyDescent="0.25">
      <c r="A30" s="478" t="str">
        <f ca="1">+IF(OFFSET('Water Data'!$B$2,0,10*ROW('Water Data'!E24))="","",OFFSET('Water Data'!$B$2,0,10*ROW('Water Data'!E24)))</f>
        <v/>
      </c>
      <c r="B30" s="47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5" t="str">
        <f t="shared" ca="1" si="0"/>
        <v/>
      </c>
      <c r="D30" s="50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9" t="str">
        <f ca="1">+IF(OFFSET('Water Data'!$D$27,0,10*ROW('Water Data'!D24))="","",OFFSET('Water Data'!$D$27,0,10*ROW('Water Data'!D24)))</f>
        <v/>
      </c>
      <c r="BT30" s="369" t="str">
        <f ca="1">+IF(OFFSET('Water Data'!$D$28,0,10*ROW('Water Data'!D24))="","",OFFSET('Water Data'!$D$28,0,10*ROW('Water Data'!D24)))</f>
        <v/>
      </c>
      <c r="BU30" s="369" t="str">
        <f ca="1">+IF(OFFSET('Water Data'!$D$29,0,10*ROW('Water Data'!D24))="","",OFFSET('Water Data'!$D$29,0,10*ROW('Water Data'!D24)))</f>
        <v/>
      </c>
      <c r="BV30" s="369" t="str">
        <f ca="1">+IF(OFFSET('Water Data'!$E$27,0,10*ROW('Water Data'!E24))="","",OFFSET('Water Data'!$E$27,0,10*ROW('Water Data'!E24)))</f>
        <v/>
      </c>
      <c r="BW30" s="369" t="str">
        <f ca="1">+IF(OFFSET('Water Data'!$E$28,0,10*ROW('Water Data'!E24))="","",OFFSET('Water Data'!$E$28,0,10*ROW('Water Data'!E24)))</f>
        <v/>
      </c>
      <c r="BX30" s="369" t="str">
        <f ca="1">+IF(OFFSET('Water Data'!$E$29,0,10*ROW('Water Data'!E24))="","",OFFSET('Water Data'!$E$29,0,10*ROW('Water Data'!E24)))</f>
        <v/>
      </c>
      <c r="BY30" s="369" t="str">
        <f ca="1">+IF(OFFSET('Water Data'!$F$27,0,10*ROW('Water Data'!F24))="","",OFFSET('Water Data'!$F$27,0,10*ROW('Water Data'!F24)))</f>
        <v/>
      </c>
      <c r="BZ30" s="369" t="str">
        <f ca="1">+IF(OFFSET('Water Data'!$F$28,0,10*ROW('Water Data'!F24))="","",OFFSET('Water Data'!$F$28,0,10*ROW('Water Data'!F24)))</f>
        <v/>
      </c>
      <c r="CA30" s="369" t="str">
        <f ca="1">+IF(OFFSET('Water Data'!$F$29,0,10*ROW('Water Data'!F24))="","",OFFSET('Water Data'!$F$29,0,10*ROW('Water Data'!F24)))</f>
        <v/>
      </c>
      <c r="CB30" s="369" t="str">
        <f ca="1">+IF(OFFSET('Water Data'!$G$27,0,10*ROW('Water Data'!G24))="","",OFFSET('Water Data'!$G$27,0,10*ROW('Water Data'!G24)))</f>
        <v/>
      </c>
      <c r="CC30" s="369" t="str">
        <f ca="1">+IF(OFFSET('Water Data'!$G$28,0,10*ROW('Water Data'!G24))="","",OFFSET('Water Data'!$G$28,0,10*ROW('Water Data'!G24)))</f>
        <v/>
      </c>
      <c r="CD30" s="369" t="str">
        <f ca="1">+IF(OFFSET('Water Data'!$G$29,0,10*ROW('Water Data'!G24))="","",OFFSET('Water Data'!$G$29,0,10*ROW('Water Data'!G24)))</f>
        <v/>
      </c>
      <c r="CE30" s="369" t="str">
        <f ca="1">+IF(OFFSET('Water Data'!$H$27,0,10*ROW('Water Data'!H24))="","",OFFSET('Water Data'!$H$27,0,10*ROW('Water Data'!H24)))</f>
        <v/>
      </c>
      <c r="CF30" s="369" t="str">
        <f ca="1">+IF(OFFSET('Water Data'!$H$28,0,10*ROW('Water Data'!H24))="","",OFFSET('Water Data'!$H$28,0,10*ROW('Water Data'!H24)))</f>
        <v/>
      </c>
      <c r="CG30" s="369" t="str">
        <f ca="1">+IF(OFFSET('Water Data'!$H$29,0,10*ROW('Water Data'!H24))="","",OFFSET('Water Data'!$H$29,0,10*ROW('Water Data'!H24)))</f>
        <v/>
      </c>
      <c r="CH30" s="369" t="str">
        <f ca="1">+IF(OFFSET('Water Data'!$I$27,0,10*ROW('Water Data'!I24))="","",OFFSET('Water Data'!$I$27,0,10*ROW('Water Data'!I24)))</f>
        <v/>
      </c>
      <c r="CI30" s="369" t="str">
        <f ca="1">+IF(OFFSET('Water Data'!$I$28,0,10*ROW('Water Data'!I24))="","",OFFSET('Water Data'!$I$28,0,10*ROW('Water Data'!I24)))</f>
        <v/>
      </c>
      <c r="CJ30" s="369" t="str">
        <f ca="1">+IF(OFFSET('Water Data'!$I$29,0,10*ROW('Water Data'!I24))="","",OFFSET('Water Data'!$I$29,0,10*ROW('Water Data'!I24)))</f>
        <v/>
      </c>
      <c r="CK30" s="369" t="str">
        <f ca="1">+IF(OFFSET('Sanitation Data'!$D$28,0,10*ROW('Sanitation Data'!D24))="","",OFFSET('Sanitation Data'!$D$28,0,10*ROW('Sanitation Data'!D24)))</f>
        <v/>
      </c>
      <c r="CL30" s="369" t="str">
        <f ca="1">+IF(OFFSET('Sanitation Data'!$D$29,0,10*ROW('Sanitation Data'!D24))="","",OFFSET('Sanitation Data'!$D$29,0,10*ROW('Sanitation Data'!D24)))</f>
        <v/>
      </c>
      <c r="CM30" s="369" t="str">
        <f ca="1">+IF(OFFSET('Sanitation Data'!$D$30,0,10*ROW('Sanitation Data'!D24))="","",OFFSET('Sanitation Data'!$D$30,0,10*ROW('Sanitation Data'!D24)))</f>
        <v/>
      </c>
      <c r="CN30" s="369" t="str">
        <f ca="1">+IF(OFFSET('Sanitation Data'!$D$31,0,10*ROW('Sanitation Data'!D24))="","",OFFSET('Sanitation Data'!$D$31,0,10*ROW('Sanitation Data'!D24)))</f>
        <v/>
      </c>
      <c r="CO30" s="369" t="str">
        <f ca="1">+IF(OFFSET('Sanitation Data'!$D$32,0,10*ROW('Sanitation Data'!D24))="","",OFFSET('Sanitation Data'!$D$32,0,10*ROW('Sanitation Data'!D24)))</f>
        <v/>
      </c>
      <c r="CP30" s="369" t="str">
        <f ca="1">+IF(OFFSET('Sanitation Data'!$E$28,0,10*ROW('Sanitation Data'!E24))="","",OFFSET('Sanitation Data'!$E$28,0,10*ROW('Sanitation Data'!E24)))</f>
        <v/>
      </c>
      <c r="CQ30" s="369" t="str">
        <f ca="1">+IF(OFFSET('Sanitation Data'!$E$29,0,10*ROW('Sanitation Data'!E24))="","",OFFSET('Sanitation Data'!$E$29,0,10*ROW('Sanitation Data'!E24)))</f>
        <v/>
      </c>
      <c r="CR30" s="369" t="str">
        <f ca="1">+IF(OFFSET('Sanitation Data'!$E$30,0,10*ROW('Sanitation Data'!E24))="","",OFFSET('Sanitation Data'!$E$30,0,10*ROW('Sanitation Data'!E24)))</f>
        <v/>
      </c>
      <c r="CS30" s="369" t="str">
        <f ca="1">+IF(OFFSET('Sanitation Data'!$E$31,0,10*ROW('Sanitation Data'!E24))="","",OFFSET('Sanitation Data'!$E$31,0,10*ROW('Sanitation Data'!E24)))</f>
        <v/>
      </c>
      <c r="CT30" s="369" t="str">
        <f ca="1">+IF(OFFSET('Sanitation Data'!$E$32,0,10*ROW('Sanitation Data'!E24))="","",OFFSET('Sanitation Data'!$E$32,0,10*ROW('Sanitation Data'!E24)))</f>
        <v/>
      </c>
      <c r="CU30" s="369" t="str">
        <f ca="1">+IF(OFFSET('Sanitation Data'!$F$28,0,10*ROW('Sanitation Data'!F24))="","",OFFSET('Sanitation Data'!$F$28,0,10*ROW('Sanitation Data'!F24)))</f>
        <v/>
      </c>
      <c r="CV30" s="369" t="str">
        <f ca="1">+IF(OFFSET('Sanitation Data'!$F$29,0,10*ROW('Sanitation Data'!F24))="","",OFFSET('Sanitation Data'!$F$29,0,10*ROW('Sanitation Data'!F24)))</f>
        <v/>
      </c>
      <c r="CW30" s="369" t="str">
        <f ca="1">+IF(OFFSET('Sanitation Data'!$F$30,0,10*ROW('Sanitation Data'!F24))="","",OFFSET('Sanitation Data'!$F$30,0,10*ROW('Sanitation Data'!F24)))</f>
        <v/>
      </c>
      <c r="CX30" s="369" t="str">
        <f ca="1">+IF(OFFSET('Sanitation Data'!$F$31,0,10*ROW('Sanitation Data'!F24))="","",OFFSET('Sanitation Data'!$F$31,0,10*ROW('Sanitation Data'!F24)))</f>
        <v/>
      </c>
      <c r="CY30" s="369" t="str">
        <f ca="1">+IF(OFFSET('Sanitation Data'!$F$32,0,10*ROW('Sanitation Data'!F24))="","",OFFSET('Sanitation Data'!$F$32,0,10*ROW('Sanitation Data'!F24)))</f>
        <v/>
      </c>
      <c r="CZ30" s="369" t="str">
        <f ca="1">+IF(OFFSET('Sanitation Data'!$G$28,0,10*ROW('Sanitation Data'!G24))="","",OFFSET('Sanitation Data'!$G$28,0,10*ROW('Sanitation Data'!G24)))</f>
        <v/>
      </c>
      <c r="DA30" s="369" t="str">
        <f ca="1">+IF(OFFSET('Sanitation Data'!$G$29,0,10*ROW('Sanitation Data'!G24))="","",OFFSET('Sanitation Data'!$G$29,0,10*ROW('Sanitation Data'!G24)))</f>
        <v/>
      </c>
      <c r="DB30" s="369" t="str">
        <f ca="1">+IF(OFFSET('Sanitation Data'!$G$30,0,10*ROW('Sanitation Data'!G24))="","",OFFSET('Sanitation Data'!$G$30,0,10*ROW('Sanitation Data'!G24)))</f>
        <v/>
      </c>
      <c r="DC30" s="369" t="str">
        <f ca="1">+IF(OFFSET('Sanitation Data'!$G$31,0,10*ROW('Sanitation Data'!G24))="","",OFFSET('Sanitation Data'!$G$31,0,10*ROW('Sanitation Data'!G24)))</f>
        <v/>
      </c>
      <c r="DD30" s="369" t="str">
        <f ca="1">+IF(OFFSET('Sanitation Data'!$G$32,0,10*ROW('Sanitation Data'!G24))="","",OFFSET('Sanitation Data'!$G$32,0,10*ROW('Sanitation Data'!G24)))</f>
        <v/>
      </c>
      <c r="DE30" s="369" t="str">
        <f ca="1">+IF(OFFSET('Sanitation Data'!$H$28,0,10*ROW('Sanitation Data'!H24))="","",OFFSET('Sanitation Data'!$H$28,0,10*ROW('Sanitation Data'!H24)))</f>
        <v/>
      </c>
      <c r="DF30" s="369" t="str">
        <f ca="1">+IF(OFFSET('Sanitation Data'!$H$29,0,10*ROW('Sanitation Data'!H24))="","",OFFSET('Sanitation Data'!$H$29,0,10*ROW('Sanitation Data'!H24)))</f>
        <v/>
      </c>
      <c r="DG30" s="369" t="str">
        <f ca="1">+IF(OFFSET('Sanitation Data'!$H$30,0,10*ROW('Sanitation Data'!H24))="","",OFFSET('Sanitation Data'!$H$30,0,10*ROW('Sanitation Data'!H24)))</f>
        <v/>
      </c>
      <c r="DH30" s="369" t="str">
        <f ca="1">+IF(OFFSET('Sanitation Data'!$H$31,0,10*ROW('Sanitation Data'!H24))="","",OFFSET('Sanitation Data'!$H$31,0,10*ROW('Sanitation Data'!H24)))</f>
        <v/>
      </c>
      <c r="DI30" s="369" t="str">
        <f ca="1">+IF(OFFSET('Sanitation Data'!$H$32,0,10*ROW('Sanitation Data'!H24))="","",OFFSET('Sanitation Data'!$H$32,0,10*ROW('Sanitation Data'!H24)))</f>
        <v/>
      </c>
      <c r="DJ30" s="369" t="str">
        <f ca="1">+IF(OFFSET('Sanitation Data'!$I$28,0,10*ROW('Sanitation Data'!I24))="","",OFFSET('Sanitation Data'!$I$28,0,10*ROW('Sanitation Data'!I24)))</f>
        <v/>
      </c>
      <c r="DK30" s="369" t="str">
        <f ca="1">+IF(OFFSET('Sanitation Data'!$I$29,0,10*ROW('Sanitation Data'!I24))="","",OFFSET('Sanitation Data'!$I$29,0,10*ROW('Sanitation Data'!I24)))</f>
        <v/>
      </c>
      <c r="DL30" s="369" t="str">
        <f ca="1">+IF(OFFSET('Sanitation Data'!$I$30,0,10*ROW('Sanitation Data'!I24))="","",OFFSET('Sanitation Data'!$I$30,0,10*ROW('Sanitation Data'!I24)))</f>
        <v/>
      </c>
      <c r="DM30" s="369" t="str">
        <f ca="1">+IF(OFFSET('Sanitation Data'!$I$31,0,10*ROW('Sanitation Data'!I24))="","",OFFSET('Sanitation Data'!$I$31,0,10*ROW('Sanitation Data'!I24)))</f>
        <v/>
      </c>
      <c r="DN30" s="369" t="str">
        <f ca="1">+IF(OFFSET('Sanitation Data'!$I$32,0,10*ROW('Sanitation Data'!I24))="","",OFFSET('Sanitation Data'!$I$32,0,10*ROW('Sanitation Data'!I24)))</f>
        <v/>
      </c>
      <c r="DO30" s="369" t="str">
        <f ca="1">+IF(OFFSET('Hygiene Data'!$D$11,0,10*ROW('Hygiene Data'!D24))="","",OFFSET('Hygiene Data'!$D$11,0,10*ROW('Hygiene Data'!D24)))</f>
        <v/>
      </c>
      <c r="DP30" s="369" t="str">
        <f ca="1">+IF(OFFSET('Hygiene Data'!$D$12,0,10*ROW('Hygiene Data'!D24))="","",OFFSET('Hygiene Data'!$D$12,0,10*ROW('Hygiene Data'!D24)))</f>
        <v/>
      </c>
      <c r="DQ30" s="369" t="str">
        <f ca="1">+IF(OFFSET('Hygiene Data'!$D$13,0,10*ROW('Hygiene Data'!D24))="","",OFFSET('Hygiene Data'!$D$13,0,10*ROW('Hygiene Data'!D24)))</f>
        <v/>
      </c>
      <c r="DR30" s="369" t="str">
        <f ca="1">+IF(OFFSET('Hygiene Data'!$E$11,0,10*ROW('Hygiene Data'!E24))="","",OFFSET('Hygiene Data'!$E$11,0,10*ROW('Hygiene Data'!E24)))</f>
        <v/>
      </c>
      <c r="DS30" s="369" t="str">
        <f ca="1">+IF(OFFSET('Hygiene Data'!$E$12,0,10*ROW('Hygiene Data'!E24))="","",OFFSET('Hygiene Data'!$E$12,0,10*ROW('Hygiene Data'!E24)))</f>
        <v/>
      </c>
      <c r="DT30" s="369" t="str">
        <f ca="1">+IF(OFFSET('Hygiene Data'!$E$13,0,10*ROW('Hygiene Data'!E24))="","",OFFSET('Hygiene Data'!$E$13,0,10*ROW('Hygiene Data'!E24)))</f>
        <v/>
      </c>
      <c r="DU30" s="369" t="str">
        <f ca="1">+IF(OFFSET('Hygiene Data'!$F$11,0,10*ROW('Hygiene Data'!F24))="","",OFFSET('Hygiene Data'!$F$11,0,10*ROW('Hygiene Data'!F24)))</f>
        <v/>
      </c>
      <c r="DV30" s="369" t="str">
        <f ca="1">+IF(OFFSET('Hygiene Data'!$F$12,0,10*ROW('Hygiene Data'!F24))="","",OFFSET('Hygiene Data'!$F$12,0,10*ROW('Hygiene Data'!F24)))</f>
        <v/>
      </c>
      <c r="DW30" s="369" t="str">
        <f ca="1">+IF(OFFSET('Hygiene Data'!$F$13,0,10*ROW('Hygiene Data'!F24))="","",OFFSET('Hygiene Data'!$F$13,0,10*ROW('Hygiene Data'!F24)))</f>
        <v/>
      </c>
      <c r="DX30" s="369" t="str">
        <f ca="1">+IF(OFFSET('Hygiene Data'!$G$11,0,10*ROW('Hygiene Data'!G24))="","",OFFSET('Hygiene Data'!$G$11,0,10*ROW('Hygiene Data'!G24)))</f>
        <v/>
      </c>
      <c r="DY30" s="369" t="str">
        <f ca="1">+IF(OFFSET('Hygiene Data'!$G$12,0,10*ROW('Hygiene Data'!G24))="","",OFFSET('Hygiene Data'!$G$12,0,10*ROW('Hygiene Data'!G24)))</f>
        <v/>
      </c>
      <c r="DZ30" s="369" t="str">
        <f ca="1">+IF(OFFSET('Hygiene Data'!$G$13,0,10*ROW('Hygiene Data'!G24))="","",OFFSET('Hygiene Data'!$G$13,0,10*ROW('Hygiene Data'!G24)))</f>
        <v/>
      </c>
      <c r="EA30" s="369" t="str">
        <f ca="1">+IF(OFFSET('Hygiene Data'!$H$11,0,10*ROW('Hygiene Data'!H24))="","",OFFSET('Hygiene Data'!$H$11,0,10*ROW('Hygiene Data'!H24)))</f>
        <v/>
      </c>
      <c r="EB30" s="369" t="str">
        <f ca="1">+IF(OFFSET('Hygiene Data'!$H$12,0,10*ROW('Hygiene Data'!H24))="","",OFFSET('Hygiene Data'!$H$12,0,10*ROW('Hygiene Data'!H24)))</f>
        <v/>
      </c>
      <c r="EC30" s="369" t="str">
        <f ca="1">+IF(OFFSET('Hygiene Data'!$H$13,0,10*ROW('Hygiene Data'!H24))="","",OFFSET('Hygiene Data'!$H$13,0,10*ROW('Hygiene Data'!H24)))</f>
        <v/>
      </c>
      <c r="ED30" s="369" t="str">
        <f ca="1">+IF(OFFSET('Hygiene Data'!$I$11,0,10*ROW('Hygiene Data'!I24))="","",OFFSET('Hygiene Data'!$I$11,0,10*ROW('Hygiene Data'!I24)))</f>
        <v/>
      </c>
      <c r="EE30" s="369" t="str">
        <f ca="1">+IF(OFFSET('Hygiene Data'!$I$12,0,10*ROW('Hygiene Data'!I24))="","",OFFSET('Hygiene Data'!$I$12,0,10*ROW('Hygiene Data'!I24)))</f>
        <v/>
      </c>
      <c r="EF30" s="369" t="str">
        <f ca="1">+IF(OFFSET('Hygiene Data'!$I$13,0,10*ROW('Hygiene Data'!I24))="","",OFFSET('Hygiene Data'!$I$13,0,10*ROW('Hygiene Data'!I24)))</f>
        <v/>
      </c>
    </row>
    <row r="31" spans="1:136" x14ac:dyDescent="0.25">
      <c r="A31" s="478" t="str">
        <f ca="1">+IF(OFFSET('Water Data'!$B$2,0,10*ROW('Water Data'!E25))="","",OFFSET('Water Data'!$B$2,0,10*ROW('Water Data'!E25)))</f>
        <v/>
      </c>
      <c r="B31" s="47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5" t="str">
        <f t="shared" ca="1" si="0"/>
        <v/>
      </c>
      <c r="D31" s="50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9" t="str">
        <f ca="1">+IF(OFFSET('Water Data'!$D$27,0,10*ROW('Water Data'!D25))="","",OFFSET('Water Data'!$D$27,0,10*ROW('Water Data'!D25)))</f>
        <v/>
      </c>
      <c r="BT31" s="369" t="str">
        <f ca="1">+IF(OFFSET('Water Data'!$D$28,0,10*ROW('Water Data'!D25))="","",OFFSET('Water Data'!$D$28,0,10*ROW('Water Data'!D25)))</f>
        <v/>
      </c>
      <c r="BU31" s="369" t="str">
        <f ca="1">+IF(OFFSET('Water Data'!$D$29,0,10*ROW('Water Data'!D25))="","",OFFSET('Water Data'!$D$29,0,10*ROW('Water Data'!D25)))</f>
        <v/>
      </c>
      <c r="BV31" s="369" t="str">
        <f ca="1">+IF(OFFSET('Water Data'!$E$27,0,10*ROW('Water Data'!E25))="","",OFFSET('Water Data'!$E$27,0,10*ROW('Water Data'!E25)))</f>
        <v/>
      </c>
      <c r="BW31" s="369" t="str">
        <f ca="1">+IF(OFFSET('Water Data'!$E$28,0,10*ROW('Water Data'!E25))="","",OFFSET('Water Data'!$E$28,0,10*ROW('Water Data'!E25)))</f>
        <v/>
      </c>
      <c r="BX31" s="369" t="str">
        <f ca="1">+IF(OFFSET('Water Data'!$E$29,0,10*ROW('Water Data'!E25))="","",OFFSET('Water Data'!$E$29,0,10*ROW('Water Data'!E25)))</f>
        <v/>
      </c>
      <c r="BY31" s="369" t="str">
        <f ca="1">+IF(OFFSET('Water Data'!$F$27,0,10*ROW('Water Data'!F25))="","",OFFSET('Water Data'!$F$27,0,10*ROW('Water Data'!F25)))</f>
        <v/>
      </c>
      <c r="BZ31" s="369" t="str">
        <f ca="1">+IF(OFFSET('Water Data'!$F$28,0,10*ROW('Water Data'!F25))="","",OFFSET('Water Data'!$F$28,0,10*ROW('Water Data'!F25)))</f>
        <v/>
      </c>
      <c r="CA31" s="369" t="str">
        <f ca="1">+IF(OFFSET('Water Data'!$F$29,0,10*ROW('Water Data'!F25))="","",OFFSET('Water Data'!$F$29,0,10*ROW('Water Data'!F25)))</f>
        <v/>
      </c>
      <c r="CB31" s="369" t="str">
        <f ca="1">+IF(OFFSET('Water Data'!$G$27,0,10*ROW('Water Data'!G25))="","",OFFSET('Water Data'!$G$27,0,10*ROW('Water Data'!G25)))</f>
        <v/>
      </c>
      <c r="CC31" s="369" t="str">
        <f ca="1">+IF(OFFSET('Water Data'!$G$28,0,10*ROW('Water Data'!G25))="","",OFFSET('Water Data'!$G$28,0,10*ROW('Water Data'!G25)))</f>
        <v/>
      </c>
      <c r="CD31" s="369" t="str">
        <f ca="1">+IF(OFFSET('Water Data'!$G$29,0,10*ROW('Water Data'!G25))="","",OFFSET('Water Data'!$G$29,0,10*ROW('Water Data'!G25)))</f>
        <v/>
      </c>
      <c r="CE31" s="369" t="str">
        <f ca="1">+IF(OFFSET('Water Data'!$H$27,0,10*ROW('Water Data'!H25))="","",OFFSET('Water Data'!$H$27,0,10*ROW('Water Data'!H25)))</f>
        <v/>
      </c>
      <c r="CF31" s="369" t="str">
        <f ca="1">+IF(OFFSET('Water Data'!$H$28,0,10*ROW('Water Data'!H25))="","",OFFSET('Water Data'!$H$28,0,10*ROW('Water Data'!H25)))</f>
        <v/>
      </c>
      <c r="CG31" s="369" t="str">
        <f ca="1">+IF(OFFSET('Water Data'!$H$29,0,10*ROW('Water Data'!H25))="","",OFFSET('Water Data'!$H$29,0,10*ROW('Water Data'!H25)))</f>
        <v/>
      </c>
      <c r="CH31" s="369" t="str">
        <f ca="1">+IF(OFFSET('Water Data'!$I$27,0,10*ROW('Water Data'!I25))="","",OFFSET('Water Data'!$I$27,0,10*ROW('Water Data'!I25)))</f>
        <v/>
      </c>
      <c r="CI31" s="369" t="str">
        <f ca="1">+IF(OFFSET('Water Data'!$I$28,0,10*ROW('Water Data'!I25))="","",OFFSET('Water Data'!$I$28,0,10*ROW('Water Data'!I25)))</f>
        <v/>
      </c>
      <c r="CJ31" s="369" t="str">
        <f ca="1">+IF(OFFSET('Water Data'!$I$29,0,10*ROW('Water Data'!I25))="","",OFFSET('Water Data'!$I$29,0,10*ROW('Water Data'!I25)))</f>
        <v/>
      </c>
      <c r="CK31" s="369" t="str">
        <f ca="1">+IF(OFFSET('Sanitation Data'!$D$28,0,10*ROW('Sanitation Data'!D25))="","",OFFSET('Sanitation Data'!$D$28,0,10*ROW('Sanitation Data'!D25)))</f>
        <v/>
      </c>
      <c r="CL31" s="369" t="str">
        <f ca="1">+IF(OFFSET('Sanitation Data'!$D$29,0,10*ROW('Sanitation Data'!D25))="","",OFFSET('Sanitation Data'!$D$29,0,10*ROW('Sanitation Data'!D25)))</f>
        <v/>
      </c>
      <c r="CM31" s="369" t="str">
        <f ca="1">+IF(OFFSET('Sanitation Data'!$D$30,0,10*ROW('Sanitation Data'!D25))="","",OFFSET('Sanitation Data'!$D$30,0,10*ROW('Sanitation Data'!D25)))</f>
        <v/>
      </c>
      <c r="CN31" s="369" t="str">
        <f ca="1">+IF(OFFSET('Sanitation Data'!$D$31,0,10*ROW('Sanitation Data'!D25))="","",OFFSET('Sanitation Data'!$D$31,0,10*ROW('Sanitation Data'!D25)))</f>
        <v/>
      </c>
      <c r="CO31" s="369" t="str">
        <f ca="1">+IF(OFFSET('Sanitation Data'!$D$32,0,10*ROW('Sanitation Data'!D25))="","",OFFSET('Sanitation Data'!$D$32,0,10*ROW('Sanitation Data'!D25)))</f>
        <v/>
      </c>
      <c r="CP31" s="369" t="str">
        <f ca="1">+IF(OFFSET('Sanitation Data'!$E$28,0,10*ROW('Sanitation Data'!E25))="","",OFFSET('Sanitation Data'!$E$28,0,10*ROW('Sanitation Data'!E25)))</f>
        <v/>
      </c>
      <c r="CQ31" s="369" t="str">
        <f ca="1">+IF(OFFSET('Sanitation Data'!$E$29,0,10*ROW('Sanitation Data'!E25))="","",OFFSET('Sanitation Data'!$E$29,0,10*ROW('Sanitation Data'!E25)))</f>
        <v/>
      </c>
      <c r="CR31" s="369" t="str">
        <f ca="1">+IF(OFFSET('Sanitation Data'!$E$30,0,10*ROW('Sanitation Data'!E25))="","",OFFSET('Sanitation Data'!$E$30,0,10*ROW('Sanitation Data'!E25)))</f>
        <v/>
      </c>
      <c r="CS31" s="369" t="str">
        <f ca="1">+IF(OFFSET('Sanitation Data'!$E$31,0,10*ROW('Sanitation Data'!E25))="","",OFFSET('Sanitation Data'!$E$31,0,10*ROW('Sanitation Data'!E25)))</f>
        <v/>
      </c>
      <c r="CT31" s="369" t="str">
        <f ca="1">+IF(OFFSET('Sanitation Data'!$E$32,0,10*ROW('Sanitation Data'!E25))="","",OFFSET('Sanitation Data'!$E$32,0,10*ROW('Sanitation Data'!E25)))</f>
        <v/>
      </c>
      <c r="CU31" s="369" t="str">
        <f ca="1">+IF(OFFSET('Sanitation Data'!$F$28,0,10*ROW('Sanitation Data'!F25))="","",OFFSET('Sanitation Data'!$F$28,0,10*ROW('Sanitation Data'!F25)))</f>
        <v/>
      </c>
      <c r="CV31" s="369" t="str">
        <f ca="1">+IF(OFFSET('Sanitation Data'!$F$29,0,10*ROW('Sanitation Data'!F25))="","",OFFSET('Sanitation Data'!$F$29,0,10*ROW('Sanitation Data'!F25)))</f>
        <v/>
      </c>
      <c r="CW31" s="369" t="str">
        <f ca="1">+IF(OFFSET('Sanitation Data'!$F$30,0,10*ROW('Sanitation Data'!F25))="","",OFFSET('Sanitation Data'!$F$30,0,10*ROW('Sanitation Data'!F25)))</f>
        <v/>
      </c>
      <c r="CX31" s="369" t="str">
        <f ca="1">+IF(OFFSET('Sanitation Data'!$F$31,0,10*ROW('Sanitation Data'!F25))="","",OFFSET('Sanitation Data'!$F$31,0,10*ROW('Sanitation Data'!F25)))</f>
        <v/>
      </c>
      <c r="CY31" s="369" t="str">
        <f ca="1">+IF(OFFSET('Sanitation Data'!$F$32,0,10*ROW('Sanitation Data'!F25))="","",OFFSET('Sanitation Data'!$F$32,0,10*ROW('Sanitation Data'!F25)))</f>
        <v/>
      </c>
      <c r="CZ31" s="369" t="str">
        <f ca="1">+IF(OFFSET('Sanitation Data'!$G$28,0,10*ROW('Sanitation Data'!G25))="","",OFFSET('Sanitation Data'!$G$28,0,10*ROW('Sanitation Data'!G25)))</f>
        <v/>
      </c>
      <c r="DA31" s="369" t="str">
        <f ca="1">+IF(OFFSET('Sanitation Data'!$G$29,0,10*ROW('Sanitation Data'!G25))="","",OFFSET('Sanitation Data'!$G$29,0,10*ROW('Sanitation Data'!G25)))</f>
        <v/>
      </c>
      <c r="DB31" s="369" t="str">
        <f ca="1">+IF(OFFSET('Sanitation Data'!$G$30,0,10*ROW('Sanitation Data'!G25))="","",OFFSET('Sanitation Data'!$G$30,0,10*ROW('Sanitation Data'!G25)))</f>
        <v/>
      </c>
      <c r="DC31" s="369" t="str">
        <f ca="1">+IF(OFFSET('Sanitation Data'!$G$31,0,10*ROW('Sanitation Data'!G25))="","",OFFSET('Sanitation Data'!$G$31,0,10*ROW('Sanitation Data'!G25)))</f>
        <v/>
      </c>
      <c r="DD31" s="369" t="str">
        <f ca="1">+IF(OFFSET('Sanitation Data'!$G$32,0,10*ROW('Sanitation Data'!G25))="","",OFFSET('Sanitation Data'!$G$32,0,10*ROW('Sanitation Data'!G25)))</f>
        <v/>
      </c>
      <c r="DE31" s="369" t="str">
        <f ca="1">+IF(OFFSET('Sanitation Data'!$H$28,0,10*ROW('Sanitation Data'!H25))="","",OFFSET('Sanitation Data'!$H$28,0,10*ROW('Sanitation Data'!H25)))</f>
        <v/>
      </c>
      <c r="DF31" s="369" t="str">
        <f ca="1">+IF(OFFSET('Sanitation Data'!$H$29,0,10*ROW('Sanitation Data'!H25))="","",OFFSET('Sanitation Data'!$H$29,0,10*ROW('Sanitation Data'!H25)))</f>
        <v/>
      </c>
      <c r="DG31" s="369" t="str">
        <f ca="1">+IF(OFFSET('Sanitation Data'!$H$30,0,10*ROW('Sanitation Data'!H25))="","",OFFSET('Sanitation Data'!$H$30,0,10*ROW('Sanitation Data'!H25)))</f>
        <v/>
      </c>
      <c r="DH31" s="369" t="str">
        <f ca="1">+IF(OFFSET('Sanitation Data'!$H$31,0,10*ROW('Sanitation Data'!H25))="","",OFFSET('Sanitation Data'!$H$31,0,10*ROW('Sanitation Data'!H25)))</f>
        <v/>
      </c>
      <c r="DI31" s="369" t="str">
        <f ca="1">+IF(OFFSET('Sanitation Data'!$H$32,0,10*ROW('Sanitation Data'!H25))="","",OFFSET('Sanitation Data'!$H$32,0,10*ROW('Sanitation Data'!H25)))</f>
        <v/>
      </c>
      <c r="DJ31" s="369" t="str">
        <f ca="1">+IF(OFFSET('Sanitation Data'!$I$28,0,10*ROW('Sanitation Data'!I25))="","",OFFSET('Sanitation Data'!$I$28,0,10*ROW('Sanitation Data'!I25)))</f>
        <v/>
      </c>
      <c r="DK31" s="369" t="str">
        <f ca="1">+IF(OFFSET('Sanitation Data'!$I$29,0,10*ROW('Sanitation Data'!I25))="","",OFFSET('Sanitation Data'!$I$29,0,10*ROW('Sanitation Data'!I25)))</f>
        <v/>
      </c>
      <c r="DL31" s="369" t="str">
        <f ca="1">+IF(OFFSET('Sanitation Data'!$I$30,0,10*ROW('Sanitation Data'!I25))="","",OFFSET('Sanitation Data'!$I$30,0,10*ROW('Sanitation Data'!I25)))</f>
        <v/>
      </c>
      <c r="DM31" s="369" t="str">
        <f ca="1">+IF(OFFSET('Sanitation Data'!$I$31,0,10*ROW('Sanitation Data'!I25))="","",OFFSET('Sanitation Data'!$I$31,0,10*ROW('Sanitation Data'!I25)))</f>
        <v/>
      </c>
      <c r="DN31" s="369" t="str">
        <f ca="1">+IF(OFFSET('Sanitation Data'!$I$32,0,10*ROW('Sanitation Data'!I25))="","",OFFSET('Sanitation Data'!$I$32,0,10*ROW('Sanitation Data'!I25)))</f>
        <v/>
      </c>
      <c r="DO31" s="369" t="str">
        <f ca="1">+IF(OFFSET('Hygiene Data'!$D$11,0,10*ROW('Hygiene Data'!D25))="","",OFFSET('Hygiene Data'!$D$11,0,10*ROW('Hygiene Data'!D25)))</f>
        <v/>
      </c>
      <c r="DP31" s="369" t="str">
        <f ca="1">+IF(OFFSET('Hygiene Data'!$D$12,0,10*ROW('Hygiene Data'!D25))="","",OFFSET('Hygiene Data'!$D$12,0,10*ROW('Hygiene Data'!D25)))</f>
        <v/>
      </c>
      <c r="DQ31" s="369" t="str">
        <f ca="1">+IF(OFFSET('Hygiene Data'!$D$13,0,10*ROW('Hygiene Data'!D25))="","",OFFSET('Hygiene Data'!$D$13,0,10*ROW('Hygiene Data'!D25)))</f>
        <v/>
      </c>
      <c r="DR31" s="369" t="str">
        <f ca="1">+IF(OFFSET('Hygiene Data'!$E$11,0,10*ROW('Hygiene Data'!E25))="","",OFFSET('Hygiene Data'!$E$11,0,10*ROW('Hygiene Data'!E25)))</f>
        <v/>
      </c>
      <c r="DS31" s="369" t="str">
        <f ca="1">+IF(OFFSET('Hygiene Data'!$E$12,0,10*ROW('Hygiene Data'!E25))="","",OFFSET('Hygiene Data'!$E$12,0,10*ROW('Hygiene Data'!E25)))</f>
        <v/>
      </c>
      <c r="DT31" s="369" t="str">
        <f ca="1">+IF(OFFSET('Hygiene Data'!$E$13,0,10*ROW('Hygiene Data'!E25))="","",OFFSET('Hygiene Data'!$E$13,0,10*ROW('Hygiene Data'!E25)))</f>
        <v/>
      </c>
      <c r="DU31" s="369" t="str">
        <f ca="1">+IF(OFFSET('Hygiene Data'!$F$11,0,10*ROW('Hygiene Data'!F25))="","",OFFSET('Hygiene Data'!$F$11,0,10*ROW('Hygiene Data'!F25)))</f>
        <v/>
      </c>
      <c r="DV31" s="369" t="str">
        <f ca="1">+IF(OFFSET('Hygiene Data'!$F$12,0,10*ROW('Hygiene Data'!F25))="","",OFFSET('Hygiene Data'!$F$12,0,10*ROW('Hygiene Data'!F25)))</f>
        <v/>
      </c>
      <c r="DW31" s="369" t="str">
        <f ca="1">+IF(OFFSET('Hygiene Data'!$F$13,0,10*ROW('Hygiene Data'!F25))="","",OFFSET('Hygiene Data'!$F$13,0,10*ROW('Hygiene Data'!F25)))</f>
        <v/>
      </c>
      <c r="DX31" s="369" t="str">
        <f ca="1">+IF(OFFSET('Hygiene Data'!$G$11,0,10*ROW('Hygiene Data'!G25))="","",OFFSET('Hygiene Data'!$G$11,0,10*ROW('Hygiene Data'!G25)))</f>
        <v/>
      </c>
      <c r="DY31" s="369" t="str">
        <f ca="1">+IF(OFFSET('Hygiene Data'!$G$12,0,10*ROW('Hygiene Data'!G25))="","",OFFSET('Hygiene Data'!$G$12,0,10*ROW('Hygiene Data'!G25)))</f>
        <v/>
      </c>
      <c r="DZ31" s="369" t="str">
        <f ca="1">+IF(OFFSET('Hygiene Data'!$G$13,0,10*ROW('Hygiene Data'!G25))="","",OFFSET('Hygiene Data'!$G$13,0,10*ROW('Hygiene Data'!G25)))</f>
        <v/>
      </c>
      <c r="EA31" s="369" t="str">
        <f ca="1">+IF(OFFSET('Hygiene Data'!$H$11,0,10*ROW('Hygiene Data'!H25))="","",OFFSET('Hygiene Data'!$H$11,0,10*ROW('Hygiene Data'!H25)))</f>
        <v/>
      </c>
      <c r="EB31" s="369" t="str">
        <f ca="1">+IF(OFFSET('Hygiene Data'!$H$12,0,10*ROW('Hygiene Data'!H25))="","",OFFSET('Hygiene Data'!$H$12,0,10*ROW('Hygiene Data'!H25)))</f>
        <v/>
      </c>
      <c r="EC31" s="369" t="str">
        <f ca="1">+IF(OFFSET('Hygiene Data'!$H$13,0,10*ROW('Hygiene Data'!H25))="","",OFFSET('Hygiene Data'!$H$13,0,10*ROW('Hygiene Data'!H25)))</f>
        <v/>
      </c>
      <c r="ED31" s="369" t="str">
        <f ca="1">+IF(OFFSET('Hygiene Data'!$I$11,0,10*ROW('Hygiene Data'!I25))="","",OFFSET('Hygiene Data'!$I$11,0,10*ROW('Hygiene Data'!I25)))</f>
        <v/>
      </c>
      <c r="EE31" s="369" t="str">
        <f ca="1">+IF(OFFSET('Hygiene Data'!$I$12,0,10*ROW('Hygiene Data'!I25))="","",OFFSET('Hygiene Data'!$I$12,0,10*ROW('Hygiene Data'!I25)))</f>
        <v/>
      </c>
      <c r="EF31" s="369" t="str">
        <f ca="1">+IF(OFFSET('Hygiene Data'!$I$13,0,10*ROW('Hygiene Data'!I25))="","",OFFSET('Hygiene Data'!$I$13,0,10*ROW('Hygiene Data'!I25)))</f>
        <v/>
      </c>
    </row>
    <row r="32" spans="1:136" x14ac:dyDescent="0.25">
      <c r="A32" s="478" t="str">
        <f ca="1">+IF(OFFSET('Water Data'!$B$2,0,10*ROW('Water Data'!E26))="","",OFFSET('Water Data'!$B$2,0,10*ROW('Water Data'!E26)))</f>
        <v/>
      </c>
      <c r="B32" s="47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5" t="str">
        <f t="shared" ca="1" si="0"/>
        <v/>
      </c>
      <c r="D32" s="50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9" t="str">
        <f ca="1">+IF(OFFSET('Water Data'!$D$27,0,10*ROW('Water Data'!D26))="","",OFFSET('Water Data'!$D$27,0,10*ROW('Water Data'!D26)))</f>
        <v/>
      </c>
      <c r="BT32" s="369" t="str">
        <f ca="1">+IF(OFFSET('Water Data'!$D$28,0,10*ROW('Water Data'!D26))="","",OFFSET('Water Data'!$D$28,0,10*ROW('Water Data'!D26)))</f>
        <v/>
      </c>
      <c r="BU32" s="369" t="str">
        <f ca="1">+IF(OFFSET('Water Data'!$D$29,0,10*ROW('Water Data'!D26))="","",OFFSET('Water Data'!$D$29,0,10*ROW('Water Data'!D26)))</f>
        <v/>
      </c>
      <c r="BV32" s="369" t="str">
        <f ca="1">+IF(OFFSET('Water Data'!$E$27,0,10*ROW('Water Data'!E26))="","",OFFSET('Water Data'!$E$27,0,10*ROW('Water Data'!E26)))</f>
        <v/>
      </c>
      <c r="BW32" s="369" t="str">
        <f ca="1">+IF(OFFSET('Water Data'!$E$28,0,10*ROW('Water Data'!E26))="","",OFFSET('Water Data'!$E$28,0,10*ROW('Water Data'!E26)))</f>
        <v/>
      </c>
      <c r="BX32" s="369" t="str">
        <f ca="1">+IF(OFFSET('Water Data'!$E$29,0,10*ROW('Water Data'!E26))="","",OFFSET('Water Data'!$E$29,0,10*ROW('Water Data'!E26)))</f>
        <v/>
      </c>
      <c r="BY32" s="369" t="str">
        <f ca="1">+IF(OFFSET('Water Data'!$F$27,0,10*ROW('Water Data'!F26))="","",OFFSET('Water Data'!$F$27,0,10*ROW('Water Data'!F26)))</f>
        <v/>
      </c>
      <c r="BZ32" s="369" t="str">
        <f ca="1">+IF(OFFSET('Water Data'!$F$28,0,10*ROW('Water Data'!F26))="","",OFFSET('Water Data'!$F$28,0,10*ROW('Water Data'!F26)))</f>
        <v/>
      </c>
      <c r="CA32" s="369" t="str">
        <f ca="1">+IF(OFFSET('Water Data'!$F$29,0,10*ROW('Water Data'!F26))="","",OFFSET('Water Data'!$F$29,0,10*ROW('Water Data'!F26)))</f>
        <v/>
      </c>
      <c r="CB32" s="369" t="str">
        <f ca="1">+IF(OFFSET('Water Data'!$G$27,0,10*ROW('Water Data'!G26))="","",OFFSET('Water Data'!$G$27,0,10*ROW('Water Data'!G26)))</f>
        <v/>
      </c>
      <c r="CC32" s="369" t="str">
        <f ca="1">+IF(OFFSET('Water Data'!$G$28,0,10*ROW('Water Data'!G26))="","",OFFSET('Water Data'!$G$28,0,10*ROW('Water Data'!G26)))</f>
        <v/>
      </c>
      <c r="CD32" s="369" t="str">
        <f ca="1">+IF(OFFSET('Water Data'!$G$29,0,10*ROW('Water Data'!G26))="","",OFFSET('Water Data'!$G$29,0,10*ROW('Water Data'!G26)))</f>
        <v/>
      </c>
      <c r="CE32" s="369" t="str">
        <f ca="1">+IF(OFFSET('Water Data'!$H$27,0,10*ROW('Water Data'!H26))="","",OFFSET('Water Data'!$H$27,0,10*ROW('Water Data'!H26)))</f>
        <v/>
      </c>
      <c r="CF32" s="369" t="str">
        <f ca="1">+IF(OFFSET('Water Data'!$H$28,0,10*ROW('Water Data'!H26))="","",OFFSET('Water Data'!$H$28,0,10*ROW('Water Data'!H26)))</f>
        <v/>
      </c>
      <c r="CG32" s="369" t="str">
        <f ca="1">+IF(OFFSET('Water Data'!$H$29,0,10*ROW('Water Data'!H26))="","",OFFSET('Water Data'!$H$29,0,10*ROW('Water Data'!H26)))</f>
        <v/>
      </c>
      <c r="CH32" s="369" t="str">
        <f ca="1">+IF(OFFSET('Water Data'!$I$27,0,10*ROW('Water Data'!I26))="","",OFFSET('Water Data'!$I$27,0,10*ROW('Water Data'!I26)))</f>
        <v/>
      </c>
      <c r="CI32" s="369" t="str">
        <f ca="1">+IF(OFFSET('Water Data'!$I$28,0,10*ROW('Water Data'!I26))="","",OFFSET('Water Data'!$I$28,0,10*ROW('Water Data'!I26)))</f>
        <v/>
      </c>
      <c r="CJ32" s="369" t="str">
        <f ca="1">+IF(OFFSET('Water Data'!$I$29,0,10*ROW('Water Data'!I26))="","",OFFSET('Water Data'!$I$29,0,10*ROW('Water Data'!I26)))</f>
        <v/>
      </c>
      <c r="CK32" s="369" t="str">
        <f ca="1">+IF(OFFSET('Sanitation Data'!$D$28,0,10*ROW('Sanitation Data'!D26))="","",OFFSET('Sanitation Data'!$D$28,0,10*ROW('Sanitation Data'!D26)))</f>
        <v/>
      </c>
      <c r="CL32" s="369" t="str">
        <f ca="1">+IF(OFFSET('Sanitation Data'!$D$29,0,10*ROW('Sanitation Data'!D26))="","",OFFSET('Sanitation Data'!$D$29,0,10*ROW('Sanitation Data'!D26)))</f>
        <v/>
      </c>
      <c r="CM32" s="369" t="str">
        <f ca="1">+IF(OFFSET('Sanitation Data'!$D$30,0,10*ROW('Sanitation Data'!D26))="","",OFFSET('Sanitation Data'!$D$30,0,10*ROW('Sanitation Data'!D26)))</f>
        <v/>
      </c>
      <c r="CN32" s="369" t="str">
        <f ca="1">+IF(OFFSET('Sanitation Data'!$D$31,0,10*ROW('Sanitation Data'!D26))="","",OFFSET('Sanitation Data'!$D$31,0,10*ROW('Sanitation Data'!D26)))</f>
        <v/>
      </c>
      <c r="CO32" s="369" t="str">
        <f ca="1">+IF(OFFSET('Sanitation Data'!$D$32,0,10*ROW('Sanitation Data'!D26))="","",OFFSET('Sanitation Data'!$D$32,0,10*ROW('Sanitation Data'!D26)))</f>
        <v/>
      </c>
      <c r="CP32" s="369" t="str">
        <f ca="1">+IF(OFFSET('Sanitation Data'!$E$28,0,10*ROW('Sanitation Data'!E26))="","",OFFSET('Sanitation Data'!$E$28,0,10*ROW('Sanitation Data'!E26)))</f>
        <v/>
      </c>
      <c r="CQ32" s="369" t="str">
        <f ca="1">+IF(OFFSET('Sanitation Data'!$E$29,0,10*ROW('Sanitation Data'!E26))="","",OFFSET('Sanitation Data'!$E$29,0,10*ROW('Sanitation Data'!E26)))</f>
        <v/>
      </c>
      <c r="CR32" s="369" t="str">
        <f ca="1">+IF(OFFSET('Sanitation Data'!$E$30,0,10*ROW('Sanitation Data'!E26))="","",OFFSET('Sanitation Data'!$E$30,0,10*ROW('Sanitation Data'!E26)))</f>
        <v/>
      </c>
      <c r="CS32" s="369" t="str">
        <f ca="1">+IF(OFFSET('Sanitation Data'!$E$31,0,10*ROW('Sanitation Data'!E26))="","",OFFSET('Sanitation Data'!$E$31,0,10*ROW('Sanitation Data'!E26)))</f>
        <v/>
      </c>
      <c r="CT32" s="369" t="str">
        <f ca="1">+IF(OFFSET('Sanitation Data'!$E$32,0,10*ROW('Sanitation Data'!E26))="","",OFFSET('Sanitation Data'!$E$32,0,10*ROW('Sanitation Data'!E26)))</f>
        <v/>
      </c>
      <c r="CU32" s="369" t="str">
        <f ca="1">+IF(OFFSET('Sanitation Data'!$F$28,0,10*ROW('Sanitation Data'!F26))="","",OFFSET('Sanitation Data'!$F$28,0,10*ROW('Sanitation Data'!F26)))</f>
        <v/>
      </c>
      <c r="CV32" s="369" t="str">
        <f ca="1">+IF(OFFSET('Sanitation Data'!$F$29,0,10*ROW('Sanitation Data'!F26))="","",OFFSET('Sanitation Data'!$F$29,0,10*ROW('Sanitation Data'!F26)))</f>
        <v/>
      </c>
      <c r="CW32" s="369" t="str">
        <f ca="1">+IF(OFFSET('Sanitation Data'!$F$30,0,10*ROW('Sanitation Data'!F26))="","",OFFSET('Sanitation Data'!$F$30,0,10*ROW('Sanitation Data'!F26)))</f>
        <v/>
      </c>
      <c r="CX32" s="369" t="str">
        <f ca="1">+IF(OFFSET('Sanitation Data'!$F$31,0,10*ROW('Sanitation Data'!F26))="","",OFFSET('Sanitation Data'!$F$31,0,10*ROW('Sanitation Data'!F26)))</f>
        <v/>
      </c>
      <c r="CY32" s="369" t="str">
        <f ca="1">+IF(OFFSET('Sanitation Data'!$F$32,0,10*ROW('Sanitation Data'!F26))="","",OFFSET('Sanitation Data'!$F$32,0,10*ROW('Sanitation Data'!F26)))</f>
        <v/>
      </c>
      <c r="CZ32" s="369" t="str">
        <f ca="1">+IF(OFFSET('Sanitation Data'!$G$28,0,10*ROW('Sanitation Data'!G26))="","",OFFSET('Sanitation Data'!$G$28,0,10*ROW('Sanitation Data'!G26)))</f>
        <v/>
      </c>
      <c r="DA32" s="369" t="str">
        <f ca="1">+IF(OFFSET('Sanitation Data'!$G$29,0,10*ROW('Sanitation Data'!G26))="","",OFFSET('Sanitation Data'!$G$29,0,10*ROW('Sanitation Data'!G26)))</f>
        <v/>
      </c>
      <c r="DB32" s="369" t="str">
        <f ca="1">+IF(OFFSET('Sanitation Data'!$G$30,0,10*ROW('Sanitation Data'!G26))="","",OFFSET('Sanitation Data'!$G$30,0,10*ROW('Sanitation Data'!G26)))</f>
        <v/>
      </c>
      <c r="DC32" s="369" t="str">
        <f ca="1">+IF(OFFSET('Sanitation Data'!$G$31,0,10*ROW('Sanitation Data'!G26))="","",OFFSET('Sanitation Data'!$G$31,0,10*ROW('Sanitation Data'!G26)))</f>
        <v/>
      </c>
      <c r="DD32" s="369" t="str">
        <f ca="1">+IF(OFFSET('Sanitation Data'!$G$32,0,10*ROW('Sanitation Data'!G26))="","",OFFSET('Sanitation Data'!$G$32,0,10*ROW('Sanitation Data'!G26)))</f>
        <v/>
      </c>
      <c r="DE32" s="369" t="str">
        <f ca="1">+IF(OFFSET('Sanitation Data'!$H$28,0,10*ROW('Sanitation Data'!H26))="","",OFFSET('Sanitation Data'!$H$28,0,10*ROW('Sanitation Data'!H26)))</f>
        <v/>
      </c>
      <c r="DF32" s="369" t="str">
        <f ca="1">+IF(OFFSET('Sanitation Data'!$H$29,0,10*ROW('Sanitation Data'!H26))="","",OFFSET('Sanitation Data'!$H$29,0,10*ROW('Sanitation Data'!H26)))</f>
        <v/>
      </c>
      <c r="DG32" s="369" t="str">
        <f ca="1">+IF(OFFSET('Sanitation Data'!$H$30,0,10*ROW('Sanitation Data'!H26))="","",OFFSET('Sanitation Data'!$H$30,0,10*ROW('Sanitation Data'!H26)))</f>
        <v/>
      </c>
      <c r="DH32" s="369" t="str">
        <f ca="1">+IF(OFFSET('Sanitation Data'!$H$31,0,10*ROW('Sanitation Data'!H26))="","",OFFSET('Sanitation Data'!$H$31,0,10*ROW('Sanitation Data'!H26)))</f>
        <v/>
      </c>
      <c r="DI32" s="369" t="str">
        <f ca="1">+IF(OFFSET('Sanitation Data'!$H$32,0,10*ROW('Sanitation Data'!H26))="","",OFFSET('Sanitation Data'!$H$32,0,10*ROW('Sanitation Data'!H26)))</f>
        <v/>
      </c>
      <c r="DJ32" s="369" t="str">
        <f ca="1">+IF(OFFSET('Sanitation Data'!$I$28,0,10*ROW('Sanitation Data'!I26))="","",OFFSET('Sanitation Data'!$I$28,0,10*ROW('Sanitation Data'!I26)))</f>
        <v/>
      </c>
      <c r="DK32" s="369" t="str">
        <f ca="1">+IF(OFFSET('Sanitation Data'!$I$29,0,10*ROW('Sanitation Data'!I26))="","",OFFSET('Sanitation Data'!$I$29,0,10*ROW('Sanitation Data'!I26)))</f>
        <v/>
      </c>
      <c r="DL32" s="369" t="str">
        <f ca="1">+IF(OFFSET('Sanitation Data'!$I$30,0,10*ROW('Sanitation Data'!I26))="","",OFFSET('Sanitation Data'!$I$30,0,10*ROW('Sanitation Data'!I26)))</f>
        <v/>
      </c>
      <c r="DM32" s="369" t="str">
        <f ca="1">+IF(OFFSET('Sanitation Data'!$I$31,0,10*ROW('Sanitation Data'!I26))="","",OFFSET('Sanitation Data'!$I$31,0,10*ROW('Sanitation Data'!I26)))</f>
        <v/>
      </c>
      <c r="DN32" s="369" t="str">
        <f ca="1">+IF(OFFSET('Sanitation Data'!$I$32,0,10*ROW('Sanitation Data'!I26))="","",OFFSET('Sanitation Data'!$I$32,0,10*ROW('Sanitation Data'!I26)))</f>
        <v/>
      </c>
      <c r="DO32" s="369" t="str">
        <f ca="1">+IF(OFFSET('Hygiene Data'!$D$11,0,10*ROW('Hygiene Data'!D26))="","",OFFSET('Hygiene Data'!$D$11,0,10*ROW('Hygiene Data'!D26)))</f>
        <v/>
      </c>
      <c r="DP32" s="369" t="str">
        <f ca="1">+IF(OFFSET('Hygiene Data'!$D$12,0,10*ROW('Hygiene Data'!D26))="","",OFFSET('Hygiene Data'!$D$12,0,10*ROW('Hygiene Data'!D26)))</f>
        <v/>
      </c>
      <c r="DQ32" s="369" t="str">
        <f ca="1">+IF(OFFSET('Hygiene Data'!$D$13,0,10*ROW('Hygiene Data'!D26))="","",OFFSET('Hygiene Data'!$D$13,0,10*ROW('Hygiene Data'!D26)))</f>
        <v/>
      </c>
      <c r="DR32" s="369" t="str">
        <f ca="1">+IF(OFFSET('Hygiene Data'!$E$11,0,10*ROW('Hygiene Data'!E26))="","",OFFSET('Hygiene Data'!$E$11,0,10*ROW('Hygiene Data'!E26)))</f>
        <v/>
      </c>
      <c r="DS32" s="369" t="str">
        <f ca="1">+IF(OFFSET('Hygiene Data'!$E$12,0,10*ROW('Hygiene Data'!E26))="","",OFFSET('Hygiene Data'!$E$12,0,10*ROW('Hygiene Data'!E26)))</f>
        <v/>
      </c>
      <c r="DT32" s="369" t="str">
        <f ca="1">+IF(OFFSET('Hygiene Data'!$E$13,0,10*ROW('Hygiene Data'!E26))="","",OFFSET('Hygiene Data'!$E$13,0,10*ROW('Hygiene Data'!E26)))</f>
        <v/>
      </c>
      <c r="DU32" s="369" t="str">
        <f ca="1">+IF(OFFSET('Hygiene Data'!$F$11,0,10*ROW('Hygiene Data'!F26))="","",OFFSET('Hygiene Data'!$F$11,0,10*ROW('Hygiene Data'!F26)))</f>
        <v/>
      </c>
      <c r="DV32" s="369" t="str">
        <f ca="1">+IF(OFFSET('Hygiene Data'!$F$12,0,10*ROW('Hygiene Data'!F26))="","",OFFSET('Hygiene Data'!$F$12,0,10*ROW('Hygiene Data'!F26)))</f>
        <v/>
      </c>
      <c r="DW32" s="369" t="str">
        <f ca="1">+IF(OFFSET('Hygiene Data'!$F$13,0,10*ROW('Hygiene Data'!F26))="","",OFFSET('Hygiene Data'!$F$13,0,10*ROW('Hygiene Data'!F26)))</f>
        <v/>
      </c>
      <c r="DX32" s="369" t="str">
        <f ca="1">+IF(OFFSET('Hygiene Data'!$G$11,0,10*ROW('Hygiene Data'!G26))="","",OFFSET('Hygiene Data'!$G$11,0,10*ROW('Hygiene Data'!G26)))</f>
        <v/>
      </c>
      <c r="DY32" s="369" t="str">
        <f ca="1">+IF(OFFSET('Hygiene Data'!$G$12,0,10*ROW('Hygiene Data'!G26))="","",OFFSET('Hygiene Data'!$G$12,0,10*ROW('Hygiene Data'!G26)))</f>
        <v/>
      </c>
      <c r="DZ32" s="369" t="str">
        <f ca="1">+IF(OFFSET('Hygiene Data'!$G$13,0,10*ROW('Hygiene Data'!G26))="","",OFFSET('Hygiene Data'!$G$13,0,10*ROW('Hygiene Data'!G26)))</f>
        <v/>
      </c>
      <c r="EA32" s="369" t="str">
        <f ca="1">+IF(OFFSET('Hygiene Data'!$H$11,0,10*ROW('Hygiene Data'!H26))="","",OFFSET('Hygiene Data'!$H$11,0,10*ROW('Hygiene Data'!H26)))</f>
        <v/>
      </c>
      <c r="EB32" s="369" t="str">
        <f ca="1">+IF(OFFSET('Hygiene Data'!$H$12,0,10*ROW('Hygiene Data'!H26))="","",OFFSET('Hygiene Data'!$H$12,0,10*ROW('Hygiene Data'!H26)))</f>
        <v/>
      </c>
      <c r="EC32" s="369" t="str">
        <f ca="1">+IF(OFFSET('Hygiene Data'!$H$13,0,10*ROW('Hygiene Data'!H26))="","",OFFSET('Hygiene Data'!$H$13,0,10*ROW('Hygiene Data'!H26)))</f>
        <v/>
      </c>
      <c r="ED32" s="369" t="str">
        <f ca="1">+IF(OFFSET('Hygiene Data'!$I$11,0,10*ROW('Hygiene Data'!I26))="","",OFFSET('Hygiene Data'!$I$11,0,10*ROW('Hygiene Data'!I26)))</f>
        <v/>
      </c>
      <c r="EE32" s="369" t="str">
        <f ca="1">+IF(OFFSET('Hygiene Data'!$I$12,0,10*ROW('Hygiene Data'!I26))="","",OFFSET('Hygiene Data'!$I$12,0,10*ROW('Hygiene Data'!I26)))</f>
        <v/>
      </c>
      <c r="EF32" s="369" t="str">
        <f ca="1">+IF(OFFSET('Hygiene Data'!$I$13,0,10*ROW('Hygiene Data'!I26))="","",OFFSET('Hygiene Data'!$I$13,0,10*ROW('Hygiene Data'!I26)))</f>
        <v/>
      </c>
    </row>
    <row r="33" spans="1:136" x14ac:dyDescent="0.25">
      <c r="A33" s="478" t="str">
        <f ca="1">+IF(OFFSET('Water Data'!$B$2,0,10*ROW('Water Data'!E27))="","",OFFSET('Water Data'!$B$2,0,10*ROW('Water Data'!E27)))</f>
        <v/>
      </c>
      <c r="B33" s="47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5" t="str">
        <f t="shared" ca="1" si="0"/>
        <v/>
      </c>
      <c r="D33" s="50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9" t="str">
        <f ca="1">+IF(OFFSET('Water Data'!$D$27,0,10*ROW('Water Data'!D27))="","",OFFSET('Water Data'!$D$27,0,10*ROW('Water Data'!D27)))</f>
        <v/>
      </c>
      <c r="BT33" s="369" t="str">
        <f ca="1">+IF(OFFSET('Water Data'!$D$28,0,10*ROW('Water Data'!D27))="","",OFFSET('Water Data'!$D$28,0,10*ROW('Water Data'!D27)))</f>
        <v/>
      </c>
      <c r="BU33" s="369" t="str">
        <f ca="1">+IF(OFFSET('Water Data'!$D$29,0,10*ROW('Water Data'!D27))="","",OFFSET('Water Data'!$D$29,0,10*ROW('Water Data'!D27)))</f>
        <v/>
      </c>
      <c r="BV33" s="369" t="str">
        <f ca="1">+IF(OFFSET('Water Data'!$E$27,0,10*ROW('Water Data'!E27))="","",OFFSET('Water Data'!$E$27,0,10*ROW('Water Data'!E27)))</f>
        <v/>
      </c>
      <c r="BW33" s="369" t="str">
        <f ca="1">+IF(OFFSET('Water Data'!$E$28,0,10*ROW('Water Data'!E27))="","",OFFSET('Water Data'!$E$28,0,10*ROW('Water Data'!E27)))</f>
        <v/>
      </c>
      <c r="BX33" s="369" t="str">
        <f ca="1">+IF(OFFSET('Water Data'!$E$29,0,10*ROW('Water Data'!E27))="","",OFFSET('Water Data'!$E$29,0,10*ROW('Water Data'!E27)))</f>
        <v/>
      </c>
      <c r="BY33" s="369" t="str">
        <f ca="1">+IF(OFFSET('Water Data'!$F$27,0,10*ROW('Water Data'!F27))="","",OFFSET('Water Data'!$F$27,0,10*ROW('Water Data'!F27)))</f>
        <v/>
      </c>
      <c r="BZ33" s="369" t="str">
        <f ca="1">+IF(OFFSET('Water Data'!$F$28,0,10*ROW('Water Data'!F27))="","",OFFSET('Water Data'!$F$28,0,10*ROW('Water Data'!F27)))</f>
        <v/>
      </c>
      <c r="CA33" s="369" t="str">
        <f ca="1">+IF(OFFSET('Water Data'!$F$29,0,10*ROW('Water Data'!F27))="","",OFFSET('Water Data'!$F$29,0,10*ROW('Water Data'!F27)))</f>
        <v/>
      </c>
      <c r="CB33" s="369" t="str">
        <f ca="1">+IF(OFFSET('Water Data'!$G$27,0,10*ROW('Water Data'!G27))="","",OFFSET('Water Data'!$G$27,0,10*ROW('Water Data'!G27)))</f>
        <v/>
      </c>
      <c r="CC33" s="369" t="str">
        <f ca="1">+IF(OFFSET('Water Data'!$G$28,0,10*ROW('Water Data'!G27))="","",OFFSET('Water Data'!$G$28,0,10*ROW('Water Data'!G27)))</f>
        <v/>
      </c>
      <c r="CD33" s="369" t="str">
        <f ca="1">+IF(OFFSET('Water Data'!$G$29,0,10*ROW('Water Data'!G27))="","",OFFSET('Water Data'!$G$29,0,10*ROW('Water Data'!G27)))</f>
        <v/>
      </c>
      <c r="CE33" s="369" t="str">
        <f ca="1">+IF(OFFSET('Water Data'!$H$27,0,10*ROW('Water Data'!H27))="","",OFFSET('Water Data'!$H$27,0,10*ROW('Water Data'!H27)))</f>
        <v/>
      </c>
      <c r="CF33" s="369" t="str">
        <f ca="1">+IF(OFFSET('Water Data'!$H$28,0,10*ROW('Water Data'!H27))="","",OFFSET('Water Data'!$H$28,0,10*ROW('Water Data'!H27)))</f>
        <v/>
      </c>
      <c r="CG33" s="369" t="str">
        <f ca="1">+IF(OFFSET('Water Data'!$H$29,0,10*ROW('Water Data'!H27))="","",OFFSET('Water Data'!$H$29,0,10*ROW('Water Data'!H27)))</f>
        <v/>
      </c>
      <c r="CH33" s="369" t="str">
        <f ca="1">+IF(OFFSET('Water Data'!$I$27,0,10*ROW('Water Data'!I27))="","",OFFSET('Water Data'!$I$27,0,10*ROW('Water Data'!I27)))</f>
        <v/>
      </c>
      <c r="CI33" s="369" t="str">
        <f ca="1">+IF(OFFSET('Water Data'!$I$28,0,10*ROW('Water Data'!I27))="","",OFFSET('Water Data'!$I$28,0,10*ROW('Water Data'!I27)))</f>
        <v/>
      </c>
      <c r="CJ33" s="369" t="str">
        <f ca="1">+IF(OFFSET('Water Data'!$I$29,0,10*ROW('Water Data'!I27))="","",OFFSET('Water Data'!$I$29,0,10*ROW('Water Data'!I27)))</f>
        <v/>
      </c>
      <c r="CK33" s="369" t="str">
        <f ca="1">+IF(OFFSET('Sanitation Data'!$D$28,0,10*ROW('Sanitation Data'!D27))="","",OFFSET('Sanitation Data'!$D$28,0,10*ROW('Sanitation Data'!D27)))</f>
        <v/>
      </c>
      <c r="CL33" s="369" t="str">
        <f ca="1">+IF(OFFSET('Sanitation Data'!$D$29,0,10*ROW('Sanitation Data'!D27))="","",OFFSET('Sanitation Data'!$D$29,0,10*ROW('Sanitation Data'!D27)))</f>
        <v/>
      </c>
      <c r="CM33" s="369" t="str">
        <f ca="1">+IF(OFFSET('Sanitation Data'!$D$30,0,10*ROW('Sanitation Data'!D27))="","",OFFSET('Sanitation Data'!$D$30,0,10*ROW('Sanitation Data'!D27)))</f>
        <v/>
      </c>
      <c r="CN33" s="369" t="str">
        <f ca="1">+IF(OFFSET('Sanitation Data'!$D$31,0,10*ROW('Sanitation Data'!D27))="","",OFFSET('Sanitation Data'!$D$31,0,10*ROW('Sanitation Data'!D27)))</f>
        <v/>
      </c>
      <c r="CO33" s="369" t="str">
        <f ca="1">+IF(OFFSET('Sanitation Data'!$D$32,0,10*ROW('Sanitation Data'!D27))="","",OFFSET('Sanitation Data'!$D$32,0,10*ROW('Sanitation Data'!D27)))</f>
        <v/>
      </c>
      <c r="CP33" s="369" t="str">
        <f ca="1">+IF(OFFSET('Sanitation Data'!$E$28,0,10*ROW('Sanitation Data'!E27))="","",OFFSET('Sanitation Data'!$E$28,0,10*ROW('Sanitation Data'!E27)))</f>
        <v/>
      </c>
      <c r="CQ33" s="369" t="str">
        <f ca="1">+IF(OFFSET('Sanitation Data'!$E$29,0,10*ROW('Sanitation Data'!E27))="","",OFFSET('Sanitation Data'!$E$29,0,10*ROW('Sanitation Data'!E27)))</f>
        <v/>
      </c>
      <c r="CR33" s="369" t="str">
        <f ca="1">+IF(OFFSET('Sanitation Data'!$E$30,0,10*ROW('Sanitation Data'!E27))="","",OFFSET('Sanitation Data'!$E$30,0,10*ROW('Sanitation Data'!E27)))</f>
        <v/>
      </c>
      <c r="CS33" s="369" t="str">
        <f ca="1">+IF(OFFSET('Sanitation Data'!$E$31,0,10*ROW('Sanitation Data'!E27))="","",OFFSET('Sanitation Data'!$E$31,0,10*ROW('Sanitation Data'!E27)))</f>
        <v/>
      </c>
      <c r="CT33" s="369" t="str">
        <f ca="1">+IF(OFFSET('Sanitation Data'!$E$32,0,10*ROW('Sanitation Data'!E27))="","",OFFSET('Sanitation Data'!$E$32,0,10*ROW('Sanitation Data'!E27)))</f>
        <v/>
      </c>
      <c r="CU33" s="369" t="str">
        <f ca="1">+IF(OFFSET('Sanitation Data'!$F$28,0,10*ROW('Sanitation Data'!F27))="","",OFFSET('Sanitation Data'!$F$28,0,10*ROW('Sanitation Data'!F27)))</f>
        <v/>
      </c>
      <c r="CV33" s="369" t="str">
        <f ca="1">+IF(OFFSET('Sanitation Data'!$F$29,0,10*ROW('Sanitation Data'!F27))="","",OFFSET('Sanitation Data'!$F$29,0,10*ROW('Sanitation Data'!F27)))</f>
        <v/>
      </c>
      <c r="CW33" s="369" t="str">
        <f ca="1">+IF(OFFSET('Sanitation Data'!$F$30,0,10*ROW('Sanitation Data'!F27))="","",OFFSET('Sanitation Data'!$F$30,0,10*ROW('Sanitation Data'!F27)))</f>
        <v/>
      </c>
      <c r="CX33" s="369" t="str">
        <f ca="1">+IF(OFFSET('Sanitation Data'!$F$31,0,10*ROW('Sanitation Data'!F27))="","",OFFSET('Sanitation Data'!$F$31,0,10*ROW('Sanitation Data'!F27)))</f>
        <v/>
      </c>
      <c r="CY33" s="369" t="str">
        <f ca="1">+IF(OFFSET('Sanitation Data'!$F$32,0,10*ROW('Sanitation Data'!F27))="","",OFFSET('Sanitation Data'!$F$32,0,10*ROW('Sanitation Data'!F27)))</f>
        <v/>
      </c>
      <c r="CZ33" s="369" t="str">
        <f ca="1">+IF(OFFSET('Sanitation Data'!$G$28,0,10*ROW('Sanitation Data'!G27))="","",OFFSET('Sanitation Data'!$G$28,0,10*ROW('Sanitation Data'!G27)))</f>
        <v/>
      </c>
      <c r="DA33" s="369" t="str">
        <f ca="1">+IF(OFFSET('Sanitation Data'!$G$29,0,10*ROW('Sanitation Data'!G27))="","",OFFSET('Sanitation Data'!$G$29,0,10*ROW('Sanitation Data'!G27)))</f>
        <v/>
      </c>
      <c r="DB33" s="369" t="str">
        <f ca="1">+IF(OFFSET('Sanitation Data'!$G$30,0,10*ROW('Sanitation Data'!G27))="","",OFFSET('Sanitation Data'!$G$30,0,10*ROW('Sanitation Data'!G27)))</f>
        <v/>
      </c>
      <c r="DC33" s="369" t="str">
        <f ca="1">+IF(OFFSET('Sanitation Data'!$G$31,0,10*ROW('Sanitation Data'!G27))="","",OFFSET('Sanitation Data'!$G$31,0,10*ROW('Sanitation Data'!G27)))</f>
        <v/>
      </c>
      <c r="DD33" s="369" t="str">
        <f ca="1">+IF(OFFSET('Sanitation Data'!$G$32,0,10*ROW('Sanitation Data'!G27))="","",OFFSET('Sanitation Data'!$G$32,0,10*ROW('Sanitation Data'!G27)))</f>
        <v/>
      </c>
      <c r="DE33" s="369" t="str">
        <f ca="1">+IF(OFFSET('Sanitation Data'!$H$28,0,10*ROW('Sanitation Data'!H27))="","",OFFSET('Sanitation Data'!$H$28,0,10*ROW('Sanitation Data'!H27)))</f>
        <v/>
      </c>
      <c r="DF33" s="369" t="str">
        <f ca="1">+IF(OFFSET('Sanitation Data'!$H$29,0,10*ROW('Sanitation Data'!H27))="","",OFFSET('Sanitation Data'!$H$29,0,10*ROW('Sanitation Data'!H27)))</f>
        <v/>
      </c>
      <c r="DG33" s="369" t="str">
        <f ca="1">+IF(OFFSET('Sanitation Data'!$H$30,0,10*ROW('Sanitation Data'!H27))="","",OFFSET('Sanitation Data'!$H$30,0,10*ROW('Sanitation Data'!H27)))</f>
        <v/>
      </c>
      <c r="DH33" s="369" t="str">
        <f ca="1">+IF(OFFSET('Sanitation Data'!$H$31,0,10*ROW('Sanitation Data'!H27))="","",OFFSET('Sanitation Data'!$H$31,0,10*ROW('Sanitation Data'!H27)))</f>
        <v/>
      </c>
      <c r="DI33" s="369" t="str">
        <f ca="1">+IF(OFFSET('Sanitation Data'!$H$32,0,10*ROW('Sanitation Data'!H27))="","",OFFSET('Sanitation Data'!$H$32,0,10*ROW('Sanitation Data'!H27)))</f>
        <v/>
      </c>
      <c r="DJ33" s="369" t="str">
        <f ca="1">+IF(OFFSET('Sanitation Data'!$I$28,0,10*ROW('Sanitation Data'!I27))="","",OFFSET('Sanitation Data'!$I$28,0,10*ROW('Sanitation Data'!I27)))</f>
        <v/>
      </c>
      <c r="DK33" s="369" t="str">
        <f ca="1">+IF(OFFSET('Sanitation Data'!$I$29,0,10*ROW('Sanitation Data'!I27))="","",OFFSET('Sanitation Data'!$I$29,0,10*ROW('Sanitation Data'!I27)))</f>
        <v/>
      </c>
      <c r="DL33" s="369" t="str">
        <f ca="1">+IF(OFFSET('Sanitation Data'!$I$30,0,10*ROW('Sanitation Data'!I27))="","",OFFSET('Sanitation Data'!$I$30,0,10*ROW('Sanitation Data'!I27)))</f>
        <v/>
      </c>
      <c r="DM33" s="369" t="str">
        <f ca="1">+IF(OFFSET('Sanitation Data'!$I$31,0,10*ROW('Sanitation Data'!I27))="","",OFFSET('Sanitation Data'!$I$31,0,10*ROW('Sanitation Data'!I27)))</f>
        <v/>
      </c>
      <c r="DN33" s="369" t="str">
        <f ca="1">+IF(OFFSET('Sanitation Data'!$I$32,0,10*ROW('Sanitation Data'!I27))="","",OFFSET('Sanitation Data'!$I$32,0,10*ROW('Sanitation Data'!I27)))</f>
        <v/>
      </c>
      <c r="DO33" s="369" t="str">
        <f ca="1">+IF(OFFSET('Hygiene Data'!$D$11,0,10*ROW('Hygiene Data'!D27))="","",OFFSET('Hygiene Data'!$D$11,0,10*ROW('Hygiene Data'!D27)))</f>
        <v/>
      </c>
      <c r="DP33" s="369" t="str">
        <f ca="1">+IF(OFFSET('Hygiene Data'!$D$12,0,10*ROW('Hygiene Data'!D27))="","",OFFSET('Hygiene Data'!$D$12,0,10*ROW('Hygiene Data'!D27)))</f>
        <v/>
      </c>
      <c r="DQ33" s="369" t="str">
        <f ca="1">+IF(OFFSET('Hygiene Data'!$D$13,0,10*ROW('Hygiene Data'!D27))="","",OFFSET('Hygiene Data'!$D$13,0,10*ROW('Hygiene Data'!D27)))</f>
        <v/>
      </c>
      <c r="DR33" s="369" t="str">
        <f ca="1">+IF(OFFSET('Hygiene Data'!$E$11,0,10*ROW('Hygiene Data'!E27))="","",OFFSET('Hygiene Data'!$E$11,0,10*ROW('Hygiene Data'!E27)))</f>
        <v/>
      </c>
      <c r="DS33" s="369" t="str">
        <f ca="1">+IF(OFFSET('Hygiene Data'!$E$12,0,10*ROW('Hygiene Data'!E27))="","",OFFSET('Hygiene Data'!$E$12,0,10*ROW('Hygiene Data'!E27)))</f>
        <v/>
      </c>
      <c r="DT33" s="369" t="str">
        <f ca="1">+IF(OFFSET('Hygiene Data'!$E$13,0,10*ROW('Hygiene Data'!E27))="","",OFFSET('Hygiene Data'!$E$13,0,10*ROW('Hygiene Data'!E27)))</f>
        <v/>
      </c>
      <c r="DU33" s="369" t="str">
        <f ca="1">+IF(OFFSET('Hygiene Data'!$F$11,0,10*ROW('Hygiene Data'!F27))="","",OFFSET('Hygiene Data'!$F$11,0,10*ROW('Hygiene Data'!F27)))</f>
        <v/>
      </c>
      <c r="DV33" s="369" t="str">
        <f ca="1">+IF(OFFSET('Hygiene Data'!$F$12,0,10*ROW('Hygiene Data'!F27))="","",OFFSET('Hygiene Data'!$F$12,0,10*ROW('Hygiene Data'!F27)))</f>
        <v/>
      </c>
      <c r="DW33" s="369" t="str">
        <f ca="1">+IF(OFFSET('Hygiene Data'!$F$13,0,10*ROW('Hygiene Data'!F27))="","",OFFSET('Hygiene Data'!$F$13,0,10*ROW('Hygiene Data'!F27)))</f>
        <v/>
      </c>
      <c r="DX33" s="369" t="str">
        <f ca="1">+IF(OFFSET('Hygiene Data'!$G$11,0,10*ROW('Hygiene Data'!G27))="","",OFFSET('Hygiene Data'!$G$11,0,10*ROW('Hygiene Data'!G27)))</f>
        <v/>
      </c>
      <c r="DY33" s="369" t="str">
        <f ca="1">+IF(OFFSET('Hygiene Data'!$G$12,0,10*ROW('Hygiene Data'!G27))="","",OFFSET('Hygiene Data'!$G$12,0,10*ROW('Hygiene Data'!G27)))</f>
        <v/>
      </c>
      <c r="DZ33" s="369" t="str">
        <f ca="1">+IF(OFFSET('Hygiene Data'!$G$13,0,10*ROW('Hygiene Data'!G27))="","",OFFSET('Hygiene Data'!$G$13,0,10*ROW('Hygiene Data'!G27)))</f>
        <v/>
      </c>
      <c r="EA33" s="369" t="str">
        <f ca="1">+IF(OFFSET('Hygiene Data'!$H$11,0,10*ROW('Hygiene Data'!H27))="","",OFFSET('Hygiene Data'!$H$11,0,10*ROW('Hygiene Data'!H27)))</f>
        <v/>
      </c>
      <c r="EB33" s="369" t="str">
        <f ca="1">+IF(OFFSET('Hygiene Data'!$H$12,0,10*ROW('Hygiene Data'!H27))="","",OFFSET('Hygiene Data'!$H$12,0,10*ROW('Hygiene Data'!H27)))</f>
        <v/>
      </c>
      <c r="EC33" s="369" t="str">
        <f ca="1">+IF(OFFSET('Hygiene Data'!$H$13,0,10*ROW('Hygiene Data'!H27))="","",OFFSET('Hygiene Data'!$H$13,0,10*ROW('Hygiene Data'!H27)))</f>
        <v/>
      </c>
      <c r="ED33" s="369" t="str">
        <f ca="1">+IF(OFFSET('Hygiene Data'!$I$11,0,10*ROW('Hygiene Data'!I27))="","",OFFSET('Hygiene Data'!$I$11,0,10*ROW('Hygiene Data'!I27)))</f>
        <v/>
      </c>
      <c r="EE33" s="369" t="str">
        <f ca="1">+IF(OFFSET('Hygiene Data'!$I$12,0,10*ROW('Hygiene Data'!I27))="","",OFFSET('Hygiene Data'!$I$12,0,10*ROW('Hygiene Data'!I27)))</f>
        <v/>
      </c>
      <c r="EF33" s="369" t="str">
        <f ca="1">+IF(OFFSET('Hygiene Data'!$I$13,0,10*ROW('Hygiene Data'!I27))="","",OFFSET('Hygiene Data'!$I$13,0,10*ROW('Hygiene Data'!I27)))</f>
        <v/>
      </c>
    </row>
    <row r="34" spans="1:136" x14ac:dyDescent="0.25">
      <c r="A34" s="478" t="str">
        <f ca="1">+IF(OFFSET('Water Data'!$B$2,0,10*ROW('Water Data'!E28))="","",OFFSET('Water Data'!$B$2,0,10*ROW('Water Data'!E28)))</f>
        <v/>
      </c>
      <c r="B34" s="47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5" t="str">
        <f t="shared" ca="1" si="0"/>
        <v/>
      </c>
      <c r="D34" s="50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9" t="str">
        <f ca="1">+IF(OFFSET('Water Data'!$D$27,0,10*ROW('Water Data'!D28))="","",OFFSET('Water Data'!$D$27,0,10*ROW('Water Data'!D28)))</f>
        <v/>
      </c>
      <c r="BT34" s="369" t="str">
        <f ca="1">+IF(OFFSET('Water Data'!$D$28,0,10*ROW('Water Data'!D28))="","",OFFSET('Water Data'!$D$28,0,10*ROW('Water Data'!D28)))</f>
        <v/>
      </c>
      <c r="BU34" s="369" t="str">
        <f ca="1">+IF(OFFSET('Water Data'!$D$29,0,10*ROW('Water Data'!D28))="","",OFFSET('Water Data'!$D$29,0,10*ROW('Water Data'!D28)))</f>
        <v/>
      </c>
      <c r="BV34" s="369" t="str">
        <f ca="1">+IF(OFFSET('Water Data'!$E$27,0,10*ROW('Water Data'!E28))="","",OFFSET('Water Data'!$E$27,0,10*ROW('Water Data'!E28)))</f>
        <v/>
      </c>
      <c r="BW34" s="369" t="str">
        <f ca="1">+IF(OFFSET('Water Data'!$E$28,0,10*ROW('Water Data'!E28))="","",OFFSET('Water Data'!$E$28,0,10*ROW('Water Data'!E28)))</f>
        <v/>
      </c>
      <c r="BX34" s="369" t="str">
        <f ca="1">+IF(OFFSET('Water Data'!$E$29,0,10*ROW('Water Data'!E28))="","",OFFSET('Water Data'!$E$29,0,10*ROW('Water Data'!E28)))</f>
        <v/>
      </c>
      <c r="BY34" s="369" t="str">
        <f ca="1">+IF(OFFSET('Water Data'!$F$27,0,10*ROW('Water Data'!F28))="","",OFFSET('Water Data'!$F$27,0,10*ROW('Water Data'!F28)))</f>
        <v/>
      </c>
      <c r="BZ34" s="369" t="str">
        <f ca="1">+IF(OFFSET('Water Data'!$F$28,0,10*ROW('Water Data'!F28))="","",OFFSET('Water Data'!$F$28,0,10*ROW('Water Data'!F28)))</f>
        <v/>
      </c>
      <c r="CA34" s="369" t="str">
        <f ca="1">+IF(OFFSET('Water Data'!$F$29,0,10*ROW('Water Data'!F28))="","",OFFSET('Water Data'!$F$29,0,10*ROW('Water Data'!F28)))</f>
        <v/>
      </c>
      <c r="CB34" s="369" t="str">
        <f ca="1">+IF(OFFSET('Water Data'!$G$27,0,10*ROW('Water Data'!G28))="","",OFFSET('Water Data'!$G$27,0,10*ROW('Water Data'!G28)))</f>
        <v/>
      </c>
      <c r="CC34" s="369" t="str">
        <f ca="1">+IF(OFFSET('Water Data'!$G$28,0,10*ROW('Water Data'!G28))="","",OFFSET('Water Data'!$G$28,0,10*ROW('Water Data'!G28)))</f>
        <v/>
      </c>
      <c r="CD34" s="369" t="str">
        <f ca="1">+IF(OFFSET('Water Data'!$G$29,0,10*ROW('Water Data'!G28))="","",OFFSET('Water Data'!$G$29,0,10*ROW('Water Data'!G28)))</f>
        <v/>
      </c>
      <c r="CE34" s="369" t="str">
        <f ca="1">+IF(OFFSET('Water Data'!$H$27,0,10*ROW('Water Data'!H28))="","",OFFSET('Water Data'!$H$27,0,10*ROW('Water Data'!H28)))</f>
        <v/>
      </c>
      <c r="CF34" s="369" t="str">
        <f ca="1">+IF(OFFSET('Water Data'!$H$28,0,10*ROW('Water Data'!H28))="","",OFFSET('Water Data'!$H$28,0,10*ROW('Water Data'!H28)))</f>
        <v/>
      </c>
      <c r="CG34" s="369" t="str">
        <f ca="1">+IF(OFFSET('Water Data'!$H$29,0,10*ROW('Water Data'!H28))="","",OFFSET('Water Data'!$H$29,0,10*ROW('Water Data'!H28)))</f>
        <v/>
      </c>
      <c r="CH34" s="369" t="str">
        <f ca="1">+IF(OFFSET('Water Data'!$I$27,0,10*ROW('Water Data'!I28))="","",OFFSET('Water Data'!$I$27,0,10*ROW('Water Data'!I28)))</f>
        <v/>
      </c>
      <c r="CI34" s="369" t="str">
        <f ca="1">+IF(OFFSET('Water Data'!$I$28,0,10*ROW('Water Data'!I28))="","",OFFSET('Water Data'!$I$28,0,10*ROW('Water Data'!I28)))</f>
        <v/>
      </c>
      <c r="CJ34" s="369" t="str">
        <f ca="1">+IF(OFFSET('Water Data'!$I$29,0,10*ROW('Water Data'!I28))="","",OFFSET('Water Data'!$I$29,0,10*ROW('Water Data'!I28)))</f>
        <v/>
      </c>
      <c r="CK34" s="369" t="str">
        <f ca="1">+IF(OFFSET('Sanitation Data'!$D$28,0,10*ROW('Sanitation Data'!D28))="","",OFFSET('Sanitation Data'!$D$28,0,10*ROW('Sanitation Data'!D28)))</f>
        <v/>
      </c>
      <c r="CL34" s="369" t="str">
        <f ca="1">+IF(OFFSET('Sanitation Data'!$D$29,0,10*ROW('Sanitation Data'!D28))="","",OFFSET('Sanitation Data'!$D$29,0,10*ROW('Sanitation Data'!D28)))</f>
        <v/>
      </c>
      <c r="CM34" s="369" t="str">
        <f ca="1">+IF(OFFSET('Sanitation Data'!$D$30,0,10*ROW('Sanitation Data'!D28))="","",OFFSET('Sanitation Data'!$D$30,0,10*ROW('Sanitation Data'!D28)))</f>
        <v/>
      </c>
      <c r="CN34" s="369" t="str">
        <f ca="1">+IF(OFFSET('Sanitation Data'!$D$31,0,10*ROW('Sanitation Data'!D28))="","",OFFSET('Sanitation Data'!$D$31,0,10*ROW('Sanitation Data'!D28)))</f>
        <v/>
      </c>
      <c r="CO34" s="369" t="str">
        <f ca="1">+IF(OFFSET('Sanitation Data'!$D$32,0,10*ROW('Sanitation Data'!D28))="","",OFFSET('Sanitation Data'!$D$32,0,10*ROW('Sanitation Data'!D28)))</f>
        <v/>
      </c>
      <c r="CP34" s="369" t="str">
        <f ca="1">+IF(OFFSET('Sanitation Data'!$E$28,0,10*ROW('Sanitation Data'!E28))="","",OFFSET('Sanitation Data'!$E$28,0,10*ROW('Sanitation Data'!E28)))</f>
        <v/>
      </c>
      <c r="CQ34" s="369" t="str">
        <f ca="1">+IF(OFFSET('Sanitation Data'!$E$29,0,10*ROW('Sanitation Data'!E28))="","",OFFSET('Sanitation Data'!$E$29,0,10*ROW('Sanitation Data'!E28)))</f>
        <v/>
      </c>
      <c r="CR34" s="369" t="str">
        <f ca="1">+IF(OFFSET('Sanitation Data'!$E$30,0,10*ROW('Sanitation Data'!E28))="","",OFFSET('Sanitation Data'!$E$30,0,10*ROW('Sanitation Data'!E28)))</f>
        <v/>
      </c>
      <c r="CS34" s="369" t="str">
        <f ca="1">+IF(OFFSET('Sanitation Data'!$E$31,0,10*ROW('Sanitation Data'!E28))="","",OFFSET('Sanitation Data'!$E$31,0,10*ROW('Sanitation Data'!E28)))</f>
        <v/>
      </c>
      <c r="CT34" s="369" t="str">
        <f ca="1">+IF(OFFSET('Sanitation Data'!$E$32,0,10*ROW('Sanitation Data'!E28))="","",OFFSET('Sanitation Data'!$E$32,0,10*ROW('Sanitation Data'!E28)))</f>
        <v/>
      </c>
      <c r="CU34" s="369" t="str">
        <f ca="1">+IF(OFFSET('Sanitation Data'!$F$28,0,10*ROW('Sanitation Data'!F28))="","",OFFSET('Sanitation Data'!$F$28,0,10*ROW('Sanitation Data'!F28)))</f>
        <v/>
      </c>
      <c r="CV34" s="369" t="str">
        <f ca="1">+IF(OFFSET('Sanitation Data'!$F$29,0,10*ROW('Sanitation Data'!F28))="","",OFFSET('Sanitation Data'!$F$29,0,10*ROW('Sanitation Data'!F28)))</f>
        <v/>
      </c>
      <c r="CW34" s="369" t="str">
        <f ca="1">+IF(OFFSET('Sanitation Data'!$F$30,0,10*ROW('Sanitation Data'!F28))="","",OFFSET('Sanitation Data'!$F$30,0,10*ROW('Sanitation Data'!F28)))</f>
        <v/>
      </c>
      <c r="CX34" s="369" t="str">
        <f ca="1">+IF(OFFSET('Sanitation Data'!$F$31,0,10*ROW('Sanitation Data'!F28))="","",OFFSET('Sanitation Data'!$F$31,0,10*ROW('Sanitation Data'!F28)))</f>
        <v/>
      </c>
      <c r="CY34" s="369" t="str">
        <f ca="1">+IF(OFFSET('Sanitation Data'!$F$32,0,10*ROW('Sanitation Data'!F28))="","",OFFSET('Sanitation Data'!$F$32,0,10*ROW('Sanitation Data'!F28)))</f>
        <v/>
      </c>
      <c r="CZ34" s="369" t="str">
        <f ca="1">+IF(OFFSET('Sanitation Data'!$G$28,0,10*ROW('Sanitation Data'!G28))="","",OFFSET('Sanitation Data'!$G$28,0,10*ROW('Sanitation Data'!G28)))</f>
        <v/>
      </c>
      <c r="DA34" s="369" t="str">
        <f ca="1">+IF(OFFSET('Sanitation Data'!$G$29,0,10*ROW('Sanitation Data'!G28))="","",OFFSET('Sanitation Data'!$G$29,0,10*ROW('Sanitation Data'!G28)))</f>
        <v/>
      </c>
      <c r="DB34" s="369" t="str">
        <f ca="1">+IF(OFFSET('Sanitation Data'!$G$30,0,10*ROW('Sanitation Data'!G28))="","",OFFSET('Sanitation Data'!$G$30,0,10*ROW('Sanitation Data'!G28)))</f>
        <v/>
      </c>
      <c r="DC34" s="369" t="str">
        <f ca="1">+IF(OFFSET('Sanitation Data'!$G$31,0,10*ROW('Sanitation Data'!G28))="","",OFFSET('Sanitation Data'!$G$31,0,10*ROW('Sanitation Data'!G28)))</f>
        <v/>
      </c>
      <c r="DD34" s="369" t="str">
        <f ca="1">+IF(OFFSET('Sanitation Data'!$G$32,0,10*ROW('Sanitation Data'!G28))="","",OFFSET('Sanitation Data'!$G$32,0,10*ROW('Sanitation Data'!G28)))</f>
        <v/>
      </c>
      <c r="DE34" s="369" t="str">
        <f ca="1">+IF(OFFSET('Sanitation Data'!$H$28,0,10*ROW('Sanitation Data'!H28))="","",OFFSET('Sanitation Data'!$H$28,0,10*ROW('Sanitation Data'!H28)))</f>
        <v/>
      </c>
      <c r="DF34" s="369" t="str">
        <f ca="1">+IF(OFFSET('Sanitation Data'!$H$29,0,10*ROW('Sanitation Data'!H28))="","",OFFSET('Sanitation Data'!$H$29,0,10*ROW('Sanitation Data'!H28)))</f>
        <v/>
      </c>
      <c r="DG34" s="369" t="str">
        <f ca="1">+IF(OFFSET('Sanitation Data'!$H$30,0,10*ROW('Sanitation Data'!H28))="","",OFFSET('Sanitation Data'!$H$30,0,10*ROW('Sanitation Data'!H28)))</f>
        <v/>
      </c>
      <c r="DH34" s="369" t="str">
        <f ca="1">+IF(OFFSET('Sanitation Data'!$H$31,0,10*ROW('Sanitation Data'!H28))="","",OFFSET('Sanitation Data'!$H$31,0,10*ROW('Sanitation Data'!H28)))</f>
        <v/>
      </c>
      <c r="DI34" s="369" t="str">
        <f ca="1">+IF(OFFSET('Sanitation Data'!$H$32,0,10*ROW('Sanitation Data'!H28))="","",OFFSET('Sanitation Data'!$H$32,0,10*ROW('Sanitation Data'!H28)))</f>
        <v/>
      </c>
      <c r="DJ34" s="369" t="str">
        <f ca="1">+IF(OFFSET('Sanitation Data'!$I$28,0,10*ROW('Sanitation Data'!I28))="","",OFFSET('Sanitation Data'!$I$28,0,10*ROW('Sanitation Data'!I28)))</f>
        <v/>
      </c>
      <c r="DK34" s="369" t="str">
        <f ca="1">+IF(OFFSET('Sanitation Data'!$I$29,0,10*ROW('Sanitation Data'!I28))="","",OFFSET('Sanitation Data'!$I$29,0,10*ROW('Sanitation Data'!I28)))</f>
        <v/>
      </c>
      <c r="DL34" s="369" t="str">
        <f ca="1">+IF(OFFSET('Sanitation Data'!$I$30,0,10*ROW('Sanitation Data'!I28))="","",OFFSET('Sanitation Data'!$I$30,0,10*ROW('Sanitation Data'!I28)))</f>
        <v/>
      </c>
      <c r="DM34" s="369" t="str">
        <f ca="1">+IF(OFFSET('Sanitation Data'!$I$31,0,10*ROW('Sanitation Data'!I28))="","",OFFSET('Sanitation Data'!$I$31,0,10*ROW('Sanitation Data'!I28)))</f>
        <v/>
      </c>
      <c r="DN34" s="369" t="str">
        <f ca="1">+IF(OFFSET('Sanitation Data'!$I$32,0,10*ROW('Sanitation Data'!I28))="","",OFFSET('Sanitation Data'!$I$32,0,10*ROW('Sanitation Data'!I28)))</f>
        <v/>
      </c>
      <c r="DO34" s="369" t="str">
        <f ca="1">+IF(OFFSET('Hygiene Data'!$D$11,0,10*ROW('Hygiene Data'!D28))="","",OFFSET('Hygiene Data'!$D$11,0,10*ROW('Hygiene Data'!D28)))</f>
        <v/>
      </c>
      <c r="DP34" s="369" t="str">
        <f ca="1">+IF(OFFSET('Hygiene Data'!$D$12,0,10*ROW('Hygiene Data'!D28))="","",OFFSET('Hygiene Data'!$D$12,0,10*ROW('Hygiene Data'!D28)))</f>
        <v/>
      </c>
      <c r="DQ34" s="369" t="str">
        <f ca="1">+IF(OFFSET('Hygiene Data'!$D$13,0,10*ROW('Hygiene Data'!D28))="","",OFFSET('Hygiene Data'!$D$13,0,10*ROW('Hygiene Data'!D28)))</f>
        <v/>
      </c>
      <c r="DR34" s="369" t="str">
        <f ca="1">+IF(OFFSET('Hygiene Data'!$E$11,0,10*ROW('Hygiene Data'!E28))="","",OFFSET('Hygiene Data'!$E$11,0,10*ROW('Hygiene Data'!E28)))</f>
        <v/>
      </c>
      <c r="DS34" s="369" t="str">
        <f ca="1">+IF(OFFSET('Hygiene Data'!$E$12,0,10*ROW('Hygiene Data'!E28))="","",OFFSET('Hygiene Data'!$E$12,0,10*ROW('Hygiene Data'!E28)))</f>
        <v/>
      </c>
      <c r="DT34" s="369" t="str">
        <f ca="1">+IF(OFFSET('Hygiene Data'!$E$13,0,10*ROW('Hygiene Data'!E28))="","",OFFSET('Hygiene Data'!$E$13,0,10*ROW('Hygiene Data'!E28)))</f>
        <v/>
      </c>
      <c r="DU34" s="369" t="str">
        <f ca="1">+IF(OFFSET('Hygiene Data'!$F$11,0,10*ROW('Hygiene Data'!F28))="","",OFFSET('Hygiene Data'!$F$11,0,10*ROW('Hygiene Data'!F28)))</f>
        <v/>
      </c>
      <c r="DV34" s="369" t="str">
        <f ca="1">+IF(OFFSET('Hygiene Data'!$F$12,0,10*ROW('Hygiene Data'!F28))="","",OFFSET('Hygiene Data'!$F$12,0,10*ROW('Hygiene Data'!F28)))</f>
        <v/>
      </c>
      <c r="DW34" s="369" t="str">
        <f ca="1">+IF(OFFSET('Hygiene Data'!$F$13,0,10*ROW('Hygiene Data'!F28))="","",OFFSET('Hygiene Data'!$F$13,0,10*ROW('Hygiene Data'!F28)))</f>
        <v/>
      </c>
      <c r="DX34" s="369" t="str">
        <f ca="1">+IF(OFFSET('Hygiene Data'!$G$11,0,10*ROW('Hygiene Data'!G28))="","",OFFSET('Hygiene Data'!$G$11,0,10*ROW('Hygiene Data'!G28)))</f>
        <v/>
      </c>
      <c r="DY34" s="369" t="str">
        <f ca="1">+IF(OFFSET('Hygiene Data'!$G$12,0,10*ROW('Hygiene Data'!G28))="","",OFFSET('Hygiene Data'!$G$12,0,10*ROW('Hygiene Data'!G28)))</f>
        <v/>
      </c>
      <c r="DZ34" s="369" t="str">
        <f ca="1">+IF(OFFSET('Hygiene Data'!$G$13,0,10*ROW('Hygiene Data'!G28))="","",OFFSET('Hygiene Data'!$G$13,0,10*ROW('Hygiene Data'!G28)))</f>
        <v/>
      </c>
      <c r="EA34" s="369" t="str">
        <f ca="1">+IF(OFFSET('Hygiene Data'!$H$11,0,10*ROW('Hygiene Data'!H28))="","",OFFSET('Hygiene Data'!$H$11,0,10*ROW('Hygiene Data'!H28)))</f>
        <v/>
      </c>
      <c r="EB34" s="369" t="str">
        <f ca="1">+IF(OFFSET('Hygiene Data'!$H$12,0,10*ROW('Hygiene Data'!H28))="","",OFFSET('Hygiene Data'!$H$12,0,10*ROW('Hygiene Data'!H28)))</f>
        <v/>
      </c>
      <c r="EC34" s="369" t="str">
        <f ca="1">+IF(OFFSET('Hygiene Data'!$H$13,0,10*ROW('Hygiene Data'!H28))="","",OFFSET('Hygiene Data'!$H$13,0,10*ROW('Hygiene Data'!H28)))</f>
        <v/>
      </c>
      <c r="ED34" s="369" t="str">
        <f ca="1">+IF(OFFSET('Hygiene Data'!$I$11,0,10*ROW('Hygiene Data'!I28))="","",OFFSET('Hygiene Data'!$I$11,0,10*ROW('Hygiene Data'!I28)))</f>
        <v/>
      </c>
      <c r="EE34" s="369" t="str">
        <f ca="1">+IF(OFFSET('Hygiene Data'!$I$12,0,10*ROW('Hygiene Data'!I28))="","",OFFSET('Hygiene Data'!$I$12,0,10*ROW('Hygiene Data'!I28)))</f>
        <v/>
      </c>
      <c r="EF34" s="369" t="str">
        <f ca="1">+IF(OFFSET('Hygiene Data'!$I$13,0,10*ROW('Hygiene Data'!I28))="","",OFFSET('Hygiene Data'!$I$13,0,10*ROW('Hygiene Data'!I28)))</f>
        <v/>
      </c>
    </row>
    <row r="35" spans="1:136" x14ac:dyDescent="0.25">
      <c r="A35" s="478" t="str">
        <f ca="1">+IF(OFFSET('Water Data'!$B$2,0,10*ROW('Water Data'!E29))="","",OFFSET('Water Data'!$B$2,0,10*ROW('Water Data'!E29)))</f>
        <v/>
      </c>
      <c r="B35" s="47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5" t="str">
        <f t="shared" ca="1" si="0"/>
        <v/>
      </c>
      <c r="D35" s="50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9" t="str">
        <f ca="1">+IF(OFFSET('Water Data'!$D$27,0,10*ROW('Water Data'!D29))="","",OFFSET('Water Data'!$D$27,0,10*ROW('Water Data'!D29)))</f>
        <v/>
      </c>
      <c r="BT35" s="369" t="str">
        <f ca="1">+IF(OFFSET('Water Data'!$D$28,0,10*ROW('Water Data'!D29))="","",OFFSET('Water Data'!$D$28,0,10*ROW('Water Data'!D29)))</f>
        <v/>
      </c>
      <c r="BU35" s="369" t="str">
        <f ca="1">+IF(OFFSET('Water Data'!$D$29,0,10*ROW('Water Data'!D29))="","",OFFSET('Water Data'!$D$29,0,10*ROW('Water Data'!D29)))</f>
        <v/>
      </c>
      <c r="BV35" s="369" t="str">
        <f ca="1">+IF(OFFSET('Water Data'!$E$27,0,10*ROW('Water Data'!E29))="","",OFFSET('Water Data'!$E$27,0,10*ROW('Water Data'!E29)))</f>
        <v/>
      </c>
      <c r="BW35" s="369" t="str">
        <f ca="1">+IF(OFFSET('Water Data'!$E$28,0,10*ROW('Water Data'!E29))="","",OFFSET('Water Data'!$E$28,0,10*ROW('Water Data'!E29)))</f>
        <v/>
      </c>
      <c r="BX35" s="369" t="str">
        <f ca="1">+IF(OFFSET('Water Data'!$E$29,0,10*ROW('Water Data'!E29))="","",OFFSET('Water Data'!$E$29,0,10*ROW('Water Data'!E29)))</f>
        <v/>
      </c>
      <c r="BY35" s="369" t="str">
        <f ca="1">+IF(OFFSET('Water Data'!$F$27,0,10*ROW('Water Data'!F29))="","",OFFSET('Water Data'!$F$27,0,10*ROW('Water Data'!F29)))</f>
        <v/>
      </c>
      <c r="BZ35" s="369" t="str">
        <f ca="1">+IF(OFFSET('Water Data'!$F$28,0,10*ROW('Water Data'!F29))="","",OFFSET('Water Data'!$F$28,0,10*ROW('Water Data'!F29)))</f>
        <v/>
      </c>
      <c r="CA35" s="369" t="str">
        <f ca="1">+IF(OFFSET('Water Data'!$F$29,0,10*ROW('Water Data'!F29))="","",OFFSET('Water Data'!$F$29,0,10*ROW('Water Data'!F29)))</f>
        <v/>
      </c>
      <c r="CB35" s="369" t="str">
        <f ca="1">+IF(OFFSET('Water Data'!$G$27,0,10*ROW('Water Data'!G29))="","",OFFSET('Water Data'!$G$27,0,10*ROW('Water Data'!G29)))</f>
        <v/>
      </c>
      <c r="CC35" s="369" t="str">
        <f ca="1">+IF(OFFSET('Water Data'!$G$28,0,10*ROW('Water Data'!G29))="","",OFFSET('Water Data'!$G$28,0,10*ROW('Water Data'!G29)))</f>
        <v/>
      </c>
      <c r="CD35" s="369" t="str">
        <f ca="1">+IF(OFFSET('Water Data'!$G$29,0,10*ROW('Water Data'!G29))="","",OFFSET('Water Data'!$G$29,0,10*ROW('Water Data'!G29)))</f>
        <v/>
      </c>
      <c r="CE35" s="369" t="str">
        <f ca="1">+IF(OFFSET('Water Data'!$H$27,0,10*ROW('Water Data'!H29))="","",OFFSET('Water Data'!$H$27,0,10*ROW('Water Data'!H29)))</f>
        <v/>
      </c>
      <c r="CF35" s="369" t="str">
        <f ca="1">+IF(OFFSET('Water Data'!$H$28,0,10*ROW('Water Data'!H29))="","",OFFSET('Water Data'!$H$28,0,10*ROW('Water Data'!H29)))</f>
        <v/>
      </c>
      <c r="CG35" s="369" t="str">
        <f ca="1">+IF(OFFSET('Water Data'!$H$29,0,10*ROW('Water Data'!H29))="","",OFFSET('Water Data'!$H$29,0,10*ROW('Water Data'!H29)))</f>
        <v/>
      </c>
      <c r="CH35" s="369" t="str">
        <f ca="1">+IF(OFFSET('Water Data'!$I$27,0,10*ROW('Water Data'!I29))="","",OFFSET('Water Data'!$I$27,0,10*ROW('Water Data'!I29)))</f>
        <v/>
      </c>
      <c r="CI35" s="369" t="str">
        <f ca="1">+IF(OFFSET('Water Data'!$I$28,0,10*ROW('Water Data'!I29))="","",OFFSET('Water Data'!$I$28,0,10*ROW('Water Data'!I29)))</f>
        <v/>
      </c>
      <c r="CJ35" s="369" t="str">
        <f ca="1">+IF(OFFSET('Water Data'!$I$29,0,10*ROW('Water Data'!I29))="","",OFFSET('Water Data'!$I$29,0,10*ROW('Water Data'!I29)))</f>
        <v/>
      </c>
      <c r="CK35" s="369" t="str">
        <f ca="1">+IF(OFFSET('Sanitation Data'!$D$28,0,10*ROW('Sanitation Data'!D29))="","",OFFSET('Sanitation Data'!$D$28,0,10*ROW('Sanitation Data'!D29)))</f>
        <v/>
      </c>
      <c r="CL35" s="369" t="str">
        <f ca="1">+IF(OFFSET('Sanitation Data'!$D$29,0,10*ROW('Sanitation Data'!D29))="","",OFFSET('Sanitation Data'!$D$29,0,10*ROW('Sanitation Data'!D29)))</f>
        <v/>
      </c>
      <c r="CM35" s="369" t="str">
        <f ca="1">+IF(OFFSET('Sanitation Data'!$D$30,0,10*ROW('Sanitation Data'!D29))="","",OFFSET('Sanitation Data'!$D$30,0,10*ROW('Sanitation Data'!D29)))</f>
        <v/>
      </c>
      <c r="CN35" s="369" t="str">
        <f ca="1">+IF(OFFSET('Sanitation Data'!$D$31,0,10*ROW('Sanitation Data'!D29))="","",OFFSET('Sanitation Data'!$D$31,0,10*ROW('Sanitation Data'!D29)))</f>
        <v/>
      </c>
      <c r="CO35" s="369" t="str">
        <f ca="1">+IF(OFFSET('Sanitation Data'!$D$32,0,10*ROW('Sanitation Data'!D29))="","",OFFSET('Sanitation Data'!$D$32,0,10*ROW('Sanitation Data'!D29)))</f>
        <v/>
      </c>
      <c r="CP35" s="369" t="str">
        <f ca="1">+IF(OFFSET('Sanitation Data'!$E$28,0,10*ROW('Sanitation Data'!E29))="","",OFFSET('Sanitation Data'!$E$28,0,10*ROW('Sanitation Data'!E29)))</f>
        <v/>
      </c>
      <c r="CQ35" s="369" t="str">
        <f ca="1">+IF(OFFSET('Sanitation Data'!$E$29,0,10*ROW('Sanitation Data'!E29))="","",OFFSET('Sanitation Data'!$E$29,0,10*ROW('Sanitation Data'!E29)))</f>
        <v/>
      </c>
      <c r="CR35" s="369" t="str">
        <f ca="1">+IF(OFFSET('Sanitation Data'!$E$30,0,10*ROW('Sanitation Data'!E29))="","",OFFSET('Sanitation Data'!$E$30,0,10*ROW('Sanitation Data'!E29)))</f>
        <v/>
      </c>
      <c r="CS35" s="369" t="str">
        <f ca="1">+IF(OFFSET('Sanitation Data'!$E$31,0,10*ROW('Sanitation Data'!E29))="","",OFFSET('Sanitation Data'!$E$31,0,10*ROW('Sanitation Data'!E29)))</f>
        <v/>
      </c>
      <c r="CT35" s="369" t="str">
        <f ca="1">+IF(OFFSET('Sanitation Data'!$E$32,0,10*ROW('Sanitation Data'!E29))="","",OFFSET('Sanitation Data'!$E$32,0,10*ROW('Sanitation Data'!E29)))</f>
        <v/>
      </c>
      <c r="CU35" s="369" t="str">
        <f ca="1">+IF(OFFSET('Sanitation Data'!$F$28,0,10*ROW('Sanitation Data'!F29))="","",OFFSET('Sanitation Data'!$F$28,0,10*ROW('Sanitation Data'!F29)))</f>
        <v/>
      </c>
      <c r="CV35" s="369" t="str">
        <f ca="1">+IF(OFFSET('Sanitation Data'!$F$29,0,10*ROW('Sanitation Data'!F29))="","",OFFSET('Sanitation Data'!$F$29,0,10*ROW('Sanitation Data'!F29)))</f>
        <v/>
      </c>
      <c r="CW35" s="369" t="str">
        <f ca="1">+IF(OFFSET('Sanitation Data'!$F$30,0,10*ROW('Sanitation Data'!F29))="","",OFFSET('Sanitation Data'!$F$30,0,10*ROW('Sanitation Data'!F29)))</f>
        <v/>
      </c>
      <c r="CX35" s="369" t="str">
        <f ca="1">+IF(OFFSET('Sanitation Data'!$F$31,0,10*ROW('Sanitation Data'!F29))="","",OFFSET('Sanitation Data'!$F$31,0,10*ROW('Sanitation Data'!F29)))</f>
        <v/>
      </c>
      <c r="CY35" s="369" t="str">
        <f ca="1">+IF(OFFSET('Sanitation Data'!$F$32,0,10*ROW('Sanitation Data'!F29))="","",OFFSET('Sanitation Data'!$F$32,0,10*ROW('Sanitation Data'!F29)))</f>
        <v/>
      </c>
      <c r="CZ35" s="369" t="str">
        <f ca="1">+IF(OFFSET('Sanitation Data'!$G$28,0,10*ROW('Sanitation Data'!G29))="","",OFFSET('Sanitation Data'!$G$28,0,10*ROW('Sanitation Data'!G29)))</f>
        <v/>
      </c>
      <c r="DA35" s="369" t="str">
        <f ca="1">+IF(OFFSET('Sanitation Data'!$G$29,0,10*ROW('Sanitation Data'!G29))="","",OFFSET('Sanitation Data'!$G$29,0,10*ROW('Sanitation Data'!G29)))</f>
        <v/>
      </c>
      <c r="DB35" s="369" t="str">
        <f ca="1">+IF(OFFSET('Sanitation Data'!$G$30,0,10*ROW('Sanitation Data'!G29))="","",OFFSET('Sanitation Data'!$G$30,0,10*ROW('Sanitation Data'!G29)))</f>
        <v/>
      </c>
      <c r="DC35" s="369" t="str">
        <f ca="1">+IF(OFFSET('Sanitation Data'!$G$31,0,10*ROW('Sanitation Data'!G29))="","",OFFSET('Sanitation Data'!$G$31,0,10*ROW('Sanitation Data'!G29)))</f>
        <v/>
      </c>
      <c r="DD35" s="369" t="str">
        <f ca="1">+IF(OFFSET('Sanitation Data'!$G$32,0,10*ROW('Sanitation Data'!G29))="","",OFFSET('Sanitation Data'!$G$32,0,10*ROW('Sanitation Data'!G29)))</f>
        <v/>
      </c>
      <c r="DE35" s="369" t="str">
        <f ca="1">+IF(OFFSET('Sanitation Data'!$H$28,0,10*ROW('Sanitation Data'!H29))="","",OFFSET('Sanitation Data'!$H$28,0,10*ROW('Sanitation Data'!H29)))</f>
        <v/>
      </c>
      <c r="DF35" s="369" t="str">
        <f ca="1">+IF(OFFSET('Sanitation Data'!$H$29,0,10*ROW('Sanitation Data'!H29))="","",OFFSET('Sanitation Data'!$H$29,0,10*ROW('Sanitation Data'!H29)))</f>
        <v/>
      </c>
      <c r="DG35" s="369" t="str">
        <f ca="1">+IF(OFFSET('Sanitation Data'!$H$30,0,10*ROW('Sanitation Data'!H29))="","",OFFSET('Sanitation Data'!$H$30,0,10*ROW('Sanitation Data'!H29)))</f>
        <v/>
      </c>
      <c r="DH35" s="369" t="str">
        <f ca="1">+IF(OFFSET('Sanitation Data'!$H$31,0,10*ROW('Sanitation Data'!H29))="","",OFFSET('Sanitation Data'!$H$31,0,10*ROW('Sanitation Data'!H29)))</f>
        <v/>
      </c>
      <c r="DI35" s="369" t="str">
        <f ca="1">+IF(OFFSET('Sanitation Data'!$H$32,0,10*ROW('Sanitation Data'!H29))="","",OFFSET('Sanitation Data'!$H$32,0,10*ROW('Sanitation Data'!H29)))</f>
        <v/>
      </c>
      <c r="DJ35" s="369" t="str">
        <f ca="1">+IF(OFFSET('Sanitation Data'!$I$28,0,10*ROW('Sanitation Data'!I29))="","",OFFSET('Sanitation Data'!$I$28,0,10*ROW('Sanitation Data'!I29)))</f>
        <v/>
      </c>
      <c r="DK35" s="369" t="str">
        <f ca="1">+IF(OFFSET('Sanitation Data'!$I$29,0,10*ROW('Sanitation Data'!I29))="","",OFFSET('Sanitation Data'!$I$29,0,10*ROW('Sanitation Data'!I29)))</f>
        <v/>
      </c>
      <c r="DL35" s="369" t="str">
        <f ca="1">+IF(OFFSET('Sanitation Data'!$I$30,0,10*ROW('Sanitation Data'!I29))="","",OFFSET('Sanitation Data'!$I$30,0,10*ROW('Sanitation Data'!I29)))</f>
        <v/>
      </c>
      <c r="DM35" s="369" t="str">
        <f ca="1">+IF(OFFSET('Sanitation Data'!$I$31,0,10*ROW('Sanitation Data'!I29))="","",OFFSET('Sanitation Data'!$I$31,0,10*ROW('Sanitation Data'!I29)))</f>
        <v/>
      </c>
      <c r="DN35" s="369" t="str">
        <f ca="1">+IF(OFFSET('Sanitation Data'!$I$32,0,10*ROW('Sanitation Data'!I29))="","",OFFSET('Sanitation Data'!$I$32,0,10*ROW('Sanitation Data'!I29)))</f>
        <v/>
      </c>
      <c r="DO35" s="369" t="str">
        <f ca="1">+IF(OFFSET('Hygiene Data'!$D$11,0,10*ROW('Hygiene Data'!D29))="","",OFFSET('Hygiene Data'!$D$11,0,10*ROW('Hygiene Data'!D29)))</f>
        <v/>
      </c>
      <c r="DP35" s="369" t="str">
        <f ca="1">+IF(OFFSET('Hygiene Data'!$D$12,0,10*ROW('Hygiene Data'!D29))="","",OFFSET('Hygiene Data'!$D$12,0,10*ROW('Hygiene Data'!D29)))</f>
        <v/>
      </c>
      <c r="DQ35" s="369" t="str">
        <f ca="1">+IF(OFFSET('Hygiene Data'!$D$13,0,10*ROW('Hygiene Data'!D29))="","",OFFSET('Hygiene Data'!$D$13,0,10*ROW('Hygiene Data'!D29)))</f>
        <v/>
      </c>
      <c r="DR35" s="369" t="str">
        <f ca="1">+IF(OFFSET('Hygiene Data'!$E$11,0,10*ROW('Hygiene Data'!E29))="","",OFFSET('Hygiene Data'!$E$11,0,10*ROW('Hygiene Data'!E29)))</f>
        <v/>
      </c>
      <c r="DS35" s="369" t="str">
        <f ca="1">+IF(OFFSET('Hygiene Data'!$E$12,0,10*ROW('Hygiene Data'!E29))="","",OFFSET('Hygiene Data'!$E$12,0,10*ROW('Hygiene Data'!E29)))</f>
        <v/>
      </c>
      <c r="DT35" s="369" t="str">
        <f ca="1">+IF(OFFSET('Hygiene Data'!$E$13,0,10*ROW('Hygiene Data'!E29))="","",OFFSET('Hygiene Data'!$E$13,0,10*ROW('Hygiene Data'!E29)))</f>
        <v/>
      </c>
      <c r="DU35" s="369" t="str">
        <f ca="1">+IF(OFFSET('Hygiene Data'!$F$11,0,10*ROW('Hygiene Data'!F29))="","",OFFSET('Hygiene Data'!$F$11,0,10*ROW('Hygiene Data'!F29)))</f>
        <v/>
      </c>
      <c r="DV35" s="369" t="str">
        <f ca="1">+IF(OFFSET('Hygiene Data'!$F$12,0,10*ROW('Hygiene Data'!F29))="","",OFFSET('Hygiene Data'!$F$12,0,10*ROW('Hygiene Data'!F29)))</f>
        <v/>
      </c>
      <c r="DW35" s="369" t="str">
        <f ca="1">+IF(OFFSET('Hygiene Data'!$F$13,0,10*ROW('Hygiene Data'!F29))="","",OFFSET('Hygiene Data'!$F$13,0,10*ROW('Hygiene Data'!F29)))</f>
        <v/>
      </c>
      <c r="DX35" s="369" t="str">
        <f ca="1">+IF(OFFSET('Hygiene Data'!$G$11,0,10*ROW('Hygiene Data'!G29))="","",OFFSET('Hygiene Data'!$G$11,0,10*ROW('Hygiene Data'!G29)))</f>
        <v/>
      </c>
      <c r="DY35" s="369" t="str">
        <f ca="1">+IF(OFFSET('Hygiene Data'!$G$12,0,10*ROW('Hygiene Data'!G29))="","",OFFSET('Hygiene Data'!$G$12,0,10*ROW('Hygiene Data'!G29)))</f>
        <v/>
      </c>
      <c r="DZ35" s="369" t="str">
        <f ca="1">+IF(OFFSET('Hygiene Data'!$G$13,0,10*ROW('Hygiene Data'!G29))="","",OFFSET('Hygiene Data'!$G$13,0,10*ROW('Hygiene Data'!G29)))</f>
        <v/>
      </c>
      <c r="EA35" s="369" t="str">
        <f ca="1">+IF(OFFSET('Hygiene Data'!$H$11,0,10*ROW('Hygiene Data'!H29))="","",OFFSET('Hygiene Data'!$H$11,0,10*ROW('Hygiene Data'!H29)))</f>
        <v/>
      </c>
      <c r="EB35" s="369" t="str">
        <f ca="1">+IF(OFFSET('Hygiene Data'!$H$12,0,10*ROW('Hygiene Data'!H29))="","",OFFSET('Hygiene Data'!$H$12,0,10*ROW('Hygiene Data'!H29)))</f>
        <v/>
      </c>
      <c r="EC35" s="369" t="str">
        <f ca="1">+IF(OFFSET('Hygiene Data'!$H$13,0,10*ROW('Hygiene Data'!H29))="","",OFFSET('Hygiene Data'!$H$13,0,10*ROW('Hygiene Data'!H29)))</f>
        <v/>
      </c>
      <c r="ED35" s="369" t="str">
        <f ca="1">+IF(OFFSET('Hygiene Data'!$I$11,0,10*ROW('Hygiene Data'!I29))="","",OFFSET('Hygiene Data'!$I$11,0,10*ROW('Hygiene Data'!I29)))</f>
        <v/>
      </c>
      <c r="EE35" s="369" t="str">
        <f ca="1">+IF(OFFSET('Hygiene Data'!$I$12,0,10*ROW('Hygiene Data'!I29))="","",OFFSET('Hygiene Data'!$I$12,0,10*ROW('Hygiene Data'!I29)))</f>
        <v/>
      </c>
      <c r="EF35" s="369" t="str">
        <f ca="1">+IF(OFFSET('Hygiene Data'!$I$13,0,10*ROW('Hygiene Data'!I29))="","",OFFSET('Hygiene Data'!$I$13,0,10*ROW('Hygiene Data'!I29)))</f>
        <v/>
      </c>
    </row>
    <row r="36" spans="1:136" x14ac:dyDescent="0.25">
      <c r="A36" s="478" t="str">
        <f ca="1">+IF(OFFSET('Water Data'!$B$2,0,10*ROW('Water Data'!E30))="","",OFFSET('Water Data'!$B$2,0,10*ROW('Water Data'!E30)))</f>
        <v/>
      </c>
      <c r="B36" s="47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5" t="str">
        <f t="shared" ca="1" si="0"/>
        <v/>
      </c>
      <c r="D36" s="50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9" t="str">
        <f ca="1">+IF(OFFSET('Water Data'!$D$27,0,10*ROW('Water Data'!D30))="","",OFFSET('Water Data'!$D$27,0,10*ROW('Water Data'!D30)))</f>
        <v/>
      </c>
      <c r="BT36" s="369" t="str">
        <f ca="1">+IF(OFFSET('Water Data'!$D$28,0,10*ROW('Water Data'!D30))="","",OFFSET('Water Data'!$D$28,0,10*ROW('Water Data'!D30)))</f>
        <v/>
      </c>
      <c r="BU36" s="369" t="str">
        <f ca="1">+IF(OFFSET('Water Data'!$D$29,0,10*ROW('Water Data'!D30))="","",OFFSET('Water Data'!$D$29,0,10*ROW('Water Data'!D30)))</f>
        <v/>
      </c>
      <c r="BV36" s="369" t="str">
        <f ca="1">+IF(OFFSET('Water Data'!$E$27,0,10*ROW('Water Data'!E30))="","",OFFSET('Water Data'!$E$27,0,10*ROW('Water Data'!E30)))</f>
        <v/>
      </c>
      <c r="BW36" s="369" t="str">
        <f ca="1">+IF(OFFSET('Water Data'!$E$28,0,10*ROW('Water Data'!E30))="","",OFFSET('Water Data'!$E$28,0,10*ROW('Water Data'!E30)))</f>
        <v/>
      </c>
      <c r="BX36" s="369" t="str">
        <f ca="1">+IF(OFFSET('Water Data'!$E$29,0,10*ROW('Water Data'!E30))="","",OFFSET('Water Data'!$E$29,0,10*ROW('Water Data'!E30)))</f>
        <v/>
      </c>
      <c r="BY36" s="369" t="str">
        <f ca="1">+IF(OFFSET('Water Data'!$F$27,0,10*ROW('Water Data'!F30))="","",OFFSET('Water Data'!$F$27,0,10*ROW('Water Data'!F30)))</f>
        <v/>
      </c>
      <c r="BZ36" s="369" t="str">
        <f ca="1">+IF(OFFSET('Water Data'!$F$28,0,10*ROW('Water Data'!F30))="","",OFFSET('Water Data'!$F$28,0,10*ROW('Water Data'!F30)))</f>
        <v/>
      </c>
      <c r="CA36" s="369" t="str">
        <f ca="1">+IF(OFFSET('Water Data'!$F$29,0,10*ROW('Water Data'!F30))="","",OFFSET('Water Data'!$F$29,0,10*ROW('Water Data'!F30)))</f>
        <v/>
      </c>
      <c r="CB36" s="369" t="str">
        <f ca="1">+IF(OFFSET('Water Data'!$G$27,0,10*ROW('Water Data'!G30))="","",OFFSET('Water Data'!$G$27,0,10*ROW('Water Data'!G30)))</f>
        <v/>
      </c>
      <c r="CC36" s="369" t="str">
        <f ca="1">+IF(OFFSET('Water Data'!$G$28,0,10*ROW('Water Data'!G30))="","",OFFSET('Water Data'!$G$28,0,10*ROW('Water Data'!G30)))</f>
        <v/>
      </c>
      <c r="CD36" s="369" t="str">
        <f ca="1">+IF(OFFSET('Water Data'!$G$29,0,10*ROW('Water Data'!G30))="","",OFFSET('Water Data'!$G$29,0,10*ROW('Water Data'!G30)))</f>
        <v/>
      </c>
      <c r="CE36" s="369" t="str">
        <f ca="1">+IF(OFFSET('Water Data'!$H$27,0,10*ROW('Water Data'!H30))="","",OFFSET('Water Data'!$H$27,0,10*ROW('Water Data'!H30)))</f>
        <v/>
      </c>
      <c r="CF36" s="369" t="str">
        <f ca="1">+IF(OFFSET('Water Data'!$H$28,0,10*ROW('Water Data'!H30))="","",OFFSET('Water Data'!$H$28,0,10*ROW('Water Data'!H30)))</f>
        <v/>
      </c>
      <c r="CG36" s="369" t="str">
        <f ca="1">+IF(OFFSET('Water Data'!$H$29,0,10*ROW('Water Data'!H30))="","",OFFSET('Water Data'!$H$29,0,10*ROW('Water Data'!H30)))</f>
        <v/>
      </c>
      <c r="CH36" s="369" t="str">
        <f ca="1">+IF(OFFSET('Water Data'!$I$27,0,10*ROW('Water Data'!I30))="","",OFFSET('Water Data'!$I$27,0,10*ROW('Water Data'!I30)))</f>
        <v/>
      </c>
      <c r="CI36" s="369" t="str">
        <f ca="1">+IF(OFFSET('Water Data'!$I$28,0,10*ROW('Water Data'!I30))="","",OFFSET('Water Data'!$I$28,0,10*ROW('Water Data'!I30)))</f>
        <v/>
      </c>
      <c r="CJ36" s="369" t="str">
        <f ca="1">+IF(OFFSET('Water Data'!$I$29,0,10*ROW('Water Data'!I30))="","",OFFSET('Water Data'!$I$29,0,10*ROW('Water Data'!I30)))</f>
        <v/>
      </c>
      <c r="CK36" s="369" t="str">
        <f ca="1">+IF(OFFSET('Sanitation Data'!$D$28,0,10*ROW('Sanitation Data'!D30))="","",OFFSET('Sanitation Data'!$D$28,0,10*ROW('Sanitation Data'!D30)))</f>
        <v/>
      </c>
      <c r="CL36" s="369" t="str">
        <f ca="1">+IF(OFFSET('Sanitation Data'!$D$29,0,10*ROW('Sanitation Data'!D30))="","",OFFSET('Sanitation Data'!$D$29,0,10*ROW('Sanitation Data'!D30)))</f>
        <v/>
      </c>
      <c r="CM36" s="369" t="str">
        <f ca="1">+IF(OFFSET('Sanitation Data'!$D$30,0,10*ROW('Sanitation Data'!D30))="","",OFFSET('Sanitation Data'!$D$30,0,10*ROW('Sanitation Data'!D30)))</f>
        <v/>
      </c>
      <c r="CN36" s="369" t="str">
        <f ca="1">+IF(OFFSET('Sanitation Data'!$D$31,0,10*ROW('Sanitation Data'!D30))="","",OFFSET('Sanitation Data'!$D$31,0,10*ROW('Sanitation Data'!D30)))</f>
        <v/>
      </c>
      <c r="CO36" s="369" t="str">
        <f ca="1">+IF(OFFSET('Sanitation Data'!$D$32,0,10*ROW('Sanitation Data'!D30))="","",OFFSET('Sanitation Data'!$D$32,0,10*ROW('Sanitation Data'!D30)))</f>
        <v/>
      </c>
      <c r="CP36" s="369" t="str">
        <f ca="1">+IF(OFFSET('Sanitation Data'!$E$28,0,10*ROW('Sanitation Data'!E30))="","",OFFSET('Sanitation Data'!$E$28,0,10*ROW('Sanitation Data'!E30)))</f>
        <v/>
      </c>
      <c r="CQ36" s="369" t="str">
        <f ca="1">+IF(OFFSET('Sanitation Data'!$E$29,0,10*ROW('Sanitation Data'!E30))="","",OFFSET('Sanitation Data'!$E$29,0,10*ROW('Sanitation Data'!E30)))</f>
        <v/>
      </c>
      <c r="CR36" s="369" t="str">
        <f ca="1">+IF(OFFSET('Sanitation Data'!$E$30,0,10*ROW('Sanitation Data'!E30))="","",OFFSET('Sanitation Data'!$E$30,0,10*ROW('Sanitation Data'!E30)))</f>
        <v/>
      </c>
      <c r="CS36" s="369" t="str">
        <f ca="1">+IF(OFFSET('Sanitation Data'!$E$31,0,10*ROW('Sanitation Data'!E30))="","",OFFSET('Sanitation Data'!$E$31,0,10*ROW('Sanitation Data'!E30)))</f>
        <v/>
      </c>
      <c r="CT36" s="369" t="str">
        <f ca="1">+IF(OFFSET('Sanitation Data'!$E$32,0,10*ROW('Sanitation Data'!E30))="","",OFFSET('Sanitation Data'!$E$32,0,10*ROW('Sanitation Data'!E30)))</f>
        <v/>
      </c>
      <c r="CU36" s="369" t="str">
        <f ca="1">+IF(OFFSET('Sanitation Data'!$F$28,0,10*ROW('Sanitation Data'!F30))="","",OFFSET('Sanitation Data'!$F$28,0,10*ROW('Sanitation Data'!F30)))</f>
        <v/>
      </c>
      <c r="CV36" s="369" t="str">
        <f ca="1">+IF(OFFSET('Sanitation Data'!$F$29,0,10*ROW('Sanitation Data'!F30))="","",OFFSET('Sanitation Data'!$F$29,0,10*ROW('Sanitation Data'!F30)))</f>
        <v/>
      </c>
      <c r="CW36" s="369" t="str">
        <f ca="1">+IF(OFFSET('Sanitation Data'!$F$30,0,10*ROW('Sanitation Data'!F30))="","",OFFSET('Sanitation Data'!$F$30,0,10*ROW('Sanitation Data'!F30)))</f>
        <v/>
      </c>
      <c r="CX36" s="369" t="str">
        <f ca="1">+IF(OFFSET('Sanitation Data'!$F$31,0,10*ROW('Sanitation Data'!F30))="","",OFFSET('Sanitation Data'!$F$31,0,10*ROW('Sanitation Data'!F30)))</f>
        <v/>
      </c>
      <c r="CY36" s="369" t="str">
        <f ca="1">+IF(OFFSET('Sanitation Data'!$F$32,0,10*ROW('Sanitation Data'!F30))="","",OFFSET('Sanitation Data'!$F$32,0,10*ROW('Sanitation Data'!F30)))</f>
        <v/>
      </c>
      <c r="CZ36" s="369" t="str">
        <f ca="1">+IF(OFFSET('Sanitation Data'!$G$28,0,10*ROW('Sanitation Data'!G30))="","",OFFSET('Sanitation Data'!$G$28,0,10*ROW('Sanitation Data'!G30)))</f>
        <v/>
      </c>
      <c r="DA36" s="369" t="str">
        <f ca="1">+IF(OFFSET('Sanitation Data'!$G$29,0,10*ROW('Sanitation Data'!G30))="","",OFFSET('Sanitation Data'!$G$29,0,10*ROW('Sanitation Data'!G30)))</f>
        <v/>
      </c>
      <c r="DB36" s="369" t="str">
        <f ca="1">+IF(OFFSET('Sanitation Data'!$G$30,0,10*ROW('Sanitation Data'!G30))="","",OFFSET('Sanitation Data'!$G$30,0,10*ROW('Sanitation Data'!G30)))</f>
        <v/>
      </c>
      <c r="DC36" s="369" t="str">
        <f ca="1">+IF(OFFSET('Sanitation Data'!$G$31,0,10*ROW('Sanitation Data'!G30))="","",OFFSET('Sanitation Data'!$G$31,0,10*ROW('Sanitation Data'!G30)))</f>
        <v/>
      </c>
      <c r="DD36" s="369" t="str">
        <f ca="1">+IF(OFFSET('Sanitation Data'!$G$32,0,10*ROW('Sanitation Data'!G30))="","",OFFSET('Sanitation Data'!$G$32,0,10*ROW('Sanitation Data'!G30)))</f>
        <v/>
      </c>
      <c r="DE36" s="369" t="str">
        <f ca="1">+IF(OFFSET('Sanitation Data'!$H$28,0,10*ROW('Sanitation Data'!H30))="","",OFFSET('Sanitation Data'!$H$28,0,10*ROW('Sanitation Data'!H30)))</f>
        <v/>
      </c>
      <c r="DF36" s="369" t="str">
        <f ca="1">+IF(OFFSET('Sanitation Data'!$H$29,0,10*ROW('Sanitation Data'!H30))="","",OFFSET('Sanitation Data'!$H$29,0,10*ROW('Sanitation Data'!H30)))</f>
        <v/>
      </c>
      <c r="DG36" s="369" t="str">
        <f ca="1">+IF(OFFSET('Sanitation Data'!$H$30,0,10*ROW('Sanitation Data'!H30))="","",OFFSET('Sanitation Data'!$H$30,0,10*ROW('Sanitation Data'!H30)))</f>
        <v/>
      </c>
      <c r="DH36" s="369" t="str">
        <f ca="1">+IF(OFFSET('Sanitation Data'!$H$31,0,10*ROW('Sanitation Data'!H30))="","",OFFSET('Sanitation Data'!$H$31,0,10*ROW('Sanitation Data'!H30)))</f>
        <v/>
      </c>
      <c r="DI36" s="369" t="str">
        <f ca="1">+IF(OFFSET('Sanitation Data'!$H$32,0,10*ROW('Sanitation Data'!H30))="","",OFFSET('Sanitation Data'!$H$32,0,10*ROW('Sanitation Data'!H30)))</f>
        <v/>
      </c>
      <c r="DJ36" s="369" t="str">
        <f ca="1">+IF(OFFSET('Sanitation Data'!$I$28,0,10*ROW('Sanitation Data'!I30))="","",OFFSET('Sanitation Data'!$I$28,0,10*ROW('Sanitation Data'!I30)))</f>
        <v/>
      </c>
      <c r="DK36" s="369" t="str">
        <f ca="1">+IF(OFFSET('Sanitation Data'!$I$29,0,10*ROW('Sanitation Data'!I30))="","",OFFSET('Sanitation Data'!$I$29,0,10*ROW('Sanitation Data'!I30)))</f>
        <v/>
      </c>
      <c r="DL36" s="369" t="str">
        <f ca="1">+IF(OFFSET('Sanitation Data'!$I$30,0,10*ROW('Sanitation Data'!I30))="","",OFFSET('Sanitation Data'!$I$30,0,10*ROW('Sanitation Data'!I30)))</f>
        <v/>
      </c>
      <c r="DM36" s="369" t="str">
        <f ca="1">+IF(OFFSET('Sanitation Data'!$I$31,0,10*ROW('Sanitation Data'!I30))="","",OFFSET('Sanitation Data'!$I$31,0,10*ROW('Sanitation Data'!I30)))</f>
        <v/>
      </c>
      <c r="DN36" s="369" t="str">
        <f ca="1">+IF(OFFSET('Sanitation Data'!$I$32,0,10*ROW('Sanitation Data'!I30))="","",OFFSET('Sanitation Data'!$I$32,0,10*ROW('Sanitation Data'!I30)))</f>
        <v/>
      </c>
      <c r="DO36" s="369" t="str">
        <f ca="1">+IF(OFFSET('Hygiene Data'!$D$11,0,10*ROW('Hygiene Data'!D30))="","",OFFSET('Hygiene Data'!$D$11,0,10*ROW('Hygiene Data'!D30)))</f>
        <v/>
      </c>
      <c r="DP36" s="369" t="str">
        <f ca="1">+IF(OFFSET('Hygiene Data'!$D$12,0,10*ROW('Hygiene Data'!D30))="","",OFFSET('Hygiene Data'!$D$12,0,10*ROW('Hygiene Data'!D30)))</f>
        <v/>
      </c>
      <c r="DQ36" s="369" t="str">
        <f ca="1">+IF(OFFSET('Hygiene Data'!$D$13,0,10*ROW('Hygiene Data'!D30))="","",OFFSET('Hygiene Data'!$D$13,0,10*ROW('Hygiene Data'!D30)))</f>
        <v/>
      </c>
      <c r="DR36" s="369" t="str">
        <f ca="1">+IF(OFFSET('Hygiene Data'!$E$11,0,10*ROW('Hygiene Data'!E30))="","",OFFSET('Hygiene Data'!$E$11,0,10*ROW('Hygiene Data'!E30)))</f>
        <v/>
      </c>
      <c r="DS36" s="369" t="str">
        <f ca="1">+IF(OFFSET('Hygiene Data'!$E$12,0,10*ROW('Hygiene Data'!E30))="","",OFFSET('Hygiene Data'!$E$12,0,10*ROW('Hygiene Data'!E30)))</f>
        <v/>
      </c>
      <c r="DT36" s="369" t="str">
        <f ca="1">+IF(OFFSET('Hygiene Data'!$E$13,0,10*ROW('Hygiene Data'!E30))="","",OFFSET('Hygiene Data'!$E$13,0,10*ROW('Hygiene Data'!E30)))</f>
        <v/>
      </c>
      <c r="DU36" s="369" t="str">
        <f ca="1">+IF(OFFSET('Hygiene Data'!$F$11,0,10*ROW('Hygiene Data'!F30))="","",OFFSET('Hygiene Data'!$F$11,0,10*ROW('Hygiene Data'!F30)))</f>
        <v/>
      </c>
      <c r="DV36" s="369" t="str">
        <f ca="1">+IF(OFFSET('Hygiene Data'!$F$12,0,10*ROW('Hygiene Data'!F30))="","",OFFSET('Hygiene Data'!$F$12,0,10*ROW('Hygiene Data'!F30)))</f>
        <v/>
      </c>
      <c r="DW36" s="369" t="str">
        <f ca="1">+IF(OFFSET('Hygiene Data'!$F$13,0,10*ROW('Hygiene Data'!F30))="","",OFFSET('Hygiene Data'!$F$13,0,10*ROW('Hygiene Data'!F30)))</f>
        <v/>
      </c>
      <c r="DX36" s="369" t="str">
        <f ca="1">+IF(OFFSET('Hygiene Data'!$G$11,0,10*ROW('Hygiene Data'!G30))="","",OFFSET('Hygiene Data'!$G$11,0,10*ROW('Hygiene Data'!G30)))</f>
        <v/>
      </c>
      <c r="DY36" s="369" t="str">
        <f ca="1">+IF(OFFSET('Hygiene Data'!$G$12,0,10*ROW('Hygiene Data'!G30))="","",OFFSET('Hygiene Data'!$G$12,0,10*ROW('Hygiene Data'!G30)))</f>
        <v/>
      </c>
      <c r="DZ36" s="369" t="str">
        <f ca="1">+IF(OFFSET('Hygiene Data'!$G$13,0,10*ROW('Hygiene Data'!G30))="","",OFFSET('Hygiene Data'!$G$13,0,10*ROW('Hygiene Data'!G30)))</f>
        <v/>
      </c>
      <c r="EA36" s="369" t="str">
        <f ca="1">+IF(OFFSET('Hygiene Data'!$H$11,0,10*ROW('Hygiene Data'!H30))="","",OFFSET('Hygiene Data'!$H$11,0,10*ROW('Hygiene Data'!H30)))</f>
        <v/>
      </c>
      <c r="EB36" s="369" t="str">
        <f ca="1">+IF(OFFSET('Hygiene Data'!$H$12,0,10*ROW('Hygiene Data'!H30))="","",OFFSET('Hygiene Data'!$H$12,0,10*ROW('Hygiene Data'!H30)))</f>
        <v/>
      </c>
      <c r="EC36" s="369" t="str">
        <f ca="1">+IF(OFFSET('Hygiene Data'!$H$13,0,10*ROW('Hygiene Data'!H30))="","",OFFSET('Hygiene Data'!$H$13,0,10*ROW('Hygiene Data'!H30)))</f>
        <v/>
      </c>
      <c r="ED36" s="369" t="str">
        <f ca="1">+IF(OFFSET('Hygiene Data'!$I$11,0,10*ROW('Hygiene Data'!I30))="","",OFFSET('Hygiene Data'!$I$11,0,10*ROW('Hygiene Data'!I30)))</f>
        <v/>
      </c>
      <c r="EE36" s="369" t="str">
        <f ca="1">+IF(OFFSET('Hygiene Data'!$I$12,0,10*ROW('Hygiene Data'!I30))="","",OFFSET('Hygiene Data'!$I$12,0,10*ROW('Hygiene Data'!I30)))</f>
        <v/>
      </c>
      <c r="EF36" s="369" t="str">
        <f ca="1">+IF(OFFSET('Hygiene Data'!$I$13,0,10*ROW('Hygiene Data'!I30))="","",OFFSET('Hygiene Data'!$I$13,0,10*ROW('Hygiene Data'!I30)))</f>
        <v/>
      </c>
    </row>
    <row r="37" spans="1:136" x14ac:dyDescent="0.25">
      <c r="A37" s="478" t="str">
        <f ca="1">+IF(OFFSET('Water Data'!$B$2,0,10*ROW('Water Data'!E31))="","",OFFSET('Water Data'!$B$2,0,10*ROW('Water Data'!E31)))</f>
        <v/>
      </c>
      <c r="B37" s="47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5" t="str">
        <f t="shared" ca="1" si="0"/>
        <v/>
      </c>
      <c r="D37" s="50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9" t="str">
        <f ca="1">+IF(OFFSET('Water Data'!$D$27,0,10*ROW('Water Data'!D31))="","",OFFSET('Water Data'!$D$27,0,10*ROW('Water Data'!D31)))</f>
        <v/>
      </c>
      <c r="BT37" s="369" t="str">
        <f ca="1">+IF(OFFSET('Water Data'!$D$28,0,10*ROW('Water Data'!D31))="","",OFFSET('Water Data'!$D$28,0,10*ROW('Water Data'!D31)))</f>
        <v/>
      </c>
      <c r="BU37" s="369" t="str">
        <f ca="1">+IF(OFFSET('Water Data'!$D$29,0,10*ROW('Water Data'!D31))="","",OFFSET('Water Data'!$D$29,0,10*ROW('Water Data'!D31)))</f>
        <v/>
      </c>
      <c r="BV37" s="369" t="str">
        <f ca="1">+IF(OFFSET('Water Data'!$E$27,0,10*ROW('Water Data'!E31))="","",OFFSET('Water Data'!$E$27,0,10*ROW('Water Data'!E31)))</f>
        <v/>
      </c>
      <c r="BW37" s="369" t="str">
        <f ca="1">+IF(OFFSET('Water Data'!$E$28,0,10*ROW('Water Data'!E31))="","",OFFSET('Water Data'!$E$28,0,10*ROW('Water Data'!E31)))</f>
        <v/>
      </c>
      <c r="BX37" s="369" t="str">
        <f ca="1">+IF(OFFSET('Water Data'!$E$29,0,10*ROW('Water Data'!E31))="","",OFFSET('Water Data'!$E$29,0,10*ROW('Water Data'!E31)))</f>
        <v/>
      </c>
      <c r="BY37" s="369" t="str">
        <f ca="1">+IF(OFFSET('Water Data'!$F$27,0,10*ROW('Water Data'!F31))="","",OFFSET('Water Data'!$F$27,0,10*ROW('Water Data'!F31)))</f>
        <v/>
      </c>
      <c r="BZ37" s="369" t="str">
        <f ca="1">+IF(OFFSET('Water Data'!$F$28,0,10*ROW('Water Data'!F31))="","",OFFSET('Water Data'!$F$28,0,10*ROW('Water Data'!F31)))</f>
        <v/>
      </c>
      <c r="CA37" s="369" t="str">
        <f ca="1">+IF(OFFSET('Water Data'!$F$29,0,10*ROW('Water Data'!F31))="","",OFFSET('Water Data'!$F$29,0,10*ROW('Water Data'!F31)))</f>
        <v/>
      </c>
      <c r="CB37" s="369" t="str">
        <f ca="1">+IF(OFFSET('Water Data'!$G$27,0,10*ROW('Water Data'!G31))="","",OFFSET('Water Data'!$G$27,0,10*ROW('Water Data'!G31)))</f>
        <v/>
      </c>
      <c r="CC37" s="369" t="str">
        <f ca="1">+IF(OFFSET('Water Data'!$G$28,0,10*ROW('Water Data'!G31))="","",OFFSET('Water Data'!$G$28,0,10*ROW('Water Data'!G31)))</f>
        <v/>
      </c>
      <c r="CD37" s="369" t="str">
        <f ca="1">+IF(OFFSET('Water Data'!$G$29,0,10*ROW('Water Data'!G31))="","",OFFSET('Water Data'!$G$29,0,10*ROW('Water Data'!G31)))</f>
        <v/>
      </c>
      <c r="CE37" s="369" t="str">
        <f ca="1">+IF(OFFSET('Water Data'!$H$27,0,10*ROW('Water Data'!H31))="","",OFFSET('Water Data'!$H$27,0,10*ROW('Water Data'!H31)))</f>
        <v/>
      </c>
      <c r="CF37" s="369" t="str">
        <f ca="1">+IF(OFFSET('Water Data'!$H$28,0,10*ROW('Water Data'!H31))="","",OFFSET('Water Data'!$H$28,0,10*ROW('Water Data'!H31)))</f>
        <v/>
      </c>
      <c r="CG37" s="369" t="str">
        <f ca="1">+IF(OFFSET('Water Data'!$H$29,0,10*ROW('Water Data'!H31))="","",OFFSET('Water Data'!$H$29,0,10*ROW('Water Data'!H31)))</f>
        <v/>
      </c>
      <c r="CH37" s="369" t="str">
        <f ca="1">+IF(OFFSET('Water Data'!$I$27,0,10*ROW('Water Data'!I31))="","",OFFSET('Water Data'!$I$27,0,10*ROW('Water Data'!I31)))</f>
        <v/>
      </c>
      <c r="CI37" s="369" t="str">
        <f ca="1">+IF(OFFSET('Water Data'!$I$28,0,10*ROW('Water Data'!I31))="","",OFFSET('Water Data'!$I$28,0,10*ROW('Water Data'!I31)))</f>
        <v/>
      </c>
      <c r="CJ37" s="369" t="str">
        <f ca="1">+IF(OFFSET('Water Data'!$I$29,0,10*ROW('Water Data'!I31))="","",OFFSET('Water Data'!$I$29,0,10*ROW('Water Data'!I31)))</f>
        <v/>
      </c>
      <c r="CK37" s="369" t="str">
        <f ca="1">+IF(OFFSET('Sanitation Data'!$D$28,0,10*ROW('Sanitation Data'!D31))="","",OFFSET('Sanitation Data'!$D$28,0,10*ROW('Sanitation Data'!D31)))</f>
        <v/>
      </c>
      <c r="CL37" s="369" t="str">
        <f ca="1">+IF(OFFSET('Sanitation Data'!$D$29,0,10*ROW('Sanitation Data'!D31))="","",OFFSET('Sanitation Data'!$D$29,0,10*ROW('Sanitation Data'!D31)))</f>
        <v/>
      </c>
      <c r="CM37" s="369" t="str">
        <f ca="1">+IF(OFFSET('Sanitation Data'!$D$30,0,10*ROW('Sanitation Data'!D31))="","",OFFSET('Sanitation Data'!$D$30,0,10*ROW('Sanitation Data'!D31)))</f>
        <v/>
      </c>
      <c r="CN37" s="369" t="str">
        <f ca="1">+IF(OFFSET('Sanitation Data'!$D$31,0,10*ROW('Sanitation Data'!D31))="","",OFFSET('Sanitation Data'!$D$31,0,10*ROW('Sanitation Data'!D31)))</f>
        <v/>
      </c>
      <c r="CO37" s="369" t="str">
        <f ca="1">+IF(OFFSET('Sanitation Data'!$D$32,0,10*ROW('Sanitation Data'!D31))="","",OFFSET('Sanitation Data'!$D$32,0,10*ROW('Sanitation Data'!D31)))</f>
        <v/>
      </c>
      <c r="CP37" s="369" t="str">
        <f ca="1">+IF(OFFSET('Sanitation Data'!$E$28,0,10*ROW('Sanitation Data'!E31))="","",OFFSET('Sanitation Data'!$E$28,0,10*ROW('Sanitation Data'!E31)))</f>
        <v/>
      </c>
      <c r="CQ37" s="369" t="str">
        <f ca="1">+IF(OFFSET('Sanitation Data'!$E$29,0,10*ROW('Sanitation Data'!E31))="","",OFFSET('Sanitation Data'!$E$29,0,10*ROW('Sanitation Data'!E31)))</f>
        <v/>
      </c>
      <c r="CR37" s="369" t="str">
        <f ca="1">+IF(OFFSET('Sanitation Data'!$E$30,0,10*ROW('Sanitation Data'!E31))="","",OFFSET('Sanitation Data'!$E$30,0,10*ROW('Sanitation Data'!E31)))</f>
        <v/>
      </c>
      <c r="CS37" s="369" t="str">
        <f ca="1">+IF(OFFSET('Sanitation Data'!$E$31,0,10*ROW('Sanitation Data'!E31))="","",OFFSET('Sanitation Data'!$E$31,0,10*ROW('Sanitation Data'!E31)))</f>
        <v/>
      </c>
      <c r="CT37" s="369" t="str">
        <f ca="1">+IF(OFFSET('Sanitation Data'!$E$32,0,10*ROW('Sanitation Data'!E31))="","",OFFSET('Sanitation Data'!$E$32,0,10*ROW('Sanitation Data'!E31)))</f>
        <v/>
      </c>
      <c r="CU37" s="369" t="str">
        <f ca="1">+IF(OFFSET('Sanitation Data'!$F$28,0,10*ROW('Sanitation Data'!F31))="","",OFFSET('Sanitation Data'!$F$28,0,10*ROW('Sanitation Data'!F31)))</f>
        <v/>
      </c>
      <c r="CV37" s="369" t="str">
        <f ca="1">+IF(OFFSET('Sanitation Data'!$F$29,0,10*ROW('Sanitation Data'!F31))="","",OFFSET('Sanitation Data'!$F$29,0,10*ROW('Sanitation Data'!F31)))</f>
        <v/>
      </c>
      <c r="CW37" s="369" t="str">
        <f ca="1">+IF(OFFSET('Sanitation Data'!$F$30,0,10*ROW('Sanitation Data'!F31))="","",OFFSET('Sanitation Data'!$F$30,0,10*ROW('Sanitation Data'!F31)))</f>
        <v/>
      </c>
      <c r="CX37" s="369" t="str">
        <f ca="1">+IF(OFFSET('Sanitation Data'!$F$31,0,10*ROW('Sanitation Data'!F31))="","",OFFSET('Sanitation Data'!$F$31,0,10*ROW('Sanitation Data'!F31)))</f>
        <v/>
      </c>
      <c r="CY37" s="369" t="str">
        <f ca="1">+IF(OFFSET('Sanitation Data'!$F$32,0,10*ROW('Sanitation Data'!F31))="","",OFFSET('Sanitation Data'!$F$32,0,10*ROW('Sanitation Data'!F31)))</f>
        <v/>
      </c>
      <c r="CZ37" s="369" t="str">
        <f ca="1">+IF(OFFSET('Sanitation Data'!$G$28,0,10*ROW('Sanitation Data'!G31))="","",OFFSET('Sanitation Data'!$G$28,0,10*ROW('Sanitation Data'!G31)))</f>
        <v/>
      </c>
      <c r="DA37" s="369" t="str">
        <f ca="1">+IF(OFFSET('Sanitation Data'!$G$29,0,10*ROW('Sanitation Data'!G31))="","",OFFSET('Sanitation Data'!$G$29,0,10*ROW('Sanitation Data'!G31)))</f>
        <v/>
      </c>
      <c r="DB37" s="369" t="str">
        <f ca="1">+IF(OFFSET('Sanitation Data'!$G$30,0,10*ROW('Sanitation Data'!G31))="","",OFFSET('Sanitation Data'!$G$30,0,10*ROW('Sanitation Data'!G31)))</f>
        <v/>
      </c>
      <c r="DC37" s="369" t="str">
        <f ca="1">+IF(OFFSET('Sanitation Data'!$G$31,0,10*ROW('Sanitation Data'!G31))="","",OFFSET('Sanitation Data'!$G$31,0,10*ROW('Sanitation Data'!G31)))</f>
        <v/>
      </c>
      <c r="DD37" s="369" t="str">
        <f ca="1">+IF(OFFSET('Sanitation Data'!$G$32,0,10*ROW('Sanitation Data'!G31))="","",OFFSET('Sanitation Data'!$G$32,0,10*ROW('Sanitation Data'!G31)))</f>
        <v/>
      </c>
      <c r="DE37" s="369" t="str">
        <f ca="1">+IF(OFFSET('Sanitation Data'!$H$28,0,10*ROW('Sanitation Data'!H31))="","",OFFSET('Sanitation Data'!$H$28,0,10*ROW('Sanitation Data'!H31)))</f>
        <v/>
      </c>
      <c r="DF37" s="369" t="str">
        <f ca="1">+IF(OFFSET('Sanitation Data'!$H$29,0,10*ROW('Sanitation Data'!H31))="","",OFFSET('Sanitation Data'!$H$29,0,10*ROW('Sanitation Data'!H31)))</f>
        <v/>
      </c>
      <c r="DG37" s="369" t="str">
        <f ca="1">+IF(OFFSET('Sanitation Data'!$H$30,0,10*ROW('Sanitation Data'!H31))="","",OFFSET('Sanitation Data'!$H$30,0,10*ROW('Sanitation Data'!H31)))</f>
        <v/>
      </c>
      <c r="DH37" s="369" t="str">
        <f ca="1">+IF(OFFSET('Sanitation Data'!$H$31,0,10*ROW('Sanitation Data'!H31))="","",OFFSET('Sanitation Data'!$H$31,0,10*ROW('Sanitation Data'!H31)))</f>
        <v/>
      </c>
      <c r="DI37" s="369" t="str">
        <f ca="1">+IF(OFFSET('Sanitation Data'!$H$32,0,10*ROW('Sanitation Data'!H31))="","",OFFSET('Sanitation Data'!$H$32,0,10*ROW('Sanitation Data'!H31)))</f>
        <v/>
      </c>
      <c r="DJ37" s="369" t="str">
        <f ca="1">+IF(OFFSET('Sanitation Data'!$I$28,0,10*ROW('Sanitation Data'!I31))="","",OFFSET('Sanitation Data'!$I$28,0,10*ROW('Sanitation Data'!I31)))</f>
        <v/>
      </c>
      <c r="DK37" s="369" t="str">
        <f ca="1">+IF(OFFSET('Sanitation Data'!$I$29,0,10*ROW('Sanitation Data'!I31))="","",OFFSET('Sanitation Data'!$I$29,0,10*ROW('Sanitation Data'!I31)))</f>
        <v/>
      </c>
      <c r="DL37" s="369" t="str">
        <f ca="1">+IF(OFFSET('Sanitation Data'!$I$30,0,10*ROW('Sanitation Data'!I31))="","",OFFSET('Sanitation Data'!$I$30,0,10*ROW('Sanitation Data'!I31)))</f>
        <v/>
      </c>
      <c r="DM37" s="369" t="str">
        <f ca="1">+IF(OFFSET('Sanitation Data'!$I$31,0,10*ROW('Sanitation Data'!I31))="","",OFFSET('Sanitation Data'!$I$31,0,10*ROW('Sanitation Data'!I31)))</f>
        <v/>
      </c>
      <c r="DN37" s="369" t="str">
        <f ca="1">+IF(OFFSET('Sanitation Data'!$I$32,0,10*ROW('Sanitation Data'!I31))="","",OFFSET('Sanitation Data'!$I$32,0,10*ROW('Sanitation Data'!I31)))</f>
        <v/>
      </c>
      <c r="DO37" s="369" t="str">
        <f ca="1">+IF(OFFSET('Hygiene Data'!$D$11,0,10*ROW('Hygiene Data'!D31))="","",OFFSET('Hygiene Data'!$D$11,0,10*ROW('Hygiene Data'!D31)))</f>
        <v/>
      </c>
      <c r="DP37" s="369" t="str">
        <f ca="1">+IF(OFFSET('Hygiene Data'!$D$12,0,10*ROW('Hygiene Data'!D31))="","",OFFSET('Hygiene Data'!$D$12,0,10*ROW('Hygiene Data'!D31)))</f>
        <v/>
      </c>
      <c r="DQ37" s="369" t="str">
        <f ca="1">+IF(OFFSET('Hygiene Data'!$D$13,0,10*ROW('Hygiene Data'!D31))="","",OFFSET('Hygiene Data'!$D$13,0,10*ROW('Hygiene Data'!D31)))</f>
        <v/>
      </c>
      <c r="DR37" s="369" t="str">
        <f ca="1">+IF(OFFSET('Hygiene Data'!$E$11,0,10*ROW('Hygiene Data'!E31))="","",OFFSET('Hygiene Data'!$E$11,0,10*ROW('Hygiene Data'!E31)))</f>
        <v/>
      </c>
      <c r="DS37" s="369" t="str">
        <f ca="1">+IF(OFFSET('Hygiene Data'!$E$12,0,10*ROW('Hygiene Data'!E31))="","",OFFSET('Hygiene Data'!$E$12,0,10*ROW('Hygiene Data'!E31)))</f>
        <v/>
      </c>
      <c r="DT37" s="369" t="str">
        <f ca="1">+IF(OFFSET('Hygiene Data'!$E$13,0,10*ROW('Hygiene Data'!E31))="","",OFFSET('Hygiene Data'!$E$13,0,10*ROW('Hygiene Data'!E31)))</f>
        <v/>
      </c>
      <c r="DU37" s="369" t="str">
        <f ca="1">+IF(OFFSET('Hygiene Data'!$F$11,0,10*ROW('Hygiene Data'!F31))="","",OFFSET('Hygiene Data'!$F$11,0,10*ROW('Hygiene Data'!F31)))</f>
        <v/>
      </c>
      <c r="DV37" s="369" t="str">
        <f ca="1">+IF(OFFSET('Hygiene Data'!$F$12,0,10*ROW('Hygiene Data'!F31))="","",OFFSET('Hygiene Data'!$F$12,0,10*ROW('Hygiene Data'!F31)))</f>
        <v/>
      </c>
      <c r="DW37" s="369" t="str">
        <f ca="1">+IF(OFFSET('Hygiene Data'!$F$13,0,10*ROW('Hygiene Data'!F31))="","",OFFSET('Hygiene Data'!$F$13,0,10*ROW('Hygiene Data'!F31)))</f>
        <v/>
      </c>
      <c r="DX37" s="369" t="str">
        <f ca="1">+IF(OFFSET('Hygiene Data'!$G$11,0,10*ROW('Hygiene Data'!G31))="","",OFFSET('Hygiene Data'!$G$11,0,10*ROW('Hygiene Data'!G31)))</f>
        <v/>
      </c>
      <c r="DY37" s="369" t="str">
        <f ca="1">+IF(OFFSET('Hygiene Data'!$G$12,0,10*ROW('Hygiene Data'!G31))="","",OFFSET('Hygiene Data'!$G$12,0,10*ROW('Hygiene Data'!G31)))</f>
        <v/>
      </c>
      <c r="DZ37" s="369" t="str">
        <f ca="1">+IF(OFFSET('Hygiene Data'!$G$13,0,10*ROW('Hygiene Data'!G31))="","",OFFSET('Hygiene Data'!$G$13,0,10*ROW('Hygiene Data'!G31)))</f>
        <v/>
      </c>
      <c r="EA37" s="369" t="str">
        <f ca="1">+IF(OFFSET('Hygiene Data'!$H$11,0,10*ROW('Hygiene Data'!H31))="","",OFFSET('Hygiene Data'!$H$11,0,10*ROW('Hygiene Data'!H31)))</f>
        <v/>
      </c>
      <c r="EB37" s="369" t="str">
        <f ca="1">+IF(OFFSET('Hygiene Data'!$H$12,0,10*ROW('Hygiene Data'!H31))="","",OFFSET('Hygiene Data'!$H$12,0,10*ROW('Hygiene Data'!H31)))</f>
        <v/>
      </c>
      <c r="EC37" s="369" t="str">
        <f ca="1">+IF(OFFSET('Hygiene Data'!$H$13,0,10*ROW('Hygiene Data'!H31))="","",OFFSET('Hygiene Data'!$H$13,0,10*ROW('Hygiene Data'!H31)))</f>
        <v/>
      </c>
      <c r="ED37" s="369" t="str">
        <f ca="1">+IF(OFFSET('Hygiene Data'!$I$11,0,10*ROW('Hygiene Data'!I31))="","",OFFSET('Hygiene Data'!$I$11,0,10*ROW('Hygiene Data'!I31)))</f>
        <v/>
      </c>
      <c r="EE37" s="369" t="str">
        <f ca="1">+IF(OFFSET('Hygiene Data'!$I$12,0,10*ROW('Hygiene Data'!I31))="","",OFFSET('Hygiene Data'!$I$12,0,10*ROW('Hygiene Data'!I31)))</f>
        <v/>
      </c>
      <c r="EF37" s="369" t="str">
        <f ca="1">+IF(OFFSET('Hygiene Data'!$I$13,0,10*ROW('Hygiene Data'!I31))="","",OFFSET('Hygiene Data'!$I$13,0,10*ROW('Hygiene Data'!I31)))</f>
        <v/>
      </c>
    </row>
    <row r="38" spans="1:136" x14ac:dyDescent="0.25">
      <c r="A38" s="478" t="str">
        <f ca="1">+IF(OFFSET('Water Data'!$B$2,0,10*ROW('Water Data'!E32))="","",OFFSET('Water Data'!$B$2,0,10*ROW('Water Data'!E32)))</f>
        <v/>
      </c>
      <c r="B38" s="47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5" t="str">
        <f t="shared" ca="1" si="0"/>
        <v/>
      </c>
      <c r="D38" s="50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9" t="str">
        <f ca="1">+IF(OFFSET('Water Data'!$D$27,0,10*ROW('Water Data'!D32))="","",OFFSET('Water Data'!$D$27,0,10*ROW('Water Data'!D32)))</f>
        <v/>
      </c>
      <c r="BT38" s="369" t="str">
        <f ca="1">+IF(OFFSET('Water Data'!$D$28,0,10*ROW('Water Data'!D32))="","",OFFSET('Water Data'!$D$28,0,10*ROW('Water Data'!D32)))</f>
        <v/>
      </c>
      <c r="BU38" s="369" t="str">
        <f ca="1">+IF(OFFSET('Water Data'!$D$29,0,10*ROW('Water Data'!D32))="","",OFFSET('Water Data'!$D$29,0,10*ROW('Water Data'!D32)))</f>
        <v/>
      </c>
      <c r="BV38" s="369" t="str">
        <f ca="1">+IF(OFFSET('Water Data'!$E$27,0,10*ROW('Water Data'!E32))="","",OFFSET('Water Data'!$E$27,0,10*ROW('Water Data'!E32)))</f>
        <v/>
      </c>
      <c r="BW38" s="369" t="str">
        <f ca="1">+IF(OFFSET('Water Data'!$E$28,0,10*ROW('Water Data'!E32))="","",OFFSET('Water Data'!$E$28,0,10*ROW('Water Data'!E32)))</f>
        <v/>
      </c>
      <c r="BX38" s="369" t="str">
        <f ca="1">+IF(OFFSET('Water Data'!$E$29,0,10*ROW('Water Data'!E32))="","",OFFSET('Water Data'!$E$29,0,10*ROW('Water Data'!E32)))</f>
        <v/>
      </c>
      <c r="BY38" s="369" t="str">
        <f ca="1">+IF(OFFSET('Water Data'!$F$27,0,10*ROW('Water Data'!F32))="","",OFFSET('Water Data'!$F$27,0,10*ROW('Water Data'!F32)))</f>
        <v/>
      </c>
      <c r="BZ38" s="369" t="str">
        <f ca="1">+IF(OFFSET('Water Data'!$F$28,0,10*ROW('Water Data'!F32))="","",OFFSET('Water Data'!$F$28,0,10*ROW('Water Data'!F32)))</f>
        <v/>
      </c>
      <c r="CA38" s="369" t="str">
        <f ca="1">+IF(OFFSET('Water Data'!$F$29,0,10*ROW('Water Data'!F32))="","",OFFSET('Water Data'!$F$29,0,10*ROW('Water Data'!F32)))</f>
        <v/>
      </c>
      <c r="CB38" s="369" t="str">
        <f ca="1">+IF(OFFSET('Water Data'!$G$27,0,10*ROW('Water Data'!G32))="","",OFFSET('Water Data'!$G$27,0,10*ROW('Water Data'!G32)))</f>
        <v/>
      </c>
      <c r="CC38" s="369" t="str">
        <f ca="1">+IF(OFFSET('Water Data'!$G$28,0,10*ROW('Water Data'!G32))="","",OFFSET('Water Data'!$G$28,0,10*ROW('Water Data'!G32)))</f>
        <v/>
      </c>
      <c r="CD38" s="369" t="str">
        <f ca="1">+IF(OFFSET('Water Data'!$G$29,0,10*ROW('Water Data'!G32))="","",OFFSET('Water Data'!$G$29,0,10*ROW('Water Data'!G32)))</f>
        <v/>
      </c>
      <c r="CE38" s="369" t="str">
        <f ca="1">+IF(OFFSET('Water Data'!$H$27,0,10*ROW('Water Data'!H32))="","",OFFSET('Water Data'!$H$27,0,10*ROW('Water Data'!H32)))</f>
        <v/>
      </c>
      <c r="CF38" s="369" t="str">
        <f ca="1">+IF(OFFSET('Water Data'!$H$28,0,10*ROW('Water Data'!H32))="","",OFFSET('Water Data'!$H$28,0,10*ROW('Water Data'!H32)))</f>
        <v/>
      </c>
      <c r="CG38" s="369" t="str">
        <f ca="1">+IF(OFFSET('Water Data'!$H$29,0,10*ROW('Water Data'!H32))="","",OFFSET('Water Data'!$H$29,0,10*ROW('Water Data'!H32)))</f>
        <v/>
      </c>
      <c r="CH38" s="369" t="str">
        <f ca="1">+IF(OFFSET('Water Data'!$I$27,0,10*ROW('Water Data'!I32))="","",OFFSET('Water Data'!$I$27,0,10*ROW('Water Data'!I32)))</f>
        <v/>
      </c>
      <c r="CI38" s="369" t="str">
        <f ca="1">+IF(OFFSET('Water Data'!$I$28,0,10*ROW('Water Data'!I32))="","",OFFSET('Water Data'!$I$28,0,10*ROW('Water Data'!I32)))</f>
        <v/>
      </c>
      <c r="CJ38" s="369" t="str">
        <f ca="1">+IF(OFFSET('Water Data'!$I$29,0,10*ROW('Water Data'!I32))="","",OFFSET('Water Data'!$I$29,0,10*ROW('Water Data'!I32)))</f>
        <v/>
      </c>
      <c r="CK38" s="369" t="str">
        <f ca="1">+IF(OFFSET('Sanitation Data'!$D$28,0,10*ROW('Sanitation Data'!D32))="","",OFFSET('Sanitation Data'!$D$28,0,10*ROW('Sanitation Data'!D32)))</f>
        <v/>
      </c>
      <c r="CL38" s="369" t="str">
        <f ca="1">+IF(OFFSET('Sanitation Data'!$D$29,0,10*ROW('Sanitation Data'!D32))="","",OFFSET('Sanitation Data'!$D$29,0,10*ROW('Sanitation Data'!D32)))</f>
        <v/>
      </c>
      <c r="CM38" s="369" t="str">
        <f ca="1">+IF(OFFSET('Sanitation Data'!$D$30,0,10*ROW('Sanitation Data'!D32))="","",OFFSET('Sanitation Data'!$D$30,0,10*ROW('Sanitation Data'!D32)))</f>
        <v/>
      </c>
      <c r="CN38" s="369" t="str">
        <f ca="1">+IF(OFFSET('Sanitation Data'!$D$31,0,10*ROW('Sanitation Data'!D32))="","",OFFSET('Sanitation Data'!$D$31,0,10*ROW('Sanitation Data'!D32)))</f>
        <v/>
      </c>
      <c r="CO38" s="369" t="str">
        <f ca="1">+IF(OFFSET('Sanitation Data'!$D$32,0,10*ROW('Sanitation Data'!D32))="","",OFFSET('Sanitation Data'!$D$32,0,10*ROW('Sanitation Data'!D32)))</f>
        <v/>
      </c>
      <c r="CP38" s="369" t="str">
        <f ca="1">+IF(OFFSET('Sanitation Data'!$E$28,0,10*ROW('Sanitation Data'!E32))="","",OFFSET('Sanitation Data'!$E$28,0,10*ROW('Sanitation Data'!E32)))</f>
        <v/>
      </c>
      <c r="CQ38" s="369" t="str">
        <f ca="1">+IF(OFFSET('Sanitation Data'!$E$29,0,10*ROW('Sanitation Data'!E32))="","",OFFSET('Sanitation Data'!$E$29,0,10*ROW('Sanitation Data'!E32)))</f>
        <v/>
      </c>
      <c r="CR38" s="369" t="str">
        <f ca="1">+IF(OFFSET('Sanitation Data'!$E$30,0,10*ROW('Sanitation Data'!E32))="","",OFFSET('Sanitation Data'!$E$30,0,10*ROW('Sanitation Data'!E32)))</f>
        <v/>
      </c>
      <c r="CS38" s="369" t="str">
        <f ca="1">+IF(OFFSET('Sanitation Data'!$E$31,0,10*ROW('Sanitation Data'!E32))="","",OFFSET('Sanitation Data'!$E$31,0,10*ROW('Sanitation Data'!E32)))</f>
        <v/>
      </c>
      <c r="CT38" s="369" t="str">
        <f ca="1">+IF(OFFSET('Sanitation Data'!$E$32,0,10*ROW('Sanitation Data'!E32))="","",OFFSET('Sanitation Data'!$E$32,0,10*ROW('Sanitation Data'!E32)))</f>
        <v/>
      </c>
      <c r="CU38" s="369" t="str">
        <f ca="1">+IF(OFFSET('Sanitation Data'!$F$28,0,10*ROW('Sanitation Data'!F32))="","",OFFSET('Sanitation Data'!$F$28,0,10*ROW('Sanitation Data'!F32)))</f>
        <v/>
      </c>
      <c r="CV38" s="369" t="str">
        <f ca="1">+IF(OFFSET('Sanitation Data'!$F$29,0,10*ROW('Sanitation Data'!F32))="","",OFFSET('Sanitation Data'!$F$29,0,10*ROW('Sanitation Data'!F32)))</f>
        <v/>
      </c>
      <c r="CW38" s="369" t="str">
        <f ca="1">+IF(OFFSET('Sanitation Data'!$F$30,0,10*ROW('Sanitation Data'!F32))="","",OFFSET('Sanitation Data'!$F$30,0,10*ROW('Sanitation Data'!F32)))</f>
        <v/>
      </c>
      <c r="CX38" s="369" t="str">
        <f ca="1">+IF(OFFSET('Sanitation Data'!$F$31,0,10*ROW('Sanitation Data'!F32))="","",OFFSET('Sanitation Data'!$F$31,0,10*ROW('Sanitation Data'!F32)))</f>
        <v/>
      </c>
      <c r="CY38" s="369" t="str">
        <f ca="1">+IF(OFFSET('Sanitation Data'!$F$32,0,10*ROW('Sanitation Data'!F32))="","",OFFSET('Sanitation Data'!$F$32,0,10*ROW('Sanitation Data'!F32)))</f>
        <v/>
      </c>
      <c r="CZ38" s="369" t="str">
        <f ca="1">+IF(OFFSET('Sanitation Data'!$G$28,0,10*ROW('Sanitation Data'!G32))="","",OFFSET('Sanitation Data'!$G$28,0,10*ROW('Sanitation Data'!G32)))</f>
        <v/>
      </c>
      <c r="DA38" s="369" t="str">
        <f ca="1">+IF(OFFSET('Sanitation Data'!$G$29,0,10*ROW('Sanitation Data'!G32))="","",OFFSET('Sanitation Data'!$G$29,0,10*ROW('Sanitation Data'!G32)))</f>
        <v/>
      </c>
      <c r="DB38" s="369" t="str">
        <f ca="1">+IF(OFFSET('Sanitation Data'!$G$30,0,10*ROW('Sanitation Data'!G32))="","",OFFSET('Sanitation Data'!$G$30,0,10*ROW('Sanitation Data'!G32)))</f>
        <v/>
      </c>
      <c r="DC38" s="369" t="str">
        <f ca="1">+IF(OFFSET('Sanitation Data'!$G$31,0,10*ROW('Sanitation Data'!G32))="","",OFFSET('Sanitation Data'!$G$31,0,10*ROW('Sanitation Data'!G32)))</f>
        <v/>
      </c>
      <c r="DD38" s="369" t="str">
        <f ca="1">+IF(OFFSET('Sanitation Data'!$G$32,0,10*ROW('Sanitation Data'!G32))="","",OFFSET('Sanitation Data'!$G$32,0,10*ROW('Sanitation Data'!G32)))</f>
        <v/>
      </c>
      <c r="DE38" s="369" t="str">
        <f ca="1">+IF(OFFSET('Sanitation Data'!$H$28,0,10*ROW('Sanitation Data'!H32))="","",OFFSET('Sanitation Data'!$H$28,0,10*ROW('Sanitation Data'!H32)))</f>
        <v/>
      </c>
      <c r="DF38" s="369" t="str">
        <f ca="1">+IF(OFFSET('Sanitation Data'!$H$29,0,10*ROW('Sanitation Data'!H32))="","",OFFSET('Sanitation Data'!$H$29,0,10*ROW('Sanitation Data'!H32)))</f>
        <v/>
      </c>
      <c r="DG38" s="369" t="str">
        <f ca="1">+IF(OFFSET('Sanitation Data'!$H$30,0,10*ROW('Sanitation Data'!H32))="","",OFFSET('Sanitation Data'!$H$30,0,10*ROW('Sanitation Data'!H32)))</f>
        <v/>
      </c>
      <c r="DH38" s="369" t="str">
        <f ca="1">+IF(OFFSET('Sanitation Data'!$H$31,0,10*ROW('Sanitation Data'!H32))="","",OFFSET('Sanitation Data'!$H$31,0,10*ROW('Sanitation Data'!H32)))</f>
        <v/>
      </c>
      <c r="DI38" s="369" t="str">
        <f ca="1">+IF(OFFSET('Sanitation Data'!$H$32,0,10*ROW('Sanitation Data'!H32))="","",OFFSET('Sanitation Data'!$H$32,0,10*ROW('Sanitation Data'!H32)))</f>
        <v/>
      </c>
      <c r="DJ38" s="369" t="str">
        <f ca="1">+IF(OFFSET('Sanitation Data'!$I$28,0,10*ROW('Sanitation Data'!I32))="","",OFFSET('Sanitation Data'!$I$28,0,10*ROW('Sanitation Data'!I32)))</f>
        <v/>
      </c>
      <c r="DK38" s="369" t="str">
        <f ca="1">+IF(OFFSET('Sanitation Data'!$I$29,0,10*ROW('Sanitation Data'!I32))="","",OFFSET('Sanitation Data'!$I$29,0,10*ROW('Sanitation Data'!I32)))</f>
        <v/>
      </c>
      <c r="DL38" s="369" t="str">
        <f ca="1">+IF(OFFSET('Sanitation Data'!$I$30,0,10*ROW('Sanitation Data'!I32))="","",OFFSET('Sanitation Data'!$I$30,0,10*ROW('Sanitation Data'!I32)))</f>
        <v/>
      </c>
      <c r="DM38" s="369" t="str">
        <f ca="1">+IF(OFFSET('Sanitation Data'!$I$31,0,10*ROW('Sanitation Data'!I32))="","",OFFSET('Sanitation Data'!$I$31,0,10*ROW('Sanitation Data'!I32)))</f>
        <v/>
      </c>
      <c r="DN38" s="369" t="str">
        <f ca="1">+IF(OFFSET('Sanitation Data'!$I$32,0,10*ROW('Sanitation Data'!I32))="","",OFFSET('Sanitation Data'!$I$32,0,10*ROW('Sanitation Data'!I32)))</f>
        <v/>
      </c>
      <c r="DO38" s="369" t="str">
        <f ca="1">+IF(OFFSET('Hygiene Data'!$D$11,0,10*ROW('Hygiene Data'!D32))="","",OFFSET('Hygiene Data'!$D$11,0,10*ROW('Hygiene Data'!D32)))</f>
        <v/>
      </c>
      <c r="DP38" s="369" t="str">
        <f ca="1">+IF(OFFSET('Hygiene Data'!$D$12,0,10*ROW('Hygiene Data'!D32))="","",OFFSET('Hygiene Data'!$D$12,0,10*ROW('Hygiene Data'!D32)))</f>
        <v/>
      </c>
      <c r="DQ38" s="369" t="str">
        <f ca="1">+IF(OFFSET('Hygiene Data'!$D$13,0,10*ROW('Hygiene Data'!D32))="","",OFFSET('Hygiene Data'!$D$13,0,10*ROW('Hygiene Data'!D32)))</f>
        <v/>
      </c>
      <c r="DR38" s="369" t="str">
        <f ca="1">+IF(OFFSET('Hygiene Data'!$E$11,0,10*ROW('Hygiene Data'!E32))="","",OFFSET('Hygiene Data'!$E$11,0,10*ROW('Hygiene Data'!E32)))</f>
        <v/>
      </c>
      <c r="DS38" s="369" t="str">
        <f ca="1">+IF(OFFSET('Hygiene Data'!$E$12,0,10*ROW('Hygiene Data'!E32))="","",OFFSET('Hygiene Data'!$E$12,0,10*ROW('Hygiene Data'!E32)))</f>
        <v/>
      </c>
      <c r="DT38" s="369" t="str">
        <f ca="1">+IF(OFFSET('Hygiene Data'!$E$13,0,10*ROW('Hygiene Data'!E32))="","",OFFSET('Hygiene Data'!$E$13,0,10*ROW('Hygiene Data'!E32)))</f>
        <v/>
      </c>
      <c r="DU38" s="369" t="str">
        <f ca="1">+IF(OFFSET('Hygiene Data'!$F$11,0,10*ROW('Hygiene Data'!F32))="","",OFFSET('Hygiene Data'!$F$11,0,10*ROW('Hygiene Data'!F32)))</f>
        <v/>
      </c>
      <c r="DV38" s="369" t="str">
        <f ca="1">+IF(OFFSET('Hygiene Data'!$F$12,0,10*ROW('Hygiene Data'!F32))="","",OFFSET('Hygiene Data'!$F$12,0,10*ROW('Hygiene Data'!F32)))</f>
        <v/>
      </c>
      <c r="DW38" s="369" t="str">
        <f ca="1">+IF(OFFSET('Hygiene Data'!$F$13,0,10*ROW('Hygiene Data'!F32))="","",OFFSET('Hygiene Data'!$F$13,0,10*ROW('Hygiene Data'!F32)))</f>
        <v/>
      </c>
      <c r="DX38" s="369" t="str">
        <f ca="1">+IF(OFFSET('Hygiene Data'!$G$11,0,10*ROW('Hygiene Data'!G32))="","",OFFSET('Hygiene Data'!$G$11,0,10*ROW('Hygiene Data'!G32)))</f>
        <v/>
      </c>
      <c r="DY38" s="369" t="str">
        <f ca="1">+IF(OFFSET('Hygiene Data'!$G$12,0,10*ROW('Hygiene Data'!G32))="","",OFFSET('Hygiene Data'!$G$12,0,10*ROW('Hygiene Data'!G32)))</f>
        <v/>
      </c>
      <c r="DZ38" s="369" t="str">
        <f ca="1">+IF(OFFSET('Hygiene Data'!$G$13,0,10*ROW('Hygiene Data'!G32))="","",OFFSET('Hygiene Data'!$G$13,0,10*ROW('Hygiene Data'!G32)))</f>
        <v/>
      </c>
      <c r="EA38" s="369" t="str">
        <f ca="1">+IF(OFFSET('Hygiene Data'!$H$11,0,10*ROW('Hygiene Data'!H32))="","",OFFSET('Hygiene Data'!$H$11,0,10*ROW('Hygiene Data'!H32)))</f>
        <v/>
      </c>
      <c r="EB38" s="369" t="str">
        <f ca="1">+IF(OFFSET('Hygiene Data'!$H$12,0,10*ROW('Hygiene Data'!H32))="","",OFFSET('Hygiene Data'!$H$12,0,10*ROW('Hygiene Data'!H32)))</f>
        <v/>
      </c>
      <c r="EC38" s="369" t="str">
        <f ca="1">+IF(OFFSET('Hygiene Data'!$H$13,0,10*ROW('Hygiene Data'!H32))="","",OFFSET('Hygiene Data'!$H$13,0,10*ROW('Hygiene Data'!H32)))</f>
        <v/>
      </c>
      <c r="ED38" s="369" t="str">
        <f ca="1">+IF(OFFSET('Hygiene Data'!$I$11,0,10*ROW('Hygiene Data'!I32))="","",OFFSET('Hygiene Data'!$I$11,0,10*ROW('Hygiene Data'!I32)))</f>
        <v/>
      </c>
      <c r="EE38" s="369" t="str">
        <f ca="1">+IF(OFFSET('Hygiene Data'!$I$12,0,10*ROW('Hygiene Data'!I32))="","",OFFSET('Hygiene Data'!$I$12,0,10*ROW('Hygiene Data'!I32)))</f>
        <v/>
      </c>
      <c r="EF38" s="369" t="str">
        <f ca="1">+IF(OFFSET('Hygiene Data'!$I$13,0,10*ROW('Hygiene Data'!I32))="","",OFFSET('Hygiene Data'!$I$13,0,10*ROW('Hygiene Data'!I32)))</f>
        <v/>
      </c>
    </row>
    <row r="39" spans="1:136" x14ac:dyDescent="0.25">
      <c r="A39" s="478" t="str">
        <f ca="1">+IF(OFFSET('Water Data'!$B$2,0,10*ROW('Water Data'!E33))="","",OFFSET('Water Data'!$B$2,0,10*ROW('Water Data'!E33)))</f>
        <v/>
      </c>
      <c r="B39" s="47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5" t="str">
        <f t="shared" ca="1" si="0"/>
        <v/>
      </c>
      <c r="D39" s="50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9" t="str">
        <f ca="1">+IF(OFFSET('Water Data'!$D$27,0,10*ROW('Water Data'!D33))="","",OFFSET('Water Data'!$D$27,0,10*ROW('Water Data'!D33)))</f>
        <v/>
      </c>
      <c r="BT39" s="369" t="str">
        <f ca="1">+IF(OFFSET('Water Data'!$D$28,0,10*ROW('Water Data'!D33))="","",OFFSET('Water Data'!$D$28,0,10*ROW('Water Data'!D33)))</f>
        <v/>
      </c>
      <c r="BU39" s="369" t="str">
        <f ca="1">+IF(OFFSET('Water Data'!$D$29,0,10*ROW('Water Data'!D33))="","",OFFSET('Water Data'!$D$29,0,10*ROW('Water Data'!D33)))</f>
        <v/>
      </c>
      <c r="BV39" s="369" t="str">
        <f ca="1">+IF(OFFSET('Water Data'!$E$27,0,10*ROW('Water Data'!E33))="","",OFFSET('Water Data'!$E$27,0,10*ROW('Water Data'!E33)))</f>
        <v/>
      </c>
      <c r="BW39" s="369" t="str">
        <f ca="1">+IF(OFFSET('Water Data'!$E$28,0,10*ROW('Water Data'!E33))="","",OFFSET('Water Data'!$E$28,0,10*ROW('Water Data'!E33)))</f>
        <v/>
      </c>
      <c r="BX39" s="369" t="str">
        <f ca="1">+IF(OFFSET('Water Data'!$E$29,0,10*ROW('Water Data'!E33))="","",OFFSET('Water Data'!$E$29,0,10*ROW('Water Data'!E33)))</f>
        <v/>
      </c>
      <c r="BY39" s="369" t="str">
        <f ca="1">+IF(OFFSET('Water Data'!$F$27,0,10*ROW('Water Data'!F33))="","",OFFSET('Water Data'!$F$27,0,10*ROW('Water Data'!F33)))</f>
        <v/>
      </c>
      <c r="BZ39" s="369" t="str">
        <f ca="1">+IF(OFFSET('Water Data'!$F$28,0,10*ROW('Water Data'!F33))="","",OFFSET('Water Data'!$F$28,0,10*ROW('Water Data'!F33)))</f>
        <v/>
      </c>
      <c r="CA39" s="369" t="str">
        <f ca="1">+IF(OFFSET('Water Data'!$F$29,0,10*ROW('Water Data'!F33))="","",OFFSET('Water Data'!$F$29,0,10*ROW('Water Data'!F33)))</f>
        <v/>
      </c>
      <c r="CB39" s="369" t="str">
        <f ca="1">+IF(OFFSET('Water Data'!$G$27,0,10*ROW('Water Data'!G33))="","",OFFSET('Water Data'!$G$27,0,10*ROW('Water Data'!G33)))</f>
        <v/>
      </c>
      <c r="CC39" s="369" t="str">
        <f ca="1">+IF(OFFSET('Water Data'!$G$28,0,10*ROW('Water Data'!G33))="","",OFFSET('Water Data'!$G$28,0,10*ROW('Water Data'!G33)))</f>
        <v/>
      </c>
      <c r="CD39" s="369" t="str">
        <f ca="1">+IF(OFFSET('Water Data'!$G$29,0,10*ROW('Water Data'!G33))="","",OFFSET('Water Data'!$G$29,0,10*ROW('Water Data'!G33)))</f>
        <v/>
      </c>
      <c r="CE39" s="369" t="str">
        <f ca="1">+IF(OFFSET('Water Data'!$H$27,0,10*ROW('Water Data'!H33))="","",OFFSET('Water Data'!$H$27,0,10*ROW('Water Data'!H33)))</f>
        <v/>
      </c>
      <c r="CF39" s="369" t="str">
        <f ca="1">+IF(OFFSET('Water Data'!$H$28,0,10*ROW('Water Data'!H33))="","",OFFSET('Water Data'!$H$28,0,10*ROW('Water Data'!H33)))</f>
        <v/>
      </c>
      <c r="CG39" s="369" t="str">
        <f ca="1">+IF(OFFSET('Water Data'!$H$29,0,10*ROW('Water Data'!H33))="","",OFFSET('Water Data'!$H$29,0,10*ROW('Water Data'!H33)))</f>
        <v/>
      </c>
      <c r="CH39" s="369" t="str">
        <f ca="1">+IF(OFFSET('Water Data'!$I$27,0,10*ROW('Water Data'!I33))="","",OFFSET('Water Data'!$I$27,0,10*ROW('Water Data'!I33)))</f>
        <v/>
      </c>
      <c r="CI39" s="369" t="str">
        <f ca="1">+IF(OFFSET('Water Data'!$I$28,0,10*ROW('Water Data'!I33))="","",OFFSET('Water Data'!$I$28,0,10*ROW('Water Data'!I33)))</f>
        <v/>
      </c>
      <c r="CJ39" s="369" t="str">
        <f ca="1">+IF(OFFSET('Water Data'!$I$29,0,10*ROW('Water Data'!I33))="","",OFFSET('Water Data'!$I$29,0,10*ROW('Water Data'!I33)))</f>
        <v/>
      </c>
      <c r="CK39" s="369" t="str">
        <f ca="1">+IF(OFFSET('Sanitation Data'!$D$28,0,10*ROW('Sanitation Data'!D33))="","",OFFSET('Sanitation Data'!$D$28,0,10*ROW('Sanitation Data'!D33)))</f>
        <v/>
      </c>
      <c r="CL39" s="369" t="str">
        <f ca="1">+IF(OFFSET('Sanitation Data'!$D$29,0,10*ROW('Sanitation Data'!D33))="","",OFFSET('Sanitation Data'!$D$29,0,10*ROW('Sanitation Data'!D33)))</f>
        <v/>
      </c>
      <c r="CM39" s="369" t="str">
        <f ca="1">+IF(OFFSET('Sanitation Data'!$D$30,0,10*ROW('Sanitation Data'!D33))="","",OFFSET('Sanitation Data'!$D$30,0,10*ROW('Sanitation Data'!D33)))</f>
        <v/>
      </c>
      <c r="CN39" s="369" t="str">
        <f ca="1">+IF(OFFSET('Sanitation Data'!$D$31,0,10*ROW('Sanitation Data'!D33))="","",OFFSET('Sanitation Data'!$D$31,0,10*ROW('Sanitation Data'!D33)))</f>
        <v/>
      </c>
      <c r="CO39" s="369" t="str">
        <f ca="1">+IF(OFFSET('Sanitation Data'!$D$32,0,10*ROW('Sanitation Data'!D33))="","",OFFSET('Sanitation Data'!$D$32,0,10*ROW('Sanitation Data'!D33)))</f>
        <v/>
      </c>
      <c r="CP39" s="369" t="str">
        <f ca="1">+IF(OFFSET('Sanitation Data'!$E$28,0,10*ROW('Sanitation Data'!E33))="","",OFFSET('Sanitation Data'!$E$28,0,10*ROW('Sanitation Data'!E33)))</f>
        <v/>
      </c>
      <c r="CQ39" s="369" t="str">
        <f ca="1">+IF(OFFSET('Sanitation Data'!$E$29,0,10*ROW('Sanitation Data'!E33))="","",OFFSET('Sanitation Data'!$E$29,0,10*ROW('Sanitation Data'!E33)))</f>
        <v/>
      </c>
      <c r="CR39" s="369" t="str">
        <f ca="1">+IF(OFFSET('Sanitation Data'!$E$30,0,10*ROW('Sanitation Data'!E33))="","",OFFSET('Sanitation Data'!$E$30,0,10*ROW('Sanitation Data'!E33)))</f>
        <v/>
      </c>
      <c r="CS39" s="369" t="str">
        <f ca="1">+IF(OFFSET('Sanitation Data'!$E$31,0,10*ROW('Sanitation Data'!E33))="","",OFFSET('Sanitation Data'!$E$31,0,10*ROW('Sanitation Data'!E33)))</f>
        <v/>
      </c>
      <c r="CT39" s="369" t="str">
        <f ca="1">+IF(OFFSET('Sanitation Data'!$E$32,0,10*ROW('Sanitation Data'!E33))="","",OFFSET('Sanitation Data'!$E$32,0,10*ROW('Sanitation Data'!E33)))</f>
        <v/>
      </c>
      <c r="CU39" s="369" t="str">
        <f ca="1">+IF(OFFSET('Sanitation Data'!$F$28,0,10*ROW('Sanitation Data'!F33))="","",OFFSET('Sanitation Data'!$F$28,0,10*ROW('Sanitation Data'!F33)))</f>
        <v/>
      </c>
      <c r="CV39" s="369" t="str">
        <f ca="1">+IF(OFFSET('Sanitation Data'!$F$29,0,10*ROW('Sanitation Data'!F33))="","",OFFSET('Sanitation Data'!$F$29,0,10*ROW('Sanitation Data'!F33)))</f>
        <v/>
      </c>
      <c r="CW39" s="369" t="str">
        <f ca="1">+IF(OFFSET('Sanitation Data'!$F$30,0,10*ROW('Sanitation Data'!F33))="","",OFFSET('Sanitation Data'!$F$30,0,10*ROW('Sanitation Data'!F33)))</f>
        <v/>
      </c>
      <c r="CX39" s="369" t="str">
        <f ca="1">+IF(OFFSET('Sanitation Data'!$F$31,0,10*ROW('Sanitation Data'!F33))="","",OFFSET('Sanitation Data'!$F$31,0,10*ROW('Sanitation Data'!F33)))</f>
        <v/>
      </c>
      <c r="CY39" s="369" t="str">
        <f ca="1">+IF(OFFSET('Sanitation Data'!$F$32,0,10*ROW('Sanitation Data'!F33))="","",OFFSET('Sanitation Data'!$F$32,0,10*ROW('Sanitation Data'!F33)))</f>
        <v/>
      </c>
      <c r="CZ39" s="369" t="str">
        <f ca="1">+IF(OFFSET('Sanitation Data'!$G$28,0,10*ROW('Sanitation Data'!G33))="","",OFFSET('Sanitation Data'!$G$28,0,10*ROW('Sanitation Data'!G33)))</f>
        <v/>
      </c>
      <c r="DA39" s="369" t="str">
        <f ca="1">+IF(OFFSET('Sanitation Data'!$G$29,0,10*ROW('Sanitation Data'!G33))="","",OFFSET('Sanitation Data'!$G$29,0,10*ROW('Sanitation Data'!G33)))</f>
        <v/>
      </c>
      <c r="DB39" s="369" t="str">
        <f ca="1">+IF(OFFSET('Sanitation Data'!$G$30,0,10*ROW('Sanitation Data'!G33))="","",OFFSET('Sanitation Data'!$G$30,0,10*ROW('Sanitation Data'!G33)))</f>
        <v/>
      </c>
      <c r="DC39" s="369" t="str">
        <f ca="1">+IF(OFFSET('Sanitation Data'!$G$31,0,10*ROW('Sanitation Data'!G33))="","",OFFSET('Sanitation Data'!$G$31,0,10*ROW('Sanitation Data'!G33)))</f>
        <v/>
      </c>
      <c r="DD39" s="369" t="str">
        <f ca="1">+IF(OFFSET('Sanitation Data'!$G$32,0,10*ROW('Sanitation Data'!G33))="","",OFFSET('Sanitation Data'!$G$32,0,10*ROW('Sanitation Data'!G33)))</f>
        <v/>
      </c>
      <c r="DE39" s="369" t="str">
        <f ca="1">+IF(OFFSET('Sanitation Data'!$H$28,0,10*ROW('Sanitation Data'!H33))="","",OFFSET('Sanitation Data'!$H$28,0,10*ROW('Sanitation Data'!H33)))</f>
        <v/>
      </c>
      <c r="DF39" s="369" t="str">
        <f ca="1">+IF(OFFSET('Sanitation Data'!$H$29,0,10*ROW('Sanitation Data'!H33))="","",OFFSET('Sanitation Data'!$H$29,0,10*ROW('Sanitation Data'!H33)))</f>
        <v/>
      </c>
      <c r="DG39" s="369" t="str">
        <f ca="1">+IF(OFFSET('Sanitation Data'!$H$30,0,10*ROW('Sanitation Data'!H33))="","",OFFSET('Sanitation Data'!$H$30,0,10*ROW('Sanitation Data'!H33)))</f>
        <v/>
      </c>
      <c r="DH39" s="369" t="str">
        <f ca="1">+IF(OFFSET('Sanitation Data'!$H$31,0,10*ROW('Sanitation Data'!H33))="","",OFFSET('Sanitation Data'!$H$31,0,10*ROW('Sanitation Data'!H33)))</f>
        <v/>
      </c>
      <c r="DI39" s="369" t="str">
        <f ca="1">+IF(OFFSET('Sanitation Data'!$H$32,0,10*ROW('Sanitation Data'!H33))="","",OFFSET('Sanitation Data'!$H$32,0,10*ROW('Sanitation Data'!H33)))</f>
        <v/>
      </c>
      <c r="DJ39" s="369" t="str">
        <f ca="1">+IF(OFFSET('Sanitation Data'!$I$28,0,10*ROW('Sanitation Data'!I33))="","",OFFSET('Sanitation Data'!$I$28,0,10*ROW('Sanitation Data'!I33)))</f>
        <v/>
      </c>
      <c r="DK39" s="369" t="str">
        <f ca="1">+IF(OFFSET('Sanitation Data'!$I$29,0,10*ROW('Sanitation Data'!I33))="","",OFFSET('Sanitation Data'!$I$29,0,10*ROW('Sanitation Data'!I33)))</f>
        <v/>
      </c>
      <c r="DL39" s="369" t="str">
        <f ca="1">+IF(OFFSET('Sanitation Data'!$I$30,0,10*ROW('Sanitation Data'!I33))="","",OFFSET('Sanitation Data'!$I$30,0,10*ROW('Sanitation Data'!I33)))</f>
        <v/>
      </c>
      <c r="DM39" s="369" t="str">
        <f ca="1">+IF(OFFSET('Sanitation Data'!$I$31,0,10*ROW('Sanitation Data'!I33))="","",OFFSET('Sanitation Data'!$I$31,0,10*ROW('Sanitation Data'!I33)))</f>
        <v/>
      </c>
      <c r="DN39" s="369" t="str">
        <f ca="1">+IF(OFFSET('Sanitation Data'!$I$32,0,10*ROW('Sanitation Data'!I33))="","",OFFSET('Sanitation Data'!$I$32,0,10*ROW('Sanitation Data'!I33)))</f>
        <v/>
      </c>
      <c r="DO39" s="369" t="str">
        <f ca="1">+IF(OFFSET('Hygiene Data'!$D$11,0,10*ROW('Hygiene Data'!D33))="","",OFFSET('Hygiene Data'!$D$11,0,10*ROW('Hygiene Data'!D33)))</f>
        <v/>
      </c>
      <c r="DP39" s="369" t="str">
        <f ca="1">+IF(OFFSET('Hygiene Data'!$D$12,0,10*ROW('Hygiene Data'!D33))="","",OFFSET('Hygiene Data'!$D$12,0,10*ROW('Hygiene Data'!D33)))</f>
        <v/>
      </c>
      <c r="DQ39" s="369" t="str">
        <f ca="1">+IF(OFFSET('Hygiene Data'!$D$13,0,10*ROW('Hygiene Data'!D33))="","",OFFSET('Hygiene Data'!$D$13,0,10*ROW('Hygiene Data'!D33)))</f>
        <v/>
      </c>
      <c r="DR39" s="369" t="str">
        <f ca="1">+IF(OFFSET('Hygiene Data'!$E$11,0,10*ROW('Hygiene Data'!E33))="","",OFFSET('Hygiene Data'!$E$11,0,10*ROW('Hygiene Data'!E33)))</f>
        <v/>
      </c>
      <c r="DS39" s="369" t="str">
        <f ca="1">+IF(OFFSET('Hygiene Data'!$E$12,0,10*ROW('Hygiene Data'!E33))="","",OFFSET('Hygiene Data'!$E$12,0,10*ROW('Hygiene Data'!E33)))</f>
        <v/>
      </c>
      <c r="DT39" s="369" t="str">
        <f ca="1">+IF(OFFSET('Hygiene Data'!$E$13,0,10*ROW('Hygiene Data'!E33))="","",OFFSET('Hygiene Data'!$E$13,0,10*ROW('Hygiene Data'!E33)))</f>
        <v/>
      </c>
      <c r="DU39" s="369" t="str">
        <f ca="1">+IF(OFFSET('Hygiene Data'!$F$11,0,10*ROW('Hygiene Data'!F33))="","",OFFSET('Hygiene Data'!$F$11,0,10*ROW('Hygiene Data'!F33)))</f>
        <v/>
      </c>
      <c r="DV39" s="369" t="str">
        <f ca="1">+IF(OFFSET('Hygiene Data'!$F$12,0,10*ROW('Hygiene Data'!F33))="","",OFFSET('Hygiene Data'!$F$12,0,10*ROW('Hygiene Data'!F33)))</f>
        <v/>
      </c>
      <c r="DW39" s="369" t="str">
        <f ca="1">+IF(OFFSET('Hygiene Data'!$F$13,0,10*ROW('Hygiene Data'!F33))="","",OFFSET('Hygiene Data'!$F$13,0,10*ROW('Hygiene Data'!F33)))</f>
        <v/>
      </c>
      <c r="DX39" s="369" t="str">
        <f ca="1">+IF(OFFSET('Hygiene Data'!$G$11,0,10*ROW('Hygiene Data'!G33))="","",OFFSET('Hygiene Data'!$G$11,0,10*ROW('Hygiene Data'!G33)))</f>
        <v/>
      </c>
      <c r="DY39" s="369" t="str">
        <f ca="1">+IF(OFFSET('Hygiene Data'!$G$12,0,10*ROW('Hygiene Data'!G33))="","",OFFSET('Hygiene Data'!$G$12,0,10*ROW('Hygiene Data'!G33)))</f>
        <v/>
      </c>
      <c r="DZ39" s="369" t="str">
        <f ca="1">+IF(OFFSET('Hygiene Data'!$G$13,0,10*ROW('Hygiene Data'!G33))="","",OFFSET('Hygiene Data'!$G$13,0,10*ROW('Hygiene Data'!G33)))</f>
        <v/>
      </c>
      <c r="EA39" s="369" t="str">
        <f ca="1">+IF(OFFSET('Hygiene Data'!$H$11,0,10*ROW('Hygiene Data'!H33))="","",OFFSET('Hygiene Data'!$H$11,0,10*ROW('Hygiene Data'!H33)))</f>
        <v/>
      </c>
      <c r="EB39" s="369" t="str">
        <f ca="1">+IF(OFFSET('Hygiene Data'!$H$12,0,10*ROW('Hygiene Data'!H33))="","",OFFSET('Hygiene Data'!$H$12,0,10*ROW('Hygiene Data'!H33)))</f>
        <v/>
      </c>
      <c r="EC39" s="369" t="str">
        <f ca="1">+IF(OFFSET('Hygiene Data'!$H$13,0,10*ROW('Hygiene Data'!H33))="","",OFFSET('Hygiene Data'!$H$13,0,10*ROW('Hygiene Data'!H33)))</f>
        <v/>
      </c>
      <c r="ED39" s="369" t="str">
        <f ca="1">+IF(OFFSET('Hygiene Data'!$I$11,0,10*ROW('Hygiene Data'!I33))="","",OFFSET('Hygiene Data'!$I$11,0,10*ROW('Hygiene Data'!I33)))</f>
        <v/>
      </c>
      <c r="EE39" s="369" t="str">
        <f ca="1">+IF(OFFSET('Hygiene Data'!$I$12,0,10*ROW('Hygiene Data'!I33))="","",OFFSET('Hygiene Data'!$I$12,0,10*ROW('Hygiene Data'!I33)))</f>
        <v/>
      </c>
      <c r="EF39" s="369" t="str">
        <f ca="1">+IF(OFFSET('Hygiene Data'!$I$13,0,10*ROW('Hygiene Data'!I33))="","",OFFSET('Hygiene Data'!$I$13,0,10*ROW('Hygiene Data'!I33)))</f>
        <v/>
      </c>
    </row>
    <row r="40" spans="1:136" x14ac:dyDescent="0.25">
      <c r="A40" s="478" t="str">
        <f ca="1">+IF(OFFSET('Water Data'!$B$2,0,10*ROW('Water Data'!E34))="","",OFFSET('Water Data'!$B$2,0,10*ROW('Water Data'!E34)))</f>
        <v/>
      </c>
      <c r="B40" s="47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5" t="str">
        <f t="shared" ca="1" si="0"/>
        <v/>
      </c>
      <c r="D40" s="50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9" t="str">
        <f ca="1">+IF(OFFSET('Water Data'!$D$27,0,10*ROW('Water Data'!D34))="","",OFFSET('Water Data'!$D$27,0,10*ROW('Water Data'!D34)))</f>
        <v/>
      </c>
      <c r="BT40" s="369" t="str">
        <f ca="1">+IF(OFFSET('Water Data'!$D$28,0,10*ROW('Water Data'!D34))="","",OFFSET('Water Data'!$D$28,0,10*ROW('Water Data'!D34)))</f>
        <v/>
      </c>
      <c r="BU40" s="369" t="str">
        <f ca="1">+IF(OFFSET('Water Data'!$D$29,0,10*ROW('Water Data'!D34))="","",OFFSET('Water Data'!$D$29,0,10*ROW('Water Data'!D34)))</f>
        <v/>
      </c>
      <c r="BV40" s="369" t="str">
        <f ca="1">+IF(OFFSET('Water Data'!$E$27,0,10*ROW('Water Data'!E34))="","",OFFSET('Water Data'!$E$27,0,10*ROW('Water Data'!E34)))</f>
        <v/>
      </c>
      <c r="BW40" s="369" t="str">
        <f ca="1">+IF(OFFSET('Water Data'!$E$28,0,10*ROW('Water Data'!E34))="","",OFFSET('Water Data'!$E$28,0,10*ROW('Water Data'!E34)))</f>
        <v/>
      </c>
      <c r="BX40" s="369" t="str">
        <f ca="1">+IF(OFFSET('Water Data'!$E$29,0,10*ROW('Water Data'!E34))="","",OFFSET('Water Data'!$E$29,0,10*ROW('Water Data'!E34)))</f>
        <v/>
      </c>
      <c r="BY40" s="369" t="str">
        <f ca="1">+IF(OFFSET('Water Data'!$F$27,0,10*ROW('Water Data'!F34))="","",OFFSET('Water Data'!$F$27,0,10*ROW('Water Data'!F34)))</f>
        <v/>
      </c>
      <c r="BZ40" s="369" t="str">
        <f ca="1">+IF(OFFSET('Water Data'!$F$28,0,10*ROW('Water Data'!F34))="","",OFFSET('Water Data'!$F$28,0,10*ROW('Water Data'!F34)))</f>
        <v/>
      </c>
      <c r="CA40" s="369" t="str">
        <f ca="1">+IF(OFFSET('Water Data'!$F$29,0,10*ROW('Water Data'!F34))="","",OFFSET('Water Data'!$F$29,0,10*ROW('Water Data'!F34)))</f>
        <v/>
      </c>
      <c r="CB40" s="369" t="str">
        <f ca="1">+IF(OFFSET('Water Data'!$G$27,0,10*ROW('Water Data'!G34))="","",OFFSET('Water Data'!$G$27,0,10*ROW('Water Data'!G34)))</f>
        <v/>
      </c>
      <c r="CC40" s="369" t="str">
        <f ca="1">+IF(OFFSET('Water Data'!$G$28,0,10*ROW('Water Data'!G34))="","",OFFSET('Water Data'!$G$28,0,10*ROW('Water Data'!G34)))</f>
        <v/>
      </c>
      <c r="CD40" s="369" t="str">
        <f ca="1">+IF(OFFSET('Water Data'!$G$29,0,10*ROW('Water Data'!G34))="","",OFFSET('Water Data'!$G$29,0,10*ROW('Water Data'!G34)))</f>
        <v/>
      </c>
      <c r="CE40" s="369" t="str">
        <f ca="1">+IF(OFFSET('Water Data'!$H$27,0,10*ROW('Water Data'!H34))="","",OFFSET('Water Data'!$H$27,0,10*ROW('Water Data'!H34)))</f>
        <v/>
      </c>
      <c r="CF40" s="369" t="str">
        <f ca="1">+IF(OFFSET('Water Data'!$H$28,0,10*ROW('Water Data'!H34))="","",OFFSET('Water Data'!$H$28,0,10*ROW('Water Data'!H34)))</f>
        <v/>
      </c>
      <c r="CG40" s="369" t="str">
        <f ca="1">+IF(OFFSET('Water Data'!$H$29,0,10*ROW('Water Data'!H34))="","",OFFSET('Water Data'!$H$29,0,10*ROW('Water Data'!H34)))</f>
        <v/>
      </c>
      <c r="CH40" s="369" t="str">
        <f ca="1">+IF(OFFSET('Water Data'!$I$27,0,10*ROW('Water Data'!I34))="","",OFFSET('Water Data'!$I$27,0,10*ROW('Water Data'!I34)))</f>
        <v/>
      </c>
      <c r="CI40" s="369" t="str">
        <f ca="1">+IF(OFFSET('Water Data'!$I$28,0,10*ROW('Water Data'!I34))="","",OFFSET('Water Data'!$I$28,0,10*ROW('Water Data'!I34)))</f>
        <v/>
      </c>
      <c r="CJ40" s="369" t="str">
        <f ca="1">+IF(OFFSET('Water Data'!$I$29,0,10*ROW('Water Data'!I34))="","",OFFSET('Water Data'!$I$29,0,10*ROW('Water Data'!I34)))</f>
        <v/>
      </c>
      <c r="CK40" s="369" t="str">
        <f ca="1">+IF(OFFSET('Sanitation Data'!$D$28,0,10*ROW('Sanitation Data'!D34))="","",OFFSET('Sanitation Data'!$D$28,0,10*ROW('Sanitation Data'!D34)))</f>
        <v/>
      </c>
      <c r="CL40" s="369" t="str">
        <f ca="1">+IF(OFFSET('Sanitation Data'!$D$29,0,10*ROW('Sanitation Data'!D34))="","",OFFSET('Sanitation Data'!$D$29,0,10*ROW('Sanitation Data'!D34)))</f>
        <v/>
      </c>
      <c r="CM40" s="369" t="str">
        <f ca="1">+IF(OFFSET('Sanitation Data'!$D$30,0,10*ROW('Sanitation Data'!D34))="","",OFFSET('Sanitation Data'!$D$30,0,10*ROW('Sanitation Data'!D34)))</f>
        <v/>
      </c>
      <c r="CN40" s="369" t="str">
        <f ca="1">+IF(OFFSET('Sanitation Data'!$D$31,0,10*ROW('Sanitation Data'!D34))="","",OFFSET('Sanitation Data'!$D$31,0,10*ROW('Sanitation Data'!D34)))</f>
        <v/>
      </c>
      <c r="CO40" s="369" t="str">
        <f ca="1">+IF(OFFSET('Sanitation Data'!$D$32,0,10*ROW('Sanitation Data'!D34))="","",OFFSET('Sanitation Data'!$D$32,0,10*ROW('Sanitation Data'!D34)))</f>
        <v/>
      </c>
      <c r="CP40" s="369" t="str">
        <f ca="1">+IF(OFFSET('Sanitation Data'!$E$28,0,10*ROW('Sanitation Data'!E34))="","",OFFSET('Sanitation Data'!$E$28,0,10*ROW('Sanitation Data'!E34)))</f>
        <v/>
      </c>
      <c r="CQ40" s="369" t="str">
        <f ca="1">+IF(OFFSET('Sanitation Data'!$E$29,0,10*ROW('Sanitation Data'!E34))="","",OFFSET('Sanitation Data'!$E$29,0,10*ROW('Sanitation Data'!E34)))</f>
        <v/>
      </c>
      <c r="CR40" s="369" t="str">
        <f ca="1">+IF(OFFSET('Sanitation Data'!$E$30,0,10*ROW('Sanitation Data'!E34))="","",OFFSET('Sanitation Data'!$E$30,0,10*ROW('Sanitation Data'!E34)))</f>
        <v/>
      </c>
      <c r="CS40" s="369" t="str">
        <f ca="1">+IF(OFFSET('Sanitation Data'!$E$31,0,10*ROW('Sanitation Data'!E34))="","",OFFSET('Sanitation Data'!$E$31,0,10*ROW('Sanitation Data'!E34)))</f>
        <v/>
      </c>
      <c r="CT40" s="369" t="str">
        <f ca="1">+IF(OFFSET('Sanitation Data'!$E$32,0,10*ROW('Sanitation Data'!E34))="","",OFFSET('Sanitation Data'!$E$32,0,10*ROW('Sanitation Data'!E34)))</f>
        <v/>
      </c>
      <c r="CU40" s="369" t="str">
        <f ca="1">+IF(OFFSET('Sanitation Data'!$F$28,0,10*ROW('Sanitation Data'!F34))="","",OFFSET('Sanitation Data'!$F$28,0,10*ROW('Sanitation Data'!F34)))</f>
        <v/>
      </c>
      <c r="CV40" s="369" t="str">
        <f ca="1">+IF(OFFSET('Sanitation Data'!$F$29,0,10*ROW('Sanitation Data'!F34))="","",OFFSET('Sanitation Data'!$F$29,0,10*ROW('Sanitation Data'!F34)))</f>
        <v/>
      </c>
      <c r="CW40" s="369" t="str">
        <f ca="1">+IF(OFFSET('Sanitation Data'!$F$30,0,10*ROW('Sanitation Data'!F34))="","",OFFSET('Sanitation Data'!$F$30,0,10*ROW('Sanitation Data'!F34)))</f>
        <v/>
      </c>
      <c r="CX40" s="369" t="str">
        <f ca="1">+IF(OFFSET('Sanitation Data'!$F$31,0,10*ROW('Sanitation Data'!F34))="","",OFFSET('Sanitation Data'!$F$31,0,10*ROW('Sanitation Data'!F34)))</f>
        <v/>
      </c>
      <c r="CY40" s="369" t="str">
        <f ca="1">+IF(OFFSET('Sanitation Data'!$F$32,0,10*ROW('Sanitation Data'!F34))="","",OFFSET('Sanitation Data'!$F$32,0,10*ROW('Sanitation Data'!F34)))</f>
        <v/>
      </c>
      <c r="CZ40" s="369" t="str">
        <f ca="1">+IF(OFFSET('Sanitation Data'!$G$28,0,10*ROW('Sanitation Data'!G34))="","",OFFSET('Sanitation Data'!$G$28,0,10*ROW('Sanitation Data'!G34)))</f>
        <v/>
      </c>
      <c r="DA40" s="369" t="str">
        <f ca="1">+IF(OFFSET('Sanitation Data'!$G$29,0,10*ROW('Sanitation Data'!G34))="","",OFFSET('Sanitation Data'!$G$29,0,10*ROW('Sanitation Data'!G34)))</f>
        <v/>
      </c>
      <c r="DB40" s="369" t="str">
        <f ca="1">+IF(OFFSET('Sanitation Data'!$G$30,0,10*ROW('Sanitation Data'!G34))="","",OFFSET('Sanitation Data'!$G$30,0,10*ROW('Sanitation Data'!G34)))</f>
        <v/>
      </c>
      <c r="DC40" s="369" t="str">
        <f ca="1">+IF(OFFSET('Sanitation Data'!$G$31,0,10*ROW('Sanitation Data'!G34))="","",OFFSET('Sanitation Data'!$G$31,0,10*ROW('Sanitation Data'!G34)))</f>
        <v/>
      </c>
      <c r="DD40" s="369" t="str">
        <f ca="1">+IF(OFFSET('Sanitation Data'!$G$32,0,10*ROW('Sanitation Data'!G34))="","",OFFSET('Sanitation Data'!$G$32,0,10*ROW('Sanitation Data'!G34)))</f>
        <v/>
      </c>
      <c r="DE40" s="369" t="str">
        <f ca="1">+IF(OFFSET('Sanitation Data'!$H$28,0,10*ROW('Sanitation Data'!H34))="","",OFFSET('Sanitation Data'!$H$28,0,10*ROW('Sanitation Data'!H34)))</f>
        <v/>
      </c>
      <c r="DF40" s="369" t="str">
        <f ca="1">+IF(OFFSET('Sanitation Data'!$H$29,0,10*ROW('Sanitation Data'!H34))="","",OFFSET('Sanitation Data'!$H$29,0,10*ROW('Sanitation Data'!H34)))</f>
        <v/>
      </c>
      <c r="DG40" s="369" t="str">
        <f ca="1">+IF(OFFSET('Sanitation Data'!$H$30,0,10*ROW('Sanitation Data'!H34))="","",OFFSET('Sanitation Data'!$H$30,0,10*ROW('Sanitation Data'!H34)))</f>
        <v/>
      </c>
      <c r="DH40" s="369" t="str">
        <f ca="1">+IF(OFFSET('Sanitation Data'!$H$31,0,10*ROW('Sanitation Data'!H34))="","",OFFSET('Sanitation Data'!$H$31,0,10*ROW('Sanitation Data'!H34)))</f>
        <v/>
      </c>
      <c r="DI40" s="369" t="str">
        <f ca="1">+IF(OFFSET('Sanitation Data'!$H$32,0,10*ROW('Sanitation Data'!H34))="","",OFFSET('Sanitation Data'!$H$32,0,10*ROW('Sanitation Data'!H34)))</f>
        <v/>
      </c>
      <c r="DJ40" s="369" t="str">
        <f ca="1">+IF(OFFSET('Sanitation Data'!$I$28,0,10*ROW('Sanitation Data'!I34))="","",OFFSET('Sanitation Data'!$I$28,0,10*ROW('Sanitation Data'!I34)))</f>
        <v/>
      </c>
      <c r="DK40" s="369" t="str">
        <f ca="1">+IF(OFFSET('Sanitation Data'!$I$29,0,10*ROW('Sanitation Data'!I34))="","",OFFSET('Sanitation Data'!$I$29,0,10*ROW('Sanitation Data'!I34)))</f>
        <v/>
      </c>
      <c r="DL40" s="369" t="str">
        <f ca="1">+IF(OFFSET('Sanitation Data'!$I$30,0,10*ROW('Sanitation Data'!I34))="","",OFFSET('Sanitation Data'!$I$30,0,10*ROW('Sanitation Data'!I34)))</f>
        <v/>
      </c>
      <c r="DM40" s="369" t="str">
        <f ca="1">+IF(OFFSET('Sanitation Data'!$I$31,0,10*ROW('Sanitation Data'!I34))="","",OFFSET('Sanitation Data'!$I$31,0,10*ROW('Sanitation Data'!I34)))</f>
        <v/>
      </c>
      <c r="DN40" s="369" t="str">
        <f ca="1">+IF(OFFSET('Sanitation Data'!$I$32,0,10*ROW('Sanitation Data'!I34))="","",OFFSET('Sanitation Data'!$I$32,0,10*ROW('Sanitation Data'!I34)))</f>
        <v/>
      </c>
      <c r="DO40" s="369" t="str">
        <f ca="1">+IF(OFFSET('Hygiene Data'!$D$11,0,10*ROW('Hygiene Data'!D34))="","",OFFSET('Hygiene Data'!$D$11,0,10*ROW('Hygiene Data'!D34)))</f>
        <v/>
      </c>
      <c r="DP40" s="369" t="str">
        <f ca="1">+IF(OFFSET('Hygiene Data'!$D$12,0,10*ROW('Hygiene Data'!D34))="","",OFFSET('Hygiene Data'!$D$12,0,10*ROW('Hygiene Data'!D34)))</f>
        <v/>
      </c>
      <c r="DQ40" s="369" t="str">
        <f ca="1">+IF(OFFSET('Hygiene Data'!$D$13,0,10*ROW('Hygiene Data'!D34))="","",OFFSET('Hygiene Data'!$D$13,0,10*ROW('Hygiene Data'!D34)))</f>
        <v/>
      </c>
      <c r="DR40" s="369" t="str">
        <f ca="1">+IF(OFFSET('Hygiene Data'!$E$11,0,10*ROW('Hygiene Data'!E34))="","",OFFSET('Hygiene Data'!$E$11,0,10*ROW('Hygiene Data'!E34)))</f>
        <v/>
      </c>
      <c r="DS40" s="369" t="str">
        <f ca="1">+IF(OFFSET('Hygiene Data'!$E$12,0,10*ROW('Hygiene Data'!E34))="","",OFFSET('Hygiene Data'!$E$12,0,10*ROW('Hygiene Data'!E34)))</f>
        <v/>
      </c>
      <c r="DT40" s="369" t="str">
        <f ca="1">+IF(OFFSET('Hygiene Data'!$E$13,0,10*ROW('Hygiene Data'!E34))="","",OFFSET('Hygiene Data'!$E$13,0,10*ROW('Hygiene Data'!E34)))</f>
        <v/>
      </c>
      <c r="DU40" s="369" t="str">
        <f ca="1">+IF(OFFSET('Hygiene Data'!$F$11,0,10*ROW('Hygiene Data'!F34))="","",OFFSET('Hygiene Data'!$F$11,0,10*ROW('Hygiene Data'!F34)))</f>
        <v/>
      </c>
      <c r="DV40" s="369" t="str">
        <f ca="1">+IF(OFFSET('Hygiene Data'!$F$12,0,10*ROW('Hygiene Data'!F34))="","",OFFSET('Hygiene Data'!$F$12,0,10*ROW('Hygiene Data'!F34)))</f>
        <v/>
      </c>
      <c r="DW40" s="369" t="str">
        <f ca="1">+IF(OFFSET('Hygiene Data'!$F$13,0,10*ROW('Hygiene Data'!F34))="","",OFFSET('Hygiene Data'!$F$13,0,10*ROW('Hygiene Data'!F34)))</f>
        <v/>
      </c>
      <c r="DX40" s="369" t="str">
        <f ca="1">+IF(OFFSET('Hygiene Data'!$G$11,0,10*ROW('Hygiene Data'!G34))="","",OFFSET('Hygiene Data'!$G$11,0,10*ROW('Hygiene Data'!G34)))</f>
        <v/>
      </c>
      <c r="DY40" s="369" t="str">
        <f ca="1">+IF(OFFSET('Hygiene Data'!$G$12,0,10*ROW('Hygiene Data'!G34))="","",OFFSET('Hygiene Data'!$G$12,0,10*ROW('Hygiene Data'!G34)))</f>
        <v/>
      </c>
      <c r="DZ40" s="369" t="str">
        <f ca="1">+IF(OFFSET('Hygiene Data'!$G$13,0,10*ROW('Hygiene Data'!G34))="","",OFFSET('Hygiene Data'!$G$13,0,10*ROW('Hygiene Data'!G34)))</f>
        <v/>
      </c>
      <c r="EA40" s="369" t="str">
        <f ca="1">+IF(OFFSET('Hygiene Data'!$H$11,0,10*ROW('Hygiene Data'!H34))="","",OFFSET('Hygiene Data'!$H$11,0,10*ROW('Hygiene Data'!H34)))</f>
        <v/>
      </c>
      <c r="EB40" s="369" t="str">
        <f ca="1">+IF(OFFSET('Hygiene Data'!$H$12,0,10*ROW('Hygiene Data'!H34))="","",OFFSET('Hygiene Data'!$H$12,0,10*ROW('Hygiene Data'!H34)))</f>
        <v/>
      </c>
      <c r="EC40" s="369" t="str">
        <f ca="1">+IF(OFFSET('Hygiene Data'!$H$13,0,10*ROW('Hygiene Data'!H34))="","",OFFSET('Hygiene Data'!$H$13,0,10*ROW('Hygiene Data'!H34)))</f>
        <v/>
      </c>
      <c r="ED40" s="369" t="str">
        <f ca="1">+IF(OFFSET('Hygiene Data'!$I$11,0,10*ROW('Hygiene Data'!I34))="","",OFFSET('Hygiene Data'!$I$11,0,10*ROW('Hygiene Data'!I34)))</f>
        <v/>
      </c>
      <c r="EE40" s="369" t="str">
        <f ca="1">+IF(OFFSET('Hygiene Data'!$I$12,0,10*ROW('Hygiene Data'!I34))="","",OFFSET('Hygiene Data'!$I$12,0,10*ROW('Hygiene Data'!I34)))</f>
        <v/>
      </c>
      <c r="EF40" s="369" t="str">
        <f ca="1">+IF(OFFSET('Hygiene Data'!$I$13,0,10*ROW('Hygiene Data'!I34))="","",OFFSET('Hygiene Data'!$I$13,0,10*ROW('Hygiene Data'!I34)))</f>
        <v/>
      </c>
    </row>
    <row r="41" spans="1:136" x14ac:dyDescent="0.25">
      <c r="A41" s="478" t="str">
        <f ca="1">+IF(OFFSET('Water Data'!$B$2,0,10*ROW('Water Data'!E35))="","",OFFSET('Water Data'!$B$2,0,10*ROW('Water Data'!E35)))</f>
        <v/>
      </c>
      <c r="B41" s="47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5" t="str">
        <f t="shared" ca="1" si="0"/>
        <v/>
      </c>
      <c r="D41" s="50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9" t="str">
        <f ca="1">+IF(OFFSET('Water Data'!$D$27,0,10*ROW('Water Data'!D35))="","",OFFSET('Water Data'!$D$27,0,10*ROW('Water Data'!D35)))</f>
        <v/>
      </c>
      <c r="BT41" s="369" t="str">
        <f ca="1">+IF(OFFSET('Water Data'!$D$28,0,10*ROW('Water Data'!D35))="","",OFFSET('Water Data'!$D$28,0,10*ROW('Water Data'!D35)))</f>
        <v/>
      </c>
      <c r="BU41" s="369" t="str">
        <f ca="1">+IF(OFFSET('Water Data'!$D$29,0,10*ROW('Water Data'!D35))="","",OFFSET('Water Data'!$D$29,0,10*ROW('Water Data'!D35)))</f>
        <v/>
      </c>
      <c r="BV41" s="369" t="str">
        <f ca="1">+IF(OFFSET('Water Data'!$E$27,0,10*ROW('Water Data'!E35))="","",OFFSET('Water Data'!$E$27,0,10*ROW('Water Data'!E35)))</f>
        <v/>
      </c>
      <c r="BW41" s="369" t="str">
        <f ca="1">+IF(OFFSET('Water Data'!$E$28,0,10*ROW('Water Data'!E35))="","",OFFSET('Water Data'!$E$28,0,10*ROW('Water Data'!E35)))</f>
        <v/>
      </c>
      <c r="BX41" s="369" t="str">
        <f ca="1">+IF(OFFSET('Water Data'!$E$29,0,10*ROW('Water Data'!E35))="","",OFFSET('Water Data'!$E$29,0,10*ROW('Water Data'!E35)))</f>
        <v/>
      </c>
      <c r="BY41" s="369" t="str">
        <f ca="1">+IF(OFFSET('Water Data'!$F$27,0,10*ROW('Water Data'!F35))="","",OFFSET('Water Data'!$F$27,0,10*ROW('Water Data'!F35)))</f>
        <v/>
      </c>
      <c r="BZ41" s="369" t="str">
        <f ca="1">+IF(OFFSET('Water Data'!$F$28,0,10*ROW('Water Data'!F35))="","",OFFSET('Water Data'!$F$28,0,10*ROW('Water Data'!F35)))</f>
        <v/>
      </c>
      <c r="CA41" s="369" t="str">
        <f ca="1">+IF(OFFSET('Water Data'!$F$29,0,10*ROW('Water Data'!F35))="","",OFFSET('Water Data'!$F$29,0,10*ROW('Water Data'!F35)))</f>
        <v/>
      </c>
      <c r="CB41" s="369" t="str">
        <f ca="1">+IF(OFFSET('Water Data'!$G$27,0,10*ROW('Water Data'!G35))="","",OFFSET('Water Data'!$G$27,0,10*ROW('Water Data'!G35)))</f>
        <v/>
      </c>
      <c r="CC41" s="369" t="str">
        <f ca="1">+IF(OFFSET('Water Data'!$G$28,0,10*ROW('Water Data'!G35))="","",OFFSET('Water Data'!$G$28,0,10*ROW('Water Data'!G35)))</f>
        <v/>
      </c>
      <c r="CD41" s="369" t="str">
        <f ca="1">+IF(OFFSET('Water Data'!$G$29,0,10*ROW('Water Data'!G35))="","",OFFSET('Water Data'!$G$29,0,10*ROW('Water Data'!G35)))</f>
        <v/>
      </c>
      <c r="CE41" s="369" t="str">
        <f ca="1">+IF(OFFSET('Water Data'!$H$27,0,10*ROW('Water Data'!H35))="","",OFFSET('Water Data'!$H$27,0,10*ROW('Water Data'!H35)))</f>
        <v/>
      </c>
      <c r="CF41" s="369" t="str">
        <f ca="1">+IF(OFFSET('Water Data'!$H$28,0,10*ROW('Water Data'!H35))="","",OFFSET('Water Data'!$H$28,0,10*ROW('Water Data'!H35)))</f>
        <v/>
      </c>
      <c r="CG41" s="369" t="str">
        <f ca="1">+IF(OFFSET('Water Data'!$H$29,0,10*ROW('Water Data'!H35))="","",OFFSET('Water Data'!$H$29,0,10*ROW('Water Data'!H35)))</f>
        <v/>
      </c>
      <c r="CH41" s="369" t="str">
        <f ca="1">+IF(OFFSET('Water Data'!$I$27,0,10*ROW('Water Data'!I35))="","",OFFSET('Water Data'!$I$27,0,10*ROW('Water Data'!I35)))</f>
        <v/>
      </c>
      <c r="CI41" s="369" t="str">
        <f ca="1">+IF(OFFSET('Water Data'!$I$28,0,10*ROW('Water Data'!I35))="","",OFFSET('Water Data'!$I$28,0,10*ROW('Water Data'!I35)))</f>
        <v/>
      </c>
      <c r="CJ41" s="369" t="str">
        <f ca="1">+IF(OFFSET('Water Data'!$I$29,0,10*ROW('Water Data'!I35))="","",OFFSET('Water Data'!$I$29,0,10*ROW('Water Data'!I35)))</f>
        <v/>
      </c>
      <c r="CK41" s="369" t="str">
        <f ca="1">+IF(OFFSET('Sanitation Data'!$D$28,0,10*ROW('Sanitation Data'!D35))="","",OFFSET('Sanitation Data'!$D$28,0,10*ROW('Sanitation Data'!D35)))</f>
        <v/>
      </c>
      <c r="CL41" s="369" t="str">
        <f ca="1">+IF(OFFSET('Sanitation Data'!$D$29,0,10*ROW('Sanitation Data'!D35))="","",OFFSET('Sanitation Data'!$D$29,0,10*ROW('Sanitation Data'!D35)))</f>
        <v/>
      </c>
      <c r="CM41" s="369" t="str">
        <f ca="1">+IF(OFFSET('Sanitation Data'!$D$30,0,10*ROW('Sanitation Data'!D35))="","",OFFSET('Sanitation Data'!$D$30,0,10*ROW('Sanitation Data'!D35)))</f>
        <v/>
      </c>
      <c r="CN41" s="369" t="str">
        <f ca="1">+IF(OFFSET('Sanitation Data'!$D$31,0,10*ROW('Sanitation Data'!D35))="","",OFFSET('Sanitation Data'!$D$31,0,10*ROW('Sanitation Data'!D35)))</f>
        <v/>
      </c>
      <c r="CO41" s="369" t="str">
        <f ca="1">+IF(OFFSET('Sanitation Data'!$D$32,0,10*ROW('Sanitation Data'!D35))="","",OFFSET('Sanitation Data'!$D$32,0,10*ROW('Sanitation Data'!D35)))</f>
        <v/>
      </c>
      <c r="CP41" s="369" t="str">
        <f ca="1">+IF(OFFSET('Sanitation Data'!$E$28,0,10*ROW('Sanitation Data'!E35))="","",OFFSET('Sanitation Data'!$E$28,0,10*ROW('Sanitation Data'!E35)))</f>
        <v/>
      </c>
      <c r="CQ41" s="369" t="str">
        <f ca="1">+IF(OFFSET('Sanitation Data'!$E$29,0,10*ROW('Sanitation Data'!E35))="","",OFFSET('Sanitation Data'!$E$29,0,10*ROW('Sanitation Data'!E35)))</f>
        <v/>
      </c>
      <c r="CR41" s="369" t="str">
        <f ca="1">+IF(OFFSET('Sanitation Data'!$E$30,0,10*ROW('Sanitation Data'!E35))="","",OFFSET('Sanitation Data'!$E$30,0,10*ROW('Sanitation Data'!E35)))</f>
        <v/>
      </c>
      <c r="CS41" s="369" t="str">
        <f ca="1">+IF(OFFSET('Sanitation Data'!$E$31,0,10*ROW('Sanitation Data'!E35))="","",OFFSET('Sanitation Data'!$E$31,0,10*ROW('Sanitation Data'!E35)))</f>
        <v/>
      </c>
      <c r="CT41" s="369" t="str">
        <f ca="1">+IF(OFFSET('Sanitation Data'!$E$32,0,10*ROW('Sanitation Data'!E35))="","",OFFSET('Sanitation Data'!$E$32,0,10*ROW('Sanitation Data'!E35)))</f>
        <v/>
      </c>
      <c r="CU41" s="369" t="str">
        <f ca="1">+IF(OFFSET('Sanitation Data'!$F$28,0,10*ROW('Sanitation Data'!F35))="","",OFFSET('Sanitation Data'!$F$28,0,10*ROW('Sanitation Data'!F35)))</f>
        <v/>
      </c>
      <c r="CV41" s="369" t="str">
        <f ca="1">+IF(OFFSET('Sanitation Data'!$F$29,0,10*ROW('Sanitation Data'!F35))="","",OFFSET('Sanitation Data'!$F$29,0,10*ROW('Sanitation Data'!F35)))</f>
        <v/>
      </c>
      <c r="CW41" s="369" t="str">
        <f ca="1">+IF(OFFSET('Sanitation Data'!$F$30,0,10*ROW('Sanitation Data'!F35))="","",OFFSET('Sanitation Data'!$F$30,0,10*ROW('Sanitation Data'!F35)))</f>
        <v/>
      </c>
      <c r="CX41" s="369" t="str">
        <f ca="1">+IF(OFFSET('Sanitation Data'!$F$31,0,10*ROW('Sanitation Data'!F35))="","",OFFSET('Sanitation Data'!$F$31,0,10*ROW('Sanitation Data'!F35)))</f>
        <v/>
      </c>
      <c r="CY41" s="369" t="str">
        <f ca="1">+IF(OFFSET('Sanitation Data'!$F$32,0,10*ROW('Sanitation Data'!F35))="","",OFFSET('Sanitation Data'!$F$32,0,10*ROW('Sanitation Data'!F35)))</f>
        <v/>
      </c>
      <c r="CZ41" s="369" t="str">
        <f ca="1">+IF(OFFSET('Sanitation Data'!$G$28,0,10*ROW('Sanitation Data'!G35))="","",OFFSET('Sanitation Data'!$G$28,0,10*ROW('Sanitation Data'!G35)))</f>
        <v/>
      </c>
      <c r="DA41" s="369" t="str">
        <f ca="1">+IF(OFFSET('Sanitation Data'!$G$29,0,10*ROW('Sanitation Data'!G35))="","",OFFSET('Sanitation Data'!$G$29,0,10*ROW('Sanitation Data'!G35)))</f>
        <v/>
      </c>
      <c r="DB41" s="369" t="str">
        <f ca="1">+IF(OFFSET('Sanitation Data'!$G$30,0,10*ROW('Sanitation Data'!G35))="","",OFFSET('Sanitation Data'!$G$30,0,10*ROW('Sanitation Data'!G35)))</f>
        <v/>
      </c>
      <c r="DC41" s="369" t="str">
        <f ca="1">+IF(OFFSET('Sanitation Data'!$G$31,0,10*ROW('Sanitation Data'!G35))="","",OFFSET('Sanitation Data'!$G$31,0,10*ROW('Sanitation Data'!G35)))</f>
        <v/>
      </c>
      <c r="DD41" s="369" t="str">
        <f ca="1">+IF(OFFSET('Sanitation Data'!$G$32,0,10*ROW('Sanitation Data'!G35))="","",OFFSET('Sanitation Data'!$G$32,0,10*ROW('Sanitation Data'!G35)))</f>
        <v/>
      </c>
      <c r="DE41" s="369" t="str">
        <f ca="1">+IF(OFFSET('Sanitation Data'!$H$28,0,10*ROW('Sanitation Data'!H35))="","",OFFSET('Sanitation Data'!$H$28,0,10*ROW('Sanitation Data'!H35)))</f>
        <v/>
      </c>
      <c r="DF41" s="369" t="str">
        <f ca="1">+IF(OFFSET('Sanitation Data'!$H$29,0,10*ROW('Sanitation Data'!H35))="","",OFFSET('Sanitation Data'!$H$29,0,10*ROW('Sanitation Data'!H35)))</f>
        <v/>
      </c>
      <c r="DG41" s="369" t="str">
        <f ca="1">+IF(OFFSET('Sanitation Data'!$H$30,0,10*ROW('Sanitation Data'!H35))="","",OFFSET('Sanitation Data'!$H$30,0,10*ROW('Sanitation Data'!H35)))</f>
        <v/>
      </c>
      <c r="DH41" s="369" t="str">
        <f ca="1">+IF(OFFSET('Sanitation Data'!$H$31,0,10*ROW('Sanitation Data'!H35))="","",OFFSET('Sanitation Data'!$H$31,0,10*ROW('Sanitation Data'!H35)))</f>
        <v/>
      </c>
      <c r="DI41" s="369" t="str">
        <f ca="1">+IF(OFFSET('Sanitation Data'!$H$32,0,10*ROW('Sanitation Data'!H35))="","",OFFSET('Sanitation Data'!$H$32,0,10*ROW('Sanitation Data'!H35)))</f>
        <v/>
      </c>
      <c r="DJ41" s="369" t="str">
        <f ca="1">+IF(OFFSET('Sanitation Data'!$I$28,0,10*ROW('Sanitation Data'!I35))="","",OFFSET('Sanitation Data'!$I$28,0,10*ROW('Sanitation Data'!I35)))</f>
        <v/>
      </c>
      <c r="DK41" s="369" t="str">
        <f ca="1">+IF(OFFSET('Sanitation Data'!$I$29,0,10*ROW('Sanitation Data'!I35))="","",OFFSET('Sanitation Data'!$I$29,0,10*ROW('Sanitation Data'!I35)))</f>
        <v/>
      </c>
      <c r="DL41" s="369" t="str">
        <f ca="1">+IF(OFFSET('Sanitation Data'!$I$30,0,10*ROW('Sanitation Data'!I35))="","",OFFSET('Sanitation Data'!$I$30,0,10*ROW('Sanitation Data'!I35)))</f>
        <v/>
      </c>
      <c r="DM41" s="369" t="str">
        <f ca="1">+IF(OFFSET('Sanitation Data'!$I$31,0,10*ROW('Sanitation Data'!I35))="","",OFFSET('Sanitation Data'!$I$31,0,10*ROW('Sanitation Data'!I35)))</f>
        <v/>
      </c>
      <c r="DN41" s="369" t="str">
        <f ca="1">+IF(OFFSET('Sanitation Data'!$I$32,0,10*ROW('Sanitation Data'!I35))="","",OFFSET('Sanitation Data'!$I$32,0,10*ROW('Sanitation Data'!I35)))</f>
        <v/>
      </c>
      <c r="DO41" s="369" t="str">
        <f ca="1">+IF(OFFSET('Hygiene Data'!$D$11,0,10*ROW('Hygiene Data'!D35))="","",OFFSET('Hygiene Data'!$D$11,0,10*ROW('Hygiene Data'!D35)))</f>
        <v/>
      </c>
      <c r="DP41" s="369" t="str">
        <f ca="1">+IF(OFFSET('Hygiene Data'!$D$12,0,10*ROW('Hygiene Data'!D35))="","",OFFSET('Hygiene Data'!$D$12,0,10*ROW('Hygiene Data'!D35)))</f>
        <v/>
      </c>
      <c r="DQ41" s="369" t="str">
        <f ca="1">+IF(OFFSET('Hygiene Data'!$D$13,0,10*ROW('Hygiene Data'!D35))="","",OFFSET('Hygiene Data'!$D$13,0,10*ROW('Hygiene Data'!D35)))</f>
        <v/>
      </c>
      <c r="DR41" s="369" t="str">
        <f ca="1">+IF(OFFSET('Hygiene Data'!$E$11,0,10*ROW('Hygiene Data'!E35))="","",OFFSET('Hygiene Data'!$E$11,0,10*ROW('Hygiene Data'!E35)))</f>
        <v/>
      </c>
      <c r="DS41" s="369" t="str">
        <f ca="1">+IF(OFFSET('Hygiene Data'!$E$12,0,10*ROW('Hygiene Data'!E35))="","",OFFSET('Hygiene Data'!$E$12,0,10*ROW('Hygiene Data'!E35)))</f>
        <v/>
      </c>
      <c r="DT41" s="369" t="str">
        <f ca="1">+IF(OFFSET('Hygiene Data'!$E$13,0,10*ROW('Hygiene Data'!E35))="","",OFFSET('Hygiene Data'!$E$13,0,10*ROW('Hygiene Data'!E35)))</f>
        <v/>
      </c>
      <c r="DU41" s="369" t="str">
        <f ca="1">+IF(OFFSET('Hygiene Data'!$F$11,0,10*ROW('Hygiene Data'!F35))="","",OFFSET('Hygiene Data'!$F$11,0,10*ROW('Hygiene Data'!F35)))</f>
        <v/>
      </c>
      <c r="DV41" s="369" t="str">
        <f ca="1">+IF(OFFSET('Hygiene Data'!$F$12,0,10*ROW('Hygiene Data'!F35))="","",OFFSET('Hygiene Data'!$F$12,0,10*ROW('Hygiene Data'!F35)))</f>
        <v/>
      </c>
      <c r="DW41" s="369" t="str">
        <f ca="1">+IF(OFFSET('Hygiene Data'!$F$13,0,10*ROW('Hygiene Data'!F35))="","",OFFSET('Hygiene Data'!$F$13,0,10*ROW('Hygiene Data'!F35)))</f>
        <v/>
      </c>
      <c r="DX41" s="369" t="str">
        <f ca="1">+IF(OFFSET('Hygiene Data'!$G$11,0,10*ROW('Hygiene Data'!G35))="","",OFFSET('Hygiene Data'!$G$11,0,10*ROW('Hygiene Data'!G35)))</f>
        <v/>
      </c>
      <c r="DY41" s="369" t="str">
        <f ca="1">+IF(OFFSET('Hygiene Data'!$G$12,0,10*ROW('Hygiene Data'!G35))="","",OFFSET('Hygiene Data'!$G$12,0,10*ROW('Hygiene Data'!G35)))</f>
        <v/>
      </c>
      <c r="DZ41" s="369" t="str">
        <f ca="1">+IF(OFFSET('Hygiene Data'!$G$13,0,10*ROW('Hygiene Data'!G35))="","",OFFSET('Hygiene Data'!$G$13,0,10*ROW('Hygiene Data'!G35)))</f>
        <v/>
      </c>
      <c r="EA41" s="369" t="str">
        <f ca="1">+IF(OFFSET('Hygiene Data'!$H$11,0,10*ROW('Hygiene Data'!H35))="","",OFFSET('Hygiene Data'!$H$11,0,10*ROW('Hygiene Data'!H35)))</f>
        <v/>
      </c>
      <c r="EB41" s="369" t="str">
        <f ca="1">+IF(OFFSET('Hygiene Data'!$H$12,0,10*ROW('Hygiene Data'!H35))="","",OFFSET('Hygiene Data'!$H$12,0,10*ROW('Hygiene Data'!H35)))</f>
        <v/>
      </c>
      <c r="EC41" s="369" t="str">
        <f ca="1">+IF(OFFSET('Hygiene Data'!$H$13,0,10*ROW('Hygiene Data'!H35))="","",OFFSET('Hygiene Data'!$H$13,0,10*ROW('Hygiene Data'!H35)))</f>
        <v/>
      </c>
      <c r="ED41" s="369" t="str">
        <f ca="1">+IF(OFFSET('Hygiene Data'!$I$11,0,10*ROW('Hygiene Data'!I35))="","",OFFSET('Hygiene Data'!$I$11,0,10*ROW('Hygiene Data'!I35)))</f>
        <v/>
      </c>
      <c r="EE41" s="369" t="str">
        <f ca="1">+IF(OFFSET('Hygiene Data'!$I$12,0,10*ROW('Hygiene Data'!I35))="","",OFFSET('Hygiene Data'!$I$12,0,10*ROW('Hygiene Data'!I35)))</f>
        <v/>
      </c>
      <c r="EF41" s="369" t="str">
        <f ca="1">+IF(OFFSET('Hygiene Data'!$I$13,0,10*ROW('Hygiene Data'!I35))="","",OFFSET('Hygiene Data'!$I$13,0,10*ROW('Hygiene Data'!I35)))</f>
        <v/>
      </c>
    </row>
    <row r="42" spans="1:136" x14ac:dyDescent="0.25">
      <c r="A42" s="478" t="str">
        <f ca="1">+IF(OFFSET('Water Data'!$B$2,0,10*ROW('Water Data'!E36))="","",OFFSET('Water Data'!$B$2,0,10*ROW('Water Data'!E36)))</f>
        <v/>
      </c>
      <c r="B42" s="47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5" t="str">
        <f t="shared" ca="1" si="0"/>
        <v/>
      </c>
      <c r="D42" s="50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9" t="str">
        <f ca="1">+IF(OFFSET('Water Data'!$D$27,0,10*ROW('Water Data'!D36))="","",OFFSET('Water Data'!$D$27,0,10*ROW('Water Data'!D36)))</f>
        <v/>
      </c>
      <c r="BT42" s="369" t="str">
        <f ca="1">+IF(OFFSET('Water Data'!$D$28,0,10*ROW('Water Data'!D36))="","",OFFSET('Water Data'!$D$28,0,10*ROW('Water Data'!D36)))</f>
        <v/>
      </c>
      <c r="BU42" s="369" t="str">
        <f ca="1">+IF(OFFSET('Water Data'!$D$29,0,10*ROW('Water Data'!D36))="","",OFFSET('Water Data'!$D$29,0,10*ROW('Water Data'!D36)))</f>
        <v/>
      </c>
      <c r="BV42" s="369" t="str">
        <f ca="1">+IF(OFFSET('Water Data'!$E$27,0,10*ROW('Water Data'!E36))="","",OFFSET('Water Data'!$E$27,0,10*ROW('Water Data'!E36)))</f>
        <v/>
      </c>
      <c r="BW42" s="369" t="str">
        <f ca="1">+IF(OFFSET('Water Data'!$E$28,0,10*ROW('Water Data'!E36))="","",OFFSET('Water Data'!$E$28,0,10*ROW('Water Data'!E36)))</f>
        <v/>
      </c>
      <c r="BX42" s="369" t="str">
        <f ca="1">+IF(OFFSET('Water Data'!$E$29,0,10*ROW('Water Data'!E36))="","",OFFSET('Water Data'!$E$29,0,10*ROW('Water Data'!E36)))</f>
        <v/>
      </c>
      <c r="BY42" s="369" t="str">
        <f ca="1">+IF(OFFSET('Water Data'!$F$27,0,10*ROW('Water Data'!F36))="","",OFFSET('Water Data'!$F$27,0,10*ROW('Water Data'!F36)))</f>
        <v/>
      </c>
      <c r="BZ42" s="369" t="str">
        <f ca="1">+IF(OFFSET('Water Data'!$F$28,0,10*ROW('Water Data'!F36))="","",OFFSET('Water Data'!$F$28,0,10*ROW('Water Data'!F36)))</f>
        <v/>
      </c>
      <c r="CA42" s="369" t="str">
        <f ca="1">+IF(OFFSET('Water Data'!$F$29,0,10*ROW('Water Data'!F36))="","",OFFSET('Water Data'!$F$29,0,10*ROW('Water Data'!F36)))</f>
        <v/>
      </c>
      <c r="CB42" s="369" t="str">
        <f ca="1">+IF(OFFSET('Water Data'!$G$27,0,10*ROW('Water Data'!G36))="","",OFFSET('Water Data'!$G$27,0,10*ROW('Water Data'!G36)))</f>
        <v/>
      </c>
      <c r="CC42" s="369" t="str">
        <f ca="1">+IF(OFFSET('Water Data'!$G$28,0,10*ROW('Water Data'!G36))="","",OFFSET('Water Data'!$G$28,0,10*ROW('Water Data'!G36)))</f>
        <v/>
      </c>
      <c r="CD42" s="369" t="str">
        <f ca="1">+IF(OFFSET('Water Data'!$G$29,0,10*ROW('Water Data'!G36))="","",OFFSET('Water Data'!$G$29,0,10*ROW('Water Data'!G36)))</f>
        <v/>
      </c>
      <c r="CE42" s="369" t="str">
        <f ca="1">+IF(OFFSET('Water Data'!$H$27,0,10*ROW('Water Data'!H36))="","",OFFSET('Water Data'!$H$27,0,10*ROW('Water Data'!H36)))</f>
        <v/>
      </c>
      <c r="CF42" s="369" t="str">
        <f ca="1">+IF(OFFSET('Water Data'!$H$28,0,10*ROW('Water Data'!H36))="","",OFFSET('Water Data'!$H$28,0,10*ROW('Water Data'!H36)))</f>
        <v/>
      </c>
      <c r="CG42" s="369" t="str">
        <f ca="1">+IF(OFFSET('Water Data'!$H$29,0,10*ROW('Water Data'!H36))="","",OFFSET('Water Data'!$H$29,0,10*ROW('Water Data'!H36)))</f>
        <v/>
      </c>
      <c r="CH42" s="369" t="str">
        <f ca="1">+IF(OFFSET('Water Data'!$I$27,0,10*ROW('Water Data'!I36))="","",OFFSET('Water Data'!$I$27,0,10*ROW('Water Data'!I36)))</f>
        <v/>
      </c>
      <c r="CI42" s="369" t="str">
        <f ca="1">+IF(OFFSET('Water Data'!$I$28,0,10*ROW('Water Data'!I36))="","",OFFSET('Water Data'!$I$28,0,10*ROW('Water Data'!I36)))</f>
        <v/>
      </c>
      <c r="CJ42" s="369" t="str">
        <f ca="1">+IF(OFFSET('Water Data'!$I$29,0,10*ROW('Water Data'!I36))="","",OFFSET('Water Data'!$I$29,0,10*ROW('Water Data'!I36)))</f>
        <v/>
      </c>
      <c r="CK42" s="369" t="str">
        <f ca="1">+IF(OFFSET('Sanitation Data'!$D$28,0,10*ROW('Sanitation Data'!D36))="","",OFFSET('Sanitation Data'!$D$28,0,10*ROW('Sanitation Data'!D36)))</f>
        <v/>
      </c>
      <c r="CL42" s="369" t="str">
        <f ca="1">+IF(OFFSET('Sanitation Data'!$D$29,0,10*ROW('Sanitation Data'!D36))="","",OFFSET('Sanitation Data'!$D$29,0,10*ROW('Sanitation Data'!D36)))</f>
        <v/>
      </c>
      <c r="CM42" s="369" t="str">
        <f ca="1">+IF(OFFSET('Sanitation Data'!$D$30,0,10*ROW('Sanitation Data'!D36))="","",OFFSET('Sanitation Data'!$D$30,0,10*ROW('Sanitation Data'!D36)))</f>
        <v/>
      </c>
      <c r="CN42" s="369" t="str">
        <f ca="1">+IF(OFFSET('Sanitation Data'!$D$31,0,10*ROW('Sanitation Data'!D36))="","",OFFSET('Sanitation Data'!$D$31,0,10*ROW('Sanitation Data'!D36)))</f>
        <v/>
      </c>
      <c r="CO42" s="369" t="str">
        <f ca="1">+IF(OFFSET('Sanitation Data'!$D$32,0,10*ROW('Sanitation Data'!D36))="","",OFFSET('Sanitation Data'!$D$32,0,10*ROW('Sanitation Data'!D36)))</f>
        <v/>
      </c>
      <c r="CP42" s="369" t="str">
        <f ca="1">+IF(OFFSET('Sanitation Data'!$E$28,0,10*ROW('Sanitation Data'!E36))="","",OFFSET('Sanitation Data'!$E$28,0,10*ROW('Sanitation Data'!E36)))</f>
        <v/>
      </c>
      <c r="CQ42" s="369" t="str">
        <f ca="1">+IF(OFFSET('Sanitation Data'!$E$29,0,10*ROW('Sanitation Data'!E36))="","",OFFSET('Sanitation Data'!$E$29,0,10*ROW('Sanitation Data'!E36)))</f>
        <v/>
      </c>
      <c r="CR42" s="369" t="str">
        <f ca="1">+IF(OFFSET('Sanitation Data'!$E$30,0,10*ROW('Sanitation Data'!E36))="","",OFFSET('Sanitation Data'!$E$30,0,10*ROW('Sanitation Data'!E36)))</f>
        <v/>
      </c>
      <c r="CS42" s="369" t="str">
        <f ca="1">+IF(OFFSET('Sanitation Data'!$E$31,0,10*ROW('Sanitation Data'!E36))="","",OFFSET('Sanitation Data'!$E$31,0,10*ROW('Sanitation Data'!E36)))</f>
        <v/>
      </c>
      <c r="CT42" s="369" t="str">
        <f ca="1">+IF(OFFSET('Sanitation Data'!$E$32,0,10*ROW('Sanitation Data'!E36))="","",OFFSET('Sanitation Data'!$E$32,0,10*ROW('Sanitation Data'!E36)))</f>
        <v/>
      </c>
      <c r="CU42" s="369" t="str">
        <f ca="1">+IF(OFFSET('Sanitation Data'!$F$28,0,10*ROW('Sanitation Data'!F36))="","",OFFSET('Sanitation Data'!$F$28,0,10*ROW('Sanitation Data'!F36)))</f>
        <v/>
      </c>
      <c r="CV42" s="369" t="str">
        <f ca="1">+IF(OFFSET('Sanitation Data'!$F$29,0,10*ROW('Sanitation Data'!F36))="","",OFFSET('Sanitation Data'!$F$29,0,10*ROW('Sanitation Data'!F36)))</f>
        <v/>
      </c>
      <c r="CW42" s="369" t="str">
        <f ca="1">+IF(OFFSET('Sanitation Data'!$F$30,0,10*ROW('Sanitation Data'!F36))="","",OFFSET('Sanitation Data'!$F$30,0,10*ROW('Sanitation Data'!F36)))</f>
        <v/>
      </c>
      <c r="CX42" s="369" t="str">
        <f ca="1">+IF(OFFSET('Sanitation Data'!$F$31,0,10*ROW('Sanitation Data'!F36))="","",OFFSET('Sanitation Data'!$F$31,0,10*ROW('Sanitation Data'!F36)))</f>
        <v/>
      </c>
      <c r="CY42" s="369" t="str">
        <f ca="1">+IF(OFFSET('Sanitation Data'!$F$32,0,10*ROW('Sanitation Data'!F36))="","",OFFSET('Sanitation Data'!$F$32,0,10*ROW('Sanitation Data'!F36)))</f>
        <v/>
      </c>
      <c r="CZ42" s="369" t="str">
        <f ca="1">+IF(OFFSET('Sanitation Data'!$G$28,0,10*ROW('Sanitation Data'!G36))="","",OFFSET('Sanitation Data'!$G$28,0,10*ROW('Sanitation Data'!G36)))</f>
        <v/>
      </c>
      <c r="DA42" s="369" t="str">
        <f ca="1">+IF(OFFSET('Sanitation Data'!$G$29,0,10*ROW('Sanitation Data'!G36))="","",OFFSET('Sanitation Data'!$G$29,0,10*ROW('Sanitation Data'!G36)))</f>
        <v/>
      </c>
      <c r="DB42" s="369" t="str">
        <f ca="1">+IF(OFFSET('Sanitation Data'!$G$30,0,10*ROW('Sanitation Data'!G36))="","",OFFSET('Sanitation Data'!$G$30,0,10*ROW('Sanitation Data'!G36)))</f>
        <v/>
      </c>
      <c r="DC42" s="369" t="str">
        <f ca="1">+IF(OFFSET('Sanitation Data'!$G$31,0,10*ROW('Sanitation Data'!G36))="","",OFFSET('Sanitation Data'!$G$31,0,10*ROW('Sanitation Data'!G36)))</f>
        <v/>
      </c>
      <c r="DD42" s="369" t="str">
        <f ca="1">+IF(OFFSET('Sanitation Data'!$G$32,0,10*ROW('Sanitation Data'!G36))="","",OFFSET('Sanitation Data'!$G$32,0,10*ROW('Sanitation Data'!G36)))</f>
        <v/>
      </c>
      <c r="DE42" s="369" t="str">
        <f ca="1">+IF(OFFSET('Sanitation Data'!$H$28,0,10*ROW('Sanitation Data'!H36))="","",OFFSET('Sanitation Data'!$H$28,0,10*ROW('Sanitation Data'!H36)))</f>
        <v/>
      </c>
      <c r="DF42" s="369" t="str">
        <f ca="1">+IF(OFFSET('Sanitation Data'!$H$29,0,10*ROW('Sanitation Data'!H36))="","",OFFSET('Sanitation Data'!$H$29,0,10*ROW('Sanitation Data'!H36)))</f>
        <v/>
      </c>
      <c r="DG42" s="369" t="str">
        <f ca="1">+IF(OFFSET('Sanitation Data'!$H$30,0,10*ROW('Sanitation Data'!H36))="","",OFFSET('Sanitation Data'!$H$30,0,10*ROW('Sanitation Data'!H36)))</f>
        <v/>
      </c>
      <c r="DH42" s="369" t="str">
        <f ca="1">+IF(OFFSET('Sanitation Data'!$H$31,0,10*ROW('Sanitation Data'!H36))="","",OFFSET('Sanitation Data'!$H$31,0,10*ROW('Sanitation Data'!H36)))</f>
        <v/>
      </c>
      <c r="DI42" s="369" t="str">
        <f ca="1">+IF(OFFSET('Sanitation Data'!$H$32,0,10*ROW('Sanitation Data'!H36))="","",OFFSET('Sanitation Data'!$H$32,0,10*ROW('Sanitation Data'!H36)))</f>
        <v/>
      </c>
      <c r="DJ42" s="369" t="str">
        <f ca="1">+IF(OFFSET('Sanitation Data'!$I$28,0,10*ROW('Sanitation Data'!I36))="","",OFFSET('Sanitation Data'!$I$28,0,10*ROW('Sanitation Data'!I36)))</f>
        <v/>
      </c>
      <c r="DK42" s="369" t="str">
        <f ca="1">+IF(OFFSET('Sanitation Data'!$I$29,0,10*ROW('Sanitation Data'!I36))="","",OFFSET('Sanitation Data'!$I$29,0,10*ROW('Sanitation Data'!I36)))</f>
        <v/>
      </c>
      <c r="DL42" s="369" t="str">
        <f ca="1">+IF(OFFSET('Sanitation Data'!$I$30,0,10*ROW('Sanitation Data'!I36))="","",OFFSET('Sanitation Data'!$I$30,0,10*ROW('Sanitation Data'!I36)))</f>
        <v/>
      </c>
      <c r="DM42" s="369" t="str">
        <f ca="1">+IF(OFFSET('Sanitation Data'!$I$31,0,10*ROW('Sanitation Data'!I36))="","",OFFSET('Sanitation Data'!$I$31,0,10*ROW('Sanitation Data'!I36)))</f>
        <v/>
      </c>
      <c r="DN42" s="369" t="str">
        <f ca="1">+IF(OFFSET('Sanitation Data'!$I$32,0,10*ROW('Sanitation Data'!I36))="","",OFFSET('Sanitation Data'!$I$32,0,10*ROW('Sanitation Data'!I36)))</f>
        <v/>
      </c>
      <c r="DO42" s="369" t="str">
        <f ca="1">+IF(OFFSET('Hygiene Data'!$D$11,0,10*ROW('Hygiene Data'!D36))="","",OFFSET('Hygiene Data'!$D$11,0,10*ROW('Hygiene Data'!D36)))</f>
        <v/>
      </c>
      <c r="DP42" s="369" t="str">
        <f ca="1">+IF(OFFSET('Hygiene Data'!$D$12,0,10*ROW('Hygiene Data'!D36))="","",OFFSET('Hygiene Data'!$D$12,0,10*ROW('Hygiene Data'!D36)))</f>
        <v/>
      </c>
      <c r="DQ42" s="369" t="str">
        <f ca="1">+IF(OFFSET('Hygiene Data'!$D$13,0,10*ROW('Hygiene Data'!D36))="","",OFFSET('Hygiene Data'!$D$13,0,10*ROW('Hygiene Data'!D36)))</f>
        <v/>
      </c>
      <c r="DR42" s="369" t="str">
        <f ca="1">+IF(OFFSET('Hygiene Data'!$E$11,0,10*ROW('Hygiene Data'!E36))="","",OFFSET('Hygiene Data'!$E$11,0,10*ROW('Hygiene Data'!E36)))</f>
        <v/>
      </c>
      <c r="DS42" s="369" t="str">
        <f ca="1">+IF(OFFSET('Hygiene Data'!$E$12,0,10*ROW('Hygiene Data'!E36))="","",OFFSET('Hygiene Data'!$E$12,0,10*ROW('Hygiene Data'!E36)))</f>
        <v/>
      </c>
      <c r="DT42" s="369" t="str">
        <f ca="1">+IF(OFFSET('Hygiene Data'!$E$13,0,10*ROW('Hygiene Data'!E36))="","",OFFSET('Hygiene Data'!$E$13,0,10*ROW('Hygiene Data'!E36)))</f>
        <v/>
      </c>
      <c r="DU42" s="369" t="str">
        <f ca="1">+IF(OFFSET('Hygiene Data'!$F$11,0,10*ROW('Hygiene Data'!F36))="","",OFFSET('Hygiene Data'!$F$11,0,10*ROW('Hygiene Data'!F36)))</f>
        <v/>
      </c>
      <c r="DV42" s="369" t="str">
        <f ca="1">+IF(OFFSET('Hygiene Data'!$F$12,0,10*ROW('Hygiene Data'!F36))="","",OFFSET('Hygiene Data'!$F$12,0,10*ROW('Hygiene Data'!F36)))</f>
        <v/>
      </c>
      <c r="DW42" s="369" t="str">
        <f ca="1">+IF(OFFSET('Hygiene Data'!$F$13,0,10*ROW('Hygiene Data'!F36))="","",OFFSET('Hygiene Data'!$F$13,0,10*ROW('Hygiene Data'!F36)))</f>
        <v/>
      </c>
      <c r="DX42" s="369" t="str">
        <f ca="1">+IF(OFFSET('Hygiene Data'!$G$11,0,10*ROW('Hygiene Data'!G36))="","",OFFSET('Hygiene Data'!$G$11,0,10*ROW('Hygiene Data'!G36)))</f>
        <v/>
      </c>
      <c r="DY42" s="369" t="str">
        <f ca="1">+IF(OFFSET('Hygiene Data'!$G$12,0,10*ROW('Hygiene Data'!G36))="","",OFFSET('Hygiene Data'!$G$12,0,10*ROW('Hygiene Data'!G36)))</f>
        <v/>
      </c>
      <c r="DZ42" s="369" t="str">
        <f ca="1">+IF(OFFSET('Hygiene Data'!$G$13,0,10*ROW('Hygiene Data'!G36))="","",OFFSET('Hygiene Data'!$G$13,0,10*ROW('Hygiene Data'!G36)))</f>
        <v/>
      </c>
      <c r="EA42" s="369" t="str">
        <f ca="1">+IF(OFFSET('Hygiene Data'!$H$11,0,10*ROW('Hygiene Data'!H36))="","",OFFSET('Hygiene Data'!$H$11,0,10*ROW('Hygiene Data'!H36)))</f>
        <v/>
      </c>
      <c r="EB42" s="369" t="str">
        <f ca="1">+IF(OFFSET('Hygiene Data'!$H$12,0,10*ROW('Hygiene Data'!H36))="","",OFFSET('Hygiene Data'!$H$12,0,10*ROW('Hygiene Data'!H36)))</f>
        <v/>
      </c>
      <c r="EC42" s="369" t="str">
        <f ca="1">+IF(OFFSET('Hygiene Data'!$H$13,0,10*ROW('Hygiene Data'!H36))="","",OFFSET('Hygiene Data'!$H$13,0,10*ROW('Hygiene Data'!H36)))</f>
        <v/>
      </c>
      <c r="ED42" s="369" t="str">
        <f ca="1">+IF(OFFSET('Hygiene Data'!$I$11,0,10*ROW('Hygiene Data'!I36))="","",OFFSET('Hygiene Data'!$I$11,0,10*ROW('Hygiene Data'!I36)))</f>
        <v/>
      </c>
      <c r="EE42" s="369" t="str">
        <f ca="1">+IF(OFFSET('Hygiene Data'!$I$12,0,10*ROW('Hygiene Data'!I36))="","",OFFSET('Hygiene Data'!$I$12,0,10*ROW('Hygiene Data'!I36)))</f>
        <v/>
      </c>
      <c r="EF42" s="369" t="str">
        <f ca="1">+IF(OFFSET('Hygiene Data'!$I$13,0,10*ROW('Hygiene Data'!I36))="","",OFFSET('Hygiene Data'!$I$13,0,10*ROW('Hygiene Data'!I36)))</f>
        <v/>
      </c>
    </row>
    <row r="43" spans="1:136" x14ac:dyDescent="0.25">
      <c r="A43" s="478" t="str">
        <f ca="1">+IF(OFFSET('Water Data'!$B$2,0,10*ROW('Water Data'!E37))="","",OFFSET('Water Data'!$B$2,0,10*ROW('Water Data'!E37)))</f>
        <v/>
      </c>
      <c r="B43" s="47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5" t="str">
        <f t="shared" ca="1" si="0"/>
        <v/>
      </c>
      <c r="D43" s="50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9" t="str">
        <f ca="1">+IF(OFFSET('Water Data'!$D$27,0,10*ROW('Water Data'!D37))="","",OFFSET('Water Data'!$D$27,0,10*ROW('Water Data'!D37)))</f>
        <v/>
      </c>
      <c r="BT43" s="369" t="str">
        <f ca="1">+IF(OFFSET('Water Data'!$D$28,0,10*ROW('Water Data'!D37))="","",OFFSET('Water Data'!$D$28,0,10*ROW('Water Data'!D37)))</f>
        <v/>
      </c>
      <c r="BU43" s="369" t="str">
        <f ca="1">+IF(OFFSET('Water Data'!$D$29,0,10*ROW('Water Data'!D37))="","",OFFSET('Water Data'!$D$29,0,10*ROW('Water Data'!D37)))</f>
        <v/>
      </c>
      <c r="BV43" s="369" t="str">
        <f ca="1">+IF(OFFSET('Water Data'!$E$27,0,10*ROW('Water Data'!E37))="","",OFFSET('Water Data'!$E$27,0,10*ROW('Water Data'!E37)))</f>
        <v/>
      </c>
      <c r="BW43" s="369" t="str">
        <f ca="1">+IF(OFFSET('Water Data'!$E$28,0,10*ROW('Water Data'!E37))="","",OFFSET('Water Data'!$E$28,0,10*ROW('Water Data'!E37)))</f>
        <v/>
      </c>
      <c r="BX43" s="369" t="str">
        <f ca="1">+IF(OFFSET('Water Data'!$E$29,0,10*ROW('Water Data'!E37))="","",OFFSET('Water Data'!$E$29,0,10*ROW('Water Data'!E37)))</f>
        <v/>
      </c>
      <c r="BY43" s="369" t="str">
        <f ca="1">+IF(OFFSET('Water Data'!$F$27,0,10*ROW('Water Data'!F37))="","",OFFSET('Water Data'!$F$27,0,10*ROW('Water Data'!F37)))</f>
        <v/>
      </c>
      <c r="BZ43" s="369" t="str">
        <f ca="1">+IF(OFFSET('Water Data'!$F$28,0,10*ROW('Water Data'!F37))="","",OFFSET('Water Data'!$F$28,0,10*ROW('Water Data'!F37)))</f>
        <v/>
      </c>
      <c r="CA43" s="369" t="str">
        <f ca="1">+IF(OFFSET('Water Data'!$F$29,0,10*ROW('Water Data'!F37))="","",OFFSET('Water Data'!$F$29,0,10*ROW('Water Data'!F37)))</f>
        <v/>
      </c>
      <c r="CB43" s="369" t="str">
        <f ca="1">+IF(OFFSET('Water Data'!$G$27,0,10*ROW('Water Data'!G37))="","",OFFSET('Water Data'!$G$27,0,10*ROW('Water Data'!G37)))</f>
        <v/>
      </c>
      <c r="CC43" s="369" t="str">
        <f ca="1">+IF(OFFSET('Water Data'!$G$28,0,10*ROW('Water Data'!G37))="","",OFFSET('Water Data'!$G$28,0,10*ROW('Water Data'!G37)))</f>
        <v/>
      </c>
      <c r="CD43" s="369" t="str">
        <f ca="1">+IF(OFFSET('Water Data'!$G$29,0,10*ROW('Water Data'!G37))="","",OFFSET('Water Data'!$G$29,0,10*ROW('Water Data'!G37)))</f>
        <v/>
      </c>
      <c r="CE43" s="369" t="str">
        <f ca="1">+IF(OFFSET('Water Data'!$H$27,0,10*ROW('Water Data'!H37))="","",OFFSET('Water Data'!$H$27,0,10*ROW('Water Data'!H37)))</f>
        <v/>
      </c>
      <c r="CF43" s="369" t="str">
        <f ca="1">+IF(OFFSET('Water Data'!$H$28,0,10*ROW('Water Data'!H37))="","",OFFSET('Water Data'!$H$28,0,10*ROW('Water Data'!H37)))</f>
        <v/>
      </c>
      <c r="CG43" s="369" t="str">
        <f ca="1">+IF(OFFSET('Water Data'!$H$29,0,10*ROW('Water Data'!H37))="","",OFFSET('Water Data'!$H$29,0,10*ROW('Water Data'!H37)))</f>
        <v/>
      </c>
      <c r="CH43" s="369" t="str">
        <f ca="1">+IF(OFFSET('Water Data'!$I$27,0,10*ROW('Water Data'!I37))="","",OFFSET('Water Data'!$I$27,0,10*ROW('Water Data'!I37)))</f>
        <v/>
      </c>
      <c r="CI43" s="369" t="str">
        <f ca="1">+IF(OFFSET('Water Data'!$I$28,0,10*ROW('Water Data'!I37))="","",OFFSET('Water Data'!$I$28,0,10*ROW('Water Data'!I37)))</f>
        <v/>
      </c>
      <c r="CJ43" s="369" t="str">
        <f ca="1">+IF(OFFSET('Water Data'!$I$29,0,10*ROW('Water Data'!I37))="","",OFFSET('Water Data'!$I$29,0,10*ROW('Water Data'!I37)))</f>
        <v/>
      </c>
      <c r="CK43" s="369" t="str">
        <f ca="1">+IF(OFFSET('Sanitation Data'!$D$28,0,10*ROW('Sanitation Data'!D37))="","",OFFSET('Sanitation Data'!$D$28,0,10*ROW('Sanitation Data'!D37)))</f>
        <v/>
      </c>
      <c r="CL43" s="369" t="str">
        <f ca="1">+IF(OFFSET('Sanitation Data'!$D$29,0,10*ROW('Sanitation Data'!D37))="","",OFFSET('Sanitation Data'!$D$29,0,10*ROW('Sanitation Data'!D37)))</f>
        <v/>
      </c>
      <c r="CM43" s="369" t="str">
        <f ca="1">+IF(OFFSET('Sanitation Data'!$D$30,0,10*ROW('Sanitation Data'!D37))="","",OFFSET('Sanitation Data'!$D$30,0,10*ROW('Sanitation Data'!D37)))</f>
        <v/>
      </c>
      <c r="CN43" s="369" t="str">
        <f ca="1">+IF(OFFSET('Sanitation Data'!$D$31,0,10*ROW('Sanitation Data'!D37))="","",OFFSET('Sanitation Data'!$D$31,0,10*ROW('Sanitation Data'!D37)))</f>
        <v/>
      </c>
      <c r="CO43" s="369" t="str">
        <f ca="1">+IF(OFFSET('Sanitation Data'!$D$32,0,10*ROW('Sanitation Data'!D37))="","",OFFSET('Sanitation Data'!$D$32,0,10*ROW('Sanitation Data'!D37)))</f>
        <v/>
      </c>
      <c r="CP43" s="369" t="str">
        <f ca="1">+IF(OFFSET('Sanitation Data'!$E$28,0,10*ROW('Sanitation Data'!E37))="","",OFFSET('Sanitation Data'!$E$28,0,10*ROW('Sanitation Data'!E37)))</f>
        <v/>
      </c>
      <c r="CQ43" s="369" t="str">
        <f ca="1">+IF(OFFSET('Sanitation Data'!$E$29,0,10*ROW('Sanitation Data'!E37))="","",OFFSET('Sanitation Data'!$E$29,0,10*ROW('Sanitation Data'!E37)))</f>
        <v/>
      </c>
      <c r="CR43" s="369" t="str">
        <f ca="1">+IF(OFFSET('Sanitation Data'!$E$30,0,10*ROW('Sanitation Data'!E37))="","",OFFSET('Sanitation Data'!$E$30,0,10*ROW('Sanitation Data'!E37)))</f>
        <v/>
      </c>
      <c r="CS43" s="369" t="str">
        <f ca="1">+IF(OFFSET('Sanitation Data'!$E$31,0,10*ROW('Sanitation Data'!E37))="","",OFFSET('Sanitation Data'!$E$31,0,10*ROW('Sanitation Data'!E37)))</f>
        <v/>
      </c>
      <c r="CT43" s="369" t="str">
        <f ca="1">+IF(OFFSET('Sanitation Data'!$E$32,0,10*ROW('Sanitation Data'!E37))="","",OFFSET('Sanitation Data'!$E$32,0,10*ROW('Sanitation Data'!E37)))</f>
        <v/>
      </c>
      <c r="CU43" s="369" t="str">
        <f ca="1">+IF(OFFSET('Sanitation Data'!$F$28,0,10*ROW('Sanitation Data'!F37))="","",OFFSET('Sanitation Data'!$F$28,0,10*ROW('Sanitation Data'!F37)))</f>
        <v/>
      </c>
      <c r="CV43" s="369" t="str">
        <f ca="1">+IF(OFFSET('Sanitation Data'!$F$29,0,10*ROW('Sanitation Data'!F37))="","",OFFSET('Sanitation Data'!$F$29,0,10*ROW('Sanitation Data'!F37)))</f>
        <v/>
      </c>
      <c r="CW43" s="369" t="str">
        <f ca="1">+IF(OFFSET('Sanitation Data'!$F$30,0,10*ROW('Sanitation Data'!F37))="","",OFFSET('Sanitation Data'!$F$30,0,10*ROW('Sanitation Data'!F37)))</f>
        <v/>
      </c>
      <c r="CX43" s="369" t="str">
        <f ca="1">+IF(OFFSET('Sanitation Data'!$F$31,0,10*ROW('Sanitation Data'!F37))="","",OFFSET('Sanitation Data'!$F$31,0,10*ROW('Sanitation Data'!F37)))</f>
        <v/>
      </c>
      <c r="CY43" s="369" t="str">
        <f ca="1">+IF(OFFSET('Sanitation Data'!$F$32,0,10*ROW('Sanitation Data'!F37))="","",OFFSET('Sanitation Data'!$F$32,0,10*ROW('Sanitation Data'!F37)))</f>
        <v/>
      </c>
      <c r="CZ43" s="369" t="str">
        <f ca="1">+IF(OFFSET('Sanitation Data'!$G$28,0,10*ROW('Sanitation Data'!G37))="","",OFFSET('Sanitation Data'!$G$28,0,10*ROW('Sanitation Data'!G37)))</f>
        <v/>
      </c>
      <c r="DA43" s="369" t="str">
        <f ca="1">+IF(OFFSET('Sanitation Data'!$G$29,0,10*ROW('Sanitation Data'!G37))="","",OFFSET('Sanitation Data'!$G$29,0,10*ROW('Sanitation Data'!G37)))</f>
        <v/>
      </c>
      <c r="DB43" s="369" t="str">
        <f ca="1">+IF(OFFSET('Sanitation Data'!$G$30,0,10*ROW('Sanitation Data'!G37))="","",OFFSET('Sanitation Data'!$G$30,0,10*ROW('Sanitation Data'!G37)))</f>
        <v/>
      </c>
      <c r="DC43" s="369" t="str">
        <f ca="1">+IF(OFFSET('Sanitation Data'!$G$31,0,10*ROW('Sanitation Data'!G37))="","",OFFSET('Sanitation Data'!$G$31,0,10*ROW('Sanitation Data'!G37)))</f>
        <v/>
      </c>
      <c r="DD43" s="369" t="str">
        <f ca="1">+IF(OFFSET('Sanitation Data'!$G$32,0,10*ROW('Sanitation Data'!G37))="","",OFFSET('Sanitation Data'!$G$32,0,10*ROW('Sanitation Data'!G37)))</f>
        <v/>
      </c>
      <c r="DE43" s="369" t="str">
        <f ca="1">+IF(OFFSET('Sanitation Data'!$H$28,0,10*ROW('Sanitation Data'!H37))="","",OFFSET('Sanitation Data'!$H$28,0,10*ROW('Sanitation Data'!H37)))</f>
        <v/>
      </c>
      <c r="DF43" s="369" t="str">
        <f ca="1">+IF(OFFSET('Sanitation Data'!$H$29,0,10*ROW('Sanitation Data'!H37))="","",OFFSET('Sanitation Data'!$H$29,0,10*ROW('Sanitation Data'!H37)))</f>
        <v/>
      </c>
      <c r="DG43" s="369" t="str">
        <f ca="1">+IF(OFFSET('Sanitation Data'!$H$30,0,10*ROW('Sanitation Data'!H37))="","",OFFSET('Sanitation Data'!$H$30,0,10*ROW('Sanitation Data'!H37)))</f>
        <v/>
      </c>
      <c r="DH43" s="369" t="str">
        <f ca="1">+IF(OFFSET('Sanitation Data'!$H$31,0,10*ROW('Sanitation Data'!H37))="","",OFFSET('Sanitation Data'!$H$31,0,10*ROW('Sanitation Data'!H37)))</f>
        <v/>
      </c>
      <c r="DI43" s="369" t="str">
        <f ca="1">+IF(OFFSET('Sanitation Data'!$H$32,0,10*ROW('Sanitation Data'!H37))="","",OFFSET('Sanitation Data'!$H$32,0,10*ROW('Sanitation Data'!H37)))</f>
        <v/>
      </c>
      <c r="DJ43" s="369" t="str">
        <f ca="1">+IF(OFFSET('Sanitation Data'!$I$28,0,10*ROW('Sanitation Data'!I37))="","",OFFSET('Sanitation Data'!$I$28,0,10*ROW('Sanitation Data'!I37)))</f>
        <v/>
      </c>
      <c r="DK43" s="369" t="str">
        <f ca="1">+IF(OFFSET('Sanitation Data'!$I$29,0,10*ROW('Sanitation Data'!I37))="","",OFFSET('Sanitation Data'!$I$29,0,10*ROW('Sanitation Data'!I37)))</f>
        <v/>
      </c>
      <c r="DL43" s="369" t="str">
        <f ca="1">+IF(OFFSET('Sanitation Data'!$I$30,0,10*ROW('Sanitation Data'!I37))="","",OFFSET('Sanitation Data'!$I$30,0,10*ROW('Sanitation Data'!I37)))</f>
        <v/>
      </c>
      <c r="DM43" s="369" t="str">
        <f ca="1">+IF(OFFSET('Sanitation Data'!$I$31,0,10*ROW('Sanitation Data'!I37))="","",OFFSET('Sanitation Data'!$I$31,0,10*ROW('Sanitation Data'!I37)))</f>
        <v/>
      </c>
      <c r="DN43" s="369" t="str">
        <f ca="1">+IF(OFFSET('Sanitation Data'!$I$32,0,10*ROW('Sanitation Data'!I37))="","",OFFSET('Sanitation Data'!$I$32,0,10*ROW('Sanitation Data'!I37)))</f>
        <v/>
      </c>
      <c r="DO43" s="369" t="str">
        <f ca="1">+IF(OFFSET('Hygiene Data'!$D$11,0,10*ROW('Hygiene Data'!D37))="","",OFFSET('Hygiene Data'!$D$11,0,10*ROW('Hygiene Data'!D37)))</f>
        <v/>
      </c>
      <c r="DP43" s="369" t="str">
        <f ca="1">+IF(OFFSET('Hygiene Data'!$D$12,0,10*ROW('Hygiene Data'!D37))="","",OFFSET('Hygiene Data'!$D$12,0,10*ROW('Hygiene Data'!D37)))</f>
        <v/>
      </c>
      <c r="DQ43" s="369" t="str">
        <f ca="1">+IF(OFFSET('Hygiene Data'!$D$13,0,10*ROW('Hygiene Data'!D37))="","",OFFSET('Hygiene Data'!$D$13,0,10*ROW('Hygiene Data'!D37)))</f>
        <v/>
      </c>
      <c r="DR43" s="369" t="str">
        <f ca="1">+IF(OFFSET('Hygiene Data'!$E$11,0,10*ROW('Hygiene Data'!E37))="","",OFFSET('Hygiene Data'!$E$11,0,10*ROW('Hygiene Data'!E37)))</f>
        <v/>
      </c>
      <c r="DS43" s="369" t="str">
        <f ca="1">+IF(OFFSET('Hygiene Data'!$E$12,0,10*ROW('Hygiene Data'!E37))="","",OFFSET('Hygiene Data'!$E$12,0,10*ROW('Hygiene Data'!E37)))</f>
        <v/>
      </c>
      <c r="DT43" s="369" t="str">
        <f ca="1">+IF(OFFSET('Hygiene Data'!$E$13,0,10*ROW('Hygiene Data'!E37))="","",OFFSET('Hygiene Data'!$E$13,0,10*ROW('Hygiene Data'!E37)))</f>
        <v/>
      </c>
      <c r="DU43" s="369" t="str">
        <f ca="1">+IF(OFFSET('Hygiene Data'!$F$11,0,10*ROW('Hygiene Data'!F37))="","",OFFSET('Hygiene Data'!$F$11,0,10*ROW('Hygiene Data'!F37)))</f>
        <v/>
      </c>
      <c r="DV43" s="369" t="str">
        <f ca="1">+IF(OFFSET('Hygiene Data'!$F$12,0,10*ROW('Hygiene Data'!F37))="","",OFFSET('Hygiene Data'!$F$12,0,10*ROW('Hygiene Data'!F37)))</f>
        <v/>
      </c>
      <c r="DW43" s="369" t="str">
        <f ca="1">+IF(OFFSET('Hygiene Data'!$F$13,0,10*ROW('Hygiene Data'!F37))="","",OFFSET('Hygiene Data'!$F$13,0,10*ROW('Hygiene Data'!F37)))</f>
        <v/>
      </c>
      <c r="DX43" s="369" t="str">
        <f ca="1">+IF(OFFSET('Hygiene Data'!$G$11,0,10*ROW('Hygiene Data'!G37))="","",OFFSET('Hygiene Data'!$G$11,0,10*ROW('Hygiene Data'!G37)))</f>
        <v/>
      </c>
      <c r="DY43" s="369" t="str">
        <f ca="1">+IF(OFFSET('Hygiene Data'!$G$12,0,10*ROW('Hygiene Data'!G37))="","",OFFSET('Hygiene Data'!$G$12,0,10*ROW('Hygiene Data'!G37)))</f>
        <v/>
      </c>
      <c r="DZ43" s="369" t="str">
        <f ca="1">+IF(OFFSET('Hygiene Data'!$G$13,0,10*ROW('Hygiene Data'!G37))="","",OFFSET('Hygiene Data'!$G$13,0,10*ROW('Hygiene Data'!G37)))</f>
        <v/>
      </c>
      <c r="EA43" s="369" t="str">
        <f ca="1">+IF(OFFSET('Hygiene Data'!$H$11,0,10*ROW('Hygiene Data'!H37))="","",OFFSET('Hygiene Data'!$H$11,0,10*ROW('Hygiene Data'!H37)))</f>
        <v/>
      </c>
      <c r="EB43" s="369" t="str">
        <f ca="1">+IF(OFFSET('Hygiene Data'!$H$12,0,10*ROW('Hygiene Data'!H37))="","",OFFSET('Hygiene Data'!$H$12,0,10*ROW('Hygiene Data'!H37)))</f>
        <v/>
      </c>
      <c r="EC43" s="369" t="str">
        <f ca="1">+IF(OFFSET('Hygiene Data'!$H$13,0,10*ROW('Hygiene Data'!H37))="","",OFFSET('Hygiene Data'!$H$13,0,10*ROW('Hygiene Data'!H37)))</f>
        <v/>
      </c>
      <c r="ED43" s="369" t="str">
        <f ca="1">+IF(OFFSET('Hygiene Data'!$I$11,0,10*ROW('Hygiene Data'!I37))="","",OFFSET('Hygiene Data'!$I$11,0,10*ROW('Hygiene Data'!I37)))</f>
        <v/>
      </c>
      <c r="EE43" s="369" t="str">
        <f ca="1">+IF(OFFSET('Hygiene Data'!$I$12,0,10*ROW('Hygiene Data'!I37))="","",OFFSET('Hygiene Data'!$I$12,0,10*ROW('Hygiene Data'!I37)))</f>
        <v/>
      </c>
      <c r="EF43" s="369" t="str">
        <f ca="1">+IF(OFFSET('Hygiene Data'!$I$13,0,10*ROW('Hygiene Data'!I37))="","",OFFSET('Hygiene Data'!$I$13,0,10*ROW('Hygiene Data'!I37)))</f>
        <v/>
      </c>
    </row>
    <row r="44" spans="1:136" x14ac:dyDescent="0.25">
      <c r="A44" s="478" t="str">
        <f ca="1">+IF(OFFSET('Water Data'!$B$2,0,10*ROW('Water Data'!E38))="","",OFFSET('Water Data'!$B$2,0,10*ROW('Water Data'!E38)))</f>
        <v/>
      </c>
      <c r="B44" s="47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5" t="str">
        <f t="shared" ca="1" si="0"/>
        <v/>
      </c>
      <c r="D44" s="50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9" t="str">
        <f ca="1">+IF(OFFSET('Water Data'!$D$27,0,10*ROW('Water Data'!D38))="","",OFFSET('Water Data'!$D$27,0,10*ROW('Water Data'!D38)))</f>
        <v/>
      </c>
      <c r="BT44" s="369" t="str">
        <f ca="1">+IF(OFFSET('Water Data'!$D$28,0,10*ROW('Water Data'!D38))="","",OFFSET('Water Data'!$D$28,0,10*ROW('Water Data'!D38)))</f>
        <v/>
      </c>
      <c r="BU44" s="369" t="str">
        <f ca="1">+IF(OFFSET('Water Data'!$D$29,0,10*ROW('Water Data'!D38))="","",OFFSET('Water Data'!$D$29,0,10*ROW('Water Data'!D38)))</f>
        <v/>
      </c>
      <c r="BV44" s="369" t="str">
        <f ca="1">+IF(OFFSET('Water Data'!$E$27,0,10*ROW('Water Data'!E38))="","",OFFSET('Water Data'!$E$27,0,10*ROW('Water Data'!E38)))</f>
        <v/>
      </c>
      <c r="BW44" s="369" t="str">
        <f ca="1">+IF(OFFSET('Water Data'!$E$28,0,10*ROW('Water Data'!E38))="","",OFFSET('Water Data'!$E$28,0,10*ROW('Water Data'!E38)))</f>
        <v/>
      </c>
      <c r="BX44" s="369" t="str">
        <f ca="1">+IF(OFFSET('Water Data'!$E$29,0,10*ROW('Water Data'!E38))="","",OFFSET('Water Data'!$E$29,0,10*ROW('Water Data'!E38)))</f>
        <v/>
      </c>
      <c r="BY44" s="369" t="str">
        <f ca="1">+IF(OFFSET('Water Data'!$F$27,0,10*ROW('Water Data'!F38))="","",OFFSET('Water Data'!$F$27,0,10*ROW('Water Data'!F38)))</f>
        <v/>
      </c>
      <c r="BZ44" s="369" t="str">
        <f ca="1">+IF(OFFSET('Water Data'!$F$28,0,10*ROW('Water Data'!F38))="","",OFFSET('Water Data'!$F$28,0,10*ROW('Water Data'!F38)))</f>
        <v/>
      </c>
      <c r="CA44" s="369" t="str">
        <f ca="1">+IF(OFFSET('Water Data'!$F$29,0,10*ROW('Water Data'!F38))="","",OFFSET('Water Data'!$F$29,0,10*ROW('Water Data'!F38)))</f>
        <v/>
      </c>
      <c r="CB44" s="369" t="str">
        <f ca="1">+IF(OFFSET('Water Data'!$G$27,0,10*ROW('Water Data'!G38))="","",OFFSET('Water Data'!$G$27,0,10*ROW('Water Data'!G38)))</f>
        <v/>
      </c>
      <c r="CC44" s="369" t="str">
        <f ca="1">+IF(OFFSET('Water Data'!$G$28,0,10*ROW('Water Data'!G38))="","",OFFSET('Water Data'!$G$28,0,10*ROW('Water Data'!G38)))</f>
        <v/>
      </c>
      <c r="CD44" s="369" t="str">
        <f ca="1">+IF(OFFSET('Water Data'!$G$29,0,10*ROW('Water Data'!G38))="","",OFFSET('Water Data'!$G$29,0,10*ROW('Water Data'!G38)))</f>
        <v/>
      </c>
      <c r="CE44" s="369" t="str">
        <f ca="1">+IF(OFFSET('Water Data'!$H$27,0,10*ROW('Water Data'!H38))="","",OFFSET('Water Data'!$H$27,0,10*ROW('Water Data'!H38)))</f>
        <v/>
      </c>
      <c r="CF44" s="369" t="str">
        <f ca="1">+IF(OFFSET('Water Data'!$H$28,0,10*ROW('Water Data'!H38))="","",OFFSET('Water Data'!$H$28,0,10*ROW('Water Data'!H38)))</f>
        <v/>
      </c>
      <c r="CG44" s="369" t="str">
        <f ca="1">+IF(OFFSET('Water Data'!$H$29,0,10*ROW('Water Data'!H38))="","",OFFSET('Water Data'!$H$29,0,10*ROW('Water Data'!H38)))</f>
        <v/>
      </c>
      <c r="CH44" s="369" t="str">
        <f ca="1">+IF(OFFSET('Water Data'!$I$27,0,10*ROW('Water Data'!I38))="","",OFFSET('Water Data'!$I$27,0,10*ROW('Water Data'!I38)))</f>
        <v/>
      </c>
      <c r="CI44" s="369" t="str">
        <f ca="1">+IF(OFFSET('Water Data'!$I$28,0,10*ROW('Water Data'!I38))="","",OFFSET('Water Data'!$I$28,0,10*ROW('Water Data'!I38)))</f>
        <v/>
      </c>
      <c r="CJ44" s="369" t="str">
        <f ca="1">+IF(OFFSET('Water Data'!$I$29,0,10*ROW('Water Data'!I38))="","",OFFSET('Water Data'!$I$29,0,10*ROW('Water Data'!I38)))</f>
        <v/>
      </c>
      <c r="CK44" s="369" t="str">
        <f ca="1">+IF(OFFSET('Sanitation Data'!$D$28,0,10*ROW('Sanitation Data'!D38))="","",OFFSET('Sanitation Data'!$D$28,0,10*ROW('Sanitation Data'!D38)))</f>
        <v/>
      </c>
      <c r="CL44" s="369" t="str">
        <f ca="1">+IF(OFFSET('Sanitation Data'!$D$29,0,10*ROW('Sanitation Data'!D38))="","",OFFSET('Sanitation Data'!$D$29,0,10*ROW('Sanitation Data'!D38)))</f>
        <v/>
      </c>
      <c r="CM44" s="369" t="str">
        <f ca="1">+IF(OFFSET('Sanitation Data'!$D$30,0,10*ROW('Sanitation Data'!D38))="","",OFFSET('Sanitation Data'!$D$30,0,10*ROW('Sanitation Data'!D38)))</f>
        <v/>
      </c>
      <c r="CN44" s="369" t="str">
        <f ca="1">+IF(OFFSET('Sanitation Data'!$D$31,0,10*ROW('Sanitation Data'!D38))="","",OFFSET('Sanitation Data'!$D$31,0,10*ROW('Sanitation Data'!D38)))</f>
        <v/>
      </c>
      <c r="CO44" s="369" t="str">
        <f ca="1">+IF(OFFSET('Sanitation Data'!$D$32,0,10*ROW('Sanitation Data'!D38))="","",OFFSET('Sanitation Data'!$D$32,0,10*ROW('Sanitation Data'!D38)))</f>
        <v/>
      </c>
      <c r="CP44" s="369" t="str">
        <f ca="1">+IF(OFFSET('Sanitation Data'!$E$28,0,10*ROW('Sanitation Data'!E38))="","",OFFSET('Sanitation Data'!$E$28,0,10*ROW('Sanitation Data'!E38)))</f>
        <v/>
      </c>
      <c r="CQ44" s="369" t="str">
        <f ca="1">+IF(OFFSET('Sanitation Data'!$E$29,0,10*ROW('Sanitation Data'!E38))="","",OFFSET('Sanitation Data'!$E$29,0,10*ROW('Sanitation Data'!E38)))</f>
        <v/>
      </c>
      <c r="CR44" s="369" t="str">
        <f ca="1">+IF(OFFSET('Sanitation Data'!$E$30,0,10*ROW('Sanitation Data'!E38))="","",OFFSET('Sanitation Data'!$E$30,0,10*ROW('Sanitation Data'!E38)))</f>
        <v/>
      </c>
      <c r="CS44" s="369" t="str">
        <f ca="1">+IF(OFFSET('Sanitation Data'!$E$31,0,10*ROW('Sanitation Data'!E38))="","",OFFSET('Sanitation Data'!$E$31,0,10*ROW('Sanitation Data'!E38)))</f>
        <v/>
      </c>
      <c r="CT44" s="369" t="str">
        <f ca="1">+IF(OFFSET('Sanitation Data'!$E$32,0,10*ROW('Sanitation Data'!E38))="","",OFFSET('Sanitation Data'!$E$32,0,10*ROW('Sanitation Data'!E38)))</f>
        <v/>
      </c>
      <c r="CU44" s="369" t="str">
        <f ca="1">+IF(OFFSET('Sanitation Data'!$F$28,0,10*ROW('Sanitation Data'!F38))="","",OFFSET('Sanitation Data'!$F$28,0,10*ROW('Sanitation Data'!F38)))</f>
        <v/>
      </c>
      <c r="CV44" s="369" t="str">
        <f ca="1">+IF(OFFSET('Sanitation Data'!$F$29,0,10*ROW('Sanitation Data'!F38))="","",OFFSET('Sanitation Data'!$F$29,0,10*ROW('Sanitation Data'!F38)))</f>
        <v/>
      </c>
      <c r="CW44" s="369" t="str">
        <f ca="1">+IF(OFFSET('Sanitation Data'!$F$30,0,10*ROW('Sanitation Data'!F38))="","",OFFSET('Sanitation Data'!$F$30,0,10*ROW('Sanitation Data'!F38)))</f>
        <v/>
      </c>
      <c r="CX44" s="369" t="str">
        <f ca="1">+IF(OFFSET('Sanitation Data'!$F$31,0,10*ROW('Sanitation Data'!F38))="","",OFFSET('Sanitation Data'!$F$31,0,10*ROW('Sanitation Data'!F38)))</f>
        <v/>
      </c>
      <c r="CY44" s="369" t="str">
        <f ca="1">+IF(OFFSET('Sanitation Data'!$F$32,0,10*ROW('Sanitation Data'!F38))="","",OFFSET('Sanitation Data'!$F$32,0,10*ROW('Sanitation Data'!F38)))</f>
        <v/>
      </c>
      <c r="CZ44" s="369" t="str">
        <f ca="1">+IF(OFFSET('Sanitation Data'!$G$28,0,10*ROW('Sanitation Data'!G38))="","",OFFSET('Sanitation Data'!$G$28,0,10*ROW('Sanitation Data'!G38)))</f>
        <v/>
      </c>
      <c r="DA44" s="369" t="str">
        <f ca="1">+IF(OFFSET('Sanitation Data'!$G$29,0,10*ROW('Sanitation Data'!G38))="","",OFFSET('Sanitation Data'!$G$29,0,10*ROW('Sanitation Data'!G38)))</f>
        <v/>
      </c>
      <c r="DB44" s="369" t="str">
        <f ca="1">+IF(OFFSET('Sanitation Data'!$G$30,0,10*ROW('Sanitation Data'!G38))="","",OFFSET('Sanitation Data'!$G$30,0,10*ROW('Sanitation Data'!G38)))</f>
        <v/>
      </c>
      <c r="DC44" s="369" t="str">
        <f ca="1">+IF(OFFSET('Sanitation Data'!$G$31,0,10*ROW('Sanitation Data'!G38))="","",OFFSET('Sanitation Data'!$G$31,0,10*ROW('Sanitation Data'!G38)))</f>
        <v/>
      </c>
      <c r="DD44" s="369" t="str">
        <f ca="1">+IF(OFFSET('Sanitation Data'!$G$32,0,10*ROW('Sanitation Data'!G38))="","",OFFSET('Sanitation Data'!$G$32,0,10*ROW('Sanitation Data'!G38)))</f>
        <v/>
      </c>
      <c r="DE44" s="369" t="str">
        <f ca="1">+IF(OFFSET('Sanitation Data'!$H$28,0,10*ROW('Sanitation Data'!H38))="","",OFFSET('Sanitation Data'!$H$28,0,10*ROW('Sanitation Data'!H38)))</f>
        <v/>
      </c>
      <c r="DF44" s="369" t="str">
        <f ca="1">+IF(OFFSET('Sanitation Data'!$H$29,0,10*ROW('Sanitation Data'!H38))="","",OFFSET('Sanitation Data'!$H$29,0,10*ROW('Sanitation Data'!H38)))</f>
        <v/>
      </c>
      <c r="DG44" s="369" t="str">
        <f ca="1">+IF(OFFSET('Sanitation Data'!$H$30,0,10*ROW('Sanitation Data'!H38))="","",OFFSET('Sanitation Data'!$H$30,0,10*ROW('Sanitation Data'!H38)))</f>
        <v/>
      </c>
      <c r="DH44" s="369" t="str">
        <f ca="1">+IF(OFFSET('Sanitation Data'!$H$31,0,10*ROW('Sanitation Data'!H38))="","",OFFSET('Sanitation Data'!$H$31,0,10*ROW('Sanitation Data'!H38)))</f>
        <v/>
      </c>
      <c r="DI44" s="369" t="str">
        <f ca="1">+IF(OFFSET('Sanitation Data'!$H$32,0,10*ROW('Sanitation Data'!H38))="","",OFFSET('Sanitation Data'!$H$32,0,10*ROW('Sanitation Data'!H38)))</f>
        <v/>
      </c>
      <c r="DJ44" s="369" t="str">
        <f ca="1">+IF(OFFSET('Sanitation Data'!$I$28,0,10*ROW('Sanitation Data'!I38))="","",OFFSET('Sanitation Data'!$I$28,0,10*ROW('Sanitation Data'!I38)))</f>
        <v/>
      </c>
      <c r="DK44" s="369" t="str">
        <f ca="1">+IF(OFFSET('Sanitation Data'!$I$29,0,10*ROW('Sanitation Data'!I38))="","",OFFSET('Sanitation Data'!$I$29,0,10*ROW('Sanitation Data'!I38)))</f>
        <v/>
      </c>
      <c r="DL44" s="369" t="str">
        <f ca="1">+IF(OFFSET('Sanitation Data'!$I$30,0,10*ROW('Sanitation Data'!I38))="","",OFFSET('Sanitation Data'!$I$30,0,10*ROW('Sanitation Data'!I38)))</f>
        <v/>
      </c>
      <c r="DM44" s="369" t="str">
        <f ca="1">+IF(OFFSET('Sanitation Data'!$I$31,0,10*ROW('Sanitation Data'!I38))="","",OFFSET('Sanitation Data'!$I$31,0,10*ROW('Sanitation Data'!I38)))</f>
        <v/>
      </c>
      <c r="DN44" s="369" t="str">
        <f ca="1">+IF(OFFSET('Sanitation Data'!$I$32,0,10*ROW('Sanitation Data'!I38))="","",OFFSET('Sanitation Data'!$I$32,0,10*ROW('Sanitation Data'!I38)))</f>
        <v/>
      </c>
      <c r="DO44" s="369" t="str">
        <f ca="1">+IF(OFFSET('Hygiene Data'!$D$11,0,10*ROW('Hygiene Data'!D38))="","",OFFSET('Hygiene Data'!$D$11,0,10*ROW('Hygiene Data'!D38)))</f>
        <v/>
      </c>
      <c r="DP44" s="369" t="str">
        <f ca="1">+IF(OFFSET('Hygiene Data'!$D$12,0,10*ROW('Hygiene Data'!D38))="","",OFFSET('Hygiene Data'!$D$12,0,10*ROW('Hygiene Data'!D38)))</f>
        <v/>
      </c>
      <c r="DQ44" s="369" t="str">
        <f ca="1">+IF(OFFSET('Hygiene Data'!$D$13,0,10*ROW('Hygiene Data'!D38))="","",OFFSET('Hygiene Data'!$D$13,0,10*ROW('Hygiene Data'!D38)))</f>
        <v/>
      </c>
      <c r="DR44" s="369" t="str">
        <f ca="1">+IF(OFFSET('Hygiene Data'!$E$11,0,10*ROW('Hygiene Data'!E38))="","",OFFSET('Hygiene Data'!$E$11,0,10*ROW('Hygiene Data'!E38)))</f>
        <v/>
      </c>
      <c r="DS44" s="369" t="str">
        <f ca="1">+IF(OFFSET('Hygiene Data'!$E$12,0,10*ROW('Hygiene Data'!E38))="","",OFFSET('Hygiene Data'!$E$12,0,10*ROW('Hygiene Data'!E38)))</f>
        <v/>
      </c>
      <c r="DT44" s="369" t="str">
        <f ca="1">+IF(OFFSET('Hygiene Data'!$E$13,0,10*ROW('Hygiene Data'!E38))="","",OFFSET('Hygiene Data'!$E$13,0,10*ROW('Hygiene Data'!E38)))</f>
        <v/>
      </c>
      <c r="DU44" s="369" t="str">
        <f ca="1">+IF(OFFSET('Hygiene Data'!$F$11,0,10*ROW('Hygiene Data'!F38))="","",OFFSET('Hygiene Data'!$F$11,0,10*ROW('Hygiene Data'!F38)))</f>
        <v/>
      </c>
      <c r="DV44" s="369" t="str">
        <f ca="1">+IF(OFFSET('Hygiene Data'!$F$12,0,10*ROW('Hygiene Data'!F38))="","",OFFSET('Hygiene Data'!$F$12,0,10*ROW('Hygiene Data'!F38)))</f>
        <v/>
      </c>
      <c r="DW44" s="369" t="str">
        <f ca="1">+IF(OFFSET('Hygiene Data'!$F$13,0,10*ROW('Hygiene Data'!F38))="","",OFFSET('Hygiene Data'!$F$13,0,10*ROW('Hygiene Data'!F38)))</f>
        <v/>
      </c>
      <c r="DX44" s="369" t="str">
        <f ca="1">+IF(OFFSET('Hygiene Data'!$G$11,0,10*ROW('Hygiene Data'!G38))="","",OFFSET('Hygiene Data'!$G$11,0,10*ROW('Hygiene Data'!G38)))</f>
        <v/>
      </c>
      <c r="DY44" s="369" t="str">
        <f ca="1">+IF(OFFSET('Hygiene Data'!$G$12,0,10*ROW('Hygiene Data'!G38))="","",OFFSET('Hygiene Data'!$G$12,0,10*ROW('Hygiene Data'!G38)))</f>
        <v/>
      </c>
      <c r="DZ44" s="369" t="str">
        <f ca="1">+IF(OFFSET('Hygiene Data'!$G$13,0,10*ROW('Hygiene Data'!G38))="","",OFFSET('Hygiene Data'!$G$13,0,10*ROW('Hygiene Data'!G38)))</f>
        <v/>
      </c>
      <c r="EA44" s="369" t="str">
        <f ca="1">+IF(OFFSET('Hygiene Data'!$H$11,0,10*ROW('Hygiene Data'!H38))="","",OFFSET('Hygiene Data'!$H$11,0,10*ROW('Hygiene Data'!H38)))</f>
        <v/>
      </c>
      <c r="EB44" s="369" t="str">
        <f ca="1">+IF(OFFSET('Hygiene Data'!$H$12,0,10*ROW('Hygiene Data'!H38))="","",OFFSET('Hygiene Data'!$H$12,0,10*ROW('Hygiene Data'!H38)))</f>
        <v/>
      </c>
      <c r="EC44" s="369" t="str">
        <f ca="1">+IF(OFFSET('Hygiene Data'!$H$13,0,10*ROW('Hygiene Data'!H38))="","",OFFSET('Hygiene Data'!$H$13,0,10*ROW('Hygiene Data'!H38)))</f>
        <v/>
      </c>
      <c r="ED44" s="369" t="str">
        <f ca="1">+IF(OFFSET('Hygiene Data'!$I$11,0,10*ROW('Hygiene Data'!I38))="","",OFFSET('Hygiene Data'!$I$11,0,10*ROW('Hygiene Data'!I38)))</f>
        <v/>
      </c>
      <c r="EE44" s="369" t="str">
        <f ca="1">+IF(OFFSET('Hygiene Data'!$I$12,0,10*ROW('Hygiene Data'!I38))="","",OFFSET('Hygiene Data'!$I$12,0,10*ROW('Hygiene Data'!I38)))</f>
        <v/>
      </c>
      <c r="EF44" s="369" t="str">
        <f ca="1">+IF(OFFSET('Hygiene Data'!$I$13,0,10*ROW('Hygiene Data'!I38))="","",OFFSET('Hygiene Data'!$I$13,0,10*ROW('Hygiene Data'!I38)))</f>
        <v/>
      </c>
    </row>
    <row r="45" spans="1:136" x14ac:dyDescent="0.25">
      <c r="A45" s="478" t="str">
        <f ca="1">+IF(OFFSET('Water Data'!$B$2,0,10*ROW('Water Data'!E39))="","",OFFSET('Water Data'!$B$2,0,10*ROW('Water Data'!E39)))</f>
        <v/>
      </c>
      <c r="B45" s="47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5" t="str">
        <f t="shared" ca="1" si="0"/>
        <v/>
      </c>
      <c r="D45" s="50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9" t="str">
        <f ca="1">+IF(OFFSET('Water Data'!$D$27,0,10*ROW('Water Data'!D39))="","",OFFSET('Water Data'!$D$27,0,10*ROW('Water Data'!D39)))</f>
        <v/>
      </c>
      <c r="BT45" s="369" t="str">
        <f ca="1">+IF(OFFSET('Water Data'!$D$28,0,10*ROW('Water Data'!D39))="","",OFFSET('Water Data'!$D$28,0,10*ROW('Water Data'!D39)))</f>
        <v/>
      </c>
      <c r="BU45" s="369" t="str">
        <f ca="1">+IF(OFFSET('Water Data'!$D$29,0,10*ROW('Water Data'!D39))="","",OFFSET('Water Data'!$D$29,0,10*ROW('Water Data'!D39)))</f>
        <v/>
      </c>
      <c r="BV45" s="369" t="str">
        <f ca="1">+IF(OFFSET('Water Data'!$E$27,0,10*ROW('Water Data'!E39))="","",OFFSET('Water Data'!$E$27,0,10*ROW('Water Data'!E39)))</f>
        <v/>
      </c>
      <c r="BW45" s="369" t="str">
        <f ca="1">+IF(OFFSET('Water Data'!$E$28,0,10*ROW('Water Data'!E39))="","",OFFSET('Water Data'!$E$28,0,10*ROW('Water Data'!E39)))</f>
        <v/>
      </c>
      <c r="BX45" s="369" t="str">
        <f ca="1">+IF(OFFSET('Water Data'!$E$29,0,10*ROW('Water Data'!E39))="","",OFFSET('Water Data'!$E$29,0,10*ROW('Water Data'!E39)))</f>
        <v/>
      </c>
      <c r="BY45" s="369" t="str">
        <f ca="1">+IF(OFFSET('Water Data'!$F$27,0,10*ROW('Water Data'!F39))="","",OFFSET('Water Data'!$F$27,0,10*ROW('Water Data'!F39)))</f>
        <v/>
      </c>
      <c r="BZ45" s="369" t="str">
        <f ca="1">+IF(OFFSET('Water Data'!$F$28,0,10*ROW('Water Data'!F39))="","",OFFSET('Water Data'!$F$28,0,10*ROW('Water Data'!F39)))</f>
        <v/>
      </c>
      <c r="CA45" s="369" t="str">
        <f ca="1">+IF(OFFSET('Water Data'!$F$29,0,10*ROW('Water Data'!F39))="","",OFFSET('Water Data'!$F$29,0,10*ROW('Water Data'!F39)))</f>
        <v/>
      </c>
      <c r="CB45" s="369" t="str">
        <f ca="1">+IF(OFFSET('Water Data'!$G$27,0,10*ROW('Water Data'!G39))="","",OFFSET('Water Data'!$G$27,0,10*ROW('Water Data'!G39)))</f>
        <v/>
      </c>
      <c r="CC45" s="369" t="str">
        <f ca="1">+IF(OFFSET('Water Data'!$G$28,0,10*ROW('Water Data'!G39))="","",OFFSET('Water Data'!$G$28,0,10*ROW('Water Data'!G39)))</f>
        <v/>
      </c>
      <c r="CD45" s="369" t="str">
        <f ca="1">+IF(OFFSET('Water Data'!$G$29,0,10*ROW('Water Data'!G39))="","",OFFSET('Water Data'!$G$29,0,10*ROW('Water Data'!G39)))</f>
        <v/>
      </c>
      <c r="CE45" s="369" t="str">
        <f ca="1">+IF(OFFSET('Water Data'!$H$27,0,10*ROW('Water Data'!H39))="","",OFFSET('Water Data'!$H$27,0,10*ROW('Water Data'!H39)))</f>
        <v/>
      </c>
      <c r="CF45" s="369" t="str">
        <f ca="1">+IF(OFFSET('Water Data'!$H$28,0,10*ROW('Water Data'!H39))="","",OFFSET('Water Data'!$H$28,0,10*ROW('Water Data'!H39)))</f>
        <v/>
      </c>
      <c r="CG45" s="369" t="str">
        <f ca="1">+IF(OFFSET('Water Data'!$H$29,0,10*ROW('Water Data'!H39))="","",OFFSET('Water Data'!$H$29,0,10*ROW('Water Data'!H39)))</f>
        <v/>
      </c>
      <c r="CH45" s="369" t="str">
        <f ca="1">+IF(OFFSET('Water Data'!$I$27,0,10*ROW('Water Data'!I39))="","",OFFSET('Water Data'!$I$27,0,10*ROW('Water Data'!I39)))</f>
        <v/>
      </c>
      <c r="CI45" s="369" t="str">
        <f ca="1">+IF(OFFSET('Water Data'!$I$28,0,10*ROW('Water Data'!I39))="","",OFFSET('Water Data'!$I$28,0,10*ROW('Water Data'!I39)))</f>
        <v/>
      </c>
      <c r="CJ45" s="369" t="str">
        <f ca="1">+IF(OFFSET('Water Data'!$I$29,0,10*ROW('Water Data'!I39))="","",OFFSET('Water Data'!$I$29,0,10*ROW('Water Data'!I39)))</f>
        <v/>
      </c>
      <c r="CK45" s="369" t="str">
        <f ca="1">+IF(OFFSET('Sanitation Data'!$D$28,0,10*ROW('Sanitation Data'!D39))="","",OFFSET('Sanitation Data'!$D$28,0,10*ROW('Sanitation Data'!D39)))</f>
        <v/>
      </c>
      <c r="CL45" s="369" t="str">
        <f ca="1">+IF(OFFSET('Sanitation Data'!$D$29,0,10*ROW('Sanitation Data'!D39))="","",OFFSET('Sanitation Data'!$D$29,0,10*ROW('Sanitation Data'!D39)))</f>
        <v/>
      </c>
      <c r="CM45" s="369" t="str">
        <f ca="1">+IF(OFFSET('Sanitation Data'!$D$30,0,10*ROW('Sanitation Data'!D39))="","",OFFSET('Sanitation Data'!$D$30,0,10*ROW('Sanitation Data'!D39)))</f>
        <v/>
      </c>
      <c r="CN45" s="369" t="str">
        <f ca="1">+IF(OFFSET('Sanitation Data'!$D$31,0,10*ROW('Sanitation Data'!D39))="","",OFFSET('Sanitation Data'!$D$31,0,10*ROW('Sanitation Data'!D39)))</f>
        <v/>
      </c>
      <c r="CO45" s="369" t="str">
        <f ca="1">+IF(OFFSET('Sanitation Data'!$D$32,0,10*ROW('Sanitation Data'!D39))="","",OFFSET('Sanitation Data'!$D$32,0,10*ROW('Sanitation Data'!D39)))</f>
        <v/>
      </c>
      <c r="CP45" s="369" t="str">
        <f ca="1">+IF(OFFSET('Sanitation Data'!$E$28,0,10*ROW('Sanitation Data'!E39))="","",OFFSET('Sanitation Data'!$E$28,0,10*ROW('Sanitation Data'!E39)))</f>
        <v/>
      </c>
      <c r="CQ45" s="369" t="str">
        <f ca="1">+IF(OFFSET('Sanitation Data'!$E$29,0,10*ROW('Sanitation Data'!E39))="","",OFFSET('Sanitation Data'!$E$29,0,10*ROW('Sanitation Data'!E39)))</f>
        <v/>
      </c>
      <c r="CR45" s="369" t="str">
        <f ca="1">+IF(OFFSET('Sanitation Data'!$E$30,0,10*ROW('Sanitation Data'!E39))="","",OFFSET('Sanitation Data'!$E$30,0,10*ROW('Sanitation Data'!E39)))</f>
        <v/>
      </c>
      <c r="CS45" s="369" t="str">
        <f ca="1">+IF(OFFSET('Sanitation Data'!$E$31,0,10*ROW('Sanitation Data'!E39))="","",OFFSET('Sanitation Data'!$E$31,0,10*ROW('Sanitation Data'!E39)))</f>
        <v/>
      </c>
      <c r="CT45" s="369" t="str">
        <f ca="1">+IF(OFFSET('Sanitation Data'!$E$32,0,10*ROW('Sanitation Data'!E39))="","",OFFSET('Sanitation Data'!$E$32,0,10*ROW('Sanitation Data'!E39)))</f>
        <v/>
      </c>
      <c r="CU45" s="369" t="str">
        <f ca="1">+IF(OFFSET('Sanitation Data'!$F$28,0,10*ROW('Sanitation Data'!F39))="","",OFFSET('Sanitation Data'!$F$28,0,10*ROW('Sanitation Data'!F39)))</f>
        <v/>
      </c>
      <c r="CV45" s="369" t="str">
        <f ca="1">+IF(OFFSET('Sanitation Data'!$F$29,0,10*ROW('Sanitation Data'!F39))="","",OFFSET('Sanitation Data'!$F$29,0,10*ROW('Sanitation Data'!F39)))</f>
        <v/>
      </c>
      <c r="CW45" s="369" t="str">
        <f ca="1">+IF(OFFSET('Sanitation Data'!$F$30,0,10*ROW('Sanitation Data'!F39))="","",OFFSET('Sanitation Data'!$F$30,0,10*ROW('Sanitation Data'!F39)))</f>
        <v/>
      </c>
      <c r="CX45" s="369" t="str">
        <f ca="1">+IF(OFFSET('Sanitation Data'!$F$31,0,10*ROW('Sanitation Data'!F39))="","",OFFSET('Sanitation Data'!$F$31,0,10*ROW('Sanitation Data'!F39)))</f>
        <v/>
      </c>
      <c r="CY45" s="369" t="str">
        <f ca="1">+IF(OFFSET('Sanitation Data'!$F$32,0,10*ROW('Sanitation Data'!F39))="","",OFFSET('Sanitation Data'!$F$32,0,10*ROW('Sanitation Data'!F39)))</f>
        <v/>
      </c>
      <c r="CZ45" s="369" t="str">
        <f ca="1">+IF(OFFSET('Sanitation Data'!$G$28,0,10*ROW('Sanitation Data'!G39))="","",OFFSET('Sanitation Data'!$G$28,0,10*ROW('Sanitation Data'!G39)))</f>
        <v/>
      </c>
      <c r="DA45" s="369" t="str">
        <f ca="1">+IF(OFFSET('Sanitation Data'!$G$29,0,10*ROW('Sanitation Data'!G39))="","",OFFSET('Sanitation Data'!$G$29,0,10*ROW('Sanitation Data'!G39)))</f>
        <v/>
      </c>
      <c r="DB45" s="369" t="str">
        <f ca="1">+IF(OFFSET('Sanitation Data'!$G$30,0,10*ROW('Sanitation Data'!G39))="","",OFFSET('Sanitation Data'!$G$30,0,10*ROW('Sanitation Data'!G39)))</f>
        <v/>
      </c>
      <c r="DC45" s="369" t="str">
        <f ca="1">+IF(OFFSET('Sanitation Data'!$G$31,0,10*ROW('Sanitation Data'!G39))="","",OFFSET('Sanitation Data'!$G$31,0,10*ROW('Sanitation Data'!G39)))</f>
        <v/>
      </c>
      <c r="DD45" s="369" t="str">
        <f ca="1">+IF(OFFSET('Sanitation Data'!$G$32,0,10*ROW('Sanitation Data'!G39))="","",OFFSET('Sanitation Data'!$G$32,0,10*ROW('Sanitation Data'!G39)))</f>
        <v/>
      </c>
      <c r="DE45" s="369" t="str">
        <f ca="1">+IF(OFFSET('Sanitation Data'!$H$28,0,10*ROW('Sanitation Data'!H39))="","",OFFSET('Sanitation Data'!$H$28,0,10*ROW('Sanitation Data'!H39)))</f>
        <v/>
      </c>
      <c r="DF45" s="369" t="str">
        <f ca="1">+IF(OFFSET('Sanitation Data'!$H$29,0,10*ROW('Sanitation Data'!H39))="","",OFFSET('Sanitation Data'!$H$29,0,10*ROW('Sanitation Data'!H39)))</f>
        <v/>
      </c>
      <c r="DG45" s="369" t="str">
        <f ca="1">+IF(OFFSET('Sanitation Data'!$H$30,0,10*ROW('Sanitation Data'!H39))="","",OFFSET('Sanitation Data'!$H$30,0,10*ROW('Sanitation Data'!H39)))</f>
        <v/>
      </c>
      <c r="DH45" s="369" t="str">
        <f ca="1">+IF(OFFSET('Sanitation Data'!$H$31,0,10*ROW('Sanitation Data'!H39))="","",OFFSET('Sanitation Data'!$H$31,0,10*ROW('Sanitation Data'!H39)))</f>
        <v/>
      </c>
      <c r="DI45" s="369" t="str">
        <f ca="1">+IF(OFFSET('Sanitation Data'!$H$32,0,10*ROW('Sanitation Data'!H39))="","",OFFSET('Sanitation Data'!$H$32,0,10*ROW('Sanitation Data'!H39)))</f>
        <v/>
      </c>
      <c r="DJ45" s="369" t="str">
        <f ca="1">+IF(OFFSET('Sanitation Data'!$I$28,0,10*ROW('Sanitation Data'!I39))="","",OFFSET('Sanitation Data'!$I$28,0,10*ROW('Sanitation Data'!I39)))</f>
        <v/>
      </c>
      <c r="DK45" s="369" t="str">
        <f ca="1">+IF(OFFSET('Sanitation Data'!$I$29,0,10*ROW('Sanitation Data'!I39))="","",OFFSET('Sanitation Data'!$I$29,0,10*ROW('Sanitation Data'!I39)))</f>
        <v/>
      </c>
      <c r="DL45" s="369" t="str">
        <f ca="1">+IF(OFFSET('Sanitation Data'!$I$30,0,10*ROW('Sanitation Data'!I39))="","",OFFSET('Sanitation Data'!$I$30,0,10*ROW('Sanitation Data'!I39)))</f>
        <v/>
      </c>
      <c r="DM45" s="369" t="str">
        <f ca="1">+IF(OFFSET('Sanitation Data'!$I$31,0,10*ROW('Sanitation Data'!I39))="","",OFFSET('Sanitation Data'!$I$31,0,10*ROW('Sanitation Data'!I39)))</f>
        <v/>
      </c>
      <c r="DN45" s="369" t="str">
        <f ca="1">+IF(OFFSET('Sanitation Data'!$I$32,0,10*ROW('Sanitation Data'!I39))="","",OFFSET('Sanitation Data'!$I$32,0,10*ROW('Sanitation Data'!I39)))</f>
        <v/>
      </c>
      <c r="DO45" s="369" t="str">
        <f ca="1">+IF(OFFSET('Hygiene Data'!$D$11,0,10*ROW('Hygiene Data'!D39))="","",OFFSET('Hygiene Data'!$D$11,0,10*ROW('Hygiene Data'!D39)))</f>
        <v/>
      </c>
      <c r="DP45" s="369" t="str">
        <f ca="1">+IF(OFFSET('Hygiene Data'!$D$12,0,10*ROW('Hygiene Data'!D39))="","",OFFSET('Hygiene Data'!$D$12,0,10*ROW('Hygiene Data'!D39)))</f>
        <v/>
      </c>
      <c r="DQ45" s="369" t="str">
        <f ca="1">+IF(OFFSET('Hygiene Data'!$D$13,0,10*ROW('Hygiene Data'!D39))="","",OFFSET('Hygiene Data'!$D$13,0,10*ROW('Hygiene Data'!D39)))</f>
        <v/>
      </c>
      <c r="DR45" s="369" t="str">
        <f ca="1">+IF(OFFSET('Hygiene Data'!$E$11,0,10*ROW('Hygiene Data'!E39))="","",OFFSET('Hygiene Data'!$E$11,0,10*ROW('Hygiene Data'!E39)))</f>
        <v/>
      </c>
      <c r="DS45" s="369" t="str">
        <f ca="1">+IF(OFFSET('Hygiene Data'!$E$12,0,10*ROW('Hygiene Data'!E39))="","",OFFSET('Hygiene Data'!$E$12,0,10*ROW('Hygiene Data'!E39)))</f>
        <v/>
      </c>
      <c r="DT45" s="369" t="str">
        <f ca="1">+IF(OFFSET('Hygiene Data'!$E$13,0,10*ROW('Hygiene Data'!E39))="","",OFFSET('Hygiene Data'!$E$13,0,10*ROW('Hygiene Data'!E39)))</f>
        <v/>
      </c>
      <c r="DU45" s="369" t="str">
        <f ca="1">+IF(OFFSET('Hygiene Data'!$F$11,0,10*ROW('Hygiene Data'!F39))="","",OFFSET('Hygiene Data'!$F$11,0,10*ROW('Hygiene Data'!F39)))</f>
        <v/>
      </c>
      <c r="DV45" s="369" t="str">
        <f ca="1">+IF(OFFSET('Hygiene Data'!$F$12,0,10*ROW('Hygiene Data'!F39))="","",OFFSET('Hygiene Data'!$F$12,0,10*ROW('Hygiene Data'!F39)))</f>
        <v/>
      </c>
      <c r="DW45" s="369" t="str">
        <f ca="1">+IF(OFFSET('Hygiene Data'!$F$13,0,10*ROW('Hygiene Data'!F39))="","",OFFSET('Hygiene Data'!$F$13,0,10*ROW('Hygiene Data'!F39)))</f>
        <v/>
      </c>
      <c r="DX45" s="369" t="str">
        <f ca="1">+IF(OFFSET('Hygiene Data'!$G$11,0,10*ROW('Hygiene Data'!G39))="","",OFFSET('Hygiene Data'!$G$11,0,10*ROW('Hygiene Data'!G39)))</f>
        <v/>
      </c>
      <c r="DY45" s="369" t="str">
        <f ca="1">+IF(OFFSET('Hygiene Data'!$G$12,0,10*ROW('Hygiene Data'!G39))="","",OFFSET('Hygiene Data'!$G$12,0,10*ROW('Hygiene Data'!G39)))</f>
        <v/>
      </c>
      <c r="DZ45" s="369" t="str">
        <f ca="1">+IF(OFFSET('Hygiene Data'!$G$13,0,10*ROW('Hygiene Data'!G39))="","",OFFSET('Hygiene Data'!$G$13,0,10*ROW('Hygiene Data'!G39)))</f>
        <v/>
      </c>
      <c r="EA45" s="369" t="str">
        <f ca="1">+IF(OFFSET('Hygiene Data'!$H$11,0,10*ROW('Hygiene Data'!H39))="","",OFFSET('Hygiene Data'!$H$11,0,10*ROW('Hygiene Data'!H39)))</f>
        <v/>
      </c>
      <c r="EB45" s="369" t="str">
        <f ca="1">+IF(OFFSET('Hygiene Data'!$H$12,0,10*ROW('Hygiene Data'!H39))="","",OFFSET('Hygiene Data'!$H$12,0,10*ROW('Hygiene Data'!H39)))</f>
        <v/>
      </c>
      <c r="EC45" s="369" t="str">
        <f ca="1">+IF(OFFSET('Hygiene Data'!$H$13,0,10*ROW('Hygiene Data'!H39))="","",OFFSET('Hygiene Data'!$H$13,0,10*ROW('Hygiene Data'!H39)))</f>
        <v/>
      </c>
      <c r="ED45" s="369" t="str">
        <f ca="1">+IF(OFFSET('Hygiene Data'!$I$11,0,10*ROW('Hygiene Data'!I39))="","",OFFSET('Hygiene Data'!$I$11,0,10*ROW('Hygiene Data'!I39)))</f>
        <v/>
      </c>
      <c r="EE45" s="369" t="str">
        <f ca="1">+IF(OFFSET('Hygiene Data'!$I$12,0,10*ROW('Hygiene Data'!I39))="","",OFFSET('Hygiene Data'!$I$12,0,10*ROW('Hygiene Data'!I39)))</f>
        <v/>
      </c>
      <c r="EF45" s="369" t="str">
        <f ca="1">+IF(OFFSET('Hygiene Data'!$I$13,0,10*ROW('Hygiene Data'!I39))="","",OFFSET('Hygiene Data'!$I$13,0,10*ROW('Hygiene Data'!I39)))</f>
        <v/>
      </c>
    </row>
    <row r="46" spans="1:136" x14ac:dyDescent="0.25">
      <c r="A46" s="478" t="str">
        <f ca="1">+IF(OFFSET('Water Data'!$B$2,0,10*ROW('Water Data'!E40))="","",OFFSET('Water Data'!$B$2,0,10*ROW('Water Data'!E40)))</f>
        <v/>
      </c>
      <c r="B46" s="47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5" t="str">
        <f t="shared" ca="1" si="0"/>
        <v/>
      </c>
      <c r="D46" s="50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9" t="str">
        <f ca="1">+IF(OFFSET('Water Data'!$D$27,0,10*ROW('Water Data'!D40))="","",OFFSET('Water Data'!$D$27,0,10*ROW('Water Data'!D40)))</f>
        <v/>
      </c>
      <c r="BT46" s="369" t="str">
        <f ca="1">+IF(OFFSET('Water Data'!$D$28,0,10*ROW('Water Data'!D40))="","",OFFSET('Water Data'!$D$28,0,10*ROW('Water Data'!D40)))</f>
        <v/>
      </c>
      <c r="BU46" s="369" t="str">
        <f ca="1">+IF(OFFSET('Water Data'!$D$29,0,10*ROW('Water Data'!D40))="","",OFFSET('Water Data'!$D$29,0,10*ROW('Water Data'!D40)))</f>
        <v/>
      </c>
      <c r="BV46" s="369" t="str">
        <f ca="1">+IF(OFFSET('Water Data'!$E$27,0,10*ROW('Water Data'!E40))="","",OFFSET('Water Data'!$E$27,0,10*ROW('Water Data'!E40)))</f>
        <v/>
      </c>
      <c r="BW46" s="369" t="str">
        <f ca="1">+IF(OFFSET('Water Data'!$E$28,0,10*ROW('Water Data'!E40))="","",OFFSET('Water Data'!$E$28,0,10*ROW('Water Data'!E40)))</f>
        <v/>
      </c>
      <c r="BX46" s="369" t="str">
        <f ca="1">+IF(OFFSET('Water Data'!$E$29,0,10*ROW('Water Data'!E40))="","",OFFSET('Water Data'!$E$29,0,10*ROW('Water Data'!E40)))</f>
        <v/>
      </c>
      <c r="BY46" s="369" t="str">
        <f ca="1">+IF(OFFSET('Water Data'!$F$27,0,10*ROW('Water Data'!F40))="","",OFFSET('Water Data'!$F$27,0,10*ROW('Water Data'!F40)))</f>
        <v/>
      </c>
      <c r="BZ46" s="369" t="str">
        <f ca="1">+IF(OFFSET('Water Data'!$F$28,0,10*ROW('Water Data'!F40))="","",OFFSET('Water Data'!$F$28,0,10*ROW('Water Data'!F40)))</f>
        <v/>
      </c>
      <c r="CA46" s="369" t="str">
        <f ca="1">+IF(OFFSET('Water Data'!$F$29,0,10*ROW('Water Data'!F40))="","",OFFSET('Water Data'!$F$29,0,10*ROW('Water Data'!F40)))</f>
        <v/>
      </c>
      <c r="CB46" s="369" t="str">
        <f ca="1">+IF(OFFSET('Water Data'!$G$27,0,10*ROW('Water Data'!G40))="","",OFFSET('Water Data'!$G$27,0,10*ROW('Water Data'!G40)))</f>
        <v/>
      </c>
      <c r="CC46" s="369" t="str">
        <f ca="1">+IF(OFFSET('Water Data'!$G$28,0,10*ROW('Water Data'!G40))="","",OFFSET('Water Data'!$G$28,0,10*ROW('Water Data'!G40)))</f>
        <v/>
      </c>
      <c r="CD46" s="369" t="str">
        <f ca="1">+IF(OFFSET('Water Data'!$G$29,0,10*ROW('Water Data'!G40))="","",OFFSET('Water Data'!$G$29,0,10*ROW('Water Data'!G40)))</f>
        <v/>
      </c>
      <c r="CE46" s="369" t="str">
        <f ca="1">+IF(OFFSET('Water Data'!$H$27,0,10*ROW('Water Data'!H40))="","",OFFSET('Water Data'!$H$27,0,10*ROW('Water Data'!H40)))</f>
        <v/>
      </c>
      <c r="CF46" s="369" t="str">
        <f ca="1">+IF(OFFSET('Water Data'!$H$28,0,10*ROW('Water Data'!H40))="","",OFFSET('Water Data'!$H$28,0,10*ROW('Water Data'!H40)))</f>
        <v/>
      </c>
      <c r="CG46" s="369" t="str">
        <f ca="1">+IF(OFFSET('Water Data'!$H$29,0,10*ROW('Water Data'!H40))="","",OFFSET('Water Data'!$H$29,0,10*ROW('Water Data'!H40)))</f>
        <v/>
      </c>
      <c r="CH46" s="369" t="str">
        <f ca="1">+IF(OFFSET('Water Data'!$I$27,0,10*ROW('Water Data'!I40))="","",OFFSET('Water Data'!$I$27,0,10*ROW('Water Data'!I40)))</f>
        <v/>
      </c>
      <c r="CI46" s="369" t="str">
        <f ca="1">+IF(OFFSET('Water Data'!$I$28,0,10*ROW('Water Data'!I40))="","",OFFSET('Water Data'!$I$28,0,10*ROW('Water Data'!I40)))</f>
        <v/>
      </c>
      <c r="CJ46" s="369" t="str">
        <f ca="1">+IF(OFFSET('Water Data'!$I$29,0,10*ROW('Water Data'!I40))="","",OFFSET('Water Data'!$I$29,0,10*ROW('Water Data'!I40)))</f>
        <v/>
      </c>
      <c r="CK46" s="369" t="str">
        <f ca="1">+IF(OFFSET('Sanitation Data'!$D$28,0,10*ROW('Sanitation Data'!D40))="","",OFFSET('Sanitation Data'!$D$28,0,10*ROW('Sanitation Data'!D40)))</f>
        <v/>
      </c>
      <c r="CL46" s="369" t="str">
        <f ca="1">+IF(OFFSET('Sanitation Data'!$D$29,0,10*ROW('Sanitation Data'!D40))="","",OFFSET('Sanitation Data'!$D$29,0,10*ROW('Sanitation Data'!D40)))</f>
        <v/>
      </c>
      <c r="CM46" s="369" t="str">
        <f ca="1">+IF(OFFSET('Sanitation Data'!$D$30,0,10*ROW('Sanitation Data'!D40))="","",OFFSET('Sanitation Data'!$D$30,0,10*ROW('Sanitation Data'!D40)))</f>
        <v/>
      </c>
      <c r="CN46" s="369" t="str">
        <f ca="1">+IF(OFFSET('Sanitation Data'!$D$31,0,10*ROW('Sanitation Data'!D40))="","",OFFSET('Sanitation Data'!$D$31,0,10*ROW('Sanitation Data'!D40)))</f>
        <v/>
      </c>
      <c r="CO46" s="369" t="str">
        <f ca="1">+IF(OFFSET('Sanitation Data'!$D$32,0,10*ROW('Sanitation Data'!D40))="","",OFFSET('Sanitation Data'!$D$32,0,10*ROW('Sanitation Data'!D40)))</f>
        <v/>
      </c>
      <c r="CP46" s="369" t="str">
        <f ca="1">+IF(OFFSET('Sanitation Data'!$E$28,0,10*ROW('Sanitation Data'!E40))="","",OFFSET('Sanitation Data'!$E$28,0,10*ROW('Sanitation Data'!E40)))</f>
        <v/>
      </c>
      <c r="CQ46" s="369" t="str">
        <f ca="1">+IF(OFFSET('Sanitation Data'!$E$29,0,10*ROW('Sanitation Data'!E40))="","",OFFSET('Sanitation Data'!$E$29,0,10*ROW('Sanitation Data'!E40)))</f>
        <v/>
      </c>
      <c r="CR46" s="369" t="str">
        <f ca="1">+IF(OFFSET('Sanitation Data'!$E$30,0,10*ROW('Sanitation Data'!E40))="","",OFFSET('Sanitation Data'!$E$30,0,10*ROW('Sanitation Data'!E40)))</f>
        <v/>
      </c>
      <c r="CS46" s="369" t="str">
        <f ca="1">+IF(OFFSET('Sanitation Data'!$E$31,0,10*ROW('Sanitation Data'!E40))="","",OFFSET('Sanitation Data'!$E$31,0,10*ROW('Sanitation Data'!E40)))</f>
        <v/>
      </c>
      <c r="CT46" s="369" t="str">
        <f ca="1">+IF(OFFSET('Sanitation Data'!$E$32,0,10*ROW('Sanitation Data'!E40))="","",OFFSET('Sanitation Data'!$E$32,0,10*ROW('Sanitation Data'!E40)))</f>
        <v/>
      </c>
      <c r="CU46" s="369" t="str">
        <f ca="1">+IF(OFFSET('Sanitation Data'!$F$28,0,10*ROW('Sanitation Data'!F40))="","",OFFSET('Sanitation Data'!$F$28,0,10*ROW('Sanitation Data'!F40)))</f>
        <v/>
      </c>
      <c r="CV46" s="369" t="str">
        <f ca="1">+IF(OFFSET('Sanitation Data'!$F$29,0,10*ROW('Sanitation Data'!F40))="","",OFFSET('Sanitation Data'!$F$29,0,10*ROW('Sanitation Data'!F40)))</f>
        <v/>
      </c>
      <c r="CW46" s="369" t="str">
        <f ca="1">+IF(OFFSET('Sanitation Data'!$F$30,0,10*ROW('Sanitation Data'!F40))="","",OFFSET('Sanitation Data'!$F$30,0,10*ROW('Sanitation Data'!F40)))</f>
        <v/>
      </c>
      <c r="CX46" s="369" t="str">
        <f ca="1">+IF(OFFSET('Sanitation Data'!$F$31,0,10*ROW('Sanitation Data'!F40))="","",OFFSET('Sanitation Data'!$F$31,0,10*ROW('Sanitation Data'!F40)))</f>
        <v/>
      </c>
      <c r="CY46" s="369" t="str">
        <f ca="1">+IF(OFFSET('Sanitation Data'!$F$32,0,10*ROW('Sanitation Data'!F40))="","",OFFSET('Sanitation Data'!$F$32,0,10*ROW('Sanitation Data'!F40)))</f>
        <v/>
      </c>
      <c r="CZ46" s="369" t="str">
        <f ca="1">+IF(OFFSET('Sanitation Data'!$G$28,0,10*ROW('Sanitation Data'!G40))="","",OFFSET('Sanitation Data'!$G$28,0,10*ROW('Sanitation Data'!G40)))</f>
        <v/>
      </c>
      <c r="DA46" s="369" t="str">
        <f ca="1">+IF(OFFSET('Sanitation Data'!$G$29,0,10*ROW('Sanitation Data'!G40))="","",OFFSET('Sanitation Data'!$G$29,0,10*ROW('Sanitation Data'!G40)))</f>
        <v/>
      </c>
      <c r="DB46" s="369" t="str">
        <f ca="1">+IF(OFFSET('Sanitation Data'!$G$30,0,10*ROW('Sanitation Data'!G40))="","",OFFSET('Sanitation Data'!$G$30,0,10*ROW('Sanitation Data'!G40)))</f>
        <v/>
      </c>
      <c r="DC46" s="369" t="str">
        <f ca="1">+IF(OFFSET('Sanitation Data'!$G$31,0,10*ROW('Sanitation Data'!G40))="","",OFFSET('Sanitation Data'!$G$31,0,10*ROW('Sanitation Data'!G40)))</f>
        <v/>
      </c>
      <c r="DD46" s="369" t="str">
        <f ca="1">+IF(OFFSET('Sanitation Data'!$G$32,0,10*ROW('Sanitation Data'!G40))="","",OFFSET('Sanitation Data'!$G$32,0,10*ROW('Sanitation Data'!G40)))</f>
        <v/>
      </c>
      <c r="DE46" s="369" t="str">
        <f ca="1">+IF(OFFSET('Sanitation Data'!$H$28,0,10*ROW('Sanitation Data'!H40))="","",OFFSET('Sanitation Data'!$H$28,0,10*ROW('Sanitation Data'!H40)))</f>
        <v/>
      </c>
      <c r="DF46" s="369" t="str">
        <f ca="1">+IF(OFFSET('Sanitation Data'!$H$29,0,10*ROW('Sanitation Data'!H40))="","",OFFSET('Sanitation Data'!$H$29,0,10*ROW('Sanitation Data'!H40)))</f>
        <v/>
      </c>
      <c r="DG46" s="369" t="str">
        <f ca="1">+IF(OFFSET('Sanitation Data'!$H$30,0,10*ROW('Sanitation Data'!H40))="","",OFFSET('Sanitation Data'!$H$30,0,10*ROW('Sanitation Data'!H40)))</f>
        <v/>
      </c>
      <c r="DH46" s="369" t="str">
        <f ca="1">+IF(OFFSET('Sanitation Data'!$H$31,0,10*ROW('Sanitation Data'!H40))="","",OFFSET('Sanitation Data'!$H$31,0,10*ROW('Sanitation Data'!H40)))</f>
        <v/>
      </c>
      <c r="DI46" s="369" t="str">
        <f ca="1">+IF(OFFSET('Sanitation Data'!$H$32,0,10*ROW('Sanitation Data'!H40))="","",OFFSET('Sanitation Data'!$H$32,0,10*ROW('Sanitation Data'!H40)))</f>
        <v/>
      </c>
      <c r="DJ46" s="369" t="str">
        <f ca="1">+IF(OFFSET('Sanitation Data'!$I$28,0,10*ROW('Sanitation Data'!I40))="","",OFFSET('Sanitation Data'!$I$28,0,10*ROW('Sanitation Data'!I40)))</f>
        <v/>
      </c>
      <c r="DK46" s="369" t="str">
        <f ca="1">+IF(OFFSET('Sanitation Data'!$I$29,0,10*ROW('Sanitation Data'!I40))="","",OFFSET('Sanitation Data'!$I$29,0,10*ROW('Sanitation Data'!I40)))</f>
        <v/>
      </c>
      <c r="DL46" s="369" t="str">
        <f ca="1">+IF(OFFSET('Sanitation Data'!$I$30,0,10*ROW('Sanitation Data'!I40))="","",OFFSET('Sanitation Data'!$I$30,0,10*ROW('Sanitation Data'!I40)))</f>
        <v/>
      </c>
      <c r="DM46" s="369" t="str">
        <f ca="1">+IF(OFFSET('Sanitation Data'!$I$31,0,10*ROW('Sanitation Data'!I40))="","",OFFSET('Sanitation Data'!$I$31,0,10*ROW('Sanitation Data'!I40)))</f>
        <v/>
      </c>
      <c r="DN46" s="369" t="str">
        <f ca="1">+IF(OFFSET('Sanitation Data'!$I$32,0,10*ROW('Sanitation Data'!I40))="","",OFFSET('Sanitation Data'!$I$32,0,10*ROW('Sanitation Data'!I40)))</f>
        <v/>
      </c>
      <c r="DO46" s="369" t="str">
        <f ca="1">+IF(OFFSET('Hygiene Data'!$D$11,0,10*ROW('Hygiene Data'!D40))="","",OFFSET('Hygiene Data'!$D$11,0,10*ROW('Hygiene Data'!D40)))</f>
        <v/>
      </c>
      <c r="DP46" s="369" t="str">
        <f ca="1">+IF(OFFSET('Hygiene Data'!$D$12,0,10*ROW('Hygiene Data'!D40))="","",OFFSET('Hygiene Data'!$D$12,0,10*ROW('Hygiene Data'!D40)))</f>
        <v/>
      </c>
      <c r="DQ46" s="369" t="str">
        <f ca="1">+IF(OFFSET('Hygiene Data'!$D$13,0,10*ROW('Hygiene Data'!D40))="","",OFFSET('Hygiene Data'!$D$13,0,10*ROW('Hygiene Data'!D40)))</f>
        <v/>
      </c>
      <c r="DR46" s="369" t="str">
        <f ca="1">+IF(OFFSET('Hygiene Data'!$E$11,0,10*ROW('Hygiene Data'!E40))="","",OFFSET('Hygiene Data'!$E$11,0,10*ROW('Hygiene Data'!E40)))</f>
        <v/>
      </c>
      <c r="DS46" s="369" t="str">
        <f ca="1">+IF(OFFSET('Hygiene Data'!$E$12,0,10*ROW('Hygiene Data'!E40))="","",OFFSET('Hygiene Data'!$E$12,0,10*ROW('Hygiene Data'!E40)))</f>
        <v/>
      </c>
      <c r="DT46" s="369" t="str">
        <f ca="1">+IF(OFFSET('Hygiene Data'!$E$13,0,10*ROW('Hygiene Data'!E40))="","",OFFSET('Hygiene Data'!$E$13,0,10*ROW('Hygiene Data'!E40)))</f>
        <v/>
      </c>
      <c r="DU46" s="369" t="str">
        <f ca="1">+IF(OFFSET('Hygiene Data'!$F$11,0,10*ROW('Hygiene Data'!F40))="","",OFFSET('Hygiene Data'!$F$11,0,10*ROW('Hygiene Data'!F40)))</f>
        <v/>
      </c>
      <c r="DV46" s="369" t="str">
        <f ca="1">+IF(OFFSET('Hygiene Data'!$F$12,0,10*ROW('Hygiene Data'!F40))="","",OFFSET('Hygiene Data'!$F$12,0,10*ROW('Hygiene Data'!F40)))</f>
        <v/>
      </c>
      <c r="DW46" s="369" t="str">
        <f ca="1">+IF(OFFSET('Hygiene Data'!$F$13,0,10*ROW('Hygiene Data'!F40))="","",OFFSET('Hygiene Data'!$F$13,0,10*ROW('Hygiene Data'!F40)))</f>
        <v/>
      </c>
      <c r="DX46" s="369" t="str">
        <f ca="1">+IF(OFFSET('Hygiene Data'!$G$11,0,10*ROW('Hygiene Data'!G40))="","",OFFSET('Hygiene Data'!$G$11,0,10*ROW('Hygiene Data'!G40)))</f>
        <v/>
      </c>
      <c r="DY46" s="369" t="str">
        <f ca="1">+IF(OFFSET('Hygiene Data'!$G$12,0,10*ROW('Hygiene Data'!G40))="","",OFFSET('Hygiene Data'!$G$12,0,10*ROW('Hygiene Data'!G40)))</f>
        <v/>
      </c>
      <c r="DZ46" s="369" t="str">
        <f ca="1">+IF(OFFSET('Hygiene Data'!$G$13,0,10*ROW('Hygiene Data'!G40))="","",OFFSET('Hygiene Data'!$G$13,0,10*ROW('Hygiene Data'!G40)))</f>
        <v/>
      </c>
      <c r="EA46" s="369" t="str">
        <f ca="1">+IF(OFFSET('Hygiene Data'!$H$11,0,10*ROW('Hygiene Data'!H40))="","",OFFSET('Hygiene Data'!$H$11,0,10*ROW('Hygiene Data'!H40)))</f>
        <v/>
      </c>
      <c r="EB46" s="369" t="str">
        <f ca="1">+IF(OFFSET('Hygiene Data'!$H$12,0,10*ROW('Hygiene Data'!H40))="","",OFFSET('Hygiene Data'!$H$12,0,10*ROW('Hygiene Data'!H40)))</f>
        <v/>
      </c>
      <c r="EC46" s="369" t="str">
        <f ca="1">+IF(OFFSET('Hygiene Data'!$H$13,0,10*ROW('Hygiene Data'!H40))="","",OFFSET('Hygiene Data'!$H$13,0,10*ROW('Hygiene Data'!H40)))</f>
        <v/>
      </c>
      <c r="ED46" s="369" t="str">
        <f ca="1">+IF(OFFSET('Hygiene Data'!$I$11,0,10*ROW('Hygiene Data'!I40))="","",OFFSET('Hygiene Data'!$I$11,0,10*ROW('Hygiene Data'!I40)))</f>
        <v/>
      </c>
      <c r="EE46" s="369" t="str">
        <f ca="1">+IF(OFFSET('Hygiene Data'!$I$12,0,10*ROW('Hygiene Data'!I40))="","",OFFSET('Hygiene Data'!$I$12,0,10*ROW('Hygiene Data'!I40)))</f>
        <v/>
      </c>
      <c r="EF46" s="369" t="str">
        <f ca="1">+IF(OFFSET('Hygiene Data'!$I$13,0,10*ROW('Hygiene Data'!I40))="","",OFFSET('Hygiene Data'!$I$13,0,10*ROW('Hygiene Data'!I40)))</f>
        <v/>
      </c>
    </row>
    <row r="47" spans="1:136" x14ac:dyDescent="0.25">
      <c r="A47" s="478" t="str">
        <f ca="1">+IF(OFFSET('Water Data'!$B$2,0,10*ROW('Water Data'!E41))="","",OFFSET('Water Data'!$B$2,0,10*ROW('Water Data'!E41)))</f>
        <v/>
      </c>
      <c r="B47" s="47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5" t="str">
        <f t="shared" ca="1" si="0"/>
        <v/>
      </c>
      <c r="D47" s="50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9" t="str">
        <f ca="1">+IF(OFFSET('Water Data'!$D$27,0,10*ROW('Water Data'!D41))="","",OFFSET('Water Data'!$D$27,0,10*ROW('Water Data'!D41)))</f>
        <v/>
      </c>
      <c r="BT47" s="369" t="str">
        <f ca="1">+IF(OFFSET('Water Data'!$D$28,0,10*ROW('Water Data'!D41))="","",OFFSET('Water Data'!$D$28,0,10*ROW('Water Data'!D41)))</f>
        <v/>
      </c>
      <c r="BU47" s="369" t="str">
        <f ca="1">+IF(OFFSET('Water Data'!$D$29,0,10*ROW('Water Data'!D41))="","",OFFSET('Water Data'!$D$29,0,10*ROW('Water Data'!D41)))</f>
        <v/>
      </c>
      <c r="BV47" s="369" t="str">
        <f ca="1">+IF(OFFSET('Water Data'!$E$27,0,10*ROW('Water Data'!E41))="","",OFFSET('Water Data'!$E$27,0,10*ROW('Water Data'!E41)))</f>
        <v/>
      </c>
      <c r="BW47" s="369" t="str">
        <f ca="1">+IF(OFFSET('Water Data'!$E$28,0,10*ROW('Water Data'!E41))="","",OFFSET('Water Data'!$E$28,0,10*ROW('Water Data'!E41)))</f>
        <v/>
      </c>
      <c r="BX47" s="369" t="str">
        <f ca="1">+IF(OFFSET('Water Data'!$E$29,0,10*ROW('Water Data'!E41))="","",OFFSET('Water Data'!$E$29,0,10*ROW('Water Data'!E41)))</f>
        <v/>
      </c>
      <c r="BY47" s="369" t="str">
        <f ca="1">+IF(OFFSET('Water Data'!$F$27,0,10*ROW('Water Data'!F41))="","",OFFSET('Water Data'!$F$27,0,10*ROW('Water Data'!F41)))</f>
        <v/>
      </c>
      <c r="BZ47" s="369" t="str">
        <f ca="1">+IF(OFFSET('Water Data'!$F$28,0,10*ROW('Water Data'!F41))="","",OFFSET('Water Data'!$F$28,0,10*ROW('Water Data'!F41)))</f>
        <v/>
      </c>
      <c r="CA47" s="369" t="str">
        <f ca="1">+IF(OFFSET('Water Data'!$F$29,0,10*ROW('Water Data'!F41))="","",OFFSET('Water Data'!$F$29,0,10*ROW('Water Data'!F41)))</f>
        <v/>
      </c>
      <c r="CB47" s="369" t="str">
        <f ca="1">+IF(OFFSET('Water Data'!$G$27,0,10*ROW('Water Data'!G41))="","",OFFSET('Water Data'!$G$27,0,10*ROW('Water Data'!G41)))</f>
        <v/>
      </c>
      <c r="CC47" s="369" t="str">
        <f ca="1">+IF(OFFSET('Water Data'!$G$28,0,10*ROW('Water Data'!G41))="","",OFFSET('Water Data'!$G$28,0,10*ROW('Water Data'!G41)))</f>
        <v/>
      </c>
      <c r="CD47" s="369" t="str">
        <f ca="1">+IF(OFFSET('Water Data'!$G$29,0,10*ROW('Water Data'!G41))="","",OFFSET('Water Data'!$G$29,0,10*ROW('Water Data'!G41)))</f>
        <v/>
      </c>
      <c r="CE47" s="369" t="str">
        <f ca="1">+IF(OFFSET('Water Data'!$H$27,0,10*ROW('Water Data'!H41))="","",OFFSET('Water Data'!$H$27,0,10*ROW('Water Data'!H41)))</f>
        <v/>
      </c>
      <c r="CF47" s="369" t="str">
        <f ca="1">+IF(OFFSET('Water Data'!$H$28,0,10*ROW('Water Data'!H41))="","",OFFSET('Water Data'!$H$28,0,10*ROW('Water Data'!H41)))</f>
        <v/>
      </c>
      <c r="CG47" s="369" t="str">
        <f ca="1">+IF(OFFSET('Water Data'!$H$29,0,10*ROW('Water Data'!H41))="","",OFFSET('Water Data'!$H$29,0,10*ROW('Water Data'!H41)))</f>
        <v/>
      </c>
      <c r="CH47" s="369" t="str">
        <f ca="1">+IF(OFFSET('Water Data'!$I$27,0,10*ROW('Water Data'!I41))="","",OFFSET('Water Data'!$I$27,0,10*ROW('Water Data'!I41)))</f>
        <v/>
      </c>
      <c r="CI47" s="369" t="str">
        <f ca="1">+IF(OFFSET('Water Data'!$I$28,0,10*ROW('Water Data'!I41))="","",OFFSET('Water Data'!$I$28,0,10*ROW('Water Data'!I41)))</f>
        <v/>
      </c>
      <c r="CJ47" s="369" t="str">
        <f ca="1">+IF(OFFSET('Water Data'!$I$29,0,10*ROW('Water Data'!I41))="","",OFFSET('Water Data'!$I$29,0,10*ROW('Water Data'!I41)))</f>
        <v/>
      </c>
      <c r="CK47" s="369" t="str">
        <f ca="1">+IF(OFFSET('Sanitation Data'!$D$28,0,10*ROW('Sanitation Data'!D41))="","",OFFSET('Sanitation Data'!$D$28,0,10*ROW('Sanitation Data'!D41)))</f>
        <v/>
      </c>
      <c r="CL47" s="369" t="str">
        <f ca="1">+IF(OFFSET('Sanitation Data'!$D$29,0,10*ROW('Sanitation Data'!D41))="","",OFFSET('Sanitation Data'!$D$29,0,10*ROW('Sanitation Data'!D41)))</f>
        <v/>
      </c>
      <c r="CM47" s="369" t="str">
        <f ca="1">+IF(OFFSET('Sanitation Data'!$D$30,0,10*ROW('Sanitation Data'!D41))="","",OFFSET('Sanitation Data'!$D$30,0,10*ROW('Sanitation Data'!D41)))</f>
        <v/>
      </c>
      <c r="CN47" s="369" t="str">
        <f ca="1">+IF(OFFSET('Sanitation Data'!$D$31,0,10*ROW('Sanitation Data'!D41))="","",OFFSET('Sanitation Data'!$D$31,0,10*ROW('Sanitation Data'!D41)))</f>
        <v/>
      </c>
      <c r="CO47" s="369" t="str">
        <f ca="1">+IF(OFFSET('Sanitation Data'!$D$32,0,10*ROW('Sanitation Data'!D41))="","",OFFSET('Sanitation Data'!$D$32,0,10*ROW('Sanitation Data'!D41)))</f>
        <v/>
      </c>
      <c r="CP47" s="369" t="str">
        <f ca="1">+IF(OFFSET('Sanitation Data'!$E$28,0,10*ROW('Sanitation Data'!E41))="","",OFFSET('Sanitation Data'!$E$28,0,10*ROW('Sanitation Data'!E41)))</f>
        <v/>
      </c>
      <c r="CQ47" s="369" t="str">
        <f ca="1">+IF(OFFSET('Sanitation Data'!$E$29,0,10*ROW('Sanitation Data'!E41))="","",OFFSET('Sanitation Data'!$E$29,0,10*ROW('Sanitation Data'!E41)))</f>
        <v/>
      </c>
      <c r="CR47" s="369" t="str">
        <f ca="1">+IF(OFFSET('Sanitation Data'!$E$30,0,10*ROW('Sanitation Data'!E41))="","",OFFSET('Sanitation Data'!$E$30,0,10*ROW('Sanitation Data'!E41)))</f>
        <v/>
      </c>
      <c r="CS47" s="369" t="str">
        <f ca="1">+IF(OFFSET('Sanitation Data'!$E$31,0,10*ROW('Sanitation Data'!E41))="","",OFFSET('Sanitation Data'!$E$31,0,10*ROW('Sanitation Data'!E41)))</f>
        <v/>
      </c>
      <c r="CT47" s="369" t="str">
        <f ca="1">+IF(OFFSET('Sanitation Data'!$E$32,0,10*ROW('Sanitation Data'!E41))="","",OFFSET('Sanitation Data'!$E$32,0,10*ROW('Sanitation Data'!E41)))</f>
        <v/>
      </c>
      <c r="CU47" s="369" t="str">
        <f ca="1">+IF(OFFSET('Sanitation Data'!$F$28,0,10*ROW('Sanitation Data'!F41))="","",OFFSET('Sanitation Data'!$F$28,0,10*ROW('Sanitation Data'!F41)))</f>
        <v/>
      </c>
      <c r="CV47" s="369" t="str">
        <f ca="1">+IF(OFFSET('Sanitation Data'!$F$29,0,10*ROW('Sanitation Data'!F41))="","",OFFSET('Sanitation Data'!$F$29,0,10*ROW('Sanitation Data'!F41)))</f>
        <v/>
      </c>
      <c r="CW47" s="369" t="str">
        <f ca="1">+IF(OFFSET('Sanitation Data'!$F$30,0,10*ROW('Sanitation Data'!F41))="","",OFFSET('Sanitation Data'!$F$30,0,10*ROW('Sanitation Data'!F41)))</f>
        <v/>
      </c>
      <c r="CX47" s="369" t="str">
        <f ca="1">+IF(OFFSET('Sanitation Data'!$F$31,0,10*ROW('Sanitation Data'!F41))="","",OFFSET('Sanitation Data'!$F$31,0,10*ROW('Sanitation Data'!F41)))</f>
        <v/>
      </c>
      <c r="CY47" s="369" t="str">
        <f ca="1">+IF(OFFSET('Sanitation Data'!$F$32,0,10*ROW('Sanitation Data'!F41))="","",OFFSET('Sanitation Data'!$F$32,0,10*ROW('Sanitation Data'!F41)))</f>
        <v/>
      </c>
      <c r="CZ47" s="369" t="str">
        <f ca="1">+IF(OFFSET('Sanitation Data'!$G$28,0,10*ROW('Sanitation Data'!G41))="","",OFFSET('Sanitation Data'!$G$28,0,10*ROW('Sanitation Data'!G41)))</f>
        <v/>
      </c>
      <c r="DA47" s="369" t="str">
        <f ca="1">+IF(OFFSET('Sanitation Data'!$G$29,0,10*ROW('Sanitation Data'!G41))="","",OFFSET('Sanitation Data'!$G$29,0,10*ROW('Sanitation Data'!G41)))</f>
        <v/>
      </c>
      <c r="DB47" s="369" t="str">
        <f ca="1">+IF(OFFSET('Sanitation Data'!$G$30,0,10*ROW('Sanitation Data'!G41))="","",OFFSET('Sanitation Data'!$G$30,0,10*ROW('Sanitation Data'!G41)))</f>
        <v/>
      </c>
      <c r="DC47" s="369" t="str">
        <f ca="1">+IF(OFFSET('Sanitation Data'!$G$31,0,10*ROW('Sanitation Data'!G41))="","",OFFSET('Sanitation Data'!$G$31,0,10*ROW('Sanitation Data'!G41)))</f>
        <v/>
      </c>
      <c r="DD47" s="369" t="str">
        <f ca="1">+IF(OFFSET('Sanitation Data'!$G$32,0,10*ROW('Sanitation Data'!G41))="","",OFFSET('Sanitation Data'!$G$32,0,10*ROW('Sanitation Data'!G41)))</f>
        <v/>
      </c>
      <c r="DE47" s="369" t="str">
        <f ca="1">+IF(OFFSET('Sanitation Data'!$H$28,0,10*ROW('Sanitation Data'!H41))="","",OFFSET('Sanitation Data'!$H$28,0,10*ROW('Sanitation Data'!H41)))</f>
        <v/>
      </c>
      <c r="DF47" s="369" t="str">
        <f ca="1">+IF(OFFSET('Sanitation Data'!$H$29,0,10*ROW('Sanitation Data'!H41))="","",OFFSET('Sanitation Data'!$H$29,0,10*ROW('Sanitation Data'!H41)))</f>
        <v/>
      </c>
      <c r="DG47" s="369" t="str">
        <f ca="1">+IF(OFFSET('Sanitation Data'!$H$30,0,10*ROW('Sanitation Data'!H41))="","",OFFSET('Sanitation Data'!$H$30,0,10*ROW('Sanitation Data'!H41)))</f>
        <v/>
      </c>
      <c r="DH47" s="369" t="str">
        <f ca="1">+IF(OFFSET('Sanitation Data'!$H$31,0,10*ROW('Sanitation Data'!H41))="","",OFFSET('Sanitation Data'!$H$31,0,10*ROW('Sanitation Data'!H41)))</f>
        <v/>
      </c>
      <c r="DI47" s="369" t="str">
        <f ca="1">+IF(OFFSET('Sanitation Data'!$H$32,0,10*ROW('Sanitation Data'!H41))="","",OFFSET('Sanitation Data'!$H$32,0,10*ROW('Sanitation Data'!H41)))</f>
        <v/>
      </c>
      <c r="DJ47" s="369" t="str">
        <f ca="1">+IF(OFFSET('Sanitation Data'!$I$28,0,10*ROW('Sanitation Data'!I41))="","",OFFSET('Sanitation Data'!$I$28,0,10*ROW('Sanitation Data'!I41)))</f>
        <v/>
      </c>
      <c r="DK47" s="369" t="str">
        <f ca="1">+IF(OFFSET('Sanitation Data'!$I$29,0,10*ROW('Sanitation Data'!I41))="","",OFFSET('Sanitation Data'!$I$29,0,10*ROW('Sanitation Data'!I41)))</f>
        <v/>
      </c>
      <c r="DL47" s="369" t="str">
        <f ca="1">+IF(OFFSET('Sanitation Data'!$I$30,0,10*ROW('Sanitation Data'!I41))="","",OFFSET('Sanitation Data'!$I$30,0,10*ROW('Sanitation Data'!I41)))</f>
        <v/>
      </c>
      <c r="DM47" s="369" t="str">
        <f ca="1">+IF(OFFSET('Sanitation Data'!$I$31,0,10*ROW('Sanitation Data'!I41))="","",OFFSET('Sanitation Data'!$I$31,0,10*ROW('Sanitation Data'!I41)))</f>
        <v/>
      </c>
      <c r="DN47" s="369" t="str">
        <f ca="1">+IF(OFFSET('Sanitation Data'!$I$32,0,10*ROW('Sanitation Data'!I41))="","",OFFSET('Sanitation Data'!$I$32,0,10*ROW('Sanitation Data'!I41)))</f>
        <v/>
      </c>
      <c r="DO47" s="369" t="str">
        <f ca="1">+IF(OFFSET('Hygiene Data'!$D$11,0,10*ROW('Hygiene Data'!D41))="","",OFFSET('Hygiene Data'!$D$11,0,10*ROW('Hygiene Data'!D41)))</f>
        <v/>
      </c>
      <c r="DP47" s="369" t="str">
        <f ca="1">+IF(OFFSET('Hygiene Data'!$D$12,0,10*ROW('Hygiene Data'!D41))="","",OFFSET('Hygiene Data'!$D$12,0,10*ROW('Hygiene Data'!D41)))</f>
        <v/>
      </c>
      <c r="DQ47" s="369" t="str">
        <f ca="1">+IF(OFFSET('Hygiene Data'!$D$13,0,10*ROW('Hygiene Data'!D41))="","",OFFSET('Hygiene Data'!$D$13,0,10*ROW('Hygiene Data'!D41)))</f>
        <v/>
      </c>
      <c r="DR47" s="369" t="str">
        <f ca="1">+IF(OFFSET('Hygiene Data'!$E$11,0,10*ROW('Hygiene Data'!E41))="","",OFFSET('Hygiene Data'!$E$11,0,10*ROW('Hygiene Data'!E41)))</f>
        <v/>
      </c>
      <c r="DS47" s="369" t="str">
        <f ca="1">+IF(OFFSET('Hygiene Data'!$E$12,0,10*ROW('Hygiene Data'!E41))="","",OFFSET('Hygiene Data'!$E$12,0,10*ROW('Hygiene Data'!E41)))</f>
        <v/>
      </c>
      <c r="DT47" s="369" t="str">
        <f ca="1">+IF(OFFSET('Hygiene Data'!$E$13,0,10*ROW('Hygiene Data'!E41))="","",OFFSET('Hygiene Data'!$E$13,0,10*ROW('Hygiene Data'!E41)))</f>
        <v/>
      </c>
      <c r="DU47" s="369" t="str">
        <f ca="1">+IF(OFFSET('Hygiene Data'!$F$11,0,10*ROW('Hygiene Data'!F41))="","",OFFSET('Hygiene Data'!$F$11,0,10*ROW('Hygiene Data'!F41)))</f>
        <v/>
      </c>
      <c r="DV47" s="369" t="str">
        <f ca="1">+IF(OFFSET('Hygiene Data'!$F$12,0,10*ROW('Hygiene Data'!F41))="","",OFFSET('Hygiene Data'!$F$12,0,10*ROW('Hygiene Data'!F41)))</f>
        <v/>
      </c>
      <c r="DW47" s="369" t="str">
        <f ca="1">+IF(OFFSET('Hygiene Data'!$F$13,0,10*ROW('Hygiene Data'!F41))="","",OFFSET('Hygiene Data'!$F$13,0,10*ROW('Hygiene Data'!F41)))</f>
        <v/>
      </c>
      <c r="DX47" s="369" t="str">
        <f ca="1">+IF(OFFSET('Hygiene Data'!$G$11,0,10*ROW('Hygiene Data'!G41))="","",OFFSET('Hygiene Data'!$G$11,0,10*ROW('Hygiene Data'!G41)))</f>
        <v/>
      </c>
      <c r="DY47" s="369" t="str">
        <f ca="1">+IF(OFFSET('Hygiene Data'!$G$12,0,10*ROW('Hygiene Data'!G41))="","",OFFSET('Hygiene Data'!$G$12,0,10*ROW('Hygiene Data'!G41)))</f>
        <v/>
      </c>
      <c r="DZ47" s="369" t="str">
        <f ca="1">+IF(OFFSET('Hygiene Data'!$G$13,0,10*ROW('Hygiene Data'!G41))="","",OFFSET('Hygiene Data'!$G$13,0,10*ROW('Hygiene Data'!G41)))</f>
        <v/>
      </c>
      <c r="EA47" s="369" t="str">
        <f ca="1">+IF(OFFSET('Hygiene Data'!$H$11,0,10*ROW('Hygiene Data'!H41))="","",OFFSET('Hygiene Data'!$H$11,0,10*ROW('Hygiene Data'!H41)))</f>
        <v/>
      </c>
      <c r="EB47" s="369" t="str">
        <f ca="1">+IF(OFFSET('Hygiene Data'!$H$12,0,10*ROW('Hygiene Data'!H41))="","",OFFSET('Hygiene Data'!$H$12,0,10*ROW('Hygiene Data'!H41)))</f>
        <v/>
      </c>
      <c r="EC47" s="369" t="str">
        <f ca="1">+IF(OFFSET('Hygiene Data'!$H$13,0,10*ROW('Hygiene Data'!H41))="","",OFFSET('Hygiene Data'!$H$13,0,10*ROW('Hygiene Data'!H41)))</f>
        <v/>
      </c>
      <c r="ED47" s="369" t="str">
        <f ca="1">+IF(OFFSET('Hygiene Data'!$I$11,0,10*ROW('Hygiene Data'!I41))="","",OFFSET('Hygiene Data'!$I$11,0,10*ROW('Hygiene Data'!I41)))</f>
        <v/>
      </c>
      <c r="EE47" s="369" t="str">
        <f ca="1">+IF(OFFSET('Hygiene Data'!$I$12,0,10*ROW('Hygiene Data'!I41))="","",OFFSET('Hygiene Data'!$I$12,0,10*ROW('Hygiene Data'!I41)))</f>
        <v/>
      </c>
      <c r="EF47" s="369" t="str">
        <f ca="1">+IF(OFFSET('Hygiene Data'!$I$13,0,10*ROW('Hygiene Data'!I41))="","",OFFSET('Hygiene Data'!$I$13,0,10*ROW('Hygiene Data'!I41)))</f>
        <v/>
      </c>
    </row>
    <row r="48" spans="1:136" x14ac:dyDescent="0.25">
      <c r="A48" s="478" t="str">
        <f ca="1">+IF(OFFSET('Water Data'!$B$2,0,10*ROW('Water Data'!E42))="","",OFFSET('Water Data'!$B$2,0,10*ROW('Water Data'!E42)))</f>
        <v/>
      </c>
      <c r="B48" s="47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5" t="str">
        <f t="shared" ca="1" si="0"/>
        <v/>
      </c>
      <c r="D48" s="50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9" t="str">
        <f ca="1">+IF(OFFSET('Water Data'!$D$27,0,10*ROW('Water Data'!D42))="","",OFFSET('Water Data'!$D$27,0,10*ROW('Water Data'!D42)))</f>
        <v/>
      </c>
      <c r="BT48" s="369" t="str">
        <f ca="1">+IF(OFFSET('Water Data'!$D$28,0,10*ROW('Water Data'!D42))="","",OFFSET('Water Data'!$D$28,0,10*ROW('Water Data'!D42)))</f>
        <v/>
      </c>
      <c r="BU48" s="369" t="str">
        <f ca="1">+IF(OFFSET('Water Data'!$D$29,0,10*ROW('Water Data'!D42))="","",OFFSET('Water Data'!$D$29,0,10*ROW('Water Data'!D42)))</f>
        <v/>
      </c>
      <c r="BV48" s="369" t="str">
        <f ca="1">+IF(OFFSET('Water Data'!$E$27,0,10*ROW('Water Data'!E42))="","",OFFSET('Water Data'!$E$27,0,10*ROW('Water Data'!E42)))</f>
        <v/>
      </c>
      <c r="BW48" s="369" t="str">
        <f ca="1">+IF(OFFSET('Water Data'!$E$28,0,10*ROW('Water Data'!E42))="","",OFFSET('Water Data'!$E$28,0,10*ROW('Water Data'!E42)))</f>
        <v/>
      </c>
      <c r="BX48" s="369" t="str">
        <f ca="1">+IF(OFFSET('Water Data'!$E$29,0,10*ROW('Water Data'!E42))="","",OFFSET('Water Data'!$E$29,0,10*ROW('Water Data'!E42)))</f>
        <v/>
      </c>
      <c r="BY48" s="369" t="str">
        <f ca="1">+IF(OFFSET('Water Data'!$F$27,0,10*ROW('Water Data'!F42))="","",OFFSET('Water Data'!$F$27,0,10*ROW('Water Data'!F42)))</f>
        <v/>
      </c>
      <c r="BZ48" s="369" t="str">
        <f ca="1">+IF(OFFSET('Water Data'!$F$28,0,10*ROW('Water Data'!F42))="","",OFFSET('Water Data'!$F$28,0,10*ROW('Water Data'!F42)))</f>
        <v/>
      </c>
      <c r="CA48" s="369" t="str">
        <f ca="1">+IF(OFFSET('Water Data'!$F$29,0,10*ROW('Water Data'!F42))="","",OFFSET('Water Data'!$F$29,0,10*ROW('Water Data'!F42)))</f>
        <v/>
      </c>
      <c r="CB48" s="369" t="str">
        <f ca="1">+IF(OFFSET('Water Data'!$G$27,0,10*ROW('Water Data'!G42))="","",OFFSET('Water Data'!$G$27,0,10*ROW('Water Data'!G42)))</f>
        <v/>
      </c>
      <c r="CC48" s="369" t="str">
        <f ca="1">+IF(OFFSET('Water Data'!$G$28,0,10*ROW('Water Data'!G42))="","",OFFSET('Water Data'!$G$28,0,10*ROW('Water Data'!G42)))</f>
        <v/>
      </c>
      <c r="CD48" s="369" t="str">
        <f ca="1">+IF(OFFSET('Water Data'!$G$29,0,10*ROW('Water Data'!G42))="","",OFFSET('Water Data'!$G$29,0,10*ROW('Water Data'!G42)))</f>
        <v/>
      </c>
      <c r="CE48" s="369" t="str">
        <f ca="1">+IF(OFFSET('Water Data'!$H$27,0,10*ROW('Water Data'!H42))="","",OFFSET('Water Data'!$H$27,0,10*ROW('Water Data'!H42)))</f>
        <v/>
      </c>
      <c r="CF48" s="369" t="str">
        <f ca="1">+IF(OFFSET('Water Data'!$H$28,0,10*ROW('Water Data'!H42))="","",OFFSET('Water Data'!$H$28,0,10*ROW('Water Data'!H42)))</f>
        <v/>
      </c>
      <c r="CG48" s="369" t="str">
        <f ca="1">+IF(OFFSET('Water Data'!$H$29,0,10*ROW('Water Data'!H42))="","",OFFSET('Water Data'!$H$29,0,10*ROW('Water Data'!H42)))</f>
        <v/>
      </c>
      <c r="CH48" s="369" t="str">
        <f ca="1">+IF(OFFSET('Water Data'!$I$27,0,10*ROW('Water Data'!I42))="","",OFFSET('Water Data'!$I$27,0,10*ROW('Water Data'!I42)))</f>
        <v/>
      </c>
      <c r="CI48" s="369" t="str">
        <f ca="1">+IF(OFFSET('Water Data'!$I$28,0,10*ROW('Water Data'!I42))="","",OFFSET('Water Data'!$I$28,0,10*ROW('Water Data'!I42)))</f>
        <v/>
      </c>
      <c r="CJ48" s="369" t="str">
        <f ca="1">+IF(OFFSET('Water Data'!$I$29,0,10*ROW('Water Data'!I42))="","",OFFSET('Water Data'!$I$29,0,10*ROW('Water Data'!I42)))</f>
        <v/>
      </c>
      <c r="CK48" s="369" t="str">
        <f ca="1">+IF(OFFSET('Sanitation Data'!$D$28,0,10*ROW('Sanitation Data'!D42))="","",OFFSET('Sanitation Data'!$D$28,0,10*ROW('Sanitation Data'!D42)))</f>
        <v/>
      </c>
      <c r="CL48" s="369" t="str">
        <f ca="1">+IF(OFFSET('Sanitation Data'!$D$29,0,10*ROW('Sanitation Data'!D42))="","",OFFSET('Sanitation Data'!$D$29,0,10*ROW('Sanitation Data'!D42)))</f>
        <v/>
      </c>
      <c r="CM48" s="369" t="str">
        <f ca="1">+IF(OFFSET('Sanitation Data'!$D$30,0,10*ROW('Sanitation Data'!D42))="","",OFFSET('Sanitation Data'!$D$30,0,10*ROW('Sanitation Data'!D42)))</f>
        <v/>
      </c>
      <c r="CN48" s="369" t="str">
        <f ca="1">+IF(OFFSET('Sanitation Data'!$D$31,0,10*ROW('Sanitation Data'!D42))="","",OFFSET('Sanitation Data'!$D$31,0,10*ROW('Sanitation Data'!D42)))</f>
        <v/>
      </c>
      <c r="CO48" s="369" t="str">
        <f ca="1">+IF(OFFSET('Sanitation Data'!$D$32,0,10*ROW('Sanitation Data'!D42))="","",OFFSET('Sanitation Data'!$D$32,0,10*ROW('Sanitation Data'!D42)))</f>
        <v/>
      </c>
      <c r="CP48" s="369" t="str">
        <f ca="1">+IF(OFFSET('Sanitation Data'!$E$28,0,10*ROW('Sanitation Data'!E42))="","",OFFSET('Sanitation Data'!$E$28,0,10*ROW('Sanitation Data'!E42)))</f>
        <v/>
      </c>
      <c r="CQ48" s="369" t="str">
        <f ca="1">+IF(OFFSET('Sanitation Data'!$E$29,0,10*ROW('Sanitation Data'!E42))="","",OFFSET('Sanitation Data'!$E$29,0,10*ROW('Sanitation Data'!E42)))</f>
        <v/>
      </c>
      <c r="CR48" s="369" t="str">
        <f ca="1">+IF(OFFSET('Sanitation Data'!$E$30,0,10*ROW('Sanitation Data'!E42))="","",OFFSET('Sanitation Data'!$E$30,0,10*ROW('Sanitation Data'!E42)))</f>
        <v/>
      </c>
      <c r="CS48" s="369" t="str">
        <f ca="1">+IF(OFFSET('Sanitation Data'!$E$31,0,10*ROW('Sanitation Data'!E42))="","",OFFSET('Sanitation Data'!$E$31,0,10*ROW('Sanitation Data'!E42)))</f>
        <v/>
      </c>
      <c r="CT48" s="369" t="str">
        <f ca="1">+IF(OFFSET('Sanitation Data'!$E$32,0,10*ROW('Sanitation Data'!E42))="","",OFFSET('Sanitation Data'!$E$32,0,10*ROW('Sanitation Data'!E42)))</f>
        <v/>
      </c>
      <c r="CU48" s="369" t="str">
        <f ca="1">+IF(OFFSET('Sanitation Data'!$F$28,0,10*ROW('Sanitation Data'!F42))="","",OFFSET('Sanitation Data'!$F$28,0,10*ROW('Sanitation Data'!F42)))</f>
        <v/>
      </c>
      <c r="CV48" s="369" t="str">
        <f ca="1">+IF(OFFSET('Sanitation Data'!$F$29,0,10*ROW('Sanitation Data'!F42))="","",OFFSET('Sanitation Data'!$F$29,0,10*ROW('Sanitation Data'!F42)))</f>
        <v/>
      </c>
      <c r="CW48" s="369" t="str">
        <f ca="1">+IF(OFFSET('Sanitation Data'!$F$30,0,10*ROW('Sanitation Data'!F42))="","",OFFSET('Sanitation Data'!$F$30,0,10*ROW('Sanitation Data'!F42)))</f>
        <v/>
      </c>
      <c r="CX48" s="369" t="str">
        <f ca="1">+IF(OFFSET('Sanitation Data'!$F$31,0,10*ROW('Sanitation Data'!F42))="","",OFFSET('Sanitation Data'!$F$31,0,10*ROW('Sanitation Data'!F42)))</f>
        <v/>
      </c>
      <c r="CY48" s="369" t="str">
        <f ca="1">+IF(OFFSET('Sanitation Data'!$F$32,0,10*ROW('Sanitation Data'!F42))="","",OFFSET('Sanitation Data'!$F$32,0,10*ROW('Sanitation Data'!F42)))</f>
        <v/>
      </c>
      <c r="CZ48" s="369" t="str">
        <f ca="1">+IF(OFFSET('Sanitation Data'!$G$28,0,10*ROW('Sanitation Data'!G42))="","",OFFSET('Sanitation Data'!$G$28,0,10*ROW('Sanitation Data'!G42)))</f>
        <v/>
      </c>
      <c r="DA48" s="369" t="str">
        <f ca="1">+IF(OFFSET('Sanitation Data'!$G$29,0,10*ROW('Sanitation Data'!G42))="","",OFFSET('Sanitation Data'!$G$29,0,10*ROW('Sanitation Data'!G42)))</f>
        <v/>
      </c>
      <c r="DB48" s="369" t="str">
        <f ca="1">+IF(OFFSET('Sanitation Data'!$G$30,0,10*ROW('Sanitation Data'!G42))="","",OFFSET('Sanitation Data'!$G$30,0,10*ROW('Sanitation Data'!G42)))</f>
        <v/>
      </c>
      <c r="DC48" s="369" t="str">
        <f ca="1">+IF(OFFSET('Sanitation Data'!$G$31,0,10*ROW('Sanitation Data'!G42))="","",OFFSET('Sanitation Data'!$G$31,0,10*ROW('Sanitation Data'!G42)))</f>
        <v/>
      </c>
      <c r="DD48" s="369" t="str">
        <f ca="1">+IF(OFFSET('Sanitation Data'!$G$32,0,10*ROW('Sanitation Data'!G42))="","",OFFSET('Sanitation Data'!$G$32,0,10*ROW('Sanitation Data'!G42)))</f>
        <v/>
      </c>
      <c r="DE48" s="369" t="str">
        <f ca="1">+IF(OFFSET('Sanitation Data'!$H$28,0,10*ROW('Sanitation Data'!H42))="","",OFFSET('Sanitation Data'!$H$28,0,10*ROW('Sanitation Data'!H42)))</f>
        <v/>
      </c>
      <c r="DF48" s="369" t="str">
        <f ca="1">+IF(OFFSET('Sanitation Data'!$H$29,0,10*ROW('Sanitation Data'!H42))="","",OFFSET('Sanitation Data'!$H$29,0,10*ROW('Sanitation Data'!H42)))</f>
        <v/>
      </c>
      <c r="DG48" s="369" t="str">
        <f ca="1">+IF(OFFSET('Sanitation Data'!$H$30,0,10*ROW('Sanitation Data'!H42))="","",OFFSET('Sanitation Data'!$H$30,0,10*ROW('Sanitation Data'!H42)))</f>
        <v/>
      </c>
      <c r="DH48" s="369" t="str">
        <f ca="1">+IF(OFFSET('Sanitation Data'!$H$31,0,10*ROW('Sanitation Data'!H42))="","",OFFSET('Sanitation Data'!$H$31,0,10*ROW('Sanitation Data'!H42)))</f>
        <v/>
      </c>
      <c r="DI48" s="369" t="str">
        <f ca="1">+IF(OFFSET('Sanitation Data'!$H$32,0,10*ROW('Sanitation Data'!H42))="","",OFFSET('Sanitation Data'!$H$32,0,10*ROW('Sanitation Data'!H42)))</f>
        <v/>
      </c>
      <c r="DJ48" s="369" t="str">
        <f ca="1">+IF(OFFSET('Sanitation Data'!$I$28,0,10*ROW('Sanitation Data'!I42))="","",OFFSET('Sanitation Data'!$I$28,0,10*ROW('Sanitation Data'!I42)))</f>
        <v/>
      </c>
      <c r="DK48" s="369" t="str">
        <f ca="1">+IF(OFFSET('Sanitation Data'!$I$29,0,10*ROW('Sanitation Data'!I42))="","",OFFSET('Sanitation Data'!$I$29,0,10*ROW('Sanitation Data'!I42)))</f>
        <v/>
      </c>
      <c r="DL48" s="369" t="str">
        <f ca="1">+IF(OFFSET('Sanitation Data'!$I$30,0,10*ROW('Sanitation Data'!I42))="","",OFFSET('Sanitation Data'!$I$30,0,10*ROW('Sanitation Data'!I42)))</f>
        <v/>
      </c>
      <c r="DM48" s="369" t="str">
        <f ca="1">+IF(OFFSET('Sanitation Data'!$I$31,0,10*ROW('Sanitation Data'!I42))="","",OFFSET('Sanitation Data'!$I$31,0,10*ROW('Sanitation Data'!I42)))</f>
        <v/>
      </c>
      <c r="DN48" s="369" t="str">
        <f ca="1">+IF(OFFSET('Sanitation Data'!$I$32,0,10*ROW('Sanitation Data'!I42))="","",OFFSET('Sanitation Data'!$I$32,0,10*ROW('Sanitation Data'!I42)))</f>
        <v/>
      </c>
      <c r="DO48" s="369" t="str">
        <f ca="1">+IF(OFFSET('Hygiene Data'!$D$11,0,10*ROW('Hygiene Data'!D42))="","",OFFSET('Hygiene Data'!$D$11,0,10*ROW('Hygiene Data'!D42)))</f>
        <v/>
      </c>
      <c r="DP48" s="369" t="str">
        <f ca="1">+IF(OFFSET('Hygiene Data'!$D$12,0,10*ROW('Hygiene Data'!D42))="","",OFFSET('Hygiene Data'!$D$12,0,10*ROW('Hygiene Data'!D42)))</f>
        <v/>
      </c>
      <c r="DQ48" s="369" t="str">
        <f ca="1">+IF(OFFSET('Hygiene Data'!$D$13,0,10*ROW('Hygiene Data'!D42))="","",OFFSET('Hygiene Data'!$D$13,0,10*ROW('Hygiene Data'!D42)))</f>
        <v/>
      </c>
      <c r="DR48" s="369" t="str">
        <f ca="1">+IF(OFFSET('Hygiene Data'!$E$11,0,10*ROW('Hygiene Data'!E42))="","",OFFSET('Hygiene Data'!$E$11,0,10*ROW('Hygiene Data'!E42)))</f>
        <v/>
      </c>
      <c r="DS48" s="369" t="str">
        <f ca="1">+IF(OFFSET('Hygiene Data'!$E$12,0,10*ROW('Hygiene Data'!E42))="","",OFFSET('Hygiene Data'!$E$12,0,10*ROW('Hygiene Data'!E42)))</f>
        <v/>
      </c>
      <c r="DT48" s="369" t="str">
        <f ca="1">+IF(OFFSET('Hygiene Data'!$E$13,0,10*ROW('Hygiene Data'!E42))="","",OFFSET('Hygiene Data'!$E$13,0,10*ROW('Hygiene Data'!E42)))</f>
        <v/>
      </c>
      <c r="DU48" s="369" t="str">
        <f ca="1">+IF(OFFSET('Hygiene Data'!$F$11,0,10*ROW('Hygiene Data'!F42))="","",OFFSET('Hygiene Data'!$F$11,0,10*ROW('Hygiene Data'!F42)))</f>
        <v/>
      </c>
      <c r="DV48" s="369" t="str">
        <f ca="1">+IF(OFFSET('Hygiene Data'!$F$12,0,10*ROW('Hygiene Data'!F42))="","",OFFSET('Hygiene Data'!$F$12,0,10*ROW('Hygiene Data'!F42)))</f>
        <v/>
      </c>
      <c r="DW48" s="369" t="str">
        <f ca="1">+IF(OFFSET('Hygiene Data'!$F$13,0,10*ROW('Hygiene Data'!F42))="","",OFFSET('Hygiene Data'!$F$13,0,10*ROW('Hygiene Data'!F42)))</f>
        <v/>
      </c>
      <c r="DX48" s="369" t="str">
        <f ca="1">+IF(OFFSET('Hygiene Data'!$G$11,0,10*ROW('Hygiene Data'!G42))="","",OFFSET('Hygiene Data'!$G$11,0,10*ROW('Hygiene Data'!G42)))</f>
        <v/>
      </c>
      <c r="DY48" s="369" t="str">
        <f ca="1">+IF(OFFSET('Hygiene Data'!$G$12,0,10*ROW('Hygiene Data'!G42))="","",OFFSET('Hygiene Data'!$G$12,0,10*ROW('Hygiene Data'!G42)))</f>
        <v/>
      </c>
      <c r="DZ48" s="369" t="str">
        <f ca="1">+IF(OFFSET('Hygiene Data'!$G$13,0,10*ROW('Hygiene Data'!G42))="","",OFFSET('Hygiene Data'!$G$13,0,10*ROW('Hygiene Data'!G42)))</f>
        <v/>
      </c>
      <c r="EA48" s="369" t="str">
        <f ca="1">+IF(OFFSET('Hygiene Data'!$H$11,0,10*ROW('Hygiene Data'!H42))="","",OFFSET('Hygiene Data'!$H$11,0,10*ROW('Hygiene Data'!H42)))</f>
        <v/>
      </c>
      <c r="EB48" s="369" t="str">
        <f ca="1">+IF(OFFSET('Hygiene Data'!$H$12,0,10*ROW('Hygiene Data'!H42))="","",OFFSET('Hygiene Data'!$H$12,0,10*ROW('Hygiene Data'!H42)))</f>
        <v/>
      </c>
      <c r="EC48" s="369" t="str">
        <f ca="1">+IF(OFFSET('Hygiene Data'!$H$13,0,10*ROW('Hygiene Data'!H42))="","",OFFSET('Hygiene Data'!$H$13,0,10*ROW('Hygiene Data'!H42)))</f>
        <v/>
      </c>
      <c r="ED48" s="369" t="str">
        <f ca="1">+IF(OFFSET('Hygiene Data'!$I$11,0,10*ROW('Hygiene Data'!I42))="","",OFFSET('Hygiene Data'!$I$11,0,10*ROW('Hygiene Data'!I42)))</f>
        <v/>
      </c>
      <c r="EE48" s="369" t="str">
        <f ca="1">+IF(OFFSET('Hygiene Data'!$I$12,0,10*ROW('Hygiene Data'!I42))="","",OFFSET('Hygiene Data'!$I$12,0,10*ROW('Hygiene Data'!I42)))</f>
        <v/>
      </c>
      <c r="EF48" s="369" t="str">
        <f ca="1">+IF(OFFSET('Hygiene Data'!$I$13,0,10*ROW('Hygiene Data'!I42))="","",OFFSET('Hygiene Data'!$I$13,0,10*ROW('Hygiene Data'!I42)))</f>
        <v/>
      </c>
    </row>
    <row r="49" spans="1:136" x14ac:dyDescent="0.25">
      <c r="A49" s="478" t="str">
        <f ca="1">+IF(OFFSET('Water Data'!$B$2,0,10*ROW('Water Data'!E43))="","",OFFSET('Water Data'!$B$2,0,10*ROW('Water Data'!E43)))</f>
        <v/>
      </c>
      <c r="B49" s="47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5" t="str">
        <f t="shared" ca="1" si="0"/>
        <v/>
      </c>
      <c r="D49" s="50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9" t="str">
        <f ca="1">+IF(OFFSET('Water Data'!$D$27,0,10*ROW('Water Data'!D43))="","",OFFSET('Water Data'!$D$27,0,10*ROW('Water Data'!D43)))</f>
        <v/>
      </c>
      <c r="BT49" s="369" t="str">
        <f ca="1">+IF(OFFSET('Water Data'!$D$28,0,10*ROW('Water Data'!D43))="","",OFFSET('Water Data'!$D$28,0,10*ROW('Water Data'!D43)))</f>
        <v/>
      </c>
      <c r="BU49" s="369" t="str">
        <f ca="1">+IF(OFFSET('Water Data'!$D$29,0,10*ROW('Water Data'!D43))="","",OFFSET('Water Data'!$D$29,0,10*ROW('Water Data'!D43)))</f>
        <v/>
      </c>
      <c r="BV49" s="369" t="str">
        <f ca="1">+IF(OFFSET('Water Data'!$E$27,0,10*ROW('Water Data'!E43))="","",OFFSET('Water Data'!$E$27,0,10*ROW('Water Data'!E43)))</f>
        <v/>
      </c>
      <c r="BW49" s="369" t="str">
        <f ca="1">+IF(OFFSET('Water Data'!$E$28,0,10*ROW('Water Data'!E43))="","",OFFSET('Water Data'!$E$28,0,10*ROW('Water Data'!E43)))</f>
        <v/>
      </c>
      <c r="BX49" s="369" t="str">
        <f ca="1">+IF(OFFSET('Water Data'!$E$29,0,10*ROW('Water Data'!E43))="","",OFFSET('Water Data'!$E$29,0,10*ROW('Water Data'!E43)))</f>
        <v/>
      </c>
      <c r="BY49" s="369" t="str">
        <f ca="1">+IF(OFFSET('Water Data'!$F$27,0,10*ROW('Water Data'!F43))="","",OFFSET('Water Data'!$F$27,0,10*ROW('Water Data'!F43)))</f>
        <v/>
      </c>
      <c r="BZ49" s="369" t="str">
        <f ca="1">+IF(OFFSET('Water Data'!$F$28,0,10*ROW('Water Data'!F43))="","",OFFSET('Water Data'!$F$28,0,10*ROW('Water Data'!F43)))</f>
        <v/>
      </c>
      <c r="CA49" s="369" t="str">
        <f ca="1">+IF(OFFSET('Water Data'!$F$29,0,10*ROW('Water Data'!F43))="","",OFFSET('Water Data'!$F$29,0,10*ROW('Water Data'!F43)))</f>
        <v/>
      </c>
      <c r="CB49" s="369" t="str">
        <f ca="1">+IF(OFFSET('Water Data'!$G$27,0,10*ROW('Water Data'!G43))="","",OFFSET('Water Data'!$G$27,0,10*ROW('Water Data'!G43)))</f>
        <v/>
      </c>
      <c r="CC49" s="369" t="str">
        <f ca="1">+IF(OFFSET('Water Data'!$G$28,0,10*ROW('Water Data'!G43))="","",OFFSET('Water Data'!$G$28,0,10*ROW('Water Data'!G43)))</f>
        <v/>
      </c>
      <c r="CD49" s="369" t="str">
        <f ca="1">+IF(OFFSET('Water Data'!$G$29,0,10*ROW('Water Data'!G43))="","",OFFSET('Water Data'!$G$29,0,10*ROW('Water Data'!G43)))</f>
        <v/>
      </c>
      <c r="CE49" s="369" t="str">
        <f ca="1">+IF(OFFSET('Water Data'!$H$27,0,10*ROW('Water Data'!H43))="","",OFFSET('Water Data'!$H$27,0,10*ROW('Water Data'!H43)))</f>
        <v/>
      </c>
      <c r="CF49" s="369" t="str">
        <f ca="1">+IF(OFFSET('Water Data'!$H$28,0,10*ROW('Water Data'!H43))="","",OFFSET('Water Data'!$H$28,0,10*ROW('Water Data'!H43)))</f>
        <v/>
      </c>
      <c r="CG49" s="369" t="str">
        <f ca="1">+IF(OFFSET('Water Data'!$H$29,0,10*ROW('Water Data'!H43))="","",OFFSET('Water Data'!$H$29,0,10*ROW('Water Data'!H43)))</f>
        <v/>
      </c>
      <c r="CH49" s="369" t="str">
        <f ca="1">+IF(OFFSET('Water Data'!$I$27,0,10*ROW('Water Data'!I43))="","",OFFSET('Water Data'!$I$27,0,10*ROW('Water Data'!I43)))</f>
        <v/>
      </c>
      <c r="CI49" s="369" t="str">
        <f ca="1">+IF(OFFSET('Water Data'!$I$28,0,10*ROW('Water Data'!I43))="","",OFFSET('Water Data'!$I$28,0,10*ROW('Water Data'!I43)))</f>
        <v/>
      </c>
      <c r="CJ49" s="369" t="str">
        <f ca="1">+IF(OFFSET('Water Data'!$I$29,0,10*ROW('Water Data'!I43))="","",OFFSET('Water Data'!$I$29,0,10*ROW('Water Data'!I43)))</f>
        <v/>
      </c>
      <c r="CK49" s="369" t="str">
        <f ca="1">+IF(OFFSET('Sanitation Data'!$D$28,0,10*ROW('Sanitation Data'!D43))="","",OFFSET('Sanitation Data'!$D$28,0,10*ROW('Sanitation Data'!D43)))</f>
        <v/>
      </c>
      <c r="CL49" s="369" t="str">
        <f ca="1">+IF(OFFSET('Sanitation Data'!$D$29,0,10*ROW('Sanitation Data'!D43))="","",OFFSET('Sanitation Data'!$D$29,0,10*ROW('Sanitation Data'!D43)))</f>
        <v/>
      </c>
      <c r="CM49" s="369" t="str">
        <f ca="1">+IF(OFFSET('Sanitation Data'!$D$30,0,10*ROW('Sanitation Data'!D43))="","",OFFSET('Sanitation Data'!$D$30,0,10*ROW('Sanitation Data'!D43)))</f>
        <v/>
      </c>
      <c r="CN49" s="369" t="str">
        <f ca="1">+IF(OFFSET('Sanitation Data'!$D$31,0,10*ROW('Sanitation Data'!D43))="","",OFFSET('Sanitation Data'!$D$31,0,10*ROW('Sanitation Data'!D43)))</f>
        <v/>
      </c>
      <c r="CO49" s="369" t="str">
        <f ca="1">+IF(OFFSET('Sanitation Data'!$D$32,0,10*ROW('Sanitation Data'!D43))="","",OFFSET('Sanitation Data'!$D$32,0,10*ROW('Sanitation Data'!D43)))</f>
        <v/>
      </c>
      <c r="CP49" s="369" t="str">
        <f ca="1">+IF(OFFSET('Sanitation Data'!$E$28,0,10*ROW('Sanitation Data'!E43))="","",OFFSET('Sanitation Data'!$E$28,0,10*ROW('Sanitation Data'!E43)))</f>
        <v/>
      </c>
      <c r="CQ49" s="369" t="str">
        <f ca="1">+IF(OFFSET('Sanitation Data'!$E$29,0,10*ROW('Sanitation Data'!E43))="","",OFFSET('Sanitation Data'!$E$29,0,10*ROW('Sanitation Data'!E43)))</f>
        <v/>
      </c>
      <c r="CR49" s="369" t="str">
        <f ca="1">+IF(OFFSET('Sanitation Data'!$E$30,0,10*ROW('Sanitation Data'!E43))="","",OFFSET('Sanitation Data'!$E$30,0,10*ROW('Sanitation Data'!E43)))</f>
        <v/>
      </c>
      <c r="CS49" s="369" t="str">
        <f ca="1">+IF(OFFSET('Sanitation Data'!$E$31,0,10*ROW('Sanitation Data'!E43))="","",OFFSET('Sanitation Data'!$E$31,0,10*ROW('Sanitation Data'!E43)))</f>
        <v/>
      </c>
      <c r="CT49" s="369" t="str">
        <f ca="1">+IF(OFFSET('Sanitation Data'!$E$32,0,10*ROW('Sanitation Data'!E43))="","",OFFSET('Sanitation Data'!$E$32,0,10*ROW('Sanitation Data'!E43)))</f>
        <v/>
      </c>
      <c r="CU49" s="369" t="str">
        <f ca="1">+IF(OFFSET('Sanitation Data'!$F$28,0,10*ROW('Sanitation Data'!F43))="","",OFFSET('Sanitation Data'!$F$28,0,10*ROW('Sanitation Data'!F43)))</f>
        <v/>
      </c>
      <c r="CV49" s="369" t="str">
        <f ca="1">+IF(OFFSET('Sanitation Data'!$F$29,0,10*ROW('Sanitation Data'!F43))="","",OFFSET('Sanitation Data'!$F$29,0,10*ROW('Sanitation Data'!F43)))</f>
        <v/>
      </c>
      <c r="CW49" s="369" t="str">
        <f ca="1">+IF(OFFSET('Sanitation Data'!$F$30,0,10*ROW('Sanitation Data'!F43))="","",OFFSET('Sanitation Data'!$F$30,0,10*ROW('Sanitation Data'!F43)))</f>
        <v/>
      </c>
      <c r="CX49" s="369" t="str">
        <f ca="1">+IF(OFFSET('Sanitation Data'!$F$31,0,10*ROW('Sanitation Data'!F43))="","",OFFSET('Sanitation Data'!$F$31,0,10*ROW('Sanitation Data'!F43)))</f>
        <v/>
      </c>
      <c r="CY49" s="369" t="str">
        <f ca="1">+IF(OFFSET('Sanitation Data'!$F$32,0,10*ROW('Sanitation Data'!F43))="","",OFFSET('Sanitation Data'!$F$32,0,10*ROW('Sanitation Data'!F43)))</f>
        <v/>
      </c>
      <c r="CZ49" s="369" t="str">
        <f ca="1">+IF(OFFSET('Sanitation Data'!$G$28,0,10*ROW('Sanitation Data'!G43))="","",OFFSET('Sanitation Data'!$G$28,0,10*ROW('Sanitation Data'!G43)))</f>
        <v/>
      </c>
      <c r="DA49" s="369" t="str">
        <f ca="1">+IF(OFFSET('Sanitation Data'!$G$29,0,10*ROW('Sanitation Data'!G43))="","",OFFSET('Sanitation Data'!$G$29,0,10*ROW('Sanitation Data'!G43)))</f>
        <v/>
      </c>
      <c r="DB49" s="369" t="str">
        <f ca="1">+IF(OFFSET('Sanitation Data'!$G$30,0,10*ROW('Sanitation Data'!G43))="","",OFFSET('Sanitation Data'!$G$30,0,10*ROW('Sanitation Data'!G43)))</f>
        <v/>
      </c>
      <c r="DC49" s="369" t="str">
        <f ca="1">+IF(OFFSET('Sanitation Data'!$G$31,0,10*ROW('Sanitation Data'!G43))="","",OFFSET('Sanitation Data'!$G$31,0,10*ROW('Sanitation Data'!G43)))</f>
        <v/>
      </c>
      <c r="DD49" s="369" t="str">
        <f ca="1">+IF(OFFSET('Sanitation Data'!$G$32,0,10*ROW('Sanitation Data'!G43))="","",OFFSET('Sanitation Data'!$G$32,0,10*ROW('Sanitation Data'!G43)))</f>
        <v/>
      </c>
      <c r="DE49" s="369" t="str">
        <f ca="1">+IF(OFFSET('Sanitation Data'!$H$28,0,10*ROW('Sanitation Data'!H43))="","",OFFSET('Sanitation Data'!$H$28,0,10*ROW('Sanitation Data'!H43)))</f>
        <v/>
      </c>
      <c r="DF49" s="369" t="str">
        <f ca="1">+IF(OFFSET('Sanitation Data'!$H$29,0,10*ROW('Sanitation Data'!H43))="","",OFFSET('Sanitation Data'!$H$29,0,10*ROW('Sanitation Data'!H43)))</f>
        <v/>
      </c>
      <c r="DG49" s="369" t="str">
        <f ca="1">+IF(OFFSET('Sanitation Data'!$H$30,0,10*ROW('Sanitation Data'!H43))="","",OFFSET('Sanitation Data'!$H$30,0,10*ROW('Sanitation Data'!H43)))</f>
        <v/>
      </c>
      <c r="DH49" s="369" t="str">
        <f ca="1">+IF(OFFSET('Sanitation Data'!$H$31,0,10*ROW('Sanitation Data'!H43))="","",OFFSET('Sanitation Data'!$H$31,0,10*ROW('Sanitation Data'!H43)))</f>
        <v/>
      </c>
      <c r="DI49" s="369" t="str">
        <f ca="1">+IF(OFFSET('Sanitation Data'!$H$32,0,10*ROW('Sanitation Data'!H43))="","",OFFSET('Sanitation Data'!$H$32,0,10*ROW('Sanitation Data'!H43)))</f>
        <v/>
      </c>
      <c r="DJ49" s="369" t="str">
        <f ca="1">+IF(OFFSET('Sanitation Data'!$I$28,0,10*ROW('Sanitation Data'!I43))="","",OFFSET('Sanitation Data'!$I$28,0,10*ROW('Sanitation Data'!I43)))</f>
        <v/>
      </c>
      <c r="DK49" s="369" t="str">
        <f ca="1">+IF(OFFSET('Sanitation Data'!$I$29,0,10*ROW('Sanitation Data'!I43))="","",OFFSET('Sanitation Data'!$I$29,0,10*ROW('Sanitation Data'!I43)))</f>
        <v/>
      </c>
      <c r="DL49" s="369" t="str">
        <f ca="1">+IF(OFFSET('Sanitation Data'!$I$30,0,10*ROW('Sanitation Data'!I43))="","",OFFSET('Sanitation Data'!$I$30,0,10*ROW('Sanitation Data'!I43)))</f>
        <v/>
      </c>
      <c r="DM49" s="369" t="str">
        <f ca="1">+IF(OFFSET('Sanitation Data'!$I$31,0,10*ROW('Sanitation Data'!I43))="","",OFFSET('Sanitation Data'!$I$31,0,10*ROW('Sanitation Data'!I43)))</f>
        <v/>
      </c>
      <c r="DN49" s="369" t="str">
        <f ca="1">+IF(OFFSET('Sanitation Data'!$I$32,0,10*ROW('Sanitation Data'!I43))="","",OFFSET('Sanitation Data'!$I$32,0,10*ROW('Sanitation Data'!I43)))</f>
        <v/>
      </c>
      <c r="DO49" s="369" t="str">
        <f ca="1">+IF(OFFSET('Hygiene Data'!$D$11,0,10*ROW('Hygiene Data'!D43))="","",OFFSET('Hygiene Data'!$D$11,0,10*ROW('Hygiene Data'!D43)))</f>
        <v/>
      </c>
      <c r="DP49" s="369" t="str">
        <f ca="1">+IF(OFFSET('Hygiene Data'!$D$12,0,10*ROW('Hygiene Data'!D43))="","",OFFSET('Hygiene Data'!$D$12,0,10*ROW('Hygiene Data'!D43)))</f>
        <v/>
      </c>
      <c r="DQ49" s="369" t="str">
        <f ca="1">+IF(OFFSET('Hygiene Data'!$D$13,0,10*ROW('Hygiene Data'!D43))="","",OFFSET('Hygiene Data'!$D$13,0,10*ROW('Hygiene Data'!D43)))</f>
        <v/>
      </c>
      <c r="DR49" s="369" t="str">
        <f ca="1">+IF(OFFSET('Hygiene Data'!$E$11,0,10*ROW('Hygiene Data'!E43))="","",OFFSET('Hygiene Data'!$E$11,0,10*ROW('Hygiene Data'!E43)))</f>
        <v/>
      </c>
      <c r="DS49" s="369" t="str">
        <f ca="1">+IF(OFFSET('Hygiene Data'!$E$12,0,10*ROW('Hygiene Data'!E43))="","",OFFSET('Hygiene Data'!$E$12,0,10*ROW('Hygiene Data'!E43)))</f>
        <v/>
      </c>
      <c r="DT49" s="369" t="str">
        <f ca="1">+IF(OFFSET('Hygiene Data'!$E$13,0,10*ROW('Hygiene Data'!E43))="","",OFFSET('Hygiene Data'!$E$13,0,10*ROW('Hygiene Data'!E43)))</f>
        <v/>
      </c>
      <c r="DU49" s="369" t="str">
        <f ca="1">+IF(OFFSET('Hygiene Data'!$F$11,0,10*ROW('Hygiene Data'!F43))="","",OFFSET('Hygiene Data'!$F$11,0,10*ROW('Hygiene Data'!F43)))</f>
        <v/>
      </c>
      <c r="DV49" s="369" t="str">
        <f ca="1">+IF(OFFSET('Hygiene Data'!$F$12,0,10*ROW('Hygiene Data'!F43))="","",OFFSET('Hygiene Data'!$F$12,0,10*ROW('Hygiene Data'!F43)))</f>
        <v/>
      </c>
      <c r="DW49" s="369" t="str">
        <f ca="1">+IF(OFFSET('Hygiene Data'!$F$13,0,10*ROW('Hygiene Data'!F43))="","",OFFSET('Hygiene Data'!$F$13,0,10*ROW('Hygiene Data'!F43)))</f>
        <v/>
      </c>
      <c r="DX49" s="369" t="str">
        <f ca="1">+IF(OFFSET('Hygiene Data'!$G$11,0,10*ROW('Hygiene Data'!G43))="","",OFFSET('Hygiene Data'!$G$11,0,10*ROW('Hygiene Data'!G43)))</f>
        <v/>
      </c>
      <c r="DY49" s="369" t="str">
        <f ca="1">+IF(OFFSET('Hygiene Data'!$G$12,0,10*ROW('Hygiene Data'!G43))="","",OFFSET('Hygiene Data'!$G$12,0,10*ROW('Hygiene Data'!G43)))</f>
        <v/>
      </c>
      <c r="DZ49" s="369" t="str">
        <f ca="1">+IF(OFFSET('Hygiene Data'!$G$13,0,10*ROW('Hygiene Data'!G43))="","",OFFSET('Hygiene Data'!$G$13,0,10*ROW('Hygiene Data'!G43)))</f>
        <v/>
      </c>
      <c r="EA49" s="369" t="str">
        <f ca="1">+IF(OFFSET('Hygiene Data'!$H$11,0,10*ROW('Hygiene Data'!H43))="","",OFFSET('Hygiene Data'!$H$11,0,10*ROW('Hygiene Data'!H43)))</f>
        <v/>
      </c>
      <c r="EB49" s="369" t="str">
        <f ca="1">+IF(OFFSET('Hygiene Data'!$H$12,0,10*ROW('Hygiene Data'!H43))="","",OFFSET('Hygiene Data'!$H$12,0,10*ROW('Hygiene Data'!H43)))</f>
        <v/>
      </c>
      <c r="EC49" s="369" t="str">
        <f ca="1">+IF(OFFSET('Hygiene Data'!$H$13,0,10*ROW('Hygiene Data'!H43))="","",OFFSET('Hygiene Data'!$H$13,0,10*ROW('Hygiene Data'!H43)))</f>
        <v/>
      </c>
      <c r="ED49" s="369" t="str">
        <f ca="1">+IF(OFFSET('Hygiene Data'!$I$11,0,10*ROW('Hygiene Data'!I43))="","",OFFSET('Hygiene Data'!$I$11,0,10*ROW('Hygiene Data'!I43)))</f>
        <v/>
      </c>
      <c r="EE49" s="369" t="str">
        <f ca="1">+IF(OFFSET('Hygiene Data'!$I$12,0,10*ROW('Hygiene Data'!I43))="","",OFFSET('Hygiene Data'!$I$12,0,10*ROW('Hygiene Data'!I43)))</f>
        <v/>
      </c>
      <c r="EF49" s="369" t="str">
        <f ca="1">+IF(OFFSET('Hygiene Data'!$I$13,0,10*ROW('Hygiene Data'!I43))="","",OFFSET('Hygiene Data'!$I$13,0,10*ROW('Hygiene Data'!I43)))</f>
        <v/>
      </c>
    </row>
    <row r="50" spans="1:136" x14ac:dyDescent="0.25">
      <c r="A50" s="478" t="str">
        <f ca="1">+IF(OFFSET('Water Data'!$B$2,0,10*ROW('Water Data'!E44))="","",OFFSET('Water Data'!$B$2,0,10*ROW('Water Data'!E44)))</f>
        <v/>
      </c>
      <c r="B50" s="47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5" t="str">
        <f t="shared" ca="1" si="0"/>
        <v/>
      </c>
      <c r="D50" s="50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9" t="str">
        <f ca="1">+IF(OFFSET('Water Data'!$D$27,0,10*ROW('Water Data'!D44))="","",OFFSET('Water Data'!$D$27,0,10*ROW('Water Data'!D44)))</f>
        <v/>
      </c>
      <c r="BT50" s="369" t="str">
        <f ca="1">+IF(OFFSET('Water Data'!$D$28,0,10*ROW('Water Data'!D44))="","",OFFSET('Water Data'!$D$28,0,10*ROW('Water Data'!D44)))</f>
        <v/>
      </c>
      <c r="BU50" s="369" t="str">
        <f ca="1">+IF(OFFSET('Water Data'!$D$29,0,10*ROW('Water Data'!D44))="","",OFFSET('Water Data'!$D$29,0,10*ROW('Water Data'!D44)))</f>
        <v/>
      </c>
      <c r="BV50" s="369" t="str">
        <f ca="1">+IF(OFFSET('Water Data'!$E$27,0,10*ROW('Water Data'!E44))="","",OFFSET('Water Data'!$E$27,0,10*ROW('Water Data'!E44)))</f>
        <v/>
      </c>
      <c r="BW50" s="369" t="str">
        <f ca="1">+IF(OFFSET('Water Data'!$E$28,0,10*ROW('Water Data'!E44))="","",OFFSET('Water Data'!$E$28,0,10*ROW('Water Data'!E44)))</f>
        <v/>
      </c>
      <c r="BX50" s="369" t="str">
        <f ca="1">+IF(OFFSET('Water Data'!$E$29,0,10*ROW('Water Data'!E44))="","",OFFSET('Water Data'!$E$29,0,10*ROW('Water Data'!E44)))</f>
        <v/>
      </c>
      <c r="BY50" s="369" t="str">
        <f ca="1">+IF(OFFSET('Water Data'!$F$27,0,10*ROW('Water Data'!F44))="","",OFFSET('Water Data'!$F$27,0,10*ROW('Water Data'!F44)))</f>
        <v/>
      </c>
      <c r="BZ50" s="369" t="str">
        <f ca="1">+IF(OFFSET('Water Data'!$F$28,0,10*ROW('Water Data'!F44))="","",OFFSET('Water Data'!$F$28,0,10*ROW('Water Data'!F44)))</f>
        <v/>
      </c>
      <c r="CA50" s="369" t="str">
        <f ca="1">+IF(OFFSET('Water Data'!$F$29,0,10*ROW('Water Data'!F44))="","",OFFSET('Water Data'!$F$29,0,10*ROW('Water Data'!F44)))</f>
        <v/>
      </c>
      <c r="CB50" s="369" t="str">
        <f ca="1">+IF(OFFSET('Water Data'!$G$27,0,10*ROW('Water Data'!G44))="","",OFFSET('Water Data'!$G$27,0,10*ROW('Water Data'!G44)))</f>
        <v/>
      </c>
      <c r="CC50" s="369" t="str">
        <f ca="1">+IF(OFFSET('Water Data'!$G$28,0,10*ROW('Water Data'!G44))="","",OFFSET('Water Data'!$G$28,0,10*ROW('Water Data'!G44)))</f>
        <v/>
      </c>
      <c r="CD50" s="369" t="str">
        <f ca="1">+IF(OFFSET('Water Data'!$G$29,0,10*ROW('Water Data'!G44))="","",OFFSET('Water Data'!$G$29,0,10*ROW('Water Data'!G44)))</f>
        <v/>
      </c>
      <c r="CE50" s="369" t="str">
        <f ca="1">+IF(OFFSET('Water Data'!$H$27,0,10*ROW('Water Data'!H44))="","",OFFSET('Water Data'!$H$27,0,10*ROW('Water Data'!H44)))</f>
        <v/>
      </c>
      <c r="CF50" s="369" t="str">
        <f ca="1">+IF(OFFSET('Water Data'!$H$28,0,10*ROW('Water Data'!H44))="","",OFFSET('Water Data'!$H$28,0,10*ROW('Water Data'!H44)))</f>
        <v/>
      </c>
      <c r="CG50" s="369" t="str">
        <f ca="1">+IF(OFFSET('Water Data'!$H$29,0,10*ROW('Water Data'!H44))="","",OFFSET('Water Data'!$H$29,0,10*ROW('Water Data'!H44)))</f>
        <v/>
      </c>
      <c r="CH50" s="369" t="str">
        <f ca="1">+IF(OFFSET('Water Data'!$I$27,0,10*ROW('Water Data'!I44))="","",OFFSET('Water Data'!$I$27,0,10*ROW('Water Data'!I44)))</f>
        <v/>
      </c>
      <c r="CI50" s="369" t="str">
        <f ca="1">+IF(OFFSET('Water Data'!$I$28,0,10*ROW('Water Data'!I44))="","",OFFSET('Water Data'!$I$28,0,10*ROW('Water Data'!I44)))</f>
        <v/>
      </c>
      <c r="CJ50" s="369" t="str">
        <f ca="1">+IF(OFFSET('Water Data'!$I$29,0,10*ROW('Water Data'!I44))="","",OFFSET('Water Data'!$I$29,0,10*ROW('Water Data'!I44)))</f>
        <v/>
      </c>
      <c r="CK50" s="369" t="str">
        <f ca="1">+IF(OFFSET('Sanitation Data'!$D$28,0,10*ROW('Sanitation Data'!D44))="","",OFFSET('Sanitation Data'!$D$28,0,10*ROW('Sanitation Data'!D44)))</f>
        <v/>
      </c>
      <c r="CL50" s="369" t="str">
        <f ca="1">+IF(OFFSET('Sanitation Data'!$D$29,0,10*ROW('Sanitation Data'!D44))="","",OFFSET('Sanitation Data'!$D$29,0,10*ROW('Sanitation Data'!D44)))</f>
        <v/>
      </c>
      <c r="CM50" s="369" t="str">
        <f ca="1">+IF(OFFSET('Sanitation Data'!$D$30,0,10*ROW('Sanitation Data'!D44))="","",OFFSET('Sanitation Data'!$D$30,0,10*ROW('Sanitation Data'!D44)))</f>
        <v/>
      </c>
      <c r="CN50" s="369" t="str">
        <f ca="1">+IF(OFFSET('Sanitation Data'!$D$31,0,10*ROW('Sanitation Data'!D44))="","",OFFSET('Sanitation Data'!$D$31,0,10*ROW('Sanitation Data'!D44)))</f>
        <v/>
      </c>
      <c r="CO50" s="369" t="str">
        <f ca="1">+IF(OFFSET('Sanitation Data'!$D$32,0,10*ROW('Sanitation Data'!D44))="","",OFFSET('Sanitation Data'!$D$32,0,10*ROW('Sanitation Data'!D44)))</f>
        <v/>
      </c>
      <c r="CP50" s="369" t="str">
        <f ca="1">+IF(OFFSET('Sanitation Data'!$E$28,0,10*ROW('Sanitation Data'!E44))="","",OFFSET('Sanitation Data'!$E$28,0,10*ROW('Sanitation Data'!E44)))</f>
        <v/>
      </c>
      <c r="CQ50" s="369" t="str">
        <f ca="1">+IF(OFFSET('Sanitation Data'!$E$29,0,10*ROW('Sanitation Data'!E44))="","",OFFSET('Sanitation Data'!$E$29,0,10*ROW('Sanitation Data'!E44)))</f>
        <v/>
      </c>
      <c r="CR50" s="369" t="str">
        <f ca="1">+IF(OFFSET('Sanitation Data'!$E$30,0,10*ROW('Sanitation Data'!E44))="","",OFFSET('Sanitation Data'!$E$30,0,10*ROW('Sanitation Data'!E44)))</f>
        <v/>
      </c>
      <c r="CS50" s="369" t="str">
        <f ca="1">+IF(OFFSET('Sanitation Data'!$E$31,0,10*ROW('Sanitation Data'!E44))="","",OFFSET('Sanitation Data'!$E$31,0,10*ROW('Sanitation Data'!E44)))</f>
        <v/>
      </c>
      <c r="CT50" s="369" t="str">
        <f ca="1">+IF(OFFSET('Sanitation Data'!$E$32,0,10*ROW('Sanitation Data'!E44))="","",OFFSET('Sanitation Data'!$E$32,0,10*ROW('Sanitation Data'!E44)))</f>
        <v/>
      </c>
      <c r="CU50" s="369" t="str">
        <f ca="1">+IF(OFFSET('Sanitation Data'!$F$28,0,10*ROW('Sanitation Data'!F44))="","",OFFSET('Sanitation Data'!$F$28,0,10*ROW('Sanitation Data'!F44)))</f>
        <v/>
      </c>
      <c r="CV50" s="369" t="str">
        <f ca="1">+IF(OFFSET('Sanitation Data'!$F$29,0,10*ROW('Sanitation Data'!F44))="","",OFFSET('Sanitation Data'!$F$29,0,10*ROW('Sanitation Data'!F44)))</f>
        <v/>
      </c>
      <c r="CW50" s="369" t="str">
        <f ca="1">+IF(OFFSET('Sanitation Data'!$F$30,0,10*ROW('Sanitation Data'!F44))="","",OFFSET('Sanitation Data'!$F$30,0,10*ROW('Sanitation Data'!F44)))</f>
        <v/>
      </c>
      <c r="CX50" s="369" t="str">
        <f ca="1">+IF(OFFSET('Sanitation Data'!$F$31,0,10*ROW('Sanitation Data'!F44))="","",OFFSET('Sanitation Data'!$F$31,0,10*ROW('Sanitation Data'!F44)))</f>
        <v/>
      </c>
      <c r="CY50" s="369" t="str">
        <f ca="1">+IF(OFFSET('Sanitation Data'!$F$32,0,10*ROW('Sanitation Data'!F44))="","",OFFSET('Sanitation Data'!$F$32,0,10*ROW('Sanitation Data'!F44)))</f>
        <v/>
      </c>
      <c r="CZ50" s="369" t="str">
        <f ca="1">+IF(OFFSET('Sanitation Data'!$G$28,0,10*ROW('Sanitation Data'!G44))="","",OFFSET('Sanitation Data'!$G$28,0,10*ROW('Sanitation Data'!G44)))</f>
        <v/>
      </c>
      <c r="DA50" s="369" t="str">
        <f ca="1">+IF(OFFSET('Sanitation Data'!$G$29,0,10*ROW('Sanitation Data'!G44))="","",OFFSET('Sanitation Data'!$G$29,0,10*ROW('Sanitation Data'!G44)))</f>
        <v/>
      </c>
      <c r="DB50" s="369" t="str">
        <f ca="1">+IF(OFFSET('Sanitation Data'!$G$30,0,10*ROW('Sanitation Data'!G44))="","",OFFSET('Sanitation Data'!$G$30,0,10*ROW('Sanitation Data'!G44)))</f>
        <v/>
      </c>
      <c r="DC50" s="369" t="str">
        <f ca="1">+IF(OFFSET('Sanitation Data'!$G$31,0,10*ROW('Sanitation Data'!G44))="","",OFFSET('Sanitation Data'!$G$31,0,10*ROW('Sanitation Data'!G44)))</f>
        <v/>
      </c>
      <c r="DD50" s="369" t="str">
        <f ca="1">+IF(OFFSET('Sanitation Data'!$G$32,0,10*ROW('Sanitation Data'!G44))="","",OFFSET('Sanitation Data'!$G$32,0,10*ROW('Sanitation Data'!G44)))</f>
        <v/>
      </c>
      <c r="DE50" s="369" t="str">
        <f ca="1">+IF(OFFSET('Sanitation Data'!$H$28,0,10*ROW('Sanitation Data'!H44))="","",OFFSET('Sanitation Data'!$H$28,0,10*ROW('Sanitation Data'!H44)))</f>
        <v/>
      </c>
      <c r="DF50" s="369" t="str">
        <f ca="1">+IF(OFFSET('Sanitation Data'!$H$29,0,10*ROW('Sanitation Data'!H44))="","",OFFSET('Sanitation Data'!$H$29,0,10*ROW('Sanitation Data'!H44)))</f>
        <v/>
      </c>
      <c r="DG50" s="369" t="str">
        <f ca="1">+IF(OFFSET('Sanitation Data'!$H$30,0,10*ROW('Sanitation Data'!H44))="","",OFFSET('Sanitation Data'!$H$30,0,10*ROW('Sanitation Data'!H44)))</f>
        <v/>
      </c>
      <c r="DH50" s="369" t="str">
        <f ca="1">+IF(OFFSET('Sanitation Data'!$H$31,0,10*ROW('Sanitation Data'!H44))="","",OFFSET('Sanitation Data'!$H$31,0,10*ROW('Sanitation Data'!H44)))</f>
        <v/>
      </c>
      <c r="DI50" s="369" t="str">
        <f ca="1">+IF(OFFSET('Sanitation Data'!$H$32,0,10*ROW('Sanitation Data'!H44))="","",OFFSET('Sanitation Data'!$H$32,0,10*ROW('Sanitation Data'!H44)))</f>
        <v/>
      </c>
      <c r="DJ50" s="369" t="str">
        <f ca="1">+IF(OFFSET('Sanitation Data'!$I$28,0,10*ROW('Sanitation Data'!I44))="","",OFFSET('Sanitation Data'!$I$28,0,10*ROW('Sanitation Data'!I44)))</f>
        <v/>
      </c>
      <c r="DK50" s="369" t="str">
        <f ca="1">+IF(OFFSET('Sanitation Data'!$I$29,0,10*ROW('Sanitation Data'!I44))="","",OFFSET('Sanitation Data'!$I$29,0,10*ROW('Sanitation Data'!I44)))</f>
        <v/>
      </c>
      <c r="DL50" s="369" t="str">
        <f ca="1">+IF(OFFSET('Sanitation Data'!$I$30,0,10*ROW('Sanitation Data'!I44))="","",OFFSET('Sanitation Data'!$I$30,0,10*ROW('Sanitation Data'!I44)))</f>
        <v/>
      </c>
      <c r="DM50" s="369" t="str">
        <f ca="1">+IF(OFFSET('Sanitation Data'!$I$31,0,10*ROW('Sanitation Data'!I44))="","",OFFSET('Sanitation Data'!$I$31,0,10*ROW('Sanitation Data'!I44)))</f>
        <v/>
      </c>
      <c r="DN50" s="369" t="str">
        <f ca="1">+IF(OFFSET('Sanitation Data'!$I$32,0,10*ROW('Sanitation Data'!I44))="","",OFFSET('Sanitation Data'!$I$32,0,10*ROW('Sanitation Data'!I44)))</f>
        <v/>
      </c>
      <c r="DO50" s="369" t="str">
        <f ca="1">+IF(OFFSET('Hygiene Data'!$D$11,0,10*ROW('Hygiene Data'!D44))="","",OFFSET('Hygiene Data'!$D$11,0,10*ROW('Hygiene Data'!D44)))</f>
        <v/>
      </c>
      <c r="DP50" s="369" t="str">
        <f ca="1">+IF(OFFSET('Hygiene Data'!$D$12,0,10*ROW('Hygiene Data'!D44))="","",OFFSET('Hygiene Data'!$D$12,0,10*ROW('Hygiene Data'!D44)))</f>
        <v/>
      </c>
      <c r="DQ50" s="369" t="str">
        <f ca="1">+IF(OFFSET('Hygiene Data'!$D$13,0,10*ROW('Hygiene Data'!D44))="","",OFFSET('Hygiene Data'!$D$13,0,10*ROW('Hygiene Data'!D44)))</f>
        <v/>
      </c>
      <c r="DR50" s="369" t="str">
        <f ca="1">+IF(OFFSET('Hygiene Data'!$E$11,0,10*ROW('Hygiene Data'!E44))="","",OFFSET('Hygiene Data'!$E$11,0,10*ROW('Hygiene Data'!E44)))</f>
        <v/>
      </c>
      <c r="DS50" s="369" t="str">
        <f ca="1">+IF(OFFSET('Hygiene Data'!$E$12,0,10*ROW('Hygiene Data'!E44))="","",OFFSET('Hygiene Data'!$E$12,0,10*ROW('Hygiene Data'!E44)))</f>
        <v/>
      </c>
      <c r="DT50" s="369" t="str">
        <f ca="1">+IF(OFFSET('Hygiene Data'!$E$13,0,10*ROW('Hygiene Data'!E44))="","",OFFSET('Hygiene Data'!$E$13,0,10*ROW('Hygiene Data'!E44)))</f>
        <v/>
      </c>
      <c r="DU50" s="369" t="str">
        <f ca="1">+IF(OFFSET('Hygiene Data'!$F$11,0,10*ROW('Hygiene Data'!F44))="","",OFFSET('Hygiene Data'!$F$11,0,10*ROW('Hygiene Data'!F44)))</f>
        <v/>
      </c>
      <c r="DV50" s="369" t="str">
        <f ca="1">+IF(OFFSET('Hygiene Data'!$F$12,0,10*ROW('Hygiene Data'!F44))="","",OFFSET('Hygiene Data'!$F$12,0,10*ROW('Hygiene Data'!F44)))</f>
        <v/>
      </c>
      <c r="DW50" s="369" t="str">
        <f ca="1">+IF(OFFSET('Hygiene Data'!$F$13,0,10*ROW('Hygiene Data'!F44))="","",OFFSET('Hygiene Data'!$F$13,0,10*ROW('Hygiene Data'!F44)))</f>
        <v/>
      </c>
      <c r="DX50" s="369" t="str">
        <f ca="1">+IF(OFFSET('Hygiene Data'!$G$11,0,10*ROW('Hygiene Data'!G44))="","",OFFSET('Hygiene Data'!$G$11,0,10*ROW('Hygiene Data'!G44)))</f>
        <v/>
      </c>
      <c r="DY50" s="369" t="str">
        <f ca="1">+IF(OFFSET('Hygiene Data'!$G$12,0,10*ROW('Hygiene Data'!G44))="","",OFFSET('Hygiene Data'!$G$12,0,10*ROW('Hygiene Data'!G44)))</f>
        <v/>
      </c>
      <c r="DZ50" s="369" t="str">
        <f ca="1">+IF(OFFSET('Hygiene Data'!$G$13,0,10*ROW('Hygiene Data'!G44))="","",OFFSET('Hygiene Data'!$G$13,0,10*ROW('Hygiene Data'!G44)))</f>
        <v/>
      </c>
      <c r="EA50" s="369" t="str">
        <f ca="1">+IF(OFFSET('Hygiene Data'!$H$11,0,10*ROW('Hygiene Data'!H44))="","",OFFSET('Hygiene Data'!$H$11,0,10*ROW('Hygiene Data'!H44)))</f>
        <v/>
      </c>
      <c r="EB50" s="369" t="str">
        <f ca="1">+IF(OFFSET('Hygiene Data'!$H$12,0,10*ROW('Hygiene Data'!H44))="","",OFFSET('Hygiene Data'!$H$12,0,10*ROW('Hygiene Data'!H44)))</f>
        <v/>
      </c>
      <c r="EC50" s="369" t="str">
        <f ca="1">+IF(OFFSET('Hygiene Data'!$H$13,0,10*ROW('Hygiene Data'!H44))="","",OFFSET('Hygiene Data'!$H$13,0,10*ROW('Hygiene Data'!H44)))</f>
        <v/>
      </c>
      <c r="ED50" s="369" t="str">
        <f ca="1">+IF(OFFSET('Hygiene Data'!$I$11,0,10*ROW('Hygiene Data'!I44))="","",OFFSET('Hygiene Data'!$I$11,0,10*ROW('Hygiene Data'!I44)))</f>
        <v/>
      </c>
      <c r="EE50" s="369" t="str">
        <f ca="1">+IF(OFFSET('Hygiene Data'!$I$12,0,10*ROW('Hygiene Data'!I44))="","",OFFSET('Hygiene Data'!$I$12,0,10*ROW('Hygiene Data'!I44)))</f>
        <v/>
      </c>
      <c r="EF50" s="369" t="str">
        <f ca="1">+IF(OFFSET('Hygiene Data'!$I$13,0,10*ROW('Hygiene Data'!I44))="","",OFFSET('Hygiene Data'!$I$13,0,10*ROW('Hygiene Data'!I44)))</f>
        <v/>
      </c>
    </row>
    <row r="51" spans="1:136" x14ac:dyDescent="0.25">
      <c r="A51" s="478" t="str">
        <f ca="1">+IF(OFFSET('Water Data'!$B$2,0,10*ROW('Water Data'!E45))="","",OFFSET('Water Data'!$B$2,0,10*ROW('Water Data'!E45)))</f>
        <v/>
      </c>
      <c r="B51" s="47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5" t="str">
        <f t="shared" ca="1" si="0"/>
        <v/>
      </c>
      <c r="D51" s="50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9" t="str">
        <f ca="1">+IF(OFFSET('Water Data'!$D$27,0,10*ROW('Water Data'!D45))="","",OFFSET('Water Data'!$D$27,0,10*ROW('Water Data'!D45)))</f>
        <v/>
      </c>
      <c r="BT51" s="369" t="str">
        <f ca="1">+IF(OFFSET('Water Data'!$D$28,0,10*ROW('Water Data'!D45))="","",OFFSET('Water Data'!$D$28,0,10*ROW('Water Data'!D45)))</f>
        <v/>
      </c>
      <c r="BU51" s="369" t="str">
        <f ca="1">+IF(OFFSET('Water Data'!$D$29,0,10*ROW('Water Data'!D45))="","",OFFSET('Water Data'!$D$29,0,10*ROW('Water Data'!D45)))</f>
        <v/>
      </c>
      <c r="BV51" s="369" t="str">
        <f ca="1">+IF(OFFSET('Water Data'!$E$27,0,10*ROW('Water Data'!E45))="","",OFFSET('Water Data'!$E$27,0,10*ROW('Water Data'!E45)))</f>
        <v/>
      </c>
      <c r="BW51" s="369" t="str">
        <f ca="1">+IF(OFFSET('Water Data'!$E$28,0,10*ROW('Water Data'!E45))="","",OFFSET('Water Data'!$E$28,0,10*ROW('Water Data'!E45)))</f>
        <v/>
      </c>
      <c r="BX51" s="369" t="str">
        <f ca="1">+IF(OFFSET('Water Data'!$E$29,0,10*ROW('Water Data'!E45))="","",OFFSET('Water Data'!$E$29,0,10*ROW('Water Data'!E45)))</f>
        <v/>
      </c>
      <c r="BY51" s="369" t="str">
        <f ca="1">+IF(OFFSET('Water Data'!$F$27,0,10*ROW('Water Data'!F45))="","",OFFSET('Water Data'!$F$27,0,10*ROW('Water Data'!F45)))</f>
        <v/>
      </c>
      <c r="BZ51" s="369" t="str">
        <f ca="1">+IF(OFFSET('Water Data'!$F$28,0,10*ROW('Water Data'!F45))="","",OFFSET('Water Data'!$F$28,0,10*ROW('Water Data'!F45)))</f>
        <v/>
      </c>
      <c r="CA51" s="369" t="str">
        <f ca="1">+IF(OFFSET('Water Data'!$F$29,0,10*ROW('Water Data'!F45))="","",OFFSET('Water Data'!$F$29,0,10*ROW('Water Data'!F45)))</f>
        <v/>
      </c>
      <c r="CB51" s="369" t="str">
        <f ca="1">+IF(OFFSET('Water Data'!$G$27,0,10*ROW('Water Data'!G45))="","",OFFSET('Water Data'!$G$27,0,10*ROW('Water Data'!G45)))</f>
        <v/>
      </c>
      <c r="CC51" s="369" t="str">
        <f ca="1">+IF(OFFSET('Water Data'!$G$28,0,10*ROW('Water Data'!G45))="","",OFFSET('Water Data'!$G$28,0,10*ROW('Water Data'!G45)))</f>
        <v/>
      </c>
      <c r="CD51" s="369" t="str">
        <f ca="1">+IF(OFFSET('Water Data'!$G$29,0,10*ROW('Water Data'!G45))="","",OFFSET('Water Data'!$G$29,0,10*ROW('Water Data'!G45)))</f>
        <v/>
      </c>
      <c r="CE51" s="369" t="str">
        <f ca="1">+IF(OFFSET('Water Data'!$H$27,0,10*ROW('Water Data'!H45))="","",OFFSET('Water Data'!$H$27,0,10*ROW('Water Data'!H45)))</f>
        <v/>
      </c>
      <c r="CF51" s="369" t="str">
        <f ca="1">+IF(OFFSET('Water Data'!$H$28,0,10*ROW('Water Data'!H45))="","",OFFSET('Water Data'!$H$28,0,10*ROW('Water Data'!H45)))</f>
        <v/>
      </c>
      <c r="CG51" s="369" t="str">
        <f ca="1">+IF(OFFSET('Water Data'!$H$29,0,10*ROW('Water Data'!H45))="","",OFFSET('Water Data'!$H$29,0,10*ROW('Water Data'!H45)))</f>
        <v/>
      </c>
      <c r="CH51" s="369" t="str">
        <f ca="1">+IF(OFFSET('Water Data'!$I$27,0,10*ROW('Water Data'!I45))="","",OFFSET('Water Data'!$I$27,0,10*ROW('Water Data'!I45)))</f>
        <v/>
      </c>
      <c r="CI51" s="369" t="str">
        <f ca="1">+IF(OFFSET('Water Data'!$I$28,0,10*ROW('Water Data'!I45))="","",OFFSET('Water Data'!$I$28,0,10*ROW('Water Data'!I45)))</f>
        <v/>
      </c>
      <c r="CJ51" s="369" t="str">
        <f ca="1">+IF(OFFSET('Water Data'!$I$29,0,10*ROW('Water Data'!I45))="","",OFFSET('Water Data'!$I$29,0,10*ROW('Water Data'!I45)))</f>
        <v/>
      </c>
      <c r="CK51" s="369" t="str">
        <f ca="1">+IF(OFFSET('Sanitation Data'!$D$28,0,10*ROW('Sanitation Data'!D45))="","",OFFSET('Sanitation Data'!$D$28,0,10*ROW('Sanitation Data'!D45)))</f>
        <v/>
      </c>
      <c r="CL51" s="369" t="str">
        <f ca="1">+IF(OFFSET('Sanitation Data'!$D$29,0,10*ROW('Sanitation Data'!D45))="","",OFFSET('Sanitation Data'!$D$29,0,10*ROW('Sanitation Data'!D45)))</f>
        <v/>
      </c>
      <c r="CM51" s="369" t="str">
        <f ca="1">+IF(OFFSET('Sanitation Data'!$D$30,0,10*ROW('Sanitation Data'!D45))="","",OFFSET('Sanitation Data'!$D$30,0,10*ROW('Sanitation Data'!D45)))</f>
        <v/>
      </c>
      <c r="CN51" s="369" t="str">
        <f ca="1">+IF(OFFSET('Sanitation Data'!$D$31,0,10*ROW('Sanitation Data'!D45))="","",OFFSET('Sanitation Data'!$D$31,0,10*ROW('Sanitation Data'!D45)))</f>
        <v/>
      </c>
      <c r="CO51" s="369" t="str">
        <f ca="1">+IF(OFFSET('Sanitation Data'!$D$32,0,10*ROW('Sanitation Data'!D45))="","",OFFSET('Sanitation Data'!$D$32,0,10*ROW('Sanitation Data'!D45)))</f>
        <v/>
      </c>
      <c r="CP51" s="369" t="str">
        <f ca="1">+IF(OFFSET('Sanitation Data'!$E$28,0,10*ROW('Sanitation Data'!E45))="","",OFFSET('Sanitation Data'!$E$28,0,10*ROW('Sanitation Data'!E45)))</f>
        <v/>
      </c>
      <c r="CQ51" s="369" t="str">
        <f ca="1">+IF(OFFSET('Sanitation Data'!$E$29,0,10*ROW('Sanitation Data'!E45))="","",OFFSET('Sanitation Data'!$E$29,0,10*ROW('Sanitation Data'!E45)))</f>
        <v/>
      </c>
      <c r="CR51" s="369" t="str">
        <f ca="1">+IF(OFFSET('Sanitation Data'!$E$30,0,10*ROW('Sanitation Data'!E45))="","",OFFSET('Sanitation Data'!$E$30,0,10*ROW('Sanitation Data'!E45)))</f>
        <v/>
      </c>
      <c r="CS51" s="369" t="str">
        <f ca="1">+IF(OFFSET('Sanitation Data'!$E$31,0,10*ROW('Sanitation Data'!E45))="","",OFFSET('Sanitation Data'!$E$31,0,10*ROW('Sanitation Data'!E45)))</f>
        <v/>
      </c>
      <c r="CT51" s="369" t="str">
        <f ca="1">+IF(OFFSET('Sanitation Data'!$E$32,0,10*ROW('Sanitation Data'!E45))="","",OFFSET('Sanitation Data'!$E$32,0,10*ROW('Sanitation Data'!E45)))</f>
        <v/>
      </c>
      <c r="CU51" s="369" t="str">
        <f ca="1">+IF(OFFSET('Sanitation Data'!$F$28,0,10*ROW('Sanitation Data'!F45))="","",OFFSET('Sanitation Data'!$F$28,0,10*ROW('Sanitation Data'!F45)))</f>
        <v/>
      </c>
      <c r="CV51" s="369" t="str">
        <f ca="1">+IF(OFFSET('Sanitation Data'!$F$29,0,10*ROW('Sanitation Data'!F45))="","",OFFSET('Sanitation Data'!$F$29,0,10*ROW('Sanitation Data'!F45)))</f>
        <v/>
      </c>
      <c r="CW51" s="369" t="str">
        <f ca="1">+IF(OFFSET('Sanitation Data'!$F$30,0,10*ROW('Sanitation Data'!F45))="","",OFFSET('Sanitation Data'!$F$30,0,10*ROW('Sanitation Data'!F45)))</f>
        <v/>
      </c>
      <c r="CX51" s="369" t="str">
        <f ca="1">+IF(OFFSET('Sanitation Data'!$F$31,0,10*ROW('Sanitation Data'!F45))="","",OFFSET('Sanitation Data'!$F$31,0,10*ROW('Sanitation Data'!F45)))</f>
        <v/>
      </c>
      <c r="CY51" s="369" t="str">
        <f ca="1">+IF(OFFSET('Sanitation Data'!$F$32,0,10*ROW('Sanitation Data'!F45))="","",OFFSET('Sanitation Data'!$F$32,0,10*ROW('Sanitation Data'!F45)))</f>
        <v/>
      </c>
      <c r="CZ51" s="369" t="str">
        <f ca="1">+IF(OFFSET('Sanitation Data'!$G$28,0,10*ROW('Sanitation Data'!G45))="","",OFFSET('Sanitation Data'!$G$28,0,10*ROW('Sanitation Data'!G45)))</f>
        <v/>
      </c>
      <c r="DA51" s="369" t="str">
        <f ca="1">+IF(OFFSET('Sanitation Data'!$G$29,0,10*ROW('Sanitation Data'!G45))="","",OFFSET('Sanitation Data'!$G$29,0,10*ROW('Sanitation Data'!G45)))</f>
        <v/>
      </c>
      <c r="DB51" s="369" t="str">
        <f ca="1">+IF(OFFSET('Sanitation Data'!$G$30,0,10*ROW('Sanitation Data'!G45))="","",OFFSET('Sanitation Data'!$G$30,0,10*ROW('Sanitation Data'!G45)))</f>
        <v/>
      </c>
      <c r="DC51" s="369" t="str">
        <f ca="1">+IF(OFFSET('Sanitation Data'!$G$31,0,10*ROW('Sanitation Data'!G45))="","",OFFSET('Sanitation Data'!$G$31,0,10*ROW('Sanitation Data'!G45)))</f>
        <v/>
      </c>
      <c r="DD51" s="369" t="str">
        <f ca="1">+IF(OFFSET('Sanitation Data'!$G$32,0,10*ROW('Sanitation Data'!G45))="","",OFFSET('Sanitation Data'!$G$32,0,10*ROW('Sanitation Data'!G45)))</f>
        <v/>
      </c>
      <c r="DE51" s="369" t="str">
        <f ca="1">+IF(OFFSET('Sanitation Data'!$H$28,0,10*ROW('Sanitation Data'!H45))="","",OFFSET('Sanitation Data'!$H$28,0,10*ROW('Sanitation Data'!H45)))</f>
        <v/>
      </c>
      <c r="DF51" s="369" t="str">
        <f ca="1">+IF(OFFSET('Sanitation Data'!$H$29,0,10*ROW('Sanitation Data'!H45))="","",OFFSET('Sanitation Data'!$H$29,0,10*ROW('Sanitation Data'!H45)))</f>
        <v/>
      </c>
      <c r="DG51" s="369" t="str">
        <f ca="1">+IF(OFFSET('Sanitation Data'!$H$30,0,10*ROW('Sanitation Data'!H45))="","",OFFSET('Sanitation Data'!$H$30,0,10*ROW('Sanitation Data'!H45)))</f>
        <v/>
      </c>
      <c r="DH51" s="369" t="str">
        <f ca="1">+IF(OFFSET('Sanitation Data'!$H$31,0,10*ROW('Sanitation Data'!H45))="","",OFFSET('Sanitation Data'!$H$31,0,10*ROW('Sanitation Data'!H45)))</f>
        <v/>
      </c>
      <c r="DI51" s="369" t="str">
        <f ca="1">+IF(OFFSET('Sanitation Data'!$H$32,0,10*ROW('Sanitation Data'!H45))="","",OFFSET('Sanitation Data'!$H$32,0,10*ROW('Sanitation Data'!H45)))</f>
        <v/>
      </c>
      <c r="DJ51" s="369" t="str">
        <f ca="1">+IF(OFFSET('Sanitation Data'!$I$28,0,10*ROW('Sanitation Data'!I45))="","",OFFSET('Sanitation Data'!$I$28,0,10*ROW('Sanitation Data'!I45)))</f>
        <v/>
      </c>
      <c r="DK51" s="369" t="str">
        <f ca="1">+IF(OFFSET('Sanitation Data'!$I$29,0,10*ROW('Sanitation Data'!I45))="","",OFFSET('Sanitation Data'!$I$29,0,10*ROW('Sanitation Data'!I45)))</f>
        <v/>
      </c>
      <c r="DL51" s="369" t="str">
        <f ca="1">+IF(OFFSET('Sanitation Data'!$I$30,0,10*ROW('Sanitation Data'!I45))="","",OFFSET('Sanitation Data'!$I$30,0,10*ROW('Sanitation Data'!I45)))</f>
        <v/>
      </c>
      <c r="DM51" s="369" t="str">
        <f ca="1">+IF(OFFSET('Sanitation Data'!$I$31,0,10*ROW('Sanitation Data'!I45))="","",OFFSET('Sanitation Data'!$I$31,0,10*ROW('Sanitation Data'!I45)))</f>
        <v/>
      </c>
      <c r="DN51" s="369" t="str">
        <f ca="1">+IF(OFFSET('Sanitation Data'!$I$32,0,10*ROW('Sanitation Data'!I45))="","",OFFSET('Sanitation Data'!$I$32,0,10*ROW('Sanitation Data'!I45)))</f>
        <v/>
      </c>
      <c r="DO51" s="369" t="str">
        <f ca="1">+IF(OFFSET('Hygiene Data'!$D$11,0,10*ROW('Hygiene Data'!D45))="","",OFFSET('Hygiene Data'!$D$11,0,10*ROW('Hygiene Data'!D45)))</f>
        <v/>
      </c>
      <c r="DP51" s="369" t="str">
        <f ca="1">+IF(OFFSET('Hygiene Data'!$D$12,0,10*ROW('Hygiene Data'!D45))="","",OFFSET('Hygiene Data'!$D$12,0,10*ROW('Hygiene Data'!D45)))</f>
        <v/>
      </c>
      <c r="DQ51" s="369" t="str">
        <f ca="1">+IF(OFFSET('Hygiene Data'!$D$13,0,10*ROW('Hygiene Data'!D45))="","",OFFSET('Hygiene Data'!$D$13,0,10*ROW('Hygiene Data'!D45)))</f>
        <v/>
      </c>
      <c r="DR51" s="369" t="str">
        <f ca="1">+IF(OFFSET('Hygiene Data'!$E$11,0,10*ROW('Hygiene Data'!E45))="","",OFFSET('Hygiene Data'!$E$11,0,10*ROW('Hygiene Data'!E45)))</f>
        <v/>
      </c>
      <c r="DS51" s="369" t="str">
        <f ca="1">+IF(OFFSET('Hygiene Data'!$E$12,0,10*ROW('Hygiene Data'!E45))="","",OFFSET('Hygiene Data'!$E$12,0,10*ROW('Hygiene Data'!E45)))</f>
        <v/>
      </c>
      <c r="DT51" s="369" t="str">
        <f ca="1">+IF(OFFSET('Hygiene Data'!$E$13,0,10*ROW('Hygiene Data'!E45))="","",OFFSET('Hygiene Data'!$E$13,0,10*ROW('Hygiene Data'!E45)))</f>
        <v/>
      </c>
      <c r="DU51" s="369" t="str">
        <f ca="1">+IF(OFFSET('Hygiene Data'!$F$11,0,10*ROW('Hygiene Data'!F45))="","",OFFSET('Hygiene Data'!$F$11,0,10*ROW('Hygiene Data'!F45)))</f>
        <v/>
      </c>
      <c r="DV51" s="369" t="str">
        <f ca="1">+IF(OFFSET('Hygiene Data'!$F$12,0,10*ROW('Hygiene Data'!F45))="","",OFFSET('Hygiene Data'!$F$12,0,10*ROW('Hygiene Data'!F45)))</f>
        <v/>
      </c>
      <c r="DW51" s="369" t="str">
        <f ca="1">+IF(OFFSET('Hygiene Data'!$F$13,0,10*ROW('Hygiene Data'!F45))="","",OFFSET('Hygiene Data'!$F$13,0,10*ROW('Hygiene Data'!F45)))</f>
        <v/>
      </c>
      <c r="DX51" s="369" t="str">
        <f ca="1">+IF(OFFSET('Hygiene Data'!$G$11,0,10*ROW('Hygiene Data'!G45))="","",OFFSET('Hygiene Data'!$G$11,0,10*ROW('Hygiene Data'!G45)))</f>
        <v/>
      </c>
      <c r="DY51" s="369" t="str">
        <f ca="1">+IF(OFFSET('Hygiene Data'!$G$12,0,10*ROW('Hygiene Data'!G45))="","",OFFSET('Hygiene Data'!$G$12,0,10*ROW('Hygiene Data'!G45)))</f>
        <v/>
      </c>
      <c r="DZ51" s="369" t="str">
        <f ca="1">+IF(OFFSET('Hygiene Data'!$G$13,0,10*ROW('Hygiene Data'!G45))="","",OFFSET('Hygiene Data'!$G$13,0,10*ROW('Hygiene Data'!G45)))</f>
        <v/>
      </c>
      <c r="EA51" s="369" t="str">
        <f ca="1">+IF(OFFSET('Hygiene Data'!$H$11,0,10*ROW('Hygiene Data'!H45))="","",OFFSET('Hygiene Data'!$H$11,0,10*ROW('Hygiene Data'!H45)))</f>
        <v/>
      </c>
      <c r="EB51" s="369" t="str">
        <f ca="1">+IF(OFFSET('Hygiene Data'!$H$12,0,10*ROW('Hygiene Data'!H45))="","",OFFSET('Hygiene Data'!$H$12,0,10*ROW('Hygiene Data'!H45)))</f>
        <v/>
      </c>
      <c r="EC51" s="369" t="str">
        <f ca="1">+IF(OFFSET('Hygiene Data'!$H$13,0,10*ROW('Hygiene Data'!H45))="","",OFFSET('Hygiene Data'!$H$13,0,10*ROW('Hygiene Data'!H45)))</f>
        <v/>
      </c>
      <c r="ED51" s="369" t="str">
        <f ca="1">+IF(OFFSET('Hygiene Data'!$I$11,0,10*ROW('Hygiene Data'!I45))="","",OFFSET('Hygiene Data'!$I$11,0,10*ROW('Hygiene Data'!I45)))</f>
        <v/>
      </c>
      <c r="EE51" s="369" t="str">
        <f ca="1">+IF(OFFSET('Hygiene Data'!$I$12,0,10*ROW('Hygiene Data'!I45))="","",OFFSET('Hygiene Data'!$I$12,0,10*ROW('Hygiene Data'!I45)))</f>
        <v/>
      </c>
      <c r="EF51" s="369" t="str">
        <f ca="1">+IF(OFFSET('Hygiene Data'!$I$13,0,10*ROW('Hygiene Data'!I45))="","",OFFSET('Hygiene Data'!$I$13,0,10*ROW('Hygiene Data'!I45)))</f>
        <v/>
      </c>
    </row>
    <row r="52" spans="1:136" x14ac:dyDescent="0.25">
      <c r="A52" s="478" t="str">
        <f ca="1">+IF(OFFSET('Water Data'!$B$2,0,10*ROW('Water Data'!E46))="","",OFFSET('Water Data'!$B$2,0,10*ROW('Water Data'!E46)))</f>
        <v/>
      </c>
      <c r="B52" s="47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5" t="str">
        <f t="shared" ca="1" si="0"/>
        <v/>
      </c>
      <c r="D52" s="50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9" t="str">
        <f ca="1">+IF(OFFSET('Water Data'!$D$27,0,10*ROW('Water Data'!D46))="","",OFFSET('Water Data'!$D$27,0,10*ROW('Water Data'!D46)))</f>
        <v/>
      </c>
      <c r="BT52" s="369" t="str">
        <f ca="1">+IF(OFFSET('Water Data'!$D$28,0,10*ROW('Water Data'!D46))="","",OFFSET('Water Data'!$D$28,0,10*ROW('Water Data'!D46)))</f>
        <v/>
      </c>
      <c r="BU52" s="369" t="str">
        <f ca="1">+IF(OFFSET('Water Data'!$D$29,0,10*ROW('Water Data'!D46))="","",OFFSET('Water Data'!$D$29,0,10*ROW('Water Data'!D46)))</f>
        <v/>
      </c>
      <c r="BV52" s="369" t="str">
        <f ca="1">+IF(OFFSET('Water Data'!$E$27,0,10*ROW('Water Data'!E46))="","",OFFSET('Water Data'!$E$27,0,10*ROW('Water Data'!E46)))</f>
        <v/>
      </c>
      <c r="BW52" s="369" t="str">
        <f ca="1">+IF(OFFSET('Water Data'!$E$28,0,10*ROW('Water Data'!E46))="","",OFFSET('Water Data'!$E$28,0,10*ROW('Water Data'!E46)))</f>
        <v/>
      </c>
      <c r="BX52" s="369" t="str">
        <f ca="1">+IF(OFFSET('Water Data'!$E$29,0,10*ROW('Water Data'!E46))="","",OFFSET('Water Data'!$E$29,0,10*ROW('Water Data'!E46)))</f>
        <v/>
      </c>
      <c r="BY52" s="369" t="str">
        <f ca="1">+IF(OFFSET('Water Data'!$F$27,0,10*ROW('Water Data'!F46))="","",OFFSET('Water Data'!$F$27,0,10*ROW('Water Data'!F46)))</f>
        <v/>
      </c>
      <c r="BZ52" s="369" t="str">
        <f ca="1">+IF(OFFSET('Water Data'!$F$28,0,10*ROW('Water Data'!F46))="","",OFFSET('Water Data'!$F$28,0,10*ROW('Water Data'!F46)))</f>
        <v/>
      </c>
      <c r="CA52" s="369" t="str">
        <f ca="1">+IF(OFFSET('Water Data'!$F$29,0,10*ROW('Water Data'!F46))="","",OFFSET('Water Data'!$F$29,0,10*ROW('Water Data'!F46)))</f>
        <v/>
      </c>
      <c r="CB52" s="369" t="str">
        <f ca="1">+IF(OFFSET('Water Data'!$G$27,0,10*ROW('Water Data'!G46))="","",OFFSET('Water Data'!$G$27,0,10*ROW('Water Data'!G46)))</f>
        <v/>
      </c>
      <c r="CC52" s="369" t="str">
        <f ca="1">+IF(OFFSET('Water Data'!$G$28,0,10*ROW('Water Data'!G46))="","",OFFSET('Water Data'!$G$28,0,10*ROW('Water Data'!G46)))</f>
        <v/>
      </c>
      <c r="CD52" s="369" t="str">
        <f ca="1">+IF(OFFSET('Water Data'!$G$29,0,10*ROW('Water Data'!G46))="","",OFFSET('Water Data'!$G$29,0,10*ROW('Water Data'!G46)))</f>
        <v/>
      </c>
      <c r="CE52" s="369" t="str">
        <f ca="1">+IF(OFFSET('Water Data'!$H$27,0,10*ROW('Water Data'!H46))="","",OFFSET('Water Data'!$H$27,0,10*ROW('Water Data'!H46)))</f>
        <v/>
      </c>
      <c r="CF52" s="369" t="str">
        <f ca="1">+IF(OFFSET('Water Data'!$H$28,0,10*ROW('Water Data'!H46))="","",OFFSET('Water Data'!$H$28,0,10*ROW('Water Data'!H46)))</f>
        <v/>
      </c>
      <c r="CG52" s="369" t="str">
        <f ca="1">+IF(OFFSET('Water Data'!$H$29,0,10*ROW('Water Data'!H46))="","",OFFSET('Water Data'!$H$29,0,10*ROW('Water Data'!H46)))</f>
        <v/>
      </c>
      <c r="CH52" s="369" t="str">
        <f ca="1">+IF(OFFSET('Water Data'!$I$27,0,10*ROW('Water Data'!I46))="","",OFFSET('Water Data'!$I$27,0,10*ROW('Water Data'!I46)))</f>
        <v/>
      </c>
      <c r="CI52" s="369" t="str">
        <f ca="1">+IF(OFFSET('Water Data'!$I$28,0,10*ROW('Water Data'!I46))="","",OFFSET('Water Data'!$I$28,0,10*ROW('Water Data'!I46)))</f>
        <v/>
      </c>
      <c r="CJ52" s="369" t="str">
        <f ca="1">+IF(OFFSET('Water Data'!$I$29,0,10*ROW('Water Data'!I46))="","",OFFSET('Water Data'!$I$29,0,10*ROW('Water Data'!I46)))</f>
        <v/>
      </c>
      <c r="CK52" s="369" t="str">
        <f ca="1">+IF(OFFSET('Sanitation Data'!$D$28,0,10*ROW('Sanitation Data'!D46))="","",OFFSET('Sanitation Data'!$D$28,0,10*ROW('Sanitation Data'!D46)))</f>
        <v/>
      </c>
      <c r="CL52" s="369" t="str">
        <f ca="1">+IF(OFFSET('Sanitation Data'!$D$29,0,10*ROW('Sanitation Data'!D46))="","",OFFSET('Sanitation Data'!$D$29,0,10*ROW('Sanitation Data'!D46)))</f>
        <v/>
      </c>
      <c r="CM52" s="369" t="str">
        <f ca="1">+IF(OFFSET('Sanitation Data'!$D$30,0,10*ROW('Sanitation Data'!D46))="","",OFFSET('Sanitation Data'!$D$30,0,10*ROW('Sanitation Data'!D46)))</f>
        <v/>
      </c>
      <c r="CN52" s="369" t="str">
        <f ca="1">+IF(OFFSET('Sanitation Data'!$D$31,0,10*ROW('Sanitation Data'!D46))="","",OFFSET('Sanitation Data'!$D$31,0,10*ROW('Sanitation Data'!D46)))</f>
        <v/>
      </c>
      <c r="CO52" s="369" t="str">
        <f ca="1">+IF(OFFSET('Sanitation Data'!$D$32,0,10*ROW('Sanitation Data'!D46))="","",OFFSET('Sanitation Data'!$D$32,0,10*ROW('Sanitation Data'!D46)))</f>
        <v/>
      </c>
      <c r="CP52" s="369" t="str">
        <f ca="1">+IF(OFFSET('Sanitation Data'!$E$28,0,10*ROW('Sanitation Data'!E46))="","",OFFSET('Sanitation Data'!$E$28,0,10*ROW('Sanitation Data'!E46)))</f>
        <v/>
      </c>
      <c r="CQ52" s="369" t="str">
        <f ca="1">+IF(OFFSET('Sanitation Data'!$E$29,0,10*ROW('Sanitation Data'!E46))="","",OFFSET('Sanitation Data'!$E$29,0,10*ROW('Sanitation Data'!E46)))</f>
        <v/>
      </c>
      <c r="CR52" s="369" t="str">
        <f ca="1">+IF(OFFSET('Sanitation Data'!$E$30,0,10*ROW('Sanitation Data'!E46))="","",OFFSET('Sanitation Data'!$E$30,0,10*ROW('Sanitation Data'!E46)))</f>
        <v/>
      </c>
      <c r="CS52" s="369" t="str">
        <f ca="1">+IF(OFFSET('Sanitation Data'!$E$31,0,10*ROW('Sanitation Data'!E46))="","",OFFSET('Sanitation Data'!$E$31,0,10*ROW('Sanitation Data'!E46)))</f>
        <v/>
      </c>
      <c r="CT52" s="369" t="str">
        <f ca="1">+IF(OFFSET('Sanitation Data'!$E$32,0,10*ROW('Sanitation Data'!E46))="","",OFFSET('Sanitation Data'!$E$32,0,10*ROW('Sanitation Data'!E46)))</f>
        <v/>
      </c>
      <c r="CU52" s="369" t="str">
        <f ca="1">+IF(OFFSET('Sanitation Data'!$F$28,0,10*ROW('Sanitation Data'!F46))="","",OFFSET('Sanitation Data'!$F$28,0,10*ROW('Sanitation Data'!F46)))</f>
        <v/>
      </c>
      <c r="CV52" s="369" t="str">
        <f ca="1">+IF(OFFSET('Sanitation Data'!$F$29,0,10*ROW('Sanitation Data'!F46))="","",OFFSET('Sanitation Data'!$F$29,0,10*ROW('Sanitation Data'!F46)))</f>
        <v/>
      </c>
      <c r="CW52" s="369" t="str">
        <f ca="1">+IF(OFFSET('Sanitation Data'!$F$30,0,10*ROW('Sanitation Data'!F46))="","",OFFSET('Sanitation Data'!$F$30,0,10*ROW('Sanitation Data'!F46)))</f>
        <v/>
      </c>
      <c r="CX52" s="369" t="str">
        <f ca="1">+IF(OFFSET('Sanitation Data'!$F$31,0,10*ROW('Sanitation Data'!F46))="","",OFFSET('Sanitation Data'!$F$31,0,10*ROW('Sanitation Data'!F46)))</f>
        <v/>
      </c>
      <c r="CY52" s="369" t="str">
        <f ca="1">+IF(OFFSET('Sanitation Data'!$F$32,0,10*ROW('Sanitation Data'!F46))="","",OFFSET('Sanitation Data'!$F$32,0,10*ROW('Sanitation Data'!F46)))</f>
        <v/>
      </c>
      <c r="CZ52" s="369" t="str">
        <f ca="1">+IF(OFFSET('Sanitation Data'!$G$28,0,10*ROW('Sanitation Data'!G46))="","",OFFSET('Sanitation Data'!$G$28,0,10*ROW('Sanitation Data'!G46)))</f>
        <v/>
      </c>
      <c r="DA52" s="369" t="str">
        <f ca="1">+IF(OFFSET('Sanitation Data'!$G$29,0,10*ROW('Sanitation Data'!G46))="","",OFFSET('Sanitation Data'!$G$29,0,10*ROW('Sanitation Data'!G46)))</f>
        <v/>
      </c>
      <c r="DB52" s="369" t="str">
        <f ca="1">+IF(OFFSET('Sanitation Data'!$G$30,0,10*ROW('Sanitation Data'!G46))="","",OFFSET('Sanitation Data'!$G$30,0,10*ROW('Sanitation Data'!G46)))</f>
        <v/>
      </c>
      <c r="DC52" s="369" t="str">
        <f ca="1">+IF(OFFSET('Sanitation Data'!$G$31,0,10*ROW('Sanitation Data'!G46))="","",OFFSET('Sanitation Data'!$G$31,0,10*ROW('Sanitation Data'!G46)))</f>
        <v/>
      </c>
      <c r="DD52" s="369" t="str">
        <f ca="1">+IF(OFFSET('Sanitation Data'!$G$32,0,10*ROW('Sanitation Data'!G46))="","",OFFSET('Sanitation Data'!$G$32,0,10*ROW('Sanitation Data'!G46)))</f>
        <v/>
      </c>
      <c r="DE52" s="369" t="str">
        <f ca="1">+IF(OFFSET('Sanitation Data'!$H$28,0,10*ROW('Sanitation Data'!H46))="","",OFFSET('Sanitation Data'!$H$28,0,10*ROW('Sanitation Data'!H46)))</f>
        <v/>
      </c>
      <c r="DF52" s="369" t="str">
        <f ca="1">+IF(OFFSET('Sanitation Data'!$H$29,0,10*ROW('Sanitation Data'!H46))="","",OFFSET('Sanitation Data'!$H$29,0,10*ROW('Sanitation Data'!H46)))</f>
        <v/>
      </c>
      <c r="DG52" s="369" t="str">
        <f ca="1">+IF(OFFSET('Sanitation Data'!$H$30,0,10*ROW('Sanitation Data'!H46))="","",OFFSET('Sanitation Data'!$H$30,0,10*ROW('Sanitation Data'!H46)))</f>
        <v/>
      </c>
      <c r="DH52" s="369" t="str">
        <f ca="1">+IF(OFFSET('Sanitation Data'!$H$31,0,10*ROW('Sanitation Data'!H46))="","",OFFSET('Sanitation Data'!$H$31,0,10*ROW('Sanitation Data'!H46)))</f>
        <v/>
      </c>
      <c r="DI52" s="369" t="str">
        <f ca="1">+IF(OFFSET('Sanitation Data'!$H$32,0,10*ROW('Sanitation Data'!H46))="","",OFFSET('Sanitation Data'!$H$32,0,10*ROW('Sanitation Data'!H46)))</f>
        <v/>
      </c>
      <c r="DJ52" s="369" t="str">
        <f ca="1">+IF(OFFSET('Sanitation Data'!$I$28,0,10*ROW('Sanitation Data'!I46))="","",OFFSET('Sanitation Data'!$I$28,0,10*ROW('Sanitation Data'!I46)))</f>
        <v/>
      </c>
      <c r="DK52" s="369" t="str">
        <f ca="1">+IF(OFFSET('Sanitation Data'!$I$29,0,10*ROW('Sanitation Data'!I46))="","",OFFSET('Sanitation Data'!$I$29,0,10*ROW('Sanitation Data'!I46)))</f>
        <v/>
      </c>
      <c r="DL52" s="369" t="str">
        <f ca="1">+IF(OFFSET('Sanitation Data'!$I$30,0,10*ROW('Sanitation Data'!I46))="","",OFFSET('Sanitation Data'!$I$30,0,10*ROW('Sanitation Data'!I46)))</f>
        <v/>
      </c>
      <c r="DM52" s="369" t="str">
        <f ca="1">+IF(OFFSET('Sanitation Data'!$I$31,0,10*ROW('Sanitation Data'!I46))="","",OFFSET('Sanitation Data'!$I$31,0,10*ROW('Sanitation Data'!I46)))</f>
        <v/>
      </c>
      <c r="DN52" s="369" t="str">
        <f ca="1">+IF(OFFSET('Sanitation Data'!$I$32,0,10*ROW('Sanitation Data'!I46))="","",OFFSET('Sanitation Data'!$I$32,0,10*ROW('Sanitation Data'!I46)))</f>
        <v/>
      </c>
      <c r="DO52" s="369" t="str">
        <f ca="1">+IF(OFFSET('Hygiene Data'!$D$11,0,10*ROW('Hygiene Data'!D46))="","",OFFSET('Hygiene Data'!$D$11,0,10*ROW('Hygiene Data'!D46)))</f>
        <v/>
      </c>
      <c r="DP52" s="369" t="str">
        <f ca="1">+IF(OFFSET('Hygiene Data'!$D$12,0,10*ROW('Hygiene Data'!D46))="","",OFFSET('Hygiene Data'!$D$12,0,10*ROW('Hygiene Data'!D46)))</f>
        <v/>
      </c>
      <c r="DQ52" s="369" t="str">
        <f ca="1">+IF(OFFSET('Hygiene Data'!$D$13,0,10*ROW('Hygiene Data'!D46))="","",OFFSET('Hygiene Data'!$D$13,0,10*ROW('Hygiene Data'!D46)))</f>
        <v/>
      </c>
      <c r="DR52" s="369" t="str">
        <f ca="1">+IF(OFFSET('Hygiene Data'!$E$11,0,10*ROW('Hygiene Data'!E46))="","",OFFSET('Hygiene Data'!$E$11,0,10*ROW('Hygiene Data'!E46)))</f>
        <v/>
      </c>
      <c r="DS52" s="369" t="str">
        <f ca="1">+IF(OFFSET('Hygiene Data'!$E$12,0,10*ROW('Hygiene Data'!E46))="","",OFFSET('Hygiene Data'!$E$12,0,10*ROW('Hygiene Data'!E46)))</f>
        <v/>
      </c>
      <c r="DT52" s="369" t="str">
        <f ca="1">+IF(OFFSET('Hygiene Data'!$E$13,0,10*ROW('Hygiene Data'!E46))="","",OFFSET('Hygiene Data'!$E$13,0,10*ROW('Hygiene Data'!E46)))</f>
        <v/>
      </c>
      <c r="DU52" s="369" t="str">
        <f ca="1">+IF(OFFSET('Hygiene Data'!$F$11,0,10*ROW('Hygiene Data'!F46))="","",OFFSET('Hygiene Data'!$F$11,0,10*ROW('Hygiene Data'!F46)))</f>
        <v/>
      </c>
      <c r="DV52" s="369" t="str">
        <f ca="1">+IF(OFFSET('Hygiene Data'!$F$12,0,10*ROW('Hygiene Data'!F46))="","",OFFSET('Hygiene Data'!$F$12,0,10*ROW('Hygiene Data'!F46)))</f>
        <v/>
      </c>
      <c r="DW52" s="369" t="str">
        <f ca="1">+IF(OFFSET('Hygiene Data'!$F$13,0,10*ROW('Hygiene Data'!F46))="","",OFFSET('Hygiene Data'!$F$13,0,10*ROW('Hygiene Data'!F46)))</f>
        <v/>
      </c>
      <c r="DX52" s="369" t="str">
        <f ca="1">+IF(OFFSET('Hygiene Data'!$G$11,0,10*ROW('Hygiene Data'!G46))="","",OFFSET('Hygiene Data'!$G$11,0,10*ROW('Hygiene Data'!G46)))</f>
        <v/>
      </c>
      <c r="DY52" s="369" t="str">
        <f ca="1">+IF(OFFSET('Hygiene Data'!$G$12,0,10*ROW('Hygiene Data'!G46))="","",OFFSET('Hygiene Data'!$G$12,0,10*ROW('Hygiene Data'!G46)))</f>
        <v/>
      </c>
      <c r="DZ52" s="369" t="str">
        <f ca="1">+IF(OFFSET('Hygiene Data'!$G$13,0,10*ROW('Hygiene Data'!G46))="","",OFFSET('Hygiene Data'!$G$13,0,10*ROW('Hygiene Data'!G46)))</f>
        <v/>
      </c>
      <c r="EA52" s="369" t="str">
        <f ca="1">+IF(OFFSET('Hygiene Data'!$H$11,0,10*ROW('Hygiene Data'!H46))="","",OFFSET('Hygiene Data'!$H$11,0,10*ROW('Hygiene Data'!H46)))</f>
        <v/>
      </c>
      <c r="EB52" s="369" t="str">
        <f ca="1">+IF(OFFSET('Hygiene Data'!$H$12,0,10*ROW('Hygiene Data'!H46))="","",OFFSET('Hygiene Data'!$H$12,0,10*ROW('Hygiene Data'!H46)))</f>
        <v/>
      </c>
      <c r="EC52" s="369" t="str">
        <f ca="1">+IF(OFFSET('Hygiene Data'!$H$13,0,10*ROW('Hygiene Data'!H46))="","",OFFSET('Hygiene Data'!$H$13,0,10*ROW('Hygiene Data'!H46)))</f>
        <v/>
      </c>
      <c r="ED52" s="369" t="str">
        <f ca="1">+IF(OFFSET('Hygiene Data'!$I$11,0,10*ROW('Hygiene Data'!I46))="","",OFFSET('Hygiene Data'!$I$11,0,10*ROW('Hygiene Data'!I46)))</f>
        <v/>
      </c>
      <c r="EE52" s="369" t="str">
        <f ca="1">+IF(OFFSET('Hygiene Data'!$I$12,0,10*ROW('Hygiene Data'!I46))="","",OFFSET('Hygiene Data'!$I$12,0,10*ROW('Hygiene Data'!I46)))</f>
        <v/>
      </c>
      <c r="EF52" s="369" t="str">
        <f ca="1">+IF(OFFSET('Hygiene Data'!$I$13,0,10*ROW('Hygiene Data'!I46))="","",OFFSET('Hygiene Data'!$I$13,0,10*ROW('Hygiene Data'!I46)))</f>
        <v/>
      </c>
    </row>
    <row r="53" spans="1:136" x14ac:dyDescent="0.25">
      <c r="A53" s="478" t="str">
        <f ca="1">+IF(OFFSET('Water Data'!$B$2,0,10*ROW('Water Data'!E47))="","",OFFSET('Water Data'!$B$2,0,10*ROW('Water Data'!E47)))</f>
        <v/>
      </c>
      <c r="B53" s="47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5" t="str">
        <f t="shared" ca="1" si="0"/>
        <v/>
      </c>
      <c r="D53" s="50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9" t="str">
        <f ca="1">+IF(OFFSET('Water Data'!$D$27,0,10*ROW('Water Data'!D47))="","",OFFSET('Water Data'!$D$27,0,10*ROW('Water Data'!D47)))</f>
        <v/>
      </c>
      <c r="BT53" s="369" t="str">
        <f ca="1">+IF(OFFSET('Water Data'!$D$28,0,10*ROW('Water Data'!D47))="","",OFFSET('Water Data'!$D$28,0,10*ROW('Water Data'!D47)))</f>
        <v/>
      </c>
      <c r="BU53" s="369" t="str">
        <f ca="1">+IF(OFFSET('Water Data'!$D$29,0,10*ROW('Water Data'!D47))="","",OFFSET('Water Data'!$D$29,0,10*ROW('Water Data'!D47)))</f>
        <v/>
      </c>
      <c r="BV53" s="369" t="str">
        <f ca="1">+IF(OFFSET('Water Data'!$E$27,0,10*ROW('Water Data'!E47))="","",OFFSET('Water Data'!$E$27,0,10*ROW('Water Data'!E47)))</f>
        <v/>
      </c>
      <c r="BW53" s="369" t="str">
        <f ca="1">+IF(OFFSET('Water Data'!$E$28,0,10*ROW('Water Data'!E47))="","",OFFSET('Water Data'!$E$28,0,10*ROW('Water Data'!E47)))</f>
        <v/>
      </c>
      <c r="BX53" s="369" t="str">
        <f ca="1">+IF(OFFSET('Water Data'!$E$29,0,10*ROW('Water Data'!E47))="","",OFFSET('Water Data'!$E$29,0,10*ROW('Water Data'!E47)))</f>
        <v/>
      </c>
      <c r="BY53" s="369" t="str">
        <f ca="1">+IF(OFFSET('Water Data'!$F$27,0,10*ROW('Water Data'!F47))="","",OFFSET('Water Data'!$F$27,0,10*ROW('Water Data'!F47)))</f>
        <v/>
      </c>
      <c r="BZ53" s="369" t="str">
        <f ca="1">+IF(OFFSET('Water Data'!$F$28,0,10*ROW('Water Data'!F47))="","",OFFSET('Water Data'!$F$28,0,10*ROW('Water Data'!F47)))</f>
        <v/>
      </c>
      <c r="CA53" s="369" t="str">
        <f ca="1">+IF(OFFSET('Water Data'!$F$29,0,10*ROW('Water Data'!F47))="","",OFFSET('Water Data'!$F$29,0,10*ROW('Water Data'!F47)))</f>
        <v/>
      </c>
      <c r="CB53" s="369" t="str">
        <f ca="1">+IF(OFFSET('Water Data'!$G$27,0,10*ROW('Water Data'!G47))="","",OFFSET('Water Data'!$G$27,0,10*ROW('Water Data'!G47)))</f>
        <v/>
      </c>
      <c r="CC53" s="369" t="str">
        <f ca="1">+IF(OFFSET('Water Data'!$G$28,0,10*ROW('Water Data'!G47))="","",OFFSET('Water Data'!$G$28,0,10*ROW('Water Data'!G47)))</f>
        <v/>
      </c>
      <c r="CD53" s="369" t="str">
        <f ca="1">+IF(OFFSET('Water Data'!$G$29,0,10*ROW('Water Data'!G47))="","",OFFSET('Water Data'!$G$29,0,10*ROW('Water Data'!G47)))</f>
        <v/>
      </c>
      <c r="CE53" s="369" t="str">
        <f ca="1">+IF(OFFSET('Water Data'!$H$27,0,10*ROW('Water Data'!H47))="","",OFFSET('Water Data'!$H$27,0,10*ROW('Water Data'!H47)))</f>
        <v/>
      </c>
      <c r="CF53" s="369" t="str">
        <f ca="1">+IF(OFFSET('Water Data'!$H$28,0,10*ROW('Water Data'!H47))="","",OFFSET('Water Data'!$H$28,0,10*ROW('Water Data'!H47)))</f>
        <v/>
      </c>
      <c r="CG53" s="369" t="str">
        <f ca="1">+IF(OFFSET('Water Data'!$H$29,0,10*ROW('Water Data'!H47))="","",OFFSET('Water Data'!$H$29,0,10*ROW('Water Data'!H47)))</f>
        <v/>
      </c>
      <c r="CH53" s="369" t="str">
        <f ca="1">+IF(OFFSET('Water Data'!$I$27,0,10*ROW('Water Data'!I47))="","",OFFSET('Water Data'!$I$27,0,10*ROW('Water Data'!I47)))</f>
        <v/>
      </c>
      <c r="CI53" s="369" t="str">
        <f ca="1">+IF(OFFSET('Water Data'!$I$28,0,10*ROW('Water Data'!I47))="","",OFFSET('Water Data'!$I$28,0,10*ROW('Water Data'!I47)))</f>
        <v/>
      </c>
      <c r="CJ53" s="369" t="str">
        <f ca="1">+IF(OFFSET('Water Data'!$I$29,0,10*ROW('Water Data'!I47))="","",OFFSET('Water Data'!$I$29,0,10*ROW('Water Data'!I47)))</f>
        <v/>
      </c>
      <c r="CK53" s="369" t="str">
        <f ca="1">+IF(OFFSET('Sanitation Data'!$D$28,0,10*ROW('Sanitation Data'!D47))="","",OFFSET('Sanitation Data'!$D$28,0,10*ROW('Sanitation Data'!D47)))</f>
        <v/>
      </c>
      <c r="CL53" s="369" t="str">
        <f ca="1">+IF(OFFSET('Sanitation Data'!$D$29,0,10*ROW('Sanitation Data'!D47))="","",OFFSET('Sanitation Data'!$D$29,0,10*ROW('Sanitation Data'!D47)))</f>
        <v/>
      </c>
      <c r="CM53" s="369" t="str">
        <f ca="1">+IF(OFFSET('Sanitation Data'!$D$30,0,10*ROW('Sanitation Data'!D47))="","",OFFSET('Sanitation Data'!$D$30,0,10*ROW('Sanitation Data'!D47)))</f>
        <v/>
      </c>
      <c r="CN53" s="369" t="str">
        <f ca="1">+IF(OFFSET('Sanitation Data'!$D$31,0,10*ROW('Sanitation Data'!D47))="","",OFFSET('Sanitation Data'!$D$31,0,10*ROW('Sanitation Data'!D47)))</f>
        <v/>
      </c>
      <c r="CO53" s="369" t="str">
        <f ca="1">+IF(OFFSET('Sanitation Data'!$D$32,0,10*ROW('Sanitation Data'!D47))="","",OFFSET('Sanitation Data'!$D$32,0,10*ROW('Sanitation Data'!D47)))</f>
        <v/>
      </c>
      <c r="CP53" s="369" t="str">
        <f ca="1">+IF(OFFSET('Sanitation Data'!$E$28,0,10*ROW('Sanitation Data'!E47))="","",OFFSET('Sanitation Data'!$E$28,0,10*ROW('Sanitation Data'!E47)))</f>
        <v/>
      </c>
      <c r="CQ53" s="369" t="str">
        <f ca="1">+IF(OFFSET('Sanitation Data'!$E$29,0,10*ROW('Sanitation Data'!E47))="","",OFFSET('Sanitation Data'!$E$29,0,10*ROW('Sanitation Data'!E47)))</f>
        <v/>
      </c>
      <c r="CR53" s="369" t="str">
        <f ca="1">+IF(OFFSET('Sanitation Data'!$E$30,0,10*ROW('Sanitation Data'!E47))="","",OFFSET('Sanitation Data'!$E$30,0,10*ROW('Sanitation Data'!E47)))</f>
        <v/>
      </c>
      <c r="CS53" s="369" t="str">
        <f ca="1">+IF(OFFSET('Sanitation Data'!$E$31,0,10*ROW('Sanitation Data'!E47))="","",OFFSET('Sanitation Data'!$E$31,0,10*ROW('Sanitation Data'!E47)))</f>
        <v/>
      </c>
      <c r="CT53" s="369" t="str">
        <f ca="1">+IF(OFFSET('Sanitation Data'!$E$32,0,10*ROW('Sanitation Data'!E47))="","",OFFSET('Sanitation Data'!$E$32,0,10*ROW('Sanitation Data'!E47)))</f>
        <v/>
      </c>
      <c r="CU53" s="369" t="str">
        <f ca="1">+IF(OFFSET('Sanitation Data'!$F$28,0,10*ROW('Sanitation Data'!F47))="","",OFFSET('Sanitation Data'!$F$28,0,10*ROW('Sanitation Data'!F47)))</f>
        <v/>
      </c>
      <c r="CV53" s="369" t="str">
        <f ca="1">+IF(OFFSET('Sanitation Data'!$F$29,0,10*ROW('Sanitation Data'!F47))="","",OFFSET('Sanitation Data'!$F$29,0,10*ROW('Sanitation Data'!F47)))</f>
        <v/>
      </c>
      <c r="CW53" s="369" t="str">
        <f ca="1">+IF(OFFSET('Sanitation Data'!$F$30,0,10*ROW('Sanitation Data'!F47))="","",OFFSET('Sanitation Data'!$F$30,0,10*ROW('Sanitation Data'!F47)))</f>
        <v/>
      </c>
      <c r="CX53" s="369" t="str">
        <f ca="1">+IF(OFFSET('Sanitation Data'!$F$31,0,10*ROW('Sanitation Data'!F47))="","",OFFSET('Sanitation Data'!$F$31,0,10*ROW('Sanitation Data'!F47)))</f>
        <v/>
      </c>
      <c r="CY53" s="369" t="str">
        <f ca="1">+IF(OFFSET('Sanitation Data'!$F$32,0,10*ROW('Sanitation Data'!F47))="","",OFFSET('Sanitation Data'!$F$32,0,10*ROW('Sanitation Data'!F47)))</f>
        <v/>
      </c>
      <c r="CZ53" s="369" t="str">
        <f ca="1">+IF(OFFSET('Sanitation Data'!$G$28,0,10*ROW('Sanitation Data'!G47))="","",OFFSET('Sanitation Data'!$G$28,0,10*ROW('Sanitation Data'!G47)))</f>
        <v/>
      </c>
      <c r="DA53" s="369" t="str">
        <f ca="1">+IF(OFFSET('Sanitation Data'!$G$29,0,10*ROW('Sanitation Data'!G47))="","",OFFSET('Sanitation Data'!$G$29,0,10*ROW('Sanitation Data'!G47)))</f>
        <v/>
      </c>
      <c r="DB53" s="369" t="str">
        <f ca="1">+IF(OFFSET('Sanitation Data'!$G$30,0,10*ROW('Sanitation Data'!G47))="","",OFFSET('Sanitation Data'!$G$30,0,10*ROW('Sanitation Data'!G47)))</f>
        <v/>
      </c>
      <c r="DC53" s="369" t="str">
        <f ca="1">+IF(OFFSET('Sanitation Data'!$G$31,0,10*ROW('Sanitation Data'!G47))="","",OFFSET('Sanitation Data'!$G$31,0,10*ROW('Sanitation Data'!G47)))</f>
        <v/>
      </c>
      <c r="DD53" s="369" t="str">
        <f ca="1">+IF(OFFSET('Sanitation Data'!$G$32,0,10*ROW('Sanitation Data'!G47))="","",OFFSET('Sanitation Data'!$G$32,0,10*ROW('Sanitation Data'!G47)))</f>
        <v/>
      </c>
      <c r="DE53" s="369" t="str">
        <f ca="1">+IF(OFFSET('Sanitation Data'!$H$28,0,10*ROW('Sanitation Data'!H47))="","",OFFSET('Sanitation Data'!$H$28,0,10*ROW('Sanitation Data'!H47)))</f>
        <v/>
      </c>
      <c r="DF53" s="369" t="str">
        <f ca="1">+IF(OFFSET('Sanitation Data'!$H$29,0,10*ROW('Sanitation Data'!H47))="","",OFFSET('Sanitation Data'!$H$29,0,10*ROW('Sanitation Data'!H47)))</f>
        <v/>
      </c>
      <c r="DG53" s="369" t="str">
        <f ca="1">+IF(OFFSET('Sanitation Data'!$H$30,0,10*ROW('Sanitation Data'!H47))="","",OFFSET('Sanitation Data'!$H$30,0,10*ROW('Sanitation Data'!H47)))</f>
        <v/>
      </c>
      <c r="DH53" s="369" t="str">
        <f ca="1">+IF(OFFSET('Sanitation Data'!$H$31,0,10*ROW('Sanitation Data'!H47))="","",OFFSET('Sanitation Data'!$H$31,0,10*ROW('Sanitation Data'!H47)))</f>
        <v/>
      </c>
      <c r="DI53" s="369" t="str">
        <f ca="1">+IF(OFFSET('Sanitation Data'!$H$32,0,10*ROW('Sanitation Data'!H47))="","",OFFSET('Sanitation Data'!$H$32,0,10*ROW('Sanitation Data'!H47)))</f>
        <v/>
      </c>
      <c r="DJ53" s="369" t="str">
        <f ca="1">+IF(OFFSET('Sanitation Data'!$I$28,0,10*ROW('Sanitation Data'!I47))="","",OFFSET('Sanitation Data'!$I$28,0,10*ROW('Sanitation Data'!I47)))</f>
        <v/>
      </c>
      <c r="DK53" s="369" t="str">
        <f ca="1">+IF(OFFSET('Sanitation Data'!$I$29,0,10*ROW('Sanitation Data'!I47))="","",OFFSET('Sanitation Data'!$I$29,0,10*ROW('Sanitation Data'!I47)))</f>
        <v/>
      </c>
      <c r="DL53" s="369" t="str">
        <f ca="1">+IF(OFFSET('Sanitation Data'!$I$30,0,10*ROW('Sanitation Data'!I47))="","",OFFSET('Sanitation Data'!$I$30,0,10*ROW('Sanitation Data'!I47)))</f>
        <v/>
      </c>
      <c r="DM53" s="369" t="str">
        <f ca="1">+IF(OFFSET('Sanitation Data'!$I$31,0,10*ROW('Sanitation Data'!I47))="","",OFFSET('Sanitation Data'!$I$31,0,10*ROW('Sanitation Data'!I47)))</f>
        <v/>
      </c>
      <c r="DN53" s="369" t="str">
        <f ca="1">+IF(OFFSET('Sanitation Data'!$I$32,0,10*ROW('Sanitation Data'!I47))="","",OFFSET('Sanitation Data'!$I$32,0,10*ROW('Sanitation Data'!I47)))</f>
        <v/>
      </c>
      <c r="DO53" s="369" t="str">
        <f ca="1">+IF(OFFSET('Hygiene Data'!$D$11,0,10*ROW('Hygiene Data'!D47))="","",OFFSET('Hygiene Data'!$D$11,0,10*ROW('Hygiene Data'!D47)))</f>
        <v/>
      </c>
      <c r="DP53" s="369" t="str">
        <f ca="1">+IF(OFFSET('Hygiene Data'!$D$12,0,10*ROW('Hygiene Data'!D47))="","",OFFSET('Hygiene Data'!$D$12,0,10*ROW('Hygiene Data'!D47)))</f>
        <v/>
      </c>
      <c r="DQ53" s="369" t="str">
        <f ca="1">+IF(OFFSET('Hygiene Data'!$D$13,0,10*ROW('Hygiene Data'!D47))="","",OFFSET('Hygiene Data'!$D$13,0,10*ROW('Hygiene Data'!D47)))</f>
        <v/>
      </c>
      <c r="DR53" s="369" t="str">
        <f ca="1">+IF(OFFSET('Hygiene Data'!$E$11,0,10*ROW('Hygiene Data'!E47))="","",OFFSET('Hygiene Data'!$E$11,0,10*ROW('Hygiene Data'!E47)))</f>
        <v/>
      </c>
      <c r="DS53" s="369" t="str">
        <f ca="1">+IF(OFFSET('Hygiene Data'!$E$12,0,10*ROW('Hygiene Data'!E47))="","",OFFSET('Hygiene Data'!$E$12,0,10*ROW('Hygiene Data'!E47)))</f>
        <v/>
      </c>
      <c r="DT53" s="369" t="str">
        <f ca="1">+IF(OFFSET('Hygiene Data'!$E$13,0,10*ROW('Hygiene Data'!E47))="","",OFFSET('Hygiene Data'!$E$13,0,10*ROW('Hygiene Data'!E47)))</f>
        <v/>
      </c>
      <c r="DU53" s="369" t="str">
        <f ca="1">+IF(OFFSET('Hygiene Data'!$F$11,0,10*ROW('Hygiene Data'!F47))="","",OFFSET('Hygiene Data'!$F$11,0,10*ROW('Hygiene Data'!F47)))</f>
        <v/>
      </c>
      <c r="DV53" s="369" t="str">
        <f ca="1">+IF(OFFSET('Hygiene Data'!$F$12,0,10*ROW('Hygiene Data'!F47))="","",OFFSET('Hygiene Data'!$F$12,0,10*ROW('Hygiene Data'!F47)))</f>
        <v/>
      </c>
      <c r="DW53" s="369" t="str">
        <f ca="1">+IF(OFFSET('Hygiene Data'!$F$13,0,10*ROW('Hygiene Data'!F47))="","",OFFSET('Hygiene Data'!$F$13,0,10*ROW('Hygiene Data'!F47)))</f>
        <v/>
      </c>
      <c r="DX53" s="369" t="str">
        <f ca="1">+IF(OFFSET('Hygiene Data'!$G$11,0,10*ROW('Hygiene Data'!G47))="","",OFFSET('Hygiene Data'!$G$11,0,10*ROW('Hygiene Data'!G47)))</f>
        <v/>
      </c>
      <c r="DY53" s="369" t="str">
        <f ca="1">+IF(OFFSET('Hygiene Data'!$G$12,0,10*ROW('Hygiene Data'!G47))="","",OFFSET('Hygiene Data'!$G$12,0,10*ROW('Hygiene Data'!G47)))</f>
        <v/>
      </c>
      <c r="DZ53" s="369" t="str">
        <f ca="1">+IF(OFFSET('Hygiene Data'!$G$13,0,10*ROW('Hygiene Data'!G47))="","",OFFSET('Hygiene Data'!$G$13,0,10*ROW('Hygiene Data'!G47)))</f>
        <v/>
      </c>
      <c r="EA53" s="369" t="str">
        <f ca="1">+IF(OFFSET('Hygiene Data'!$H$11,0,10*ROW('Hygiene Data'!H47))="","",OFFSET('Hygiene Data'!$H$11,0,10*ROW('Hygiene Data'!H47)))</f>
        <v/>
      </c>
      <c r="EB53" s="369" t="str">
        <f ca="1">+IF(OFFSET('Hygiene Data'!$H$12,0,10*ROW('Hygiene Data'!H47))="","",OFFSET('Hygiene Data'!$H$12,0,10*ROW('Hygiene Data'!H47)))</f>
        <v/>
      </c>
      <c r="EC53" s="369" t="str">
        <f ca="1">+IF(OFFSET('Hygiene Data'!$H$13,0,10*ROW('Hygiene Data'!H47))="","",OFFSET('Hygiene Data'!$H$13,0,10*ROW('Hygiene Data'!H47)))</f>
        <v/>
      </c>
      <c r="ED53" s="369" t="str">
        <f ca="1">+IF(OFFSET('Hygiene Data'!$I$11,0,10*ROW('Hygiene Data'!I47))="","",OFFSET('Hygiene Data'!$I$11,0,10*ROW('Hygiene Data'!I47)))</f>
        <v/>
      </c>
      <c r="EE53" s="369" t="str">
        <f ca="1">+IF(OFFSET('Hygiene Data'!$I$12,0,10*ROW('Hygiene Data'!I47))="","",OFFSET('Hygiene Data'!$I$12,0,10*ROW('Hygiene Data'!I47)))</f>
        <v/>
      </c>
      <c r="EF53" s="369" t="str">
        <f ca="1">+IF(OFFSET('Hygiene Data'!$I$13,0,10*ROW('Hygiene Data'!I47))="","",OFFSET('Hygiene Data'!$I$13,0,10*ROW('Hygiene Data'!I47)))</f>
        <v/>
      </c>
    </row>
    <row r="54" spans="1:136" x14ac:dyDescent="0.25">
      <c r="A54" s="478" t="str">
        <f ca="1">+IF(OFFSET('Water Data'!$B$2,0,10*ROW('Water Data'!E48))="","",OFFSET('Water Data'!$B$2,0,10*ROW('Water Data'!E48)))</f>
        <v/>
      </c>
      <c r="B54" s="47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5" t="str">
        <f t="shared" ca="1" si="0"/>
        <v/>
      </c>
      <c r="D54" s="50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9" t="str">
        <f ca="1">+IF(OFFSET('Water Data'!$D$27,0,10*ROW('Water Data'!D48))="","",OFFSET('Water Data'!$D$27,0,10*ROW('Water Data'!D48)))</f>
        <v/>
      </c>
      <c r="BT54" s="369" t="str">
        <f ca="1">+IF(OFFSET('Water Data'!$D$28,0,10*ROW('Water Data'!D48))="","",OFFSET('Water Data'!$D$28,0,10*ROW('Water Data'!D48)))</f>
        <v/>
      </c>
      <c r="BU54" s="369" t="str">
        <f ca="1">+IF(OFFSET('Water Data'!$D$29,0,10*ROW('Water Data'!D48))="","",OFFSET('Water Data'!$D$29,0,10*ROW('Water Data'!D48)))</f>
        <v/>
      </c>
      <c r="BV54" s="369" t="str">
        <f ca="1">+IF(OFFSET('Water Data'!$E$27,0,10*ROW('Water Data'!E48))="","",OFFSET('Water Data'!$E$27,0,10*ROW('Water Data'!E48)))</f>
        <v/>
      </c>
      <c r="BW54" s="369" t="str">
        <f ca="1">+IF(OFFSET('Water Data'!$E$28,0,10*ROW('Water Data'!E48))="","",OFFSET('Water Data'!$E$28,0,10*ROW('Water Data'!E48)))</f>
        <v/>
      </c>
      <c r="BX54" s="369" t="str">
        <f ca="1">+IF(OFFSET('Water Data'!$E$29,0,10*ROW('Water Data'!E48))="","",OFFSET('Water Data'!$E$29,0,10*ROW('Water Data'!E48)))</f>
        <v/>
      </c>
      <c r="BY54" s="369" t="str">
        <f ca="1">+IF(OFFSET('Water Data'!$F$27,0,10*ROW('Water Data'!F48))="","",OFFSET('Water Data'!$F$27,0,10*ROW('Water Data'!F48)))</f>
        <v/>
      </c>
      <c r="BZ54" s="369" t="str">
        <f ca="1">+IF(OFFSET('Water Data'!$F$28,0,10*ROW('Water Data'!F48))="","",OFFSET('Water Data'!$F$28,0,10*ROW('Water Data'!F48)))</f>
        <v/>
      </c>
      <c r="CA54" s="369" t="str">
        <f ca="1">+IF(OFFSET('Water Data'!$F$29,0,10*ROW('Water Data'!F48))="","",OFFSET('Water Data'!$F$29,0,10*ROW('Water Data'!F48)))</f>
        <v/>
      </c>
      <c r="CB54" s="369" t="str">
        <f ca="1">+IF(OFFSET('Water Data'!$G$27,0,10*ROW('Water Data'!G48))="","",OFFSET('Water Data'!$G$27,0,10*ROW('Water Data'!G48)))</f>
        <v/>
      </c>
      <c r="CC54" s="369" t="str">
        <f ca="1">+IF(OFFSET('Water Data'!$G$28,0,10*ROW('Water Data'!G48))="","",OFFSET('Water Data'!$G$28,0,10*ROW('Water Data'!G48)))</f>
        <v/>
      </c>
      <c r="CD54" s="369" t="str">
        <f ca="1">+IF(OFFSET('Water Data'!$G$29,0,10*ROW('Water Data'!G48))="","",OFFSET('Water Data'!$G$29,0,10*ROW('Water Data'!G48)))</f>
        <v/>
      </c>
      <c r="CE54" s="369" t="str">
        <f ca="1">+IF(OFFSET('Water Data'!$H$27,0,10*ROW('Water Data'!H48))="","",OFFSET('Water Data'!$H$27,0,10*ROW('Water Data'!H48)))</f>
        <v/>
      </c>
      <c r="CF54" s="369" t="str">
        <f ca="1">+IF(OFFSET('Water Data'!$H$28,0,10*ROW('Water Data'!H48))="","",OFFSET('Water Data'!$H$28,0,10*ROW('Water Data'!H48)))</f>
        <v/>
      </c>
      <c r="CG54" s="369" t="str">
        <f ca="1">+IF(OFFSET('Water Data'!$H$29,0,10*ROW('Water Data'!H48))="","",OFFSET('Water Data'!$H$29,0,10*ROW('Water Data'!H48)))</f>
        <v/>
      </c>
      <c r="CH54" s="369" t="str">
        <f ca="1">+IF(OFFSET('Water Data'!$I$27,0,10*ROW('Water Data'!I48))="","",OFFSET('Water Data'!$I$27,0,10*ROW('Water Data'!I48)))</f>
        <v/>
      </c>
      <c r="CI54" s="369" t="str">
        <f ca="1">+IF(OFFSET('Water Data'!$I$28,0,10*ROW('Water Data'!I48))="","",OFFSET('Water Data'!$I$28,0,10*ROW('Water Data'!I48)))</f>
        <v/>
      </c>
      <c r="CJ54" s="369" t="str">
        <f ca="1">+IF(OFFSET('Water Data'!$I$29,0,10*ROW('Water Data'!I48))="","",OFFSET('Water Data'!$I$29,0,10*ROW('Water Data'!I48)))</f>
        <v/>
      </c>
      <c r="CK54" s="369" t="str">
        <f ca="1">+IF(OFFSET('Sanitation Data'!$D$28,0,10*ROW('Sanitation Data'!D48))="","",OFFSET('Sanitation Data'!$D$28,0,10*ROW('Sanitation Data'!D48)))</f>
        <v/>
      </c>
      <c r="CL54" s="369" t="str">
        <f ca="1">+IF(OFFSET('Sanitation Data'!$D$29,0,10*ROW('Sanitation Data'!D48))="","",OFFSET('Sanitation Data'!$D$29,0,10*ROW('Sanitation Data'!D48)))</f>
        <v/>
      </c>
      <c r="CM54" s="369" t="str">
        <f ca="1">+IF(OFFSET('Sanitation Data'!$D$30,0,10*ROW('Sanitation Data'!D48))="","",OFFSET('Sanitation Data'!$D$30,0,10*ROW('Sanitation Data'!D48)))</f>
        <v/>
      </c>
      <c r="CN54" s="369" t="str">
        <f ca="1">+IF(OFFSET('Sanitation Data'!$D$31,0,10*ROW('Sanitation Data'!D48))="","",OFFSET('Sanitation Data'!$D$31,0,10*ROW('Sanitation Data'!D48)))</f>
        <v/>
      </c>
      <c r="CO54" s="369" t="str">
        <f ca="1">+IF(OFFSET('Sanitation Data'!$D$32,0,10*ROW('Sanitation Data'!D48))="","",OFFSET('Sanitation Data'!$D$32,0,10*ROW('Sanitation Data'!D48)))</f>
        <v/>
      </c>
      <c r="CP54" s="369" t="str">
        <f ca="1">+IF(OFFSET('Sanitation Data'!$E$28,0,10*ROW('Sanitation Data'!E48))="","",OFFSET('Sanitation Data'!$E$28,0,10*ROW('Sanitation Data'!E48)))</f>
        <v/>
      </c>
      <c r="CQ54" s="369" t="str">
        <f ca="1">+IF(OFFSET('Sanitation Data'!$E$29,0,10*ROW('Sanitation Data'!E48))="","",OFFSET('Sanitation Data'!$E$29,0,10*ROW('Sanitation Data'!E48)))</f>
        <v/>
      </c>
      <c r="CR54" s="369" t="str">
        <f ca="1">+IF(OFFSET('Sanitation Data'!$E$30,0,10*ROW('Sanitation Data'!E48))="","",OFFSET('Sanitation Data'!$E$30,0,10*ROW('Sanitation Data'!E48)))</f>
        <v/>
      </c>
      <c r="CS54" s="369" t="str">
        <f ca="1">+IF(OFFSET('Sanitation Data'!$E$31,0,10*ROW('Sanitation Data'!E48))="","",OFFSET('Sanitation Data'!$E$31,0,10*ROW('Sanitation Data'!E48)))</f>
        <v/>
      </c>
      <c r="CT54" s="369" t="str">
        <f ca="1">+IF(OFFSET('Sanitation Data'!$E$32,0,10*ROW('Sanitation Data'!E48))="","",OFFSET('Sanitation Data'!$E$32,0,10*ROW('Sanitation Data'!E48)))</f>
        <v/>
      </c>
      <c r="CU54" s="369" t="str">
        <f ca="1">+IF(OFFSET('Sanitation Data'!$F$28,0,10*ROW('Sanitation Data'!F48))="","",OFFSET('Sanitation Data'!$F$28,0,10*ROW('Sanitation Data'!F48)))</f>
        <v/>
      </c>
      <c r="CV54" s="369" t="str">
        <f ca="1">+IF(OFFSET('Sanitation Data'!$F$29,0,10*ROW('Sanitation Data'!F48))="","",OFFSET('Sanitation Data'!$F$29,0,10*ROW('Sanitation Data'!F48)))</f>
        <v/>
      </c>
      <c r="CW54" s="369" t="str">
        <f ca="1">+IF(OFFSET('Sanitation Data'!$F$30,0,10*ROW('Sanitation Data'!F48))="","",OFFSET('Sanitation Data'!$F$30,0,10*ROW('Sanitation Data'!F48)))</f>
        <v/>
      </c>
      <c r="CX54" s="369" t="str">
        <f ca="1">+IF(OFFSET('Sanitation Data'!$F$31,0,10*ROW('Sanitation Data'!F48))="","",OFFSET('Sanitation Data'!$F$31,0,10*ROW('Sanitation Data'!F48)))</f>
        <v/>
      </c>
      <c r="CY54" s="369" t="str">
        <f ca="1">+IF(OFFSET('Sanitation Data'!$F$32,0,10*ROW('Sanitation Data'!F48))="","",OFFSET('Sanitation Data'!$F$32,0,10*ROW('Sanitation Data'!F48)))</f>
        <v/>
      </c>
      <c r="CZ54" s="369" t="str">
        <f ca="1">+IF(OFFSET('Sanitation Data'!$G$28,0,10*ROW('Sanitation Data'!G48))="","",OFFSET('Sanitation Data'!$G$28,0,10*ROW('Sanitation Data'!G48)))</f>
        <v/>
      </c>
      <c r="DA54" s="369" t="str">
        <f ca="1">+IF(OFFSET('Sanitation Data'!$G$29,0,10*ROW('Sanitation Data'!G48))="","",OFFSET('Sanitation Data'!$G$29,0,10*ROW('Sanitation Data'!G48)))</f>
        <v/>
      </c>
      <c r="DB54" s="369" t="str">
        <f ca="1">+IF(OFFSET('Sanitation Data'!$G$30,0,10*ROW('Sanitation Data'!G48))="","",OFFSET('Sanitation Data'!$G$30,0,10*ROW('Sanitation Data'!G48)))</f>
        <v/>
      </c>
      <c r="DC54" s="369" t="str">
        <f ca="1">+IF(OFFSET('Sanitation Data'!$G$31,0,10*ROW('Sanitation Data'!G48))="","",OFFSET('Sanitation Data'!$G$31,0,10*ROW('Sanitation Data'!G48)))</f>
        <v/>
      </c>
      <c r="DD54" s="369" t="str">
        <f ca="1">+IF(OFFSET('Sanitation Data'!$G$32,0,10*ROW('Sanitation Data'!G48))="","",OFFSET('Sanitation Data'!$G$32,0,10*ROW('Sanitation Data'!G48)))</f>
        <v/>
      </c>
      <c r="DE54" s="369" t="str">
        <f ca="1">+IF(OFFSET('Sanitation Data'!$H$28,0,10*ROW('Sanitation Data'!H48))="","",OFFSET('Sanitation Data'!$H$28,0,10*ROW('Sanitation Data'!H48)))</f>
        <v/>
      </c>
      <c r="DF54" s="369" t="str">
        <f ca="1">+IF(OFFSET('Sanitation Data'!$H$29,0,10*ROW('Sanitation Data'!H48))="","",OFFSET('Sanitation Data'!$H$29,0,10*ROW('Sanitation Data'!H48)))</f>
        <v/>
      </c>
      <c r="DG54" s="369" t="str">
        <f ca="1">+IF(OFFSET('Sanitation Data'!$H$30,0,10*ROW('Sanitation Data'!H48))="","",OFFSET('Sanitation Data'!$H$30,0,10*ROW('Sanitation Data'!H48)))</f>
        <v/>
      </c>
      <c r="DH54" s="369" t="str">
        <f ca="1">+IF(OFFSET('Sanitation Data'!$H$31,0,10*ROW('Sanitation Data'!H48))="","",OFFSET('Sanitation Data'!$H$31,0,10*ROW('Sanitation Data'!H48)))</f>
        <v/>
      </c>
      <c r="DI54" s="369" t="str">
        <f ca="1">+IF(OFFSET('Sanitation Data'!$H$32,0,10*ROW('Sanitation Data'!H48))="","",OFFSET('Sanitation Data'!$H$32,0,10*ROW('Sanitation Data'!H48)))</f>
        <v/>
      </c>
      <c r="DJ54" s="369" t="str">
        <f ca="1">+IF(OFFSET('Sanitation Data'!$I$28,0,10*ROW('Sanitation Data'!I48))="","",OFFSET('Sanitation Data'!$I$28,0,10*ROW('Sanitation Data'!I48)))</f>
        <v/>
      </c>
      <c r="DK54" s="369" t="str">
        <f ca="1">+IF(OFFSET('Sanitation Data'!$I$29,0,10*ROW('Sanitation Data'!I48))="","",OFFSET('Sanitation Data'!$I$29,0,10*ROW('Sanitation Data'!I48)))</f>
        <v/>
      </c>
      <c r="DL54" s="369" t="str">
        <f ca="1">+IF(OFFSET('Sanitation Data'!$I$30,0,10*ROW('Sanitation Data'!I48))="","",OFFSET('Sanitation Data'!$I$30,0,10*ROW('Sanitation Data'!I48)))</f>
        <v/>
      </c>
      <c r="DM54" s="369" t="str">
        <f ca="1">+IF(OFFSET('Sanitation Data'!$I$31,0,10*ROW('Sanitation Data'!I48))="","",OFFSET('Sanitation Data'!$I$31,0,10*ROW('Sanitation Data'!I48)))</f>
        <v/>
      </c>
      <c r="DN54" s="369" t="str">
        <f ca="1">+IF(OFFSET('Sanitation Data'!$I$32,0,10*ROW('Sanitation Data'!I48))="","",OFFSET('Sanitation Data'!$I$32,0,10*ROW('Sanitation Data'!I48)))</f>
        <v/>
      </c>
      <c r="DO54" s="369" t="str">
        <f ca="1">+IF(OFFSET('Hygiene Data'!$D$11,0,10*ROW('Hygiene Data'!D48))="","",OFFSET('Hygiene Data'!$D$11,0,10*ROW('Hygiene Data'!D48)))</f>
        <v/>
      </c>
      <c r="DP54" s="369" t="str">
        <f ca="1">+IF(OFFSET('Hygiene Data'!$D$12,0,10*ROW('Hygiene Data'!D48))="","",OFFSET('Hygiene Data'!$D$12,0,10*ROW('Hygiene Data'!D48)))</f>
        <v/>
      </c>
      <c r="DQ54" s="369" t="str">
        <f ca="1">+IF(OFFSET('Hygiene Data'!$D$13,0,10*ROW('Hygiene Data'!D48))="","",OFFSET('Hygiene Data'!$D$13,0,10*ROW('Hygiene Data'!D48)))</f>
        <v/>
      </c>
      <c r="DR54" s="369" t="str">
        <f ca="1">+IF(OFFSET('Hygiene Data'!$E$11,0,10*ROW('Hygiene Data'!E48))="","",OFFSET('Hygiene Data'!$E$11,0,10*ROW('Hygiene Data'!E48)))</f>
        <v/>
      </c>
      <c r="DS54" s="369" t="str">
        <f ca="1">+IF(OFFSET('Hygiene Data'!$E$12,0,10*ROW('Hygiene Data'!E48))="","",OFFSET('Hygiene Data'!$E$12,0,10*ROW('Hygiene Data'!E48)))</f>
        <v/>
      </c>
      <c r="DT54" s="369" t="str">
        <f ca="1">+IF(OFFSET('Hygiene Data'!$E$13,0,10*ROW('Hygiene Data'!E48))="","",OFFSET('Hygiene Data'!$E$13,0,10*ROW('Hygiene Data'!E48)))</f>
        <v/>
      </c>
      <c r="DU54" s="369" t="str">
        <f ca="1">+IF(OFFSET('Hygiene Data'!$F$11,0,10*ROW('Hygiene Data'!F48))="","",OFFSET('Hygiene Data'!$F$11,0,10*ROW('Hygiene Data'!F48)))</f>
        <v/>
      </c>
      <c r="DV54" s="369" t="str">
        <f ca="1">+IF(OFFSET('Hygiene Data'!$F$12,0,10*ROW('Hygiene Data'!F48))="","",OFFSET('Hygiene Data'!$F$12,0,10*ROW('Hygiene Data'!F48)))</f>
        <v/>
      </c>
      <c r="DW54" s="369" t="str">
        <f ca="1">+IF(OFFSET('Hygiene Data'!$F$13,0,10*ROW('Hygiene Data'!F48))="","",OFFSET('Hygiene Data'!$F$13,0,10*ROW('Hygiene Data'!F48)))</f>
        <v/>
      </c>
      <c r="DX54" s="369" t="str">
        <f ca="1">+IF(OFFSET('Hygiene Data'!$G$11,0,10*ROW('Hygiene Data'!G48))="","",OFFSET('Hygiene Data'!$G$11,0,10*ROW('Hygiene Data'!G48)))</f>
        <v/>
      </c>
      <c r="DY54" s="369" t="str">
        <f ca="1">+IF(OFFSET('Hygiene Data'!$G$12,0,10*ROW('Hygiene Data'!G48))="","",OFFSET('Hygiene Data'!$G$12,0,10*ROW('Hygiene Data'!G48)))</f>
        <v/>
      </c>
      <c r="DZ54" s="369" t="str">
        <f ca="1">+IF(OFFSET('Hygiene Data'!$G$13,0,10*ROW('Hygiene Data'!G48))="","",OFFSET('Hygiene Data'!$G$13,0,10*ROW('Hygiene Data'!G48)))</f>
        <v/>
      </c>
      <c r="EA54" s="369" t="str">
        <f ca="1">+IF(OFFSET('Hygiene Data'!$H$11,0,10*ROW('Hygiene Data'!H48))="","",OFFSET('Hygiene Data'!$H$11,0,10*ROW('Hygiene Data'!H48)))</f>
        <v/>
      </c>
      <c r="EB54" s="369" t="str">
        <f ca="1">+IF(OFFSET('Hygiene Data'!$H$12,0,10*ROW('Hygiene Data'!H48))="","",OFFSET('Hygiene Data'!$H$12,0,10*ROW('Hygiene Data'!H48)))</f>
        <v/>
      </c>
      <c r="EC54" s="369" t="str">
        <f ca="1">+IF(OFFSET('Hygiene Data'!$H$13,0,10*ROW('Hygiene Data'!H48))="","",OFFSET('Hygiene Data'!$H$13,0,10*ROW('Hygiene Data'!H48)))</f>
        <v/>
      </c>
      <c r="ED54" s="369" t="str">
        <f ca="1">+IF(OFFSET('Hygiene Data'!$I$11,0,10*ROW('Hygiene Data'!I48))="","",OFFSET('Hygiene Data'!$I$11,0,10*ROW('Hygiene Data'!I48)))</f>
        <v/>
      </c>
      <c r="EE54" s="369" t="str">
        <f ca="1">+IF(OFFSET('Hygiene Data'!$I$12,0,10*ROW('Hygiene Data'!I48))="","",OFFSET('Hygiene Data'!$I$12,0,10*ROW('Hygiene Data'!I48)))</f>
        <v/>
      </c>
      <c r="EF54" s="369" t="str">
        <f ca="1">+IF(OFFSET('Hygiene Data'!$I$13,0,10*ROW('Hygiene Data'!I48))="","",OFFSET('Hygiene Data'!$I$13,0,10*ROW('Hygiene Data'!I48)))</f>
        <v/>
      </c>
    </row>
    <row r="55" spans="1:136" x14ac:dyDescent="0.25">
      <c r="A55" s="478" t="str">
        <f ca="1">+IF(OFFSET('Water Data'!$B$2,0,10*ROW('Water Data'!E49))="","",OFFSET('Water Data'!$B$2,0,10*ROW('Water Data'!E49)))</f>
        <v/>
      </c>
      <c r="B55" s="47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5" t="str">
        <f t="shared" ca="1" si="0"/>
        <v/>
      </c>
      <c r="D55" s="50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9" t="str">
        <f ca="1">+IF(OFFSET('Water Data'!$D$27,0,10*ROW('Water Data'!D49))="","",OFFSET('Water Data'!$D$27,0,10*ROW('Water Data'!D49)))</f>
        <v/>
      </c>
      <c r="BT55" s="369" t="str">
        <f ca="1">+IF(OFFSET('Water Data'!$D$28,0,10*ROW('Water Data'!D49))="","",OFFSET('Water Data'!$D$28,0,10*ROW('Water Data'!D49)))</f>
        <v/>
      </c>
      <c r="BU55" s="369" t="str">
        <f ca="1">+IF(OFFSET('Water Data'!$D$29,0,10*ROW('Water Data'!D49))="","",OFFSET('Water Data'!$D$29,0,10*ROW('Water Data'!D49)))</f>
        <v/>
      </c>
      <c r="BV55" s="369" t="str">
        <f ca="1">+IF(OFFSET('Water Data'!$E$27,0,10*ROW('Water Data'!E49))="","",OFFSET('Water Data'!$E$27,0,10*ROW('Water Data'!E49)))</f>
        <v/>
      </c>
      <c r="BW55" s="369" t="str">
        <f ca="1">+IF(OFFSET('Water Data'!$E$28,0,10*ROW('Water Data'!E49))="","",OFFSET('Water Data'!$E$28,0,10*ROW('Water Data'!E49)))</f>
        <v/>
      </c>
      <c r="BX55" s="369" t="str">
        <f ca="1">+IF(OFFSET('Water Data'!$E$29,0,10*ROW('Water Data'!E49))="","",OFFSET('Water Data'!$E$29,0,10*ROW('Water Data'!E49)))</f>
        <v/>
      </c>
      <c r="BY55" s="369" t="str">
        <f ca="1">+IF(OFFSET('Water Data'!$F$27,0,10*ROW('Water Data'!F49))="","",OFFSET('Water Data'!$F$27,0,10*ROW('Water Data'!F49)))</f>
        <v/>
      </c>
      <c r="BZ55" s="369" t="str">
        <f ca="1">+IF(OFFSET('Water Data'!$F$28,0,10*ROW('Water Data'!F49))="","",OFFSET('Water Data'!$F$28,0,10*ROW('Water Data'!F49)))</f>
        <v/>
      </c>
      <c r="CA55" s="369" t="str">
        <f ca="1">+IF(OFFSET('Water Data'!$F$29,0,10*ROW('Water Data'!F49))="","",OFFSET('Water Data'!$F$29,0,10*ROW('Water Data'!F49)))</f>
        <v/>
      </c>
      <c r="CB55" s="369" t="str">
        <f ca="1">+IF(OFFSET('Water Data'!$G$27,0,10*ROW('Water Data'!G49))="","",OFFSET('Water Data'!$G$27,0,10*ROW('Water Data'!G49)))</f>
        <v/>
      </c>
      <c r="CC55" s="369" t="str">
        <f ca="1">+IF(OFFSET('Water Data'!$G$28,0,10*ROW('Water Data'!G49))="","",OFFSET('Water Data'!$G$28,0,10*ROW('Water Data'!G49)))</f>
        <v/>
      </c>
      <c r="CD55" s="369" t="str">
        <f ca="1">+IF(OFFSET('Water Data'!$G$29,0,10*ROW('Water Data'!G49))="","",OFFSET('Water Data'!$G$29,0,10*ROW('Water Data'!G49)))</f>
        <v/>
      </c>
      <c r="CE55" s="369" t="str">
        <f ca="1">+IF(OFFSET('Water Data'!$H$27,0,10*ROW('Water Data'!H49))="","",OFFSET('Water Data'!$H$27,0,10*ROW('Water Data'!H49)))</f>
        <v/>
      </c>
      <c r="CF55" s="369" t="str">
        <f ca="1">+IF(OFFSET('Water Data'!$H$28,0,10*ROW('Water Data'!H49))="","",OFFSET('Water Data'!$H$28,0,10*ROW('Water Data'!H49)))</f>
        <v/>
      </c>
      <c r="CG55" s="369" t="str">
        <f ca="1">+IF(OFFSET('Water Data'!$H$29,0,10*ROW('Water Data'!H49))="","",OFFSET('Water Data'!$H$29,0,10*ROW('Water Data'!H49)))</f>
        <v/>
      </c>
      <c r="CH55" s="369" t="str">
        <f ca="1">+IF(OFFSET('Water Data'!$I$27,0,10*ROW('Water Data'!I49))="","",OFFSET('Water Data'!$I$27,0,10*ROW('Water Data'!I49)))</f>
        <v/>
      </c>
      <c r="CI55" s="369" t="str">
        <f ca="1">+IF(OFFSET('Water Data'!$I$28,0,10*ROW('Water Data'!I49))="","",OFFSET('Water Data'!$I$28,0,10*ROW('Water Data'!I49)))</f>
        <v/>
      </c>
      <c r="CJ55" s="369" t="str">
        <f ca="1">+IF(OFFSET('Water Data'!$I$29,0,10*ROW('Water Data'!I49))="","",OFFSET('Water Data'!$I$29,0,10*ROW('Water Data'!I49)))</f>
        <v/>
      </c>
      <c r="CK55" s="369" t="str">
        <f ca="1">+IF(OFFSET('Sanitation Data'!$D$28,0,10*ROW('Sanitation Data'!D49))="","",OFFSET('Sanitation Data'!$D$28,0,10*ROW('Sanitation Data'!D49)))</f>
        <v/>
      </c>
      <c r="CL55" s="369" t="str">
        <f ca="1">+IF(OFFSET('Sanitation Data'!$D$29,0,10*ROW('Sanitation Data'!D49))="","",OFFSET('Sanitation Data'!$D$29,0,10*ROW('Sanitation Data'!D49)))</f>
        <v/>
      </c>
      <c r="CM55" s="369" t="str">
        <f ca="1">+IF(OFFSET('Sanitation Data'!$D$30,0,10*ROW('Sanitation Data'!D49))="","",OFFSET('Sanitation Data'!$D$30,0,10*ROW('Sanitation Data'!D49)))</f>
        <v/>
      </c>
      <c r="CN55" s="369" t="str">
        <f ca="1">+IF(OFFSET('Sanitation Data'!$D$31,0,10*ROW('Sanitation Data'!D49))="","",OFFSET('Sanitation Data'!$D$31,0,10*ROW('Sanitation Data'!D49)))</f>
        <v/>
      </c>
      <c r="CO55" s="369" t="str">
        <f ca="1">+IF(OFFSET('Sanitation Data'!$D$32,0,10*ROW('Sanitation Data'!D49))="","",OFFSET('Sanitation Data'!$D$32,0,10*ROW('Sanitation Data'!D49)))</f>
        <v/>
      </c>
      <c r="CP55" s="369" t="str">
        <f ca="1">+IF(OFFSET('Sanitation Data'!$E$28,0,10*ROW('Sanitation Data'!E49))="","",OFFSET('Sanitation Data'!$E$28,0,10*ROW('Sanitation Data'!E49)))</f>
        <v/>
      </c>
      <c r="CQ55" s="369" t="str">
        <f ca="1">+IF(OFFSET('Sanitation Data'!$E$29,0,10*ROW('Sanitation Data'!E49))="","",OFFSET('Sanitation Data'!$E$29,0,10*ROW('Sanitation Data'!E49)))</f>
        <v/>
      </c>
      <c r="CR55" s="369" t="str">
        <f ca="1">+IF(OFFSET('Sanitation Data'!$E$30,0,10*ROW('Sanitation Data'!E49))="","",OFFSET('Sanitation Data'!$E$30,0,10*ROW('Sanitation Data'!E49)))</f>
        <v/>
      </c>
      <c r="CS55" s="369" t="str">
        <f ca="1">+IF(OFFSET('Sanitation Data'!$E$31,0,10*ROW('Sanitation Data'!E49))="","",OFFSET('Sanitation Data'!$E$31,0,10*ROW('Sanitation Data'!E49)))</f>
        <v/>
      </c>
      <c r="CT55" s="369" t="str">
        <f ca="1">+IF(OFFSET('Sanitation Data'!$E$32,0,10*ROW('Sanitation Data'!E49))="","",OFFSET('Sanitation Data'!$E$32,0,10*ROW('Sanitation Data'!E49)))</f>
        <v/>
      </c>
      <c r="CU55" s="369" t="str">
        <f ca="1">+IF(OFFSET('Sanitation Data'!$F$28,0,10*ROW('Sanitation Data'!F49))="","",OFFSET('Sanitation Data'!$F$28,0,10*ROW('Sanitation Data'!F49)))</f>
        <v/>
      </c>
      <c r="CV55" s="369" t="str">
        <f ca="1">+IF(OFFSET('Sanitation Data'!$F$29,0,10*ROW('Sanitation Data'!F49))="","",OFFSET('Sanitation Data'!$F$29,0,10*ROW('Sanitation Data'!F49)))</f>
        <v/>
      </c>
      <c r="CW55" s="369" t="str">
        <f ca="1">+IF(OFFSET('Sanitation Data'!$F$30,0,10*ROW('Sanitation Data'!F49))="","",OFFSET('Sanitation Data'!$F$30,0,10*ROW('Sanitation Data'!F49)))</f>
        <v/>
      </c>
      <c r="CX55" s="369" t="str">
        <f ca="1">+IF(OFFSET('Sanitation Data'!$F$31,0,10*ROW('Sanitation Data'!F49))="","",OFFSET('Sanitation Data'!$F$31,0,10*ROW('Sanitation Data'!F49)))</f>
        <v/>
      </c>
      <c r="CY55" s="369" t="str">
        <f ca="1">+IF(OFFSET('Sanitation Data'!$F$32,0,10*ROW('Sanitation Data'!F49))="","",OFFSET('Sanitation Data'!$F$32,0,10*ROW('Sanitation Data'!F49)))</f>
        <v/>
      </c>
      <c r="CZ55" s="369" t="str">
        <f ca="1">+IF(OFFSET('Sanitation Data'!$G$28,0,10*ROW('Sanitation Data'!G49))="","",OFFSET('Sanitation Data'!$G$28,0,10*ROW('Sanitation Data'!G49)))</f>
        <v/>
      </c>
      <c r="DA55" s="369" t="str">
        <f ca="1">+IF(OFFSET('Sanitation Data'!$G$29,0,10*ROW('Sanitation Data'!G49))="","",OFFSET('Sanitation Data'!$G$29,0,10*ROW('Sanitation Data'!G49)))</f>
        <v/>
      </c>
      <c r="DB55" s="369" t="str">
        <f ca="1">+IF(OFFSET('Sanitation Data'!$G$30,0,10*ROW('Sanitation Data'!G49))="","",OFFSET('Sanitation Data'!$G$30,0,10*ROW('Sanitation Data'!G49)))</f>
        <v/>
      </c>
      <c r="DC55" s="369" t="str">
        <f ca="1">+IF(OFFSET('Sanitation Data'!$G$31,0,10*ROW('Sanitation Data'!G49))="","",OFFSET('Sanitation Data'!$G$31,0,10*ROW('Sanitation Data'!G49)))</f>
        <v/>
      </c>
      <c r="DD55" s="369" t="str">
        <f ca="1">+IF(OFFSET('Sanitation Data'!$G$32,0,10*ROW('Sanitation Data'!G49))="","",OFFSET('Sanitation Data'!$G$32,0,10*ROW('Sanitation Data'!G49)))</f>
        <v/>
      </c>
      <c r="DE55" s="369" t="str">
        <f ca="1">+IF(OFFSET('Sanitation Data'!$H$28,0,10*ROW('Sanitation Data'!H49))="","",OFFSET('Sanitation Data'!$H$28,0,10*ROW('Sanitation Data'!H49)))</f>
        <v/>
      </c>
      <c r="DF55" s="369" t="str">
        <f ca="1">+IF(OFFSET('Sanitation Data'!$H$29,0,10*ROW('Sanitation Data'!H49))="","",OFFSET('Sanitation Data'!$H$29,0,10*ROW('Sanitation Data'!H49)))</f>
        <v/>
      </c>
      <c r="DG55" s="369" t="str">
        <f ca="1">+IF(OFFSET('Sanitation Data'!$H$30,0,10*ROW('Sanitation Data'!H49))="","",OFFSET('Sanitation Data'!$H$30,0,10*ROW('Sanitation Data'!H49)))</f>
        <v/>
      </c>
      <c r="DH55" s="369" t="str">
        <f ca="1">+IF(OFFSET('Sanitation Data'!$H$31,0,10*ROW('Sanitation Data'!H49))="","",OFFSET('Sanitation Data'!$H$31,0,10*ROW('Sanitation Data'!H49)))</f>
        <v/>
      </c>
      <c r="DI55" s="369" t="str">
        <f ca="1">+IF(OFFSET('Sanitation Data'!$H$32,0,10*ROW('Sanitation Data'!H49))="","",OFFSET('Sanitation Data'!$H$32,0,10*ROW('Sanitation Data'!H49)))</f>
        <v/>
      </c>
      <c r="DJ55" s="369" t="str">
        <f ca="1">+IF(OFFSET('Sanitation Data'!$I$28,0,10*ROW('Sanitation Data'!I49))="","",OFFSET('Sanitation Data'!$I$28,0,10*ROW('Sanitation Data'!I49)))</f>
        <v/>
      </c>
      <c r="DK55" s="369" t="str">
        <f ca="1">+IF(OFFSET('Sanitation Data'!$I$29,0,10*ROW('Sanitation Data'!I49))="","",OFFSET('Sanitation Data'!$I$29,0,10*ROW('Sanitation Data'!I49)))</f>
        <v/>
      </c>
      <c r="DL55" s="369" t="str">
        <f ca="1">+IF(OFFSET('Sanitation Data'!$I$30,0,10*ROW('Sanitation Data'!I49))="","",OFFSET('Sanitation Data'!$I$30,0,10*ROW('Sanitation Data'!I49)))</f>
        <v/>
      </c>
      <c r="DM55" s="369" t="str">
        <f ca="1">+IF(OFFSET('Sanitation Data'!$I$31,0,10*ROW('Sanitation Data'!I49))="","",OFFSET('Sanitation Data'!$I$31,0,10*ROW('Sanitation Data'!I49)))</f>
        <v/>
      </c>
      <c r="DN55" s="369" t="str">
        <f ca="1">+IF(OFFSET('Sanitation Data'!$I$32,0,10*ROW('Sanitation Data'!I49))="","",OFFSET('Sanitation Data'!$I$32,0,10*ROW('Sanitation Data'!I49)))</f>
        <v/>
      </c>
      <c r="DO55" s="369" t="str">
        <f ca="1">+IF(OFFSET('Hygiene Data'!$D$11,0,10*ROW('Hygiene Data'!D49))="","",OFFSET('Hygiene Data'!$D$11,0,10*ROW('Hygiene Data'!D49)))</f>
        <v/>
      </c>
      <c r="DP55" s="369" t="str">
        <f ca="1">+IF(OFFSET('Hygiene Data'!$D$12,0,10*ROW('Hygiene Data'!D49))="","",OFFSET('Hygiene Data'!$D$12,0,10*ROW('Hygiene Data'!D49)))</f>
        <v/>
      </c>
      <c r="DQ55" s="369" t="str">
        <f ca="1">+IF(OFFSET('Hygiene Data'!$D$13,0,10*ROW('Hygiene Data'!D49))="","",OFFSET('Hygiene Data'!$D$13,0,10*ROW('Hygiene Data'!D49)))</f>
        <v/>
      </c>
      <c r="DR55" s="369" t="str">
        <f ca="1">+IF(OFFSET('Hygiene Data'!$E$11,0,10*ROW('Hygiene Data'!E49))="","",OFFSET('Hygiene Data'!$E$11,0,10*ROW('Hygiene Data'!E49)))</f>
        <v/>
      </c>
      <c r="DS55" s="369" t="str">
        <f ca="1">+IF(OFFSET('Hygiene Data'!$E$12,0,10*ROW('Hygiene Data'!E49))="","",OFFSET('Hygiene Data'!$E$12,0,10*ROW('Hygiene Data'!E49)))</f>
        <v/>
      </c>
      <c r="DT55" s="369" t="str">
        <f ca="1">+IF(OFFSET('Hygiene Data'!$E$13,0,10*ROW('Hygiene Data'!E49))="","",OFFSET('Hygiene Data'!$E$13,0,10*ROW('Hygiene Data'!E49)))</f>
        <v/>
      </c>
      <c r="DU55" s="369" t="str">
        <f ca="1">+IF(OFFSET('Hygiene Data'!$F$11,0,10*ROW('Hygiene Data'!F49))="","",OFFSET('Hygiene Data'!$F$11,0,10*ROW('Hygiene Data'!F49)))</f>
        <v/>
      </c>
      <c r="DV55" s="369" t="str">
        <f ca="1">+IF(OFFSET('Hygiene Data'!$F$12,0,10*ROW('Hygiene Data'!F49))="","",OFFSET('Hygiene Data'!$F$12,0,10*ROW('Hygiene Data'!F49)))</f>
        <v/>
      </c>
      <c r="DW55" s="369" t="str">
        <f ca="1">+IF(OFFSET('Hygiene Data'!$F$13,0,10*ROW('Hygiene Data'!F49))="","",OFFSET('Hygiene Data'!$F$13,0,10*ROW('Hygiene Data'!F49)))</f>
        <v/>
      </c>
      <c r="DX55" s="369" t="str">
        <f ca="1">+IF(OFFSET('Hygiene Data'!$G$11,0,10*ROW('Hygiene Data'!G49))="","",OFFSET('Hygiene Data'!$G$11,0,10*ROW('Hygiene Data'!G49)))</f>
        <v/>
      </c>
      <c r="DY55" s="369" t="str">
        <f ca="1">+IF(OFFSET('Hygiene Data'!$G$12,0,10*ROW('Hygiene Data'!G49))="","",OFFSET('Hygiene Data'!$G$12,0,10*ROW('Hygiene Data'!G49)))</f>
        <v/>
      </c>
      <c r="DZ55" s="369" t="str">
        <f ca="1">+IF(OFFSET('Hygiene Data'!$G$13,0,10*ROW('Hygiene Data'!G49))="","",OFFSET('Hygiene Data'!$G$13,0,10*ROW('Hygiene Data'!G49)))</f>
        <v/>
      </c>
      <c r="EA55" s="369" t="str">
        <f ca="1">+IF(OFFSET('Hygiene Data'!$H$11,0,10*ROW('Hygiene Data'!H49))="","",OFFSET('Hygiene Data'!$H$11,0,10*ROW('Hygiene Data'!H49)))</f>
        <v/>
      </c>
      <c r="EB55" s="369" t="str">
        <f ca="1">+IF(OFFSET('Hygiene Data'!$H$12,0,10*ROW('Hygiene Data'!H49))="","",OFFSET('Hygiene Data'!$H$12,0,10*ROW('Hygiene Data'!H49)))</f>
        <v/>
      </c>
      <c r="EC55" s="369" t="str">
        <f ca="1">+IF(OFFSET('Hygiene Data'!$H$13,0,10*ROW('Hygiene Data'!H49))="","",OFFSET('Hygiene Data'!$H$13,0,10*ROW('Hygiene Data'!H49)))</f>
        <v/>
      </c>
      <c r="ED55" s="369" t="str">
        <f ca="1">+IF(OFFSET('Hygiene Data'!$I$11,0,10*ROW('Hygiene Data'!I49))="","",OFFSET('Hygiene Data'!$I$11,0,10*ROW('Hygiene Data'!I49)))</f>
        <v/>
      </c>
      <c r="EE55" s="369" t="str">
        <f ca="1">+IF(OFFSET('Hygiene Data'!$I$12,0,10*ROW('Hygiene Data'!I49))="","",OFFSET('Hygiene Data'!$I$12,0,10*ROW('Hygiene Data'!I49)))</f>
        <v/>
      </c>
      <c r="EF55" s="369" t="str">
        <f ca="1">+IF(OFFSET('Hygiene Data'!$I$13,0,10*ROW('Hygiene Data'!I49))="","",OFFSET('Hygiene Data'!$I$13,0,10*ROW('Hygiene Data'!I49)))</f>
        <v/>
      </c>
    </row>
    <row r="56" spans="1:136" x14ac:dyDescent="0.25">
      <c r="A56" s="478" t="str">
        <f ca="1">+IF(OFFSET('Water Data'!$B$2,0,10*ROW('Water Data'!E50))="","",OFFSET('Water Data'!$B$2,0,10*ROW('Water Data'!E50)))</f>
        <v/>
      </c>
      <c r="B56" s="47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5" t="str">
        <f t="shared" ca="1" si="0"/>
        <v/>
      </c>
      <c r="D56" s="50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9" t="str">
        <f ca="1">+IF(OFFSET('Water Data'!$D$27,0,10*ROW('Water Data'!D50))="","",OFFSET('Water Data'!$D$27,0,10*ROW('Water Data'!D50)))</f>
        <v/>
      </c>
      <c r="BT56" s="369" t="str">
        <f ca="1">+IF(OFFSET('Water Data'!$D$28,0,10*ROW('Water Data'!D50))="","",OFFSET('Water Data'!$D$28,0,10*ROW('Water Data'!D50)))</f>
        <v/>
      </c>
      <c r="BU56" s="369" t="str">
        <f ca="1">+IF(OFFSET('Water Data'!$D$29,0,10*ROW('Water Data'!D50))="","",OFFSET('Water Data'!$D$29,0,10*ROW('Water Data'!D50)))</f>
        <v/>
      </c>
      <c r="BV56" s="369" t="str">
        <f ca="1">+IF(OFFSET('Water Data'!$E$27,0,10*ROW('Water Data'!E50))="","",OFFSET('Water Data'!$E$27,0,10*ROW('Water Data'!E50)))</f>
        <v/>
      </c>
      <c r="BW56" s="369" t="str">
        <f ca="1">+IF(OFFSET('Water Data'!$E$28,0,10*ROW('Water Data'!E50))="","",OFFSET('Water Data'!$E$28,0,10*ROW('Water Data'!E50)))</f>
        <v/>
      </c>
      <c r="BX56" s="369" t="str">
        <f ca="1">+IF(OFFSET('Water Data'!$E$29,0,10*ROW('Water Data'!E50))="","",OFFSET('Water Data'!$E$29,0,10*ROW('Water Data'!E50)))</f>
        <v/>
      </c>
      <c r="BY56" s="369" t="str">
        <f ca="1">+IF(OFFSET('Water Data'!$F$27,0,10*ROW('Water Data'!F50))="","",OFFSET('Water Data'!$F$27,0,10*ROW('Water Data'!F50)))</f>
        <v/>
      </c>
      <c r="BZ56" s="369" t="str">
        <f ca="1">+IF(OFFSET('Water Data'!$F$28,0,10*ROW('Water Data'!F50))="","",OFFSET('Water Data'!$F$28,0,10*ROW('Water Data'!F50)))</f>
        <v/>
      </c>
      <c r="CA56" s="369" t="str">
        <f ca="1">+IF(OFFSET('Water Data'!$F$29,0,10*ROW('Water Data'!F50))="","",OFFSET('Water Data'!$F$29,0,10*ROW('Water Data'!F50)))</f>
        <v/>
      </c>
      <c r="CB56" s="369" t="str">
        <f ca="1">+IF(OFFSET('Water Data'!$G$27,0,10*ROW('Water Data'!G50))="","",OFFSET('Water Data'!$G$27,0,10*ROW('Water Data'!G50)))</f>
        <v/>
      </c>
      <c r="CC56" s="369" t="str">
        <f ca="1">+IF(OFFSET('Water Data'!$G$28,0,10*ROW('Water Data'!G50))="","",OFFSET('Water Data'!$G$28,0,10*ROW('Water Data'!G50)))</f>
        <v/>
      </c>
      <c r="CD56" s="369" t="str">
        <f ca="1">+IF(OFFSET('Water Data'!$G$29,0,10*ROW('Water Data'!G50))="","",OFFSET('Water Data'!$G$29,0,10*ROW('Water Data'!G50)))</f>
        <v/>
      </c>
      <c r="CE56" s="369" t="str">
        <f ca="1">+IF(OFFSET('Water Data'!$H$27,0,10*ROW('Water Data'!H50))="","",OFFSET('Water Data'!$H$27,0,10*ROW('Water Data'!H50)))</f>
        <v/>
      </c>
      <c r="CF56" s="369" t="str">
        <f ca="1">+IF(OFFSET('Water Data'!$H$28,0,10*ROW('Water Data'!H50))="","",OFFSET('Water Data'!$H$28,0,10*ROW('Water Data'!H50)))</f>
        <v/>
      </c>
      <c r="CG56" s="369" t="str">
        <f ca="1">+IF(OFFSET('Water Data'!$H$29,0,10*ROW('Water Data'!H50))="","",OFFSET('Water Data'!$H$29,0,10*ROW('Water Data'!H50)))</f>
        <v/>
      </c>
      <c r="CH56" s="369" t="str">
        <f ca="1">+IF(OFFSET('Water Data'!$I$27,0,10*ROW('Water Data'!I50))="","",OFFSET('Water Data'!$I$27,0,10*ROW('Water Data'!I50)))</f>
        <v/>
      </c>
      <c r="CI56" s="369" t="str">
        <f ca="1">+IF(OFFSET('Water Data'!$I$28,0,10*ROW('Water Data'!I50))="","",OFFSET('Water Data'!$I$28,0,10*ROW('Water Data'!I50)))</f>
        <v/>
      </c>
      <c r="CJ56" s="369" t="str">
        <f ca="1">+IF(OFFSET('Water Data'!$I$29,0,10*ROW('Water Data'!I50))="","",OFFSET('Water Data'!$I$29,0,10*ROW('Water Data'!I50)))</f>
        <v/>
      </c>
      <c r="CK56" s="369" t="str">
        <f ca="1">+IF(OFFSET('Sanitation Data'!$D$28,0,10*ROW('Sanitation Data'!D50))="","",OFFSET('Sanitation Data'!$D$28,0,10*ROW('Sanitation Data'!D50)))</f>
        <v/>
      </c>
      <c r="CL56" s="369" t="str">
        <f ca="1">+IF(OFFSET('Sanitation Data'!$D$29,0,10*ROW('Sanitation Data'!D50))="","",OFFSET('Sanitation Data'!$D$29,0,10*ROW('Sanitation Data'!D50)))</f>
        <v/>
      </c>
      <c r="CM56" s="369" t="str">
        <f ca="1">+IF(OFFSET('Sanitation Data'!$D$30,0,10*ROW('Sanitation Data'!D50))="","",OFFSET('Sanitation Data'!$D$30,0,10*ROW('Sanitation Data'!D50)))</f>
        <v/>
      </c>
      <c r="CN56" s="369" t="str">
        <f ca="1">+IF(OFFSET('Sanitation Data'!$D$31,0,10*ROW('Sanitation Data'!D50))="","",OFFSET('Sanitation Data'!$D$31,0,10*ROW('Sanitation Data'!D50)))</f>
        <v/>
      </c>
      <c r="CO56" s="369" t="str">
        <f ca="1">+IF(OFFSET('Sanitation Data'!$D$32,0,10*ROW('Sanitation Data'!D50))="","",OFFSET('Sanitation Data'!$D$32,0,10*ROW('Sanitation Data'!D50)))</f>
        <v/>
      </c>
      <c r="CP56" s="369" t="str">
        <f ca="1">+IF(OFFSET('Sanitation Data'!$E$28,0,10*ROW('Sanitation Data'!E50))="","",OFFSET('Sanitation Data'!$E$28,0,10*ROW('Sanitation Data'!E50)))</f>
        <v/>
      </c>
      <c r="CQ56" s="369" t="str">
        <f ca="1">+IF(OFFSET('Sanitation Data'!$E$29,0,10*ROW('Sanitation Data'!E50))="","",OFFSET('Sanitation Data'!$E$29,0,10*ROW('Sanitation Data'!E50)))</f>
        <v/>
      </c>
      <c r="CR56" s="369" t="str">
        <f ca="1">+IF(OFFSET('Sanitation Data'!$E$30,0,10*ROW('Sanitation Data'!E50))="","",OFFSET('Sanitation Data'!$E$30,0,10*ROW('Sanitation Data'!E50)))</f>
        <v/>
      </c>
      <c r="CS56" s="369" t="str">
        <f ca="1">+IF(OFFSET('Sanitation Data'!$E$31,0,10*ROW('Sanitation Data'!E50))="","",OFFSET('Sanitation Data'!$E$31,0,10*ROW('Sanitation Data'!E50)))</f>
        <v/>
      </c>
      <c r="CT56" s="369" t="str">
        <f ca="1">+IF(OFFSET('Sanitation Data'!$E$32,0,10*ROW('Sanitation Data'!E50))="","",OFFSET('Sanitation Data'!$E$32,0,10*ROW('Sanitation Data'!E50)))</f>
        <v/>
      </c>
      <c r="CU56" s="369" t="str">
        <f ca="1">+IF(OFFSET('Sanitation Data'!$F$28,0,10*ROW('Sanitation Data'!F50))="","",OFFSET('Sanitation Data'!$F$28,0,10*ROW('Sanitation Data'!F50)))</f>
        <v/>
      </c>
      <c r="CV56" s="369" t="str">
        <f ca="1">+IF(OFFSET('Sanitation Data'!$F$29,0,10*ROW('Sanitation Data'!F50))="","",OFFSET('Sanitation Data'!$F$29,0,10*ROW('Sanitation Data'!F50)))</f>
        <v/>
      </c>
      <c r="CW56" s="369" t="str">
        <f ca="1">+IF(OFFSET('Sanitation Data'!$F$30,0,10*ROW('Sanitation Data'!F50))="","",OFFSET('Sanitation Data'!$F$30,0,10*ROW('Sanitation Data'!F50)))</f>
        <v/>
      </c>
      <c r="CX56" s="369" t="str">
        <f ca="1">+IF(OFFSET('Sanitation Data'!$F$31,0,10*ROW('Sanitation Data'!F50))="","",OFFSET('Sanitation Data'!$F$31,0,10*ROW('Sanitation Data'!F50)))</f>
        <v/>
      </c>
      <c r="CY56" s="369" t="str">
        <f ca="1">+IF(OFFSET('Sanitation Data'!$F$32,0,10*ROW('Sanitation Data'!F50))="","",OFFSET('Sanitation Data'!$F$32,0,10*ROW('Sanitation Data'!F50)))</f>
        <v/>
      </c>
      <c r="CZ56" s="369" t="str">
        <f ca="1">+IF(OFFSET('Sanitation Data'!$G$28,0,10*ROW('Sanitation Data'!G50))="","",OFFSET('Sanitation Data'!$G$28,0,10*ROW('Sanitation Data'!G50)))</f>
        <v/>
      </c>
      <c r="DA56" s="369" t="str">
        <f ca="1">+IF(OFFSET('Sanitation Data'!$G$29,0,10*ROW('Sanitation Data'!G50))="","",OFFSET('Sanitation Data'!$G$29,0,10*ROW('Sanitation Data'!G50)))</f>
        <v/>
      </c>
      <c r="DB56" s="369" t="str">
        <f ca="1">+IF(OFFSET('Sanitation Data'!$G$30,0,10*ROW('Sanitation Data'!G50))="","",OFFSET('Sanitation Data'!$G$30,0,10*ROW('Sanitation Data'!G50)))</f>
        <v/>
      </c>
      <c r="DC56" s="369" t="str">
        <f ca="1">+IF(OFFSET('Sanitation Data'!$G$31,0,10*ROW('Sanitation Data'!G50))="","",OFFSET('Sanitation Data'!$G$31,0,10*ROW('Sanitation Data'!G50)))</f>
        <v/>
      </c>
      <c r="DD56" s="369" t="str">
        <f ca="1">+IF(OFFSET('Sanitation Data'!$G$32,0,10*ROW('Sanitation Data'!G50))="","",OFFSET('Sanitation Data'!$G$32,0,10*ROW('Sanitation Data'!G50)))</f>
        <v/>
      </c>
      <c r="DE56" s="369" t="str">
        <f ca="1">+IF(OFFSET('Sanitation Data'!$H$28,0,10*ROW('Sanitation Data'!H50))="","",OFFSET('Sanitation Data'!$H$28,0,10*ROW('Sanitation Data'!H50)))</f>
        <v/>
      </c>
      <c r="DF56" s="369" t="str">
        <f ca="1">+IF(OFFSET('Sanitation Data'!$H$29,0,10*ROW('Sanitation Data'!H50))="","",OFFSET('Sanitation Data'!$H$29,0,10*ROW('Sanitation Data'!H50)))</f>
        <v/>
      </c>
      <c r="DG56" s="369" t="str">
        <f ca="1">+IF(OFFSET('Sanitation Data'!$H$30,0,10*ROW('Sanitation Data'!H50))="","",OFFSET('Sanitation Data'!$H$30,0,10*ROW('Sanitation Data'!H50)))</f>
        <v/>
      </c>
      <c r="DH56" s="369" t="str">
        <f ca="1">+IF(OFFSET('Sanitation Data'!$H$31,0,10*ROW('Sanitation Data'!H50))="","",OFFSET('Sanitation Data'!$H$31,0,10*ROW('Sanitation Data'!H50)))</f>
        <v/>
      </c>
      <c r="DI56" s="369" t="str">
        <f ca="1">+IF(OFFSET('Sanitation Data'!$H$32,0,10*ROW('Sanitation Data'!H50))="","",OFFSET('Sanitation Data'!$H$32,0,10*ROW('Sanitation Data'!H50)))</f>
        <v/>
      </c>
      <c r="DJ56" s="369" t="str">
        <f ca="1">+IF(OFFSET('Sanitation Data'!$I$28,0,10*ROW('Sanitation Data'!I50))="","",OFFSET('Sanitation Data'!$I$28,0,10*ROW('Sanitation Data'!I50)))</f>
        <v/>
      </c>
      <c r="DK56" s="369" t="str">
        <f ca="1">+IF(OFFSET('Sanitation Data'!$I$29,0,10*ROW('Sanitation Data'!I50))="","",OFFSET('Sanitation Data'!$I$29,0,10*ROW('Sanitation Data'!I50)))</f>
        <v/>
      </c>
      <c r="DL56" s="369" t="str">
        <f ca="1">+IF(OFFSET('Sanitation Data'!$I$30,0,10*ROW('Sanitation Data'!I50))="","",OFFSET('Sanitation Data'!$I$30,0,10*ROW('Sanitation Data'!I50)))</f>
        <v/>
      </c>
      <c r="DM56" s="369" t="str">
        <f ca="1">+IF(OFFSET('Sanitation Data'!$I$31,0,10*ROW('Sanitation Data'!I50))="","",OFFSET('Sanitation Data'!$I$31,0,10*ROW('Sanitation Data'!I50)))</f>
        <v/>
      </c>
      <c r="DN56" s="369" t="str">
        <f ca="1">+IF(OFFSET('Sanitation Data'!$I$32,0,10*ROW('Sanitation Data'!I50))="","",OFFSET('Sanitation Data'!$I$32,0,10*ROW('Sanitation Data'!I50)))</f>
        <v/>
      </c>
      <c r="DO56" s="369" t="str">
        <f ca="1">+IF(OFFSET('Hygiene Data'!$D$11,0,10*ROW('Hygiene Data'!D50))="","",OFFSET('Hygiene Data'!$D$11,0,10*ROW('Hygiene Data'!D50)))</f>
        <v/>
      </c>
      <c r="DP56" s="369" t="str">
        <f ca="1">+IF(OFFSET('Hygiene Data'!$D$12,0,10*ROW('Hygiene Data'!D50))="","",OFFSET('Hygiene Data'!$D$12,0,10*ROW('Hygiene Data'!D50)))</f>
        <v/>
      </c>
      <c r="DQ56" s="369" t="str">
        <f ca="1">+IF(OFFSET('Hygiene Data'!$D$13,0,10*ROW('Hygiene Data'!D50))="","",OFFSET('Hygiene Data'!$D$13,0,10*ROW('Hygiene Data'!D50)))</f>
        <v/>
      </c>
      <c r="DR56" s="369" t="str">
        <f ca="1">+IF(OFFSET('Hygiene Data'!$E$11,0,10*ROW('Hygiene Data'!E50))="","",OFFSET('Hygiene Data'!$E$11,0,10*ROW('Hygiene Data'!E50)))</f>
        <v/>
      </c>
      <c r="DS56" s="369" t="str">
        <f ca="1">+IF(OFFSET('Hygiene Data'!$E$12,0,10*ROW('Hygiene Data'!E50))="","",OFFSET('Hygiene Data'!$E$12,0,10*ROW('Hygiene Data'!E50)))</f>
        <v/>
      </c>
      <c r="DT56" s="369" t="str">
        <f ca="1">+IF(OFFSET('Hygiene Data'!$E$13,0,10*ROW('Hygiene Data'!E50))="","",OFFSET('Hygiene Data'!$E$13,0,10*ROW('Hygiene Data'!E50)))</f>
        <v/>
      </c>
      <c r="DU56" s="369" t="str">
        <f ca="1">+IF(OFFSET('Hygiene Data'!$F$11,0,10*ROW('Hygiene Data'!F50))="","",OFFSET('Hygiene Data'!$F$11,0,10*ROW('Hygiene Data'!F50)))</f>
        <v/>
      </c>
      <c r="DV56" s="369" t="str">
        <f ca="1">+IF(OFFSET('Hygiene Data'!$F$12,0,10*ROW('Hygiene Data'!F50))="","",OFFSET('Hygiene Data'!$F$12,0,10*ROW('Hygiene Data'!F50)))</f>
        <v/>
      </c>
      <c r="DW56" s="369" t="str">
        <f ca="1">+IF(OFFSET('Hygiene Data'!$F$13,0,10*ROW('Hygiene Data'!F50))="","",OFFSET('Hygiene Data'!$F$13,0,10*ROW('Hygiene Data'!F50)))</f>
        <v/>
      </c>
      <c r="DX56" s="369" t="str">
        <f ca="1">+IF(OFFSET('Hygiene Data'!$G$11,0,10*ROW('Hygiene Data'!G50))="","",OFFSET('Hygiene Data'!$G$11,0,10*ROW('Hygiene Data'!G50)))</f>
        <v/>
      </c>
      <c r="DY56" s="369" t="str">
        <f ca="1">+IF(OFFSET('Hygiene Data'!$G$12,0,10*ROW('Hygiene Data'!G50))="","",OFFSET('Hygiene Data'!$G$12,0,10*ROW('Hygiene Data'!G50)))</f>
        <v/>
      </c>
      <c r="DZ56" s="369" t="str">
        <f ca="1">+IF(OFFSET('Hygiene Data'!$G$13,0,10*ROW('Hygiene Data'!G50))="","",OFFSET('Hygiene Data'!$G$13,0,10*ROW('Hygiene Data'!G50)))</f>
        <v/>
      </c>
      <c r="EA56" s="369" t="str">
        <f ca="1">+IF(OFFSET('Hygiene Data'!$H$11,0,10*ROW('Hygiene Data'!H50))="","",OFFSET('Hygiene Data'!$H$11,0,10*ROW('Hygiene Data'!H50)))</f>
        <v/>
      </c>
      <c r="EB56" s="369" t="str">
        <f ca="1">+IF(OFFSET('Hygiene Data'!$H$12,0,10*ROW('Hygiene Data'!H50))="","",OFFSET('Hygiene Data'!$H$12,0,10*ROW('Hygiene Data'!H50)))</f>
        <v/>
      </c>
      <c r="EC56" s="369" t="str">
        <f ca="1">+IF(OFFSET('Hygiene Data'!$H$13,0,10*ROW('Hygiene Data'!H50))="","",OFFSET('Hygiene Data'!$H$13,0,10*ROW('Hygiene Data'!H50)))</f>
        <v/>
      </c>
      <c r="ED56" s="369" t="str">
        <f ca="1">+IF(OFFSET('Hygiene Data'!$I$11,0,10*ROW('Hygiene Data'!I50))="","",OFFSET('Hygiene Data'!$I$11,0,10*ROW('Hygiene Data'!I50)))</f>
        <v/>
      </c>
      <c r="EE56" s="369" t="str">
        <f ca="1">+IF(OFFSET('Hygiene Data'!$I$12,0,10*ROW('Hygiene Data'!I50))="","",OFFSET('Hygiene Data'!$I$12,0,10*ROW('Hygiene Data'!I50)))</f>
        <v/>
      </c>
      <c r="EF56" s="369" t="str">
        <f ca="1">+IF(OFFSET('Hygiene Data'!$I$13,0,10*ROW('Hygiene Data'!I50))="","",OFFSET('Hygiene Data'!$I$13,0,10*ROW('Hygiene Data'!I50)))</f>
        <v/>
      </c>
    </row>
    <row r="57" spans="1:136" x14ac:dyDescent="0.25">
      <c r="A57" s="478" t="str">
        <f ca="1">+IF(OFFSET('Water Data'!$B$2,0,10*ROW('Water Data'!E51))="","",OFFSET('Water Data'!$B$2,0,10*ROW('Water Data'!E51)))</f>
        <v/>
      </c>
      <c r="B57" s="47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5" t="str">
        <f t="shared" ca="1" si="0"/>
        <v/>
      </c>
      <c r="D57" s="50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9" t="str">
        <f ca="1">+IF(OFFSET('Water Data'!$D$27,0,10*ROW('Water Data'!D51))="","",OFFSET('Water Data'!$D$27,0,10*ROW('Water Data'!D51)))</f>
        <v/>
      </c>
      <c r="BT57" s="369" t="str">
        <f ca="1">+IF(OFFSET('Water Data'!$D$28,0,10*ROW('Water Data'!D51))="","",OFFSET('Water Data'!$D$28,0,10*ROW('Water Data'!D51)))</f>
        <v/>
      </c>
      <c r="BU57" s="369" t="str">
        <f ca="1">+IF(OFFSET('Water Data'!$D$29,0,10*ROW('Water Data'!D51))="","",OFFSET('Water Data'!$D$29,0,10*ROW('Water Data'!D51)))</f>
        <v/>
      </c>
      <c r="BV57" s="369" t="str">
        <f ca="1">+IF(OFFSET('Water Data'!$E$27,0,10*ROW('Water Data'!E51))="","",OFFSET('Water Data'!$E$27,0,10*ROW('Water Data'!E51)))</f>
        <v/>
      </c>
      <c r="BW57" s="369" t="str">
        <f ca="1">+IF(OFFSET('Water Data'!$E$28,0,10*ROW('Water Data'!E51))="","",OFFSET('Water Data'!$E$28,0,10*ROW('Water Data'!E51)))</f>
        <v/>
      </c>
      <c r="BX57" s="369" t="str">
        <f ca="1">+IF(OFFSET('Water Data'!$E$29,0,10*ROW('Water Data'!E51))="","",OFFSET('Water Data'!$E$29,0,10*ROW('Water Data'!E51)))</f>
        <v/>
      </c>
      <c r="BY57" s="369" t="str">
        <f ca="1">+IF(OFFSET('Water Data'!$F$27,0,10*ROW('Water Data'!F51))="","",OFFSET('Water Data'!$F$27,0,10*ROW('Water Data'!F51)))</f>
        <v/>
      </c>
      <c r="BZ57" s="369" t="str">
        <f ca="1">+IF(OFFSET('Water Data'!$F$28,0,10*ROW('Water Data'!F51))="","",OFFSET('Water Data'!$F$28,0,10*ROW('Water Data'!F51)))</f>
        <v/>
      </c>
      <c r="CA57" s="369" t="str">
        <f ca="1">+IF(OFFSET('Water Data'!$F$29,0,10*ROW('Water Data'!F51))="","",OFFSET('Water Data'!$F$29,0,10*ROW('Water Data'!F51)))</f>
        <v/>
      </c>
      <c r="CB57" s="369" t="str">
        <f ca="1">+IF(OFFSET('Water Data'!$G$27,0,10*ROW('Water Data'!G51))="","",OFFSET('Water Data'!$G$27,0,10*ROW('Water Data'!G51)))</f>
        <v/>
      </c>
      <c r="CC57" s="369" t="str">
        <f ca="1">+IF(OFFSET('Water Data'!$G$28,0,10*ROW('Water Data'!G51))="","",OFFSET('Water Data'!$G$28,0,10*ROW('Water Data'!G51)))</f>
        <v/>
      </c>
      <c r="CD57" s="369" t="str">
        <f ca="1">+IF(OFFSET('Water Data'!$G$29,0,10*ROW('Water Data'!G51))="","",OFFSET('Water Data'!$G$29,0,10*ROW('Water Data'!G51)))</f>
        <v/>
      </c>
      <c r="CE57" s="369" t="str">
        <f ca="1">+IF(OFFSET('Water Data'!$H$27,0,10*ROW('Water Data'!H51))="","",OFFSET('Water Data'!$H$27,0,10*ROW('Water Data'!H51)))</f>
        <v/>
      </c>
      <c r="CF57" s="369" t="str">
        <f ca="1">+IF(OFFSET('Water Data'!$H$28,0,10*ROW('Water Data'!H51))="","",OFFSET('Water Data'!$H$28,0,10*ROW('Water Data'!H51)))</f>
        <v/>
      </c>
      <c r="CG57" s="369" t="str">
        <f ca="1">+IF(OFFSET('Water Data'!$H$29,0,10*ROW('Water Data'!H51))="","",OFFSET('Water Data'!$H$29,0,10*ROW('Water Data'!H51)))</f>
        <v/>
      </c>
      <c r="CH57" s="369" t="str">
        <f ca="1">+IF(OFFSET('Water Data'!$I$27,0,10*ROW('Water Data'!I51))="","",OFFSET('Water Data'!$I$27,0,10*ROW('Water Data'!I51)))</f>
        <v/>
      </c>
      <c r="CI57" s="369" t="str">
        <f ca="1">+IF(OFFSET('Water Data'!$I$28,0,10*ROW('Water Data'!I51))="","",OFFSET('Water Data'!$I$28,0,10*ROW('Water Data'!I51)))</f>
        <v/>
      </c>
      <c r="CJ57" s="369" t="str">
        <f ca="1">+IF(OFFSET('Water Data'!$I$29,0,10*ROW('Water Data'!I51))="","",OFFSET('Water Data'!$I$29,0,10*ROW('Water Data'!I51)))</f>
        <v/>
      </c>
      <c r="CK57" s="369" t="str">
        <f ca="1">+IF(OFFSET('Sanitation Data'!$D$28,0,10*ROW('Sanitation Data'!D51))="","",OFFSET('Sanitation Data'!$D$28,0,10*ROW('Sanitation Data'!D51)))</f>
        <v/>
      </c>
      <c r="CL57" s="369" t="str">
        <f ca="1">+IF(OFFSET('Sanitation Data'!$D$29,0,10*ROW('Sanitation Data'!D51))="","",OFFSET('Sanitation Data'!$D$29,0,10*ROW('Sanitation Data'!D51)))</f>
        <v/>
      </c>
      <c r="CM57" s="369" t="str">
        <f ca="1">+IF(OFFSET('Sanitation Data'!$D$30,0,10*ROW('Sanitation Data'!D51))="","",OFFSET('Sanitation Data'!$D$30,0,10*ROW('Sanitation Data'!D51)))</f>
        <v/>
      </c>
      <c r="CN57" s="369" t="str">
        <f ca="1">+IF(OFFSET('Sanitation Data'!$D$31,0,10*ROW('Sanitation Data'!D51))="","",OFFSET('Sanitation Data'!$D$31,0,10*ROW('Sanitation Data'!D51)))</f>
        <v/>
      </c>
      <c r="CO57" s="369" t="str">
        <f ca="1">+IF(OFFSET('Sanitation Data'!$D$32,0,10*ROW('Sanitation Data'!D51))="","",OFFSET('Sanitation Data'!$D$32,0,10*ROW('Sanitation Data'!D51)))</f>
        <v/>
      </c>
      <c r="CP57" s="369" t="str">
        <f ca="1">+IF(OFFSET('Sanitation Data'!$E$28,0,10*ROW('Sanitation Data'!E51))="","",OFFSET('Sanitation Data'!$E$28,0,10*ROW('Sanitation Data'!E51)))</f>
        <v/>
      </c>
      <c r="CQ57" s="369" t="str">
        <f ca="1">+IF(OFFSET('Sanitation Data'!$E$29,0,10*ROW('Sanitation Data'!E51))="","",OFFSET('Sanitation Data'!$E$29,0,10*ROW('Sanitation Data'!E51)))</f>
        <v/>
      </c>
      <c r="CR57" s="369" t="str">
        <f ca="1">+IF(OFFSET('Sanitation Data'!$E$30,0,10*ROW('Sanitation Data'!E51))="","",OFFSET('Sanitation Data'!$E$30,0,10*ROW('Sanitation Data'!E51)))</f>
        <v/>
      </c>
      <c r="CS57" s="369" t="str">
        <f ca="1">+IF(OFFSET('Sanitation Data'!$E$31,0,10*ROW('Sanitation Data'!E51))="","",OFFSET('Sanitation Data'!$E$31,0,10*ROW('Sanitation Data'!E51)))</f>
        <v/>
      </c>
      <c r="CT57" s="369" t="str">
        <f ca="1">+IF(OFFSET('Sanitation Data'!$E$32,0,10*ROW('Sanitation Data'!E51))="","",OFFSET('Sanitation Data'!$E$32,0,10*ROW('Sanitation Data'!E51)))</f>
        <v/>
      </c>
      <c r="CU57" s="369" t="str">
        <f ca="1">+IF(OFFSET('Sanitation Data'!$F$28,0,10*ROW('Sanitation Data'!F51))="","",OFFSET('Sanitation Data'!$F$28,0,10*ROW('Sanitation Data'!F51)))</f>
        <v/>
      </c>
      <c r="CV57" s="369" t="str">
        <f ca="1">+IF(OFFSET('Sanitation Data'!$F$29,0,10*ROW('Sanitation Data'!F51))="","",OFFSET('Sanitation Data'!$F$29,0,10*ROW('Sanitation Data'!F51)))</f>
        <v/>
      </c>
      <c r="CW57" s="369" t="str">
        <f ca="1">+IF(OFFSET('Sanitation Data'!$F$30,0,10*ROW('Sanitation Data'!F51))="","",OFFSET('Sanitation Data'!$F$30,0,10*ROW('Sanitation Data'!F51)))</f>
        <v/>
      </c>
      <c r="CX57" s="369" t="str">
        <f ca="1">+IF(OFFSET('Sanitation Data'!$F$31,0,10*ROW('Sanitation Data'!F51))="","",OFFSET('Sanitation Data'!$F$31,0,10*ROW('Sanitation Data'!F51)))</f>
        <v/>
      </c>
      <c r="CY57" s="369" t="str">
        <f ca="1">+IF(OFFSET('Sanitation Data'!$F$32,0,10*ROW('Sanitation Data'!F51))="","",OFFSET('Sanitation Data'!$F$32,0,10*ROW('Sanitation Data'!F51)))</f>
        <v/>
      </c>
      <c r="CZ57" s="369" t="str">
        <f ca="1">+IF(OFFSET('Sanitation Data'!$G$28,0,10*ROW('Sanitation Data'!G51))="","",OFFSET('Sanitation Data'!$G$28,0,10*ROW('Sanitation Data'!G51)))</f>
        <v/>
      </c>
      <c r="DA57" s="369" t="str">
        <f ca="1">+IF(OFFSET('Sanitation Data'!$G$29,0,10*ROW('Sanitation Data'!G51))="","",OFFSET('Sanitation Data'!$G$29,0,10*ROW('Sanitation Data'!G51)))</f>
        <v/>
      </c>
      <c r="DB57" s="369" t="str">
        <f ca="1">+IF(OFFSET('Sanitation Data'!$G$30,0,10*ROW('Sanitation Data'!G51))="","",OFFSET('Sanitation Data'!$G$30,0,10*ROW('Sanitation Data'!G51)))</f>
        <v/>
      </c>
      <c r="DC57" s="369" t="str">
        <f ca="1">+IF(OFFSET('Sanitation Data'!$G$31,0,10*ROW('Sanitation Data'!G51))="","",OFFSET('Sanitation Data'!$G$31,0,10*ROW('Sanitation Data'!G51)))</f>
        <v/>
      </c>
      <c r="DD57" s="369" t="str">
        <f ca="1">+IF(OFFSET('Sanitation Data'!$G$32,0,10*ROW('Sanitation Data'!G51))="","",OFFSET('Sanitation Data'!$G$32,0,10*ROW('Sanitation Data'!G51)))</f>
        <v/>
      </c>
      <c r="DE57" s="369" t="str">
        <f ca="1">+IF(OFFSET('Sanitation Data'!$H$28,0,10*ROW('Sanitation Data'!H51))="","",OFFSET('Sanitation Data'!$H$28,0,10*ROW('Sanitation Data'!H51)))</f>
        <v/>
      </c>
      <c r="DF57" s="369" t="str">
        <f ca="1">+IF(OFFSET('Sanitation Data'!$H$29,0,10*ROW('Sanitation Data'!H51))="","",OFFSET('Sanitation Data'!$H$29,0,10*ROW('Sanitation Data'!H51)))</f>
        <v/>
      </c>
      <c r="DG57" s="369" t="str">
        <f ca="1">+IF(OFFSET('Sanitation Data'!$H$30,0,10*ROW('Sanitation Data'!H51))="","",OFFSET('Sanitation Data'!$H$30,0,10*ROW('Sanitation Data'!H51)))</f>
        <v/>
      </c>
      <c r="DH57" s="369" t="str">
        <f ca="1">+IF(OFFSET('Sanitation Data'!$H$31,0,10*ROW('Sanitation Data'!H51))="","",OFFSET('Sanitation Data'!$H$31,0,10*ROW('Sanitation Data'!H51)))</f>
        <v/>
      </c>
      <c r="DI57" s="369" t="str">
        <f ca="1">+IF(OFFSET('Sanitation Data'!$H$32,0,10*ROW('Sanitation Data'!H51))="","",OFFSET('Sanitation Data'!$H$32,0,10*ROW('Sanitation Data'!H51)))</f>
        <v/>
      </c>
      <c r="DJ57" s="369" t="str">
        <f ca="1">+IF(OFFSET('Sanitation Data'!$I$28,0,10*ROW('Sanitation Data'!I51))="","",OFFSET('Sanitation Data'!$I$28,0,10*ROW('Sanitation Data'!I51)))</f>
        <v/>
      </c>
      <c r="DK57" s="369" t="str">
        <f ca="1">+IF(OFFSET('Sanitation Data'!$I$29,0,10*ROW('Sanitation Data'!I51))="","",OFFSET('Sanitation Data'!$I$29,0,10*ROW('Sanitation Data'!I51)))</f>
        <v/>
      </c>
      <c r="DL57" s="369" t="str">
        <f ca="1">+IF(OFFSET('Sanitation Data'!$I$30,0,10*ROW('Sanitation Data'!I51))="","",OFFSET('Sanitation Data'!$I$30,0,10*ROW('Sanitation Data'!I51)))</f>
        <v/>
      </c>
      <c r="DM57" s="369" t="str">
        <f ca="1">+IF(OFFSET('Sanitation Data'!$I$31,0,10*ROW('Sanitation Data'!I51))="","",OFFSET('Sanitation Data'!$I$31,0,10*ROW('Sanitation Data'!I51)))</f>
        <v/>
      </c>
      <c r="DN57" s="369" t="str">
        <f ca="1">+IF(OFFSET('Sanitation Data'!$I$32,0,10*ROW('Sanitation Data'!I51))="","",OFFSET('Sanitation Data'!$I$32,0,10*ROW('Sanitation Data'!I51)))</f>
        <v/>
      </c>
      <c r="DO57" s="369" t="str">
        <f ca="1">+IF(OFFSET('Hygiene Data'!$D$11,0,10*ROW('Hygiene Data'!D51))="","",OFFSET('Hygiene Data'!$D$11,0,10*ROW('Hygiene Data'!D51)))</f>
        <v/>
      </c>
      <c r="DP57" s="369" t="str">
        <f ca="1">+IF(OFFSET('Hygiene Data'!$D$12,0,10*ROW('Hygiene Data'!D51))="","",OFFSET('Hygiene Data'!$D$12,0,10*ROW('Hygiene Data'!D51)))</f>
        <v/>
      </c>
      <c r="DQ57" s="369" t="str">
        <f ca="1">+IF(OFFSET('Hygiene Data'!$D$13,0,10*ROW('Hygiene Data'!D51))="","",OFFSET('Hygiene Data'!$D$13,0,10*ROW('Hygiene Data'!D51)))</f>
        <v/>
      </c>
      <c r="DR57" s="369" t="str">
        <f ca="1">+IF(OFFSET('Hygiene Data'!$E$11,0,10*ROW('Hygiene Data'!E51))="","",OFFSET('Hygiene Data'!$E$11,0,10*ROW('Hygiene Data'!E51)))</f>
        <v/>
      </c>
      <c r="DS57" s="369" t="str">
        <f ca="1">+IF(OFFSET('Hygiene Data'!$E$12,0,10*ROW('Hygiene Data'!E51))="","",OFFSET('Hygiene Data'!$E$12,0,10*ROW('Hygiene Data'!E51)))</f>
        <v/>
      </c>
      <c r="DT57" s="369" t="str">
        <f ca="1">+IF(OFFSET('Hygiene Data'!$E$13,0,10*ROW('Hygiene Data'!E51))="","",OFFSET('Hygiene Data'!$E$13,0,10*ROW('Hygiene Data'!E51)))</f>
        <v/>
      </c>
      <c r="DU57" s="369" t="str">
        <f ca="1">+IF(OFFSET('Hygiene Data'!$F$11,0,10*ROW('Hygiene Data'!F51))="","",OFFSET('Hygiene Data'!$F$11,0,10*ROW('Hygiene Data'!F51)))</f>
        <v/>
      </c>
      <c r="DV57" s="369" t="str">
        <f ca="1">+IF(OFFSET('Hygiene Data'!$F$12,0,10*ROW('Hygiene Data'!F51))="","",OFFSET('Hygiene Data'!$F$12,0,10*ROW('Hygiene Data'!F51)))</f>
        <v/>
      </c>
      <c r="DW57" s="369" t="str">
        <f ca="1">+IF(OFFSET('Hygiene Data'!$F$13,0,10*ROW('Hygiene Data'!F51))="","",OFFSET('Hygiene Data'!$F$13,0,10*ROW('Hygiene Data'!F51)))</f>
        <v/>
      </c>
      <c r="DX57" s="369" t="str">
        <f ca="1">+IF(OFFSET('Hygiene Data'!$G$11,0,10*ROW('Hygiene Data'!G51))="","",OFFSET('Hygiene Data'!$G$11,0,10*ROW('Hygiene Data'!G51)))</f>
        <v/>
      </c>
      <c r="DY57" s="369" t="str">
        <f ca="1">+IF(OFFSET('Hygiene Data'!$G$12,0,10*ROW('Hygiene Data'!G51))="","",OFFSET('Hygiene Data'!$G$12,0,10*ROW('Hygiene Data'!G51)))</f>
        <v/>
      </c>
      <c r="DZ57" s="369" t="str">
        <f ca="1">+IF(OFFSET('Hygiene Data'!$G$13,0,10*ROW('Hygiene Data'!G51))="","",OFFSET('Hygiene Data'!$G$13,0,10*ROW('Hygiene Data'!G51)))</f>
        <v/>
      </c>
      <c r="EA57" s="369" t="str">
        <f ca="1">+IF(OFFSET('Hygiene Data'!$H$11,0,10*ROW('Hygiene Data'!H51))="","",OFFSET('Hygiene Data'!$H$11,0,10*ROW('Hygiene Data'!H51)))</f>
        <v/>
      </c>
      <c r="EB57" s="369" t="str">
        <f ca="1">+IF(OFFSET('Hygiene Data'!$H$12,0,10*ROW('Hygiene Data'!H51))="","",OFFSET('Hygiene Data'!$H$12,0,10*ROW('Hygiene Data'!H51)))</f>
        <v/>
      </c>
      <c r="EC57" s="369" t="str">
        <f ca="1">+IF(OFFSET('Hygiene Data'!$H$13,0,10*ROW('Hygiene Data'!H51))="","",OFFSET('Hygiene Data'!$H$13,0,10*ROW('Hygiene Data'!H51)))</f>
        <v/>
      </c>
      <c r="ED57" s="369" t="str">
        <f ca="1">+IF(OFFSET('Hygiene Data'!$I$11,0,10*ROW('Hygiene Data'!I51))="","",OFFSET('Hygiene Data'!$I$11,0,10*ROW('Hygiene Data'!I51)))</f>
        <v/>
      </c>
      <c r="EE57" s="369" t="str">
        <f ca="1">+IF(OFFSET('Hygiene Data'!$I$12,0,10*ROW('Hygiene Data'!I51))="","",OFFSET('Hygiene Data'!$I$12,0,10*ROW('Hygiene Data'!I51)))</f>
        <v/>
      </c>
      <c r="EF57" s="369" t="str">
        <f ca="1">+IF(OFFSET('Hygiene Data'!$I$13,0,10*ROW('Hygiene Data'!I51))="","",OFFSET('Hygiene Data'!$I$13,0,10*ROW('Hygiene Data'!I51)))</f>
        <v/>
      </c>
    </row>
    <row r="58" spans="1:136" x14ac:dyDescent="0.25">
      <c r="A58" s="478" t="str">
        <f ca="1">+IF(OFFSET('Water Data'!$B$2,0,10*ROW('Water Data'!E52))="","",OFFSET('Water Data'!$B$2,0,10*ROW('Water Data'!E52)))</f>
        <v/>
      </c>
      <c r="B58" s="47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5" t="str">
        <f t="shared" ca="1" si="0"/>
        <v/>
      </c>
      <c r="D58" s="50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9" t="str">
        <f ca="1">+IF(OFFSET('Water Data'!$D$27,0,10*ROW('Water Data'!D52))="","",OFFSET('Water Data'!$D$27,0,10*ROW('Water Data'!D52)))</f>
        <v/>
      </c>
      <c r="BT58" s="369" t="str">
        <f ca="1">+IF(OFFSET('Water Data'!$D$28,0,10*ROW('Water Data'!D52))="","",OFFSET('Water Data'!$D$28,0,10*ROW('Water Data'!D52)))</f>
        <v/>
      </c>
      <c r="BU58" s="369" t="str">
        <f ca="1">+IF(OFFSET('Water Data'!$D$29,0,10*ROW('Water Data'!D52))="","",OFFSET('Water Data'!$D$29,0,10*ROW('Water Data'!D52)))</f>
        <v/>
      </c>
      <c r="BV58" s="369" t="str">
        <f ca="1">+IF(OFFSET('Water Data'!$E$27,0,10*ROW('Water Data'!E52))="","",OFFSET('Water Data'!$E$27,0,10*ROW('Water Data'!E52)))</f>
        <v/>
      </c>
      <c r="BW58" s="369" t="str">
        <f ca="1">+IF(OFFSET('Water Data'!$E$28,0,10*ROW('Water Data'!E52))="","",OFFSET('Water Data'!$E$28,0,10*ROW('Water Data'!E52)))</f>
        <v/>
      </c>
      <c r="BX58" s="369" t="str">
        <f ca="1">+IF(OFFSET('Water Data'!$E$29,0,10*ROW('Water Data'!E52))="","",OFFSET('Water Data'!$E$29,0,10*ROW('Water Data'!E52)))</f>
        <v/>
      </c>
      <c r="BY58" s="369" t="str">
        <f ca="1">+IF(OFFSET('Water Data'!$F$27,0,10*ROW('Water Data'!F52))="","",OFFSET('Water Data'!$F$27,0,10*ROW('Water Data'!F52)))</f>
        <v/>
      </c>
      <c r="BZ58" s="369" t="str">
        <f ca="1">+IF(OFFSET('Water Data'!$F$28,0,10*ROW('Water Data'!F52))="","",OFFSET('Water Data'!$F$28,0,10*ROW('Water Data'!F52)))</f>
        <v/>
      </c>
      <c r="CA58" s="369" t="str">
        <f ca="1">+IF(OFFSET('Water Data'!$F$29,0,10*ROW('Water Data'!F52))="","",OFFSET('Water Data'!$F$29,0,10*ROW('Water Data'!F52)))</f>
        <v/>
      </c>
      <c r="CB58" s="369" t="str">
        <f ca="1">+IF(OFFSET('Water Data'!$G$27,0,10*ROW('Water Data'!G52))="","",OFFSET('Water Data'!$G$27,0,10*ROW('Water Data'!G52)))</f>
        <v/>
      </c>
      <c r="CC58" s="369" t="str">
        <f ca="1">+IF(OFFSET('Water Data'!$G$28,0,10*ROW('Water Data'!G52))="","",OFFSET('Water Data'!$G$28,0,10*ROW('Water Data'!G52)))</f>
        <v/>
      </c>
      <c r="CD58" s="369" t="str">
        <f ca="1">+IF(OFFSET('Water Data'!$G$29,0,10*ROW('Water Data'!G52))="","",OFFSET('Water Data'!$G$29,0,10*ROW('Water Data'!G52)))</f>
        <v/>
      </c>
      <c r="CE58" s="369" t="str">
        <f ca="1">+IF(OFFSET('Water Data'!$H$27,0,10*ROW('Water Data'!H52))="","",OFFSET('Water Data'!$H$27,0,10*ROW('Water Data'!H52)))</f>
        <v/>
      </c>
      <c r="CF58" s="369" t="str">
        <f ca="1">+IF(OFFSET('Water Data'!$H$28,0,10*ROW('Water Data'!H52))="","",OFFSET('Water Data'!$H$28,0,10*ROW('Water Data'!H52)))</f>
        <v/>
      </c>
      <c r="CG58" s="369" t="str">
        <f ca="1">+IF(OFFSET('Water Data'!$H$29,0,10*ROW('Water Data'!H52))="","",OFFSET('Water Data'!$H$29,0,10*ROW('Water Data'!H52)))</f>
        <v/>
      </c>
      <c r="CH58" s="369" t="str">
        <f ca="1">+IF(OFFSET('Water Data'!$I$27,0,10*ROW('Water Data'!I52))="","",OFFSET('Water Data'!$I$27,0,10*ROW('Water Data'!I52)))</f>
        <v/>
      </c>
      <c r="CI58" s="369" t="str">
        <f ca="1">+IF(OFFSET('Water Data'!$I$28,0,10*ROW('Water Data'!I52))="","",OFFSET('Water Data'!$I$28,0,10*ROW('Water Data'!I52)))</f>
        <v/>
      </c>
      <c r="CJ58" s="369" t="str">
        <f ca="1">+IF(OFFSET('Water Data'!$I$29,0,10*ROW('Water Data'!I52))="","",OFFSET('Water Data'!$I$29,0,10*ROW('Water Data'!I52)))</f>
        <v/>
      </c>
      <c r="CK58" s="369" t="str">
        <f ca="1">+IF(OFFSET('Sanitation Data'!$D$28,0,10*ROW('Sanitation Data'!D52))="","",OFFSET('Sanitation Data'!$D$28,0,10*ROW('Sanitation Data'!D52)))</f>
        <v/>
      </c>
      <c r="CL58" s="369" t="str">
        <f ca="1">+IF(OFFSET('Sanitation Data'!$D$29,0,10*ROW('Sanitation Data'!D52))="","",OFFSET('Sanitation Data'!$D$29,0,10*ROW('Sanitation Data'!D52)))</f>
        <v/>
      </c>
      <c r="CM58" s="369" t="str">
        <f ca="1">+IF(OFFSET('Sanitation Data'!$D$30,0,10*ROW('Sanitation Data'!D52))="","",OFFSET('Sanitation Data'!$D$30,0,10*ROW('Sanitation Data'!D52)))</f>
        <v/>
      </c>
      <c r="CN58" s="369" t="str">
        <f ca="1">+IF(OFFSET('Sanitation Data'!$D$31,0,10*ROW('Sanitation Data'!D52))="","",OFFSET('Sanitation Data'!$D$31,0,10*ROW('Sanitation Data'!D52)))</f>
        <v/>
      </c>
      <c r="CO58" s="369" t="str">
        <f ca="1">+IF(OFFSET('Sanitation Data'!$D$32,0,10*ROW('Sanitation Data'!D52))="","",OFFSET('Sanitation Data'!$D$32,0,10*ROW('Sanitation Data'!D52)))</f>
        <v/>
      </c>
      <c r="CP58" s="369" t="str">
        <f ca="1">+IF(OFFSET('Sanitation Data'!$E$28,0,10*ROW('Sanitation Data'!E52))="","",OFFSET('Sanitation Data'!$E$28,0,10*ROW('Sanitation Data'!E52)))</f>
        <v/>
      </c>
      <c r="CQ58" s="369" t="str">
        <f ca="1">+IF(OFFSET('Sanitation Data'!$E$29,0,10*ROW('Sanitation Data'!E52))="","",OFFSET('Sanitation Data'!$E$29,0,10*ROW('Sanitation Data'!E52)))</f>
        <v/>
      </c>
      <c r="CR58" s="369" t="str">
        <f ca="1">+IF(OFFSET('Sanitation Data'!$E$30,0,10*ROW('Sanitation Data'!E52))="","",OFFSET('Sanitation Data'!$E$30,0,10*ROW('Sanitation Data'!E52)))</f>
        <v/>
      </c>
      <c r="CS58" s="369" t="str">
        <f ca="1">+IF(OFFSET('Sanitation Data'!$E$31,0,10*ROW('Sanitation Data'!E52))="","",OFFSET('Sanitation Data'!$E$31,0,10*ROW('Sanitation Data'!E52)))</f>
        <v/>
      </c>
      <c r="CT58" s="369" t="str">
        <f ca="1">+IF(OFFSET('Sanitation Data'!$E$32,0,10*ROW('Sanitation Data'!E52))="","",OFFSET('Sanitation Data'!$E$32,0,10*ROW('Sanitation Data'!E52)))</f>
        <v/>
      </c>
      <c r="CU58" s="369" t="str">
        <f ca="1">+IF(OFFSET('Sanitation Data'!$F$28,0,10*ROW('Sanitation Data'!F52))="","",OFFSET('Sanitation Data'!$F$28,0,10*ROW('Sanitation Data'!F52)))</f>
        <v/>
      </c>
      <c r="CV58" s="369" t="str">
        <f ca="1">+IF(OFFSET('Sanitation Data'!$F$29,0,10*ROW('Sanitation Data'!F52))="","",OFFSET('Sanitation Data'!$F$29,0,10*ROW('Sanitation Data'!F52)))</f>
        <v/>
      </c>
      <c r="CW58" s="369" t="str">
        <f ca="1">+IF(OFFSET('Sanitation Data'!$F$30,0,10*ROW('Sanitation Data'!F52))="","",OFFSET('Sanitation Data'!$F$30,0,10*ROW('Sanitation Data'!F52)))</f>
        <v/>
      </c>
      <c r="CX58" s="369" t="str">
        <f ca="1">+IF(OFFSET('Sanitation Data'!$F$31,0,10*ROW('Sanitation Data'!F52))="","",OFFSET('Sanitation Data'!$F$31,0,10*ROW('Sanitation Data'!F52)))</f>
        <v/>
      </c>
      <c r="CY58" s="369" t="str">
        <f ca="1">+IF(OFFSET('Sanitation Data'!$F$32,0,10*ROW('Sanitation Data'!F52))="","",OFFSET('Sanitation Data'!$F$32,0,10*ROW('Sanitation Data'!F52)))</f>
        <v/>
      </c>
      <c r="CZ58" s="369" t="str">
        <f ca="1">+IF(OFFSET('Sanitation Data'!$G$28,0,10*ROW('Sanitation Data'!G52))="","",OFFSET('Sanitation Data'!$G$28,0,10*ROW('Sanitation Data'!G52)))</f>
        <v/>
      </c>
      <c r="DA58" s="369" t="str">
        <f ca="1">+IF(OFFSET('Sanitation Data'!$G$29,0,10*ROW('Sanitation Data'!G52))="","",OFFSET('Sanitation Data'!$G$29,0,10*ROW('Sanitation Data'!G52)))</f>
        <v/>
      </c>
      <c r="DB58" s="369" t="str">
        <f ca="1">+IF(OFFSET('Sanitation Data'!$G$30,0,10*ROW('Sanitation Data'!G52))="","",OFFSET('Sanitation Data'!$G$30,0,10*ROW('Sanitation Data'!G52)))</f>
        <v/>
      </c>
      <c r="DC58" s="369" t="str">
        <f ca="1">+IF(OFFSET('Sanitation Data'!$G$31,0,10*ROW('Sanitation Data'!G52))="","",OFFSET('Sanitation Data'!$G$31,0,10*ROW('Sanitation Data'!G52)))</f>
        <v/>
      </c>
      <c r="DD58" s="369" t="str">
        <f ca="1">+IF(OFFSET('Sanitation Data'!$G$32,0,10*ROW('Sanitation Data'!G52))="","",OFFSET('Sanitation Data'!$G$32,0,10*ROW('Sanitation Data'!G52)))</f>
        <v/>
      </c>
      <c r="DE58" s="369" t="str">
        <f ca="1">+IF(OFFSET('Sanitation Data'!$H$28,0,10*ROW('Sanitation Data'!H52))="","",OFFSET('Sanitation Data'!$H$28,0,10*ROW('Sanitation Data'!H52)))</f>
        <v/>
      </c>
      <c r="DF58" s="369" t="str">
        <f ca="1">+IF(OFFSET('Sanitation Data'!$H$29,0,10*ROW('Sanitation Data'!H52))="","",OFFSET('Sanitation Data'!$H$29,0,10*ROW('Sanitation Data'!H52)))</f>
        <v/>
      </c>
      <c r="DG58" s="369" t="str">
        <f ca="1">+IF(OFFSET('Sanitation Data'!$H$30,0,10*ROW('Sanitation Data'!H52))="","",OFFSET('Sanitation Data'!$H$30,0,10*ROW('Sanitation Data'!H52)))</f>
        <v/>
      </c>
      <c r="DH58" s="369" t="str">
        <f ca="1">+IF(OFFSET('Sanitation Data'!$H$31,0,10*ROW('Sanitation Data'!H52))="","",OFFSET('Sanitation Data'!$H$31,0,10*ROW('Sanitation Data'!H52)))</f>
        <v/>
      </c>
      <c r="DI58" s="369" t="str">
        <f ca="1">+IF(OFFSET('Sanitation Data'!$H$32,0,10*ROW('Sanitation Data'!H52))="","",OFFSET('Sanitation Data'!$H$32,0,10*ROW('Sanitation Data'!H52)))</f>
        <v/>
      </c>
      <c r="DJ58" s="369" t="str">
        <f ca="1">+IF(OFFSET('Sanitation Data'!$I$28,0,10*ROW('Sanitation Data'!I52))="","",OFFSET('Sanitation Data'!$I$28,0,10*ROW('Sanitation Data'!I52)))</f>
        <v/>
      </c>
      <c r="DK58" s="369" t="str">
        <f ca="1">+IF(OFFSET('Sanitation Data'!$I$29,0,10*ROW('Sanitation Data'!I52))="","",OFFSET('Sanitation Data'!$I$29,0,10*ROW('Sanitation Data'!I52)))</f>
        <v/>
      </c>
      <c r="DL58" s="369" t="str">
        <f ca="1">+IF(OFFSET('Sanitation Data'!$I$30,0,10*ROW('Sanitation Data'!I52))="","",OFFSET('Sanitation Data'!$I$30,0,10*ROW('Sanitation Data'!I52)))</f>
        <v/>
      </c>
      <c r="DM58" s="369" t="str">
        <f ca="1">+IF(OFFSET('Sanitation Data'!$I$31,0,10*ROW('Sanitation Data'!I52))="","",OFFSET('Sanitation Data'!$I$31,0,10*ROW('Sanitation Data'!I52)))</f>
        <v/>
      </c>
      <c r="DN58" s="369" t="str">
        <f ca="1">+IF(OFFSET('Sanitation Data'!$I$32,0,10*ROW('Sanitation Data'!I52))="","",OFFSET('Sanitation Data'!$I$32,0,10*ROW('Sanitation Data'!I52)))</f>
        <v/>
      </c>
      <c r="DO58" s="369" t="str">
        <f ca="1">+IF(OFFSET('Hygiene Data'!$D$11,0,10*ROW('Hygiene Data'!D52))="","",OFFSET('Hygiene Data'!$D$11,0,10*ROW('Hygiene Data'!D52)))</f>
        <v/>
      </c>
      <c r="DP58" s="369" t="str">
        <f ca="1">+IF(OFFSET('Hygiene Data'!$D$12,0,10*ROW('Hygiene Data'!D52))="","",OFFSET('Hygiene Data'!$D$12,0,10*ROW('Hygiene Data'!D52)))</f>
        <v/>
      </c>
      <c r="DQ58" s="369" t="str">
        <f ca="1">+IF(OFFSET('Hygiene Data'!$D$13,0,10*ROW('Hygiene Data'!D52))="","",OFFSET('Hygiene Data'!$D$13,0,10*ROW('Hygiene Data'!D52)))</f>
        <v/>
      </c>
      <c r="DR58" s="369" t="str">
        <f ca="1">+IF(OFFSET('Hygiene Data'!$E$11,0,10*ROW('Hygiene Data'!E52))="","",OFFSET('Hygiene Data'!$E$11,0,10*ROW('Hygiene Data'!E52)))</f>
        <v/>
      </c>
      <c r="DS58" s="369" t="str">
        <f ca="1">+IF(OFFSET('Hygiene Data'!$E$12,0,10*ROW('Hygiene Data'!E52))="","",OFFSET('Hygiene Data'!$E$12,0,10*ROW('Hygiene Data'!E52)))</f>
        <v/>
      </c>
      <c r="DT58" s="369" t="str">
        <f ca="1">+IF(OFFSET('Hygiene Data'!$E$13,0,10*ROW('Hygiene Data'!E52))="","",OFFSET('Hygiene Data'!$E$13,0,10*ROW('Hygiene Data'!E52)))</f>
        <v/>
      </c>
      <c r="DU58" s="369" t="str">
        <f ca="1">+IF(OFFSET('Hygiene Data'!$F$11,0,10*ROW('Hygiene Data'!F52))="","",OFFSET('Hygiene Data'!$F$11,0,10*ROW('Hygiene Data'!F52)))</f>
        <v/>
      </c>
      <c r="DV58" s="369" t="str">
        <f ca="1">+IF(OFFSET('Hygiene Data'!$F$12,0,10*ROW('Hygiene Data'!F52))="","",OFFSET('Hygiene Data'!$F$12,0,10*ROW('Hygiene Data'!F52)))</f>
        <v/>
      </c>
      <c r="DW58" s="369" t="str">
        <f ca="1">+IF(OFFSET('Hygiene Data'!$F$13,0,10*ROW('Hygiene Data'!F52))="","",OFFSET('Hygiene Data'!$F$13,0,10*ROW('Hygiene Data'!F52)))</f>
        <v/>
      </c>
      <c r="DX58" s="369" t="str">
        <f ca="1">+IF(OFFSET('Hygiene Data'!$G$11,0,10*ROW('Hygiene Data'!G52))="","",OFFSET('Hygiene Data'!$G$11,0,10*ROW('Hygiene Data'!G52)))</f>
        <v/>
      </c>
      <c r="DY58" s="369" t="str">
        <f ca="1">+IF(OFFSET('Hygiene Data'!$G$12,0,10*ROW('Hygiene Data'!G52))="","",OFFSET('Hygiene Data'!$G$12,0,10*ROW('Hygiene Data'!G52)))</f>
        <v/>
      </c>
      <c r="DZ58" s="369" t="str">
        <f ca="1">+IF(OFFSET('Hygiene Data'!$G$13,0,10*ROW('Hygiene Data'!G52))="","",OFFSET('Hygiene Data'!$G$13,0,10*ROW('Hygiene Data'!G52)))</f>
        <v/>
      </c>
      <c r="EA58" s="369" t="str">
        <f ca="1">+IF(OFFSET('Hygiene Data'!$H$11,0,10*ROW('Hygiene Data'!H52))="","",OFFSET('Hygiene Data'!$H$11,0,10*ROW('Hygiene Data'!H52)))</f>
        <v/>
      </c>
      <c r="EB58" s="369" t="str">
        <f ca="1">+IF(OFFSET('Hygiene Data'!$H$12,0,10*ROW('Hygiene Data'!H52))="","",OFFSET('Hygiene Data'!$H$12,0,10*ROW('Hygiene Data'!H52)))</f>
        <v/>
      </c>
      <c r="EC58" s="369" t="str">
        <f ca="1">+IF(OFFSET('Hygiene Data'!$H$13,0,10*ROW('Hygiene Data'!H52))="","",OFFSET('Hygiene Data'!$H$13,0,10*ROW('Hygiene Data'!H52)))</f>
        <v/>
      </c>
      <c r="ED58" s="369" t="str">
        <f ca="1">+IF(OFFSET('Hygiene Data'!$I$11,0,10*ROW('Hygiene Data'!I52))="","",OFFSET('Hygiene Data'!$I$11,0,10*ROW('Hygiene Data'!I52)))</f>
        <v/>
      </c>
      <c r="EE58" s="369" t="str">
        <f ca="1">+IF(OFFSET('Hygiene Data'!$I$12,0,10*ROW('Hygiene Data'!I52))="","",OFFSET('Hygiene Data'!$I$12,0,10*ROW('Hygiene Data'!I52)))</f>
        <v/>
      </c>
      <c r="EF58" s="369" t="str">
        <f ca="1">+IF(OFFSET('Hygiene Data'!$I$13,0,10*ROW('Hygiene Data'!I52))="","",OFFSET('Hygiene Data'!$I$13,0,10*ROW('Hygiene Data'!I52)))</f>
        <v/>
      </c>
    </row>
    <row r="59" spans="1:136" x14ac:dyDescent="0.25">
      <c r="A59" s="478" t="str">
        <f ca="1">+IF(OFFSET('Water Data'!$B$2,0,10*ROW('Water Data'!E53))="","",OFFSET('Water Data'!$B$2,0,10*ROW('Water Data'!E53)))</f>
        <v/>
      </c>
      <c r="B59" s="47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5" t="str">
        <f t="shared" ca="1" si="0"/>
        <v/>
      </c>
      <c r="D59" s="50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9" t="str">
        <f ca="1">+IF(OFFSET('Water Data'!$D$27,0,10*ROW('Water Data'!D53))="","",OFFSET('Water Data'!$D$27,0,10*ROW('Water Data'!D53)))</f>
        <v/>
      </c>
      <c r="BT59" s="369" t="str">
        <f ca="1">+IF(OFFSET('Water Data'!$D$28,0,10*ROW('Water Data'!D53))="","",OFFSET('Water Data'!$D$28,0,10*ROW('Water Data'!D53)))</f>
        <v/>
      </c>
      <c r="BU59" s="369" t="str">
        <f ca="1">+IF(OFFSET('Water Data'!$D$29,0,10*ROW('Water Data'!D53))="","",OFFSET('Water Data'!$D$29,0,10*ROW('Water Data'!D53)))</f>
        <v/>
      </c>
      <c r="BV59" s="369" t="str">
        <f ca="1">+IF(OFFSET('Water Data'!$E$27,0,10*ROW('Water Data'!E53))="","",OFFSET('Water Data'!$E$27,0,10*ROW('Water Data'!E53)))</f>
        <v/>
      </c>
      <c r="BW59" s="369" t="str">
        <f ca="1">+IF(OFFSET('Water Data'!$E$28,0,10*ROW('Water Data'!E53))="","",OFFSET('Water Data'!$E$28,0,10*ROW('Water Data'!E53)))</f>
        <v/>
      </c>
      <c r="BX59" s="369" t="str">
        <f ca="1">+IF(OFFSET('Water Data'!$E$29,0,10*ROW('Water Data'!E53))="","",OFFSET('Water Data'!$E$29,0,10*ROW('Water Data'!E53)))</f>
        <v/>
      </c>
      <c r="BY59" s="369" t="str">
        <f ca="1">+IF(OFFSET('Water Data'!$F$27,0,10*ROW('Water Data'!F53))="","",OFFSET('Water Data'!$F$27,0,10*ROW('Water Data'!F53)))</f>
        <v/>
      </c>
      <c r="BZ59" s="369" t="str">
        <f ca="1">+IF(OFFSET('Water Data'!$F$28,0,10*ROW('Water Data'!F53))="","",OFFSET('Water Data'!$F$28,0,10*ROW('Water Data'!F53)))</f>
        <v/>
      </c>
      <c r="CA59" s="369" t="str">
        <f ca="1">+IF(OFFSET('Water Data'!$F$29,0,10*ROW('Water Data'!F53))="","",OFFSET('Water Data'!$F$29,0,10*ROW('Water Data'!F53)))</f>
        <v/>
      </c>
      <c r="CB59" s="369" t="str">
        <f ca="1">+IF(OFFSET('Water Data'!$G$27,0,10*ROW('Water Data'!G53))="","",OFFSET('Water Data'!$G$27,0,10*ROW('Water Data'!G53)))</f>
        <v/>
      </c>
      <c r="CC59" s="369" t="str">
        <f ca="1">+IF(OFFSET('Water Data'!$G$28,0,10*ROW('Water Data'!G53))="","",OFFSET('Water Data'!$G$28,0,10*ROW('Water Data'!G53)))</f>
        <v/>
      </c>
      <c r="CD59" s="369" t="str">
        <f ca="1">+IF(OFFSET('Water Data'!$G$29,0,10*ROW('Water Data'!G53))="","",OFFSET('Water Data'!$G$29,0,10*ROW('Water Data'!G53)))</f>
        <v/>
      </c>
      <c r="CE59" s="369" t="str">
        <f ca="1">+IF(OFFSET('Water Data'!$H$27,0,10*ROW('Water Data'!H53))="","",OFFSET('Water Data'!$H$27,0,10*ROW('Water Data'!H53)))</f>
        <v/>
      </c>
      <c r="CF59" s="369" t="str">
        <f ca="1">+IF(OFFSET('Water Data'!$H$28,0,10*ROW('Water Data'!H53))="","",OFFSET('Water Data'!$H$28,0,10*ROW('Water Data'!H53)))</f>
        <v/>
      </c>
      <c r="CG59" s="369" t="str">
        <f ca="1">+IF(OFFSET('Water Data'!$H$29,0,10*ROW('Water Data'!H53))="","",OFFSET('Water Data'!$H$29,0,10*ROW('Water Data'!H53)))</f>
        <v/>
      </c>
      <c r="CH59" s="369" t="str">
        <f ca="1">+IF(OFFSET('Water Data'!$I$27,0,10*ROW('Water Data'!I53))="","",OFFSET('Water Data'!$I$27,0,10*ROW('Water Data'!I53)))</f>
        <v/>
      </c>
      <c r="CI59" s="369" t="str">
        <f ca="1">+IF(OFFSET('Water Data'!$I$28,0,10*ROW('Water Data'!I53))="","",OFFSET('Water Data'!$I$28,0,10*ROW('Water Data'!I53)))</f>
        <v/>
      </c>
      <c r="CJ59" s="369" t="str">
        <f ca="1">+IF(OFFSET('Water Data'!$I$29,0,10*ROW('Water Data'!I53))="","",OFFSET('Water Data'!$I$29,0,10*ROW('Water Data'!I53)))</f>
        <v/>
      </c>
      <c r="CK59" s="369" t="str">
        <f ca="1">+IF(OFFSET('Sanitation Data'!$D$28,0,10*ROW('Sanitation Data'!D53))="","",OFFSET('Sanitation Data'!$D$28,0,10*ROW('Sanitation Data'!D53)))</f>
        <v/>
      </c>
      <c r="CL59" s="369" t="str">
        <f ca="1">+IF(OFFSET('Sanitation Data'!$D$29,0,10*ROW('Sanitation Data'!D53))="","",OFFSET('Sanitation Data'!$D$29,0,10*ROW('Sanitation Data'!D53)))</f>
        <v/>
      </c>
      <c r="CM59" s="369" t="str">
        <f ca="1">+IF(OFFSET('Sanitation Data'!$D$30,0,10*ROW('Sanitation Data'!D53))="","",OFFSET('Sanitation Data'!$D$30,0,10*ROW('Sanitation Data'!D53)))</f>
        <v/>
      </c>
      <c r="CN59" s="369" t="str">
        <f ca="1">+IF(OFFSET('Sanitation Data'!$D$31,0,10*ROW('Sanitation Data'!D53))="","",OFFSET('Sanitation Data'!$D$31,0,10*ROW('Sanitation Data'!D53)))</f>
        <v/>
      </c>
      <c r="CO59" s="369" t="str">
        <f ca="1">+IF(OFFSET('Sanitation Data'!$D$32,0,10*ROW('Sanitation Data'!D53))="","",OFFSET('Sanitation Data'!$D$32,0,10*ROW('Sanitation Data'!D53)))</f>
        <v/>
      </c>
      <c r="CP59" s="369" t="str">
        <f ca="1">+IF(OFFSET('Sanitation Data'!$E$28,0,10*ROW('Sanitation Data'!E53))="","",OFFSET('Sanitation Data'!$E$28,0,10*ROW('Sanitation Data'!E53)))</f>
        <v/>
      </c>
      <c r="CQ59" s="369" t="str">
        <f ca="1">+IF(OFFSET('Sanitation Data'!$E$29,0,10*ROW('Sanitation Data'!E53))="","",OFFSET('Sanitation Data'!$E$29,0,10*ROW('Sanitation Data'!E53)))</f>
        <v/>
      </c>
      <c r="CR59" s="369" t="str">
        <f ca="1">+IF(OFFSET('Sanitation Data'!$E$30,0,10*ROW('Sanitation Data'!E53))="","",OFFSET('Sanitation Data'!$E$30,0,10*ROW('Sanitation Data'!E53)))</f>
        <v/>
      </c>
      <c r="CS59" s="369" t="str">
        <f ca="1">+IF(OFFSET('Sanitation Data'!$E$31,0,10*ROW('Sanitation Data'!E53))="","",OFFSET('Sanitation Data'!$E$31,0,10*ROW('Sanitation Data'!E53)))</f>
        <v/>
      </c>
      <c r="CT59" s="369" t="str">
        <f ca="1">+IF(OFFSET('Sanitation Data'!$E$32,0,10*ROW('Sanitation Data'!E53))="","",OFFSET('Sanitation Data'!$E$32,0,10*ROW('Sanitation Data'!E53)))</f>
        <v/>
      </c>
      <c r="CU59" s="369" t="str">
        <f ca="1">+IF(OFFSET('Sanitation Data'!$F$28,0,10*ROW('Sanitation Data'!F53))="","",OFFSET('Sanitation Data'!$F$28,0,10*ROW('Sanitation Data'!F53)))</f>
        <v/>
      </c>
      <c r="CV59" s="369" t="str">
        <f ca="1">+IF(OFFSET('Sanitation Data'!$F$29,0,10*ROW('Sanitation Data'!F53))="","",OFFSET('Sanitation Data'!$F$29,0,10*ROW('Sanitation Data'!F53)))</f>
        <v/>
      </c>
      <c r="CW59" s="369" t="str">
        <f ca="1">+IF(OFFSET('Sanitation Data'!$F$30,0,10*ROW('Sanitation Data'!F53))="","",OFFSET('Sanitation Data'!$F$30,0,10*ROW('Sanitation Data'!F53)))</f>
        <v/>
      </c>
      <c r="CX59" s="369" t="str">
        <f ca="1">+IF(OFFSET('Sanitation Data'!$F$31,0,10*ROW('Sanitation Data'!F53))="","",OFFSET('Sanitation Data'!$F$31,0,10*ROW('Sanitation Data'!F53)))</f>
        <v/>
      </c>
      <c r="CY59" s="369" t="str">
        <f ca="1">+IF(OFFSET('Sanitation Data'!$F$32,0,10*ROW('Sanitation Data'!F53))="","",OFFSET('Sanitation Data'!$F$32,0,10*ROW('Sanitation Data'!F53)))</f>
        <v/>
      </c>
      <c r="CZ59" s="369" t="str">
        <f ca="1">+IF(OFFSET('Sanitation Data'!$G$28,0,10*ROW('Sanitation Data'!G53))="","",OFFSET('Sanitation Data'!$G$28,0,10*ROW('Sanitation Data'!G53)))</f>
        <v/>
      </c>
      <c r="DA59" s="369" t="str">
        <f ca="1">+IF(OFFSET('Sanitation Data'!$G$29,0,10*ROW('Sanitation Data'!G53))="","",OFFSET('Sanitation Data'!$G$29,0,10*ROW('Sanitation Data'!G53)))</f>
        <v/>
      </c>
      <c r="DB59" s="369" t="str">
        <f ca="1">+IF(OFFSET('Sanitation Data'!$G$30,0,10*ROW('Sanitation Data'!G53))="","",OFFSET('Sanitation Data'!$G$30,0,10*ROW('Sanitation Data'!G53)))</f>
        <v/>
      </c>
      <c r="DC59" s="369" t="str">
        <f ca="1">+IF(OFFSET('Sanitation Data'!$G$31,0,10*ROW('Sanitation Data'!G53))="","",OFFSET('Sanitation Data'!$G$31,0,10*ROW('Sanitation Data'!G53)))</f>
        <v/>
      </c>
      <c r="DD59" s="369" t="str">
        <f ca="1">+IF(OFFSET('Sanitation Data'!$G$32,0,10*ROW('Sanitation Data'!G53))="","",OFFSET('Sanitation Data'!$G$32,0,10*ROW('Sanitation Data'!G53)))</f>
        <v/>
      </c>
      <c r="DE59" s="369" t="str">
        <f ca="1">+IF(OFFSET('Sanitation Data'!$H$28,0,10*ROW('Sanitation Data'!H53))="","",OFFSET('Sanitation Data'!$H$28,0,10*ROW('Sanitation Data'!H53)))</f>
        <v/>
      </c>
      <c r="DF59" s="369" t="str">
        <f ca="1">+IF(OFFSET('Sanitation Data'!$H$29,0,10*ROW('Sanitation Data'!H53))="","",OFFSET('Sanitation Data'!$H$29,0,10*ROW('Sanitation Data'!H53)))</f>
        <v/>
      </c>
      <c r="DG59" s="369" t="str">
        <f ca="1">+IF(OFFSET('Sanitation Data'!$H$30,0,10*ROW('Sanitation Data'!H53))="","",OFFSET('Sanitation Data'!$H$30,0,10*ROW('Sanitation Data'!H53)))</f>
        <v/>
      </c>
      <c r="DH59" s="369" t="str">
        <f ca="1">+IF(OFFSET('Sanitation Data'!$H$31,0,10*ROW('Sanitation Data'!H53))="","",OFFSET('Sanitation Data'!$H$31,0,10*ROW('Sanitation Data'!H53)))</f>
        <v/>
      </c>
      <c r="DI59" s="369" t="str">
        <f ca="1">+IF(OFFSET('Sanitation Data'!$H$32,0,10*ROW('Sanitation Data'!H53))="","",OFFSET('Sanitation Data'!$H$32,0,10*ROW('Sanitation Data'!H53)))</f>
        <v/>
      </c>
      <c r="DJ59" s="369" t="str">
        <f ca="1">+IF(OFFSET('Sanitation Data'!$I$28,0,10*ROW('Sanitation Data'!I53))="","",OFFSET('Sanitation Data'!$I$28,0,10*ROW('Sanitation Data'!I53)))</f>
        <v/>
      </c>
      <c r="DK59" s="369" t="str">
        <f ca="1">+IF(OFFSET('Sanitation Data'!$I$29,0,10*ROW('Sanitation Data'!I53))="","",OFFSET('Sanitation Data'!$I$29,0,10*ROW('Sanitation Data'!I53)))</f>
        <v/>
      </c>
      <c r="DL59" s="369" t="str">
        <f ca="1">+IF(OFFSET('Sanitation Data'!$I$30,0,10*ROW('Sanitation Data'!I53))="","",OFFSET('Sanitation Data'!$I$30,0,10*ROW('Sanitation Data'!I53)))</f>
        <v/>
      </c>
      <c r="DM59" s="369" t="str">
        <f ca="1">+IF(OFFSET('Sanitation Data'!$I$31,0,10*ROW('Sanitation Data'!I53))="","",OFFSET('Sanitation Data'!$I$31,0,10*ROW('Sanitation Data'!I53)))</f>
        <v/>
      </c>
      <c r="DN59" s="369" t="str">
        <f ca="1">+IF(OFFSET('Sanitation Data'!$I$32,0,10*ROW('Sanitation Data'!I53))="","",OFFSET('Sanitation Data'!$I$32,0,10*ROW('Sanitation Data'!I53)))</f>
        <v/>
      </c>
      <c r="DO59" s="369" t="str">
        <f ca="1">+IF(OFFSET('Hygiene Data'!$D$11,0,10*ROW('Hygiene Data'!D53))="","",OFFSET('Hygiene Data'!$D$11,0,10*ROW('Hygiene Data'!D53)))</f>
        <v/>
      </c>
      <c r="DP59" s="369" t="str">
        <f ca="1">+IF(OFFSET('Hygiene Data'!$D$12,0,10*ROW('Hygiene Data'!D53))="","",OFFSET('Hygiene Data'!$D$12,0,10*ROW('Hygiene Data'!D53)))</f>
        <v/>
      </c>
      <c r="DQ59" s="369" t="str">
        <f ca="1">+IF(OFFSET('Hygiene Data'!$D$13,0,10*ROW('Hygiene Data'!D53))="","",OFFSET('Hygiene Data'!$D$13,0,10*ROW('Hygiene Data'!D53)))</f>
        <v/>
      </c>
      <c r="DR59" s="369" t="str">
        <f ca="1">+IF(OFFSET('Hygiene Data'!$E$11,0,10*ROW('Hygiene Data'!E53))="","",OFFSET('Hygiene Data'!$E$11,0,10*ROW('Hygiene Data'!E53)))</f>
        <v/>
      </c>
      <c r="DS59" s="369" t="str">
        <f ca="1">+IF(OFFSET('Hygiene Data'!$E$12,0,10*ROW('Hygiene Data'!E53))="","",OFFSET('Hygiene Data'!$E$12,0,10*ROW('Hygiene Data'!E53)))</f>
        <v/>
      </c>
      <c r="DT59" s="369" t="str">
        <f ca="1">+IF(OFFSET('Hygiene Data'!$E$13,0,10*ROW('Hygiene Data'!E53))="","",OFFSET('Hygiene Data'!$E$13,0,10*ROW('Hygiene Data'!E53)))</f>
        <v/>
      </c>
      <c r="DU59" s="369" t="str">
        <f ca="1">+IF(OFFSET('Hygiene Data'!$F$11,0,10*ROW('Hygiene Data'!F53))="","",OFFSET('Hygiene Data'!$F$11,0,10*ROW('Hygiene Data'!F53)))</f>
        <v/>
      </c>
      <c r="DV59" s="369" t="str">
        <f ca="1">+IF(OFFSET('Hygiene Data'!$F$12,0,10*ROW('Hygiene Data'!F53))="","",OFFSET('Hygiene Data'!$F$12,0,10*ROW('Hygiene Data'!F53)))</f>
        <v/>
      </c>
      <c r="DW59" s="369" t="str">
        <f ca="1">+IF(OFFSET('Hygiene Data'!$F$13,0,10*ROW('Hygiene Data'!F53))="","",OFFSET('Hygiene Data'!$F$13,0,10*ROW('Hygiene Data'!F53)))</f>
        <v/>
      </c>
      <c r="DX59" s="369" t="str">
        <f ca="1">+IF(OFFSET('Hygiene Data'!$G$11,0,10*ROW('Hygiene Data'!G53))="","",OFFSET('Hygiene Data'!$G$11,0,10*ROW('Hygiene Data'!G53)))</f>
        <v/>
      </c>
      <c r="DY59" s="369" t="str">
        <f ca="1">+IF(OFFSET('Hygiene Data'!$G$12,0,10*ROW('Hygiene Data'!G53))="","",OFFSET('Hygiene Data'!$G$12,0,10*ROW('Hygiene Data'!G53)))</f>
        <v/>
      </c>
      <c r="DZ59" s="369" t="str">
        <f ca="1">+IF(OFFSET('Hygiene Data'!$G$13,0,10*ROW('Hygiene Data'!G53))="","",OFFSET('Hygiene Data'!$G$13,0,10*ROW('Hygiene Data'!G53)))</f>
        <v/>
      </c>
      <c r="EA59" s="369" t="str">
        <f ca="1">+IF(OFFSET('Hygiene Data'!$H$11,0,10*ROW('Hygiene Data'!H53))="","",OFFSET('Hygiene Data'!$H$11,0,10*ROW('Hygiene Data'!H53)))</f>
        <v/>
      </c>
      <c r="EB59" s="369" t="str">
        <f ca="1">+IF(OFFSET('Hygiene Data'!$H$12,0,10*ROW('Hygiene Data'!H53))="","",OFFSET('Hygiene Data'!$H$12,0,10*ROW('Hygiene Data'!H53)))</f>
        <v/>
      </c>
      <c r="EC59" s="369" t="str">
        <f ca="1">+IF(OFFSET('Hygiene Data'!$H$13,0,10*ROW('Hygiene Data'!H53))="","",OFFSET('Hygiene Data'!$H$13,0,10*ROW('Hygiene Data'!H53)))</f>
        <v/>
      </c>
      <c r="ED59" s="369" t="str">
        <f ca="1">+IF(OFFSET('Hygiene Data'!$I$11,0,10*ROW('Hygiene Data'!I53))="","",OFFSET('Hygiene Data'!$I$11,0,10*ROW('Hygiene Data'!I53)))</f>
        <v/>
      </c>
      <c r="EE59" s="369" t="str">
        <f ca="1">+IF(OFFSET('Hygiene Data'!$I$12,0,10*ROW('Hygiene Data'!I53))="","",OFFSET('Hygiene Data'!$I$12,0,10*ROW('Hygiene Data'!I53)))</f>
        <v/>
      </c>
      <c r="EF59" s="369" t="str">
        <f ca="1">+IF(OFFSET('Hygiene Data'!$I$13,0,10*ROW('Hygiene Data'!I53))="","",OFFSET('Hygiene Data'!$I$13,0,10*ROW('Hygiene Data'!I53)))</f>
        <v/>
      </c>
    </row>
    <row r="60" spans="1:136" x14ac:dyDescent="0.25">
      <c r="A60" s="478" t="str">
        <f ca="1">+IF(OFFSET('Water Data'!$B$2,0,10*ROW('Water Data'!E54))="","",OFFSET('Water Data'!$B$2,0,10*ROW('Water Data'!E54)))</f>
        <v/>
      </c>
      <c r="B60" s="47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5" t="str">
        <f t="shared" ca="1" si="0"/>
        <v/>
      </c>
      <c r="D60" s="50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9" t="str">
        <f ca="1">+IF(OFFSET('Water Data'!$D$27,0,10*ROW('Water Data'!D54))="","",OFFSET('Water Data'!$D$27,0,10*ROW('Water Data'!D54)))</f>
        <v/>
      </c>
      <c r="BT60" s="369" t="str">
        <f ca="1">+IF(OFFSET('Water Data'!$D$28,0,10*ROW('Water Data'!D54))="","",OFFSET('Water Data'!$D$28,0,10*ROW('Water Data'!D54)))</f>
        <v/>
      </c>
      <c r="BU60" s="369" t="str">
        <f ca="1">+IF(OFFSET('Water Data'!$D$29,0,10*ROW('Water Data'!D54))="","",OFFSET('Water Data'!$D$29,0,10*ROW('Water Data'!D54)))</f>
        <v/>
      </c>
      <c r="BV60" s="369" t="str">
        <f ca="1">+IF(OFFSET('Water Data'!$E$27,0,10*ROW('Water Data'!E54))="","",OFFSET('Water Data'!$E$27,0,10*ROW('Water Data'!E54)))</f>
        <v/>
      </c>
      <c r="BW60" s="369" t="str">
        <f ca="1">+IF(OFFSET('Water Data'!$E$28,0,10*ROW('Water Data'!E54))="","",OFFSET('Water Data'!$E$28,0,10*ROW('Water Data'!E54)))</f>
        <v/>
      </c>
      <c r="BX60" s="369" t="str">
        <f ca="1">+IF(OFFSET('Water Data'!$E$29,0,10*ROW('Water Data'!E54))="","",OFFSET('Water Data'!$E$29,0,10*ROW('Water Data'!E54)))</f>
        <v/>
      </c>
      <c r="BY60" s="369" t="str">
        <f ca="1">+IF(OFFSET('Water Data'!$F$27,0,10*ROW('Water Data'!F54))="","",OFFSET('Water Data'!$F$27,0,10*ROW('Water Data'!F54)))</f>
        <v/>
      </c>
      <c r="BZ60" s="369" t="str">
        <f ca="1">+IF(OFFSET('Water Data'!$F$28,0,10*ROW('Water Data'!F54))="","",OFFSET('Water Data'!$F$28,0,10*ROW('Water Data'!F54)))</f>
        <v/>
      </c>
      <c r="CA60" s="369" t="str">
        <f ca="1">+IF(OFFSET('Water Data'!$F$29,0,10*ROW('Water Data'!F54))="","",OFFSET('Water Data'!$F$29,0,10*ROW('Water Data'!F54)))</f>
        <v/>
      </c>
      <c r="CB60" s="369" t="str">
        <f ca="1">+IF(OFFSET('Water Data'!$G$27,0,10*ROW('Water Data'!G54))="","",OFFSET('Water Data'!$G$27,0,10*ROW('Water Data'!G54)))</f>
        <v/>
      </c>
      <c r="CC60" s="369" t="str">
        <f ca="1">+IF(OFFSET('Water Data'!$G$28,0,10*ROW('Water Data'!G54))="","",OFFSET('Water Data'!$G$28,0,10*ROW('Water Data'!G54)))</f>
        <v/>
      </c>
      <c r="CD60" s="369" t="str">
        <f ca="1">+IF(OFFSET('Water Data'!$G$29,0,10*ROW('Water Data'!G54))="","",OFFSET('Water Data'!$G$29,0,10*ROW('Water Data'!G54)))</f>
        <v/>
      </c>
      <c r="CE60" s="369" t="str">
        <f ca="1">+IF(OFFSET('Water Data'!$H$27,0,10*ROW('Water Data'!H54))="","",OFFSET('Water Data'!$H$27,0,10*ROW('Water Data'!H54)))</f>
        <v/>
      </c>
      <c r="CF60" s="369" t="str">
        <f ca="1">+IF(OFFSET('Water Data'!$H$28,0,10*ROW('Water Data'!H54))="","",OFFSET('Water Data'!$H$28,0,10*ROW('Water Data'!H54)))</f>
        <v/>
      </c>
      <c r="CG60" s="369" t="str">
        <f ca="1">+IF(OFFSET('Water Data'!$H$29,0,10*ROW('Water Data'!H54))="","",OFFSET('Water Data'!$H$29,0,10*ROW('Water Data'!H54)))</f>
        <v/>
      </c>
      <c r="CH60" s="369" t="str">
        <f ca="1">+IF(OFFSET('Water Data'!$I$27,0,10*ROW('Water Data'!I54))="","",OFFSET('Water Data'!$I$27,0,10*ROW('Water Data'!I54)))</f>
        <v/>
      </c>
      <c r="CI60" s="369" t="str">
        <f ca="1">+IF(OFFSET('Water Data'!$I$28,0,10*ROW('Water Data'!I54))="","",OFFSET('Water Data'!$I$28,0,10*ROW('Water Data'!I54)))</f>
        <v/>
      </c>
      <c r="CJ60" s="369" t="str">
        <f ca="1">+IF(OFFSET('Water Data'!$I$29,0,10*ROW('Water Data'!I54))="","",OFFSET('Water Data'!$I$29,0,10*ROW('Water Data'!I54)))</f>
        <v/>
      </c>
      <c r="CK60" s="369" t="str">
        <f ca="1">+IF(OFFSET('Sanitation Data'!$D$28,0,10*ROW('Sanitation Data'!D54))="","",OFFSET('Sanitation Data'!$D$28,0,10*ROW('Sanitation Data'!D54)))</f>
        <v/>
      </c>
      <c r="CL60" s="369" t="str">
        <f ca="1">+IF(OFFSET('Sanitation Data'!$D$29,0,10*ROW('Sanitation Data'!D54))="","",OFFSET('Sanitation Data'!$D$29,0,10*ROW('Sanitation Data'!D54)))</f>
        <v/>
      </c>
      <c r="CM60" s="369" t="str">
        <f ca="1">+IF(OFFSET('Sanitation Data'!$D$30,0,10*ROW('Sanitation Data'!D54))="","",OFFSET('Sanitation Data'!$D$30,0,10*ROW('Sanitation Data'!D54)))</f>
        <v/>
      </c>
      <c r="CN60" s="369" t="str">
        <f ca="1">+IF(OFFSET('Sanitation Data'!$D$31,0,10*ROW('Sanitation Data'!D54))="","",OFFSET('Sanitation Data'!$D$31,0,10*ROW('Sanitation Data'!D54)))</f>
        <v/>
      </c>
      <c r="CO60" s="369" t="str">
        <f ca="1">+IF(OFFSET('Sanitation Data'!$D$32,0,10*ROW('Sanitation Data'!D54))="","",OFFSET('Sanitation Data'!$D$32,0,10*ROW('Sanitation Data'!D54)))</f>
        <v/>
      </c>
      <c r="CP60" s="369" t="str">
        <f ca="1">+IF(OFFSET('Sanitation Data'!$E$28,0,10*ROW('Sanitation Data'!E54))="","",OFFSET('Sanitation Data'!$E$28,0,10*ROW('Sanitation Data'!E54)))</f>
        <v/>
      </c>
      <c r="CQ60" s="369" t="str">
        <f ca="1">+IF(OFFSET('Sanitation Data'!$E$29,0,10*ROW('Sanitation Data'!E54))="","",OFFSET('Sanitation Data'!$E$29,0,10*ROW('Sanitation Data'!E54)))</f>
        <v/>
      </c>
      <c r="CR60" s="369" t="str">
        <f ca="1">+IF(OFFSET('Sanitation Data'!$E$30,0,10*ROW('Sanitation Data'!E54))="","",OFFSET('Sanitation Data'!$E$30,0,10*ROW('Sanitation Data'!E54)))</f>
        <v/>
      </c>
      <c r="CS60" s="369" t="str">
        <f ca="1">+IF(OFFSET('Sanitation Data'!$E$31,0,10*ROW('Sanitation Data'!E54))="","",OFFSET('Sanitation Data'!$E$31,0,10*ROW('Sanitation Data'!E54)))</f>
        <v/>
      </c>
      <c r="CT60" s="369" t="str">
        <f ca="1">+IF(OFFSET('Sanitation Data'!$E$32,0,10*ROW('Sanitation Data'!E54))="","",OFFSET('Sanitation Data'!$E$32,0,10*ROW('Sanitation Data'!E54)))</f>
        <v/>
      </c>
      <c r="CU60" s="369" t="str">
        <f ca="1">+IF(OFFSET('Sanitation Data'!$F$28,0,10*ROW('Sanitation Data'!F54))="","",OFFSET('Sanitation Data'!$F$28,0,10*ROW('Sanitation Data'!F54)))</f>
        <v/>
      </c>
      <c r="CV60" s="369" t="str">
        <f ca="1">+IF(OFFSET('Sanitation Data'!$F$29,0,10*ROW('Sanitation Data'!F54))="","",OFFSET('Sanitation Data'!$F$29,0,10*ROW('Sanitation Data'!F54)))</f>
        <v/>
      </c>
      <c r="CW60" s="369" t="str">
        <f ca="1">+IF(OFFSET('Sanitation Data'!$F$30,0,10*ROW('Sanitation Data'!F54))="","",OFFSET('Sanitation Data'!$F$30,0,10*ROW('Sanitation Data'!F54)))</f>
        <v/>
      </c>
      <c r="CX60" s="369" t="str">
        <f ca="1">+IF(OFFSET('Sanitation Data'!$F$31,0,10*ROW('Sanitation Data'!F54))="","",OFFSET('Sanitation Data'!$F$31,0,10*ROW('Sanitation Data'!F54)))</f>
        <v/>
      </c>
      <c r="CY60" s="369" t="str">
        <f ca="1">+IF(OFFSET('Sanitation Data'!$F$32,0,10*ROW('Sanitation Data'!F54))="","",OFFSET('Sanitation Data'!$F$32,0,10*ROW('Sanitation Data'!F54)))</f>
        <v/>
      </c>
      <c r="CZ60" s="369" t="str">
        <f ca="1">+IF(OFFSET('Sanitation Data'!$G$28,0,10*ROW('Sanitation Data'!G54))="","",OFFSET('Sanitation Data'!$G$28,0,10*ROW('Sanitation Data'!G54)))</f>
        <v/>
      </c>
      <c r="DA60" s="369" t="str">
        <f ca="1">+IF(OFFSET('Sanitation Data'!$G$29,0,10*ROW('Sanitation Data'!G54))="","",OFFSET('Sanitation Data'!$G$29,0,10*ROW('Sanitation Data'!G54)))</f>
        <v/>
      </c>
      <c r="DB60" s="369" t="str">
        <f ca="1">+IF(OFFSET('Sanitation Data'!$G$30,0,10*ROW('Sanitation Data'!G54))="","",OFFSET('Sanitation Data'!$G$30,0,10*ROW('Sanitation Data'!G54)))</f>
        <v/>
      </c>
      <c r="DC60" s="369" t="str">
        <f ca="1">+IF(OFFSET('Sanitation Data'!$G$31,0,10*ROW('Sanitation Data'!G54))="","",OFFSET('Sanitation Data'!$G$31,0,10*ROW('Sanitation Data'!G54)))</f>
        <v/>
      </c>
      <c r="DD60" s="369" t="str">
        <f ca="1">+IF(OFFSET('Sanitation Data'!$G$32,0,10*ROW('Sanitation Data'!G54))="","",OFFSET('Sanitation Data'!$G$32,0,10*ROW('Sanitation Data'!G54)))</f>
        <v/>
      </c>
      <c r="DE60" s="369" t="str">
        <f ca="1">+IF(OFFSET('Sanitation Data'!$H$28,0,10*ROW('Sanitation Data'!H54))="","",OFFSET('Sanitation Data'!$H$28,0,10*ROW('Sanitation Data'!H54)))</f>
        <v/>
      </c>
      <c r="DF60" s="369" t="str">
        <f ca="1">+IF(OFFSET('Sanitation Data'!$H$29,0,10*ROW('Sanitation Data'!H54))="","",OFFSET('Sanitation Data'!$H$29,0,10*ROW('Sanitation Data'!H54)))</f>
        <v/>
      </c>
      <c r="DG60" s="369" t="str">
        <f ca="1">+IF(OFFSET('Sanitation Data'!$H$30,0,10*ROW('Sanitation Data'!H54))="","",OFFSET('Sanitation Data'!$H$30,0,10*ROW('Sanitation Data'!H54)))</f>
        <v/>
      </c>
      <c r="DH60" s="369" t="str">
        <f ca="1">+IF(OFFSET('Sanitation Data'!$H$31,0,10*ROW('Sanitation Data'!H54))="","",OFFSET('Sanitation Data'!$H$31,0,10*ROW('Sanitation Data'!H54)))</f>
        <v/>
      </c>
      <c r="DI60" s="369" t="str">
        <f ca="1">+IF(OFFSET('Sanitation Data'!$H$32,0,10*ROW('Sanitation Data'!H54))="","",OFFSET('Sanitation Data'!$H$32,0,10*ROW('Sanitation Data'!H54)))</f>
        <v/>
      </c>
      <c r="DJ60" s="369" t="str">
        <f ca="1">+IF(OFFSET('Sanitation Data'!$I$28,0,10*ROW('Sanitation Data'!I54))="","",OFFSET('Sanitation Data'!$I$28,0,10*ROW('Sanitation Data'!I54)))</f>
        <v/>
      </c>
      <c r="DK60" s="369" t="str">
        <f ca="1">+IF(OFFSET('Sanitation Data'!$I$29,0,10*ROW('Sanitation Data'!I54))="","",OFFSET('Sanitation Data'!$I$29,0,10*ROW('Sanitation Data'!I54)))</f>
        <v/>
      </c>
      <c r="DL60" s="369" t="str">
        <f ca="1">+IF(OFFSET('Sanitation Data'!$I$30,0,10*ROW('Sanitation Data'!I54))="","",OFFSET('Sanitation Data'!$I$30,0,10*ROW('Sanitation Data'!I54)))</f>
        <v/>
      </c>
      <c r="DM60" s="369" t="str">
        <f ca="1">+IF(OFFSET('Sanitation Data'!$I$31,0,10*ROW('Sanitation Data'!I54))="","",OFFSET('Sanitation Data'!$I$31,0,10*ROW('Sanitation Data'!I54)))</f>
        <v/>
      </c>
      <c r="DN60" s="369" t="str">
        <f ca="1">+IF(OFFSET('Sanitation Data'!$I$32,0,10*ROW('Sanitation Data'!I54))="","",OFFSET('Sanitation Data'!$I$32,0,10*ROW('Sanitation Data'!I54)))</f>
        <v/>
      </c>
      <c r="DO60" s="369" t="str">
        <f ca="1">+IF(OFFSET('Hygiene Data'!$D$11,0,10*ROW('Hygiene Data'!D54))="","",OFFSET('Hygiene Data'!$D$11,0,10*ROW('Hygiene Data'!D54)))</f>
        <v/>
      </c>
      <c r="DP60" s="369" t="str">
        <f ca="1">+IF(OFFSET('Hygiene Data'!$D$12,0,10*ROW('Hygiene Data'!D54))="","",OFFSET('Hygiene Data'!$D$12,0,10*ROW('Hygiene Data'!D54)))</f>
        <v/>
      </c>
      <c r="DQ60" s="369" t="str">
        <f ca="1">+IF(OFFSET('Hygiene Data'!$D$13,0,10*ROW('Hygiene Data'!D54))="","",OFFSET('Hygiene Data'!$D$13,0,10*ROW('Hygiene Data'!D54)))</f>
        <v/>
      </c>
      <c r="DR60" s="369" t="str">
        <f ca="1">+IF(OFFSET('Hygiene Data'!$E$11,0,10*ROW('Hygiene Data'!E54))="","",OFFSET('Hygiene Data'!$E$11,0,10*ROW('Hygiene Data'!E54)))</f>
        <v/>
      </c>
      <c r="DS60" s="369" t="str">
        <f ca="1">+IF(OFFSET('Hygiene Data'!$E$12,0,10*ROW('Hygiene Data'!E54))="","",OFFSET('Hygiene Data'!$E$12,0,10*ROW('Hygiene Data'!E54)))</f>
        <v/>
      </c>
      <c r="DT60" s="369" t="str">
        <f ca="1">+IF(OFFSET('Hygiene Data'!$E$13,0,10*ROW('Hygiene Data'!E54))="","",OFFSET('Hygiene Data'!$E$13,0,10*ROW('Hygiene Data'!E54)))</f>
        <v/>
      </c>
      <c r="DU60" s="369" t="str">
        <f ca="1">+IF(OFFSET('Hygiene Data'!$F$11,0,10*ROW('Hygiene Data'!F54))="","",OFFSET('Hygiene Data'!$F$11,0,10*ROW('Hygiene Data'!F54)))</f>
        <v/>
      </c>
      <c r="DV60" s="369" t="str">
        <f ca="1">+IF(OFFSET('Hygiene Data'!$F$12,0,10*ROW('Hygiene Data'!F54))="","",OFFSET('Hygiene Data'!$F$12,0,10*ROW('Hygiene Data'!F54)))</f>
        <v/>
      </c>
      <c r="DW60" s="369" t="str">
        <f ca="1">+IF(OFFSET('Hygiene Data'!$F$13,0,10*ROW('Hygiene Data'!F54))="","",OFFSET('Hygiene Data'!$F$13,0,10*ROW('Hygiene Data'!F54)))</f>
        <v/>
      </c>
      <c r="DX60" s="369" t="str">
        <f ca="1">+IF(OFFSET('Hygiene Data'!$G$11,0,10*ROW('Hygiene Data'!G54))="","",OFFSET('Hygiene Data'!$G$11,0,10*ROW('Hygiene Data'!G54)))</f>
        <v/>
      </c>
      <c r="DY60" s="369" t="str">
        <f ca="1">+IF(OFFSET('Hygiene Data'!$G$12,0,10*ROW('Hygiene Data'!G54))="","",OFFSET('Hygiene Data'!$G$12,0,10*ROW('Hygiene Data'!G54)))</f>
        <v/>
      </c>
      <c r="DZ60" s="369" t="str">
        <f ca="1">+IF(OFFSET('Hygiene Data'!$G$13,0,10*ROW('Hygiene Data'!G54))="","",OFFSET('Hygiene Data'!$G$13,0,10*ROW('Hygiene Data'!G54)))</f>
        <v/>
      </c>
      <c r="EA60" s="369" t="str">
        <f ca="1">+IF(OFFSET('Hygiene Data'!$H$11,0,10*ROW('Hygiene Data'!H54))="","",OFFSET('Hygiene Data'!$H$11,0,10*ROW('Hygiene Data'!H54)))</f>
        <v/>
      </c>
      <c r="EB60" s="369" t="str">
        <f ca="1">+IF(OFFSET('Hygiene Data'!$H$12,0,10*ROW('Hygiene Data'!H54))="","",OFFSET('Hygiene Data'!$H$12,0,10*ROW('Hygiene Data'!H54)))</f>
        <v/>
      </c>
      <c r="EC60" s="369" t="str">
        <f ca="1">+IF(OFFSET('Hygiene Data'!$H$13,0,10*ROW('Hygiene Data'!H54))="","",OFFSET('Hygiene Data'!$H$13,0,10*ROW('Hygiene Data'!H54)))</f>
        <v/>
      </c>
      <c r="ED60" s="369" t="str">
        <f ca="1">+IF(OFFSET('Hygiene Data'!$I$11,0,10*ROW('Hygiene Data'!I54))="","",OFFSET('Hygiene Data'!$I$11,0,10*ROW('Hygiene Data'!I54)))</f>
        <v/>
      </c>
      <c r="EE60" s="369" t="str">
        <f ca="1">+IF(OFFSET('Hygiene Data'!$I$12,0,10*ROW('Hygiene Data'!I54))="","",OFFSET('Hygiene Data'!$I$12,0,10*ROW('Hygiene Data'!I54)))</f>
        <v/>
      </c>
      <c r="EF60" s="369" t="str">
        <f ca="1">+IF(OFFSET('Hygiene Data'!$I$13,0,10*ROW('Hygiene Data'!I54))="","",OFFSET('Hygiene Data'!$I$13,0,10*ROW('Hygiene Data'!I54)))</f>
        <v/>
      </c>
    </row>
    <row r="61" spans="1:136" x14ac:dyDescent="0.25">
      <c r="A61" s="478" t="str">
        <f ca="1">+IF(OFFSET('Water Data'!$B$2,0,10*ROW('Water Data'!E55))="","",OFFSET('Water Data'!$B$2,0,10*ROW('Water Data'!E55)))</f>
        <v/>
      </c>
      <c r="B61" s="47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5" t="str">
        <f t="shared" ca="1" si="0"/>
        <v/>
      </c>
      <c r="D61" s="50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9" t="str">
        <f ca="1">+IF(OFFSET('Water Data'!$D$27,0,10*ROW('Water Data'!D55))="","",OFFSET('Water Data'!$D$27,0,10*ROW('Water Data'!D55)))</f>
        <v/>
      </c>
      <c r="BT61" s="369" t="str">
        <f ca="1">+IF(OFFSET('Water Data'!$D$28,0,10*ROW('Water Data'!D55))="","",OFFSET('Water Data'!$D$28,0,10*ROW('Water Data'!D55)))</f>
        <v/>
      </c>
      <c r="BU61" s="369" t="str">
        <f ca="1">+IF(OFFSET('Water Data'!$D$29,0,10*ROW('Water Data'!D55))="","",OFFSET('Water Data'!$D$29,0,10*ROW('Water Data'!D55)))</f>
        <v/>
      </c>
      <c r="BV61" s="369" t="str">
        <f ca="1">+IF(OFFSET('Water Data'!$E$27,0,10*ROW('Water Data'!E55))="","",OFFSET('Water Data'!$E$27,0,10*ROW('Water Data'!E55)))</f>
        <v/>
      </c>
      <c r="BW61" s="369" t="str">
        <f ca="1">+IF(OFFSET('Water Data'!$E$28,0,10*ROW('Water Data'!E55))="","",OFFSET('Water Data'!$E$28,0,10*ROW('Water Data'!E55)))</f>
        <v/>
      </c>
      <c r="BX61" s="369" t="str">
        <f ca="1">+IF(OFFSET('Water Data'!$E$29,0,10*ROW('Water Data'!E55))="","",OFFSET('Water Data'!$E$29,0,10*ROW('Water Data'!E55)))</f>
        <v/>
      </c>
      <c r="BY61" s="369" t="str">
        <f ca="1">+IF(OFFSET('Water Data'!$F$27,0,10*ROW('Water Data'!F55))="","",OFFSET('Water Data'!$F$27,0,10*ROW('Water Data'!F55)))</f>
        <v/>
      </c>
      <c r="BZ61" s="369" t="str">
        <f ca="1">+IF(OFFSET('Water Data'!$F$28,0,10*ROW('Water Data'!F55))="","",OFFSET('Water Data'!$F$28,0,10*ROW('Water Data'!F55)))</f>
        <v/>
      </c>
      <c r="CA61" s="369" t="str">
        <f ca="1">+IF(OFFSET('Water Data'!$F$29,0,10*ROW('Water Data'!F55))="","",OFFSET('Water Data'!$F$29,0,10*ROW('Water Data'!F55)))</f>
        <v/>
      </c>
      <c r="CB61" s="369" t="str">
        <f ca="1">+IF(OFFSET('Water Data'!$G$27,0,10*ROW('Water Data'!G55))="","",OFFSET('Water Data'!$G$27,0,10*ROW('Water Data'!G55)))</f>
        <v/>
      </c>
      <c r="CC61" s="369" t="str">
        <f ca="1">+IF(OFFSET('Water Data'!$G$28,0,10*ROW('Water Data'!G55))="","",OFFSET('Water Data'!$G$28,0,10*ROW('Water Data'!G55)))</f>
        <v/>
      </c>
      <c r="CD61" s="369" t="str">
        <f ca="1">+IF(OFFSET('Water Data'!$G$29,0,10*ROW('Water Data'!G55))="","",OFFSET('Water Data'!$G$29,0,10*ROW('Water Data'!G55)))</f>
        <v/>
      </c>
      <c r="CE61" s="369" t="str">
        <f ca="1">+IF(OFFSET('Water Data'!$H$27,0,10*ROW('Water Data'!H55))="","",OFFSET('Water Data'!$H$27,0,10*ROW('Water Data'!H55)))</f>
        <v/>
      </c>
      <c r="CF61" s="369" t="str">
        <f ca="1">+IF(OFFSET('Water Data'!$H$28,0,10*ROW('Water Data'!H55))="","",OFFSET('Water Data'!$H$28,0,10*ROW('Water Data'!H55)))</f>
        <v/>
      </c>
      <c r="CG61" s="369" t="str">
        <f ca="1">+IF(OFFSET('Water Data'!$H$29,0,10*ROW('Water Data'!H55))="","",OFFSET('Water Data'!$H$29,0,10*ROW('Water Data'!H55)))</f>
        <v/>
      </c>
      <c r="CH61" s="369" t="str">
        <f ca="1">+IF(OFFSET('Water Data'!$I$27,0,10*ROW('Water Data'!I55))="","",OFFSET('Water Data'!$I$27,0,10*ROW('Water Data'!I55)))</f>
        <v/>
      </c>
      <c r="CI61" s="369" t="str">
        <f ca="1">+IF(OFFSET('Water Data'!$I$28,0,10*ROW('Water Data'!I55))="","",OFFSET('Water Data'!$I$28,0,10*ROW('Water Data'!I55)))</f>
        <v/>
      </c>
      <c r="CJ61" s="369" t="str">
        <f ca="1">+IF(OFFSET('Water Data'!$I$29,0,10*ROW('Water Data'!I55))="","",OFFSET('Water Data'!$I$29,0,10*ROW('Water Data'!I55)))</f>
        <v/>
      </c>
      <c r="CK61" s="369" t="str">
        <f ca="1">+IF(OFFSET('Sanitation Data'!$D$28,0,10*ROW('Sanitation Data'!D55))="","",OFFSET('Sanitation Data'!$D$28,0,10*ROW('Sanitation Data'!D55)))</f>
        <v/>
      </c>
      <c r="CL61" s="369" t="str">
        <f ca="1">+IF(OFFSET('Sanitation Data'!$D$29,0,10*ROW('Sanitation Data'!D55))="","",OFFSET('Sanitation Data'!$D$29,0,10*ROW('Sanitation Data'!D55)))</f>
        <v/>
      </c>
      <c r="CM61" s="369" t="str">
        <f ca="1">+IF(OFFSET('Sanitation Data'!$D$30,0,10*ROW('Sanitation Data'!D55))="","",OFFSET('Sanitation Data'!$D$30,0,10*ROW('Sanitation Data'!D55)))</f>
        <v/>
      </c>
      <c r="CN61" s="369" t="str">
        <f ca="1">+IF(OFFSET('Sanitation Data'!$D$31,0,10*ROW('Sanitation Data'!D55))="","",OFFSET('Sanitation Data'!$D$31,0,10*ROW('Sanitation Data'!D55)))</f>
        <v/>
      </c>
      <c r="CO61" s="369" t="str">
        <f ca="1">+IF(OFFSET('Sanitation Data'!$D$32,0,10*ROW('Sanitation Data'!D55))="","",OFFSET('Sanitation Data'!$D$32,0,10*ROW('Sanitation Data'!D55)))</f>
        <v/>
      </c>
      <c r="CP61" s="369" t="str">
        <f ca="1">+IF(OFFSET('Sanitation Data'!$E$28,0,10*ROW('Sanitation Data'!E55))="","",OFFSET('Sanitation Data'!$E$28,0,10*ROW('Sanitation Data'!E55)))</f>
        <v/>
      </c>
      <c r="CQ61" s="369" t="str">
        <f ca="1">+IF(OFFSET('Sanitation Data'!$E$29,0,10*ROW('Sanitation Data'!E55))="","",OFFSET('Sanitation Data'!$E$29,0,10*ROW('Sanitation Data'!E55)))</f>
        <v/>
      </c>
      <c r="CR61" s="369" t="str">
        <f ca="1">+IF(OFFSET('Sanitation Data'!$E$30,0,10*ROW('Sanitation Data'!E55))="","",OFFSET('Sanitation Data'!$E$30,0,10*ROW('Sanitation Data'!E55)))</f>
        <v/>
      </c>
      <c r="CS61" s="369" t="str">
        <f ca="1">+IF(OFFSET('Sanitation Data'!$E$31,0,10*ROW('Sanitation Data'!E55))="","",OFFSET('Sanitation Data'!$E$31,0,10*ROW('Sanitation Data'!E55)))</f>
        <v/>
      </c>
      <c r="CT61" s="369" t="str">
        <f ca="1">+IF(OFFSET('Sanitation Data'!$E$32,0,10*ROW('Sanitation Data'!E55))="","",OFFSET('Sanitation Data'!$E$32,0,10*ROW('Sanitation Data'!E55)))</f>
        <v/>
      </c>
      <c r="CU61" s="369" t="str">
        <f ca="1">+IF(OFFSET('Sanitation Data'!$F$28,0,10*ROW('Sanitation Data'!F55))="","",OFFSET('Sanitation Data'!$F$28,0,10*ROW('Sanitation Data'!F55)))</f>
        <v/>
      </c>
      <c r="CV61" s="369" t="str">
        <f ca="1">+IF(OFFSET('Sanitation Data'!$F$29,0,10*ROW('Sanitation Data'!F55))="","",OFFSET('Sanitation Data'!$F$29,0,10*ROW('Sanitation Data'!F55)))</f>
        <v/>
      </c>
      <c r="CW61" s="369" t="str">
        <f ca="1">+IF(OFFSET('Sanitation Data'!$F$30,0,10*ROW('Sanitation Data'!F55))="","",OFFSET('Sanitation Data'!$F$30,0,10*ROW('Sanitation Data'!F55)))</f>
        <v/>
      </c>
      <c r="CX61" s="369" t="str">
        <f ca="1">+IF(OFFSET('Sanitation Data'!$F$31,0,10*ROW('Sanitation Data'!F55))="","",OFFSET('Sanitation Data'!$F$31,0,10*ROW('Sanitation Data'!F55)))</f>
        <v/>
      </c>
      <c r="CY61" s="369" t="str">
        <f ca="1">+IF(OFFSET('Sanitation Data'!$F$32,0,10*ROW('Sanitation Data'!F55))="","",OFFSET('Sanitation Data'!$F$32,0,10*ROW('Sanitation Data'!F55)))</f>
        <v/>
      </c>
      <c r="CZ61" s="369" t="str">
        <f ca="1">+IF(OFFSET('Sanitation Data'!$G$28,0,10*ROW('Sanitation Data'!G55))="","",OFFSET('Sanitation Data'!$G$28,0,10*ROW('Sanitation Data'!G55)))</f>
        <v/>
      </c>
      <c r="DA61" s="369" t="str">
        <f ca="1">+IF(OFFSET('Sanitation Data'!$G$29,0,10*ROW('Sanitation Data'!G55))="","",OFFSET('Sanitation Data'!$G$29,0,10*ROW('Sanitation Data'!G55)))</f>
        <v/>
      </c>
      <c r="DB61" s="369" t="str">
        <f ca="1">+IF(OFFSET('Sanitation Data'!$G$30,0,10*ROW('Sanitation Data'!G55))="","",OFFSET('Sanitation Data'!$G$30,0,10*ROW('Sanitation Data'!G55)))</f>
        <v/>
      </c>
      <c r="DC61" s="369" t="str">
        <f ca="1">+IF(OFFSET('Sanitation Data'!$G$31,0,10*ROW('Sanitation Data'!G55))="","",OFFSET('Sanitation Data'!$G$31,0,10*ROW('Sanitation Data'!G55)))</f>
        <v/>
      </c>
      <c r="DD61" s="369" t="str">
        <f ca="1">+IF(OFFSET('Sanitation Data'!$G$32,0,10*ROW('Sanitation Data'!G55))="","",OFFSET('Sanitation Data'!$G$32,0,10*ROW('Sanitation Data'!G55)))</f>
        <v/>
      </c>
      <c r="DE61" s="369" t="str">
        <f ca="1">+IF(OFFSET('Sanitation Data'!$H$28,0,10*ROW('Sanitation Data'!H55))="","",OFFSET('Sanitation Data'!$H$28,0,10*ROW('Sanitation Data'!H55)))</f>
        <v/>
      </c>
      <c r="DF61" s="369" t="str">
        <f ca="1">+IF(OFFSET('Sanitation Data'!$H$29,0,10*ROW('Sanitation Data'!H55))="","",OFFSET('Sanitation Data'!$H$29,0,10*ROW('Sanitation Data'!H55)))</f>
        <v/>
      </c>
      <c r="DG61" s="369" t="str">
        <f ca="1">+IF(OFFSET('Sanitation Data'!$H$30,0,10*ROW('Sanitation Data'!H55))="","",OFFSET('Sanitation Data'!$H$30,0,10*ROW('Sanitation Data'!H55)))</f>
        <v/>
      </c>
      <c r="DH61" s="369" t="str">
        <f ca="1">+IF(OFFSET('Sanitation Data'!$H$31,0,10*ROW('Sanitation Data'!H55))="","",OFFSET('Sanitation Data'!$H$31,0,10*ROW('Sanitation Data'!H55)))</f>
        <v/>
      </c>
      <c r="DI61" s="369" t="str">
        <f ca="1">+IF(OFFSET('Sanitation Data'!$H$32,0,10*ROW('Sanitation Data'!H55))="","",OFFSET('Sanitation Data'!$H$32,0,10*ROW('Sanitation Data'!H55)))</f>
        <v/>
      </c>
      <c r="DJ61" s="369" t="str">
        <f ca="1">+IF(OFFSET('Sanitation Data'!$I$28,0,10*ROW('Sanitation Data'!I55))="","",OFFSET('Sanitation Data'!$I$28,0,10*ROW('Sanitation Data'!I55)))</f>
        <v/>
      </c>
      <c r="DK61" s="369" t="str">
        <f ca="1">+IF(OFFSET('Sanitation Data'!$I$29,0,10*ROW('Sanitation Data'!I55))="","",OFFSET('Sanitation Data'!$I$29,0,10*ROW('Sanitation Data'!I55)))</f>
        <v/>
      </c>
      <c r="DL61" s="369" t="str">
        <f ca="1">+IF(OFFSET('Sanitation Data'!$I$30,0,10*ROW('Sanitation Data'!I55))="","",OFFSET('Sanitation Data'!$I$30,0,10*ROW('Sanitation Data'!I55)))</f>
        <v/>
      </c>
      <c r="DM61" s="369" t="str">
        <f ca="1">+IF(OFFSET('Sanitation Data'!$I$31,0,10*ROW('Sanitation Data'!I55))="","",OFFSET('Sanitation Data'!$I$31,0,10*ROW('Sanitation Data'!I55)))</f>
        <v/>
      </c>
      <c r="DN61" s="369" t="str">
        <f ca="1">+IF(OFFSET('Sanitation Data'!$I$32,0,10*ROW('Sanitation Data'!I55))="","",OFFSET('Sanitation Data'!$I$32,0,10*ROW('Sanitation Data'!I55)))</f>
        <v/>
      </c>
      <c r="DO61" s="369" t="str">
        <f ca="1">+IF(OFFSET('Hygiene Data'!$D$11,0,10*ROW('Hygiene Data'!D55))="","",OFFSET('Hygiene Data'!$D$11,0,10*ROW('Hygiene Data'!D55)))</f>
        <v/>
      </c>
      <c r="DP61" s="369" t="str">
        <f ca="1">+IF(OFFSET('Hygiene Data'!$D$12,0,10*ROW('Hygiene Data'!D55))="","",OFFSET('Hygiene Data'!$D$12,0,10*ROW('Hygiene Data'!D55)))</f>
        <v/>
      </c>
      <c r="DQ61" s="369" t="str">
        <f ca="1">+IF(OFFSET('Hygiene Data'!$D$13,0,10*ROW('Hygiene Data'!D55))="","",OFFSET('Hygiene Data'!$D$13,0,10*ROW('Hygiene Data'!D55)))</f>
        <v/>
      </c>
      <c r="DR61" s="369" t="str">
        <f ca="1">+IF(OFFSET('Hygiene Data'!$E$11,0,10*ROW('Hygiene Data'!E55))="","",OFFSET('Hygiene Data'!$E$11,0,10*ROW('Hygiene Data'!E55)))</f>
        <v/>
      </c>
      <c r="DS61" s="369" t="str">
        <f ca="1">+IF(OFFSET('Hygiene Data'!$E$12,0,10*ROW('Hygiene Data'!E55))="","",OFFSET('Hygiene Data'!$E$12,0,10*ROW('Hygiene Data'!E55)))</f>
        <v/>
      </c>
      <c r="DT61" s="369" t="str">
        <f ca="1">+IF(OFFSET('Hygiene Data'!$E$13,0,10*ROW('Hygiene Data'!E55))="","",OFFSET('Hygiene Data'!$E$13,0,10*ROW('Hygiene Data'!E55)))</f>
        <v/>
      </c>
      <c r="DU61" s="369" t="str">
        <f ca="1">+IF(OFFSET('Hygiene Data'!$F$11,0,10*ROW('Hygiene Data'!F55))="","",OFFSET('Hygiene Data'!$F$11,0,10*ROW('Hygiene Data'!F55)))</f>
        <v/>
      </c>
      <c r="DV61" s="369" t="str">
        <f ca="1">+IF(OFFSET('Hygiene Data'!$F$12,0,10*ROW('Hygiene Data'!F55))="","",OFFSET('Hygiene Data'!$F$12,0,10*ROW('Hygiene Data'!F55)))</f>
        <v/>
      </c>
      <c r="DW61" s="369" t="str">
        <f ca="1">+IF(OFFSET('Hygiene Data'!$F$13,0,10*ROW('Hygiene Data'!F55))="","",OFFSET('Hygiene Data'!$F$13,0,10*ROW('Hygiene Data'!F55)))</f>
        <v/>
      </c>
      <c r="DX61" s="369" t="str">
        <f ca="1">+IF(OFFSET('Hygiene Data'!$G$11,0,10*ROW('Hygiene Data'!G55))="","",OFFSET('Hygiene Data'!$G$11,0,10*ROW('Hygiene Data'!G55)))</f>
        <v/>
      </c>
      <c r="DY61" s="369" t="str">
        <f ca="1">+IF(OFFSET('Hygiene Data'!$G$12,0,10*ROW('Hygiene Data'!G55))="","",OFFSET('Hygiene Data'!$G$12,0,10*ROW('Hygiene Data'!G55)))</f>
        <v/>
      </c>
      <c r="DZ61" s="369" t="str">
        <f ca="1">+IF(OFFSET('Hygiene Data'!$G$13,0,10*ROW('Hygiene Data'!G55))="","",OFFSET('Hygiene Data'!$G$13,0,10*ROW('Hygiene Data'!G55)))</f>
        <v/>
      </c>
      <c r="EA61" s="369" t="str">
        <f ca="1">+IF(OFFSET('Hygiene Data'!$H$11,0,10*ROW('Hygiene Data'!H55))="","",OFFSET('Hygiene Data'!$H$11,0,10*ROW('Hygiene Data'!H55)))</f>
        <v/>
      </c>
      <c r="EB61" s="369" t="str">
        <f ca="1">+IF(OFFSET('Hygiene Data'!$H$12,0,10*ROW('Hygiene Data'!H55))="","",OFFSET('Hygiene Data'!$H$12,0,10*ROW('Hygiene Data'!H55)))</f>
        <v/>
      </c>
      <c r="EC61" s="369" t="str">
        <f ca="1">+IF(OFFSET('Hygiene Data'!$H$13,0,10*ROW('Hygiene Data'!H55))="","",OFFSET('Hygiene Data'!$H$13,0,10*ROW('Hygiene Data'!H55)))</f>
        <v/>
      </c>
      <c r="ED61" s="369" t="str">
        <f ca="1">+IF(OFFSET('Hygiene Data'!$I$11,0,10*ROW('Hygiene Data'!I55))="","",OFFSET('Hygiene Data'!$I$11,0,10*ROW('Hygiene Data'!I55)))</f>
        <v/>
      </c>
      <c r="EE61" s="369" t="str">
        <f ca="1">+IF(OFFSET('Hygiene Data'!$I$12,0,10*ROW('Hygiene Data'!I55))="","",OFFSET('Hygiene Data'!$I$12,0,10*ROW('Hygiene Data'!I55)))</f>
        <v/>
      </c>
      <c r="EF61" s="369" t="str">
        <f ca="1">+IF(OFFSET('Hygiene Data'!$I$13,0,10*ROW('Hygiene Data'!I55))="","",OFFSET('Hygiene Data'!$I$13,0,10*ROW('Hygiene Data'!I55)))</f>
        <v/>
      </c>
    </row>
    <row r="62" spans="1:136" x14ac:dyDescent="0.25">
      <c r="A62" s="478" t="str">
        <f ca="1">+IF(OFFSET('Water Data'!$B$2,0,10*ROW('Water Data'!E56))="","",OFFSET('Water Data'!$B$2,0,10*ROW('Water Data'!E56)))</f>
        <v/>
      </c>
      <c r="B62" s="47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5" t="str">
        <f t="shared" ca="1" si="0"/>
        <v/>
      </c>
      <c r="D62" s="50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9" t="str">
        <f ca="1">+IF(OFFSET('Water Data'!$D$27,0,10*ROW('Water Data'!D56))="","",OFFSET('Water Data'!$D$27,0,10*ROW('Water Data'!D56)))</f>
        <v/>
      </c>
      <c r="BT62" s="369" t="str">
        <f ca="1">+IF(OFFSET('Water Data'!$D$28,0,10*ROW('Water Data'!D56))="","",OFFSET('Water Data'!$D$28,0,10*ROW('Water Data'!D56)))</f>
        <v/>
      </c>
      <c r="BU62" s="369" t="str">
        <f ca="1">+IF(OFFSET('Water Data'!$D$29,0,10*ROW('Water Data'!D56))="","",OFFSET('Water Data'!$D$29,0,10*ROW('Water Data'!D56)))</f>
        <v/>
      </c>
      <c r="BV62" s="369" t="str">
        <f ca="1">+IF(OFFSET('Water Data'!$E$27,0,10*ROW('Water Data'!E56))="","",OFFSET('Water Data'!$E$27,0,10*ROW('Water Data'!E56)))</f>
        <v/>
      </c>
      <c r="BW62" s="369" t="str">
        <f ca="1">+IF(OFFSET('Water Data'!$E$28,0,10*ROW('Water Data'!E56))="","",OFFSET('Water Data'!$E$28,0,10*ROW('Water Data'!E56)))</f>
        <v/>
      </c>
      <c r="BX62" s="369" t="str">
        <f ca="1">+IF(OFFSET('Water Data'!$E$29,0,10*ROW('Water Data'!E56))="","",OFFSET('Water Data'!$E$29,0,10*ROW('Water Data'!E56)))</f>
        <v/>
      </c>
      <c r="BY62" s="369" t="str">
        <f ca="1">+IF(OFFSET('Water Data'!$F$27,0,10*ROW('Water Data'!F56))="","",OFFSET('Water Data'!$F$27,0,10*ROW('Water Data'!F56)))</f>
        <v/>
      </c>
      <c r="BZ62" s="369" t="str">
        <f ca="1">+IF(OFFSET('Water Data'!$F$28,0,10*ROW('Water Data'!F56))="","",OFFSET('Water Data'!$F$28,0,10*ROW('Water Data'!F56)))</f>
        <v/>
      </c>
      <c r="CA62" s="369" t="str">
        <f ca="1">+IF(OFFSET('Water Data'!$F$29,0,10*ROW('Water Data'!F56))="","",OFFSET('Water Data'!$F$29,0,10*ROW('Water Data'!F56)))</f>
        <v/>
      </c>
      <c r="CB62" s="369" t="str">
        <f ca="1">+IF(OFFSET('Water Data'!$G$27,0,10*ROW('Water Data'!G56))="","",OFFSET('Water Data'!$G$27,0,10*ROW('Water Data'!G56)))</f>
        <v/>
      </c>
      <c r="CC62" s="369" t="str">
        <f ca="1">+IF(OFFSET('Water Data'!$G$28,0,10*ROW('Water Data'!G56))="","",OFFSET('Water Data'!$G$28,0,10*ROW('Water Data'!G56)))</f>
        <v/>
      </c>
      <c r="CD62" s="369" t="str">
        <f ca="1">+IF(OFFSET('Water Data'!$G$29,0,10*ROW('Water Data'!G56))="","",OFFSET('Water Data'!$G$29,0,10*ROW('Water Data'!G56)))</f>
        <v/>
      </c>
      <c r="CE62" s="369" t="str">
        <f ca="1">+IF(OFFSET('Water Data'!$H$27,0,10*ROW('Water Data'!H56))="","",OFFSET('Water Data'!$H$27,0,10*ROW('Water Data'!H56)))</f>
        <v/>
      </c>
      <c r="CF62" s="369" t="str">
        <f ca="1">+IF(OFFSET('Water Data'!$H$28,0,10*ROW('Water Data'!H56))="","",OFFSET('Water Data'!$H$28,0,10*ROW('Water Data'!H56)))</f>
        <v/>
      </c>
      <c r="CG62" s="369" t="str">
        <f ca="1">+IF(OFFSET('Water Data'!$H$29,0,10*ROW('Water Data'!H56))="","",OFFSET('Water Data'!$H$29,0,10*ROW('Water Data'!H56)))</f>
        <v/>
      </c>
      <c r="CH62" s="369" t="str">
        <f ca="1">+IF(OFFSET('Water Data'!$I$27,0,10*ROW('Water Data'!I56))="","",OFFSET('Water Data'!$I$27,0,10*ROW('Water Data'!I56)))</f>
        <v/>
      </c>
      <c r="CI62" s="369" t="str">
        <f ca="1">+IF(OFFSET('Water Data'!$I$28,0,10*ROW('Water Data'!I56))="","",OFFSET('Water Data'!$I$28,0,10*ROW('Water Data'!I56)))</f>
        <v/>
      </c>
      <c r="CJ62" s="369" t="str">
        <f ca="1">+IF(OFFSET('Water Data'!$I$29,0,10*ROW('Water Data'!I56))="","",OFFSET('Water Data'!$I$29,0,10*ROW('Water Data'!I56)))</f>
        <v/>
      </c>
      <c r="CK62" s="369" t="str">
        <f ca="1">+IF(OFFSET('Sanitation Data'!$D$28,0,10*ROW('Sanitation Data'!D56))="","",OFFSET('Sanitation Data'!$D$28,0,10*ROW('Sanitation Data'!D56)))</f>
        <v/>
      </c>
      <c r="CL62" s="369" t="str">
        <f ca="1">+IF(OFFSET('Sanitation Data'!$D$29,0,10*ROW('Sanitation Data'!D56))="","",OFFSET('Sanitation Data'!$D$29,0,10*ROW('Sanitation Data'!D56)))</f>
        <v/>
      </c>
      <c r="CM62" s="369" t="str">
        <f ca="1">+IF(OFFSET('Sanitation Data'!$D$30,0,10*ROW('Sanitation Data'!D56))="","",OFFSET('Sanitation Data'!$D$30,0,10*ROW('Sanitation Data'!D56)))</f>
        <v/>
      </c>
      <c r="CN62" s="369" t="str">
        <f ca="1">+IF(OFFSET('Sanitation Data'!$D$31,0,10*ROW('Sanitation Data'!D56))="","",OFFSET('Sanitation Data'!$D$31,0,10*ROW('Sanitation Data'!D56)))</f>
        <v/>
      </c>
      <c r="CO62" s="369" t="str">
        <f ca="1">+IF(OFFSET('Sanitation Data'!$D$32,0,10*ROW('Sanitation Data'!D56))="","",OFFSET('Sanitation Data'!$D$32,0,10*ROW('Sanitation Data'!D56)))</f>
        <v/>
      </c>
      <c r="CP62" s="369" t="str">
        <f ca="1">+IF(OFFSET('Sanitation Data'!$E$28,0,10*ROW('Sanitation Data'!E56))="","",OFFSET('Sanitation Data'!$E$28,0,10*ROW('Sanitation Data'!E56)))</f>
        <v/>
      </c>
      <c r="CQ62" s="369" t="str">
        <f ca="1">+IF(OFFSET('Sanitation Data'!$E$29,0,10*ROW('Sanitation Data'!E56))="","",OFFSET('Sanitation Data'!$E$29,0,10*ROW('Sanitation Data'!E56)))</f>
        <v/>
      </c>
      <c r="CR62" s="369" t="str">
        <f ca="1">+IF(OFFSET('Sanitation Data'!$E$30,0,10*ROW('Sanitation Data'!E56))="","",OFFSET('Sanitation Data'!$E$30,0,10*ROW('Sanitation Data'!E56)))</f>
        <v/>
      </c>
      <c r="CS62" s="369" t="str">
        <f ca="1">+IF(OFFSET('Sanitation Data'!$E$31,0,10*ROW('Sanitation Data'!E56))="","",OFFSET('Sanitation Data'!$E$31,0,10*ROW('Sanitation Data'!E56)))</f>
        <v/>
      </c>
      <c r="CT62" s="369" t="str">
        <f ca="1">+IF(OFFSET('Sanitation Data'!$E$32,0,10*ROW('Sanitation Data'!E56))="","",OFFSET('Sanitation Data'!$E$32,0,10*ROW('Sanitation Data'!E56)))</f>
        <v/>
      </c>
      <c r="CU62" s="369" t="str">
        <f ca="1">+IF(OFFSET('Sanitation Data'!$F$28,0,10*ROW('Sanitation Data'!F56))="","",OFFSET('Sanitation Data'!$F$28,0,10*ROW('Sanitation Data'!F56)))</f>
        <v/>
      </c>
      <c r="CV62" s="369" t="str">
        <f ca="1">+IF(OFFSET('Sanitation Data'!$F$29,0,10*ROW('Sanitation Data'!F56))="","",OFFSET('Sanitation Data'!$F$29,0,10*ROW('Sanitation Data'!F56)))</f>
        <v/>
      </c>
      <c r="CW62" s="369" t="str">
        <f ca="1">+IF(OFFSET('Sanitation Data'!$F$30,0,10*ROW('Sanitation Data'!F56))="","",OFFSET('Sanitation Data'!$F$30,0,10*ROW('Sanitation Data'!F56)))</f>
        <v/>
      </c>
      <c r="CX62" s="369" t="str">
        <f ca="1">+IF(OFFSET('Sanitation Data'!$F$31,0,10*ROW('Sanitation Data'!F56))="","",OFFSET('Sanitation Data'!$F$31,0,10*ROW('Sanitation Data'!F56)))</f>
        <v/>
      </c>
      <c r="CY62" s="369" t="str">
        <f ca="1">+IF(OFFSET('Sanitation Data'!$F$32,0,10*ROW('Sanitation Data'!F56))="","",OFFSET('Sanitation Data'!$F$32,0,10*ROW('Sanitation Data'!F56)))</f>
        <v/>
      </c>
      <c r="CZ62" s="369" t="str">
        <f ca="1">+IF(OFFSET('Sanitation Data'!$G$28,0,10*ROW('Sanitation Data'!G56))="","",OFFSET('Sanitation Data'!$G$28,0,10*ROW('Sanitation Data'!G56)))</f>
        <v/>
      </c>
      <c r="DA62" s="369" t="str">
        <f ca="1">+IF(OFFSET('Sanitation Data'!$G$29,0,10*ROW('Sanitation Data'!G56))="","",OFFSET('Sanitation Data'!$G$29,0,10*ROW('Sanitation Data'!G56)))</f>
        <v/>
      </c>
      <c r="DB62" s="369" t="str">
        <f ca="1">+IF(OFFSET('Sanitation Data'!$G$30,0,10*ROW('Sanitation Data'!G56))="","",OFFSET('Sanitation Data'!$G$30,0,10*ROW('Sanitation Data'!G56)))</f>
        <v/>
      </c>
      <c r="DC62" s="369" t="str">
        <f ca="1">+IF(OFFSET('Sanitation Data'!$G$31,0,10*ROW('Sanitation Data'!G56))="","",OFFSET('Sanitation Data'!$G$31,0,10*ROW('Sanitation Data'!G56)))</f>
        <v/>
      </c>
      <c r="DD62" s="369" t="str">
        <f ca="1">+IF(OFFSET('Sanitation Data'!$G$32,0,10*ROW('Sanitation Data'!G56))="","",OFFSET('Sanitation Data'!$G$32,0,10*ROW('Sanitation Data'!G56)))</f>
        <v/>
      </c>
      <c r="DE62" s="369" t="str">
        <f ca="1">+IF(OFFSET('Sanitation Data'!$H$28,0,10*ROW('Sanitation Data'!H56))="","",OFFSET('Sanitation Data'!$H$28,0,10*ROW('Sanitation Data'!H56)))</f>
        <v/>
      </c>
      <c r="DF62" s="369" t="str">
        <f ca="1">+IF(OFFSET('Sanitation Data'!$H$29,0,10*ROW('Sanitation Data'!H56))="","",OFFSET('Sanitation Data'!$H$29,0,10*ROW('Sanitation Data'!H56)))</f>
        <v/>
      </c>
      <c r="DG62" s="369" t="str">
        <f ca="1">+IF(OFFSET('Sanitation Data'!$H$30,0,10*ROW('Sanitation Data'!H56))="","",OFFSET('Sanitation Data'!$H$30,0,10*ROW('Sanitation Data'!H56)))</f>
        <v/>
      </c>
      <c r="DH62" s="369" t="str">
        <f ca="1">+IF(OFFSET('Sanitation Data'!$H$31,0,10*ROW('Sanitation Data'!H56))="","",OFFSET('Sanitation Data'!$H$31,0,10*ROW('Sanitation Data'!H56)))</f>
        <v/>
      </c>
      <c r="DI62" s="369" t="str">
        <f ca="1">+IF(OFFSET('Sanitation Data'!$H$32,0,10*ROW('Sanitation Data'!H56))="","",OFFSET('Sanitation Data'!$H$32,0,10*ROW('Sanitation Data'!H56)))</f>
        <v/>
      </c>
      <c r="DJ62" s="369" t="str">
        <f ca="1">+IF(OFFSET('Sanitation Data'!$I$28,0,10*ROW('Sanitation Data'!I56))="","",OFFSET('Sanitation Data'!$I$28,0,10*ROW('Sanitation Data'!I56)))</f>
        <v/>
      </c>
      <c r="DK62" s="369" t="str">
        <f ca="1">+IF(OFFSET('Sanitation Data'!$I$29,0,10*ROW('Sanitation Data'!I56))="","",OFFSET('Sanitation Data'!$I$29,0,10*ROW('Sanitation Data'!I56)))</f>
        <v/>
      </c>
      <c r="DL62" s="369" t="str">
        <f ca="1">+IF(OFFSET('Sanitation Data'!$I$30,0,10*ROW('Sanitation Data'!I56))="","",OFFSET('Sanitation Data'!$I$30,0,10*ROW('Sanitation Data'!I56)))</f>
        <v/>
      </c>
      <c r="DM62" s="369" t="str">
        <f ca="1">+IF(OFFSET('Sanitation Data'!$I$31,0,10*ROW('Sanitation Data'!I56))="","",OFFSET('Sanitation Data'!$I$31,0,10*ROW('Sanitation Data'!I56)))</f>
        <v/>
      </c>
      <c r="DN62" s="369" t="str">
        <f ca="1">+IF(OFFSET('Sanitation Data'!$I$32,0,10*ROW('Sanitation Data'!I56))="","",OFFSET('Sanitation Data'!$I$32,0,10*ROW('Sanitation Data'!I56)))</f>
        <v/>
      </c>
      <c r="DO62" s="369" t="str">
        <f ca="1">+IF(OFFSET('Hygiene Data'!$D$11,0,10*ROW('Hygiene Data'!D56))="","",OFFSET('Hygiene Data'!$D$11,0,10*ROW('Hygiene Data'!D56)))</f>
        <v/>
      </c>
      <c r="DP62" s="369" t="str">
        <f ca="1">+IF(OFFSET('Hygiene Data'!$D$12,0,10*ROW('Hygiene Data'!D56))="","",OFFSET('Hygiene Data'!$D$12,0,10*ROW('Hygiene Data'!D56)))</f>
        <v/>
      </c>
      <c r="DQ62" s="369" t="str">
        <f ca="1">+IF(OFFSET('Hygiene Data'!$D$13,0,10*ROW('Hygiene Data'!D56))="","",OFFSET('Hygiene Data'!$D$13,0,10*ROW('Hygiene Data'!D56)))</f>
        <v/>
      </c>
      <c r="DR62" s="369" t="str">
        <f ca="1">+IF(OFFSET('Hygiene Data'!$E$11,0,10*ROW('Hygiene Data'!E56))="","",OFFSET('Hygiene Data'!$E$11,0,10*ROW('Hygiene Data'!E56)))</f>
        <v/>
      </c>
      <c r="DS62" s="369" t="str">
        <f ca="1">+IF(OFFSET('Hygiene Data'!$E$12,0,10*ROW('Hygiene Data'!E56))="","",OFFSET('Hygiene Data'!$E$12,0,10*ROW('Hygiene Data'!E56)))</f>
        <v/>
      </c>
      <c r="DT62" s="369" t="str">
        <f ca="1">+IF(OFFSET('Hygiene Data'!$E$13,0,10*ROW('Hygiene Data'!E56))="","",OFFSET('Hygiene Data'!$E$13,0,10*ROW('Hygiene Data'!E56)))</f>
        <v/>
      </c>
      <c r="DU62" s="369" t="str">
        <f ca="1">+IF(OFFSET('Hygiene Data'!$F$11,0,10*ROW('Hygiene Data'!F56))="","",OFFSET('Hygiene Data'!$F$11,0,10*ROW('Hygiene Data'!F56)))</f>
        <v/>
      </c>
      <c r="DV62" s="369" t="str">
        <f ca="1">+IF(OFFSET('Hygiene Data'!$F$12,0,10*ROW('Hygiene Data'!F56))="","",OFFSET('Hygiene Data'!$F$12,0,10*ROW('Hygiene Data'!F56)))</f>
        <v/>
      </c>
      <c r="DW62" s="369" t="str">
        <f ca="1">+IF(OFFSET('Hygiene Data'!$F$13,0,10*ROW('Hygiene Data'!F56))="","",OFFSET('Hygiene Data'!$F$13,0,10*ROW('Hygiene Data'!F56)))</f>
        <v/>
      </c>
      <c r="DX62" s="369" t="str">
        <f ca="1">+IF(OFFSET('Hygiene Data'!$G$11,0,10*ROW('Hygiene Data'!G56))="","",OFFSET('Hygiene Data'!$G$11,0,10*ROW('Hygiene Data'!G56)))</f>
        <v/>
      </c>
      <c r="DY62" s="369" t="str">
        <f ca="1">+IF(OFFSET('Hygiene Data'!$G$12,0,10*ROW('Hygiene Data'!G56))="","",OFFSET('Hygiene Data'!$G$12,0,10*ROW('Hygiene Data'!G56)))</f>
        <v/>
      </c>
      <c r="DZ62" s="369" t="str">
        <f ca="1">+IF(OFFSET('Hygiene Data'!$G$13,0,10*ROW('Hygiene Data'!G56))="","",OFFSET('Hygiene Data'!$G$13,0,10*ROW('Hygiene Data'!G56)))</f>
        <v/>
      </c>
      <c r="EA62" s="369" t="str">
        <f ca="1">+IF(OFFSET('Hygiene Data'!$H$11,0,10*ROW('Hygiene Data'!H56))="","",OFFSET('Hygiene Data'!$H$11,0,10*ROW('Hygiene Data'!H56)))</f>
        <v/>
      </c>
      <c r="EB62" s="369" t="str">
        <f ca="1">+IF(OFFSET('Hygiene Data'!$H$12,0,10*ROW('Hygiene Data'!H56))="","",OFFSET('Hygiene Data'!$H$12,0,10*ROW('Hygiene Data'!H56)))</f>
        <v/>
      </c>
      <c r="EC62" s="369" t="str">
        <f ca="1">+IF(OFFSET('Hygiene Data'!$H$13,0,10*ROW('Hygiene Data'!H56))="","",OFFSET('Hygiene Data'!$H$13,0,10*ROW('Hygiene Data'!H56)))</f>
        <v/>
      </c>
      <c r="ED62" s="369" t="str">
        <f ca="1">+IF(OFFSET('Hygiene Data'!$I$11,0,10*ROW('Hygiene Data'!I56))="","",OFFSET('Hygiene Data'!$I$11,0,10*ROW('Hygiene Data'!I56)))</f>
        <v/>
      </c>
      <c r="EE62" s="369" t="str">
        <f ca="1">+IF(OFFSET('Hygiene Data'!$I$12,0,10*ROW('Hygiene Data'!I56))="","",OFFSET('Hygiene Data'!$I$12,0,10*ROW('Hygiene Data'!I56)))</f>
        <v/>
      </c>
      <c r="EF62" s="369" t="str">
        <f ca="1">+IF(OFFSET('Hygiene Data'!$I$13,0,10*ROW('Hygiene Data'!I56))="","",OFFSET('Hygiene Data'!$I$13,0,10*ROW('Hygiene Data'!I56)))</f>
        <v/>
      </c>
    </row>
    <row r="63" spans="1:136" x14ac:dyDescent="0.25">
      <c r="A63" s="478" t="str">
        <f ca="1">+IF(OFFSET('Water Data'!$B$2,0,10*ROW('Water Data'!E57))="","",OFFSET('Water Data'!$B$2,0,10*ROW('Water Data'!E57)))</f>
        <v/>
      </c>
      <c r="B63" s="47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5" t="str">
        <f t="shared" ca="1" si="0"/>
        <v/>
      </c>
      <c r="D63" s="50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9" t="str">
        <f ca="1">+IF(OFFSET('Water Data'!$D$27,0,10*ROW('Water Data'!D57))="","",OFFSET('Water Data'!$D$27,0,10*ROW('Water Data'!D57)))</f>
        <v/>
      </c>
      <c r="BT63" s="369" t="str">
        <f ca="1">+IF(OFFSET('Water Data'!$D$28,0,10*ROW('Water Data'!D57))="","",OFFSET('Water Data'!$D$28,0,10*ROW('Water Data'!D57)))</f>
        <v/>
      </c>
      <c r="BU63" s="369" t="str">
        <f ca="1">+IF(OFFSET('Water Data'!$D$29,0,10*ROW('Water Data'!D57))="","",OFFSET('Water Data'!$D$29,0,10*ROW('Water Data'!D57)))</f>
        <v/>
      </c>
      <c r="BV63" s="369" t="str">
        <f ca="1">+IF(OFFSET('Water Data'!$E$27,0,10*ROW('Water Data'!E57))="","",OFFSET('Water Data'!$E$27,0,10*ROW('Water Data'!E57)))</f>
        <v/>
      </c>
      <c r="BW63" s="369" t="str">
        <f ca="1">+IF(OFFSET('Water Data'!$E$28,0,10*ROW('Water Data'!E57))="","",OFFSET('Water Data'!$E$28,0,10*ROW('Water Data'!E57)))</f>
        <v/>
      </c>
      <c r="BX63" s="369" t="str">
        <f ca="1">+IF(OFFSET('Water Data'!$E$29,0,10*ROW('Water Data'!E57))="","",OFFSET('Water Data'!$E$29,0,10*ROW('Water Data'!E57)))</f>
        <v/>
      </c>
      <c r="BY63" s="369" t="str">
        <f ca="1">+IF(OFFSET('Water Data'!$F$27,0,10*ROW('Water Data'!F57))="","",OFFSET('Water Data'!$F$27,0,10*ROW('Water Data'!F57)))</f>
        <v/>
      </c>
      <c r="BZ63" s="369" t="str">
        <f ca="1">+IF(OFFSET('Water Data'!$F$28,0,10*ROW('Water Data'!F57))="","",OFFSET('Water Data'!$F$28,0,10*ROW('Water Data'!F57)))</f>
        <v/>
      </c>
      <c r="CA63" s="369" t="str">
        <f ca="1">+IF(OFFSET('Water Data'!$F$29,0,10*ROW('Water Data'!F57))="","",OFFSET('Water Data'!$F$29,0,10*ROW('Water Data'!F57)))</f>
        <v/>
      </c>
      <c r="CB63" s="369" t="str">
        <f ca="1">+IF(OFFSET('Water Data'!$G$27,0,10*ROW('Water Data'!G57))="","",OFFSET('Water Data'!$G$27,0,10*ROW('Water Data'!G57)))</f>
        <v/>
      </c>
      <c r="CC63" s="369" t="str">
        <f ca="1">+IF(OFFSET('Water Data'!$G$28,0,10*ROW('Water Data'!G57))="","",OFFSET('Water Data'!$G$28,0,10*ROW('Water Data'!G57)))</f>
        <v/>
      </c>
      <c r="CD63" s="369" t="str">
        <f ca="1">+IF(OFFSET('Water Data'!$G$29,0,10*ROW('Water Data'!G57))="","",OFFSET('Water Data'!$G$29,0,10*ROW('Water Data'!G57)))</f>
        <v/>
      </c>
      <c r="CE63" s="369" t="str">
        <f ca="1">+IF(OFFSET('Water Data'!$H$27,0,10*ROW('Water Data'!H57))="","",OFFSET('Water Data'!$H$27,0,10*ROW('Water Data'!H57)))</f>
        <v/>
      </c>
      <c r="CF63" s="369" t="str">
        <f ca="1">+IF(OFFSET('Water Data'!$H$28,0,10*ROW('Water Data'!H57))="","",OFFSET('Water Data'!$H$28,0,10*ROW('Water Data'!H57)))</f>
        <v/>
      </c>
      <c r="CG63" s="369" t="str">
        <f ca="1">+IF(OFFSET('Water Data'!$H$29,0,10*ROW('Water Data'!H57))="","",OFFSET('Water Data'!$H$29,0,10*ROW('Water Data'!H57)))</f>
        <v/>
      </c>
      <c r="CH63" s="369" t="str">
        <f ca="1">+IF(OFFSET('Water Data'!$I$27,0,10*ROW('Water Data'!I57))="","",OFFSET('Water Data'!$I$27,0,10*ROW('Water Data'!I57)))</f>
        <v/>
      </c>
      <c r="CI63" s="369" t="str">
        <f ca="1">+IF(OFFSET('Water Data'!$I$28,0,10*ROW('Water Data'!I57))="","",OFFSET('Water Data'!$I$28,0,10*ROW('Water Data'!I57)))</f>
        <v/>
      </c>
      <c r="CJ63" s="369" t="str">
        <f ca="1">+IF(OFFSET('Water Data'!$I$29,0,10*ROW('Water Data'!I57))="","",OFFSET('Water Data'!$I$29,0,10*ROW('Water Data'!I57)))</f>
        <v/>
      </c>
      <c r="CK63" s="369" t="str">
        <f ca="1">+IF(OFFSET('Sanitation Data'!$D$28,0,10*ROW('Sanitation Data'!D57))="","",OFFSET('Sanitation Data'!$D$28,0,10*ROW('Sanitation Data'!D57)))</f>
        <v/>
      </c>
      <c r="CL63" s="369" t="str">
        <f ca="1">+IF(OFFSET('Sanitation Data'!$D$29,0,10*ROW('Sanitation Data'!D57))="","",OFFSET('Sanitation Data'!$D$29,0,10*ROW('Sanitation Data'!D57)))</f>
        <v/>
      </c>
      <c r="CM63" s="369" t="str">
        <f ca="1">+IF(OFFSET('Sanitation Data'!$D$30,0,10*ROW('Sanitation Data'!D57))="","",OFFSET('Sanitation Data'!$D$30,0,10*ROW('Sanitation Data'!D57)))</f>
        <v/>
      </c>
      <c r="CN63" s="369" t="str">
        <f ca="1">+IF(OFFSET('Sanitation Data'!$D$31,0,10*ROW('Sanitation Data'!D57))="","",OFFSET('Sanitation Data'!$D$31,0,10*ROW('Sanitation Data'!D57)))</f>
        <v/>
      </c>
      <c r="CO63" s="369" t="str">
        <f ca="1">+IF(OFFSET('Sanitation Data'!$D$32,0,10*ROW('Sanitation Data'!D57))="","",OFFSET('Sanitation Data'!$D$32,0,10*ROW('Sanitation Data'!D57)))</f>
        <v/>
      </c>
      <c r="CP63" s="369" t="str">
        <f ca="1">+IF(OFFSET('Sanitation Data'!$E$28,0,10*ROW('Sanitation Data'!E57))="","",OFFSET('Sanitation Data'!$E$28,0,10*ROW('Sanitation Data'!E57)))</f>
        <v/>
      </c>
      <c r="CQ63" s="369" t="str">
        <f ca="1">+IF(OFFSET('Sanitation Data'!$E$29,0,10*ROW('Sanitation Data'!E57))="","",OFFSET('Sanitation Data'!$E$29,0,10*ROW('Sanitation Data'!E57)))</f>
        <v/>
      </c>
      <c r="CR63" s="369" t="str">
        <f ca="1">+IF(OFFSET('Sanitation Data'!$E$30,0,10*ROW('Sanitation Data'!E57))="","",OFFSET('Sanitation Data'!$E$30,0,10*ROW('Sanitation Data'!E57)))</f>
        <v/>
      </c>
      <c r="CS63" s="369" t="str">
        <f ca="1">+IF(OFFSET('Sanitation Data'!$E$31,0,10*ROW('Sanitation Data'!E57))="","",OFFSET('Sanitation Data'!$E$31,0,10*ROW('Sanitation Data'!E57)))</f>
        <v/>
      </c>
      <c r="CT63" s="369" t="str">
        <f ca="1">+IF(OFFSET('Sanitation Data'!$E$32,0,10*ROW('Sanitation Data'!E57))="","",OFFSET('Sanitation Data'!$E$32,0,10*ROW('Sanitation Data'!E57)))</f>
        <v/>
      </c>
      <c r="CU63" s="369" t="str">
        <f ca="1">+IF(OFFSET('Sanitation Data'!$F$28,0,10*ROW('Sanitation Data'!F57))="","",OFFSET('Sanitation Data'!$F$28,0,10*ROW('Sanitation Data'!F57)))</f>
        <v/>
      </c>
      <c r="CV63" s="369" t="str">
        <f ca="1">+IF(OFFSET('Sanitation Data'!$F$29,0,10*ROW('Sanitation Data'!F57))="","",OFFSET('Sanitation Data'!$F$29,0,10*ROW('Sanitation Data'!F57)))</f>
        <v/>
      </c>
      <c r="CW63" s="369" t="str">
        <f ca="1">+IF(OFFSET('Sanitation Data'!$F$30,0,10*ROW('Sanitation Data'!F57))="","",OFFSET('Sanitation Data'!$F$30,0,10*ROW('Sanitation Data'!F57)))</f>
        <v/>
      </c>
      <c r="CX63" s="369" t="str">
        <f ca="1">+IF(OFFSET('Sanitation Data'!$F$31,0,10*ROW('Sanitation Data'!F57))="","",OFFSET('Sanitation Data'!$F$31,0,10*ROW('Sanitation Data'!F57)))</f>
        <v/>
      </c>
      <c r="CY63" s="369" t="str">
        <f ca="1">+IF(OFFSET('Sanitation Data'!$F$32,0,10*ROW('Sanitation Data'!F57))="","",OFFSET('Sanitation Data'!$F$32,0,10*ROW('Sanitation Data'!F57)))</f>
        <v/>
      </c>
      <c r="CZ63" s="369" t="str">
        <f ca="1">+IF(OFFSET('Sanitation Data'!$G$28,0,10*ROW('Sanitation Data'!G57))="","",OFFSET('Sanitation Data'!$G$28,0,10*ROW('Sanitation Data'!G57)))</f>
        <v/>
      </c>
      <c r="DA63" s="369" t="str">
        <f ca="1">+IF(OFFSET('Sanitation Data'!$G$29,0,10*ROW('Sanitation Data'!G57))="","",OFFSET('Sanitation Data'!$G$29,0,10*ROW('Sanitation Data'!G57)))</f>
        <v/>
      </c>
      <c r="DB63" s="369" t="str">
        <f ca="1">+IF(OFFSET('Sanitation Data'!$G$30,0,10*ROW('Sanitation Data'!G57))="","",OFFSET('Sanitation Data'!$G$30,0,10*ROW('Sanitation Data'!G57)))</f>
        <v/>
      </c>
      <c r="DC63" s="369" t="str">
        <f ca="1">+IF(OFFSET('Sanitation Data'!$G$31,0,10*ROW('Sanitation Data'!G57))="","",OFFSET('Sanitation Data'!$G$31,0,10*ROW('Sanitation Data'!G57)))</f>
        <v/>
      </c>
      <c r="DD63" s="369" t="str">
        <f ca="1">+IF(OFFSET('Sanitation Data'!$G$32,0,10*ROW('Sanitation Data'!G57))="","",OFFSET('Sanitation Data'!$G$32,0,10*ROW('Sanitation Data'!G57)))</f>
        <v/>
      </c>
      <c r="DE63" s="369" t="str">
        <f ca="1">+IF(OFFSET('Sanitation Data'!$H$28,0,10*ROW('Sanitation Data'!H57))="","",OFFSET('Sanitation Data'!$H$28,0,10*ROW('Sanitation Data'!H57)))</f>
        <v/>
      </c>
      <c r="DF63" s="369" t="str">
        <f ca="1">+IF(OFFSET('Sanitation Data'!$H$29,0,10*ROW('Sanitation Data'!H57))="","",OFFSET('Sanitation Data'!$H$29,0,10*ROW('Sanitation Data'!H57)))</f>
        <v/>
      </c>
      <c r="DG63" s="369" t="str">
        <f ca="1">+IF(OFFSET('Sanitation Data'!$H$30,0,10*ROW('Sanitation Data'!H57))="","",OFFSET('Sanitation Data'!$H$30,0,10*ROW('Sanitation Data'!H57)))</f>
        <v/>
      </c>
      <c r="DH63" s="369" t="str">
        <f ca="1">+IF(OFFSET('Sanitation Data'!$H$31,0,10*ROW('Sanitation Data'!H57))="","",OFFSET('Sanitation Data'!$H$31,0,10*ROW('Sanitation Data'!H57)))</f>
        <v/>
      </c>
      <c r="DI63" s="369" t="str">
        <f ca="1">+IF(OFFSET('Sanitation Data'!$H$32,0,10*ROW('Sanitation Data'!H57))="","",OFFSET('Sanitation Data'!$H$32,0,10*ROW('Sanitation Data'!H57)))</f>
        <v/>
      </c>
      <c r="DJ63" s="369" t="str">
        <f ca="1">+IF(OFFSET('Sanitation Data'!$I$28,0,10*ROW('Sanitation Data'!I57))="","",OFFSET('Sanitation Data'!$I$28,0,10*ROW('Sanitation Data'!I57)))</f>
        <v/>
      </c>
      <c r="DK63" s="369" t="str">
        <f ca="1">+IF(OFFSET('Sanitation Data'!$I$29,0,10*ROW('Sanitation Data'!I57))="","",OFFSET('Sanitation Data'!$I$29,0,10*ROW('Sanitation Data'!I57)))</f>
        <v/>
      </c>
      <c r="DL63" s="369" t="str">
        <f ca="1">+IF(OFFSET('Sanitation Data'!$I$30,0,10*ROW('Sanitation Data'!I57))="","",OFFSET('Sanitation Data'!$I$30,0,10*ROW('Sanitation Data'!I57)))</f>
        <v/>
      </c>
      <c r="DM63" s="369" t="str">
        <f ca="1">+IF(OFFSET('Sanitation Data'!$I$31,0,10*ROW('Sanitation Data'!I57))="","",OFFSET('Sanitation Data'!$I$31,0,10*ROW('Sanitation Data'!I57)))</f>
        <v/>
      </c>
      <c r="DN63" s="369" t="str">
        <f ca="1">+IF(OFFSET('Sanitation Data'!$I$32,0,10*ROW('Sanitation Data'!I57))="","",OFFSET('Sanitation Data'!$I$32,0,10*ROW('Sanitation Data'!I57)))</f>
        <v/>
      </c>
      <c r="DO63" s="369" t="str">
        <f ca="1">+IF(OFFSET('Hygiene Data'!$D$11,0,10*ROW('Hygiene Data'!D57))="","",OFFSET('Hygiene Data'!$D$11,0,10*ROW('Hygiene Data'!D57)))</f>
        <v/>
      </c>
      <c r="DP63" s="369" t="str">
        <f ca="1">+IF(OFFSET('Hygiene Data'!$D$12,0,10*ROW('Hygiene Data'!D57))="","",OFFSET('Hygiene Data'!$D$12,0,10*ROW('Hygiene Data'!D57)))</f>
        <v/>
      </c>
      <c r="DQ63" s="369" t="str">
        <f ca="1">+IF(OFFSET('Hygiene Data'!$D$13,0,10*ROW('Hygiene Data'!D57))="","",OFFSET('Hygiene Data'!$D$13,0,10*ROW('Hygiene Data'!D57)))</f>
        <v/>
      </c>
      <c r="DR63" s="369" t="str">
        <f ca="1">+IF(OFFSET('Hygiene Data'!$E$11,0,10*ROW('Hygiene Data'!E57))="","",OFFSET('Hygiene Data'!$E$11,0,10*ROW('Hygiene Data'!E57)))</f>
        <v/>
      </c>
      <c r="DS63" s="369" t="str">
        <f ca="1">+IF(OFFSET('Hygiene Data'!$E$12,0,10*ROW('Hygiene Data'!E57))="","",OFFSET('Hygiene Data'!$E$12,0,10*ROW('Hygiene Data'!E57)))</f>
        <v/>
      </c>
      <c r="DT63" s="369" t="str">
        <f ca="1">+IF(OFFSET('Hygiene Data'!$E$13,0,10*ROW('Hygiene Data'!E57))="","",OFFSET('Hygiene Data'!$E$13,0,10*ROW('Hygiene Data'!E57)))</f>
        <v/>
      </c>
      <c r="DU63" s="369" t="str">
        <f ca="1">+IF(OFFSET('Hygiene Data'!$F$11,0,10*ROW('Hygiene Data'!F57))="","",OFFSET('Hygiene Data'!$F$11,0,10*ROW('Hygiene Data'!F57)))</f>
        <v/>
      </c>
      <c r="DV63" s="369" t="str">
        <f ca="1">+IF(OFFSET('Hygiene Data'!$F$12,0,10*ROW('Hygiene Data'!F57))="","",OFFSET('Hygiene Data'!$F$12,0,10*ROW('Hygiene Data'!F57)))</f>
        <v/>
      </c>
      <c r="DW63" s="369" t="str">
        <f ca="1">+IF(OFFSET('Hygiene Data'!$F$13,0,10*ROW('Hygiene Data'!F57))="","",OFFSET('Hygiene Data'!$F$13,0,10*ROW('Hygiene Data'!F57)))</f>
        <v/>
      </c>
      <c r="DX63" s="369" t="str">
        <f ca="1">+IF(OFFSET('Hygiene Data'!$G$11,0,10*ROW('Hygiene Data'!G57))="","",OFFSET('Hygiene Data'!$G$11,0,10*ROW('Hygiene Data'!G57)))</f>
        <v/>
      </c>
      <c r="DY63" s="369" t="str">
        <f ca="1">+IF(OFFSET('Hygiene Data'!$G$12,0,10*ROW('Hygiene Data'!G57))="","",OFFSET('Hygiene Data'!$G$12,0,10*ROW('Hygiene Data'!G57)))</f>
        <v/>
      </c>
      <c r="DZ63" s="369" t="str">
        <f ca="1">+IF(OFFSET('Hygiene Data'!$G$13,0,10*ROW('Hygiene Data'!G57))="","",OFFSET('Hygiene Data'!$G$13,0,10*ROW('Hygiene Data'!G57)))</f>
        <v/>
      </c>
      <c r="EA63" s="369" t="str">
        <f ca="1">+IF(OFFSET('Hygiene Data'!$H$11,0,10*ROW('Hygiene Data'!H57))="","",OFFSET('Hygiene Data'!$H$11,0,10*ROW('Hygiene Data'!H57)))</f>
        <v/>
      </c>
      <c r="EB63" s="369" t="str">
        <f ca="1">+IF(OFFSET('Hygiene Data'!$H$12,0,10*ROW('Hygiene Data'!H57))="","",OFFSET('Hygiene Data'!$H$12,0,10*ROW('Hygiene Data'!H57)))</f>
        <v/>
      </c>
      <c r="EC63" s="369" t="str">
        <f ca="1">+IF(OFFSET('Hygiene Data'!$H$13,0,10*ROW('Hygiene Data'!H57))="","",OFFSET('Hygiene Data'!$H$13,0,10*ROW('Hygiene Data'!H57)))</f>
        <v/>
      </c>
      <c r="ED63" s="369" t="str">
        <f ca="1">+IF(OFFSET('Hygiene Data'!$I$11,0,10*ROW('Hygiene Data'!I57))="","",OFFSET('Hygiene Data'!$I$11,0,10*ROW('Hygiene Data'!I57)))</f>
        <v/>
      </c>
      <c r="EE63" s="369" t="str">
        <f ca="1">+IF(OFFSET('Hygiene Data'!$I$12,0,10*ROW('Hygiene Data'!I57))="","",OFFSET('Hygiene Data'!$I$12,0,10*ROW('Hygiene Data'!I57)))</f>
        <v/>
      </c>
      <c r="EF63" s="369" t="str">
        <f ca="1">+IF(OFFSET('Hygiene Data'!$I$13,0,10*ROW('Hygiene Data'!I57))="","",OFFSET('Hygiene Data'!$I$13,0,10*ROW('Hygiene Data'!I57)))</f>
        <v/>
      </c>
    </row>
    <row r="64" spans="1:136" x14ac:dyDescent="0.25">
      <c r="A64" s="478" t="str">
        <f ca="1">+IF(OFFSET('Water Data'!$B$2,0,10*ROW('Water Data'!E58))="","",OFFSET('Water Data'!$B$2,0,10*ROW('Water Data'!E58)))</f>
        <v/>
      </c>
      <c r="B64" s="47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5" t="str">
        <f t="shared" ca="1" si="0"/>
        <v/>
      </c>
      <c r="D64" s="50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9" t="str">
        <f ca="1">+IF(OFFSET('Water Data'!$D$27,0,10*ROW('Water Data'!D58))="","",OFFSET('Water Data'!$D$27,0,10*ROW('Water Data'!D58)))</f>
        <v/>
      </c>
      <c r="BT64" s="369" t="str">
        <f ca="1">+IF(OFFSET('Water Data'!$D$28,0,10*ROW('Water Data'!D58))="","",OFFSET('Water Data'!$D$28,0,10*ROW('Water Data'!D58)))</f>
        <v/>
      </c>
      <c r="BU64" s="369" t="str">
        <f ca="1">+IF(OFFSET('Water Data'!$D$29,0,10*ROW('Water Data'!D58))="","",OFFSET('Water Data'!$D$29,0,10*ROW('Water Data'!D58)))</f>
        <v/>
      </c>
      <c r="BV64" s="369" t="str">
        <f ca="1">+IF(OFFSET('Water Data'!$E$27,0,10*ROW('Water Data'!E58))="","",OFFSET('Water Data'!$E$27,0,10*ROW('Water Data'!E58)))</f>
        <v/>
      </c>
      <c r="BW64" s="369" t="str">
        <f ca="1">+IF(OFFSET('Water Data'!$E$28,0,10*ROW('Water Data'!E58))="","",OFFSET('Water Data'!$E$28,0,10*ROW('Water Data'!E58)))</f>
        <v/>
      </c>
      <c r="BX64" s="369" t="str">
        <f ca="1">+IF(OFFSET('Water Data'!$E$29,0,10*ROW('Water Data'!E58))="","",OFFSET('Water Data'!$E$29,0,10*ROW('Water Data'!E58)))</f>
        <v/>
      </c>
      <c r="BY64" s="369" t="str">
        <f ca="1">+IF(OFFSET('Water Data'!$F$27,0,10*ROW('Water Data'!F58))="","",OFFSET('Water Data'!$F$27,0,10*ROW('Water Data'!F58)))</f>
        <v/>
      </c>
      <c r="BZ64" s="369" t="str">
        <f ca="1">+IF(OFFSET('Water Data'!$F$28,0,10*ROW('Water Data'!F58))="","",OFFSET('Water Data'!$F$28,0,10*ROW('Water Data'!F58)))</f>
        <v/>
      </c>
      <c r="CA64" s="369" t="str">
        <f ca="1">+IF(OFFSET('Water Data'!$F$29,0,10*ROW('Water Data'!F58))="","",OFFSET('Water Data'!$F$29,0,10*ROW('Water Data'!F58)))</f>
        <v/>
      </c>
      <c r="CB64" s="369" t="str">
        <f ca="1">+IF(OFFSET('Water Data'!$G$27,0,10*ROW('Water Data'!G58))="","",OFFSET('Water Data'!$G$27,0,10*ROW('Water Data'!G58)))</f>
        <v/>
      </c>
      <c r="CC64" s="369" t="str">
        <f ca="1">+IF(OFFSET('Water Data'!$G$28,0,10*ROW('Water Data'!G58))="","",OFFSET('Water Data'!$G$28,0,10*ROW('Water Data'!G58)))</f>
        <v/>
      </c>
      <c r="CD64" s="369" t="str">
        <f ca="1">+IF(OFFSET('Water Data'!$G$29,0,10*ROW('Water Data'!G58))="","",OFFSET('Water Data'!$G$29,0,10*ROW('Water Data'!G58)))</f>
        <v/>
      </c>
      <c r="CE64" s="369" t="str">
        <f ca="1">+IF(OFFSET('Water Data'!$H$27,0,10*ROW('Water Data'!H58))="","",OFFSET('Water Data'!$H$27,0,10*ROW('Water Data'!H58)))</f>
        <v/>
      </c>
      <c r="CF64" s="369" t="str">
        <f ca="1">+IF(OFFSET('Water Data'!$H$28,0,10*ROW('Water Data'!H58))="","",OFFSET('Water Data'!$H$28,0,10*ROW('Water Data'!H58)))</f>
        <v/>
      </c>
      <c r="CG64" s="369" t="str">
        <f ca="1">+IF(OFFSET('Water Data'!$H$29,0,10*ROW('Water Data'!H58))="","",OFFSET('Water Data'!$H$29,0,10*ROW('Water Data'!H58)))</f>
        <v/>
      </c>
      <c r="CH64" s="369" t="str">
        <f ca="1">+IF(OFFSET('Water Data'!$I$27,0,10*ROW('Water Data'!I58))="","",OFFSET('Water Data'!$I$27,0,10*ROW('Water Data'!I58)))</f>
        <v/>
      </c>
      <c r="CI64" s="369" t="str">
        <f ca="1">+IF(OFFSET('Water Data'!$I$28,0,10*ROW('Water Data'!I58))="","",OFFSET('Water Data'!$I$28,0,10*ROW('Water Data'!I58)))</f>
        <v/>
      </c>
      <c r="CJ64" s="369" t="str">
        <f ca="1">+IF(OFFSET('Water Data'!$I$29,0,10*ROW('Water Data'!I58))="","",OFFSET('Water Data'!$I$29,0,10*ROW('Water Data'!I58)))</f>
        <v/>
      </c>
      <c r="CK64" s="369" t="str">
        <f ca="1">+IF(OFFSET('Sanitation Data'!$D$28,0,10*ROW('Sanitation Data'!D58))="","",OFFSET('Sanitation Data'!$D$28,0,10*ROW('Sanitation Data'!D58)))</f>
        <v/>
      </c>
      <c r="CL64" s="369" t="str">
        <f ca="1">+IF(OFFSET('Sanitation Data'!$D$29,0,10*ROW('Sanitation Data'!D58))="","",OFFSET('Sanitation Data'!$D$29,0,10*ROW('Sanitation Data'!D58)))</f>
        <v/>
      </c>
      <c r="CM64" s="369" t="str">
        <f ca="1">+IF(OFFSET('Sanitation Data'!$D$30,0,10*ROW('Sanitation Data'!D58))="","",OFFSET('Sanitation Data'!$D$30,0,10*ROW('Sanitation Data'!D58)))</f>
        <v/>
      </c>
      <c r="CN64" s="369" t="str">
        <f ca="1">+IF(OFFSET('Sanitation Data'!$D$31,0,10*ROW('Sanitation Data'!D58))="","",OFFSET('Sanitation Data'!$D$31,0,10*ROW('Sanitation Data'!D58)))</f>
        <v/>
      </c>
      <c r="CO64" s="369" t="str">
        <f ca="1">+IF(OFFSET('Sanitation Data'!$D$32,0,10*ROW('Sanitation Data'!D58))="","",OFFSET('Sanitation Data'!$D$32,0,10*ROW('Sanitation Data'!D58)))</f>
        <v/>
      </c>
      <c r="CP64" s="369" t="str">
        <f ca="1">+IF(OFFSET('Sanitation Data'!$E$28,0,10*ROW('Sanitation Data'!E58))="","",OFFSET('Sanitation Data'!$E$28,0,10*ROW('Sanitation Data'!E58)))</f>
        <v/>
      </c>
      <c r="CQ64" s="369" t="str">
        <f ca="1">+IF(OFFSET('Sanitation Data'!$E$29,0,10*ROW('Sanitation Data'!E58))="","",OFFSET('Sanitation Data'!$E$29,0,10*ROW('Sanitation Data'!E58)))</f>
        <v/>
      </c>
      <c r="CR64" s="369" t="str">
        <f ca="1">+IF(OFFSET('Sanitation Data'!$E$30,0,10*ROW('Sanitation Data'!E58))="","",OFFSET('Sanitation Data'!$E$30,0,10*ROW('Sanitation Data'!E58)))</f>
        <v/>
      </c>
      <c r="CS64" s="369" t="str">
        <f ca="1">+IF(OFFSET('Sanitation Data'!$E$31,0,10*ROW('Sanitation Data'!E58))="","",OFFSET('Sanitation Data'!$E$31,0,10*ROW('Sanitation Data'!E58)))</f>
        <v/>
      </c>
      <c r="CT64" s="369" t="str">
        <f ca="1">+IF(OFFSET('Sanitation Data'!$E$32,0,10*ROW('Sanitation Data'!E58))="","",OFFSET('Sanitation Data'!$E$32,0,10*ROW('Sanitation Data'!E58)))</f>
        <v/>
      </c>
      <c r="CU64" s="369" t="str">
        <f ca="1">+IF(OFFSET('Sanitation Data'!$F$28,0,10*ROW('Sanitation Data'!F58))="","",OFFSET('Sanitation Data'!$F$28,0,10*ROW('Sanitation Data'!F58)))</f>
        <v/>
      </c>
      <c r="CV64" s="369" t="str">
        <f ca="1">+IF(OFFSET('Sanitation Data'!$F$29,0,10*ROW('Sanitation Data'!F58))="","",OFFSET('Sanitation Data'!$F$29,0,10*ROW('Sanitation Data'!F58)))</f>
        <v/>
      </c>
      <c r="CW64" s="369" t="str">
        <f ca="1">+IF(OFFSET('Sanitation Data'!$F$30,0,10*ROW('Sanitation Data'!F58))="","",OFFSET('Sanitation Data'!$F$30,0,10*ROW('Sanitation Data'!F58)))</f>
        <v/>
      </c>
      <c r="CX64" s="369" t="str">
        <f ca="1">+IF(OFFSET('Sanitation Data'!$F$31,0,10*ROW('Sanitation Data'!F58))="","",OFFSET('Sanitation Data'!$F$31,0,10*ROW('Sanitation Data'!F58)))</f>
        <v/>
      </c>
      <c r="CY64" s="369" t="str">
        <f ca="1">+IF(OFFSET('Sanitation Data'!$F$32,0,10*ROW('Sanitation Data'!F58))="","",OFFSET('Sanitation Data'!$F$32,0,10*ROW('Sanitation Data'!F58)))</f>
        <v/>
      </c>
      <c r="CZ64" s="369" t="str">
        <f ca="1">+IF(OFFSET('Sanitation Data'!$G$28,0,10*ROW('Sanitation Data'!G58))="","",OFFSET('Sanitation Data'!$G$28,0,10*ROW('Sanitation Data'!G58)))</f>
        <v/>
      </c>
      <c r="DA64" s="369" t="str">
        <f ca="1">+IF(OFFSET('Sanitation Data'!$G$29,0,10*ROW('Sanitation Data'!G58))="","",OFFSET('Sanitation Data'!$G$29,0,10*ROW('Sanitation Data'!G58)))</f>
        <v/>
      </c>
      <c r="DB64" s="369" t="str">
        <f ca="1">+IF(OFFSET('Sanitation Data'!$G$30,0,10*ROW('Sanitation Data'!G58))="","",OFFSET('Sanitation Data'!$G$30,0,10*ROW('Sanitation Data'!G58)))</f>
        <v/>
      </c>
      <c r="DC64" s="369" t="str">
        <f ca="1">+IF(OFFSET('Sanitation Data'!$G$31,0,10*ROW('Sanitation Data'!G58))="","",OFFSET('Sanitation Data'!$G$31,0,10*ROW('Sanitation Data'!G58)))</f>
        <v/>
      </c>
      <c r="DD64" s="369" t="str">
        <f ca="1">+IF(OFFSET('Sanitation Data'!$G$32,0,10*ROW('Sanitation Data'!G58))="","",OFFSET('Sanitation Data'!$G$32,0,10*ROW('Sanitation Data'!G58)))</f>
        <v/>
      </c>
      <c r="DE64" s="369" t="str">
        <f ca="1">+IF(OFFSET('Sanitation Data'!$H$28,0,10*ROW('Sanitation Data'!H58))="","",OFFSET('Sanitation Data'!$H$28,0,10*ROW('Sanitation Data'!H58)))</f>
        <v/>
      </c>
      <c r="DF64" s="369" t="str">
        <f ca="1">+IF(OFFSET('Sanitation Data'!$H$29,0,10*ROW('Sanitation Data'!H58))="","",OFFSET('Sanitation Data'!$H$29,0,10*ROW('Sanitation Data'!H58)))</f>
        <v/>
      </c>
      <c r="DG64" s="369" t="str">
        <f ca="1">+IF(OFFSET('Sanitation Data'!$H$30,0,10*ROW('Sanitation Data'!H58))="","",OFFSET('Sanitation Data'!$H$30,0,10*ROW('Sanitation Data'!H58)))</f>
        <v/>
      </c>
      <c r="DH64" s="369" t="str">
        <f ca="1">+IF(OFFSET('Sanitation Data'!$H$31,0,10*ROW('Sanitation Data'!H58))="","",OFFSET('Sanitation Data'!$H$31,0,10*ROW('Sanitation Data'!H58)))</f>
        <v/>
      </c>
      <c r="DI64" s="369" t="str">
        <f ca="1">+IF(OFFSET('Sanitation Data'!$H$32,0,10*ROW('Sanitation Data'!H58))="","",OFFSET('Sanitation Data'!$H$32,0,10*ROW('Sanitation Data'!H58)))</f>
        <v/>
      </c>
      <c r="DJ64" s="369" t="str">
        <f ca="1">+IF(OFFSET('Sanitation Data'!$I$28,0,10*ROW('Sanitation Data'!I58))="","",OFFSET('Sanitation Data'!$I$28,0,10*ROW('Sanitation Data'!I58)))</f>
        <v/>
      </c>
      <c r="DK64" s="369" t="str">
        <f ca="1">+IF(OFFSET('Sanitation Data'!$I$29,0,10*ROW('Sanitation Data'!I58))="","",OFFSET('Sanitation Data'!$I$29,0,10*ROW('Sanitation Data'!I58)))</f>
        <v/>
      </c>
      <c r="DL64" s="369" t="str">
        <f ca="1">+IF(OFFSET('Sanitation Data'!$I$30,0,10*ROW('Sanitation Data'!I58))="","",OFFSET('Sanitation Data'!$I$30,0,10*ROW('Sanitation Data'!I58)))</f>
        <v/>
      </c>
      <c r="DM64" s="369" t="str">
        <f ca="1">+IF(OFFSET('Sanitation Data'!$I$31,0,10*ROW('Sanitation Data'!I58))="","",OFFSET('Sanitation Data'!$I$31,0,10*ROW('Sanitation Data'!I58)))</f>
        <v/>
      </c>
      <c r="DN64" s="369" t="str">
        <f ca="1">+IF(OFFSET('Sanitation Data'!$I$32,0,10*ROW('Sanitation Data'!I58))="","",OFFSET('Sanitation Data'!$I$32,0,10*ROW('Sanitation Data'!I58)))</f>
        <v/>
      </c>
      <c r="DO64" s="369" t="str">
        <f ca="1">+IF(OFFSET('Hygiene Data'!$D$11,0,10*ROW('Hygiene Data'!D58))="","",OFFSET('Hygiene Data'!$D$11,0,10*ROW('Hygiene Data'!D58)))</f>
        <v/>
      </c>
      <c r="DP64" s="369" t="str">
        <f ca="1">+IF(OFFSET('Hygiene Data'!$D$12,0,10*ROW('Hygiene Data'!D58))="","",OFFSET('Hygiene Data'!$D$12,0,10*ROW('Hygiene Data'!D58)))</f>
        <v/>
      </c>
      <c r="DQ64" s="369" t="str">
        <f ca="1">+IF(OFFSET('Hygiene Data'!$D$13,0,10*ROW('Hygiene Data'!D58))="","",OFFSET('Hygiene Data'!$D$13,0,10*ROW('Hygiene Data'!D58)))</f>
        <v/>
      </c>
      <c r="DR64" s="369" t="str">
        <f ca="1">+IF(OFFSET('Hygiene Data'!$E$11,0,10*ROW('Hygiene Data'!E58))="","",OFFSET('Hygiene Data'!$E$11,0,10*ROW('Hygiene Data'!E58)))</f>
        <v/>
      </c>
      <c r="DS64" s="369" t="str">
        <f ca="1">+IF(OFFSET('Hygiene Data'!$E$12,0,10*ROW('Hygiene Data'!E58))="","",OFFSET('Hygiene Data'!$E$12,0,10*ROW('Hygiene Data'!E58)))</f>
        <v/>
      </c>
      <c r="DT64" s="369" t="str">
        <f ca="1">+IF(OFFSET('Hygiene Data'!$E$13,0,10*ROW('Hygiene Data'!E58))="","",OFFSET('Hygiene Data'!$E$13,0,10*ROW('Hygiene Data'!E58)))</f>
        <v/>
      </c>
      <c r="DU64" s="369" t="str">
        <f ca="1">+IF(OFFSET('Hygiene Data'!$F$11,0,10*ROW('Hygiene Data'!F58))="","",OFFSET('Hygiene Data'!$F$11,0,10*ROW('Hygiene Data'!F58)))</f>
        <v/>
      </c>
      <c r="DV64" s="369" t="str">
        <f ca="1">+IF(OFFSET('Hygiene Data'!$F$12,0,10*ROW('Hygiene Data'!F58))="","",OFFSET('Hygiene Data'!$F$12,0,10*ROW('Hygiene Data'!F58)))</f>
        <v/>
      </c>
      <c r="DW64" s="369" t="str">
        <f ca="1">+IF(OFFSET('Hygiene Data'!$F$13,0,10*ROW('Hygiene Data'!F58))="","",OFFSET('Hygiene Data'!$F$13,0,10*ROW('Hygiene Data'!F58)))</f>
        <v/>
      </c>
      <c r="DX64" s="369" t="str">
        <f ca="1">+IF(OFFSET('Hygiene Data'!$G$11,0,10*ROW('Hygiene Data'!G58))="","",OFFSET('Hygiene Data'!$G$11,0,10*ROW('Hygiene Data'!G58)))</f>
        <v/>
      </c>
      <c r="DY64" s="369" t="str">
        <f ca="1">+IF(OFFSET('Hygiene Data'!$G$12,0,10*ROW('Hygiene Data'!G58))="","",OFFSET('Hygiene Data'!$G$12,0,10*ROW('Hygiene Data'!G58)))</f>
        <v/>
      </c>
      <c r="DZ64" s="369" t="str">
        <f ca="1">+IF(OFFSET('Hygiene Data'!$G$13,0,10*ROW('Hygiene Data'!G58))="","",OFFSET('Hygiene Data'!$G$13,0,10*ROW('Hygiene Data'!G58)))</f>
        <v/>
      </c>
      <c r="EA64" s="369" t="str">
        <f ca="1">+IF(OFFSET('Hygiene Data'!$H$11,0,10*ROW('Hygiene Data'!H58))="","",OFFSET('Hygiene Data'!$H$11,0,10*ROW('Hygiene Data'!H58)))</f>
        <v/>
      </c>
      <c r="EB64" s="369" t="str">
        <f ca="1">+IF(OFFSET('Hygiene Data'!$H$12,0,10*ROW('Hygiene Data'!H58))="","",OFFSET('Hygiene Data'!$H$12,0,10*ROW('Hygiene Data'!H58)))</f>
        <v/>
      </c>
      <c r="EC64" s="369" t="str">
        <f ca="1">+IF(OFFSET('Hygiene Data'!$H$13,0,10*ROW('Hygiene Data'!H58))="","",OFFSET('Hygiene Data'!$H$13,0,10*ROW('Hygiene Data'!H58)))</f>
        <v/>
      </c>
      <c r="ED64" s="369" t="str">
        <f ca="1">+IF(OFFSET('Hygiene Data'!$I$11,0,10*ROW('Hygiene Data'!I58))="","",OFFSET('Hygiene Data'!$I$11,0,10*ROW('Hygiene Data'!I58)))</f>
        <v/>
      </c>
      <c r="EE64" s="369" t="str">
        <f ca="1">+IF(OFFSET('Hygiene Data'!$I$12,0,10*ROW('Hygiene Data'!I58))="","",OFFSET('Hygiene Data'!$I$12,0,10*ROW('Hygiene Data'!I58)))</f>
        <v/>
      </c>
      <c r="EF64" s="369" t="str">
        <f ca="1">+IF(OFFSET('Hygiene Data'!$I$13,0,10*ROW('Hygiene Data'!I58))="","",OFFSET('Hygiene Data'!$I$13,0,10*ROW('Hygiene Data'!I58)))</f>
        <v/>
      </c>
    </row>
    <row r="65" spans="1:136" x14ac:dyDescent="0.25">
      <c r="A65" s="478" t="str">
        <f ca="1">+IF(OFFSET('Water Data'!$B$2,0,10*ROW('Water Data'!E59))="","",OFFSET('Water Data'!$B$2,0,10*ROW('Water Data'!E59)))</f>
        <v/>
      </c>
      <c r="B65" s="47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5" t="str">
        <f t="shared" ca="1" si="0"/>
        <v/>
      </c>
      <c r="D65" s="50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9" t="str">
        <f ca="1">+IF(OFFSET('Water Data'!$D$27,0,10*ROW('Water Data'!D59))="","",OFFSET('Water Data'!$D$27,0,10*ROW('Water Data'!D59)))</f>
        <v/>
      </c>
      <c r="BT65" s="369" t="str">
        <f ca="1">+IF(OFFSET('Water Data'!$D$28,0,10*ROW('Water Data'!D59))="","",OFFSET('Water Data'!$D$28,0,10*ROW('Water Data'!D59)))</f>
        <v/>
      </c>
      <c r="BU65" s="369" t="str">
        <f ca="1">+IF(OFFSET('Water Data'!$D$29,0,10*ROW('Water Data'!D59))="","",OFFSET('Water Data'!$D$29,0,10*ROW('Water Data'!D59)))</f>
        <v/>
      </c>
      <c r="BV65" s="369" t="str">
        <f ca="1">+IF(OFFSET('Water Data'!$E$27,0,10*ROW('Water Data'!E59))="","",OFFSET('Water Data'!$E$27,0,10*ROW('Water Data'!E59)))</f>
        <v/>
      </c>
      <c r="BW65" s="369" t="str">
        <f ca="1">+IF(OFFSET('Water Data'!$E$28,0,10*ROW('Water Data'!E59))="","",OFFSET('Water Data'!$E$28,0,10*ROW('Water Data'!E59)))</f>
        <v/>
      </c>
      <c r="BX65" s="369" t="str">
        <f ca="1">+IF(OFFSET('Water Data'!$E$29,0,10*ROW('Water Data'!E59))="","",OFFSET('Water Data'!$E$29,0,10*ROW('Water Data'!E59)))</f>
        <v/>
      </c>
      <c r="BY65" s="369" t="str">
        <f ca="1">+IF(OFFSET('Water Data'!$F$27,0,10*ROW('Water Data'!F59))="","",OFFSET('Water Data'!$F$27,0,10*ROW('Water Data'!F59)))</f>
        <v/>
      </c>
      <c r="BZ65" s="369" t="str">
        <f ca="1">+IF(OFFSET('Water Data'!$F$28,0,10*ROW('Water Data'!F59))="","",OFFSET('Water Data'!$F$28,0,10*ROW('Water Data'!F59)))</f>
        <v/>
      </c>
      <c r="CA65" s="369" t="str">
        <f ca="1">+IF(OFFSET('Water Data'!$F$29,0,10*ROW('Water Data'!F59))="","",OFFSET('Water Data'!$F$29,0,10*ROW('Water Data'!F59)))</f>
        <v/>
      </c>
      <c r="CB65" s="369" t="str">
        <f ca="1">+IF(OFFSET('Water Data'!$G$27,0,10*ROW('Water Data'!G59))="","",OFFSET('Water Data'!$G$27,0,10*ROW('Water Data'!G59)))</f>
        <v/>
      </c>
      <c r="CC65" s="369" t="str">
        <f ca="1">+IF(OFFSET('Water Data'!$G$28,0,10*ROW('Water Data'!G59))="","",OFFSET('Water Data'!$G$28,0,10*ROW('Water Data'!G59)))</f>
        <v/>
      </c>
      <c r="CD65" s="369" t="str">
        <f ca="1">+IF(OFFSET('Water Data'!$G$29,0,10*ROW('Water Data'!G59))="","",OFFSET('Water Data'!$G$29,0,10*ROW('Water Data'!G59)))</f>
        <v/>
      </c>
      <c r="CE65" s="369" t="str">
        <f ca="1">+IF(OFFSET('Water Data'!$H$27,0,10*ROW('Water Data'!H59))="","",OFFSET('Water Data'!$H$27,0,10*ROW('Water Data'!H59)))</f>
        <v/>
      </c>
      <c r="CF65" s="369" t="str">
        <f ca="1">+IF(OFFSET('Water Data'!$H$28,0,10*ROW('Water Data'!H59))="","",OFFSET('Water Data'!$H$28,0,10*ROW('Water Data'!H59)))</f>
        <v/>
      </c>
      <c r="CG65" s="369" t="str">
        <f ca="1">+IF(OFFSET('Water Data'!$H$29,0,10*ROW('Water Data'!H59))="","",OFFSET('Water Data'!$H$29,0,10*ROW('Water Data'!H59)))</f>
        <v/>
      </c>
      <c r="CH65" s="369" t="str">
        <f ca="1">+IF(OFFSET('Water Data'!$I$27,0,10*ROW('Water Data'!I59))="","",OFFSET('Water Data'!$I$27,0,10*ROW('Water Data'!I59)))</f>
        <v/>
      </c>
      <c r="CI65" s="369" t="str">
        <f ca="1">+IF(OFFSET('Water Data'!$I$28,0,10*ROW('Water Data'!I59))="","",OFFSET('Water Data'!$I$28,0,10*ROW('Water Data'!I59)))</f>
        <v/>
      </c>
      <c r="CJ65" s="369" t="str">
        <f ca="1">+IF(OFFSET('Water Data'!$I$29,0,10*ROW('Water Data'!I59))="","",OFFSET('Water Data'!$I$29,0,10*ROW('Water Data'!I59)))</f>
        <v/>
      </c>
      <c r="CK65" s="369" t="str">
        <f ca="1">+IF(OFFSET('Sanitation Data'!$D$28,0,10*ROW('Sanitation Data'!D59))="","",OFFSET('Sanitation Data'!$D$28,0,10*ROW('Sanitation Data'!D59)))</f>
        <v/>
      </c>
      <c r="CL65" s="369" t="str">
        <f ca="1">+IF(OFFSET('Sanitation Data'!$D$29,0,10*ROW('Sanitation Data'!D59))="","",OFFSET('Sanitation Data'!$D$29,0,10*ROW('Sanitation Data'!D59)))</f>
        <v/>
      </c>
      <c r="CM65" s="369" t="str">
        <f ca="1">+IF(OFFSET('Sanitation Data'!$D$30,0,10*ROW('Sanitation Data'!D59))="","",OFFSET('Sanitation Data'!$D$30,0,10*ROW('Sanitation Data'!D59)))</f>
        <v/>
      </c>
      <c r="CN65" s="369" t="str">
        <f ca="1">+IF(OFFSET('Sanitation Data'!$D$31,0,10*ROW('Sanitation Data'!D59))="","",OFFSET('Sanitation Data'!$D$31,0,10*ROW('Sanitation Data'!D59)))</f>
        <v/>
      </c>
      <c r="CO65" s="369" t="str">
        <f ca="1">+IF(OFFSET('Sanitation Data'!$D$32,0,10*ROW('Sanitation Data'!D59))="","",OFFSET('Sanitation Data'!$D$32,0,10*ROW('Sanitation Data'!D59)))</f>
        <v/>
      </c>
      <c r="CP65" s="369" t="str">
        <f ca="1">+IF(OFFSET('Sanitation Data'!$E$28,0,10*ROW('Sanitation Data'!E59))="","",OFFSET('Sanitation Data'!$E$28,0,10*ROW('Sanitation Data'!E59)))</f>
        <v/>
      </c>
      <c r="CQ65" s="369" t="str">
        <f ca="1">+IF(OFFSET('Sanitation Data'!$E$29,0,10*ROW('Sanitation Data'!E59))="","",OFFSET('Sanitation Data'!$E$29,0,10*ROW('Sanitation Data'!E59)))</f>
        <v/>
      </c>
      <c r="CR65" s="369" t="str">
        <f ca="1">+IF(OFFSET('Sanitation Data'!$E$30,0,10*ROW('Sanitation Data'!E59))="","",OFFSET('Sanitation Data'!$E$30,0,10*ROW('Sanitation Data'!E59)))</f>
        <v/>
      </c>
      <c r="CS65" s="369" t="str">
        <f ca="1">+IF(OFFSET('Sanitation Data'!$E$31,0,10*ROW('Sanitation Data'!E59))="","",OFFSET('Sanitation Data'!$E$31,0,10*ROW('Sanitation Data'!E59)))</f>
        <v/>
      </c>
      <c r="CT65" s="369" t="str">
        <f ca="1">+IF(OFFSET('Sanitation Data'!$E$32,0,10*ROW('Sanitation Data'!E59))="","",OFFSET('Sanitation Data'!$E$32,0,10*ROW('Sanitation Data'!E59)))</f>
        <v/>
      </c>
      <c r="CU65" s="369" t="str">
        <f ca="1">+IF(OFFSET('Sanitation Data'!$F$28,0,10*ROW('Sanitation Data'!F59))="","",OFFSET('Sanitation Data'!$F$28,0,10*ROW('Sanitation Data'!F59)))</f>
        <v/>
      </c>
      <c r="CV65" s="369" t="str">
        <f ca="1">+IF(OFFSET('Sanitation Data'!$F$29,0,10*ROW('Sanitation Data'!F59))="","",OFFSET('Sanitation Data'!$F$29,0,10*ROW('Sanitation Data'!F59)))</f>
        <v/>
      </c>
      <c r="CW65" s="369" t="str">
        <f ca="1">+IF(OFFSET('Sanitation Data'!$F$30,0,10*ROW('Sanitation Data'!F59))="","",OFFSET('Sanitation Data'!$F$30,0,10*ROW('Sanitation Data'!F59)))</f>
        <v/>
      </c>
      <c r="CX65" s="369" t="str">
        <f ca="1">+IF(OFFSET('Sanitation Data'!$F$31,0,10*ROW('Sanitation Data'!F59))="","",OFFSET('Sanitation Data'!$F$31,0,10*ROW('Sanitation Data'!F59)))</f>
        <v/>
      </c>
      <c r="CY65" s="369" t="str">
        <f ca="1">+IF(OFFSET('Sanitation Data'!$F$32,0,10*ROW('Sanitation Data'!F59))="","",OFFSET('Sanitation Data'!$F$32,0,10*ROW('Sanitation Data'!F59)))</f>
        <v/>
      </c>
      <c r="CZ65" s="369" t="str">
        <f ca="1">+IF(OFFSET('Sanitation Data'!$G$28,0,10*ROW('Sanitation Data'!G59))="","",OFFSET('Sanitation Data'!$G$28,0,10*ROW('Sanitation Data'!G59)))</f>
        <v/>
      </c>
      <c r="DA65" s="369" t="str">
        <f ca="1">+IF(OFFSET('Sanitation Data'!$G$29,0,10*ROW('Sanitation Data'!G59))="","",OFFSET('Sanitation Data'!$G$29,0,10*ROW('Sanitation Data'!G59)))</f>
        <v/>
      </c>
      <c r="DB65" s="369" t="str">
        <f ca="1">+IF(OFFSET('Sanitation Data'!$G$30,0,10*ROW('Sanitation Data'!G59))="","",OFFSET('Sanitation Data'!$G$30,0,10*ROW('Sanitation Data'!G59)))</f>
        <v/>
      </c>
      <c r="DC65" s="369" t="str">
        <f ca="1">+IF(OFFSET('Sanitation Data'!$G$31,0,10*ROW('Sanitation Data'!G59))="","",OFFSET('Sanitation Data'!$G$31,0,10*ROW('Sanitation Data'!G59)))</f>
        <v/>
      </c>
      <c r="DD65" s="369" t="str">
        <f ca="1">+IF(OFFSET('Sanitation Data'!$G$32,0,10*ROW('Sanitation Data'!G59))="","",OFFSET('Sanitation Data'!$G$32,0,10*ROW('Sanitation Data'!G59)))</f>
        <v/>
      </c>
      <c r="DE65" s="369" t="str">
        <f ca="1">+IF(OFFSET('Sanitation Data'!$H$28,0,10*ROW('Sanitation Data'!H59))="","",OFFSET('Sanitation Data'!$H$28,0,10*ROW('Sanitation Data'!H59)))</f>
        <v/>
      </c>
      <c r="DF65" s="369" t="str">
        <f ca="1">+IF(OFFSET('Sanitation Data'!$H$29,0,10*ROW('Sanitation Data'!H59))="","",OFFSET('Sanitation Data'!$H$29,0,10*ROW('Sanitation Data'!H59)))</f>
        <v/>
      </c>
      <c r="DG65" s="369" t="str">
        <f ca="1">+IF(OFFSET('Sanitation Data'!$H$30,0,10*ROW('Sanitation Data'!H59))="","",OFFSET('Sanitation Data'!$H$30,0,10*ROW('Sanitation Data'!H59)))</f>
        <v/>
      </c>
      <c r="DH65" s="369" t="str">
        <f ca="1">+IF(OFFSET('Sanitation Data'!$H$31,0,10*ROW('Sanitation Data'!H59))="","",OFFSET('Sanitation Data'!$H$31,0,10*ROW('Sanitation Data'!H59)))</f>
        <v/>
      </c>
      <c r="DI65" s="369" t="str">
        <f ca="1">+IF(OFFSET('Sanitation Data'!$H$32,0,10*ROW('Sanitation Data'!H59))="","",OFFSET('Sanitation Data'!$H$32,0,10*ROW('Sanitation Data'!H59)))</f>
        <v/>
      </c>
      <c r="DJ65" s="369" t="str">
        <f ca="1">+IF(OFFSET('Sanitation Data'!$I$28,0,10*ROW('Sanitation Data'!I59))="","",OFFSET('Sanitation Data'!$I$28,0,10*ROW('Sanitation Data'!I59)))</f>
        <v/>
      </c>
      <c r="DK65" s="369" t="str">
        <f ca="1">+IF(OFFSET('Sanitation Data'!$I$29,0,10*ROW('Sanitation Data'!I59))="","",OFFSET('Sanitation Data'!$I$29,0,10*ROW('Sanitation Data'!I59)))</f>
        <v/>
      </c>
      <c r="DL65" s="369" t="str">
        <f ca="1">+IF(OFFSET('Sanitation Data'!$I$30,0,10*ROW('Sanitation Data'!I59))="","",OFFSET('Sanitation Data'!$I$30,0,10*ROW('Sanitation Data'!I59)))</f>
        <v/>
      </c>
      <c r="DM65" s="369" t="str">
        <f ca="1">+IF(OFFSET('Sanitation Data'!$I$31,0,10*ROW('Sanitation Data'!I59))="","",OFFSET('Sanitation Data'!$I$31,0,10*ROW('Sanitation Data'!I59)))</f>
        <v/>
      </c>
      <c r="DN65" s="369" t="str">
        <f ca="1">+IF(OFFSET('Sanitation Data'!$I$32,0,10*ROW('Sanitation Data'!I59))="","",OFFSET('Sanitation Data'!$I$32,0,10*ROW('Sanitation Data'!I59)))</f>
        <v/>
      </c>
      <c r="DO65" s="369" t="str">
        <f ca="1">+IF(OFFSET('Hygiene Data'!$D$11,0,10*ROW('Hygiene Data'!D59))="","",OFFSET('Hygiene Data'!$D$11,0,10*ROW('Hygiene Data'!D59)))</f>
        <v/>
      </c>
      <c r="DP65" s="369" t="str">
        <f ca="1">+IF(OFFSET('Hygiene Data'!$D$12,0,10*ROW('Hygiene Data'!D59))="","",OFFSET('Hygiene Data'!$D$12,0,10*ROW('Hygiene Data'!D59)))</f>
        <v/>
      </c>
      <c r="DQ65" s="369" t="str">
        <f ca="1">+IF(OFFSET('Hygiene Data'!$D$13,0,10*ROW('Hygiene Data'!D59))="","",OFFSET('Hygiene Data'!$D$13,0,10*ROW('Hygiene Data'!D59)))</f>
        <v/>
      </c>
      <c r="DR65" s="369" t="str">
        <f ca="1">+IF(OFFSET('Hygiene Data'!$E$11,0,10*ROW('Hygiene Data'!E59))="","",OFFSET('Hygiene Data'!$E$11,0,10*ROW('Hygiene Data'!E59)))</f>
        <v/>
      </c>
      <c r="DS65" s="369" t="str">
        <f ca="1">+IF(OFFSET('Hygiene Data'!$E$12,0,10*ROW('Hygiene Data'!E59))="","",OFFSET('Hygiene Data'!$E$12,0,10*ROW('Hygiene Data'!E59)))</f>
        <v/>
      </c>
      <c r="DT65" s="369" t="str">
        <f ca="1">+IF(OFFSET('Hygiene Data'!$E$13,0,10*ROW('Hygiene Data'!E59))="","",OFFSET('Hygiene Data'!$E$13,0,10*ROW('Hygiene Data'!E59)))</f>
        <v/>
      </c>
      <c r="DU65" s="369" t="str">
        <f ca="1">+IF(OFFSET('Hygiene Data'!$F$11,0,10*ROW('Hygiene Data'!F59))="","",OFFSET('Hygiene Data'!$F$11,0,10*ROW('Hygiene Data'!F59)))</f>
        <v/>
      </c>
      <c r="DV65" s="369" t="str">
        <f ca="1">+IF(OFFSET('Hygiene Data'!$F$12,0,10*ROW('Hygiene Data'!F59))="","",OFFSET('Hygiene Data'!$F$12,0,10*ROW('Hygiene Data'!F59)))</f>
        <v/>
      </c>
      <c r="DW65" s="369" t="str">
        <f ca="1">+IF(OFFSET('Hygiene Data'!$F$13,0,10*ROW('Hygiene Data'!F59))="","",OFFSET('Hygiene Data'!$F$13,0,10*ROW('Hygiene Data'!F59)))</f>
        <v/>
      </c>
      <c r="DX65" s="369" t="str">
        <f ca="1">+IF(OFFSET('Hygiene Data'!$G$11,0,10*ROW('Hygiene Data'!G59))="","",OFFSET('Hygiene Data'!$G$11,0,10*ROW('Hygiene Data'!G59)))</f>
        <v/>
      </c>
      <c r="DY65" s="369" t="str">
        <f ca="1">+IF(OFFSET('Hygiene Data'!$G$12,0,10*ROW('Hygiene Data'!G59))="","",OFFSET('Hygiene Data'!$G$12,0,10*ROW('Hygiene Data'!G59)))</f>
        <v/>
      </c>
      <c r="DZ65" s="369" t="str">
        <f ca="1">+IF(OFFSET('Hygiene Data'!$G$13,0,10*ROW('Hygiene Data'!G59))="","",OFFSET('Hygiene Data'!$G$13,0,10*ROW('Hygiene Data'!G59)))</f>
        <v/>
      </c>
      <c r="EA65" s="369" t="str">
        <f ca="1">+IF(OFFSET('Hygiene Data'!$H$11,0,10*ROW('Hygiene Data'!H59))="","",OFFSET('Hygiene Data'!$H$11,0,10*ROW('Hygiene Data'!H59)))</f>
        <v/>
      </c>
      <c r="EB65" s="369" t="str">
        <f ca="1">+IF(OFFSET('Hygiene Data'!$H$12,0,10*ROW('Hygiene Data'!H59))="","",OFFSET('Hygiene Data'!$H$12,0,10*ROW('Hygiene Data'!H59)))</f>
        <v/>
      </c>
      <c r="EC65" s="369" t="str">
        <f ca="1">+IF(OFFSET('Hygiene Data'!$H$13,0,10*ROW('Hygiene Data'!H59))="","",OFFSET('Hygiene Data'!$H$13,0,10*ROW('Hygiene Data'!H59)))</f>
        <v/>
      </c>
      <c r="ED65" s="369" t="str">
        <f ca="1">+IF(OFFSET('Hygiene Data'!$I$11,0,10*ROW('Hygiene Data'!I59))="","",OFFSET('Hygiene Data'!$I$11,0,10*ROW('Hygiene Data'!I59)))</f>
        <v/>
      </c>
      <c r="EE65" s="369" t="str">
        <f ca="1">+IF(OFFSET('Hygiene Data'!$I$12,0,10*ROW('Hygiene Data'!I59))="","",OFFSET('Hygiene Data'!$I$12,0,10*ROW('Hygiene Data'!I59)))</f>
        <v/>
      </c>
      <c r="EF65" s="369" t="str">
        <f ca="1">+IF(OFFSET('Hygiene Data'!$I$13,0,10*ROW('Hygiene Data'!I59))="","",OFFSET('Hygiene Data'!$I$13,0,10*ROW('Hygiene Data'!I59)))</f>
        <v/>
      </c>
    </row>
    <row r="66" spans="1:136" x14ac:dyDescent="0.25">
      <c r="A66" s="478" t="str">
        <f ca="1">+IF(OFFSET('Water Data'!$B$2,0,10*ROW('Water Data'!E60))="","",OFFSET('Water Data'!$B$2,0,10*ROW('Water Data'!E60)))</f>
        <v/>
      </c>
      <c r="B66" s="47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5" t="str">
        <f t="shared" ca="1" si="0"/>
        <v/>
      </c>
      <c r="D66" s="50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9" t="str">
        <f ca="1">+IF(OFFSET('Water Data'!$D$27,0,10*ROW('Water Data'!D60))="","",OFFSET('Water Data'!$D$27,0,10*ROW('Water Data'!D60)))</f>
        <v/>
      </c>
      <c r="BT66" s="369" t="str">
        <f ca="1">+IF(OFFSET('Water Data'!$D$28,0,10*ROW('Water Data'!D60))="","",OFFSET('Water Data'!$D$28,0,10*ROW('Water Data'!D60)))</f>
        <v/>
      </c>
      <c r="BU66" s="369" t="str">
        <f ca="1">+IF(OFFSET('Water Data'!$D$29,0,10*ROW('Water Data'!D60))="","",OFFSET('Water Data'!$D$29,0,10*ROW('Water Data'!D60)))</f>
        <v/>
      </c>
      <c r="BV66" s="369" t="str">
        <f ca="1">+IF(OFFSET('Water Data'!$E$27,0,10*ROW('Water Data'!E60))="","",OFFSET('Water Data'!$E$27,0,10*ROW('Water Data'!E60)))</f>
        <v/>
      </c>
      <c r="BW66" s="369" t="str">
        <f ca="1">+IF(OFFSET('Water Data'!$E$28,0,10*ROW('Water Data'!E60))="","",OFFSET('Water Data'!$E$28,0,10*ROW('Water Data'!E60)))</f>
        <v/>
      </c>
      <c r="BX66" s="369" t="str">
        <f ca="1">+IF(OFFSET('Water Data'!$E$29,0,10*ROW('Water Data'!E60))="","",OFFSET('Water Data'!$E$29,0,10*ROW('Water Data'!E60)))</f>
        <v/>
      </c>
      <c r="BY66" s="369" t="str">
        <f ca="1">+IF(OFFSET('Water Data'!$F$27,0,10*ROW('Water Data'!F60))="","",OFFSET('Water Data'!$F$27,0,10*ROW('Water Data'!F60)))</f>
        <v/>
      </c>
      <c r="BZ66" s="369" t="str">
        <f ca="1">+IF(OFFSET('Water Data'!$F$28,0,10*ROW('Water Data'!F60))="","",OFFSET('Water Data'!$F$28,0,10*ROW('Water Data'!F60)))</f>
        <v/>
      </c>
      <c r="CA66" s="369" t="str">
        <f ca="1">+IF(OFFSET('Water Data'!$F$29,0,10*ROW('Water Data'!F60))="","",OFFSET('Water Data'!$F$29,0,10*ROW('Water Data'!F60)))</f>
        <v/>
      </c>
      <c r="CB66" s="369" t="str">
        <f ca="1">+IF(OFFSET('Water Data'!$G$27,0,10*ROW('Water Data'!G60))="","",OFFSET('Water Data'!$G$27,0,10*ROW('Water Data'!G60)))</f>
        <v/>
      </c>
      <c r="CC66" s="369" t="str">
        <f ca="1">+IF(OFFSET('Water Data'!$G$28,0,10*ROW('Water Data'!G60))="","",OFFSET('Water Data'!$G$28,0,10*ROW('Water Data'!G60)))</f>
        <v/>
      </c>
      <c r="CD66" s="369" t="str">
        <f ca="1">+IF(OFFSET('Water Data'!$G$29,0,10*ROW('Water Data'!G60))="","",OFFSET('Water Data'!$G$29,0,10*ROW('Water Data'!G60)))</f>
        <v/>
      </c>
      <c r="CE66" s="369" t="str">
        <f ca="1">+IF(OFFSET('Water Data'!$H$27,0,10*ROW('Water Data'!H60))="","",OFFSET('Water Data'!$H$27,0,10*ROW('Water Data'!H60)))</f>
        <v/>
      </c>
      <c r="CF66" s="369" t="str">
        <f ca="1">+IF(OFFSET('Water Data'!$H$28,0,10*ROW('Water Data'!H60))="","",OFFSET('Water Data'!$H$28,0,10*ROW('Water Data'!H60)))</f>
        <v/>
      </c>
      <c r="CG66" s="369" t="str">
        <f ca="1">+IF(OFFSET('Water Data'!$H$29,0,10*ROW('Water Data'!H60))="","",OFFSET('Water Data'!$H$29,0,10*ROW('Water Data'!H60)))</f>
        <v/>
      </c>
      <c r="CH66" s="369" t="str">
        <f ca="1">+IF(OFFSET('Water Data'!$I$27,0,10*ROW('Water Data'!I60))="","",OFFSET('Water Data'!$I$27,0,10*ROW('Water Data'!I60)))</f>
        <v/>
      </c>
      <c r="CI66" s="369" t="str">
        <f ca="1">+IF(OFFSET('Water Data'!$I$28,0,10*ROW('Water Data'!I60))="","",OFFSET('Water Data'!$I$28,0,10*ROW('Water Data'!I60)))</f>
        <v/>
      </c>
      <c r="CJ66" s="369" t="str">
        <f ca="1">+IF(OFFSET('Water Data'!$I$29,0,10*ROW('Water Data'!I60))="","",OFFSET('Water Data'!$I$29,0,10*ROW('Water Data'!I60)))</f>
        <v/>
      </c>
      <c r="CK66" s="369" t="str">
        <f ca="1">+IF(OFFSET('Sanitation Data'!$D$28,0,10*ROW('Sanitation Data'!D60))="","",OFFSET('Sanitation Data'!$D$28,0,10*ROW('Sanitation Data'!D60)))</f>
        <v/>
      </c>
      <c r="CL66" s="369" t="str">
        <f ca="1">+IF(OFFSET('Sanitation Data'!$D$29,0,10*ROW('Sanitation Data'!D60))="","",OFFSET('Sanitation Data'!$D$29,0,10*ROW('Sanitation Data'!D60)))</f>
        <v/>
      </c>
      <c r="CM66" s="369" t="str">
        <f ca="1">+IF(OFFSET('Sanitation Data'!$D$30,0,10*ROW('Sanitation Data'!D60))="","",OFFSET('Sanitation Data'!$D$30,0,10*ROW('Sanitation Data'!D60)))</f>
        <v/>
      </c>
      <c r="CN66" s="369" t="str">
        <f ca="1">+IF(OFFSET('Sanitation Data'!$D$31,0,10*ROW('Sanitation Data'!D60))="","",OFFSET('Sanitation Data'!$D$31,0,10*ROW('Sanitation Data'!D60)))</f>
        <v/>
      </c>
      <c r="CO66" s="369" t="str">
        <f ca="1">+IF(OFFSET('Sanitation Data'!$D$32,0,10*ROW('Sanitation Data'!D60))="","",OFFSET('Sanitation Data'!$D$32,0,10*ROW('Sanitation Data'!D60)))</f>
        <v/>
      </c>
      <c r="CP66" s="369" t="str">
        <f ca="1">+IF(OFFSET('Sanitation Data'!$E$28,0,10*ROW('Sanitation Data'!E60))="","",OFFSET('Sanitation Data'!$E$28,0,10*ROW('Sanitation Data'!E60)))</f>
        <v/>
      </c>
      <c r="CQ66" s="369" t="str">
        <f ca="1">+IF(OFFSET('Sanitation Data'!$E$29,0,10*ROW('Sanitation Data'!E60))="","",OFFSET('Sanitation Data'!$E$29,0,10*ROW('Sanitation Data'!E60)))</f>
        <v/>
      </c>
      <c r="CR66" s="369" t="str">
        <f ca="1">+IF(OFFSET('Sanitation Data'!$E$30,0,10*ROW('Sanitation Data'!E60))="","",OFFSET('Sanitation Data'!$E$30,0,10*ROW('Sanitation Data'!E60)))</f>
        <v/>
      </c>
      <c r="CS66" s="369" t="str">
        <f ca="1">+IF(OFFSET('Sanitation Data'!$E$31,0,10*ROW('Sanitation Data'!E60))="","",OFFSET('Sanitation Data'!$E$31,0,10*ROW('Sanitation Data'!E60)))</f>
        <v/>
      </c>
      <c r="CT66" s="369" t="str">
        <f ca="1">+IF(OFFSET('Sanitation Data'!$E$32,0,10*ROW('Sanitation Data'!E60))="","",OFFSET('Sanitation Data'!$E$32,0,10*ROW('Sanitation Data'!E60)))</f>
        <v/>
      </c>
      <c r="CU66" s="369" t="str">
        <f ca="1">+IF(OFFSET('Sanitation Data'!$F$28,0,10*ROW('Sanitation Data'!F60))="","",OFFSET('Sanitation Data'!$F$28,0,10*ROW('Sanitation Data'!F60)))</f>
        <v/>
      </c>
      <c r="CV66" s="369" t="str">
        <f ca="1">+IF(OFFSET('Sanitation Data'!$F$29,0,10*ROW('Sanitation Data'!F60))="","",OFFSET('Sanitation Data'!$F$29,0,10*ROW('Sanitation Data'!F60)))</f>
        <v/>
      </c>
      <c r="CW66" s="369" t="str">
        <f ca="1">+IF(OFFSET('Sanitation Data'!$F$30,0,10*ROW('Sanitation Data'!F60))="","",OFFSET('Sanitation Data'!$F$30,0,10*ROW('Sanitation Data'!F60)))</f>
        <v/>
      </c>
      <c r="CX66" s="369" t="str">
        <f ca="1">+IF(OFFSET('Sanitation Data'!$F$31,0,10*ROW('Sanitation Data'!F60))="","",OFFSET('Sanitation Data'!$F$31,0,10*ROW('Sanitation Data'!F60)))</f>
        <v/>
      </c>
      <c r="CY66" s="369" t="str">
        <f ca="1">+IF(OFFSET('Sanitation Data'!$F$32,0,10*ROW('Sanitation Data'!F60))="","",OFFSET('Sanitation Data'!$F$32,0,10*ROW('Sanitation Data'!F60)))</f>
        <v/>
      </c>
      <c r="CZ66" s="369" t="str">
        <f ca="1">+IF(OFFSET('Sanitation Data'!$G$28,0,10*ROW('Sanitation Data'!G60))="","",OFFSET('Sanitation Data'!$G$28,0,10*ROW('Sanitation Data'!G60)))</f>
        <v/>
      </c>
      <c r="DA66" s="369" t="str">
        <f ca="1">+IF(OFFSET('Sanitation Data'!$G$29,0,10*ROW('Sanitation Data'!G60))="","",OFFSET('Sanitation Data'!$G$29,0,10*ROW('Sanitation Data'!G60)))</f>
        <v/>
      </c>
      <c r="DB66" s="369" t="str">
        <f ca="1">+IF(OFFSET('Sanitation Data'!$G$30,0,10*ROW('Sanitation Data'!G60))="","",OFFSET('Sanitation Data'!$G$30,0,10*ROW('Sanitation Data'!G60)))</f>
        <v/>
      </c>
      <c r="DC66" s="369" t="str">
        <f ca="1">+IF(OFFSET('Sanitation Data'!$G$31,0,10*ROW('Sanitation Data'!G60))="","",OFFSET('Sanitation Data'!$G$31,0,10*ROW('Sanitation Data'!G60)))</f>
        <v/>
      </c>
      <c r="DD66" s="369" t="str">
        <f ca="1">+IF(OFFSET('Sanitation Data'!$G$32,0,10*ROW('Sanitation Data'!G60))="","",OFFSET('Sanitation Data'!$G$32,0,10*ROW('Sanitation Data'!G60)))</f>
        <v/>
      </c>
      <c r="DE66" s="369" t="str">
        <f ca="1">+IF(OFFSET('Sanitation Data'!$H$28,0,10*ROW('Sanitation Data'!H60))="","",OFFSET('Sanitation Data'!$H$28,0,10*ROW('Sanitation Data'!H60)))</f>
        <v/>
      </c>
      <c r="DF66" s="369" t="str">
        <f ca="1">+IF(OFFSET('Sanitation Data'!$H$29,0,10*ROW('Sanitation Data'!H60))="","",OFFSET('Sanitation Data'!$H$29,0,10*ROW('Sanitation Data'!H60)))</f>
        <v/>
      </c>
      <c r="DG66" s="369" t="str">
        <f ca="1">+IF(OFFSET('Sanitation Data'!$H$30,0,10*ROW('Sanitation Data'!H60))="","",OFFSET('Sanitation Data'!$H$30,0,10*ROW('Sanitation Data'!H60)))</f>
        <v/>
      </c>
      <c r="DH66" s="369" t="str">
        <f ca="1">+IF(OFFSET('Sanitation Data'!$H$31,0,10*ROW('Sanitation Data'!H60))="","",OFFSET('Sanitation Data'!$H$31,0,10*ROW('Sanitation Data'!H60)))</f>
        <v/>
      </c>
      <c r="DI66" s="369" t="str">
        <f ca="1">+IF(OFFSET('Sanitation Data'!$H$32,0,10*ROW('Sanitation Data'!H60))="","",OFFSET('Sanitation Data'!$H$32,0,10*ROW('Sanitation Data'!H60)))</f>
        <v/>
      </c>
      <c r="DJ66" s="369" t="str">
        <f ca="1">+IF(OFFSET('Sanitation Data'!$I$28,0,10*ROW('Sanitation Data'!I60))="","",OFFSET('Sanitation Data'!$I$28,0,10*ROW('Sanitation Data'!I60)))</f>
        <v/>
      </c>
      <c r="DK66" s="369" t="str">
        <f ca="1">+IF(OFFSET('Sanitation Data'!$I$29,0,10*ROW('Sanitation Data'!I60))="","",OFFSET('Sanitation Data'!$I$29,0,10*ROW('Sanitation Data'!I60)))</f>
        <v/>
      </c>
      <c r="DL66" s="369" t="str">
        <f ca="1">+IF(OFFSET('Sanitation Data'!$I$30,0,10*ROW('Sanitation Data'!I60))="","",OFFSET('Sanitation Data'!$I$30,0,10*ROW('Sanitation Data'!I60)))</f>
        <v/>
      </c>
      <c r="DM66" s="369" t="str">
        <f ca="1">+IF(OFFSET('Sanitation Data'!$I$31,0,10*ROW('Sanitation Data'!I60))="","",OFFSET('Sanitation Data'!$I$31,0,10*ROW('Sanitation Data'!I60)))</f>
        <v/>
      </c>
      <c r="DN66" s="369" t="str">
        <f ca="1">+IF(OFFSET('Sanitation Data'!$I$32,0,10*ROW('Sanitation Data'!I60))="","",OFFSET('Sanitation Data'!$I$32,0,10*ROW('Sanitation Data'!I60)))</f>
        <v/>
      </c>
      <c r="DO66" s="369" t="str">
        <f ca="1">+IF(OFFSET('Hygiene Data'!$D$11,0,10*ROW('Hygiene Data'!D60))="","",OFFSET('Hygiene Data'!$D$11,0,10*ROW('Hygiene Data'!D60)))</f>
        <v/>
      </c>
      <c r="DP66" s="369" t="str">
        <f ca="1">+IF(OFFSET('Hygiene Data'!$D$12,0,10*ROW('Hygiene Data'!D60))="","",OFFSET('Hygiene Data'!$D$12,0,10*ROW('Hygiene Data'!D60)))</f>
        <v/>
      </c>
      <c r="DQ66" s="369" t="str">
        <f ca="1">+IF(OFFSET('Hygiene Data'!$D$13,0,10*ROW('Hygiene Data'!D60))="","",OFFSET('Hygiene Data'!$D$13,0,10*ROW('Hygiene Data'!D60)))</f>
        <v/>
      </c>
      <c r="DR66" s="369" t="str">
        <f ca="1">+IF(OFFSET('Hygiene Data'!$E$11,0,10*ROW('Hygiene Data'!E60))="","",OFFSET('Hygiene Data'!$E$11,0,10*ROW('Hygiene Data'!E60)))</f>
        <v/>
      </c>
      <c r="DS66" s="369" t="str">
        <f ca="1">+IF(OFFSET('Hygiene Data'!$E$12,0,10*ROW('Hygiene Data'!E60))="","",OFFSET('Hygiene Data'!$E$12,0,10*ROW('Hygiene Data'!E60)))</f>
        <v/>
      </c>
      <c r="DT66" s="369" t="str">
        <f ca="1">+IF(OFFSET('Hygiene Data'!$E$13,0,10*ROW('Hygiene Data'!E60))="","",OFFSET('Hygiene Data'!$E$13,0,10*ROW('Hygiene Data'!E60)))</f>
        <v/>
      </c>
      <c r="DU66" s="369" t="str">
        <f ca="1">+IF(OFFSET('Hygiene Data'!$F$11,0,10*ROW('Hygiene Data'!F60))="","",OFFSET('Hygiene Data'!$F$11,0,10*ROW('Hygiene Data'!F60)))</f>
        <v/>
      </c>
      <c r="DV66" s="369" t="str">
        <f ca="1">+IF(OFFSET('Hygiene Data'!$F$12,0,10*ROW('Hygiene Data'!F60))="","",OFFSET('Hygiene Data'!$F$12,0,10*ROW('Hygiene Data'!F60)))</f>
        <v/>
      </c>
      <c r="DW66" s="369" t="str">
        <f ca="1">+IF(OFFSET('Hygiene Data'!$F$13,0,10*ROW('Hygiene Data'!F60))="","",OFFSET('Hygiene Data'!$F$13,0,10*ROW('Hygiene Data'!F60)))</f>
        <v/>
      </c>
      <c r="DX66" s="369" t="str">
        <f ca="1">+IF(OFFSET('Hygiene Data'!$G$11,0,10*ROW('Hygiene Data'!G60))="","",OFFSET('Hygiene Data'!$G$11,0,10*ROW('Hygiene Data'!G60)))</f>
        <v/>
      </c>
      <c r="DY66" s="369" t="str">
        <f ca="1">+IF(OFFSET('Hygiene Data'!$G$12,0,10*ROW('Hygiene Data'!G60))="","",OFFSET('Hygiene Data'!$G$12,0,10*ROW('Hygiene Data'!G60)))</f>
        <v/>
      </c>
      <c r="DZ66" s="369" t="str">
        <f ca="1">+IF(OFFSET('Hygiene Data'!$G$13,0,10*ROW('Hygiene Data'!G60))="","",OFFSET('Hygiene Data'!$G$13,0,10*ROW('Hygiene Data'!G60)))</f>
        <v/>
      </c>
      <c r="EA66" s="369" t="str">
        <f ca="1">+IF(OFFSET('Hygiene Data'!$H$11,0,10*ROW('Hygiene Data'!H60))="","",OFFSET('Hygiene Data'!$H$11,0,10*ROW('Hygiene Data'!H60)))</f>
        <v/>
      </c>
      <c r="EB66" s="369" t="str">
        <f ca="1">+IF(OFFSET('Hygiene Data'!$H$12,0,10*ROW('Hygiene Data'!H60))="","",OFFSET('Hygiene Data'!$H$12,0,10*ROW('Hygiene Data'!H60)))</f>
        <v/>
      </c>
      <c r="EC66" s="369" t="str">
        <f ca="1">+IF(OFFSET('Hygiene Data'!$H$13,0,10*ROW('Hygiene Data'!H60))="","",OFFSET('Hygiene Data'!$H$13,0,10*ROW('Hygiene Data'!H60)))</f>
        <v/>
      </c>
      <c r="ED66" s="369" t="str">
        <f ca="1">+IF(OFFSET('Hygiene Data'!$I$11,0,10*ROW('Hygiene Data'!I60))="","",OFFSET('Hygiene Data'!$I$11,0,10*ROW('Hygiene Data'!I60)))</f>
        <v/>
      </c>
      <c r="EE66" s="369" t="str">
        <f ca="1">+IF(OFFSET('Hygiene Data'!$I$12,0,10*ROW('Hygiene Data'!I60))="","",OFFSET('Hygiene Data'!$I$12,0,10*ROW('Hygiene Data'!I60)))</f>
        <v/>
      </c>
      <c r="EF66" s="369" t="str">
        <f ca="1">+IF(OFFSET('Hygiene Data'!$I$13,0,10*ROW('Hygiene Data'!I60))="","",OFFSET('Hygiene Data'!$I$13,0,10*ROW('Hygiene Data'!I60)))</f>
        <v/>
      </c>
    </row>
    <row r="67" spans="1:136" x14ac:dyDescent="0.25">
      <c r="A67" s="478" t="str">
        <f ca="1">+IF(OFFSET('Water Data'!$B$2,0,10*ROW('Water Data'!E61))="","",OFFSET('Water Data'!$B$2,0,10*ROW('Water Data'!E61)))</f>
        <v/>
      </c>
      <c r="B67" s="47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5" t="str">
        <f t="shared" ca="1" si="0"/>
        <v/>
      </c>
      <c r="D67" s="50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9" t="str">
        <f ca="1">+IF(OFFSET('Water Data'!$D$27,0,10*ROW('Water Data'!D61))="","",OFFSET('Water Data'!$D$27,0,10*ROW('Water Data'!D61)))</f>
        <v/>
      </c>
      <c r="BT67" s="369" t="str">
        <f ca="1">+IF(OFFSET('Water Data'!$D$28,0,10*ROW('Water Data'!D61))="","",OFFSET('Water Data'!$D$28,0,10*ROW('Water Data'!D61)))</f>
        <v/>
      </c>
      <c r="BU67" s="369" t="str">
        <f ca="1">+IF(OFFSET('Water Data'!$D$29,0,10*ROW('Water Data'!D61))="","",OFFSET('Water Data'!$D$29,0,10*ROW('Water Data'!D61)))</f>
        <v/>
      </c>
      <c r="BV67" s="369" t="str">
        <f ca="1">+IF(OFFSET('Water Data'!$E$27,0,10*ROW('Water Data'!E61))="","",OFFSET('Water Data'!$E$27,0,10*ROW('Water Data'!E61)))</f>
        <v/>
      </c>
      <c r="BW67" s="369" t="str">
        <f ca="1">+IF(OFFSET('Water Data'!$E$28,0,10*ROW('Water Data'!E61))="","",OFFSET('Water Data'!$E$28,0,10*ROW('Water Data'!E61)))</f>
        <v/>
      </c>
      <c r="BX67" s="369" t="str">
        <f ca="1">+IF(OFFSET('Water Data'!$E$29,0,10*ROW('Water Data'!E61))="","",OFFSET('Water Data'!$E$29,0,10*ROW('Water Data'!E61)))</f>
        <v/>
      </c>
      <c r="BY67" s="369" t="str">
        <f ca="1">+IF(OFFSET('Water Data'!$F$27,0,10*ROW('Water Data'!F61))="","",OFFSET('Water Data'!$F$27,0,10*ROW('Water Data'!F61)))</f>
        <v/>
      </c>
      <c r="BZ67" s="369" t="str">
        <f ca="1">+IF(OFFSET('Water Data'!$F$28,0,10*ROW('Water Data'!F61))="","",OFFSET('Water Data'!$F$28,0,10*ROW('Water Data'!F61)))</f>
        <v/>
      </c>
      <c r="CA67" s="369" t="str">
        <f ca="1">+IF(OFFSET('Water Data'!$F$29,0,10*ROW('Water Data'!F61))="","",OFFSET('Water Data'!$F$29,0,10*ROW('Water Data'!F61)))</f>
        <v/>
      </c>
      <c r="CB67" s="369" t="str">
        <f ca="1">+IF(OFFSET('Water Data'!$G$27,0,10*ROW('Water Data'!G61))="","",OFFSET('Water Data'!$G$27,0,10*ROW('Water Data'!G61)))</f>
        <v/>
      </c>
      <c r="CC67" s="369" t="str">
        <f ca="1">+IF(OFFSET('Water Data'!$G$28,0,10*ROW('Water Data'!G61))="","",OFFSET('Water Data'!$G$28,0,10*ROW('Water Data'!G61)))</f>
        <v/>
      </c>
      <c r="CD67" s="369" t="str">
        <f ca="1">+IF(OFFSET('Water Data'!$G$29,0,10*ROW('Water Data'!G61))="","",OFFSET('Water Data'!$G$29,0,10*ROW('Water Data'!G61)))</f>
        <v/>
      </c>
      <c r="CE67" s="369" t="str">
        <f ca="1">+IF(OFFSET('Water Data'!$H$27,0,10*ROW('Water Data'!H61))="","",OFFSET('Water Data'!$H$27,0,10*ROW('Water Data'!H61)))</f>
        <v/>
      </c>
      <c r="CF67" s="369" t="str">
        <f ca="1">+IF(OFFSET('Water Data'!$H$28,0,10*ROW('Water Data'!H61))="","",OFFSET('Water Data'!$H$28,0,10*ROW('Water Data'!H61)))</f>
        <v/>
      </c>
      <c r="CG67" s="369" t="str">
        <f ca="1">+IF(OFFSET('Water Data'!$H$29,0,10*ROW('Water Data'!H61))="","",OFFSET('Water Data'!$H$29,0,10*ROW('Water Data'!H61)))</f>
        <v/>
      </c>
      <c r="CH67" s="369" t="str">
        <f ca="1">+IF(OFFSET('Water Data'!$I$27,0,10*ROW('Water Data'!I61))="","",OFFSET('Water Data'!$I$27,0,10*ROW('Water Data'!I61)))</f>
        <v/>
      </c>
      <c r="CI67" s="369" t="str">
        <f ca="1">+IF(OFFSET('Water Data'!$I$28,0,10*ROW('Water Data'!I61))="","",OFFSET('Water Data'!$I$28,0,10*ROW('Water Data'!I61)))</f>
        <v/>
      </c>
      <c r="CJ67" s="369" t="str">
        <f ca="1">+IF(OFFSET('Water Data'!$I$29,0,10*ROW('Water Data'!I61))="","",OFFSET('Water Data'!$I$29,0,10*ROW('Water Data'!I61)))</f>
        <v/>
      </c>
      <c r="CK67" s="369" t="str">
        <f ca="1">+IF(OFFSET('Sanitation Data'!$D$28,0,10*ROW('Sanitation Data'!D61))="","",OFFSET('Sanitation Data'!$D$28,0,10*ROW('Sanitation Data'!D61)))</f>
        <v/>
      </c>
      <c r="CL67" s="369" t="str">
        <f ca="1">+IF(OFFSET('Sanitation Data'!$D$29,0,10*ROW('Sanitation Data'!D61))="","",OFFSET('Sanitation Data'!$D$29,0,10*ROW('Sanitation Data'!D61)))</f>
        <v/>
      </c>
      <c r="CM67" s="369" t="str">
        <f ca="1">+IF(OFFSET('Sanitation Data'!$D$30,0,10*ROW('Sanitation Data'!D61))="","",OFFSET('Sanitation Data'!$D$30,0,10*ROW('Sanitation Data'!D61)))</f>
        <v/>
      </c>
      <c r="CN67" s="369" t="str">
        <f ca="1">+IF(OFFSET('Sanitation Data'!$D$31,0,10*ROW('Sanitation Data'!D61))="","",OFFSET('Sanitation Data'!$D$31,0,10*ROW('Sanitation Data'!D61)))</f>
        <v/>
      </c>
      <c r="CO67" s="369" t="str">
        <f ca="1">+IF(OFFSET('Sanitation Data'!$D$32,0,10*ROW('Sanitation Data'!D61))="","",OFFSET('Sanitation Data'!$D$32,0,10*ROW('Sanitation Data'!D61)))</f>
        <v/>
      </c>
      <c r="CP67" s="369" t="str">
        <f ca="1">+IF(OFFSET('Sanitation Data'!$E$28,0,10*ROW('Sanitation Data'!E61))="","",OFFSET('Sanitation Data'!$E$28,0,10*ROW('Sanitation Data'!E61)))</f>
        <v/>
      </c>
      <c r="CQ67" s="369" t="str">
        <f ca="1">+IF(OFFSET('Sanitation Data'!$E$29,0,10*ROW('Sanitation Data'!E61))="","",OFFSET('Sanitation Data'!$E$29,0,10*ROW('Sanitation Data'!E61)))</f>
        <v/>
      </c>
      <c r="CR67" s="369" t="str">
        <f ca="1">+IF(OFFSET('Sanitation Data'!$E$30,0,10*ROW('Sanitation Data'!E61))="","",OFFSET('Sanitation Data'!$E$30,0,10*ROW('Sanitation Data'!E61)))</f>
        <v/>
      </c>
      <c r="CS67" s="369" t="str">
        <f ca="1">+IF(OFFSET('Sanitation Data'!$E$31,0,10*ROW('Sanitation Data'!E61))="","",OFFSET('Sanitation Data'!$E$31,0,10*ROW('Sanitation Data'!E61)))</f>
        <v/>
      </c>
      <c r="CT67" s="369" t="str">
        <f ca="1">+IF(OFFSET('Sanitation Data'!$E$32,0,10*ROW('Sanitation Data'!E61))="","",OFFSET('Sanitation Data'!$E$32,0,10*ROW('Sanitation Data'!E61)))</f>
        <v/>
      </c>
      <c r="CU67" s="369" t="str">
        <f ca="1">+IF(OFFSET('Sanitation Data'!$F$28,0,10*ROW('Sanitation Data'!F61))="","",OFFSET('Sanitation Data'!$F$28,0,10*ROW('Sanitation Data'!F61)))</f>
        <v/>
      </c>
      <c r="CV67" s="369" t="str">
        <f ca="1">+IF(OFFSET('Sanitation Data'!$F$29,0,10*ROW('Sanitation Data'!F61))="","",OFFSET('Sanitation Data'!$F$29,0,10*ROW('Sanitation Data'!F61)))</f>
        <v/>
      </c>
      <c r="CW67" s="369" t="str">
        <f ca="1">+IF(OFFSET('Sanitation Data'!$F$30,0,10*ROW('Sanitation Data'!F61))="","",OFFSET('Sanitation Data'!$F$30,0,10*ROW('Sanitation Data'!F61)))</f>
        <v/>
      </c>
      <c r="CX67" s="369" t="str">
        <f ca="1">+IF(OFFSET('Sanitation Data'!$F$31,0,10*ROW('Sanitation Data'!F61))="","",OFFSET('Sanitation Data'!$F$31,0,10*ROW('Sanitation Data'!F61)))</f>
        <v/>
      </c>
      <c r="CY67" s="369" t="str">
        <f ca="1">+IF(OFFSET('Sanitation Data'!$F$32,0,10*ROW('Sanitation Data'!F61))="","",OFFSET('Sanitation Data'!$F$32,0,10*ROW('Sanitation Data'!F61)))</f>
        <v/>
      </c>
      <c r="CZ67" s="369" t="str">
        <f ca="1">+IF(OFFSET('Sanitation Data'!$G$28,0,10*ROW('Sanitation Data'!G61))="","",OFFSET('Sanitation Data'!$G$28,0,10*ROW('Sanitation Data'!G61)))</f>
        <v/>
      </c>
      <c r="DA67" s="369" t="str">
        <f ca="1">+IF(OFFSET('Sanitation Data'!$G$29,0,10*ROW('Sanitation Data'!G61))="","",OFFSET('Sanitation Data'!$G$29,0,10*ROW('Sanitation Data'!G61)))</f>
        <v/>
      </c>
      <c r="DB67" s="369" t="str">
        <f ca="1">+IF(OFFSET('Sanitation Data'!$G$30,0,10*ROW('Sanitation Data'!G61))="","",OFFSET('Sanitation Data'!$G$30,0,10*ROW('Sanitation Data'!G61)))</f>
        <v/>
      </c>
      <c r="DC67" s="369" t="str">
        <f ca="1">+IF(OFFSET('Sanitation Data'!$G$31,0,10*ROW('Sanitation Data'!G61))="","",OFFSET('Sanitation Data'!$G$31,0,10*ROW('Sanitation Data'!G61)))</f>
        <v/>
      </c>
      <c r="DD67" s="369" t="str">
        <f ca="1">+IF(OFFSET('Sanitation Data'!$G$32,0,10*ROW('Sanitation Data'!G61))="","",OFFSET('Sanitation Data'!$G$32,0,10*ROW('Sanitation Data'!G61)))</f>
        <v/>
      </c>
      <c r="DE67" s="369" t="str">
        <f ca="1">+IF(OFFSET('Sanitation Data'!$H$28,0,10*ROW('Sanitation Data'!H61))="","",OFFSET('Sanitation Data'!$H$28,0,10*ROW('Sanitation Data'!H61)))</f>
        <v/>
      </c>
      <c r="DF67" s="369" t="str">
        <f ca="1">+IF(OFFSET('Sanitation Data'!$H$29,0,10*ROW('Sanitation Data'!H61))="","",OFFSET('Sanitation Data'!$H$29,0,10*ROW('Sanitation Data'!H61)))</f>
        <v/>
      </c>
      <c r="DG67" s="369" t="str">
        <f ca="1">+IF(OFFSET('Sanitation Data'!$H$30,0,10*ROW('Sanitation Data'!H61))="","",OFFSET('Sanitation Data'!$H$30,0,10*ROW('Sanitation Data'!H61)))</f>
        <v/>
      </c>
      <c r="DH67" s="369" t="str">
        <f ca="1">+IF(OFFSET('Sanitation Data'!$H$31,0,10*ROW('Sanitation Data'!H61))="","",OFFSET('Sanitation Data'!$H$31,0,10*ROW('Sanitation Data'!H61)))</f>
        <v/>
      </c>
      <c r="DI67" s="369" t="str">
        <f ca="1">+IF(OFFSET('Sanitation Data'!$H$32,0,10*ROW('Sanitation Data'!H61))="","",OFFSET('Sanitation Data'!$H$32,0,10*ROW('Sanitation Data'!H61)))</f>
        <v/>
      </c>
      <c r="DJ67" s="369" t="str">
        <f ca="1">+IF(OFFSET('Sanitation Data'!$I$28,0,10*ROW('Sanitation Data'!I61))="","",OFFSET('Sanitation Data'!$I$28,0,10*ROW('Sanitation Data'!I61)))</f>
        <v/>
      </c>
      <c r="DK67" s="369" t="str">
        <f ca="1">+IF(OFFSET('Sanitation Data'!$I$29,0,10*ROW('Sanitation Data'!I61))="","",OFFSET('Sanitation Data'!$I$29,0,10*ROW('Sanitation Data'!I61)))</f>
        <v/>
      </c>
      <c r="DL67" s="369" t="str">
        <f ca="1">+IF(OFFSET('Sanitation Data'!$I$30,0,10*ROW('Sanitation Data'!I61))="","",OFFSET('Sanitation Data'!$I$30,0,10*ROW('Sanitation Data'!I61)))</f>
        <v/>
      </c>
      <c r="DM67" s="369" t="str">
        <f ca="1">+IF(OFFSET('Sanitation Data'!$I$31,0,10*ROW('Sanitation Data'!I61))="","",OFFSET('Sanitation Data'!$I$31,0,10*ROW('Sanitation Data'!I61)))</f>
        <v/>
      </c>
      <c r="DN67" s="369" t="str">
        <f ca="1">+IF(OFFSET('Sanitation Data'!$I$32,0,10*ROW('Sanitation Data'!I61))="","",OFFSET('Sanitation Data'!$I$32,0,10*ROW('Sanitation Data'!I61)))</f>
        <v/>
      </c>
      <c r="DO67" s="369" t="str">
        <f ca="1">+IF(OFFSET('Hygiene Data'!$D$11,0,10*ROW('Hygiene Data'!D61))="","",OFFSET('Hygiene Data'!$D$11,0,10*ROW('Hygiene Data'!D61)))</f>
        <v/>
      </c>
      <c r="DP67" s="369" t="str">
        <f ca="1">+IF(OFFSET('Hygiene Data'!$D$12,0,10*ROW('Hygiene Data'!D61))="","",OFFSET('Hygiene Data'!$D$12,0,10*ROW('Hygiene Data'!D61)))</f>
        <v/>
      </c>
      <c r="DQ67" s="369" t="str">
        <f ca="1">+IF(OFFSET('Hygiene Data'!$D$13,0,10*ROW('Hygiene Data'!D61))="","",OFFSET('Hygiene Data'!$D$13,0,10*ROW('Hygiene Data'!D61)))</f>
        <v/>
      </c>
      <c r="DR67" s="369" t="str">
        <f ca="1">+IF(OFFSET('Hygiene Data'!$E$11,0,10*ROW('Hygiene Data'!E61))="","",OFFSET('Hygiene Data'!$E$11,0,10*ROW('Hygiene Data'!E61)))</f>
        <v/>
      </c>
      <c r="DS67" s="369" t="str">
        <f ca="1">+IF(OFFSET('Hygiene Data'!$E$12,0,10*ROW('Hygiene Data'!E61))="","",OFFSET('Hygiene Data'!$E$12,0,10*ROW('Hygiene Data'!E61)))</f>
        <v/>
      </c>
      <c r="DT67" s="369" t="str">
        <f ca="1">+IF(OFFSET('Hygiene Data'!$E$13,0,10*ROW('Hygiene Data'!E61))="","",OFFSET('Hygiene Data'!$E$13,0,10*ROW('Hygiene Data'!E61)))</f>
        <v/>
      </c>
      <c r="DU67" s="369" t="str">
        <f ca="1">+IF(OFFSET('Hygiene Data'!$F$11,0,10*ROW('Hygiene Data'!F61))="","",OFFSET('Hygiene Data'!$F$11,0,10*ROW('Hygiene Data'!F61)))</f>
        <v/>
      </c>
      <c r="DV67" s="369" t="str">
        <f ca="1">+IF(OFFSET('Hygiene Data'!$F$12,0,10*ROW('Hygiene Data'!F61))="","",OFFSET('Hygiene Data'!$F$12,0,10*ROW('Hygiene Data'!F61)))</f>
        <v/>
      </c>
      <c r="DW67" s="369" t="str">
        <f ca="1">+IF(OFFSET('Hygiene Data'!$F$13,0,10*ROW('Hygiene Data'!F61))="","",OFFSET('Hygiene Data'!$F$13,0,10*ROW('Hygiene Data'!F61)))</f>
        <v/>
      </c>
      <c r="DX67" s="369" t="str">
        <f ca="1">+IF(OFFSET('Hygiene Data'!$G$11,0,10*ROW('Hygiene Data'!G61))="","",OFFSET('Hygiene Data'!$G$11,0,10*ROW('Hygiene Data'!G61)))</f>
        <v/>
      </c>
      <c r="DY67" s="369" t="str">
        <f ca="1">+IF(OFFSET('Hygiene Data'!$G$12,0,10*ROW('Hygiene Data'!G61))="","",OFFSET('Hygiene Data'!$G$12,0,10*ROW('Hygiene Data'!G61)))</f>
        <v/>
      </c>
      <c r="DZ67" s="369" t="str">
        <f ca="1">+IF(OFFSET('Hygiene Data'!$G$13,0,10*ROW('Hygiene Data'!G61))="","",OFFSET('Hygiene Data'!$G$13,0,10*ROW('Hygiene Data'!G61)))</f>
        <v/>
      </c>
      <c r="EA67" s="369" t="str">
        <f ca="1">+IF(OFFSET('Hygiene Data'!$H$11,0,10*ROW('Hygiene Data'!H61))="","",OFFSET('Hygiene Data'!$H$11,0,10*ROW('Hygiene Data'!H61)))</f>
        <v/>
      </c>
      <c r="EB67" s="369" t="str">
        <f ca="1">+IF(OFFSET('Hygiene Data'!$H$12,0,10*ROW('Hygiene Data'!H61))="","",OFFSET('Hygiene Data'!$H$12,0,10*ROW('Hygiene Data'!H61)))</f>
        <v/>
      </c>
      <c r="EC67" s="369" t="str">
        <f ca="1">+IF(OFFSET('Hygiene Data'!$H$13,0,10*ROW('Hygiene Data'!H61))="","",OFFSET('Hygiene Data'!$H$13,0,10*ROW('Hygiene Data'!H61)))</f>
        <v/>
      </c>
      <c r="ED67" s="369" t="str">
        <f ca="1">+IF(OFFSET('Hygiene Data'!$I$11,0,10*ROW('Hygiene Data'!I61))="","",OFFSET('Hygiene Data'!$I$11,0,10*ROW('Hygiene Data'!I61)))</f>
        <v/>
      </c>
      <c r="EE67" s="369" t="str">
        <f ca="1">+IF(OFFSET('Hygiene Data'!$I$12,0,10*ROW('Hygiene Data'!I61))="","",OFFSET('Hygiene Data'!$I$12,0,10*ROW('Hygiene Data'!I61)))</f>
        <v/>
      </c>
      <c r="EF67" s="369" t="str">
        <f ca="1">+IF(OFFSET('Hygiene Data'!$I$13,0,10*ROW('Hygiene Data'!I61))="","",OFFSET('Hygiene Data'!$I$13,0,10*ROW('Hygiene Data'!I61)))</f>
        <v/>
      </c>
    </row>
    <row r="68" spans="1:136" x14ac:dyDescent="0.25">
      <c r="A68" s="478" t="str">
        <f ca="1">+IF(OFFSET('Water Data'!$B$2,0,10*ROW('Water Data'!E62))="","",OFFSET('Water Data'!$B$2,0,10*ROW('Water Data'!E62)))</f>
        <v/>
      </c>
      <c r="B68" s="47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5" t="str">
        <f t="shared" ca="1" si="0"/>
        <v/>
      </c>
      <c r="D68" s="50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9" t="str">
        <f ca="1">+IF(OFFSET('Water Data'!$D$27,0,10*ROW('Water Data'!D62))="","",OFFSET('Water Data'!$D$27,0,10*ROW('Water Data'!D62)))</f>
        <v/>
      </c>
      <c r="BT68" s="369" t="str">
        <f ca="1">+IF(OFFSET('Water Data'!$D$28,0,10*ROW('Water Data'!D62))="","",OFFSET('Water Data'!$D$28,0,10*ROW('Water Data'!D62)))</f>
        <v/>
      </c>
      <c r="BU68" s="369" t="str">
        <f ca="1">+IF(OFFSET('Water Data'!$D$29,0,10*ROW('Water Data'!D62))="","",OFFSET('Water Data'!$D$29,0,10*ROW('Water Data'!D62)))</f>
        <v/>
      </c>
      <c r="BV68" s="369" t="str">
        <f ca="1">+IF(OFFSET('Water Data'!$E$27,0,10*ROW('Water Data'!E62))="","",OFFSET('Water Data'!$E$27,0,10*ROW('Water Data'!E62)))</f>
        <v/>
      </c>
      <c r="BW68" s="369" t="str">
        <f ca="1">+IF(OFFSET('Water Data'!$E$28,0,10*ROW('Water Data'!E62))="","",OFFSET('Water Data'!$E$28,0,10*ROW('Water Data'!E62)))</f>
        <v/>
      </c>
      <c r="BX68" s="369" t="str">
        <f ca="1">+IF(OFFSET('Water Data'!$E$29,0,10*ROW('Water Data'!E62))="","",OFFSET('Water Data'!$E$29,0,10*ROW('Water Data'!E62)))</f>
        <v/>
      </c>
      <c r="BY68" s="369" t="str">
        <f ca="1">+IF(OFFSET('Water Data'!$F$27,0,10*ROW('Water Data'!F62))="","",OFFSET('Water Data'!$F$27,0,10*ROW('Water Data'!F62)))</f>
        <v/>
      </c>
      <c r="BZ68" s="369" t="str">
        <f ca="1">+IF(OFFSET('Water Data'!$F$28,0,10*ROW('Water Data'!F62))="","",OFFSET('Water Data'!$F$28,0,10*ROW('Water Data'!F62)))</f>
        <v/>
      </c>
      <c r="CA68" s="369" t="str">
        <f ca="1">+IF(OFFSET('Water Data'!$F$29,0,10*ROW('Water Data'!F62))="","",OFFSET('Water Data'!$F$29,0,10*ROW('Water Data'!F62)))</f>
        <v/>
      </c>
      <c r="CB68" s="369" t="str">
        <f ca="1">+IF(OFFSET('Water Data'!$G$27,0,10*ROW('Water Data'!G62))="","",OFFSET('Water Data'!$G$27,0,10*ROW('Water Data'!G62)))</f>
        <v/>
      </c>
      <c r="CC68" s="369" t="str">
        <f ca="1">+IF(OFFSET('Water Data'!$G$28,0,10*ROW('Water Data'!G62))="","",OFFSET('Water Data'!$G$28,0,10*ROW('Water Data'!G62)))</f>
        <v/>
      </c>
      <c r="CD68" s="369" t="str">
        <f ca="1">+IF(OFFSET('Water Data'!$G$29,0,10*ROW('Water Data'!G62))="","",OFFSET('Water Data'!$G$29,0,10*ROW('Water Data'!G62)))</f>
        <v/>
      </c>
      <c r="CE68" s="369" t="str">
        <f ca="1">+IF(OFFSET('Water Data'!$H$27,0,10*ROW('Water Data'!H62))="","",OFFSET('Water Data'!$H$27,0,10*ROW('Water Data'!H62)))</f>
        <v/>
      </c>
      <c r="CF68" s="369" t="str">
        <f ca="1">+IF(OFFSET('Water Data'!$H$28,0,10*ROW('Water Data'!H62))="","",OFFSET('Water Data'!$H$28,0,10*ROW('Water Data'!H62)))</f>
        <v/>
      </c>
      <c r="CG68" s="369" t="str">
        <f ca="1">+IF(OFFSET('Water Data'!$H$29,0,10*ROW('Water Data'!H62))="","",OFFSET('Water Data'!$H$29,0,10*ROW('Water Data'!H62)))</f>
        <v/>
      </c>
      <c r="CH68" s="369" t="str">
        <f ca="1">+IF(OFFSET('Water Data'!$I$27,0,10*ROW('Water Data'!I62))="","",OFFSET('Water Data'!$I$27,0,10*ROW('Water Data'!I62)))</f>
        <v/>
      </c>
      <c r="CI68" s="369" t="str">
        <f ca="1">+IF(OFFSET('Water Data'!$I$28,0,10*ROW('Water Data'!I62))="","",OFFSET('Water Data'!$I$28,0,10*ROW('Water Data'!I62)))</f>
        <v/>
      </c>
      <c r="CJ68" s="369" t="str">
        <f ca="1">+IF(OFFSET('Water Data'!$I$29,0,10*ROW('Water Data'!I62))="","",OFFSET('Water Data'!$I$29,0,10*ROW('Water Data'!I62)))</f>
        <v/>
      </c>
      <c r="CK68" s="369" t="str">
        <f ca="1">+IF(OFFSET('Sanitation Data'!$D$28,0,10*ROW('Sanitation Data'!D62))="","",OFFSET('Sanitation Data'!$D$28,0,10*ROW('Sanitation Data'!D62)))</f>
        <v/>
      </c>
      <c r="CL68" s="369" t="str">
        <f ca="1">+IF(OFFSET('Sanitation Data'!$D$29,0,10*ROW('Sanitation Data'!D62))="","",OFFSET('Sanitation Data'!$D$29,0,10*ROW('Sanitation Data'!D62)))</f>
        <v/>
      </c>
      <c r="CM68" s="369" t="str">
        <f ca="1">+IF(OFFSET('Sanitation Data'!$D$30,0,10*ROW('Sanitation Data'!D62))="","",OFFSET('Sanitation Data'!$D$30,0,10*ROW('Sanitation Data'!D62)))</f>
        <v/>
      </c>
      <c r="CN68" s="369" t="str">
        <f ca="1">+IF(OFFSET('Sanitation Data'!$D$31,0,10*ROW('Sanitation Data'!D62))="","",OFFSET('Sanitation Data'!$D$31,0,10*ROW('Sanitation Data'!D62)))</f>
        <v/>
      </c>
      <c r="CO68" s="369" t="str">
        <f ca="1">+IF(OFFSET('Sanitation Data'!$D$32,0,10*ROW('Sanitation Data'!D62))="","",OFFSET('Sanitation Data'!$D$32,0,10*ROW('Sanitation Data'!D62)))</f>
        <v/>
      </c>
      <c r="CP68" s="369" t="str">
        <f ca="1">+IF(OFFSET('Sanitation Data'!$E$28,0,10*ROW('Sanitation Data'!E62))="","",OFFSET('Sanitation Data'!$E$28,0,10*ROW('Sanitation Data'!E62)))</f>
        <v/>
      </c>
      <c r="CQ68" s="369" t="str">
        <f ca="1">+IF(OFFSET('Sanitation Data'!$E$29,0,10*ROW('Sanitation Data'!E62))="","",OFFSET('Sanitation Data'!$E$29,0,10*ROW('Sanitation Data'!E62)))</f>
        <v/>
      </c>
      <c r="CR68" s="369" t="str">
        <f ca="1">+IF(OFFSET('Sanitation Data'!$E$30,0,10*ROW('Sanitation Data'!E62))="","",OFFSET('Sanitation Data'!$E$30,0,10*ROW('Sanitation Data'!E62)))</f>
        <v/>
      </c>
      <c r="CS68" s="369" t="str">
        <f ca="1">+IF(OFFSET('Sanitation Data'!$E$31,0,10*ROW('Sanitation Data'!E62))="","",OFFSET('Sanitation Data'!$E$31,0,10*ROW('Sanitation Data'!E62)))</f>
        <v/>
      </c>
      <c r="CT68" s="369" t="str">
        <f ca="1">+IF(OFFSET('Sanitation Data'!$E$32,0,10*ROW('Sanitation Data'!E62))="","",OFFSET('Sanitation Data'!$E$32,0,10*ROW('Sanitation Data'!E62)))</f>
        <v/>
      </c>
      <c r="CU68" s="369" t="str">
        <f ca="1">+IF(OFFSET('Sanitation Data'!$F$28,0,10*ROW('Sanitation Data'!F62))="","",OFFSET('Sanitation Data'!$F$28,0,10*ROW('Sanitation Data'!F62)))</f>
        <v/>
      </c>
      <c r="CV68" s="369" t="str">
        <f ca="1">+IF(OFFSET('Sanitation Data'!$F$29,0,10*ROW('Sanitation Data'!F62))="","",OFFSET('Sanitation Data'!$F$29,0,10*ROW('Sanitation Data'!F62)))</f>
        <v/>
      </c>
      <c r="CW68" s="369" t="str">
        <f ca="1">+IF(OFFSET('Sanitation Data'!$F$30,0,10*ROW('Sanitation Data'!F62))="","",OFFSET('Sanitation Data'!$F$30,0,10*ROW('Sanitation Data'!F62)))</f>
        <v/>
      </c>
      <c r="CX68" s="369" t="str">
        <f ca="1">+IF(OFFSET('Sanitation Data'!$F$31,0,10*ROW('Sanitation Data'!F62))="","",OFFSET('Sanitation Data'!$F$31,0,10*ROW('Sanitation Data'!F62)))</f>
        <v/>
      </c>
      <c r="CY68" s="369" t="str">
        <f ca="1">+IF(OFFSET('Sanitation Data'!$F$32,0,10*ROW('Sanitation Data'!F62))="","",OFFSET('Sanitation Data'!$F$32,0,10*ROW('Sanitation Data'!F62)))</f>
        <v/>
      </c>
      <c r="CZ68" s="369" t="str">
        <f ca="1">+IF(OFFSET('Sanitation Data'!$G$28,0,10*ROW('Sanitation Data'!G62))="","",OFFSET('Sanitation Data'!$G$28,0,10*ROW('Sanitation Data'!G62)))</f>
        <v/>
      </c>
      <c r="DA68" s="369" t="str">
        <f ca="1">+IF(OFFSET('Sanitation Data'!$G$29,0,10*ROW('Sanitation Data'!G62))="","",OFFSET('Sanitation Data'!$G$29,0,10*ROW('Sanitation Data'!G62)))</f>
        <v/>
      </c>
      <c r="DB68" s="369" t="str">
        <f ca="1">+IF(OFFSET('Sanitation Data'!$G$30,0,10*ROW('Sanitation Data'!G62))="","",OFFSET('Sanitation Data'!$G$30,0,10*ROW('Sanitation Data'!G62)))</f>
        <v/>
      </c>
      <c r="DC68" s="369" t="str">
        <f ca="1">+IF(OFFSET('Sanitation Data'!$G$31,0,10*ROW('Sanitation Data'!G62))="","",OFFSET('Sanitation Data'!$G$31,0,10*ROW('Sanitation Data'!G62)))</f>
        <v/>
      </c>
      <c r="DD68" s="369" t="str">
        <f ca="1">+IF(OFFSET('Sanitation Data'!$G$32,0,10*ROW('Sanitation Data'!G62))="","",OFFSET('Sanitation Data'!$G$32,0,10*ROW('Sanitation Data'!G62)))</f>
        <v/>
      </c>
      <c r="DE68" s="369" t="str">
        <f ca="1">+IF(OFFSET('Sanitation Data'!$H$28,0,10*ROW('Sanitation Data'!H62))="","",OFFSET('Sanitation Data'!$H$28,0,10*ROW('Sanitation Data'!H62)))</f>
        <v/>
      </c>
      <c r="DF68" s="369" t="str">
        <f ca="1">+IF(OFFSET('Sanitation Data'!$H$29,0,10*ROW('Sanitation Data'!H62))="","",OFFSET('Sanitation Data'!$H$29,0,10*ROW('Sanitation Data'!H62)))</f>
        <v/>
      </c>
      <c r="DG68" s="369" t="str">
        <f ca="1">+IF(OFFSET('Sanitation Data'!$H$30,0,10*ROW('Sanitation Data'!H62))="","",OFFSET('Sanitation Data'!$H$30,0,10*ROW('Sanitation Data'!H62)))</f>
        <v/>
      </c>
      <c r="DH68" s="369" t="str">
        <f ca="1">+IF(OFFSET('Sanitation Data'!$H$31,0,10*ROW('Sanitation Data'!H62))="","",OFFSET('Sanitation Data'!$H$31,0,10*ROW('Sanitation Data'!H62)))</f>
        <v/>
      </c>
      <c r="DI68" s="369" t="str">
        <f ca="1">+IF(OFFSET('Sanitation Data'!$H$32,0,10*ROW('Sanitation Data'!H62))="","",OFFSET('Sanitation Data'!$H$32,0,10*ROW('Sanitation Data'!H62)))</f>
        <v/>
      </c>
      <c r="DJ68" s="369" t="str">
        <f ca="1">+IF(OFFSET('Sanitation Data'!$I$28,0,10*ROW('Sanitation Data'!I62))="","",OFFSET('Sanitation Data'!$I$28,0,10*ROW('Sanitation Data'!I62)))</f>
        <v/>
      </c>
      <c r="DK68" s="369" t="str">
        <f ca="1">+IF(OFFSET('Sanitation Data'!$I$29,0,10*ROW('Sanitation Data'!I62))="","",OFFSET('Sanitation Data'!$I$29,0,10*ROW('Sanitation Data'!I62)))</f>
        <v/>
      </c>
      <c r="DL68" s="369" t="str">
        <f ca="1">+IF(OFFSET('Sanitation Data'!$I$30,0,10*ROW('Sanitation Data'!I62))="","",OFFSET('Sanitation Data'!$I$30,0,10*ROW('Sanitation Data'!I62)))</f>
        <v/>
      </c>
      <c r="DM68" s="369" t="str">
        <f ca="1">+IF(OFFSET('Sanitation Data'!$I$31,0,10*ROW('Sanitation Data'!I62))="","",OFFSET('Sanitation Data'!$I$31,0,10*ROW('Sanitation Data'!I62)))</f>
        <v/>
      </c>
      <c r="DN68" s="369" t="str">
        <f ca="1">+IF(OFFSET('Sanitation Data'!$I$32,0,10*ROW('Sanitation Data'!I62))="","",OFFSET('Sanitation Data'!$I$32,0,10*ROW('Sanitation Data'!I62)))</f>
        <v/>
      </c>
      <c r="DO68" s="369" t="str">
        <f ca="1">+IF(OFFSET('Hygiene Data'!$D$11,0,10*ROW('Hygiene Data'!D62))="","",OFFSET('Hygiene Data'!$D$11,0,10*ROW('Hygiene Data'!D62)))</f>
        <v/>
      </c>
      <c r="DP68" s="369" t="str">
        <f ca="1">+IF(OFFSET('Hygiene Data'!$D$12,0,10*ROW('Hygiene Data'!D62))="","",OFFSET('Hygiene Data'!$D$12,0,10*ROW('Hygiene Data'!D62)))</f>
        <v/>
      </c>
      <c r="DQ68" s="369" t="str">
        <f ca="1">+IF(OFFSET('Hygiene Data'!$D$13,0,10*ROW('Hygiene Data'!D62))="","",OFFSET('Hygiene Data'!$D$13,0,10*ROW('Hygiene Data'!D62)))</f>
        <v/>
      </c>
      <c r="DR68" s="369" t="str">
        <f ca="1">+IF(OFFSET('Hygiene Data'!$E$11,0,10*ROW('Hygiene Data'!E62))="","",OFFSET('Hygiene Data'!$E$11,0,10*ROW('Hygiene Data'!E62)))</f>
        <v/>
      </c>
      <c r="DS68" s="369" t="str">
        <f ca="1">+IF(OFFSET('Hygiene Data'!$E$12,0,10*ROW('Hygiene Data'!E62))="","",OFFSET('Hygiene Data'!$E$12,0,10*ROW('Hygiene Data'!E62)))</f>
        <v/>
      </c>
      <c r="DT68" s="369" t="str">
        <f ca="1">+IF(OFFSET('Hygiene Data'!$E$13,0,10*ROW('Hygiene Data'!E62))="","",OFFSET('Hygiene Data'!$E$13,0,10*ROW('Hygiene Data'!E62)))</f>
        <v/>
      </c>
      <c r="DU68" s="369" t="str">
        <f ca="1">+IF(OFFSET('Hygiene Data'!$F$11,0,10*ROW('Hygiene Data'!F62))="","",OFFSET('Hygiene Data'!$F$11,0,10*ROW('Hygiene Data'!F62)))</f>
        <v/>
      </c>
      <c r="DV68" s="369" t="str">
        <f ca="1">+IF(OFFSET('Hygiene Data'!$F$12,0,10*ROW('Hygiene Data'!F62))="","",OFFSET('Hygiene Data'!$F$12,0,10*ROW('Hygiene Data'!F62)))</f>
        <v/>
      </c>
      <c r="DW68" s="369" t="str">
        <f ca="1">+IF(OFFSET('Hygiene Data'!$F$13,0,10*ROW('Hygiene Data'!F62))="","",OFFSET('Hygiene Data'!$F$13,0,10*ROW('Hygiene Data'!F62)))</f>
        <v/>
      </c>
      <c r="DX68" s="369" t="str">
        <f ca="1">+IF(OFFSET('Hygiene Data'!$G$11,0,10*ROW('Hygiene Data'!G62))="","",OFFSET('Hygiene Data'!$G$11,0,10*ROW('Hygiene Data'!G62)))</f>
        <v/>
      </c>
      <c r="DY68" s="369" t="str">
        <f ca="1">+IF(OFFSET('Hygiene Data'!$G$12,0,10*ROW('Hygiene Data'!G62))="","",OFFSET('Hygiene Data'!$G$12,0,10*ROW('Hygiene Data'!G62)))</f>
        <v/>
      </c>
      <c r="DZ68" s="369" t="str">
        <f ca="1">+IF(OFFSET('Hygiene Data'!$G$13,0,10*ROW('Hygiene Data'!G62))="","",OFFSET('Hygiene Data'!$G$13,0,10*ROW('Hygiene Data'!G62)))</f>
        <v/>
      </c>
      <c r="EA68" s="369" t="str">
        <f ca="1">+IF(OFFSET('Hygiene Data'!$H$11,0,10*ROW('Hygiene Data'!H62))="","",OFFSET('Hygiene Data'!$H$11,0,10*ROW('Hygiene Data'!H62)))</f>
        <v/>
      </c>
      <c r="EB68" s="369" t="str">
        <f ca="1">+IF(OFFSET('Hygiene Data'!$H$12,0,10*ROW('Hygiene Data'!H62))="","",OFFSET('Hygiene Data'!$H$12,0,10*ROW('Hygiene Data'!H62)))</f>
        <v/>
      </c>
      <c r="EC68" s="369" t="str">
        <f ca="1">+IF(OFFSET('Hygiene Data'!$H$13,0,10*ROW('Hygiene Data'!H62))="","",OFFSET('Hygiene Data'!$H$13,0,10*ROW('Hygiene Data'!H62)))</f>
        <v/>
      </c>
      <c r="ED68" s="369" t="str">
        <f ca="1">+IF(OFFSET('Hygiene Data'!$I$11,0,10*ROW('Hygiene Data'!I62))="","",OFFSET('Hygiene Data'!$I$11,0,10*ROW('Hygiene Data'!I62)))</f>
        <v/>
      </c>
      <c r="EE68" s="369" t="str">
        <f ca="1">+IF(OFFSET('Hygiene Data'!$I$12,0,10*ROW('Hygiene Data'!I62))="","",OFFSET('Hygiene Data'!$I$12,0,10*ROW('Hygiene Data'!I62)))</f>
        <v/>
      </c>
      <c r="EF68" s="369" t="str">
        <f ca="1">+IF(OFFSET('Hygiene Data'!$I$13,0,10*ROW('Hygiene Data'!I62))="","",OFFSET('Hygiene Data'!$I$13,0,10*ROW('Hygiene Data'!I62)))</f>
        <v/>
      </c>
    </row>
    <row r="69" spans="1:136" x14ac:dyDescent="0.25">
      <c r="A69" s="478" t="str">
        <f ca="1">+IF(OFFSET('Water Data'!$B$2,0,10*ROW('Water Data'!E63))="","",OFFSET('Water Data'!$B$2,0,10*ROW('Water Data'!E63)))</f>
        <v/>
      </c>
      <c r="B69" s="47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5" t="str">
        <f t="shared" ca="1" si="0"/>
        <v/>
      </c>
      <c r="D69" s="50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9" t="str">
        <f ca="1">+IF(OFFSET('Water Data'!$D$27,0,10*ROW('Water Data'!D63))="","",OFFSET('Water Data'!$D$27,0,10*ROW('Water Data'!D63)))</f>
        <v/>
      </c>
      <c r="BT69" s="369" t="str">
        <f ca="1">+IF(OFFSET('Water Data'!$D$28,0,10*ROW('Water Data'!D63))="","",OFFSET('Water Data'!$D$28,0,10*ROW('Water Data'!D63)))</f>
        <v/>
      </c>
      <c r="BU69" s="369" t="str">
        <f ca="1">+IF(OFFSET('Water Data'!$D$29,0,10*ROW('Water Data'!D63))="","",OFFSET('Water Data'!$D$29,0,10*ROW('Water Data'!D63)))</f>
        <v/>
      </c>
      <c r="BV69" s="369" t="str">
        <f ca="1">+IF(OFFSET('Water Data'!$E$27,0,10*ROW('Water Data'!E63))="","",OFFSET('Water Data'!$E$27,0,10*ROW('Water Data'!E63)))</f>
        <v/>
      </c>
      <c r="BW69" s="369" t="str">
        <f ca="1">+IF(OFFSET('Water Data'!$E$28,0,10*ROW('Water Data'!E63))="","",OFFSET('Water Data'!$E$28,0,10*ROW('Water Data'!E63)))</f>
        <v/>
      </c>
      <c r="BX69" s="369" t="str">
        <f ca="1">+IF(OFFSET('Water Data'!$E$29,0,10*ROW('Water Data'!E63))="","",OFFSET('Water Data'!$E$29,0,10*ROW('Water Data'!E63)))</f>
        <v/>
      </c>
      <c r="BY69" s="369" t="str">
        <f ca="1">+IF(OFFSET('Water Data'!$F$27,0,10*ROW('Water Data'!F63))="","",OFFSET('Water Data'!$F$27,0,10*ROW('Water Data'!F63)))</f>
        <v/>
      </c>
      <c r="BZ69" s="369" t="str">
        <f ca="1">+IF(OFFSET('Water Data'!$F$28,0,10*ROW('Water Data'!F63))="","",OFFSET('Water Data'!$F$28,0,10*ROW('Water Data'!F63)))</f>
        <v/>
      </c>
      <c r="CA69" s="369" t="str">
        <f ca="1">+IF(OFFSET('Water Data'!$F$29,0,10*ROW('Water Data'!F63))="","",OFFSET('Water Data'!$F$29,0,10*ROW('Water Data'!F63)))</f>
        <v/>
      </c>
      <c r="CB69" s="369" t="str">
        <f ca="1">+IF(OFFSET('Water Data'!$G$27,0,10*ROW('Water Data'!G63))="","",OFFSET('Water Data'!$G$27,0,10*ROW('Water Data'!G63)))</f>
        <v/>
      </c>
      <c r="CC69" s="369" t="str">
        <f ca="1">+IF(OFFSET('Water Data'!$G$28,0,10*ROW('Water Data'!G63))="","",OFFSET('Water Data'!$G$28,0,10*ROW('Water Data'!G63)))</f>
        <v/>
      </c>
      <c r="CD69" s="369" t="str">
        <f ca="1">+IF(OFFSET('Water Data'!$G$29,0,10*ROW('Water Data'!G63))="","",OFFSET('Water Data'!$G$29,0,10*ROW('Water Data'!G63)))</f>
        <v/>
      </c>
      <c r="CE69" s="369" t="str">
        <f ca="1">+IF(OFFSET('Water Data'!$H$27,0,10*ROW('Water Data'!H63))="","",OFFSET('Water Data'!$H$27,0,10*ROW('Water Data'!H63)))</f>
        <v/>
      </c>
      <c r="CF69" s="369" t="str">
        <f ca="1">+IF(OFFSET('Water Data'!$H$28,0,10*ROW('Water Data'!H63))="","",OFFSET('Water Data'!$H$28,0,10*ROW('Water Data'!H63)))</f>
        <v/>
      </c>
      <c r="CG69" s="369" t="str">
        <f ca="1">+IF(OFFSET('Water Data'!$H$29,0,10*ROW('Water Data'!H63))="","",OFFSET('Water Data'!$H$29,0,10*ROW('Water Data'!H63)))</f>
        <v/>
      </c>
      <c r="CH69" s="369" t="str">
        <f ca="1">+IF(OFFSET('Water Data'!$I$27,0,10*ROW('Water Data'!I63))="","",OFFSET('Water Data'!$I$27,0,10*ROW('Water Data'!I63)))</f>
        <v/>
      </c>
      <c r="CI69" s="369" t="str">
        <f ca="1">+IF(OFFSET('Water Data'!$I$28,0,10*ROW('Water Data'!I63))="","",OFFSET('Water Data'!$I$28,0,10*ROW('Water Data'!I63)))</f>
        <v/>
      </c>
      <c r="CJ69" s="369" t="str">
        <f ca="1">+IF(OFFSET('Water Data'!$I$29,0,10*ROW('Water Data'!I63))="","",OFFSET('Water Data'!$I$29,0,10*ROW('Water Data'!I63)))</f>
        <v/>
      </c>
      <c r="CK69" s="369" t="str">
        <f ca="1">+IF(OFFSET('Sanitation Data'!$D$28,0,10*ROW('Sanitation Data'!D63))="","",OFFSET('Sanitation Data'!$D$28,0,10*ROW('Sanitation Data'!D63)))</f>
        <v/>
      </c>
      <c r="CL69" s="369" t="str">
        <f ca="1">+IF(OFFSET('Sanitation Data'!$D$29,0,10*ROW('Sanitation Data'!D63))="","",OFFSET('Sanitation Data'!$D$29,0,10*ROW('Sanitation Data'!D63)))</f>
        <v/>
      </c>
      <c r="CM69" s="369" t="str">
        <f ca="1">+IF(OFFSET('Sanitation Data'!$D$30,0,10*ROW('Sanitation Data'!D63))="","",OFFSET('Sanitation Data'!$D$30,0,10*ROW('Sanitation Data'!D63)))</f>
        <v/>
      </c>
      <c r="CN69" s="369" t="str">
        <f ca="1">+IF(OFFSET('Sanitation Data'!$D$31,0,10*ROW('Sanitation Data'!D63))="","",OFFSET('Sanitation Data'!$D$31,0,10*ROW('Sanitation Data'!D63)))</f>
        <v/>
      </c>
      <c r="CO69" s="369" t="str">
        <f ca="1">+IF(OFFSET('Sanitation Data'!$D$32,0,10*ROW('Sanitation Data'!D63))="","",OFFSET('Sanitation Data'!$D$32,0,10*ROW('Sanitation Data'!D63)))</f>
        <v/>
      </c>
      <c r="CP69" s="369" t="str">
        <f ca="1">+IF(OFFSET('Sanitation Data'!$E$28,0,10*ROW('Sanitation Data'!E63))="","",OFFSET('Sanitation Data'!$E$28,0,10*ROW('Sanitation Data'!E63)))</f>
        <v/>
      </c>
      <c r="CQ69" s="369" t="str">
        <f ca="1">+IF(OFFSET('Sanitation Data'!$E$29,0,10*ROW('Sanitation Data'!E63))="","",OFFSET('Sanitation Data'!$E$29,0,10*ROW('Sanitation Data'!E63)))</f>
        <v/>
      </c>
      <c r="CR69" s="369" t="str">
        <f ca="1">+IF(OFFSET('Sanitation Data'!$E$30,0,10*ROW('Sanitation Data'!E63))="","",OFFSET('Sanitation Data'!$E$30,0,10*ROW('Sanitation Data'!E63)))</f>
        <v/>
      </c>
      <c r="CS69" s="369" t="str">
        <f ca="1">+IF(OFFSET('Sanitation Data'!$E$31,0,10*ROW('Sanitation Data'!E63))="","",OFFSET('Sanitation Data'!$E$31,0,10*ROW('Sanitation Data'!E63)))</f>
        <v/>
      </c>
      <c r="CT69" s="369" t="str">
        <f ca="1">+IF(OFFSET('Sanitation Data'!$E$32,0,10*ROW('Sanitation Data'!E63))="","",OFFSET('Sanitation Data'!$E$32,0,10*ROW('Sanitation Data'!E63)))</f>
        <v/>
      </c>
      <c r="CU69" s="369" t="str">
        <f ca="1">+IF(OFFSET('Sanitation Data'!$F$28,0,10*ROW('Sanitation Data'!F63))="","",OFFSET('Sanitation Data'!$F$28,0,10*ROW('Sanitation Data'!F63)))</f>
        <v/>
      </c>
      <c r="CV69" s="369" t="str">
        <f ca="1">+IF(OFFSET('Sanitation Data'!$F$29,0,10*ROW('Sanitation Data'!F63))="","",OFFSET('Sanitation Data'!$F$29,0,10*ROW('Sanitation Data'!F63)))</f>
        <v/>
      </c>
      <c r="CW69" s="369" t="str">
        <f ca="1">+IF(OFFSET('Sanitation Data'!$F$30,0,10*ROW('Sanitation Data'!F63))="","",OFFSET('Sanitation Data'!$F$30,0,10*ROW('Sanitation Data'!F63)))</f>
        <v/>
      </c>
      <c r="CX69" s="369" t="str">
        <f ca="1">+IF(OFFSET('Sanitation Data'!$F$31,0,10*ROW('Sanitation Data'!F63))="","",OFFSET('Sanitation Data'!$F$31,0,10*ROW('Sanitation Data'!F63)))</f>
        <v/>
      </c>
      <c r="CY69" s="369" t="str">
        <f ca="1">+IF(OFFSET('Sanitation Data'!$F$32,0,10*ROW('Sanitation Data'!F63))="","",OFFSET('Sanitation Data'!$F$32,0,10*ROW('Sanitation Data'!F63)))</f>
        <v/>
      </c>
      <c r="CZ69" s="369" t="str">
        <f ca="1">+IF(OFFSET('Sanitation Data'!$G$28,0,10*ROW('Sanitation Data'!G63))="","",OFFSET('Sanitation Data'!$G$28,0,10*ROW('Sanitation Data'!G63)))</f>
        <v/>
      </c>
      <c r="DA69" s="369" t="str">
        <f ca="1">+IF(OFFSET('Sanitation Data'!$G$29,0,10*ROW('Sanitation Data'!G63))="","",OFFSET('Sanitation Data'!$G$29,0,10*ROW('Sanitation Data'!G63)))</f>
        <v/>
      </c>
      <c r="DB69" s="369" t="str">
        <f ca="1">+IF(OFFSET('Sanitation Data'!$G$30,0,10*ROW('Sanitation Data'!G63))="","",OFFSET('Sanitation Data'!$G$30,0,10*ROW('Sanitation Data'!G63)))</f>
        <v/>
      </c>
      <c r="DC69" s="369" t="str">
        <f ca="1">+IF(OFFSET('Sanitation Data'!$G$31,0,10*ROW('Sanitation Data'!G63))="","",OFFSET('Sanitation Data'!$G$31,0,10*ROW('Sanitation Data'!G63)))</f>
        <v/>
      </c>
      <c r="DD69" s="369" t="str">
        <f ca="1">+IF(OFFSET('Sanitation Data'!$G$32,0,10*ROW('Sanitation Data'!G63))="","",OFFSET('Sanitation Data'!$G$32,0,10*ROW('Sanitation Data'!G63)))</f>
        <v/>
      </c>
      <c r="DE69" s="369" t="str">
        <f ca="1">+IF(OFFSET('Sanitation Data'!$H$28,0,10*ROW('Sanitation Data'!H63))="","",OFFSET('Sanitation Data'!$H$28,0,10*ROW('Sanitation Data'!H63)))</f>
        <v/>
      </c>
      <c r="DF69" s="369" t="str">
        <f ca="1">+IF(OFFSET('Sanitation Data'!$H$29,0,10*ROW('Sanitation Data'!H63))="","",OFFSET('Sanitation Data'!$H$29,0,10*ROW('Sanitation Data'!H63)))</f>
        <v/>
      </c>
      <c r="DG69" s="369" t="str">
        <f ca="1">+IF(OFFSET('Sanitation Data'!$H$30,0,10*ROW('Sanitation Data'!H63))="","",OFFSET('Sanitation Data'!$H$30,0,10*ROW('Sanitation Data'!H63)))</f>
        <v/>
      </c>
      <c r="DH69" s="369" t="str">
        <f ca="1">+IF(OFFSET('Sanitation Data'!$H$31,0,10*ROW('Sanitation Data'!H63))="","",OFFSET('Sanitation Data'!$H$31,0,10*ROW('Sanitation Data'!H63)))</f>
        <v/>
      </c>
      <c r="DI69" s="369" t="str">
        <f ca="1">+IF(OFFSET('Sanitation Data'!$H$32,0,10*ROW('Sanitation Data'!H63))="","",OFFSET('Sanitation Data'!$H$32,0,10*ROW('Sanitation Data'!H63)))</f>
        <v/>
      </c>
      <c r="DJ69" s="369" t="str">
        <f ca="1">+IF(OFFSET('Sanitation Data'!$I$28,0,10*ROW('Sanitation Data'!I63))="","",OFFSET('Sanitation Data'!$I$28,0,10*ROW('Sanitation Data'!I63)))</f>
        <v/>
      </c>
      <c r="DK69" s="369" t="str">
        <f ca="1">+IF(OFFSET('Sanitation Data'!$I$29,0,10*ROW('Sanitation Data'!I63))="","",OFFSET('Sanitation Data'!$I$29,0,10*ROW('Sanitation Data'!I63)))</f>
        <v/>
      </c>
      <c r="DL69" s="369" t="str">
        <f ca="1">+IF(OFFSET('Sanitation Data'!$I$30,0,10*ROW('Sanitation Data'!I63))="","",OFFSET('Sanitation Data'!$I$30,0,10*ROW('Sanitation Data'!I63)))</f>
        <v/>
      </c>
      <c r="DM69" s="369" t="str">
        <f ca="1">+IF(OFFSET('Sanitation Data'!$I$31,0,10*ROW('Sanitation Data'!I63))="","",OFFSET('Sanitation Data'!$I$31,0,10*ROW('Sanitation Data'!I63)))</f>
        <v/>
      </c>
      <c r="DN69" s="369" t="str">
        <f ca="1">+IF(OFFSET('Sanitation Data'!$I$32,0,10*ROW('Sanitation Data'!I63))="","",OFFSET('Sanitation Data'!$I$32,0,10*ROW('Sanitation Data'!I63)))</f>
        <v/>
      </c>
      <c r="DO69" s="369" t="str">
        <f ca="1">+IF(OFFSET('Hygiene Data'!$D$11,0,10*ROW('Hygiene Data'!D63))="","",OFFSET('Hygiene Data'!$D$11,0,10*ROW('Hygiene Data'!D63)))</f>
        <v/>
      </c>
      <c r="DP69" s="369" t="str">
        <f ca="1">+IF(OFFSET('Hygiene Data'!$D$12,0,10*ROW('Hygiene Data'!D63))="","",OFFSET('Hygiene Data'!$D$12,0,10*ROW('Hygiene Data'!D63)))</f>
        <v/>
      </c>
      <c r="DQ69" s="369" t="str">
        <f ca="1">+IF(OFFSET('Hygiene Data'!$D$13,0,10*ROW('Hygiene Data'!D63))="","",OFFSET('Hygiene Data'!$D$13,0,10*ROW('Hygiene Data'!D63)))</f>
        <v/>
      </c>
      <c r="DR69" s="369" t="str">
        <f ca="1">+IF(OFFSET('Hygiene Data'!$E$11,0,10*ROW('Hygiene Data'!E63))="","",OFFSET('Hygiene Data'!$E$11,0,10*ROW('Hygiene Data'!E63)))</f>
        <v/>
      </c>
      <c r="DS69" s="369" t="str">
        <f ca="1">+IF(OFFSET('Hygiene Data'!$E$12,0,10*ROW('Hygiene Data'!E63))="","",OFFSET('Hygiene Data'!$E$12,0,10*ROW('Hygiene Data'!E63)))</f>
        <v/>
      </c>
      <c r="DT69" s="369" t="str">
        <f ca="1">+IF(OFFSET('Hygiene Data'!$E$13,0,10*ROW('Hygiene Data'!E63))="","",OFFSET('Hygiene Data'!$E$13,0,10*ROW('Hygiene Data'!E63)))</f>
        <v/>
      </c>
      <c r="DU69" s="369" t="str">
        <f ca="1">+IF(OFFSET('Hygiene Data'!$F$11,0,10*ROW('Hygiene Data'!F63))="","",OFFSET('Hygiene Data'!$F$11,0,10*ROW('Hygiene Data'!F63)))</f>
        <v/>
      </c>
      <c r="DV69" s="369" t="str">
        <f ca="1">+IF(OFFSET('Hygiene Data'!$F$12,0,10*ROW('Hygiene Data'!F63))="","",OFFSET('Hygiene Data'!$F$12,0,10*ROW('Hygiene Data'!F63)))</f>
        <v/>
      </c>
      <c r="DW69" s="369" t="str">
        <f ca="1">+IF(OFFSET('Hygiene Data'!$F$13,0,10*ROW('Hygiene Data'!F63))="","",OFFSET('Hygiene Data'!$F$13,0,10*ROW('Hygiene Data'!F63)))</f>
        <v/>
      </c>
      <c r="DX69" s="369" t="str">
        <f ca="1">+IF(OFFSET('Hygiene Data'!$G$11,0,10*ROW('Hygiene Data'!G63))="","",OFFSET('Hygiene Data'!$G$11,0,10*ROW('Hygiene Data'!G63)))</f>
        <v/>
      </c>
      <c r="DY69" s="369" t="str">
        <f ca="1">+IF(OFFSET('Hygiene Data'!$G$12,0,10*ROW('Hygiene Data'!G63))="","",OFFSET('Hygiene Data'!$G$12,0,10*ROW('Hygiene Data'!G63)))</f>
        <v/>
      </c>
      <c r="DZ69" s="369" t="str">
        <f ca="1">+IF(OFFSET('Hygiene Data'!$G$13,0,10*ROW('Hygiene Data'!G63))="","",OFFSET('Hygiene Data'!$G$13,0,10*ROW('Hygiene Data'!G63)))</f>
        <v/>
      </c>
      <c r="EA69" s="369" t="str">
        <f ca="1">+IF(OFFSET('Hygiene Data'!$H$11,0,10*ROW('Hygiene Data'!H63))="","",OFFSET('Hygiene Data'!$H$11,0,10*ROW('Hygiene Data'!H63)))</f>
        <v/>
      </c>
      <c r="EB69" s="369" t="str">
        <f ca="1">+IF(OFFSET('Hygiene Data'!$H$12,0,10*ROW('Hygiene Data'!H63))="","",OFFSET('Hygiene Data'!$H$12,0,10*ROW('Hygiene Data'!H63)))</f>
        <v/>
      </c>
      <c r="EC69" s="369" t="str">
        <f ca="1">+IF(OFFSET('Hygiene Data'!$H$13,0,10*ROW('Hygiene Data'!H63))="","",OFFSET('Hygiene Data'!$H$13,0,10*ROW('Hygiene Data'!H63)))</f>
        <v/>
      </c>
      <c r="ED69" s="369" t="str">
        <f ca="1">+IF(OFFSET('Hygiene Data'!$I$11,0,10*ROW('Hygiene Data'!I63))="","",OFFSET('Hygiene Data'!$I$11,0,10*ROW('Hygiene Data'!I63)))</f>
        <v/>
      </c>
      <c r="EE69" s="369" t="str">
        <f ca="1">+IF(OFFSET('Hygiene Data'!$I$12,0,10*ROW('Hygiene Data'!I63))="","",OFFSET('Hygiene Data'!$I$12,0,10*ROW('Hygiene Data'!I63)))</f>
        <v/>
      </c>
      <c r="EF69" s="369" t="str">
        <f ca="1">+IF(OFFSET('Hygiene Data'!$I$13,0,10*ROW('Hygiene Data'!I63))="","",OFFSET('Hygiene Data'!$I$13,0,10*ROW('Hygiene Data'!I63)))</f>
        <v/>
      </c>
    </row>
    <row r="70" spans="1:136" x14ac:dyDescent="0.25">
      <c r="A70" s="478" t="str">
        <f ca="1">+IF(OFFSET('Water Data'!$B$2,0,10*ROW('Water Data'!E64))="","",OFFSET('Water Data'!$B$2,0,10*ROW('Water Data'!E64)))</f>
        <v/>
      </c>
      <c r="B70" s="47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5" t="str">
        <f t="shared" ca="1" si="0"/>
        <v/>
      </c>
      <c r="D70" s="50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9" t="str">
        <f ca="1">+IF(OFFSET('Water Data'!$D$27,0,10*ROW('Water Data'!D64))="","",OFFSET('Water Data'!$D$27,0,10*ROW('Water Data'!D64)))</f>
        <v/>
      </c>
      <c r="BT70" s="369" t="str">
        <f ca="1">+IF(OFFSET('Water Data'!$D$28,0,10*ROW('Water Data'!D64))="","",OFFSET('Water Data'!$D$28,0,10*ROW('Water Data'!D64)))</f>
        <v/>
      </c>
      <c r="BU70" s="369" t="str">
        <f ca="1">+IF(OFFSET('Water Data'!$D$29,0,10*ROW('Water Data'!D64))="","",OFFSET('Water Data'!$D$29,0,10*ROW('Water Data'!D64)))</f>
        <v/>
      </c>
      <c r="BV70" s="369" t="str">
        <f ca="1">+IF(OFFSET('Water Data'!$E$27,0,10*ROW('Water Data'!E64))="","",OFFSET('Water Data'!$E$27,0,10*ROW('Water Data'!E64)))</f>
        <v/>
      </c>
      <c r="BW70" s="369" t="str">
        <f ca="1">+IF(OFFSET('Water Data'!$E$28,0,10*ROW('Water Data'!E64))="","",OFFSET('Water Data'!$E$28,0,10*ROW('Water Data'!E64)))</f>
        <v/>
      </c>
      <c r="BX70" s="369" t="str">
        <f ca="1">+IF(OFFSET('Water Data'!$E$29,0,10*ROW('Water Data'!E64))="","",OFFSET('Water Data'!$E$29,0,10*ROW('Water Data'!E64)))</f>
        <v/>
      </c>
      <c r="BY70" s="369" t="str">
        <f ca="1">+IF(OFFSET('Water Data'!$F$27,0,10*ROW('Water Data'!F64))="","",OFFSET('Water Data'!$F$27,0,10*ROW('Water Data'!F64)))</f>
        <v/>
      </c>
      <c r="BZ70" s="369" t="str">
        <f ca="1">+IF(OFFSET('Water Data'!$F$28,0,10*ROW('Water Data'!F64))="","",OFFSET('Water Data'!$F$28,0,10*ROW('Water Data'!F64)))</f>
        <v/>
      </c>
      <c r="CA70" s="369" t="str">
        <f ca="1">+IF(OFFSET('Water Data'!$F$29,0,10*ROW('Water Data'!F64))="","",OFFSET('Water Data'!$F$29,0,10*ROW('Water Data'!F64)))</f>
        <v/>
      </c>
      <c r="CB70" s="369" t="str">
        <f ca="1">+IF(OFFSET('Water Data'!$G$27,0,10*ROW('Water Data'!G64))="","",OFFSET('Water Data'!$G$27,0,10*ROW('Water Data'!G64)))</f>
        <v/>
      </c>
      <c r="CC70" s="369" t="str">
        <f ca="1">+IF(OFFSET('Water Data'!$G$28,0,10*ROW('Water Data'!G64))="","",OFFSET('Water Data'!$G$28,0,10*ROW('Water Data'!G64)))</f>
        <v/>
      </c>
      <c r="CD70" s="369" t="str">
        <f ca="1">+IF(OFFSET('Water Data'!$G$29,0,10*ROW('Water Data'!G64))="","",OFFSET('Water Data'!$G$29,0,10*ROW('Water Data'!G64)))</f>
        <v/>
      </c>
      <c r="CE70" s="369" t="str">
        <f ca="1">+IF(OFFSET('Water Data'!$H$27,0,10*ROW('Water Data'!H64))="","",OFFSET('Water Data'!$H$27,0,10*ROW('Water Data'!H64)))</f>
        <v/>
      </c>
      <c r="CF70" s="369" t="str">
        <f ca="1">+IF(OFFSET('Water Data'!$H$28,0,10*ROW('Water Data'!H64))="","",OFFSET('Water Data'!$H$28,0,10*ROW('Water Data'!H64)))</f>
        <v/>
      </c>
      <c r="CG70" s="369" t="str">
        <f ca="1">+IF(OFFSET('Water Data'!$H$29,0,10*ROW('Water Data'!H64))="","",OFFSET('Water Data'!$H$29,0,10*ROW('Water Data'!H64)))</f>
        <v/>
      </c>
      <c r="CH70" s="369" t="str">
        <f ca="1">+IF(OFFSET('Water Data'!$I$27,0,10*ROW('Water Data'!I64))="","",OFFSET('Water Data'!$I$27,0,10*ROW('Water Data'!I64)))</f>
        <v/>
      </c>
      <c r="CI70" s="369" t="str">
        <f ca="1">+IF(OFFSET('Water Data'!$I$28,0,10*ROW('Water Data'!I64))="","",OFFSET('Water Data'!$I$28,0,10*ROW('Water Data'!I64)))</f>
        <v/>
      </c>
      <c r="CJ70" s="369" t="str">
        <f ca="1">+IF(OFFSET('Water Data'!$I$29,0,10*ROW('Water Data'!I64))="","",OFFSET('Water Data'!$I$29,0,10*ROW('Water Data'!I64)))</f>
        <v/>
      </c>
      <c r="CK70" s="369" t="str">
        <f ca="1">+IF(OFFSET('Sanitation Data'!$D$28,0,10*ROW('Sanitation Data'!D64))="","",OFFSET('Sanitation Data'!$D$28,0,10*ROW('Sanitation Data'!D64)))</f>
        <v/>
      </c>
      <c r="CL70" s="369" t="str">
        <f ca="1">+IF(OFFSET('Sanitation Data'!$D$29,0,10*ROW('Sanitation Data'!D64))="","",OFFSET('Sanitation Data'!$D$29,0,10*ROW('Sanitation Data'!D64)))</f>
        <v/>
      </c>
      <c r="CM70" s="369" t="str">
        <f ca="1">+IF(OFFSET('Sanitation Data'!$D$30,0,10*ROW('Sanitation Data'!D64))="","",OFFSET('Sanitation Data'!$D$30,0,10*ROW('Sanitation Data'!D64)))</f>
        <v/>
      </c>
      <c r="CN70" s="369" t="str">
        <f ca="1">+IF(OFFSET('Sanitation Data'!$D$31,0,10*ROW('Sanitation Data'!D64))="","",OFFSET('Sanitation Data'!$D$31,0,10*ROW('Sanitation Data'!D64)))</f>
        <v/>
      </c>
      <c r="CO70" s="369" t="str">
        <f ca="1">+IF(OFFSET('Sanitation Data'!$D$32,0,10*ROW('Sanitation Data'!D64))="","",OFFSET('Sanitation Data'!$D$32,0,10*ROW('Sanitation Data'!D64)))</f>
        <v/>
      </c>
      <c r="CP70" s="369" t="str">
        <f ca="1">+IF(OFFSET('Sanitation Data'!$E$28,0,10*ROW('Sanitation Data'!E64))="","",OFFSET('Sanitation Data'!$E$28,0,10*ROW('Sanitation Data'!E64)))</f>
        <v/>
      </c>
      <c r="CQ70" s="369" t="str">
        <f ca="1">+IF(OFFSET('Sanitation Data'!$E$29,0,10*ROW('Sanitation Data'!E64))="","",OFFSET('Sanitation Data'!$E$29,0,10*ROW('Sanitation Data'!E64)))</f>
        <v/>
      </c>
      <c r="CR70" s="369" t="str">
        <f ca="1">+IF(OFFSET('Sanitation Data'!$E$30,0,10*ROW('Sanitation Data'!E64))="","",OFFSET('Sanitation Data'!$E$30,0,10*ROW('Sanitation Data'!E64)))</f>
        <v/>
      </c>
      <c r="CS70" s="369" t="str">
        <f ca="1">+IF(OFFSET('Sanitation Data'!$E$31,0,10*ROW('Sanitation Data'!E64))="","",OFFSET('Sanitation Data'!$E$31,0,10*ROW('Sanitation Data'!E64)))</f>
        <v/>
      </c>
      <c r="CT70" s="369" t="str">
        <f ca="1">+IF(OFFSET('Sanitation Data'!$E$32,0,10*ROW('Sanitation Data'!E64))="","",OFFSET('Sanitation Data'!$E$32,0,10*ROW('Sanitation Data'!E64)))</f>
        <v/>
      </c>
      <c r="CU70" s="369" t="str">
        <f ca="1">+IF(OFFSET('Sanitation Data'!$F$28,0,10*ROW('Sanitation Data'!F64))="","",OFFSET('Sanitation Data'!$F$28,0,10*ROW('Sanitation Data'!F64)))</f>
        <v/>
      </c>
      <c r="CV70" s="369" t="str">
        <f ca="1">+IF(OFFSET('Sanitation Data'!$F$29,0,10*ROW('Sanitation Data'!F64))="","",OFFSET('Sanitation Data'!$F$29,0,10*ROW('Sanitation Data'!F64)))</f>
        <v/>
      </c>
      <c r="CW70" s="369" t="str">
        <f ca="1">+IF(OFFSET('Sanitation Data'!$F$30,0,10*ROW('Sanitation Data'!F64))="","",OFFSET('Sanitation Data'!$F$30,0,10*ROW('Sanitation Data'!F64)))</f>
        <v/>
      </c>
      <c r="CX70" s="369" t="str">
        <f ca="1">+IF(OFFSET('Sanitation Data'!$F$31,0,10*ROW('Sanitation Data'!F64))="","",OFFSET('Sanitation Data'!$F$31,0,10*ROW('Sanitation Data'!F64)))</f>
        <v/>
      </c>
      <c r="CY70" s="369" t="str">
        <f ca="1">+IF(OFFSET('Sanitation Data'!$F$32,0,10*ROW('Sanitation Data'!F64))="","",OFFSET('Sanitation Data'!$F$32,0,10*ROW('Sanitation Data'!F64)))</f>
        <v/>
      </c>
      <c r="CZ70" s="369" t="str">
        <f ca="1">+IF(OFFSET('Sanitation Data'!$G$28,0,10*ROW('Sanitation Data'!G64))="","",OFFSET('Sanitation Data'!$G$28,0,10*ROW('Sanitation Data'!G64)))</f>
        <v/>
      </c>
      <c r="DA70" s="369" t="str">
        <f ca="1">+IF(OFFSET('Sanitation Data'!$G$29,0,10*ROW('Sanitation Data'!G64))="","",OFFSET('Sanitation Data'!$G$29,0,10*ROW('Sanitation Data'!G64)))</f>
        <v/>
      </c>
      <c r="DB70" s="369" t="str">
        <f ca="1">+IF(OFFSET('Sanitation Data'!$G$30,0,10*ROW('Sanitation Data'!G64))="","",OFFSET('Sanitation Data'!$G$30,0,10*ROW('Sanitation Data'!G64)))</f>
        <v/>
      </c>
      <c r="DC70" s="369" t="str">
        <f ca="1">+IF(OFFSET('Sanitation Data'!$G$31,0,10*ROW('Sanitation Data'!G64))="","",OFFSET('Sanitation Data'!$G$31,0,10*ROW('Sanitation Data'!G64)))</f>
        <v/>
      </c>
      <c r="DD70" s="369" t="str">
        <f ca="1">+IF(OFFSET('Sanitation Data'!$G$32,0,10*ROW('Sanitation Data'!G64))="","",OFFSET('Sanitation Data'!$G$32,0,10*ROW('Sanitation Data'!G64)))</f>
        <v/>
      </c>
      <c r="DE70" s="369" t="str">
        <f ca="1">+IF(OFFSET('Sanitation Data'!$H$28,0,10*ROW('Sanitation Data'!H64))="","",OFFSET('Sanitation Data'!$H$28,0,10*ROW('Sanitation Data'!H64)))</f>
        <v/>
      </c>
      <c r="DF70" s="369" t="str">
        <f ca="1">+IF(OFFSET('Sanitation Data'!$H$29,0,10*ROW('Sanitation Data'!H64))="","",OFFSET('Sanitation Data'!$H$29,0,10*ROW('Sanitation Data'!H64)))</f>
        <v/>
      </c>
      <c r="DG70" s="369" t="str">
        <f ca="1">+IF(OFFSET('Sanitation Data'!$H$30,0,10*ROW('Sanitation Data'!H64))="","",OFFSET('Sanitation Data'!$H$30,0,10*ROW('Sanitation Data'!H64)))</f>
        <v/>
      </c>
      <c r="DH70" s="369" t="str">
        <f ca="1">+IF(OFFSET('Sanitation Data'!$H$31,0,10*ROW('Sanitation Data'!H64))="","",OFFSET('Sanitation Data'!$H$31,0,10*ROW('Sanitation Data'!H64)))</f>
        <v/>
      </c>
      <c r="DI70" s="369" t="str">
        <f ca="1">+IF(OFFSET('Sanitation Data'!$H$32,0,10*ROW('Sanitation Data'!H64))="","",OFFSET('Sanitation Data'!$H$32,0,10*ROW('Sanitation Data'!H64)))</f>
        <v/>
      </c>
      <c r="DJ70" s="369" t="str">
        <f ca="1">+IF(OFFSET('Sanitation Data'!$I$28,0,10*ROW('Sanitation Data'!I64))="","",OFFSET('Sanitation Data'!$I$28,0,10*ROW('Sanitation Data'!I64)))</f>
        <v/>
      </c>
      <c r="DK70" s="369" t="str">
        <f ca="1">+IF(OFFSET('Sanitation Data'!$I$29,0,10*ROW('Sanitation Data'!I64))="","",OFFSET('Sanitation Data'!$I$29,0,10*ROW('Sanitation Data'!I64)))</f>
        <v/>
      </c>
      <c r="DL70" s="369" t="str">
        <f ca="1">+IF(OFFSET('Sanitation Data'!$I$30,0,10*ROW('Sanitation Data'!I64))="","",OFFSET('Sanitation Data'!$I$30,0,10*ROW('Sanitation Data'!I64)))</f>
        <v/>
      </c>
      <c r="DM70" s="369" t="str">
        <f ca="1">+IF(OFFSET('Sanitation Data'!$I$31,0,10*ROW('Sanitation Data'!I64))="","",OFFSET('Sanitation Data'!$I$31,0,10*ROW('Sanitation Data'!I64)))</f>
        <v/>
      </c>
      <c r="DN70" s="369" t="str">
        <f ca="1">+IF(OFFSET('Sanitation Data'!$I$32,0,10*ROW('Sanitation Data'!I64))="","",OFFSET('Sanitation Data'!$I$32,0,10*ROW('Sanitation Data'!I64)))</f>
        <v/>
      </c>
      <c r="DO70" s="369" t="str">
        <f ca="1">+IF(OFFSET('Hygiene Data'!$D$11,0,10*ROW('Hygiene Data'!D64))="","",OFFSET('Hygiene Data'!$D$11,0,10*ROW('Hygiene Data'!D64)))</f>
        <v/>
      </c>
      <c r="DP70" s="369" t="str">
        <f ca="1">+IF(OFFSET('Hygiene Data'!$D$12,0,10*ROW('Hygiene Data'!D64))="","",OFFSET('Hygiene Data'!$D$12,0,10*ROW('Hygiene Data'!D64)))</f>
        <v/>
      </c>
      <c r="DQ70" s="369" t="str">
        <f ca="1">+IF(OFFSET('Hygiene Data'!$D$13,0,10*ROW('Hygiene Data'!D64))="","",OFFSET('Hygiene Data'!$D$13,0,10*ROW('Hygiene Data'!D64)))</f>
        <v/>
      </c>
      <c r="DR70" s="369" t="str">
        <f ca="1">+IF(OFFSET('Hygiene Data'!$E$11,0,10*ROW('Hygiene Data'!E64))="","",OFFSET('Hygiene Data'!$E$11,0,10*ROW('Hygiene Data'!E64)))</f>
        <v/>
      </c>
      <c r="DS70" s="369" t="str">
        <f ca="1">+IF(OFFSET('Hygiene Data'!$E$12,0,10*ROW('Hygiene Data'!E64))="","",OFFSET('Hygiene Data'!$E$12,0,10*ROW('Hygiene Data'!E64)))</f>
        <v/>
      </c>
      <c r="DT70" s="369" t="str">
        <f ca="1">+IF(OFFSET('Hygiene Data'!$E$13,0,10*ROW('Hygiene Data'!E64))="","",OFFSET('Hygiene Data'!$E$13,0,10*ROW('Hygiene Data'!E64)))</f>
        <v/>
      </c>
      <c r="DU70" s="369" t="str">
        <f ca="1">+IF(OFFSET('Hygiene Data'!$F$11,0,10*ROW('Hygiene Data'!F64))="","",OFFSET('Hygiene Data'!$F$11,0,10*ROW('Hygiene Data'!F64)))</f>
        <v/>
      </c>
      <c r="DV70" s="369" t="str">
        <f ca="1">+IF(OFFSET('Hygiene Data'!$F$12,0,10*ROW('Hygiene Data'!F64))="","",OFFSET('Hygiene Data'!$F$12,0,10*ROW('Hygiene Data'!F64)))</f>
        <v/>
      </c>
      <c r="DW70" s="369" t="str">
        <f ca="1">+IF(OFFSET('Hygiene Data'!$F$13,0,10*ROW('Hygiene Data'!F64))="","",OFFSET('Hygiene Data'!$F$13,0,10*ROW('Hygiene Data'!F64)))</f>
        <v/>
      </c>
      <c r="DX70" s="369" t="str">
        <f ca="1">+IF(OFFSET('Hygiene Data'!$G$11,0,10*ROW('Hygiene Data'!G64))="","",OFFSET('Hygiene Data'!$G$11,0,10*ROW('Hygiene Data'!G64)))</f>
        <v/>
      </c>
      <c r="DY70" s="369" t="str">
        <f ca="1">+IF(OFFSET('Hygiene Data'!$G$12,0,10*ROW('Hygiene Data'!G64))="","",OFFSET('Hygiene Data'!$G$12,0,10*ROW('Hygiene Data'!G64)))</f>
        <v/>
      </c>
      <c r="DZ70" s="369" t="str">
        <f ca="1">+IF(OFFSET('Hygiene Data'!$G$13,0,10*ROW('Hygiene Data'!G64))="","",OFFSET('Hygiene Data'!$G$13,0,10*ROW('Hygiene Data'!G64)))</f>
        <v/>
      </c>
      <c r="EA70" s="369" t="str">
        <f ca="1">+IF(OFFSET('Hygiene Data'!$H$11,0,10*ROW('Hygiene Data'!H64))="","",OFFSET('Hygiene Data'!$H$11,0,10*ROW('Hygiene Data'!H64)))</f>
        <v/>
      </c>
      <c r="EB70" s="369" t="str">
        <f ca="1">+IF(OFFSET('Hygiene Data'!$H$12,0,10*ROW('Hygiene Data'!H64))="","",OFFSET('Hygiene Data'!$H$12,0,10*ROW('Hygiene Data'!H64)))</f>
        <v/>
      </c>
      <c r="EC70" s="369" t="str">
        <f ca="1">+IF(OFFSET('Hygiene Data'!$H$13,0,10*ROW('Hygiene Data'!H64))="","",OFFSET('Hygiene Data'!$H$13,0,10*ROW('Hygiene Data'!H64)))</f>
        <v/>
      </c>
      <c r="ED70" s="369" t="str">
        <f ca="1">+IF(OFFSET('Hygiene Data'!$I$11,0,10*ROW('Hygiene Data'!I64))="","",OFFSET('Hygiene Data'!$I$11,0,10*ROW('Hygiene Data'!I64)))</f>
        <v/>
      </c>
      <c r="EE70" s="369" t="str">
        <f ca="1">+IF(OFFSET('Hygiene Data'!$I$12,0,10*ROW('Hygiene Data'!I64))="","",OFFSET('Hygiene Data'!$I$12,0,10*ROW('Hygiene Data'!I64)))</f>
        <v/>
      </c>
      <c r="EF70" s="369" t="str">
        <f ca="1">+IF(OFFSET('Hygiene Data'!$I$13,0,10*ROW('Hygiene Data'!I64))="","",OFFSET('Hygiene Data'!$I$13,0,10*ROW('Hygiene Data'!I64)))</f>
        <v/>
      </c>
    </row>
    <row r="71" spans="1:136" x14ac:dyDescent="0.25">
      <c r="A71" s="478" t="str">
        <f ca="1">+IF(OFFSET('Water Data'!$B$2,0,10*ROW('Water Data'!E65))="","",OFFSET('Water Data'!$B$2,0,10*ROW('Water Data'!E65)))</f>
        <v/>
      </c>
      <c r="B71" s="47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5" t="str">
        <f t="shared" ref="C71:C134" ca="1" si="1">+IF(ISNUMBER(VALUE(MID(A71,5,4))), VALUE(MID(A71, 5,4)),"")</f>
        <v/>
      </c>
      <c r="D71" s="50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9" t="str">
        <f ca="1">+IF(OFFSET('Water Data'!$D$27,0,10*ROW('Water Data'!D65))="","",OFFSET('Water Data'!$D$27,0,10*ROW('Water Data'!D65)))</f>
        <v/>
      </c>
      <c r="BT71" s="369" t="str">
        <f ca="1">+IF(OFFSET('Water Data'!$D$28,0,10*ROW('Water Data'!D65))="","",OFFSET('Water Data'!$D$28,0,10*ROW('Water Data'!D65)))</f>
        <v/>
      </c>
      <c r="BU71" s="369" t="str">
        <f ca="1">+IF(OFFSET('Water Data'!$D$29,0,10*ROW('Water Data'!D65))="","",OFFSET('Water Data'!$D$29,0,10*ROW('Water Data'!D65)))</f>
        <v/>
      </c>
      <c r="BV71" s="369" t="str">
        <f ca="1">+IF(OFFSET('Water Data'!$E$27,0,10*ROW('Water Data'!E65))="","",OFFSET('Water Data'!$E$27,0,10*ROW('Water Data'!E65)))</f>
        <v/>
      </c>
      <c r="BW71" s="369" t="str">
        <f ca="1">+IF(OFFSET('Water Data'!$E$28,0,10*ROW('Water Data'!E65))="","",OFFSET('Water Data'!$E$28,0,10*ROW('Water Data'!E65)))</f>
        <v/>
      </c>
      <c r="BX71" s="369" t="str">
        <f ca="1">+IF(OFFSET('Water Data'!$E$29,0,10*ROW('Water Data'!E65))="","",OFFSET('Water Data'!$E$29,0,10*ROW('Water Data'!E65)))</f>
        <v/>
      </c>
      <c r="BY71" s="369" t="str">
        <f ca="1">+IF(OFFSET('Water Data'!$F$27,0,10*ROW('Water Data'!F65))="","",OFFSET('Water Data'!$F$27,0,10*ROW('Water Data'!F65)))</f>
        <v/>
      </c>
      <c r="BZ71" s="369" t="str">
        <f ca="1">+IF(OFFSET('Water Data'!$F$28,0,10*ROW('Water Data'!F65))="","",OFFSET('Water Data'!$F$28,0,10*ROW('Water Data'!F65)))</f>
        <v/>
      </c>
      <c r="CA71" s="369" t="str">
        <f ca="1">+IF(OFFSET('Water Data'!$F$29,0,10*ROW('Water Data'!F65))="","",OFFSET('Water Data'!$F$29,0,10*ROW('Water Data'!F65)))</f>
        <v/>
      </c>
      <c r="CB71" s="369" t="str">
        <f ca="1">+IF(OFFSET('Water Data'!$G$27,0,10*ROW('Water Data'!G65))="","",OFFSET('Water Data'!$G$27,0,10*ROW('Water Data'!G65)))</f>
        <v/>
      </c>
      <c r="CC71" s="369" t="str">
        <f ca="1">+IF(OFFSET('Water Data'!$G$28,0,10*ROW('Water Data'!G65))="","",OFFSET('Water Data'!$G$28,0,10*ROW('Water Data'!G65)))</f>
        <v/>
      </c>
      <c r="CD71" s="369" t="str">
        <f ca="1">+IF(OFFSET('Water Data'!$G$29,0,10*ROW('Water Data'!G65))="","",OFFSET('Water Data'!$G$29,0,10*ROW('Water Data'!G65)))</f>
        <v/>
      </c>
      <c r="CE71" s="369" t="str">
        <f ca="1">+IF(OFFSET('Water Data'!$H$27,0,10*ROW('Water Data'!H65))="","",OFFSET('Water Data'!$H$27,0,10*ROW('Water Data'!H65)))</f>
        <v/>
      </c>
      <c r="CF71" s="369" t="str">
        <f ca="1">+IF(OFFSET('Water Data'!$H$28,0,10*ROW('Water Data'!H65))="","",OFFSET('Water Data'!$H$28,0,10*ROW('Water Data'!H65)))</f>
        <v/>
      </c>
      <c r="CG71" s="369" t="str">
        <f ca="1">+IF(OFFSET('Water Data'!$H$29,0,10*ROW('Water Data'!H65))="","",OFFSET('Water Data'!$H$29,0,10*ROW('Water Data'!H65)))</f>
        <v/>
      </c>
      <c r="CH71" s="369" t="str">
        <f ca="1">+IF(OFFSET('Water Data'!$I$27,0,10*ROW('Water Data'!I65))="","",OFFSET('Water Data'!$I$27,0,10*ROW('Water Data'!I65)))</f>
        <v/>
      </c>
      <c r="CI71" s="369" t="str">
        <f ca="1">+IF(OFFSET('Water Data'!$I$28,0,10*ROW('Water Data'!I65))="","",OFFSET('Water Data'!$I$28,0,10*ROW('Water Data'!I65)))</f>
        <v/>
      </c>
      <c r="CJ71" s="369" t="str">
        <f ca="1">+IF(OFFSET('Water Data'!$I$29,0,10*ROW('Water Data'!I65))="","",OFFSET('Water Data'!$I$29,0,10*ROW('Water Data'!I65)))</f>
        <v/>
      </c>
      <c r="CK71" s="369" t="str">
        <f ca="1">+IF(OFFSET('Sanitation Data'!$D$28,0,10*ROW('Sanitation Data'!D65))="","",OFFSET('Sanitation Data'!$D$28,0,10*ROW('Sanitation Data'!D65)))</f>
        <v/>
      </c>
      <c r="CL71" s="369" t="str">
        <f ca="1">+IF(OFFSET('Sanitation Data'!$D$29,0,10*ROW('Sanitation Data'!D65))="","",OFFSET('Sanitation Data'!$D$29,0,10*ROW('Sanitation Data'!D65)))</f>
        <v/>
      </c>
      <c r="CM71" s="369" t="str">
        <f ca="1">+IF(OFFSET('Sanitation Data'!$D$30,0,10*ROW('Sanitation Data'!D65))="","",OFFSET('Sanitation Data'!$D$30,0,10*ROW('Sanitation Data'!D65)))</f>
        <v/>
      </c>
      <c r="CN71" s="369" t="str">
        <f ca="1">+IF(OFFSET('Sanitation Data'!$D$31,0,10*ROW('Sanitation Data'!D65))="","",OFFSET('Sanitation Data'!$D$31,0,10*ROW('Sanitation Data'!D65)))</f>
        <v/>
      </c>
      <c r="CO71" s="369" t="str">
        <f ca="1">+IF(OFFSET('Sanitation Data'!$D$32,0,10*ROW('Sanitation Data'!D65))="","",OFFSET('Sanitation Data'!$D$32,0,10*ROW('Sanitation Data'!D65)))</f>
        <v/>
      </c>
      <c r="CP71" s="369" t="str">
        <f ca="1">+IF(OFFSET('Sanitation Data'!$E$28,0,10*ROW('Sanitation Data'!E65))="","",OFFSET('Sanitation Data'!$E$28,0,10*ROW('Sanitation Data'!E65)))</f>
        <v/>
      </c>
      <c r="CQ71" s="369" t="str">
        <f ca="1">+IF(OFFSET('Sanitation Data'!$E$29,0,10*ROW('Sanitation Data'!E65))="","",OFFSET('Sanitation Data'!$E$29,0,10*ROW('Sanitation Data'!E65)))</f>
        <v/>
      </c>
      <c r="CR71" s="369" t="str">
        <f ca="1">+IF(OFFSET('Sanitation Data'!$E$30,0,10*ROW('Sanitation Data'!E65))="","",OFFSET('Sanitation Data'!$E$30,0,10*ROW('Sanitation Data'!E65)))</f>
        <v/>
      </c>
      <c r="CS71" s="369" t="str">
        <f ca="1">+IF(OFFSET('Sanitation Data'!$E$31,0,10*ROW('Sanitation Data'!E65))="","",OFFSET('Sanitation Data'!$E$31,0,10*ROW('Sanitation Data'!E65)))</f>
        <v/>
      </c>
      <c r="CT71" s="369" t="str">
        <f ca="1">+IF(OFFSET('Sanitation Data'!$E$32,0,10*ROW('Sanitation Data'!E65))="","",OFFSET('Sanitation Data'!$E$32,0,10*ROW('Sanitation Data'!E65)))</f>
        <v/>
      </c>
      <c r="CU71" s="369" t="str">
        <f ca="1">+IF(OFFSET('Sanitation Data'!$F$28,0,10*ROW('Sanitation Data'!F65))="","",OFFSET('Sanitation Data'!$F$28,0,10*ROW('Sanitation Data'!F65)))</f>
        <v/>
      </c>
      <c r="CV71" s="369" t="str">
        <f ca="1">+IF(OFFSET('Sanitation Data'!$F$29,0,10*ROW('Sanitation Data'!F65))="","",OFFSET('Sanitation Data'!$F$29,0,10*ROW('Sanitation Data'!F65)))</f>
        <v/>
      </c>
      <c r="CW71" s="369" t="str">
        <f ca="1">+IF(OFFSET('Sanitation Data'!$F$30,0,10*ROW('Sanitation Data'!F65))="","",OFFSET('Sanitation Data'!$F$30,0,10*ROW('Sanitation Data'!F65)))</f>
        <v/>
      </c>
      <c r="CX71" s="369" t="str">
        <f ca="1">+IF(OFFSET('Sanitation Data'!$F$31,0,10*ROW('Sanitation Data'!F65))="","",OFFSET('Sanitation Data'!$F$31,0,10*ROW('Sanitation Data'!F65)))</f>
        <v/>
      </c>
      <c r="CY71" s="369" t="str">
        <f ca="1">+IF(OFFSET('Sanitation Data'!$F$32,0,10*ROW('Sanitation Data'!F65))="","",OFFSET('Sanitation Data'!$F$32,0,10*ROW('Sanitation Data'!F65)))</f>
        <v/>
      </c>
      <c r="CZ71" s="369" t="str">
        <f ca="1">+IF(OFFSET('Sanitation Data'!$G$28,0,10*ROW('Sanitation Data'!G65))="","",OFFSET('Sanitation Data'!$G$28,0,10*ROW('Sanitation Data'!G65)))</f>
        <v/>
      </c>
      <c r="DA71" s="369" t="str">
        <f ca="1">+IF(OFFSET('Sanitation Data'!$G$29,0,10*ROW('Sanitation Data'!G65))="","",OFFSET('Sanitation Data'!$G$29,0,10*ROW('Sanitation Data'!G65)))</f>
        <v/>
      </c>
      <c r="DB71" s="369" t="str">
        <f ca="1">+IF(OFFSET('Sanitation Data'!$G$30,0,10*ROW('Sanitation Data'!G65))="","",OFFSET('Sanitation Data'!$G$30,0,10*ROW('Sanitation Data'!G65)))</f>
        <v/>
      </c>
      <c r="DC71" s="369" t="str">
        <f ca="1">+IF(OFFSET('Sanitation Data'!$G$31,0,10*ROW('Sanitation Data'!G65))="","",OFFSET('Sanitation Data'!$G$31,0,10*ROW('Sanitation Data'!G65)))</f>
        <v/>
      </c>
      <c r="DD71" s="369" t="str">
        <f ca="1">+IF(OFFSET('Sanitation Data'!$G$32,0,10*ROW('Sanitation Data'!G65))="","",OFFSET('Sanitation Data'!$G$32,0,10*ROW('Sanitation Data'!G65)))</f>
        <v/>
      </c>
      <c r="DE71" s="369" t="str">
        <f ca="1">+IF(OFFSET('Sanitation Data'!$H$28,0,10*ROW('Sanitation Data'!H65))="","",OFFSET('Sanitation Data'!$H$28,0,10*ROW('Sanitation Data'!H65)))</f>
        <v/>
      </c>
      <c r="DF71" s="369" t="str">
        <f ca="1">+IF(OFFSET('Sanitation Data'!$H$29,0,10*ROW('Sanitation Data'!H65))="","",OFFSET('Sanitation Data'!$H$29,0,10*ROW('Sanitation Data'!H65)))</f>
        <v/>
      </c>
      <c r="DG71" s="369" t="str">
        <f ca="1">+IF(OFFSET('Sanitation Data'!$H$30,0,10*ROW('Sanitation Data'!H65))="","",OFFSET('Sanitation Data'!$H$30,0,10*ROW('Sanitation Data'!H65)))</f>
        <v/>
      </c>
      <c r="DH71" s="369" t="str">
        <f ca="1">+IF(OFFSET('Sanitation Data'!$H$31,0,10*ROW('Sanitation Data'!H65))="","",OFFSET('Sanitation Data'!$H$31,0,10*ROW('Sanitation Data'!H65)))</f>
        <v/>
      </c>
      <c r="DI71" s="369" t="str">
        <f ca="1">+IF(OFFSET('Sanitation Data'!$H$32,0,10*ROW('Sanitation Data'!H65))="","",OFFSET('Sanitation Data'!$H$32,0,10*ROW('Sanitation Data'!H65)))</f>
        <v/>
      </c>
      <c r="DJ71" s="369" t="str">
        <f ca="1">+IF(OFFSET('Sanitation Data'!$I$28,0,10*ROW('Sanitation Data'!I65))="","",OFFSET('Sanitation Data'!$I$28,0,10*ROW('Sanitation Data'!I65)))</f>
        <v/>
      </c>
      <c r="DK71" s="369" t="str">
        <f ca="1">+IF(OFFSET('Sanitation Data'!$I$29,0,10*ROW('Sanitation Data'!I65))="","",OFFSET('Sanitation Data'!$I$29,0,10*ROW('Sanitation Data'!I65)))</f>
        <v/>
      </c>
      <c r="DL71" s="369" t="str">
        <f ca="1">+IF(OFFSET('Sanitation Data'!$I$30,0,10*ROW('Sanitation Data'!I65))="","",OFFSET('Sanitation Data'!$I$30,0,10*ROW('Sanitation Data'!I65)))</f>
        <v/>
      </c>
      <c r="DM71" s="369" t="str">
        <f ca="1">+IF(OFFSET('Sanitation Data'!$I$31,0,10*ROW('Sanitation Data'!I65))="","",OFFSET('Sanitation Data'!$I$31,0,10*ROW('Sanitation Data'!I65)))</f>
        <v/>
      </c>
      <c r="DN71" s="369" t="str">
        <f ca="1">+IF(OFFSET('Sanitation Data'!$I$32,0,10*ROW('Sanitation Data'!I65))="","",OFFSET('Sanitation Data'!$I$32,0,10*ROW('Sanitation Data'!I65)))</f>
        <v/>
      </c>
      <c r="DO71" s="369" t="str">
        <f ca="1">+IF(OFFSET('Hygiene Data'!$D$11,0,10*ROW('Hygiene Data'!D65))="","",OFFSET('Hygiene Data'!$D$11,0,10*ROW('Hygiene Data'!D65)))</f>
        <v/>
      </c>
      <c r="DP71" s="369" t="str">
        <f ca="1">+IF(OFFSET('Hygiene Data'!$D$12,0,10*ROW('Hygiene Data'!D65))="","",OFFSET('Hygiene Data'!$D$12,0,10*ROW('Hygiene Data'!D65)))</f>
        <v/>
      </c>
      <c r="DQ71" s="369" t="str">
        <f ca="1">+IF(OFFSET('Hygiene Data'!$D$13,0,10*ROW('Hygiene Data'!D65))="","",OFFSET('Hygiene Data'!$D$13,0,10*ROW('Hygiene Data'!D65)))</f>
        <v/>
      </c>
      <c r="DR71" s="369" t="str">
        <f ca="1">+IF(OFFSET('Hygiene Data'!$E$11,0,10*ROW('Hygiene Data'!E65))="","",OFFSET('Hygiene Data'!$E$11,0,10*ROW('Hygiene Data'!E65)))</f>
        <v/>
      </c>
      <c r="DS71" s="369" t="str">
        <f ca="1">+IF(OFFSET('Hygiene Data'!$E$12,0,10*ROW('Hygiene Data'!E65))="","",OFFSET('Hygiene Data'!$E$12,0,10*ROW('Hygiene Data'!E65)))</f>
        <v/>
      </c>
      <c r="DT71" s="369" t="str">
        <f ca="1">+IF(OFFSET('Hygiene Data'!$E$13,0,10*ROW('Hygiene Data'!E65))="","",OFFSET('Hygiene Data'!$E$13,0,10*ROW('Hygiene Data'!E65)))</f>
        <v/>
      </c>
      <c r="DU71" s="369" t="str">
        <f ca="1">+IF(OFFSET('Hygiene Data'!$F$11,0,10*ROW('Hygiene Data'!F65))="","",OFFSET('Hygiene Data'!$F$11,0,10*ROW('Hygiene Data'!F65)))</f>
        <v/>
      </c>
      <c r="DV71" s="369" t="str">
        <f ca="1">+IF(OFFSET('Hygiene Data'!$F$12,0,10*ROW('Hygiene Data'!F65))="","",OFFSET('Hygiene Data'!$F$12,0,10*ROW('Hygiene Data'!F65)))</f>
        <v/>
      </c>
      <c r="DW71" s="369" t="str">
        <f ca="1">+IF(OFFSET('Hygiene Data'!$F$13,0,10*ROW('Hygiene Data'!F65))="","",OFFSET('Hygiene Data'!$F$13,0,10*ROW('Hygiene Data'!F65)))</f>
        <v/>
      </c>
      <c r="DX71" s="369" t="str">
        <f ca="1">+IF(OFFSET('Hygiene Data'!$G$11,0,10*ROW('Hygiene Data'!G65))="","",OFFSET('Hygiene Data'!$G$11,0,10*ROW('Hygiene Data'!G65)))</f>
        <v/>
      </c>
      <c r="DY71" s="369" t="str">
        <f ca="1">+IF(OFFSET('Hygiene Data'!$G$12,0,10*ROW('Hygiene Data'!G65))="","",OFFSET('Hygiene Data'!$G$12,0,10*ROW('Hygiene Data'!G65)))</f>
        <v/>
      </c>
      <c r="DZ71" s="369" t="str">
        <f ca="1">+IF(OFFSET('Hygiene Data'!$G$13,0,10*ROW('Hygiene Data'!G65))="","",OFFSET('Hygiene Data'!$G$13,0,10*ROW('Hygiene Data'!G65)))</f>
        <v/>
      </c>
      <c r="EA71" s="369" t="str">
        <f ca="1">+IF(OFFSET('Hygiene Data'!$H$11,0,10*ROW('Hygiene Data'!H65))="","",OFFSET('Hygiene Data'!$H$11,0,10*ROW('Hygiene Data'!H65)))</f>
        <v/>
      </c>
      <c r="EB71" s="369" t="str">
        <f ca="1">+IF(OFFSET('Hygiene Data'!$H$12,0,10*ROW('Hygiene Data'!H65))="","",OFFSET('Hygiene Data'!$H$12,0,10*ROW('Hygiene Data'!H65)))</f>
        <v/>
      </c>
      <c r="EC71" s="369" t="str">
        <f ca="1">+IF(OFFSET('Hygiene Data'!$H$13,0,10*ROW('Hygiene Data'!H65))="","",OFFSET('Hygiene Data'!$H$13,0,10*ROW('Hygiene Data'!H65)))</f>
        <v/>
      </c>
      <c r="ED71" s="369" t="str">
        <f ca="1">+IF(OFFSET('Hygiene Data'!$I$11,0,10*ROW('Hygiene Data'!I65))="","",OFFSET('Hygiene Data'!$I$11,0,10*ROW('Hygiene Data'!I65)))</f>
        <v/>
      </c>
      <c r="EE71" s="369" t="str">
        <f ca="1">+IF(OFFSET('Hygiene Data'!$I$12,0,10*ROW('Hygiene Data'!I65))="","",OFFSET('Hygiene Data'!$I$12,0,10*ROW('Hygiene Data'!I65)))</f>
        <v/>
      </c>
      <c r="EF71" s="369" t="str">
        <f ca="1">+IF(OFFSET('Hygiene Data'!$I$13,0,10*ROW('Hygiene Data'!I65))="","",OFFSET('Hygiene Data'!$I$13,0,10*ROW('Hygiene Data'!I65)))</f>
        <v/>
      </c>
    </row>
    <row r="72" spans="1:136" x14ac:dyDescent="0.25">
      <c r="A72" s="478" t="str">
        <f ca="1">+IF(OFFSET('Water Data'!$B$2,0,10*ROW('Water Data'!E66))="","",OFFSET('Water Data'!$B$2,0,10*ROW('Water Data'!E66)))</f>
        <v/>
      </c>
      <c r="B72" s="47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5" t="str">
        <f t="shared" ca="1" si="1"/>
        <v/>
      </c>
      <c r="D72" s="50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9" t="str">
        <f ca="1">+IF(OFFSET('Water Data'!$D$27,0,10*ROW('Water Data'!D66))="","",OFFSET('Water Data'!$D$27,0,10*ROW('Water Data'!D66)))</f>
        <v/>
      </c>
      <c r="BT72" s="369" t="str">
        <f ca="1">+IF(OFFSET('Water Data'!$D$28,0,10*ROW('Water Data'!D66))="","",OFFSET('Water Data'!$D$28,0,10*ROW('Water Data'!D66)))</f>
        <v/>
      </c>
      <c r="BU72" s="369" t="str">
        <f ca="1">+IF(OFFSET('Water Data'!$D$29,0,10*ROW('Water Data'!D66))="","",OFFSET('Water Data'!$D$29,0,10*ROW('Water Data'!D66)))</f>
        <v/>
      </c>
      <c r="BV72" s="369" t="str">
        <f ca="1">+IF(OFFSET('Water Data'!$E$27,0,10*ROW('Water Data'!E66))="","",OFFSET('Water Data'!$E$27,0,10*ROW('Water Data'!E66)))</f>
        <v/>
      </c>
      <c r="BW72" s="369" t="str">
        <f ca="1">+IF(OFFSET('Water Data'!$E$28,0,10*ROW('Water Data'!E66))="","",OFFSET('Water Data'!$E$28,0,10*ROW('Water Data'!E66)))</f>
        <v/>
      </c>
      <c r="BX72" s="369" t="str">
        <f ca="1">+IF(OFFSET('Water Data'!$E$29,0,10*ROW('Water Data'!E66))="","",OFFSET('Water Data'!$E$29,0,10*ROW('Water Data'!E66)))</f>
        <v/>
      </c>
      <c r="BY72" s="369" t="str">
        <f ca="1">+IF(OFFSET('Water Data'!$F$27,0,10*ROW('Water Data'!F66))="","",OFFSET('Water Data'!$F$27,0,10*ROW('Water Data'!F66)))</f>
        <v/>
      </c>
      <c r="BZ72" s="369" t="str">
        <f ca="1">+IF(OFFSET('Water Data'!$F$28,0,10*ROW('Water Data'!F66))="","",OFFSET('Water Data'!$F$28,0,10*ROW('Water Data'!F66)))</f>
        <v/>
      </c>
      <c r="CA72" s="369" t="str">
        <f ca="1">+IF(OFFSET('Water Data'!$F$29,0,10*ROW('Water Data'!F66))="","",OFFSET('Water Data'!$F$29,0,10*ROW('Water Data'!F66)))</f>
        <v/>
      </c>
      <c r="CB72" s="369" t="str">
        <f ca="1">+IF(OFFSET('Water Data'!$G$27,0,10*ROW('Water Data'!G66))="","",OFFSET('Water Data'!$G$27,0,10*ROW('Water Data'!G66)))</f>
        <v/>
      </c>
      <c r="CC72" s="369" t="str">
        <f ca="1">+IF(OFFSET('Water Data'!$G$28,0,10*ROW('Water Data'!G66))="","",OFFSET('Water Data'!$G$28,0,10*ROW('Water Data'!G66)))</f>
        <v/>
      </c>
      <c r="CD72" s="369" t="str">
        <f ca="1">+IF(OFFSET('Water Data'!$G$29,0,10*ROW('Water Data'!G66))="","",OFFSET('Water Data'!$G$29,0,10*ROW('Water Data'!G66)))</f>
        <v/>
      </c>
      <c r="CE72" s="369" t="str">
        <f ca="1">+IF(OFFSET('Water Data'!$H$27,0,10*ROW('Water Data'!H66))="","",OFFSET('Water Data'!$H$27,0,10*ROW('Water Data'!H66)))</f>
        <v/>
      </c>
      <c r="CF72" s="369" t="str">
        <f ca="1">+IF(OFFSET('Water Data'!$H$28,0,10*ROW('Water Data'!H66))="","",OFFSET('Water Data'!$H$28,0,10*ROW('Water Data'!H66)))</f>
        <v/>
      </c>
      <c r="CG72" s="369" t="str">
        <f ca="1">+IF(OFFSET('Water Data'!$H$29,0,10*ROW('Water Data'!H66))="","",OFFSET('Water Data'!$H$29,0,10*ROW('Water Data'!H66)))</f>
        <v/>
      </c>
      <c r="CH72" s="369" t="str">
        <f ca="1">+IF(OFFSET('Water Data'!$I$27,0,10*ROW('Water Data'!I66))="","",OFFSET('Water Data'!$I$27,0,10*ROW('Water Data'!I66)))</f>
        <v/>
      </c>
      <c r="CI72" s="369" t="str">
        <f ca="1">+IF(OFFSET('Water Data'!$I$28,0,10*ROW('Water Data'!I66))="","",OFFSET('Water Data'!$I$28,0,10*ROW('Water Data'!I66)))</f>
        <v/>
      </c>
      <c r="CJ72" s="369" t="str">
        <f ca="1">+IF(OFFSET('Water Data'!$I$29,0,10*ROW('Water Data'!I66))="","",OFFSET('Water Data'!$I$29,0,10*ROW('Water Data'!I66)))</f>
        <v/>
      </c>
      <c r="CK72" s="369" t="str">
        <f ca="1">+IF(OFFSET('Sanitation Data'!$D$28,0,10*ROW('Sanitation Data'!D66))="","",OFFSET('Sanitation Data'!$D$28,0,10*ROW('Sanitation Data'!D66)))</f>
        <v/>
      </c>
      <c r="CL72" s="369" t="str">
        <f ca="1">+IF(OFFSET('Sanitation Data'!$D$29,0,10*ROW('Sanitation Data'!D66))="","",OFFSET('Sanitation Data'!$D$29,0,10*ROW('Sanitation Data'!D66)))</f>
        <v/>
      </c>
      <c r="CM72" s="369" t="str">
        <f ca="1">+IF(OFFSET('Sanitation Data'!$D$30,0,10*ROW('Sanitation Data'!D66))="","",OFFSET('Sanitation Data'!$D$30,0,10*ROW('Sanitation Data'!D66)))</f>
        <v/>
      </c>
      <c r="CN72" s="369" t="str">
        <f ca="1">+IF(OFFSET('Sanitation Data'!$D$31,0,10*ROW('Sanitation Data'!D66))="","",OFFSET('Sanitation Data'!$D$31,0,10*ROW('Sanitation Data'!D66)))</f>
        <v/>
      </c>
      <c r="CO72" s="369" t="str">
        <f ca="1">+IF(OFFSET('Sanitation Data'!$D$32,0,10*ROW('Sanitation Data'!D66))="","",OFFSET('Sanitation Data'!$D$32,0,10*ROW('Sanitation Data'!D66)))</f>
        <v/>
      </c>
      <c r="CP72" s="369" t="str">
        <f ca="1">+IF(OFFSET('Sanitation Data'!$E$28,0,10*ROW('Sanitation Data'!E66))="","",OFFSET('Sanitation Data'!$E$28,0,10*ROW('Sanitation Data'!E66)))</f>
        <v/>
      </c>
      <c r="CQ72" s="369" t="str">
        <f ca="1">+IF(OFFSET('Sanitation Data'!$E$29,0,10*ROW('Sanitation Data'!E66))="","",OFFSET('Sanitation Data'!$E$29,0,10*ROW('Sanitation Data'!E66)))</f>
        <v/>
      </c>
      <c r="CR72" s="369" t="str">
        <f ca="1">+IF(OFFSET('Sanitation Data'!$E$30,0,10*ROW('Sanitation Data'!E66))="","",OFFSET('Sanitation Data'!$E$30,0,10*ROW('Sanitation Data'!E66)))</f>
        <v/>
      </c>
      <c r="CS72" s="369" t="str">
        <f ca="1">+IF(OFFSET('Sanitation Data'!$E$31,0,10*ROW('Sanitation Data'!E66))="","",OFFSET('Sanitation Data'!$E$31,0,10*ROW('Sanitation Data'!E66)))</f>
        <v/>
      </c>
      <c r="CT72" s="369" t="str">
        <f ca="1">+IF(OFFSET('Sanitation Data'!$E$32,0,10*ROW('Sanitation Data'!E66))="","",OFFSET('Sanitation Data'!$E$32,0,10*ROW('Sanitation Data'!E66)))</f>
        <v/>
      </c>
      <c r="CU72" s="369" t="str">
        <f ca="1">+IF(OFFSET('Sanitation Data'!$F$28,0,10*ROW('Sanitation Data'!F66))="","",OFFSET('Sanitation Data'!$F$28,0,10*ROW('Sanitation Data'!F66)))</f>
        <v/>
      </c>
      <c r="CV72" s="369" t="str">
        <f ca="1">+IF(OFFSET('Sanitation Data'!$F$29,0,10*ROW('Sanitation Data'!F66))="","",OFFSET('Sanitation Data'!$F$29,0,10*ROW('Sanitation Data'!F66)))</f>
        <v/>
      </c>
      <c r="CW72" s="369" t="str">
        <f ca="1">+IF(OFFSET('Sanitation Data'!$F$30,0,10*ROW('Sanitation Data'!F66))="","",OFFSET('Sanitation Data'!$F$30,0,10*ROW('Sanitation Data'!F66)))</f>
        <v/>
      </c>
      <c r="CX72" s="369" t="str">
        <f ca="1">+IF(OFFSET('Sanitation Data'!$F$31,0,10*ROW('Sanitation Data'!F66))="","",OFFSET('Sanitation Data'!$F$31,0,10*ROW('Sanitation Data'!F66)))</f>
        <v/>
      </c>
      <c r="CY72" s="369" t="str">
        <f ca="1">+IF(OFFSET('Sanitation Data'!$F$32,0,10*ROW('Sanitation Data'!F66))="","",OFFSET('Sanitation Data'!$F$32,0,10*ROW('Sanitation Data'!F66)))</f>
        <v/>
      </c>
      <c r="CZ72" s="369" t="str">
        <f ca="1">+IF(OFFSET('Sanitation Data'!$G$28,0,10*ROW('Sanitation Data'!G66))="","",OFFSET('Sanitation Data'!$G$28,0,10*ROW('Sanitation Data'!G66)))</f>
        <v/>
      </c>
      <c r="DA72" s="369" t="str">
        <f ca="1">+IF(OFFSET('Sanitation Data'!$G$29,0,10*ROW('Sanitation Data'!G66))="","",OFFSET('Sanitation Data'!$G$29,0,10*ROW('Sanitation Data'!G66)))</f>
        <v/>
      </c>
      <c r="DB72" s="369" t="str">
        <f ca="1">+IF(OFFSET('Sanitation Data'!$G$30,0,10*ROW('Sanitation Data'!G66))="","",OFFSET('Sanitation Data'!$G$30,0,10*ROW('Sanitation Data'!G66)))</f>
        <v/>
      </c>
      <c r="DC72" s="369" t="str">
        <f ca="1">+IF(OFFSET('Sanitation Data'!$G$31,0,10*ROW('Sanitation Data'!G66))="","",OFFSET('Sanitation Data'!$G$31,0,10*ROW('Sanitation Data'!G66)))</f>
        <v/>
      </c>
      <c r="DD72" s="369" t="str">
        <f ca="1">+IF(OFFSET('Sanitation Data'!$G$32,0,10*ROW('Sanitation Data'!G66))="","",OFFSET('Sanitation Data'!$G$32,0,10*ROW('Sanitation Data'!G66)))</f>
        <v/>
      </c>
      <c r="DE72" s="369" t="str">
        <f ca="1">+IF(OFFSET('Sanitation Data'!$H$28,0,10*ROW('Sanitation Data'!H66))="","",OFFSET('Sanitation Data'!$H$28,0,10*ROW('Sanitation Data'!H66)))</f>
        <v/>
      </c>
      <c r="DF72" s="369" t="str">
        <f ca="1">+IF(OFFSET('Sanitation Data'!$H$29,0,10*ROW('Sanitation Data'!H66))="","",OFFSET('Sanitation Data'!$H$29,0,10*ROW('Sanitation Data'!H66)))</f>
        <v/>
      </c>
      <c r="DG72" s="369" t="str">
        <f ca="1">+IF(OFFSET('Sanitation Data'!$H$30,0,10*ROW('Sanitation Data'!H66))="","",OFFSET('Sanitation Data'!$H$30,0,10*ROW('Sanitation Data'!H66)))</f>
        <v/>
      </c>
      <c r="DH72" s="369" t="str">
        <f ca="1">+IF(OFFSET('Sanitation Data'!$H$31,0,10*ROW('Sanitation Data'!H66))="","",OFFSET('Sanitation Data'!$H$31,0,10*ROW('Sanitation Data'!H66)))</f>
        <v/>
      </c>
      <c r="DI72" s="369" t="str">
        <f ca="1">+IF(OFFSET('Sanitation Data'!$H$32,0,10*ROW('Sanitation Data'!H66))="","",OFFSET('Sanitation Data'!$H$32,0,10*ROW('Sanitation Data'!H66)))</f>
        <v/>
      </c>
      <c r="DJ72" s="369" t="str">
        <f ca="1">+IF(OFFSET('Sanitation Data'!$I$28,0,10*ROW('Sanitation Data'!I66))="","",OFFSET('Sanitation Data'!$I$28,0,10*ROW('Sanitation Data'!I66)))</f>
        <v/>
      </c>
      <c r="DK72" s="369" t="str">
        <f ca="1">+IF(OFFSET('Sanitation Data'!$I$29,0,10*ROW('Sanitation Data'!I66))="","",OFFSET('Sanitation Data'!$I$29,0,10*ROW('Sanitation Data'!I66)))</f>
        <v/>
      </c>
      <c r="DL72" s="369" t="str">
        <f ca="1">+IF(OFFSET('Sanitation Data'!$I$30,0,10*ROW('Sanitation Data'!I66))="","",OFFSET('Sanitation Data'!$I$30,0,10*ROW('Sanitation Data'!I66)))</f>
        <v/>
      </c>
      <c r="DM72" s="369" t="str">
        <f ca="1">+IF(OFFSET('Sanitation Data'!$I$31,0,10*ROW('Sanitation Data'!I66))="","",OFFSET('Sanitation Data'!$I$31,0,10*ROW('Sanitation Data'!I66)))</f>
        <v/>
      </c>
      <c r="DN72" s="369" t="str">
        <f ca="1">+IF(OFFSET('Sanitation Data'!$I$32,0,10*ROW('Sanitation Data'!I66))="","",OFFSET('Sanitation Data'!$I$32,0,10*ROW('Sanitation Data'!I66)))</f>
        <v/>
      </c>
      <c r="DO72" s="369" t="str">
        <f ca="1">+IF(OFFSET('Hygiene Data'!$D$11,0,10*ROW('Hygiene Data'!D66))="","",OFFSET('Hygiene Data'!$D$11,0,10*ROW('Hygiene Data'!D66)))</f>
        <v/>
      </c>
      <c r="DP72" s="369" t="str">
        <f ca="1">+IF(OFFSET('Hygiene Data'!$D$12,0,10*ROW('Hygiene Data'!D66))="","",OFFSET('Hygiene Data'!$D$12,0,10*ROW('Hygiene Data'!D66)))</f>
        <v/>
      </c>
      <c r="DQ72" s="369" t="str">
        <f ca="1">+IF(OFFSET('Hygiene Data'!$D$13,0,10*ROW('Hygiene Data'!D66))="","",OFFSET('Hygiene Data'!$D$13,0,10*ROW('Hygiene Data'!D66)))</f>
        <v/>
      </c>
      <c r="DR72" s="369" t="str">
        <f ca="1">+IF(OFFSET('Hygiene Data'!$E$11,0,10*ROW('Hygiene Data'!E66))="","",OFFSET('Hygiene Data'!$E$11,0,10*ROW('Hygiene Data'!E66)))</f>
        <v/>
      </c>
      <c r="DS72" s="369" t="str">
        <f ca="1">+IF(OFFSET('Hygiene Data'!$E$12,0,10*ROW('Hygiene Data'!E66))="","",OFFSET('Hygiene Data'!$E$12,0,10*ROW('Hygiene Data'!E66)))</f>
        <v/>
      </c>
      <c r="DT72" s="369" t="str">
        <f ca="1">+IF(OFFSET('Hygiene Data'!$E$13,0,10*ROW('Hygiene Data'!E66))="","",OFFSET('Hygiene Data'!$E$13,0,10*ROW('Hygiene Data'!E66)))</f>
        <v/>
      </c>
      <c r="DU72" s="369" t="str">
        <f ca="1">+IF(OFFSET('Hygiene Data'!$F$11,0,10*ROW('Hygiene Data'!F66))="","",OFFSET('Hygiene Data'!$F$11,0,10*ROW('Hygiene Data'!F66)))</f>
        <v/>
      </c>
      <c r="DV72" s="369" t="str">
        <f ca="1">+IF(OFFSET('Hygiene Data'!$F$12,0,10*ROW('Hygiene Data'!F66))="","",OFFSET('Hygiene Data'!$F$12,0,10*ROW('Hygiene Data'!F66)))</f>
        <v/>
      </c>
      <c r="DW72" s="369" t="str">
        <f ca="1">+IF(OFFSET('Hygiene Data'!$F$13,0,10*ROW('Hygiene Data'!F66))="","",OFFSET('Hygiene Data'!$F$13,0,10*ROW('Hygiene Data'!F66)))</f>
        <v/>
      </c>
      <c r="DX72" s="369" t="str">
        <f ca="1">+IF(OFFSET('Hygiene Data'!$G$11,0,10*ROW('Hygiene Data'!G66))="","",OFFSET('Hygiene Data'!$G$11,0,10*ROW('Hygiene Data'!G66)))</f>
        <v/>
      </c>
      <c r="DY72" s="369" t="str">
        <f ca="1">+IF(OFFSET('Hygiene Data'!$G$12,0,10*ROW('Hygiene Data'!G66))="","",OFFSET('Hygiene Data'!$G$12,0,10*ROW('Hygiene Data'!G66)))</f>
        <v/>
      </c>
      <c r="DZ72" s="369" t="str">
        <f ca="1">+IF(OFFSET('Hygiene Data'!$G$13,0,10*ROW('Hygiene Data'!G66))="","",OFFSET('Hygiene Data'!$G$13,0,10*ROW('Hygiene Data'!G66)))</f>
        <v/>
      </c>
      <c r="EA72" s="369" t="str">
        <f ca="1">+IF(OFFSET('Hygiene Data'!$H$11,0,10*ROW('Hygiene Data'!H66))="","",OFFSET('Hygiene Data'!$H$11,0,10*ROW('Hygiene Data'!H66)))</f>
        <v/>
      </c>
      <c r="EB72" s="369" t="str">
        <f ca="1">+IF(OFFSET('Hygiene Data'!$H$12,0,10*ROW('Hygiene Data'!H66))="","",OFFSET('Hygiene Data'!$H$12,0,10*ROW('Hygiene Data'!H66)))</f>
        <v/>
      </c>
      <c r="EC72" s="369" t="str">
        <f ca="1">+IF(OFFSET('Hygiene Data'!$H$13,0,10*ROW('Hygiene Data'!H66))="","",OFFSET('Hygiene Data'!$H$13,0,10*ROW('Hygiene Data'!H66)))</f>
        <v/>
      </c>
      <c r="ED72" s="369" t="str">
        <f ca="1">+IF(OFFSET('Hygiene Data'!$I$11,0,10*ROW('Hygiene Data'!I66))="","",OFFSET('Hygiene Data'!$I$11,0,10*ROW('Hygiene Data'!I66)))</f>
        <v/>
      </c>
      <c r="EE72" s="369" t="str">
        <f ca="1">+IF(OFFSET('Hygiene Data'!$I$12,0,10*ROW('Hygiene Data'!I66))="","",OFFSET('Hygiene Data'!$I$12,0,10*ROW('Hygiene Data'!I66)))</f>
        <v/>
      </c>
      <c r="EF72" s="369" t="str">
        <f ca="1">+IF(OFFSET('Hygiene Data'!$I$13,0,10*ROW('Hygiene Data'!I66))="","",OFFSET('Hygiene Data'!$I$13,0,10*ROW('Hygiene Data'!I66)))</f>
        <v/>
      </c>
    </row>
    <row r="73" spans="1:136" x14ac:dyDescent="0.25">
      <c r="A73" s="478" t="str">
        <f ca="1">+IF(OFFSET('Water Data'!$B$2,0,10*ROW('Water Data'!E67))="","",OFFSET('Water Data'!$B$2,0,10*ROW('Water Data'!E67)))</f>
        <v/>
      </c>
      <c r="B73" s="47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5" t="str">
        <f t="shared" ca="1" si="1"/>
        <v/>
      </c>
      <c r="D73" s="50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9" t="str">
        <f ca="1">+IF(OFFSET('Water Data'!$D$27,0,10*ROW('Water Data'!D67))="","",OFFSET('Water Data'!$D$27,0,10*ROW('Water Data'!D67)))</f>
        <v/>
      </c>
      <c r="BT73" s="369" t="str">
        <f ca="1">+IF(OFFSET('Water Data'!$D$28,0,10*ROW('Water Data'!D67))="","",OFFSET('Water Data'!$D$28,0,10*ROW('Water Data'!D67)))</f>
        <v/>
      </c>
      <c r="BU73" s="369" t="str">
        <f ca="1">+IF(OFFSET('Water Data'!$D$29,0,10*ROW('Water Data'!D67))="","",OFFSET('Water Data'!$D$29,0,10*ROW('Water Data'!D67)))</f>
        <v/>
      </c>
      <c r="BV73" s="369" t="str">
        <f ca="1">+IF(OFFSET('Water Data'!$E$27,0,10*ROW('Water Data'!E67))="","",OFFSET('Water Data'!$E$27,0,10*ROW('Water Data'!E67)))</f>
        <v/>
      </c>
      <c r="BW73" s="369" t="str">
        <f ca="1">+IF(OFFSET('Water Data'!$E$28,0,10*ROW('Water Data'!E67))="","",OFFSET('Water Data'!$E$28,0,10*ROW('Water Data'!E67)))</f>
        <v/>
      </c>
      <c r="BX73" s="369" t="str">
        <f ca="1">+IF(OFFSET('Water Data'!$E$29,0,10*ROW('Water Data'!E67))="","",OFFSET('Water Data'!$E$29,0,10*ROW('Water Data'!E67)))</f>
        <v/>
      </c>
      <c r="BY73" s="369" t="str">
        <f ca="1">+IF(OFFSET('Water Data'!$F$27,0,10*ROW('Water Data'!F67))="","",OFFSET('Water Data'!$F$27,0,10*ROW('Water Data'!F67)))</f>
        <v/>
      </c>
      <c r="BZ73" s="369" t="str">
        <f ca="1">+IF(OFFSET('Water Data'!$F$28,0,10*ROW('Water Data'!F67))="","",OFFSET('Water Data'!$F$28,0,10*ROW('Water Data'!F67)))</f>
        <v/>
      </c>
      <c r="CA73" s="369" t="str">
        <f ca="1">+IF(OFFSET('Water Data'!$F$29,0,10*ROW('Water Data'!F67))="","",OFFSET('Water Data'!$F$29,0,10*ROW('Water Data'!F67)))</f>
        <v/>
      </c>
      <c r="CB73" s="369" t="str">
        <f ca="1">+IF(OFFSET('Water Data'!$G$27,0,10*ROW('Water Data'!G67))="","",OFFSET('Water Data'!$G$27,0,10*ROW('Water Data'!G67)))</f>
        <v/>
      </c>
      <c r="CC73" s="369" t="str">
        <f ca="1">+IF(OFFSET('Water Data'!$G$28,0,10*ROW('Water Data'!G67))="","",OFFSET('Water Data'!$G$28,0,10*ROW('Water Data'!G67)))</f>
        <v/>
      </c>
      <c r="CD73" s="369" t="str">
        <f ca="1">+IF(OFFSET('Water Data'!$G$29,0,10*ROW('Water Data'!G67))="","",OFFSET('Water Data'!$G$29,0,10*ROW('Water Data'!G67)))</f>
        <v/>
      </c>
      <c r="CE73" s="369" t="str">
        <f ca="1">+IF(OFFSET('Water Data'!$H$27,0,10*ROW('Water Data'!H67))="","",OFFSET('Water Data'!$H$27,0,10*ROW('Water Data'!H67)))</f>
        <v/>
      </c>
      <c r="CF73" s="369" t="str">
        <f ca="1">+IF(OFFSET('Water Data'!$H$28,0,10*ROW('Water Data'!H67))="","",OFFSET('Water Data'!$H$28,0,10*ROW('Water Data'!H67)))</f>
        <v/>
      </c>
      <c r="CG73" s="369" t="str">
        <f ca="1">+IF(OFFSET('Water Data'!$H$29,0,10*ROW('Water Data'!H67))="","",OFFSET('Water Data'!$H$29,0,10*ROW('Water Data'!H67)))</f>
        <v/>
      </c>
      <c r="CH73" s="369" t="str">
        <f ca="1">+IF(OFFSET('Water Data'!$I$27,0,10*ROW('Water Data'!I67))="","",OFFSET('Water Data'!$I$27,0,10*ROW('Water Data'!I67)))</f>
        <v/>
      </c>
      <c r="CI73" s="369" t="str">
        <f ca="1">+IF(OFFSET('Water Data'!$I$28,0,10*ROW('Water Data'!I67))="","",OFFSET('Water Data'!$I$28,0,10*ROW('Water Data'!I67)))</f>
        <v/>
      </c>
      <c r="CJ73" s="369" t="str">
        <f ca="1">+IF(OFFSET('Water Data'!$I$29,0,10*ROW('Water Data'!I67))="","",OFFSET('Water Data'!$I$29,0,10*ROW('Water Data'!I67)))</f>
        <v/>
      </c>
      <c r="CK73" s="369" t="str">
        <f ca="1">+IF(OFFSET('Sanitation Data'!$D$28,0,10*ROW('Sanitation Data'!D67))="","",OFFSET('Sanitation Data'!$D$28,0,10*ROW('Sanitation Data'!D67)))</f>
        <v/>
      </c>
      <c r="CL73" s="369" t="str">
        <f ca="1">+IF(OFFSET('Sanitation Data'!$D$29,0,10*ROW('Sanitation Data'!D67))="","",OFFSET('Sanitation Data'!$D$29,0,10*ROW('Sanitation Data'!D67)))</f>
        <v/>
      </c>
      <c r="CM73" s="369" t="str">
        <f ca="1">+IF(OFFSET('Sanitation Data'!$D$30,0,10*ROW('Sanitation Data'!D67))="","",OFFSET('Sanitation Data'!$D$30,0,10*ROW('Sanitation Data'!D67)))</f>
        <v/>
      </c>
      <c r="CN73" s="369" t="str">
        <f ca="1">+IF(OFFSET('Sanitation Data'!$D$31,0,10*ROW('Sanitation Data'!D67))="","",OFFSET('Sanitation Data'!$D$31,0,10*ROW('Sanitation Data'!D67)))</f>
        <v/>
      </c>
      <c r="CO73" s="369" t="str">
        <f ca="1">+IF(OFFSET('Sanitation Data'!$D$32,0,10*ROW('Sanitation Data'!D67))="","",OFFSET('Sanitation Data'!$D$32,0,10*ROW('Sanitation Data'!D67)))</f>
        <v/>
      </c>
      <c r="CP73" s="369" t="str">
        <f ca="1">+IF(OFFSET('Sanitation Data'!$E$28,0,10*ROW('Sanitation Data'!E67))="","",OFFSET('Sanitation Data'!$E$28,0,10*ROW('Sanitation Data'!E67)))</f>
        <v/>
      </c>
      <c r="CQ73" s="369" t="str">
        <f ca="1">+IF(OFFSET('Sanitation Data'!$E$29,0,10*ROW('Sanitation Data'!E67))="","",OFFSET('Sanitation Data'!$E$29,0,10*ROW('Sanitation Data'!E67)))</f>
        <v/>
      </c>
      <c r="CR73" s="369" t="str">
        <f ca="1">+IF(OFFSET('Sanitation Data'!$E$30,0,10*ROW('Sanitation Data'!E67))="","",OFFSET('Sanitation Data'!$E$30,0,10*ROW('Sanitation Data'!E67)))</f>
        <v/>
      </c>
      <c r="CS73" s="369" t="str">
        <f ca="1">+IF(OFFSET('Sanitation Data'!$E$31,0,10*ROW('Sanitation Data'!E67))="","",OFFSET('Sanitation Data'!$E$31,0,10*ROW('Sanitation Data'!E67)))</f>
        <v/>
      </c>
      <c r="CT73" s="369" t="str">
        <f ca="1">+IF(OFFSET('Sanitation Data'!$E$32,0,10*ROW('Sanitation Data'!E67))="","",OFFSET('Sanitation Data'!$E$32,0,10*ROW('Sanitation Data'!E67)))</f>
        <v/>
      </c>
      <c r="CU73" s="369" t="str">
        <f ca="1">+IF(OFFSET('Sanitation Data'!$F$28,0,10*ROW('Sanitation Data'!F67))="","",OFFSET('Sanitation Data'!$F$28,0,10*ROW('Sanitation Data'!F67)))</f>
        <v/>
      </c>
      <c r="CV73" s="369" t="str">
        <f ca="1">+IF(OFFSET('Sanitation Data'!$F$29,0,10*ROW('Sanitation Data'!F67))="","",OFFSET('Sanitation Data'!$F$29,0,10*ROW('Sanitation Data'!F67)))</f>
        <v/>
      </c>
      <c r="CW73" s="369" t="str">
        <f ca="1">+IF(OFFSET('Sanitation Data'!$F$30,0,10*ROW('Sanitation Data'!F67))="","",OFFSET('Sanitation Data'!$F$30,0,10*ROW('Sanitation Data'!F67)))</f>
        <v/>
      </c>
      <c r="CX73" s="369" t="str">
        <f ca="1">+IF(OFFSET('Sanitation Data'!$F$31,0,10*ROW('Sanitation Data'!F67))="","",OFFSET('Sanitation Data'!$F$31,0,10*ROW('Sanitation Data'!F67)))</f>
        <v/>
      </c>
      <c r="CY73" s="369" t="str">
        <f ca="1">+IF(OFFSET('Sanitation Data'!$F$32,0,10*ROW('Sanitation Data'!F67))="","",OFFSET('Sanitation Data'!$F$32,0,10*ROW('Sanitation Data'!F67)))</f>
        <v/>
      </c>
      <c r="CZ73" s="369" t="str">
        <f ca="1">+IF(OFFSET('Sanitation Data'!$G$28,0,10*ROW('Sanitation Data'!G67))="","",OFFSET('Sanitation Data'!$G$28,0,10*ROW('Sanitation Data'!G67)))</f>
        <v/>
      </c>
      <c r="DA73" s="369" t="str">
        <f ca="1">+IF(OFFSET('Sanitation Data'!$G$29,0,10*ROW('Sanitation Data'!G67))="","",OFFSET('Sanitation Data'!$G$29,0,10*ROW('Sanitation Data'!G67)))</f>
        <v/>
      </c>
      <c r="DB73" s="369" t="str">
        <f ca="1">+IF(OFFSET('Sanitation Data'!$G$30,0,10*ROW('Sanitation Data'!G67))="","",OFFSET('Sanitation Data'!$G$30,0,10*ROW('Sanitation Data'!G67)))</f>
        <v/>
      </c>
      <c r="DC73" s="369" t="str">
        <f ca="1">+IF(OFFSET('Sanitation Data'!$G$31,0,10*ROW('Sanitation Data'!G67))="","",OFFSET('Sanitation Data'!$G$31,0,10*ROW('Sanitation Data'!G67)))</f>
        <v/>
      </c>
      <c r="DD73" s="369" t="str">
        <f ca="1">+IF(OFFSET('Sanitation Data'!$G$32,0,10*ROW('Sanitation Data'!G67))="","",OFFSET('Sanitation Data'!$G$32,0,10*ROW('Sanitation Data'!G67)))</f>
        <v/>
      </c>
      <c r="DE73" s="369" t="str">
        <f ca="1">+IF(OFFSET('Sanitation Data'!$H$28,0,10*ROW('Sanitation Data'!H67))="","",OFFSET('Sanitation Data'!$H$28,0,10*ROW('Sanitation Data'!H67)))</f>
        <v/>
      </c>
      <c r="DF73" s="369" t="str">
        <f ca="1">+IF(OFFSET('Sanitation Data'!$H$29,0,10*ROW('Sanitation Data'!H67))="","",OFFSET('Sanitation Data'!$H$29,0,10*ROW('Sanitation Data'!H67)))</f>
        <v/>
      </c>
      <c r="DG73" s="369" t="str">
        <f ca="1">+IF(OFFSET('Sanitation Data'!$H$30,0,10*ROW('Sanitation Data'!H67))="","",OFFSET('Sanitation Data'!$H$30,0,10*ROW('Sanitation Data'!H67)))</f>
        <v/>
      </c>
      <c r="DH73" s="369" t="str">
        <f ca="1">+IF(OFFSET('Sanitation Data'!$H$31,0,10*ROW('Sanitation Data'!H67))="","",OFFSET('Sanitation Data'!$H$31,0,10*ROW('Sanitation Data'!H67)))</f>
        <v/>
      </c>
      <c r="DI73" s="369" t="str">
        <f ca="1">+IF(OFFSET('Sanitation Data'!$H$32,0,10*ROW('Sanitation Data'!H67))="","",OFFSET('Sanitation Data'!$H$32,0,10*ROW('Sanitation Data'!H67)))</f>
        <v/>
      </c>
      <c r="DJ73" s="369" t="str">
        <f ca="1">+IF(OFFSET('Sanitation Data'!$I$28,0,10*ROW('Sanitation Data'!I67))="","",OFFSET('Sanitation Data'!$I$28,0,10*ROW('Sanitation Data'!I67)))</f>
        <v/>
      </c>
      <c r="DK73" s="369" t="str">
        <f ca="1">+IF(OFFSET('Sanitation Data'!$I$29,0,10*ROW('Sanitation Data'!I67))="","",OFFSET('Sanitation Data'!$I$29,0,10*ROW('Sanitation Data'!I67)))</f>
        <v/>
      </c>
      <c r="DL73" s="369" t="str">
        <f ca="1">+IF(OFFSET('Sanitation Data'!$I$30,0,10*ROW('Sanitation Data'!I67))="","",OFFSET('Sanitation Data'!$I$30,0,10*ROW('Sanitation Data'!I67)))</f>
        <v/>
      </c>
      <c r="DM73" s="369" t="str">
        <f ca="1">+IF(OFFSET('Sanitation Data'!$I$31,0,10*ROW('Sanitation Data'!I67))="","",OFFSET('Sanitation Data'!$I$31,0,10*ROW('Sanitation Data'!I67)))</f>
        <v/>
      </c>
      <c r="DN73" s="369" t="str">
        <f ca="1">+IF(OFFSET('Sanitation Data'!$I$32,0,10*ROW('Sanitation Data'!I67))="","",OFFSET('Sanitation Data'!$I$32,0,10*ROW('Sanitation Data'!I67)))</f>
        <v/>
      </c>
      <c r="DO73" s="369" t="str">
        <f ca="1">+IF(OFFSET('Hygiene Data'!$D$11,0,10*ROW('Hygiene Data'!D67))="","",OFFSET('Hygiene Data'!$D$11,0,10*ROW('Hygiene Data'!D67)))</f>
        <v/>
      </c>
      <c r="DP73" s="369" t="str">
        <f ca="1">+IF(OFFSET('Hygiene Data'!$D$12,0,10*ROW('Hygiene Data'!D67))="","",OFFSET('Hygiene Data'!$D$12,0,10*ROW('Hygiene Data'!D67)))</f>
        <v/>
      </c>
      <c r="DQ73" s="369" t="str">
        <f ca="1">+IF(OFFSET('Hygiene Data'!$D$13,0,10*ROW('Hygiene Data'!D67))="","",OFFSET('Hygiene Data'!$D$13,0,10*ROW('Hygiene Data'!D67)))</f>
        <v/>
      </c>
      <c r="DR73" s="369" t="str">
        <f ca="1">+IF(OFFSET('Hygiene Data'!$E$11,0,10*ROW('Hygiene Data'!E67))="","",OFFSET('Hygiene Data'!$E$11,0,10*ROW('Hygiene Data'!E67)))</f>
        <v/>
      </c>
      <c r="DS73" s="369" t="str">
        <f ca="1">+IF(OFFSET('Hygiene Data'!$E$12,0,10*ROW('Hygiene Data'!E67))="","",OFFSET('Hygiene Data'!$E$12,0,10*ROW('Hygiene Data'!E67)))</f>
        <v/>
      </c>
      <c r="DT73" s="369" t="str">
        <f ca="1">+IF(OFFSET('Hygiene Data'!$E$13,0,10*ROW('Hygiene Data'!E67))="","",OFFSET('Hygiene Data'!$E$13,0,10*ROW('Hygiene Data'!E67)))</f>
        <v/>
      </c>
      <c r="DU73" s="369" t="str">
        <f ca="1">+IF(OFFSET('Hygiene Data'!$F$11,0,10*ROW('Hygiene Data'!F67))="","",OFFSET('Hygiene Data'!$F$11,0,10*ROW('Hygiene Data'!F67)))</f>
        <v/>
      </c>
      <c r="DV73" s="369" t="str">
        <f ca="1">+IF(OFFSET('Hygiene Data'!$F$12,0,10*ROW('Hygiene Data'!F67))="","",OFFSET('Hygiene Data'!$F$12,0,10*ROW('Hygiene Data'!F67)))</f>
        <v/>
      </c>
      <c r="DW73" s="369" t="str">
        <f ca="1">+IF(OFFSET('Hygiene Data'!$F$13,0,10*ROW('Hygiene Data'!F67))="","",OFFSET('Hygiene Data'!$F$13,0,10*ROW('Hygiene Data'!F67)))</f>
        <v/>
      </c>
      <c r="DX73" s="369" t="str">
        <f ca="1">+IF(OFFSET('Hygiene Data'!$G$11,0,10*ROW('Hygiene Data'!G67))="","",OFFSET('Hygiene Data'!$G$11,0,10*ROW('Hygiene Data'!G67)))</f>
        <v/>
      </c>
      <c r="DY73" s="369" t="str">
        <f ca="1">+IF(OFFSET('Hygiene Data'!$G$12,0,10*ROW('Hygiene Data'!G67))="","",OFFSET('Hygiene Data'!$G$12,0,10*ROW('Hygiene Data'!G67)))</f>
        <v/>
      </c>
      <c r="DZ73" s="369" t="str">
        <f ca="1">+IF(OFFSET('Hygiene Data'!$G$13,0,10*ROW('Hygiene Data'!G67))="","",OFFSET('Hygiene Data'!$G$13,0,10*ROW('Hygiene Data'!G67)))</f>
        <v/>
      </c>
      <c r="EA73" s="369" t="str">
        <f ca="1">+IF(OFFSET('Hygiene Data'!$H$11,0,10*ROW('Hygiene Data'!H67))="","",OFFSET('Hygiene Data'!$H$11,0,10*ROW('Hygiene Data'!H67)))</f>
        <v/>
      </c>
      <c r="EB73" s="369" t="str">
        <f ca="1">+IF(OFFSET('Hygiene Data'!$H$12,0,10*ROW('Hygiene Data'!H67))="","",OFFSET('Hygiene Data'!$H$12,0,10*ROW('Hygiene Data'!H67)))</f>
        <v/>
      </c>
      <c r="EC73" s="369" t="str">
        <f ca="1">+IF(OFFSET('Hygiene Data'!$H$13,0,10*ROW('Hygiene Data'!H67))="","",OFFSET('Hygiene Data'!$H$13,0,10*ROW('Hygiene Data'!H67)))</f>
        <v/>
      </c>
      <c r="ED73" s="369" t="str">
        <f ca="1">+IF(OFFSET('Hygiene Data'!$I$11,0,10*ROW('Hygiene Data'!I67))="","",OFFSET('Hygiene Data'!$I$11,0,10*ROW('Hygiene Data'!I67)))</f>
        <v/>
      </c>
      <c r="EE73" s="369" t="str">
        <f ca="1">+IF(OFFSET('Hygiene Data'!$I$12,0,10*ROW('Hygiene Data'!I67))="","",OFFSET('Hygiene Data'!$I$12,0,10*ROW('Hygiene Data'!I67)))</f>
        <v/>
      </c>
      <c r="EF73" s="369" t="str">
        <f ca="1">+IF(OFFSET('Hygiene Data'!$I$13,0,10*ROW('Hygiene Data'!I67))="","",OFFSET('Hygiene Data'!$I$13,0,10*ROW('Hygiene Data'!I67)))</f>
        <v/>
      </c>
    </row>
    <row r="74" spans="1:136" x14ac:dyDescent="0.25">
      <c r="A74" s="478" t="str">
        <f ca="1">+IF(OFFSET('Water Data'!$B$2,0,10*ROW('Water Data'!E68))="","",OFFSET('Water Data'!$B$2,0,10*ROW('Water Data'!E68)))</f>
        <v/>
      </c>
      <c r="B74" s="47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5" t="str">
        <f t="shared" ca="1" si="1"/>
        <v/>
      </c>
      <c r="D74" s="50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9" t="str">
        <f ca="1">+IF(OFFSET('Water Data'!$D$27,0,10*ROW('Water Data'!D68))="","",OFFSET('Water Data'!$D$27,0,10*ROW('Water Data'!D68)))</f>
        <v/>
      </c>
      <c r="BT74" s="369" t="str">
        <f ca="1">+IF(OFFSET('Water Data'!$D$28,0,10*ROW('Water Data'!D68))="","",OFFSET('Water Data'!$D$28,0,10*ROW('Water Data'!D68)))</f>
        <v/>
      </c>
      <c r="BU74" s="369" t="str">
        <f ca="1">+IF(OFFSET('Water Data'!$D$29,0,10*ROW('Water Data'!D68))="","",OFFSET('Water Data'!$D$29,0,10*ROW('Water Data'!D68)))</f>
        <v/>
      </c>
      <c r="BV74" s="369" t="str">
        <f ca="1">+IF(OFFSET('Water Data'!$E$27,0,10*ROW('Water Data'!E68))="","",OFFSET('Water Data'!$E$27,0,10*ROW('Water Data'!E68)))</f>
        <v/>
      </c>
      <c r="BW74" s="369" t="str">
        <f ca="1">+IF(OFFSET('Water Data'!$E$28,0,10*ROW('Water Data'!E68))="","",OFFSET('Water Data'!$E$28,0,10*ROW('Water Data'!E68)))</f>
        <v/>
      </c>
      <c r="BX74" s="369" t="str">
        <f ca="1">+IF(OFFSET('Water Data'!$E$29,0,10*ROW('Water Data'!E68))="","",OFFSET('Water Data'!$E$29,0,10*ROW('Water Data'!E68)))</f>
        <v/>
      </c>
      <c r="BY74" s="369" t="str">
        <f ca="1">+IF(OFFSET('Water Data'!$F$27,0,10*ROW('Water Data'!F68))="","",OFFSET('Water Data'!$F$27,0,10*ROW('Water Data'!F68)))</f>
        <v/>
      </c>
      <c r="BZ74" s="369" t="str">
        <f ca="1">+IF(OFFSET('Water Data'!$F$28,0,10*ROW('Water Data'!F68))="","",OFFSET('Water Data'!$F$28,0,10*ROW('Water Data'!F68)))</f>
        <v/>
      </c>
      <c r="CA74" s="369" t="str">
        <f ca="1">+IF(OFFSET('Water Data'!$F$29,0,10*ROW('Water Data'!F68))="","",OFFSET('Water Data'!$F$29,0,10*ROW('Water Data'!F68)))</f>
        <v/>
      </c>
      <c r="CB74" s="369" t="str">
        <f ca="1">+IF(OFFSET('Water Data'!$G$27,0,10*ROW('Water Data'!G68))="","",OFFSET('Water Data'!$G$27,0,10*ROW('Water Data'!G68)))</f>
        <v/>
      </c>
      <c r="CC74" s="369" t="str">
        <f ca="1">+IF(OFFSET('Water Data'!$G$28,0,10*ROW('Water Data'!G68))="","",OFFSET('Water Data'!$G$28,0,10*ROW('Water Data'!G68)))</f>
        <v/>
      </c>
      <c r="CD74" s="369" t="str">
        <f ca="1">+IF(OFFSET('Water Data'!$G$29,0,10*ROW('Water Data'!G68))="","",OFFSET('Water Data'!$G$29,0,10*ROW('Water Data'!G68)))</f>
        <v/>
      </c>
      <c r="CE74" s="369" t="str">
        <f ca="1">+IF(OFFSET('Water Data'!$H$27,0,10*ROW('Water Data'!H68))="","",OFFSET('Water Data'!$H$27,0,10*ROW('Water Data'!H68)))</f>
        <v/>
      </c>
      <c r="CF74" s="369" t="str">
        <f ca="1">+IF(OFFSET('Water Data'!$H$28,0,10*ROW('Water Data'!H68))="","",OFFSET('Water Data'!$H$28,0,10*ROW('Water Data'!H68)))</f>
        <v/>
      </c>
      <c r="CG74" s="369" t="str">
        <f ca="1">+IF(OFFSET('Water Data'!$H$29,0,10*ROW('Water Data'!H68))="","",OFFSET('Water Data'!$H$29,0,10*ROW('Water Data'!H68)))</f>
        <v/>
      </c>
      <c r="CH74" s="369" t="str">
        <f ca="1">+IF(OFFSET('Water Data'!$I$27,0,10*ROW('Water Data'!I68))="","",OFFSET('Water Data'!$I$27,0,10*ROW('Water Data'!I68)))</f>
        <v/>
      </c>
      <c r="CI74" s="369" t="str">
        <f ca="1">+IF(OFFSET('Water Data'!$I$28,0,10*ROW('Water Data'!I68))="","",OFFSET('Water Data'!$I$28,0,10*ROW('Water Data'!I68)))</f>
        <v/>
      </c>
      <c r="CJ74" s="369" t="str">
        <f ca="1">+IF(OFFSET('Water Data'!$I$29,0,10*ROW('Water Data'!I68))="","",OFFSET('Water Data'!$I$29,0,10*ROW('Water Data'!I68)))</f>
        <v/>
      </c>
      <c r="CK74" s="369" t="str">
        <f ca="1">+IF(OFFSET('Sanitation Data'!$D$28,0,10*ROW('Sanitation Data'!D68))="","",OFFSET('Sanitation Data'!$D$28,0,10*ROW('Sanitation Data'!D68)))</f>
        <v/>
      </c>
      <c r="CL74" s="369" t="str">
        <f ca="1">+IF(OFFSET('Sanitation Data'!$D$29,0,10*ROW('Sanitation Data'!D68))="","",OFFSET('Sanitation Data'!$D$29,0,10*ROW('Sanitation Data'!D68)))</f>
        <v/>
      </c>
      <c r="CM74" s="369" t="str">
        <f ca="1">+IF(OFFSET('Sanitation Data'!$D$30,0,10*ROW('Sanitation Data'!D68))="","",OFFSET('Sanitation Data'!$D$30,0,10*ROW('Sanitation Data'!D68)))</f>
        <v/>
      </c>
      <c r="CN74" s="369" t="str">
        <f ca="1">+IF(OFFSET('Sanitation Data'!$D$31,0,10*ROW('Sanitation Data'!D68))="","",OFFSET('Sanitation Data'!$D$31,0,10*ROW('Sanitation Data'!D68)))</f>
        <v/>
      </c>
      <c r="CO74" s="369" t="str">
        <f ca="1">+IF(OFFSET('Sanitation Data'!$D$32,0,10*ROW('Sanitation Data'!D68))="","",OFFSET('Sanitation Data'!$D$32,0,10*ROW('Sanitation Data'!D68)))</f>
        <v/>
      </c>
      <c r="CP74" s="369" t="str">
        <f ca="1">+IF(OFFSET('Sanitation Data'!$E$28,0,10*ROW('Sanitation Data'!E68))="","",OFFSET('Sanitation Data'!$E$28,0,10*ROW('Sanitation Data'!E68)))</f>
        <v/>
      </c>
      <c r="CQ74" s="369" t="str">
        <f ca="1">+IF(OFFSET('Sanitation Data'!$E$29,0,10*ROW('Sanitation Data'!E68))="","",OFFSET('Sanitation Data'!$E$29,0,10*ROW('Sanitation Data'!E68)))</f>
        <v/>
      </c>
      <c r="CR74" s="369" t="str">
        <f ca="1">+IF(OFFSET('Sanitation Data'!$E$30,0,10*ROW('Sanitation Data'!E68))="","",OFFSET('Sanitation Data'!$E$30,0,10*ROW('Sanitation Data'!E68)))</f>
        <v/>
      </c>
      <c r="CS74" s="369" t="str">
        <f ca="1">+IF(OFFSET('Sanitation Data'!$E$31,0,10*ROW('Sanitation Data'!E68))="","",OFFSET('Sanitation Data'!$E$31,0,10*ROW('Sanitation Data'!E68)))</f>
        <v/>
      </c>
      <c r="CT74" s="369" t="str">
        <f ca="1">+IF(OFFSET('Sanitation Data'!$E$32,0,10*ROW('Sanitation Data'!E68))="","",OFFSET('Sanitation Data'!$E$32,0,10*ROW('Sanitation Data'!E68)))</f>
        <v/>
      </c>
      <c r="CU74" s="369" t="str">
        <f ca="1">+IF(OFFSET('Sanitation Data'!$F$28,0,10*ROW('Sanitation Data'!F68))="","",OFFSET('Sanitation Data'!$F$28,0,10*ROW('Sanitation Data'!F68)))</f>
        <v/>
      </c>
      <c r="CV74" s="369" t="str">
        <f ca="1">+IF(OFFSET('Sanitation Data'!$F$29,0,10*ROW('Sanitation Data'!F68))="","",OFFSET('Sanitation Data'!$F$29,0,10*ROW('Sanitation Data'!F68)))</f>
        <v/>
      </c>
      <c r="CW74" s="369" t="str">
        <f ca="1">+IF(OFFSET('Sanitation Data'!$F$30,0,10*ROW('Sanitation Data'!F68))="","",OFFSET('Sanitation Data'!$F$30,0,10*ROW('Sanitation Data'!F68)))</f>
        <v/>
      </c>
      <c r="CX74" s="369" t="str">
        <f ca="1">+IF(OFFSET('Sanitation Data'!$F$31,0,10*ROW('Sanitation Data'!F68))="","",OFFSET('Sanitation Data'!$F$31,0,10*ROW('Sanitation Data'!F68)))</f>
        <v/>
      </c>
      <c r="CY74" s="369" t="str">
        <f ca="1">+IF(OFFSET('Sanitation Data'!$F$32,0,10*ROW('Sanitation Data'!F68))="","",OFFSET('Sanitation Data'!$F$32,0,10*ROW('Sanitation Data'!F68)))</f>
        <v/>
      </c>
      <c r="CZ74" s="369" t="str">
        <f ca="1">+IF(OFFSET('Sanitation Data'!$G$28,0,10*ROW('Sanitation Data'!G68))="","",OFFSET('Sanitation Data'!$G$28,0,10*ROW('Sanitation Data'!G68)))</f>
        <v/>
      </c>
      <c r="DA74" s="369" t="str">
        <f ca="1">+IF(OFFSET('Sanitation Data'!$G$29,0,10*ROW('Sanitation Data'!G68))="","",OFFSET('Sanitation Data'!$G$29,0,10*ROW('Sanitation Data'!G68)))</f>
        <v/>
      </c>
      <c r="DB74" s="369" t="str">
        <f ca="1">+IF(OFFSET('Sanitation Data'!$G$30,0,10*ROW('Sanitation Data'!G68))="","",OFFSET('Sanitation Data'!$G$30,0,10*ROW('Sanitation Data'!G68)))</f>
        <v/>
      </c>
      <c r="DC74" s="369" t="str">
        <f ca="1">+IF(OFFSET('Sanitation Data'!$G$31,0,10*ROW('Sanitation Data'!G68))="","",OFFSET('Sanitation Data'!$G$31,0,10*ROW('Sanitation Data'!G68)))</f>
        <v/>
      </c>
      <c r="DD74" s="369" t="str">
        <f ca="1">+IF(OFFSET('Sanitation Data'!$G$32,0,10*ROW('Sanitation Data'!G68))="","",OFFSET('Sanitation Data'!$G$32,0,10*ROW('Sanitation Data'!G68)))</f>
        <v/>
      </c>
      <c r="DE74" s="369" t="str">
        <f ca="1">+IF(OFFSET('Sanitation Data'!$H$28,0,10*ROW('Sanitation Data'!H68))="","",OFFSET('Sanitation Data'!$H$28,0,10*ROW('Sanitation Data'!H68)))</f>
        <v/>
      </c>
      <c r="DF74" s="369" t="str">
        <f ca="1">+IF(OFFSET('Sanitation Data'!$H$29,0,10*ROW('Sanitation Data'!H68))="","",OFFSET('Sanitation Data'!$H$29,0,10*ROW('Sanitation Data'!H68)))</f>
        <v/>
      </c>
      <c r="DG74" s="369" t="str">
        <f ca="1">+IF(OFFSET('Sanitation Data'!$H$30,0,10*ROW('Sanitation Data'!H68))="","",OFFSET('Sanitation Data'!$H$30,0,10*ROW('Sanitation Data'!H68)))</f>
        <v/>
      </c>
      <c r="DH74" s="369" t="str">
        <f ca="1">+IF(OFFSET('Sanitation Data'!$H$31,0,10*ROW('Sanitation Data'!H68))="","",OFFSET('Sanitation Data'!$H$31,0,10*ROW('Sanitation Data'!H68)))</f>
        <v/>
      </c>
      <c r="DI74" s="369" t="str">
        <f ca="1">+IF(OFFSET('Sanitation Data'!$H$32,0,10*ROW('Sanitation Data'!H68))="","",OFFSET('Sanitation Data'!$H$32,0,10*ROW('Sanitation Data'!H68)))</f>
        <v/>
      </c>
      <c r="DJ74" s="369" t="str">
        <f ca="1">+IF(OFFSET('Sanitation Data'!$I$28,0,10*ROW('Sanitation Data'!I68))="","",OFFSET('Sanitation Data'!$I$28,0,10*ROW('Sanitation Data'!I68)))</f>
        <v/>
      </c>
      <c r="DK74" s="369" t="str">
        <f ca="1">+IF(OFFSET('Sanitation Data'!$I$29,0,10*ROW('Sanitation Data'!I68))="","",OFFSET('Sanitation Data'!$I$29,0,10*ROW('Sanitation Data'!I68)))</f>
        <v/>
      </c>
      <c r="DL74" s="369" t="str">
        <f ca="1">+IF(OFFSET('Sanitation Data'!$I$30,0,10*ROW('Sanitation Data'!I68))="","",OFFSET('Sanitation Data'!$I$30,0,10*ROW('Sanitation Data'!I68)))</f>
        <v/>
      </c>
      <c r="DM74" s="369" t="str">
        <f ca="1">+IF(OFFSET('Sanitation Data'!$I$31,0,10*ROW('Sanitation Data'!I68))="","",OFFSET('Sanitation Data'!$I$31,0,10*ROW('Sanitation Data'!I68)))</f>
        <v/>
      </c>
      <c r="DN74" s="369" t="str">
        <f ca="1">+IF(OFFSET('Sanitation Data'!$I$32,0,10*ROW('Sanitation Data'!I68))="","",OFFSET('Sanitation Data'!$I$32,0,10*ROW('Sanitation Data'!I68)))</f>
        <v/>
      </c>
      <c r="DO74" s="369" t="str">
        <f ca="1">+IF(OFFSET('Hygiene Data'!$D$11,0,10*ROW('Hygiene Data'!D68))="","",OFFSET('Hygiene Data'!$D$11,0,10*ROW('Hygiene Data'!D68)))</f>
        <v/>
      </c>
      <c r="DP74" s="369" t="str">
        <f ca="1">+IF(OFFSET('Hygiene Data'!$D$12,0,10*ROW('Hygiene Data'!D68))="","",OFFSET('Hygiene Data'!$D$12,0,10*ROW('Hygiene Data'!D68)))</f>
        <v/>
      </c>
      <c r="DQ74" s="369" t="str">
        <f ca="1">+IF(OFFSET('Hygiene Data'!$D$13,0,10*ROW('Hygiene Data'!D68))="","",OFFSET('Hygiene Data'!$D$13,0,10*ROW('Hygiene Data'!D68)))</f>
        <v/>
      </c>
      <c r="DR74" s="369" t="str">
        <f ca="1">+IF(OFFSET('Hygiene Data'!$E$11,0,10*ROW('Hygiene Data'!E68))="","",OFFSET('Hygiene Data'!$E$11,0,10*ROW('Hygiene Data'!E68)))</f>
        <v/>
      </c>
      <c r="DS74" s="369" t="str">
        <f ca="1">+IF(OFFSET('Hygiene Data'!$E$12,0,10*ROW('Hygiene Data'!E68))="","",OFFSET('Hygiene Data'!$E$12,0,10*ROW('Hygiene Data'!E68)))</f>
        <v/>
      </c>
      <c r="DT74" s="369" t="str">
        <f ca="1">+IF(OFFSET('Hygiene Data'!$E$13,0,10*ROW('Hygiene Data'!E68))="","",OFFSET('Hygiene Data'!$E$13,0,10*ROW('Hygiene Data'!E68)))</f>
        <v/>
      </c>
      <c r="DU74" s="369" t="str">
        <f ca="1">+IF(OFFSET('Hygiene Data'!$F$11,0,10*ROW('Hygiene Data'!F68))="","",OFFSET('Hygiene Data'!$F$11,0,10*ROW('Hygiene Data'!F68)))</f>
        <v/>
      </c>
      <c r="DV74" s="369" t="str">
        <f ca="1">+IF(OFFSET('Hygiene Data'!$F$12,0,10*ROW('Hygiene Data'!F68))="","",OFFSET('Hygiene Data'!$F$12,0,10*ROW('Hygiene Data'!F68)))</f>
        <v/>
      </c>
      <c r="DW74" s="369" t="str">
        <f ca="1">+IF(OFFSET('Hygiene Data'!$F$13,0,10*ROW('Hygiene Data'!F68))="","",OFFSET('Hygiene Data'!$F$13,0,10*ROW('Hygiene Data'!F68)))</f>
        <v/>
      </c>
      <c r="DX74" s="369" t="str">
        <f ca="1">+IF(OFFSET('Hygiene Data'!$G$11,0,10*ROW('Hygiene Data'!G68))="","",OFFSET('Hygiene Data'!$G$11,0,10*ROW('Hygiene Data'!G68)))</f>
        <v/>
      </c>
      <c r="DY74" s="369" t="str">
        <f ca="1">+IF(OFFSET('Hygiene Data'!$G$12,0,10*ROW('Hygiene Data'!G68))="","",OFFSET('Hygiene Data'!$G$12,0,10*ROW('Hygiene Data'!G68)))</f>
        <v/>
      </c>
      <c r="DZ74" s="369" t="str">
        <f ca="1">+IF(OFFSET('Hygiene Data'!$G$13,0,10*ROW('Hygiene Data'!G68))="","",OFFSET('Hygiene Data'!$G$13,0,10*ROW('Hygiene Data'!G68)))</f>
        <v/>
      </c>
      <c r="EA74" s="369" t="str">
        <f ca="1">+IF(OFFSET('Hygiene Data'!$H$11,0,10*ROW('Hygiene Data'!H68))="","",OFFSET('Hygiene Data'!$H$11,0,10*ROW('Hygiene Data'!H68)))</f>
        <v/>
      </c>
      <c r="EB74" s="369" t="str">
        <f ca="1">+IF(OFFSET('Hygiene Data'!$H$12,0,10*ROW('Hygiene Data'!H68))="","",OFFSET('Hygiene Data'!$H$12,0,10*ROW('Hygiene Data'!H68)))</f>
        <v/>
      </c>
      <c r="EC74" s="369" t="str">
        <f ca="1">+IF(OFFSET('Hygiene Data'!$H$13,0,10*ROW('Hygiene Data'!H68))="","",OFFSET('Hygiene Data'!$H$13,0,10*ROW('Hygiene Data'!H68)))</f>
        <v/>
      </c>
      <c r="ED74" s="369" t="str">
        <f ca="1">+IF(OFFSET('Hygiene Data'!$I$11,0,10*ROW('Hygiene Data'!I68))="","",OFFSET('Hygiene Data'!$I$11,0,10*ROW('Hygiene Data'!I68)))</f>
        <v/>
      </c>
      <c r="EE74" s="369" t="str">
        <f ca="1">+IF(OFFSET('Hygiene Data'!$I$12,0,10*ROW('Hygiene Data'!I68))="","",OFFSET('Hygiene Data'!$I$12,0,10*ROW('Hygiene Data'!I68)))</f>
        <v/>
      </c>
      <c r="EF74" s="369" t="str">
        <f ca="1">+IF(OFFSET('Hygiene Data'!$I$13,0,10*ROW('Hygiene Data'!I68))="","",OFFSET('Hygiene Data'!$I$13,0,10*ROW('Hygiene Data'!I68)))</f>
        <v/>
      </c>
    </row>
    <row r="75" spans="1:136" x14ac:dyDescent="0.25">
      <c r="A75" s="478" t="str">
        <f ca="1">+IF(OFFSET('Water Data'!$B$2,0,10*ROW('Water Data'!E69))="","",OFFSET('Water Data'!$B$2,0,10*ROW('Water Data'!E69)))</f>
        <v/>
      </c>
      <c r="B75" s="47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5" t="str">
        <f t="shared" ca="1" si="1"/>
        <v/>
      </c>
      <c r="D75" s="50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9" t="str">
        <f ca="1">+IF(OFFSET('Water Data'!$D$27,0,10*ROW('Water Data'!D69))="","",OFFSET('Water Data'!$D$27,0,10*ROW('Water Data'!D69)))</f>
        <v/>
      </c>
      <c r="BT75" s="369" t="str">
        <f ca="1">+IF(OFFSET('Water Data'!$D$28,0,10*ROW('Water Data'!D69))="","",OFFSET('Water Data'!$D$28,0,10*ROW('Water Data'!D69)))</f>
        <v/>
      </c>
      <c r="BU75" s="369" t="str">
        <f ca="1">+IF(OFFSET('Water Data'!$D$29,0,10*ROW('Water Data'!D69))="","",OFFSET('Water Data'!$D$29,0,10*ROW('Water Data'!D69)))</f>
        <v/>
      </c>
      <c r="BV75" s="369" t="str">
        <f ca="1">+IF(OFFSET('Water Data'!$E$27,0,10*ROW('Water Data'!E69))="","",OFFSET('Water Data'!$E$27,0,10*ROW('Water Data'!E69)))</f>
        <v/>
      </c>
      <c r="BW75" s="369" t="str">
        <f ca="1">+IF(OFFSET('Water Data'!$E$28,0,10*ROW('Water Data'!E69))="","",OFFSET('Water Data'!$E$28,0,10*ROW('Water Data'!E69)))</f>
        <v/>
      </c>
      <c r="BX75" s="369" t="str">
        <f ca="1">+IF(OFFSET('Water Data'!$E$29,0,10*ROW('Water Data'!E69))="","",OFFSET('Water Data'!$E$29,0,10*ROW('Water Data'!E69)))</f>
        <v/>
      </c>
      <c r="BY75" s="369" t="str">
        <f ca="1">+IF(OFFSET('Water Data'!$F$27,0,10*ROW('Water Data'!F69))="","",OFFSET('Water Data'!$F$27,0,10*ROW('Water Data'!F69)))</f>
        <v/>
      </c>
      <c r="BZ75" s="369" t="str">
        <f ca="1">+IF(OFFSET('Water Data'!$F$28,0,10*ROW('Water Data'!F69))="","",OFFSET('Water Data'!$F$28,0,10*ROW('Water Data'!F69)))</f>
        <v/>
      </c>
      <c r="CA75" s="369" t="str">
        <f ca="1">+IF(OFFSET('Water Data'!$F$29,0,10*ROW('Water Data'!F69))="","",OFFSET('Water Data'!$F$29,0,10*ROW('Water Data'!F69)))</f>
        <v/>
      </c>
      <c r="CB75" s="369" t="str">
        <f ca="1">+IF(OFFSET('Water Data'!$G$27,0,10*ROW('Water Data'!G69))="","",OFFSET('Water Data'!$G$27,0,10*ROW('Water Data'!G69)))</f>
        <v/>
      </c>
      <c r="CC75" s="369" t="str">
        <f ca="1">+IF(OFFSET('Water Data'!$G$28,0,10*ROW('Water Data'!G69))="","",OFFSET('Water Data'!$G$28,0,10*ROW('Water Data'!G69)))</f>
        <v/>
      </c>
      <c r="CD75" s="369" t="str">
        <f ca="1">+IF(OFFSET('Water Data'!$G$29,0,10*ROW('Water Data'!G69))="","",OFFSET('Water Data'!$G$29,0,10*ROW('Water Data'!G69)))</f>
        <v/>
      </c>
      <c r="CE75" s="369" t="str">
        <f ca="1">+IF(OFFSET('Water Data'!$H$27,0,10*ROW('Water Data'!H69))="","",OFFSET('Water Data'!$H$27,0,10*ROW('Water Data'!H69)))</f>
        <v/>
      </c>
      <c r="CF75" s="369" t="str">
        <f ca="1">+IF(OFFSET('Water Data'!$H$28,0,10*ROW('Water Data'!H69))="","",OFFSET('Water Data'!$H$28,0,10*ROW('Water Data'!H69)))</f>
        <v/>
      </c>
      <c r="CG75" s="369" t="str">
        <f ca="1">+IF(OFFSET('Water Data'!$H$29,0,10*ROW('Water Data'!H69))="","",OFFSET('Water Data'!$H$29,0,10*ROW('Water Data'!H69)))</f>
        <v/>
      </c>
      <c r="CH75" s="369" t="str">
        <f ca="1">+IF(OFFSET('Water Data'!$I$27,0,10*ROW('Water Data'!I69))="","",OFFSET('Water Data'!$I$27,0,10*ROW('Water Data'!I69)))</f>
        <v/>
      </c>
      <c r="CI75" s="369" t="str">
        <f ca="1">+IF(OFFSET('Water Data'!$I$28,0,10*ROW('Water Data'!I69))="","",OFFSET('Water Data'!$I$28,0,10*ROW('Water Data'!I69)))</f>
        <v/>
      </c>
      <c r="CJ75" s="369" t="str">
        <f ca="1">+IF(OFFSET('Water Data'!$I$29,0,10*ROW('Water Data'!I69))="","",OFFSET('Water Data'!$I$29,0,10*ROW('Water Data'!I69)))</f>
        <v/>
      </c>
      <c r="CK75" s="369" t="str">
        <f ca="1">+IF(OFFSET('Sanitation Data'!$D$28,0,10*ROW('Sanitation Data'!D69))="","",OFFSET('Sanitation Data'!$D$28,0,10*ROW('Sanitation Data'!D69)))</f>
        <v/>
      </c>
      <c r="CL75" s="369" t="str">
        <f ca="1">+IF(OFFSET('Sanitation Data'!$D$29,0,10*ROW('Sanitation Data'!D69))="","",OFFSET('Sanitation Data'!$D$29,0,10*ROW('Sanitation Data'!D69)))</f>
        <v/>
      </c>
      <c r="CM75" s="369" t="str">
        <f ca="1">+IF(OFFSET('Sanitation Data'!$D$30,0,10*ROW('Sanitation Data'!D69))="","",OFFSET('Sanitation Data'!$D$30,0,10*ROW('Sanitation Data'!D69)))</f>
        <v/>
      </c>
      <c r="CN75" s="369" t="str">
        <f ca="1">+IF(OFFSET('Sanitation Data'!$D$31,0,10*ROW('Sanitation Data'!D69))="","",OFFSET('Sanitation Data'!$D$31,0,10*ROW('Sanitation Data'!D69)))</f>
        <v/>
      </c>
      <c r="CO75" s="369" t="str">
        <f ca="1">+IF(OFFSET('Sanitation Data'!$D$32,0,10*ROW('Sanitation Data'!D69))="","",OFFSET('Sanitation Data'!$D$32,0,10*ROW('Sanitation Data'!D69)))</f>
        <v/>
      </c>
      <c r="CP75" s="369" t="str">
        <f ca="1">+IF(OFFSET('Sanitation Data'!$E$28,0,10*ROW('Sanitation Data'!E69))="","",OFFSET('Sanitation Data'!$E$28,0,10*ROW('Sanitation Data'!E69)))</f>
        <v/>
      </c>
      <c r="CQ75" s="369" t="str">
        <f ca="1">+IF(OFFSET('Sanitation Data'!$E$29,0,10*ROW('Sanitation Data'!E69))="","",OFFSET('Sanitation Data'!$E$29,0,10*ROW('Sanitation Data'!E69)))</f>
        <v/>
      </c>
      <c r="CR75" s="369" t="str">
        <f ca="1">+IF(OFFSET('Sanitation Data'!$E$30,0,10*ROW('Sanitation Data'!E69))="","",OFFSET('Sanitation Data'!$E$30,0,10*ROW('Sanitation Data'!E69)))</f>
        <v/>
      </c>
      <c r="CS75" s="369" t="str">
        <f ca="1">+IF(OFFSET('Sanitation Data'!$E$31,0,10*ROW('Sanitation Data'!E69))="","",OFFSET('Sanitation Data'!$E$31,0,10*ROW('Sanitation Data'!E69)))</f>
        <v/>
      </c>
      <c r="CT75" s="369" t="str">
        <f ca="1">+IF(OFFSET('Sanitation Data'!$E$32,0,10*ROW('Sanitation Data'!E69))="","",OFFSET('Sanitation Data'!$E$32,0,10*ROW('Sanitation Data'!E69)))</f>
        <v/>
      </c>
      <c r="CU75" s="369" t="str">
        <f ca="1">+IF(OFFSET('Sanitation Data'!$F$28,0,10*ROW('Sanitation Data'!F69))="","",OFFSET('Sanitation Data'!$F$28,0,10*ROW('Sanitation Data'!F69)))</f>
        <v/>
      </c>
      <c r="CV75" s="369" t="str">
        <f ca="1">+IF(OFFSET('Sanitation Data'!$F$29,0,10*ROW('Sanitation Data'!F69))="","",OFFSET('Sanitation Data'!$F$29,0,10*ROW('Sanitation Data'!F69)))</f>
        <v/>
      </c>
      <c r="CW75" s="369" t="str">
        <f ca="1">+IF(OFFSET('Sanitation Data'!$F$30,0,10*ROW('Sanitation Data'!F69))="","",OFFSET('Sanitation Data'!$F$30,0,10*ROW('Sanitation Data'!F69)))</f>
        <v/>
      </c>
      <c r="CX75" s="369" t="str">
        <f ca="1">+IF(OFFSET('Sanitation Data'!$F$31,0,10*ROW('Sanitation Data'!F69))="","",OFFSET('Sanitation Data'!$F$31,0,10*ROW('Sanitation Data'!F69)))</f>
        <v/>
      </c>
      <c r="CY75" s="369" t="str">
        <f ca="1">+IF(OFFSET('Sanitation Data'!$F$32,0,10*ROW('Sanitation Data'!F69))="","",OFFSET('Sanitation Data'!$F$32,0,10*ROW('Sanitation Data'!F69)))</f>
        <v/>
      </c>
      <c r="CZ75" s="369" t="str">
        <f ca="1">+IF(OFFSET('Sanitation Data'!$G$28,0,10*ROW('Sanitation Data'!G69))="","",OFFSET('Sanitation Data'!$G$28,0,10*ROW('Sanitation Data'!G69)))</f>
        <v/>
      </c>
      <c r="DA75" s="369" t="str">
        <f ca="1">+IF(OFFSET('Sanitation Data'!$G$29,0,10*ROW('Sanitation Data'!G69))="","",OFFSET('Sanitation Data'!$G$29,0,10*ROW('Sanitation Data'!G69)))</f>
        <v/>
      </c>
      <c r="DB75" s="369" t="str">
        <f ca="1">+IF(OFFSET('Sanitation Data'!$G$30,0,10*ROW('Sanitation Data'!G69))="","",OFFSET('Sanitation Data'!$G$30,0,10*ROW('Sanitation Data'!G69)))</f>
        <v/>
      </c>
      <c r="DC75" s="369" t="str">
        <f ca="1">+IF(OFFSET('Sanitation Data'!$G$31,0,10*ROW('Sanitation Data'!G69))="","",OFFSET('Sanitation Data'!$G$31,0,10*ROW('Sanitation Data'!G69)))</f>
        <v/>
      </c>
      <c r="DD75" s="369" t="str">
        <f ca="1">+IF(OFFSET('Sanitation Data'!$G$32,0,10*ROW('Sanitation Data'!G69))="","",OFFSET('Sanitation Data'!$G$32,0,10*ROW('Sanitation Data'!G69)))</f>
        <v/>
      </c>
      <c r="DE75" s="369" t="str">
        <f ca="1">+IF(OFFSET('Sanitation Data'!$H$28,0,10*ROW('Sanitation Data'!H69))="","",OFFSET('Sanitation Data'!$H$28,0,10*ROW('Sanitation Data'!H69)))</f>
        <v/>
      </c>
      <c r="DF75" s="369" t="str">
        <f ca="1">+IF(OFFSET('Sanitation Data'!$H$29,0,10*ROW('Sanitation Data'!H69))="","",OFFSET('Sanitation Data'!$H$29,0,10*ROW('Sanitation Data'!H69)))</f>
        <v/>
      </c>
      <c r="DG75" s="369" t="str">
        <f ca="1">+IF(OFFSET('Sanitation Data'!$H$30,0,10*ROW('Sanitation Data'!H69))="","",OFFSET('Sanitation Data'!$H$30,0,10*ROW('Sanitation Data'!H69)))</f>
        <v/>
      </c>
      <c r="DH75" s="369" t="str">
        <f ca="1">+IF(OFFSET('Sanitation Data'!$H$31,0,10*ROW('Sanitation Data'!H69))="","",OFFSET('Sanitation Data'!$H$31,0,10*ROW('Sanitation Data'!H69)))</f>
        <v/>
      </c>
      <c r="DI75" s="369" t="str">
        <f ca="1">+IF(OFFSET('Sanitation Data'!$H$32,0,10*ROW('Sanitation Data'!H69))="","",OFFSET('Sanitation Data'!$H$32,0,10*ROW('Sanitation Data'!H69)))</f>
        <v/>
      </c>
      <c r="DJ75" s="369" t="str">
        <f ca="1">+IF(OFFSET('Sanitation Data'!$I$28,0,10*ROW('Sanitation Data'!I69))="","",OFFSET('Sanitation Data'!$I$28,0,10*ROW('Sanitation Data'!I69)))</f>
        <v/>
      </c>
      <c r="DK75" s="369" t="str">
        <f ca="1">+IF(OFFSET('Sanitation Data'!$I$29,0,10*ROW('Sanitation Data'!I69))="","",OFFSET('Sanitation Data'!$I$29,0,10*ROW('Sanitation Data'!I69)))</f>
        <v/>
      </c>
      <c r="DL75" s="369" t="str">
        <f ca="1">+IF(OFFSET('Sanitation Data'!$I$30,0,10*ROW('Sanitation Data'!I69))="","",OFFSET('Sanitation Data'!$I$30,0,10*ROW('Sanitation Data'!I69)))</f>
        <v/>
      </c>
      <c r="DM75" s="369" t="str">
        <f ca="1">+IF(OFFSET('Sanitation Data'!$I$31,0,10*ROW('Sanitation Data'!I69))="","",OFFSET('Sanitation Data'!$I$31,0,10*ROW('Sanitation Data'!I69)))</f>
        <v/>
      </c>
      <c r="DN75" s="369" t="str">
        <f ca="1">+IF(OFFSET('Sanitation Data'!$I$32,0,10*ROW('Sanitation Data'!I69))="","",OFFSET('Sanitation Data'!$I$32,0,10*ROW('Sanitation Data'!I69)))</f>
        <v/>
      </c>
      <c r="DO75" s="369" t="str">
        <f ca="1">+IF(OFFSET('Hygiene Data'!$D$11,0,10*ROW('Hygiene Data'!D69))="","",OFFSET('Hygiene Data'!$D$11,0,10*ROW('Hygiene Data'!D69)))</f>
        <v/>
      </c>
      <c r="DP75" s="369" t="str">
        <f ca="1">+IF(OFFSET('Hygiene Data'!$D$12,0,10*ROW('Hygiene Data'!D69))="","",OFFSET('Hygiene Data'!$D$12,0,10*ROW('Hygiene Data'!D69)))</f>
        <v/>
      </c>
      <c r="DQ75" s="369" t="str">
        <f ca="1">+IF(OFFSET('Hygiene Data'!$D$13,0,10*ROW('Hygiene Data'!D69))="","",OFFSET('Hygiene Data'!$D$13,0,10*ROW('Hygiene Data'!D69)))</f>
        <v/>
      </c>
      <c r="DR75" s="369" t="str">
        <f ca="1">+IF(OFFSET('Hygiene Data'!$E$11,0,10*ROW('Hygiene Data'!E69))="","",OFFSET('Hygiene Data'!$E$11,0,10*ROW('Hygiene Data'!E69)))</f>
        <v/>
      </c>
      <c r="DS75" s="369" t="str">
        <f ca="1">+IF(OFFSET('Hygiene Data'!$E$12,0,10*ROW('Hygiene Data'!E69))="","",OFFSET('Hygiene Data'!$E$12,0,10*ROW('Hygiene Data'!E69)))</f>
        <v/>
      </c>
      <c r="DT75" s="369" t="str">
        <f ca="1">+IF(OFFSET('Hygiene Data'!$E$13,0,10*ROW('Hygiene Data'!E69))="","",OFFSET('Hygiene Data'!$E$13,0,10*ROW('Hygiene Data'!E69)))</f>
        <v/>
      </c>
      <c r="DU75" s="369" t="str">
        <f ca="1">+IF(OFFSET('Hygiene Data'!$F$11,0,10*ROW('Hygiene Data'!F69))="","",OFFSET('Hygiene Data'!$F$11,0,10*ROW('Hygiene Data'!F69)))</f>
        <v/>
      </c>
      <c r="DV75" s="369" t="str">
        <f ca="1">+IF(OFFSET('Hygiene Data'!$F$12,0,10*ROW('Hygiene Data'!F69))="","",OFFSET('Hygiene Data'!$F$12,0,10*ROW('Hygiene Data'!F69)))</f>
        <v/>
      </c>
      <c r="DW75" s="369" t="str">
        <f ca="1">+IF(OFFSET('Hygiene Data'!$F$13,0,10*ROW('Hygiene Data'!F69))="","",OFFSET('Hygiene Data'!$F$13,0,10*ROW('Hygiene Data'!F69)))</f>
        <v/>
      </c>
      <c r="DX75" s="369" t="str">
        <f ca="1">+IF(OFFSET('Hygiene Data'!$G$11,0,10*ROW('Hygiene Data'!G69))="","",OFFSET('Hygiene Data'!$G$11,0,10*ROW('Hygiene Data'!G69)))</f>
        <v/>
      </c>
      <c r="DY75" s="369" t="str">
        <f ca="1">+IF(OFFSET('Hygiene Data'!$G$12,0,10*ROW('Hygiene Data'!G69))="","",OFFSET('Hygiene Data'!$G$12,0,10*ROW('Hygiene Data'!G69)))</f>
        <v/>
      </c>
      <c r="DZ75" s="369" t="str">
        <f ca="1">+IF(OFFSET('Hygiene Data'!$G$13,0,10*ROW('Hygiene Data'!G69))="","",OFFSET('Hygiene Data'!$G$13,0,10*ROW('Hygiene Data'!G69)))</f>
        <v/>
      </c>
      <c r="EA75" s="369" t="str">
        <f ca="1">+IF(OFFSET('Hygiene Data'!$H$11,0,10*ROW('Hygiene Data'!H69))="","",OFFSET('Hygiene Data'!$H$11,0,10*ROW('Hygiene Data'!H69)))</f>
        <v/>
      </c>
      <c r="EB75" s="369" t="str">
        <f ca="1">+IF(OFFSET('Hygiene Data'!$H$12,0,10*ROW('Hygiene Data'!H69))="","",OFFSET('Hygiene Data'!$H$12,0,10*ROW('Hygiene Data'!H69)))</f>
        <v/>
      </c>
      <c r="EC75" s="369" t="str">
        <f ca="1">+IF(OFFSET('Hygiene Data'!$H$13,0,10*ROW('Hygiene Data'!H69))="","",OFFSET('Hygiene Data'!$H$13,0,10*ROW('Hygiene Data'!H69)))</f>
        <v/>
      </c>
      <c r="ED75" s="369" t="str">
        <f ca="1">+IF(OFFSET('Hygiene Data'!$I$11,0,10*ROW('Hygiene Data'!I69))="","",OFFSET('Hygiene Data'!$I$11,0,10*ROW('Hygiene Data'!I69)))</f>
        <v/>
      </c>
      <c r="EE75" s="369" t="str">
        <f ca="1">+IF(OFFSET('Hygiene Data'!$I$12,0,10*ROW('Hygiene Data'!I69))="","",OFFSET('Hygiene Data'!$I$12,0,10*ROW('Hygiene Data'!I69)))</f>
        <v/>
      </c>
      <c r="EF75" s="369" t="str">
        <f ca="1">+IF(OFFSET('Hygiene Data'!$I$13,0,10*ROW('Hygiene Data'!I69))="","",OFFSET('Hygiene Data'!$I$13,0,10*ROW('Hygiene Data'!I69)))</f>
        <v/>
      </c>
    </row>
    <row r="76" spans="1:136" x14ac:dyDescent="0.25">
      <c r="A76" s="478" t="str">
        <f ca="1">+IF(OFFSET('Water Data'!$B$2,0,10*ROW('Water Data'!E70))="","",OFFSET('Water Data'!$B$2,0,10*ROW('Water Data'!E70)))</f>
        <v/>
      </c>
      <c r="B76" s="47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5" t="str">
        <f t="shared" ca="1" si="1"/>
        <v/>
      </c>
      <c r="D76" s="50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9" t="str">
        <f ca="1">+IF(OFFSET('Water Data'!$D$27,0,10*ROW('Water Data'!D70))="","",OFFSET('Water Data'!$D$27,0,10*ROW('Water Data'!D70)))</f>
        <v/>
      </c>
      <c r="BT76" s="369" t="str">
        <f ca="1">+IF(OFFSET('Water Data'!$D$28,0,10*ROW('Water Data'!D70))="","",OFFSET('Water Data'!$D$28,0,10*ROW('Water Data'!D70)))</f>
        <v/>
      </c>
      <c r="BU76" s="369" t="str">
        <f ca="1">+IF(OFFSET('Water Data'!$D$29,0,10*ROW('Water Data'!D70))="","",OFFSET('Water Data'!$D$29,0,10*ROW('Water Data'!D70)))</f>
        <v/>
      </c>
      <c r="BV76" s="369" t="str">
        <f ca="1">+IF(OFFSET('Water Data'!$E$27,0,10*ROW('Water Data'!E70))="","",OFFSET('Water Data'!$E$27,0,10*ROW('Water Data'!E70)))</f>
        <v/>
      </c>
      <c r="BW76" s="369" t="str">
        <f ca="1">+IF(OFFSET('Water Data'!$E$28,0,10*ROW('Water Data'!E70))="","",OFFSET('Water Data'!$E$28,0,10*ROW('Water Data'!E70)))</f>
        <v/>
      </c>
      <c r="BX76" s="369" t="str">
        <f ca="1">+IF(OFFSET('Water Data'!$E$29,0,10*ROW('Water Data'!E70))="","",OFFSET('Water Data'!$E$29,0,10*ROW('Water Data'!E70)))</f>
        <v/>
      </c>
      <c r="BY76" s="369" t="str">
        <f ca="1">+IF(OFFSET('Water Data'!$F$27,0,10*ROW('Water Data'!F70))="","",OFFSET('Water Data'!$F$27,0,10*ROW('Water Data'!F70)))</f>
        <v/>
      </c>
      <c r="BZ76" s="369" t="str">
        <f ca="1">+IF(OFFSET('Water Data'!$F$28,0,10*ROW('Water Data'!F70))="","",OFFSET('Water Data'!$F$28,0,10*ROW('Water Data'!F70)))</f>
        <v/>
      </c>
      <c r="CA76" s="369" t="str">
        <f ca="1">+IF(OFFSET('Water Data'!$F$29,0,10*ROW('Water Data'!F70))="","",OFFSET('Water Data'!$F$29,0,10*ROW('Water Data'!F70)))</f>
        <v/>
      </c>
      <c r="CB76" s="369" t="str">
        <f ca="1">+IF(OFFSET('Water Data'!$G$27,0,10*ROW('Water Data'!G70))="","",OFFSET('Water Data'!$G$27,0,10*ROW('Water Data'!G70)))</f>
        <v/>
      </c>
      <c r="CC76" s="369" t="str">
        <f ca="1">+IF(OFFSET('Water Data'!$G$28,0,10*ROW('Water Data'!G70))="","",OFFSET('Water Data'!$G$28,0,10*ROW('Water Data'!G70)))</f>
        <v/>
      </c>
      <c r="CD76" s="369" t="str">
        <f ca="1">+IF(OFFSET('Water Data'!$G$29,0,10*ROW('Water Data'!G70))="","",OFFSET('Water Data'!$G$29,0,10*ROW('Water Data'!G70)))</f>
        <v/>
      </c>
      <c r="CE76" s="369" t="str">
        <f ca="1">+IF(OFFSET('Water Data'!$H$27,0,10*ROW('Water Data'!H70))="","",OFFSET('Water Data'!$H$27,0,10*ROW('Water Data'!H70)))</f>
        <v/>
      </c>
      <c r="CF76" s="369" t="str">
        <f ca="1">+IF(OFFSET('Water Data'!$H$28,0,10*ROW('Water Data'!H70))="","",OFFSET('Water Data'!$H$28,0,10*ROW('Water Data'!H70)))</f>
        <v/>
      </c>
      <c r="CG76" s="369" t="str">
        <f ca="1">+IF(OFFSET('Water Data'!$H$29,0,10*ROW('Water Data'!H70))="","",OFFSET('Water Data'!$H$29,0,10*ROW('Water Data'!H70)))</f>
        <v/>
      </c>
      <c r="CH76" s="369" t="str">
        <f ca="1">+IF(OFFSET('Water Data'!$I$27,0,10*ROW('Water Data'!I70))="","",OFFSET('Water Data'!$I$27,0,10*ROW('Water Data'!I70)))</f>
        <v/>
      </c>
      <c r="CI76" s="369" t="str">
        <f ca="1">+IF(OFFSET('Water Data'!$I$28,0,10*ROW('Water Data'!I70))="","",OFFSET('Water Data'!$I$28,0,10*ROW('Water Data'!I70)))</f>
        <v/>
      </c>
      <c r="CJ76" s="369" t="str">
        <f ca="1">+IF(OFFSET('Water Data'!$I$29,0,10*ROW('Water Data'!I70))="","",OFFSET('Water Data'!$I$29,0,10*ROW('Water Data'!I70)))</f>
        <v/>
      </c>
      <c r="CK76" s="369" t="str">
        <f ca="1">+IF(OFFSET('Sanitation Data'!$D$28,0,10*ROW('Sanitation Data'!D70))="","",OFFSET('Sanitation Data'!$D$28,0,10*ROW('Sanitation Data'!D70)))</f>
        <v/>
      </c>
      <c r="CL76" s="369" t="str">
        <f ca="1">+IF(OFFSET('Sanitation Data'!$D$29,0,10*ROW('Sanitation Data'!D70))="","",OFFSET('Sanitation Data'!$D$29,0,10*ROW('Sanitation Data'!D70)))</f>
        <v/>
      </c>
      <c r="CM76" s="369" t="str">
        <f ca="1">+IF(OFFSET('Sanitation Data'!$D$30,0,10*ROW('Sanitation Data'!D70))="","",OFFSET('Sanitation Data'!$D$30,0,10*ROW('Sanitation Data'!D70)))</f>
        <v/>
      </c>
      <c r="CN76" s="369" t="str">
        <f ca="1">+IF(OFFSET('Sanitation Data'!$D$31,0,10*ROW('Sanitation Data'!D70))="","",OFFSET('Sanitation Data'!$D$31,0,10*ROW('Sanitation Data'!D70)))</f>
        <v/>
      </c>
      <c r="CO76" s="369" t="str">
        <f ca="1">+IF(OFFSET('Sanitation Data'!$D$32,0,10*ROW('Sanitation Data'!D70))="","",OFFSET('Sanitation Data'!$D$32,0,10*ROW('Sanitation Data'!D70)))</f>
        <v/>
      </c>
      <c r="CP76" s="369" t="str">
        <f ca="1">+IF(OFFSET('Sanitation Data'!$E$28,0,10*ROW('Sanitation Data'!E70))="","",OFFSET('Sanitation Data'!$E$28,0,10*ROW('Sanitation Data'!E70)))</f>
        <v/>
      </c>
      <c r="CQ76" s="369" t="str">
        <f ca="1">+IF(OFFSET('Sanitation Data'!$E$29,0,10*ROW('Sanitation Data'!E70))="","",OFFSET('Sanitation Data'!$E$29,0,10*ROW('Sanitation Data'!E70)))</f>
        <v/>
      </c>
      <c r="CR76" s="369" t="str">
        <f ca="1">+IF(OFFSET('Sanitation Data'!$E$30,0,10*ROW('Sanitation Data'!E70))="","",OFFSET('Sanitation Data'!$E$30,0,10*ROW('Sanitation Data'!E70)))</f>
        <v/>
      </c>
      <c r="CS76" s="369" t="str">
        <f ca="1">+IF(OFFSET('Sanitation Data'!$E$31,0,10*ROW('Sanitation Data'!E70))="","",OFFSET('Sanitation Data'!$E$31,0,10*ROW('Sanitation Data'!E70)))</f>
        <v/>
      </c>
      <c r="CT76" s="369" t="str">
        <f ca="1">+IF(OFFSET('Sanitation Data'!$E$32,0,10*ROW('Sanitation Data'!E70))="","",OFFSET('Sanitation Data'!$E$32,0,10*ROW('Sanitation Data'!E70)))</f>
        <v/>
      </c>
      <c r="CU76" s="369" t="str">
        <f ca="1">+IF(OFFSET('Sanitation Data'!$F$28,0,10*ROW('Sanitation Data'!F70))="","",OFFSET('Sanitation Data'!$F$28,0,10*ROW('Sanitation Data'!F70)))</f>
        <v/>
      </c>
      <c r="CV76" s="369" t="str">
        <f ca="1">+IF(OFFSET('Sanitation Data'!$F$29,0,10*ROW('Sanitation Data'!F70))="","",OFFSET('Sanitation Data'!$F$29,0,10*ROW('Sanitation Data'!F70)))</f>
        <v/>
      </c>
      <c r="CW76" s="369" t="str">
        <f ca="1">+IF(OFFSET('Sanitation Data'!$F$30,0,10*ROW('Sanitation Data'!F70))="","",OFFSET('Sanitation Data'!$F$30,0,10*ROW('Sanitation Data'!F70)))</f>
        <v/>
      </c>
      <c r="CX76" s="369" t="str">
        <f ca="1">+IF(OFFSET('Sanitation Data'!$F$31,0,10*ROW('Sanitation Data'!F70))="","",OFFSET('Sanitation Data'!$F$31,0,10*ROW('Sanitation Data'!F70)))</f>
        <v/>
      </c>
      <c r="CY76" s="369" t="str">
        <f ca="1">+IF(OFFSET('Sanitation Data'!$F$32,0,10*ROW('Sanitation Data'!F70))="","",OFFSET('Sanitation Data'!$F$32,0,10*ROW('Sanitation Data'!F70)))</f>
        <v/>
      </c>
      <c r="CZ76" s="369" t="str">
        <f ca="1">+IF(OFFSET('Sanitation Data'!$G$28,0,10*ROW('Sanitation Data'!G70))="","",OFFSET('Sanitation Data'!$G$28,0,10*ROW('Sanitation Data'!G70)))</f>
        <v/>
      </c>
      <c r="DA76" s="369" t="str">
        <f ca="1">+IF(OFFSET('Sanitation Data'!$G$29,0,10*ROW('Sanitation Data'!G70))="","",OFFSET('Sanitation Data'!$G$29,0,10*ROW('Sanitation Data'!G70)))</f>
        <v/>
      </c>
      <c r="DB76" s="369" t="str">
        <f ca="1">+IF(OFFSET('Sanitation Data'!$G$30,0,10*ROW('Sanitation Data'!G70))="","",OFFSET('Sanitation Data'!$G$30,0,10*ROW('Sanitation Data'!G70)))</f>
        <v/>
      </c>
      <c r="DC76" s="369" t="str">
        <f ca="1">+IF(OFFSET('Sanitation Data'!$G$31,0,10*ROW('Sanitation Data'!G70))="","",OFFSET('Sanitation Data'!$G$31,0,10*ROW('Sanitation Data'!G70)))</f>
        <v/>
      </c>
      <c r="DD76" s="369" t="str">
        <f ca="1">+IF(OFFSET('Sanitation Data'!$G$32,0,10*ROW('Sanitation Data'!G70))="","",OFFSET('Sanitation Data'!$G$32,0,10*ROW('Sanitation Data'!G70)))</f>
        <v/>
      </c>
      <c r="DE76" s="369" t="str">
        <f ca="1">+IF(OFFSET('Sanitation Data'!$H$28,0,10*ROW('Sanitation Data'!H70))="","",OFFSET('Sanitation Data'!$H$28,0,10*ROW('Sanitation Data'!H70)))</f>
        <v/>
      </c>
      <c r="DF76" s="369" t="str">
        <f ca="1">+IF(OFFSET('Sanitation Data'!$H$29,0,10*ROW('Sanitation Data'!H70))="","",OFFSET('Sanitation Data'!$H$29,0,10*ROW('Sanitation Data'!H70)))</f>
        <v/>
      </c>
      <c r="DG76" s="369" t="str">
        <f ca="1">+IF(OFFSET('Sanitation Data'!$H$30,0,10*ROW('Sanitation Data'!H70))="","",OFFSET('Sanitation Data'!$H$30,0,10*ROW('Sanitation Data'!H70)))</f>
        <v/>
      </c>
      <c r="DH76" s="369" t="str">
        <f ca="1">+IF(OFFSET('Sanitation Data'!$H$31,0,10*ROW('Sanitation Data'!H70))="","",OFFSET('Sanitation Data'!$H$31,0,10*ROW('Sanitation Data'!H70)))</f>
        <v/>
      </c>
      <c r="DI76" s="369" t="str">
        <f ca="1">+IF(OFFSET('Sanitation Data'!$H$32,0,10*ROW('Sanitation Data'!H70))="","",OFFSET('Sanitation Data'!$H$32,0,10*ROW('Sanitation Data'!H70)))</f>
        <v/>
      </c>
      <c r="DJ76" s="369" t="str">
        <f ca="1">+IF(OFFSET('Sanitation Data'!$I$28,0,10*ROW('Sanitation Data'!I70))="","",OFFSET('Sanitation Data'!$I$28,0,10*ROW('Sanitation Data'!I70)))</f>
        <v/>
      </c>
      <c r="DK76" s="369" t="str">
        <f ca="1">+IF(OFFSET('Sanitation Data'!$I$29,0,10*ROW('Sanitation Data'!I70))="","",OFFSET('Sanitation Data'!$I$29,0,10*ROW('Sanitation Data'!I70)))</f>
        <v/>
      </c>
      <c r="DL76" s="369" t="str">
        <f ca="1">+IF(OFFSET('Sanitation Data'!$I$30,0,10*ROW('Sanitation Data'!I70))="","",OFFSET('Sanitation Data'!$I$30,0,10*ROW('Sanitation Data'!I70)))</f>
        <v/>
      </c>
      <c r="DM76" s="369" t="str">
        <f ca="1">+IF(OFFSET('Sanitation Data'!$I$31,0,10*ROW('Sanitation Data'!I70))="","",OFFSET('Sanitation Data'!$I$31,0,10*ROW('Sanitation Data'!I70)))</f>
        <v/>
      </c>
      <c r="DN76" s="369" t="str">
        <f ca="1">+IF(OFFSET('Sanitation Data'!$I$32,0,10*ROW('Sanitation Data'!I70))="","",OFFSET('Sanitation Data'!$I$32,0,10*ROW('Sanitation Data'!I70)))</f>
        <v/>
      </c>
      <c r="DO76" s="369" t="str">
        <f ca="1">+IF(OFFSET('Hygiene Data'!$D$11,0,10*ROW('Hygiene Data'!D70))="","",OFFSET('Hygiene Data'!$D$11,0,10*ROW('Hygiene Data'!D70)))</f>
        <v/>
      </c>
      <c r="DP76" s="369" t="str">
        <f ca="1">+IF(OFFSET('Hygiene Data'!$D$12,0,10*ROW('Hygiene Data'!D70))="","",OFFSET('Hygiene Data'!$D$12,0,10*ROW('Hygiene Data'!D70)))</f>
        <v/>
      </c>
      <c r="DQ76" s="369" t="str">
        <f ca="1">+IF(OFFSET('Hygiene Data'!$D$13,0,10*ROW('Hygiene Data'!D70))="","",OFFSET('Hygiene Data'!$D$13,0,10*ROW('Hygiene Data'!D70)))</f>
        <v/>
      </c>
      <c r="DR76" s="369" t="str">
        <f ca="1">+IF(OFFSET('Hygiene Data'!$E$11,0,10*ROW('Hygiene Data'!E70))="","",OFFSET('Hygiene Data'!$E$11,0,10*ROW('Hygiene Data'!E70)))</f>
        <v/>
      </c>
      <c r="DS76" s="369" t="str">
        <f ca="1">+IF(OFFSET('Hygiene Data'!$E$12,0,10*ROW('Hygiene Data'!E70))="","",OFFSET('Hygiene Data'!$E$12,0,10*ROW('Hygiene Data'!E70)))</f>
        <v/>
      </c>
      <c r="DT76" s="369" t="str">
        <f ca="1">+IF(OFFSET('Hygiene Data'!$E$13,0,10*ROW('Hygiene Data'!E70))="","",OFFSET('Hygiene Data'!$E$13,0,10*ROW('Hygiene Data'!E70)))</f>
        <v/>
      </c>
      <c r="DU76" s="369" t="str">
        <f ca="1">+IF(OFFSET('Hygiene Data'!$F$11,0,10*ROW('Hygiene Data'!F70))="","",OFFSET('Hygiene Data'!$F$11,0,10*ROW('Hygiene Data'!F70)))</f>
        <v/>
      </c>
      <c r="DV76" s="369" t="str">
        <f ca="1">+IF(OFFSET('Hygiene Data'!$F$12,0,10*ROW('Hygiene Data'!F70))="","",OFFSET('Hygiene Data'!$F$12,0,10*ROW('Hygiene Data'!F70)))</f>
        <v/>
      </c>
      <c r="DW76" s="369" t="str">
        <f ca="1">+IF(OFFSET('Hygiene Data'!$F$13,0,10*ROW('Hygiene Data'!F70))="","",OFFSET('Hygiene Data'!$F$13,0,10*ROW('Hygiene Data'!F70)))</f>
        <v/>
      </c>
      <c r="DX76" s="369" t="str">
        <f ca="1">+IF(OFFSET('Hygiene Data'!$G$11,0,10*ROW('Hygiene Data'!G70))="","",OFFSET('Hygiene Data'!$G$11,0,10*ROW('Hygiene Data'!G70)))</f>
        <v/>
      </c>
      <c r="DY76" s="369" t="str">
        <f ca="1">+IF(OFFSET('Hygiene Data'!$G$12,0,10*ROW('Hygiene Data'!G70))="","",OFFSET('Hygiene Data'!$G$12,0,10*ROW('Hygiene Data'!G70)))</f>
        <v/>
      </c>
      <c r="DZ76" s="369" t="str">
        <f ca="1">+IF(OFFSET('Hygiene Data'!$G$13,0,10*ROW('Hygiene Data'!G70))="","",OFFSET('Hygiene Data'!$G$13,0,10*ROW('Hygiene Data'!G70)))</f>
        <v/>
      </c>
      <c r="EA76" s="369" t="str">
        <f ca="1">+IF(OFFSET('Hygiene Data'!$H$11,0,10*ROW('Hygiene Data'!H70))="","",OFFSET('Hygiene Data'!$H$11,0,10*ROW('Hygiene Data'!H70)))</f>
        <v/>
      </c>
      <c r="EB76" s="369" t="str">
        <f ca="1">+IF(OFFSET('Hygiene Data'!$H$12,0,10*ROW('Hygiene Data'!H70))="","",OFFSET('Hygiene Data'!$H$12,0,10*ROW('Hygiene Data'!H70)))</f>
        <v/>
      </c>
      <c r="EC76" s="369" t="str">
        <f ca="1">+IF(OFFSET('Hygiene Data'!$H$13,0,10*ROW('Hygiene Data'!H70))="","",OFFSET('Hygiene Data'!$H$13,0,10*ROW('Hygiene Data'!H70)))</f>
        <v/>
      </c>
      <c r="ED76" s="369" t="str">
        <f ca="1">+IF(OFFSET('Hygiene Data'!$I$11,0,10*ROW('Hygiene Data'!I70))="","",OFFSET('Hygiene Data'!$I$11,0,10*ROW('Hygiene Data'!I70)))</f>
        <v/>
      </c>
      <c r="EE76" s="369" t="str">
        <f ca="1">+IF(OFFSET('Hygiene Data'!$I$12,0,10*ROW('Hygiene Data'!I70))="","",OFFSET('Hygiene Data'!$I$12,0,10*ROW('Hygiene Data'!I70)))</f>
        <v/>
      </c>
      <c r="EF76" s="369" t="str">
        <f ca="1">+IF(OFFSET('Hygiene Data'!$I$13,0,10*ROW('Hygiene Data'!I70))="","",OFFSET('Hygiene Data'!$I$13,0,10*ROW('Hygiene Data'!I70)))</f>
        <v/>
      </c>
    </row>
    <row r="77" spans="1:136" x14ac:dyDescent="0.25">
      <c r="A77" s="478" t="str">
        <f ca="1">+IF(OFFSET('Water Data'!$B$2,0,10*ROW('Water Data'!E71))="","",OFFSET('Water Data'!$B$2,0,10*ROW('Water Data'!E71)))</f>
        <v/>
      </c>
      <c r="B77" s="47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5" t="str">
        <f t="shared" ca="1" si="1"/>
        <v/>
      </c>
      <c r="D77" s="50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9" t="str">
        <f ca="1">+IF(OFFSET('Water Data'!$D$27,0,10*ROW('Water Data'!D71))="","",OFFSET('Water Data'!$D$27,0,10*ROW('Water Data'!D71)))</f>
        <v/>
      </c>
      <c r="BT77" s="369" t="str">
        <f ca="1">+IF(OFFSET('Water Data'!$D$28,0,10*ROW('Water Data'!D71))="","",OFFSET('Water Data'!$D$28,0,10*ROW('Water Data'!D71)))</f>
        <v/>
      </c>
      <c r="BU77" s="369" t="str">
        <f ca="1">+IF(OFFSET('Water Data'!$D$29,0,10*ROW('Water Data'!D71))="","",OFFSET('Water Data'!$D$29,0,10*ROW('Water Data'!D71)))</f>
        <v/>
      </c>
      <c r="BV77" s="369" t="str">
        <f ca="1">+IF(OFFSET('Water Data'!$E$27,0,10*ROW('Water Data'!E71))="","",OFFSET('Water Data'!$E$27,0,10*ROW('Water Data'!E71)))</f>
        <v/>
      </c>
      <c r="BW77" s="369" t="str">
        <f ca="1">+IF(OFFSET('Water Data'!$E$28,0,10*ROW('Water Data'!E71))="","",OFFSET('Water Data'!$E$28,0,10*ROW('Water Data'!E71)))</f>
        <v/>
      </c>
      <c r="BX77" s="369" t="str">
        <f ca="1">+IF(OFFSET('Water Data'!$E$29,0,10*ROW('Water Data'!E71))="","",OFFSET('Water Data'!$E$29,0,10*ROW('Water Data'!E71)))</f>
        <v/>
      </c>
      <c r="BY77" s="369" t="str">
        <f ca="1">+IF(OFFSET('Water Data'!$F$27,0,10*ROW('Water Data'!F71))="","",OFFSET('Water Data'!$F$27,0,10*ROW('Water Data'!F71)))</f>
        <v/>
      </c>
      <c r="BZ77" s="369" t="str">
        <f ca="1">+IF(OFFSET('Water Data'!$F$28,0,10*ROW('Water Data'!F71))="","",OFFSET('Water Data'!$F$28,0,10*ROW('Water Data'!F71)))</f>
        <v/>
      </c>
      <c r="CA77" s="369" t="str">
        <f ca="1">+IF(OFFSET('Water Data'!$F$29,0,10*ROW('Water Data'!F71))="","",OFFSET('Water Data'!$F$29,0,10*ROW('Water Data'!F71)))</f>
        <v/>
      </c>
      <c r="CB77" s="369" t="str">
        <f ca="1">+IF(OFFSET('Water Data'!$G$27,0,10*ROW('Water Data'!G71))="","",OFFSET('Water Data'!$G$27,0,10*ROW('Water Data'!G71)))</f>
        <v/>
      </c>
      <c r="CC77" s="369" t="str">
        <f ca="1">+IF(OFFSET('Water Data'!$G$28,0,10*ROW('Water Data'!G71))="","",OFFSET('Water Data'!$G$28,0,10*ROW('Water Data'!G71)))</f>
        <v/>
      </c>
      <c r="CD77" s="369" t="str">
        <f ca="1">+IF(OFFSET('Water Data'!$G$29,0,10*ROW('Water Data'!G71))="","",OFFSET('Water Data'!$G$29,0,10*ROW('Water Data'!G71)))</f>
        <v/>
      </c>
      <c r="CE77" s="369" t="str">
        <f ca="1">+IF(OFFSET('Water Data'!$H$27,0,10*ROW('Water Data'!H71))="","",OFFSET('Water Data'!$H$27,0,10*ROW('Water Data'!H71)))</f>
        <v/>
      </c>
      <c r="CF77" s="369" t="str">
        <f ca="1">+IF(OFFSET('Water Data'!$H$28,0,10*ROW('Water Data'!H71))="","",OFFSET('Water Data'!$H$28,0,10*ROW('Water Data'!H71)))</f>
        <v/>
      </c>
      <c r="CG77" s="369" t="str">
        <f ca="1">+IF(OFFSET('Water Data'!$H$29,0,10*ROW('Water Data'!H71))="","",OFFSET('Water Data'!$H$29,0,10*ROW('Water Data'!H71)))</f>
        <v/>
      </c>
      <c r="CH77" s="369" t="str">
        <f ca="1">+IF(OFFSET('Water Data'!$I$27,0,10*ROW('Water Data'!I71))="","",OFFSET('Water Data'!$I$27,0,10*ROW('Water Data'!I71)))</f>
        <v/>
      </c>
      <c r="CI77" s="369" t="str">
        <f ca="1">+IF(OFFSET('Water Data'!$I$28,0,10*ROW('Water Data'!I71))="","",OFFSET('Water Data'!$I$28,0,10*ROW('Water Data'!I71)))</f>
        <v/>
      </c>
      <c r="CJ77" s="369" t="str">
        <f ca="1">+IF(OFFSET('Water Data'!$I$29,0,10*ROW('Water Data'!I71))="","",OFFSET('Water Data'!$I$29,0,10*ROW('Water Data'!I71)))</f>
        <v/>
      </c>
      <c r="CK77" s="369" t="str">
        <f ca="1">+IF(OFFSET('Sanitation Data'!$D$28,0,10*ROW('Sanitation Data'!D71))="","",OFFSET('Sanitation Data'!$D$28,0,10*ROW('Sanitation Data'!D71)))</f>
        <v/>
      </c>
      <c r="CL77" s="369" t="str">
        <f ca="1">+IF(OFFSET('Sanitation Data'!$D$29,0,10*ROW('Sanitation Data'!D71))="","",OFFSET('Sanitation Data'!$D$29,0,10*ROW('Sanitation Data'!D71)))</f>
        <v/>
      </c>
      <c r="CM77" s="369" t="str">
        <f ca="1">+IF(OFFSET('Sanitation Data'!$D$30,0,10*ROW('Sanitation Data'!D71))="","",OFFSET('Sanitation Data'!$D$30,0,10*ROW('Sanitation Data'!D71)))</f>
        <v/>
      </c>
      <c r="CN77" s="369" t="str">
        <f ca="1">+IF(OFFSET('Sanitation Data'!$D$31,0,10*ROW('Sanitation Data'!D71))="","",OFFSET('Sanitation Data'!$D$31,0,10*ROW('Sanitation Data'!D71)))</f>
        <v/>
      </c>
      <c r="CO77" s="369" t="str">
        <f ca="1">+IF(OFFSET('Sanitation Data'!$D$32,0,10*ROW('Sanitation Data'!D71))="","",OFFSET('Sanitation Data'!$D$32,0,10*ROW('Sanitation Data'!D71)))</f>
        <v/>
      </c>
      <c r="CP77" s="369" t="str">
        <f ca="1">+IF(OFFSET('Sanitation Data'!$E$28,0,10*ROW('Sanitation Data'!E71))="","",OFFSET('Sanitation Data'!$E$28,0,10*ROW('Sanitation Data'!E71)))</f>
        <v/>
      </c>
      <c r="CQ77" s="369" t="str">
        <f ca="1">+IF(OFFSET('Sanitation Data'!$E$29,0,10*ROW('Sanitation Data'!E71))="","",OFFSET('Sanitation Data'!$E$29,0,10*ROW('Sanitation Data'!E71)))</f>
        <v/>
      </c>
      <c r="CR77" s="369" t="str">
        <f ca="1">+IF(OFFSET('Sanitation Data'!$E$30,0,10*ROW('Sanitation Data'!E71))="","",OFFSET('Sanitation Data'!$E$30,0,10*ROW('Sanitation Data'!E71)))</f>
        <v/>
      </c>
      <c r="CS77" s="369" t="str">
        <f ca="1">+IF(OFFSET('Sanitation Data'!$E$31,0,10*ROW('Sanitation Data'!E71))="","",OFFSET('Sanitation Data'!$E$31,0,10*ROW('Sanitation Data'!E71)))</f>
        <v/>
      </c>
      <c r="CT77" s="369" t="str">
        <f ca="1">+IF(OFFSET('Sanitation Data'!$E$32,0,10*ROW('Sanitation Data'!E71))="","",OFFSET('Sanitation Data'!$E$32,0,10*ROW('Sanitation Data'!E71)))</f>
        <v/>
      </c>
      <c r="CU77" s="369" t="str">
        <f ca="1">+IF(OFFSET('Sanitation Data'!$F$28,0,10*ROW('Sanitation Data'!F71))="","",OFFSET('Sanitation Data'!$F$28,0,10*ROW('Sanitation Data'!F71)))</f>
        <v/>
      </c>
      <c r="CV77" s="369" t="str">
        <f ca="1">+IF(OFFSET('Sanitation Data'!$F$29,0,10*ROW('Sanitation Data'!F71))="","",OFFSET('Sanitation Data'!$F$29,0,10*ROW('Sanitation Data'!F71)))</f>
        <v/>
      </c>
      <c r="CW77" s="369" t="str">
        <f ca="1">+IF(OFFSET('Sanitation Data'!$F$30,0,10*ROW('Sanitation Data'!F71))="","",OFFSET('Sanitation Data'!$F$30,0,10*ROW('Sanitation Data'!F71)))</f>
        <v/>
      </c>
      <c r="CX77" s="369" t="str">
        <f ca="1">+IF(OFFSET('Sanitation Data'!$F$31,0,10*ROW('Sanitation Data'!F71))="","",OFFSET('Sanitation Data'!$F$31,0,10*ROW('Sanitation Data'!F71)))</f>
        <v/>
      </c>
      <c r="CY77" s="369" t="str">
        <f ca="1">+IF(OFFSET('Sanitation Data'!$F$32,0,10*ROW('Sanitation Data'!F71))="","",OFFSET('Sanitation Data'!$F$32,0,10*ROW('Sanitation Data'!F71)))</f>
        <v/>
      </c>
      <c r="CZ77" s="369" t="str">
        <f ca="1">+IF(OFFSET('Sanitation Data'!$G$28,0,10*ROW('Sanitation Data'!G71))="","",OFFSET('Sanitation Data'!$G$28,0,10*ROW('Sanitation Data'!G71)))</f>
        <v/>
      </c>
      <c r="DA77" s="369" t="str">
        <f ca="1">+IF(OFFSET('Sanitation Data'!$G$29,0,10*ROW('Sanitation Data'!G71))="","",OFFSET('Sanitation Data'!$G$29,0,10*ROW('Sanitation Data'!G71)))</f>
        <v/>
      </c>
      <c r="DB77" s="369" t="str">
        <f ca="1">+IF(OFFSET('Sanitation Data'!$G$30,0,10*ROW('Sanitation Data'!G71))="","",OFFSET('Sanitation Data'!$G$30,0,10*ROW('Sanitation Data'!G71)))</f>
        <v/>
      </c>
      <c r="DC77" s="369" t="str">
        <f ca="1">+IF(OFFSET('Sanitation Data'!$G$31,0,10*ROW('Sanitation Data'!G71))="","",OFFSET('Sanitation Data'!$G$31,0,10*ROW('Sanitation Data'!G71)))</f>
        <v/>
      </c>
      <c r="DD77" s="369" t="str">
        <f ca="1">+IF(OFFSET('Sanitation Data'!$G$32,0,10*ROW('Sanitation Data'!G71))="","",OFFSET('Sanitation Data'!$G$32,0,10*ROW('Sanitation Data'!G71)))</f>
        <v/>
      </c>
      <c r="DE77" s="369" t="str">
        <f ca="1">+IF(OFFSET('Sanitation Data'!$H$28,0,10*ROW('Sanitation Data'!H71))="","",OFFSET('Sanitation Data'!$H$28,0,10*ROW('Sanitation Data'!H71)))</f>
        <v/>
      </c>
      <c r="DF77" s="369" t="str">
        <f ca="1">+IF(OFFSET('Sanitation Data'!$H$29,0,10*ROW('Sanitation Data'!H71))="","",OFFSET('Sanitation Data'!$H$29,0,10*ROW('Sanitation Data'!H71)))</f>
        <v/>
      </c>
      <c r="DG77" s="369" t="str">
        <f ca="1">+IF(OFFSET('Sanitation Data'!$H$30,0,10*ROW('Sanitation Data'!H71))="","",OFFSET('Sanitation Data'!$H$30,0,10*ROW('Sanitation Data'!H71)))</f>
        <v/>
      </c>
      <c r="DH77" s="369" t="str">
        <f ca="1">+IF(OFFSET('Sanitation Data'!$H$31,0,10*ROW('Sanitation Data'!H71))="","",OFFSET('Sanitation Data'!$H$31,0,10*ROW('Sanitation Data'!H71)))</f>
        <v/>
      </c>
      <c r="DI77" s="369" t="str">
        <f ca="1">+IF(OFFSET('Sanitation Data'!$H$32,0,10*ROW('Sanitation Data'!H71))="","",OFFSET('Sanitation Data'!$H$32,0,10*ROW('Sanitation Data'!H71)))</f>
        <v/>
      </c>
      <c r="DJ77" s="369" t="str">
        <f ca="1">+IF(OFFSET('Sanitation Data'!$I$28,0,10*ROW('Sanitation Data'!I71))="","",OFFSET('Sanitation Data'!$I$28,0,10*ROW('Sanitation Data'!I71)))</f>
        <v/>
      </c>
      <c r="DK77" s="369" t="str">
        <f ca="1">+IF(OFFSET('Sanitation Data'!$I$29,0,10*ROW('Sanitation Data'!I71))="","",OFFSET('Sanitation Data'!$I$29,0,10*ROW('Sanitation Data'!I71)))</f>
        <v/>
      </c>
      <c r="DL77" s="369" t="str">
        <f ca="1">+IF(OFFSET('Sanitation Data'!$I$30,0,10*ROW('Sanitation Data'!I71))="","",OFFSET('Sanitation Data'!$I$30,0,10*ROW('Sanitation Data'!I71)))</f>
        <v/>
      </c>
      <c r="DM77" s="369" t="str">
        <f ca="1">+IF(OFFSET('Sanitation Data'!$I$31,0,10*ROW('Sanitation Data'!I71))="","",OFFSET('Sanitation Data'!$I$31,0,10*ROW('Sanitation Data'!I71)))</f>
        <v/>
      </c>
      <c r="DN77" s="369" t="str">
        <f ca="1">+IF(OFFSET('Sanitation Data'!$I$32,0,10*ROW('Sanitation Data'!I71))="","",OFFSET('Sanitation Data'!$I$32,0,10*ROW('Sanitation Data'!I71)))</f>
        <v/>
      </c>
      <c r="DO77" s="369" t="str">
        <f ca="1">+IF(OFFSET('Hygiene Data'!$D$11,0,10*ROW('Hygiene Data'!D71))="","",OFFSET('Hygiene Data'!$D$11,0,10*ROW('Hygiene Data'!D71)))</f>
        <v/>
      </c>
      <c r="DP77" s="369" t="str">
        <f ca="1">+IF(OFFSET('Hygiene Data'!$D$12,0,10*ROW('Hygiene Data'!D71))="","",OFFSET('Hygiene Data'!$D$12,0,10*ROW('Hygiene Data'!D71)))</f>
        <v/>
      </c>
      <c r="DQ77" s="369" t="str">
        <f ca="1">+IF(OFFSET('Hygiene Data'!$D$13,0,10*ROW('Hygiene Data'!D71))="","",OFFSET('Hygiene Data'!$D$13,0,10*ROW('Hygiene Data'!D71)))</f>
        <v/>
      </c>
      <c r="DR77" s="369" t="str">
        <f ca="1">+IF(OFFSET('Hygiene Data'!$E$11,0,10*ROW('Hygiene Data'!E71))="","",OFFSET('Hygiene Data'!$E$11,0,10*ROW('Hygiene Data'!E71)))</f>
        <v/>
      </c>
      <c r="DS77" s="369" t="str">
        <f ca="1">+IF(OFFSET('Hygiene Data'!$E$12,0,10*ROW('Hygiene Data'!E71))="","",OFFSET('Hygiene Data'!$E$12,0,10*ROW('Hygiene Data'!E71)))</f>
        <v/>
      </c>
      <c r="DT77" s="369" t="str">
        <f ca="1">+IF(OFFSET('Hygiene Data'!$E$13,0,10*ROW('Hygiene Data'!E71))="","",OFFSET('Hygiene Data'!$E$13,0,10*ROW('Hygiene Data'!E71)))</f>
        <v/>
      </c>
      <c r="DU77" s="369" t="str">
        <f ca="1">+IF(OFFSET('Hygiene Data'!$F$11,0,10*ROW('Hygiene Data'!F71))="","",OFFSET('Hygiene Data'!$F$11,0,10*ROW('Hygiene Data'!F71)))</f>
        <v/>
      </c>
      <c r="DV77" s="369" t="str">
        <f ca="1">+IF(OFFSET('Hygiene Data'!$F$12,0,10*ROW('Hygiene Data'!F71))="","",OFFSET('Hygiene Data'!$F$12,0,10*ROW('Hygiene Data'!F71)))</f>
        <v/>
      </c>
      <c r="DW77" s="369" t="str">
        <f ca="1">+IF(OFFSET('Hygiene Data'!$F$13,0,10*ROW('Hygiene Data'!F71))="","",OFFSET('Hygiene Data'!$F$13,0,10*ROW('Hygiene Data'!F71)))</f>
        <v/>
      </c>
      <c r="DX77" s="369" t="str">
        <f ca="1">+IF(OFFSET('Hygiene Data'!$G$11,0,10*ROW('Hygiene Data'!G71))="","",OFFSET('Hygiene Data'!$G$11,0,10*ROW('Hygiene Data'!G71)))</f>
        <v/>
      </c>
      <c r="DY77" s="369" t="str">
        <f ca="1">+IF(OFFSET('Hygiene Data'!$G$12,0,10*ROW('Hygiene Data'!G71))="","",OFFSET('Hygiene Data'!$G$12,0,10*ROW('Hygiene Data'!G71)))</f>
        <v/>
      </c>
      <c r="DZ77" s="369" t="str">
        <f ca="1">+IF(OFFSET('Hygiene Data'!$G$13,0,10*ROW('Hygiene Data'!G71))="","",OFFSET('Hygiene Data'!$G$13,0,10*ROW('Hygiene Data'!G71)))</f>
        <v/>
      </c>
      <c r="EA77" s="369" t="str">
        <f ca="1">+IF(OFFSET('Hygiene Data'!$H$11,0,10*ROW('Hygiene Data'!H71))="","",OFFSET('Hygiene Data'!$H$11,0,10*ROW('Hygiene Data'!H71)))</f>
        <v/>
      </c>
      <c r="EB77" s="369" t="str">
        <f ca="1">+IF(OFFSET('Hygiene Data'!$H$12,0,10*ROW('Hygiene Data'!H71))="","",OFFSET('Hygiene Data'!$H$12,0,10*ROW('Hygiene Data'!H71)))</f>
        <v/>
      </c>
      <c r="EC77" s="369" t="str">
        <f ca="1">+IF(OFFSET('Hygiene Data'!$H$13,0,10*ROW('Hygiene Data'!H71))="","",OFFSET('Hygiene Data'!$H$13,0,10*ROW('Hygiene Data'!H71)))</f>
        <v/>
      </c>
      <c r="ED77" s="369" t="str">
        <f ca="1">+IF(OFFSET('Hygiene Data'!$I$11,0,10*ROW('Hygiene Data'!I71))="","",OFFSET('Hygiene Data'!$I$11,0,10*ROW('Hygiene Data'!I71)))</f>
        <v/>
      </c>
      <c r="EE77" s="369" t="str">
        <f ca="1">+IF(OFFSET('Hygiene Data'!$I$12,0,10*ROW('Hygiene Data'!I71))="","",OFFSET('Hygiene Data'!$I$12,0,10*ROW('Hygiene Data'!I71)))</f>
        <v/>
      </c>
      <c r="EF77" s="369" t="str">
        <f ca="1">+IF(OFFSET('Hygiene Data'!$I$13,0,10*ROW('Hygiene Data'!I71))="","",OFFSET('Hygiene Data'!$I$13,0,10*ROW('Hygiene Data'!I71)))</f>
        <v/>
      </c>
    </row>
    <row r="78" spans="1:136" x14ac:dyDescent="0.25">
      <c r="A78" s="478" t="str">
        <f ca="1">+IF(OFFSET('Water Data'!$B$2,0,10*ROW('Water Data'!E72))="","",OFFSET('Water Data'!$B$2,0,10*ROW('Water Data'!E72)))</f>
        <v/>
      </c>
      <c r="B78" s="47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5" t="str">
        <f t="shared" ca="1" si="1"/>
        <v/>
      </c>
      <c r="D78" s="50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9" t="str">
        <f ca="1">+IF(OFFSET('Water Data'!$D$27,0,10*ROW('Water Data'!D72))="","",OFFSET('Water Data'!$D$27,0,10*ROW('Water Data'!D72)))</f>
        <v/>
      </c>
      <c r="BT78" s="369" t="str">
        <f ca="1">+IF(OFFSET('Water Data'!$D$28,0,10*ROW('Water Data'!D72))="","",OFFSET('Water Data'!$D$28,0,10*ROW('Water Data'!D72)))</f>
        <v/>
      </c>
      <c r="BU78" s="369" t="str">
        <f ca="1">+IF(OFFSET('Water Data'!$D$29,0,10*ROW('Water Data'!D72))="","",OFFSET('Water Data'!$D$29,0,10*ROW('Water Data'!D72)))</f>
        <v/>
      </c>
      <c r="BV78" s="369" t="str">
        <f ca="1">+IF(OFFSET('Water Data'!$E$27,0,10*ROW('Water Data'!E72))="","",OFFSET('Water Data'!$E$27,0,10*ROW('Water Data'!E72)))</f>
        <v/>
      </c>
      <c r="BW78" s="369" t="str">
        <f ca="1">+IF(OFFSET('Water Data'!$E$28,0,10*ROW('Water Data'!E72))="","",OFFSET('Water Data'!$E$28,0,10*ROW('Water Data'!E72)))</f>
        <v/>
      </c>
      <c r="BX78" s="369" t="str">
        <f ca="1">+IF(OFFSET('Water Data'!$E$29,0,10*ROW('Water Data'!E72))="","",OFFSET('Water Data'!$E$29,0,10*ROW('Water Data'!E72)))</f>
        <v/>
      </c>
      <c r="BY78" s="369" t="str">
        <f ca="1">+IF(OFFSET('Water Data'!$F$27,0,10*ROW('Water Data'!F72))="","",OFFSET('Water Data'!$F$27,0,10*ROW('Water Data'!F72)))</f>
        <v/>
      </c>
      <c r="BZ78" s="369" t="str">
        <f ca="1">+IF(OFFSET('Water Data'!$F$28,0,10*ROW('Water Data'!F72))="","",OFFSET('Water Data'!$F$28,0,10*ROW('Water Data'!F72)))</f>
        <v/>
      </c>
      <c r="CA78" s="369" t="str">
        <f ca="1">+IF(OFFSET('Water Data'!$F$29,0,10*ROW('Water Data'!F72))="","",OFFSET('Water Data'!$F$29,0,10*ROW('Water Data'!F72)))</f>
        <v/>
      </c>
      <c r="CB78" s="369" t="str">
        <f ca="1">+IF(OFFSET('Water Data'!$G$27,0,10*ROW('Water Data'!G72))="","",OFFSET('Water Data'!$G$27,0,10*ROW('Water Data'!G72)))</f>
        <v/>
      </c>
      <c r="CC78" s="369" t="str">
        <f ca="1">+IF(OFFSET('Water Data'!$G$28,0,10*ROW('Water Data'!G72))="","",OFFSET('Water Data'!$G$28,0,10*ROW('Water Data'!G72)))</f>
        <v/>
      </c>
      <c r="CD78" s="369" t="str">
        <f ca="1">+IF(OFFSET('Water Data'!$G$29,0,10*ROW('Water Data'!G72))="","",OFFSET('Water Data'!$G$29,0,10*ROW('Water Data'!G72)))</f>
        <v/>
      </c>
      <c r="CE78" s="369" t="str">
        <f ca="1">+IF(OFFSET('Water Data'!$H$27,0,10*ROW('Water Data'!H72))="","",OFFSET('Water Data'!$H$27,0,10*ROW('Water Data'!H72)))</f>
        <v/>
      </c>
      <c r="CF78" s="369" t="str">
        <f ca="1">+IF(OFFSET('Water Data'!$H$28,0,10*ROW('Water Data'!H72))="","",OFFSET('Water Data'!$H$28,0,10*ROW('Water Data'!H72)))</f>
        <v/>
      </c>
      <c r="CG78" s="369" t="str">
        <f ca="1">+IF(OFFSET('Water Data'!$H$29,0,10*ROW('Water Data'!H72))="","",OFFSET('Water Data'!$H$29,0,10*ROW('Water Data'!H72)))</f>
        <v/>
      </c>
      <c r="CH78" s="369" t="str">
        <f ca="1">+IF(OFFSET('Water Data'!$I$27,0,10*ROW('Water Data'!I72))="","",OFFSET('Water Data'!$I$27,0,10*ROW('Water Data'!I72)))</f>
        <v/>
      </c>
      <c r="CI78" s="369" t="str">
        <f ca="1">+IF(OFFSET('Water Data'!$I$28,0,10*ROW('Water Data'!I72))="","",OFFSET('Water Data'!$I$28,0,10*ROW('Water Data'!I72)))</f>
        <v/>
      </c>
      <c r="CJ78" s="369" t="str">
        <f ca="1">+IF(OFFSET('Water Data'!$I$29,0,10*ROW('Water Data'!I72))="","",OFFSET('Water Data'!$I$29,0,10*ROW('Water Data'!I72)))</f>
        <v/>
      </c>
      <c r="CK78" s="369" t="str">
        <f ca="1">+IF(OFFSET('Sanitation Data'!$D$28,0,10*ROW('Sanitation Data'!D72))="","",OFFSET('Sanitation Data'!$D$28,0,10*ROW('Sanitation Data'!D72)))</f>
        <v/>
      </c>
      <c r="CL78" s="369" t="str">
        <f ca="1">+IF(OFFSET('Sanitation Data'!$D$29,0,10*ROW('Sanitation Data'!D72))="","",OFFSET('Sanitation Data'!$D$29,0,10*ROW('Sanitation Data'!D72)))</f>
        <v/>
      </c>
      <c r="CM78" s="369" t="str">
        <f ca="1">+IF(OFFSET('Sanitation Data'!$D$30,0,10*ROW('Sanitation Data'!D72))="","",OFFSET('Sanitation Data'!$D$30,0,10*ROW('Sanitation Data'!D72)))</f>
        <v/>
      </c>
      <c r="CN78" s="369" t="str">
        <f ca="1">+IF(OFFSET('Sanitation Data'!$D$31,0,10*ROW('Sanitation Data'!D72))="","",OFFSET('Sanitation Data'!$D$31,0,10*ROW('Sanitation Data'!D72)))</f>
        <v/>
      </c>
      <c r="CO78" s="369" t="str">
        <f ca="1">+IF(OFFSET('Sanitation Data'!$D$32,0,10*ROW('Sanitation Data'!D72))="","",OFFSET('Sanitation Data'!$D$32,0,10*ROW('Sanitation Data'!D72)))</f>
        <v/>
      </c>
      <c r="CP78" s="369" t="str">
        <f ca="1">+IF(OFFSET('Sanitation Data'!$E$28,0,10*ROW('Sanitation Data'!E72))="","",OFFSET('Sanitation Data'!$E$28,0,10*ROW('Sanitation Data'!E72)))</f>
        <v/>
      </c>
      <c r="CQ78" s="369" t="str">
        <f ca="1">+IF(OFFSET('Sanitation Data'!$E$29,0,10*ROW('Sanitation Data'!E72))="","",OFFSET('Sanitation Data'!$E$29,0,10*ROW('Sanitation Data'!E72)))</f>
        <v/>
      </c>
      <c r="CR78" s="369" t="str">
        <f ca="1">+IF(OFFSET('Sanitation Data'!$E$30,0,10*ROW('Sanitation Data'!E72))="","",OFFSET('Sanitation Data'!$E$30,0,10*ROW('Sanitation Data'!E72)))</f>
        <v/>
      </c>
      <c r="CS78" s="369" t="str">
        <f ca="1">+IF(OFFSET('Sanitation Data'!$E$31,0,10*ROW('Sanitation Data'!E72))="","",OFFSET('Sanitation Data'!$E$31,0,10*ROW('Sanitation Data'!E72)))</f>
        <v/>
      </c>
      <c r="CT78" s="369" t="str">
        <f ca="1">+IF(OFFSET('Sanitation Data'!$E$32,0,10*ROW('Sanitation Data'!E72))="","",OFFSET('Sanitation Data'!$E$32,0,10*ROW('Sanitation Data'!E72)))</f>
        <v/>
      </c>
      <c r="CU78" s="369" t="str">
        <f ca="1">+IF(OFFSET('Sanitation Data'!$F$28,0,10*ROW('Sanitation Data'!F72))="","",OFFSET('Sanitation Data'!$F$28,0,10*ROW('Sanitation Data'!F72)))</f>
        <v/>
      </c>
      <c r="CV78" s="369" t="str">
        <f ca="1">+IF(OFFSET('Sanitation Data'!$F$29,0,10*ROW('Sanitation Data'!F72))="","",OFFSET('Sanitation Data'!$F$29,0,10*ROW('Sanitation Data'!F72)))</f>
        <v/>
      </c>
      <c r="CW78" s="369" t="str">
        <f ca="1">+IF(OFFSET('Sanitation Data'!$F$30,0,10*ROW('Sanitation Data'!F72))="","",OFFSET('Sanitation Data'!$F$30,0,10*ROW('Sanitation Data'!F72)))</f>
        <v/>
      </c>
      <c r="CX78" s="369" t="str">
        <f ca="1">+IF(OFFSET('Sanitation Data'!$F$31,0,10*ROW('Sanitation Data'!F72))="","",OFFSET('Sanitation Data'!$F$31,0,10*ROW('Sanitation Data'!F72)))</f>
        <v/>
      </c>
      <c r="CY78" s="369" t="str">
        <f ca="1">+IF(OFFSET('Sanitation Data'!$F$32,0,10*ROW('Sanitation Data'!F72))="","",OFFSET('Sanitation Data'!$F$32,0,10*ROW('Sanitation Data'!F72)))</f>
        <v/>
      </c>
      <c r="CZ78" s="369" t="str">
        <f ca="1">+IF(OFFSET('Sanitation Data'!$G$28,0,10*ROW('Sanitation Data'!G72))="","",OFFSET('Sanitation Data'!$G$28,0,10*ROW('Sanitation Data'!G72)))</f>
        <v/>
      </c>
      <c r="DA78" s="369" t="str">
        <f ca="1">+IF(OFFSET('Sanitation Data'!$G$29,0,10*ROW('Sanitation Data'!G72))="","",OFFSET('Sanitation Data'!$G$29,0,10*ROW('Sanitation Data'!G72)))</f>
        <v/>
      </c>
      <c r="DB78" s="369" t="str">
        <f ca="1">+IF(OFFSET('Sanitation Data'!$G$30,0,10*ROW('Sanitation Data'!G72))="","",OFFSET('Sanitation Data'!$G$30,0,10*ROW('Sanitation Data'!G72)))</f>
        <v/>
      </c>
      <c r="DC78" s="369" t="str">
        <f ca="1">+IF(OFFSET('Sanitation Data'!$G$31,0,10*ROW('Sanitation Data'!G72))="","",OFFSET('Sanitation Data'!$G$31,0,10*ROW('Sanitation Data'!G72)))</f>
        <v/>
      </c>
      <c r="DD78" s="369" t="str">
        <f ca="1">+IF(OFFSET('Sanitation Data'!$G$32,0,10*ROW('Sanitation Data'!G72))="","",OFFSET('Sanitation Data'!$G$32,0,10*ROW('Sanitation Data'!G72)))</f>
        <v/>
      </c>
      <c r="DE78" s="369" t="str">
        <f ca="1">+IF(OFFSET('Sanitation Data'!$H$28,0,10*ROW('Sanitation Data'!H72))="","",OFFSET('Sanitation Data'!$H$28,0,10*ROW('Sanitation Data'!H72)))</f>
        <v/>
      </c>
      <c r="DF78" s="369" t="str">
        <f ca="1">+IF(OFFSET('Sanitation Data'!$H$29,0,10*ROW('Sanitation Data'!H72))="","",OFFSET('Sanitation Data'!$H$29,0,10*ROW('Sanitation Data'!H72)))</f>
        <v/>
      </c>
      <c r="DG78" s="369" t="str">
        <f ca="1">+IF(OFFSET('Sanitation Data'!$H$30,0,10*ROW('Sanitation Data'!H72))="","",OFFSET('Sanitation Data'!$H$30,0,10*ROW('Sanitation Data'!H72)))</f>
        <v/>
      </c>
      <c r="DH78" s="369" t="str">
        <f ca="1">+IF(OFFSET('Sanitation Data'!$H$31,0,10*ROW('Sanitation Data'!H72))="","",OFFSET('Sanitation Data'!$H$31,0,10*ROW('Sanitation Data'!H72)))</f>
        <v/>
      </c>
      <c r="DI78" s="369" t="str">
        <f ca="1">+IF(OFFSET('Sanitation Data'!$H$32,0,10*ROW('Sanitation Data'!H72))="","",OFFSET('Sanitation Data'!$H$32,0,10*ROW('Sanitation Data'!H72)))</f>
        <v/>
      </c>
      <c r="DJ78" s="369" t="str">
        <f ca="1">+IF(OFFSET('Sanitation Data'!$I$28,0,10*ROW('Sanitation Data'!I72))="","",OFFSET('Sanitation Data'!$I$28,0,10*ROW('Sanitation Data'!I72)))</f>
        <v/>
      </c>
      <c r="DK78" s="369" t="str">
        <f ca="1">+IF(OFFSET('Sanitation Data'!$I$29,0,10*ROW('Sanitation Data'!I72))="","",OFFSET('Sanitation Data'!$I$29,0,10*ROW('Sanitation Data'!I72)))</f>
        <v/>
      </c>
      <c r="DL78" s="369" t="str">
        <f ca="1">+IF(OFFSET('Sanitation Data'!$I$30,0,10*ROW('Sanitation Data'!I72))="","",OFFSET('Sanitation Data'!$I$30,0,10*ROW('Sanitation Data'!I72)))</f>
        <v/>
      </c>
      <c r="DM78" s="369" t="str">
        <f ca="1">+IF(OFFSET('Sanitation Data'!$I$31,0,10*ROW('Sanitation Data'!I72))="","",OFFSET('Sanitation Data'!$I$31,0,10*ROW('Sanitation Data'!I72)))</f>
        <v/>
      </c>
      <c r="DN78" s="369" t="str">
        <f ca="1">+IF(OFFSET('Sanitation Data'!$I$32,0,10*ROW('Sanitation Data'!I72))="","",OFFSET('Sanitation Data'!$I$32,0,10*ROW('Sanitation Data'!I72)))</f>
        <v/>
      </c>
      <c r="DO78" s="369" t="str">
        <f ca="1">+IF(OFFSET('Hygiene Data'!$D$11,0,10*ROW('Hygiene Data'!D72))="","",OFFSET('Hygiene Data'!$D$11,0,10*ROW('Hygiene Data'!D72)))</f>
        <v/>
      </c>
      <c r="DP78" s="369" t="str">
        <f ca="1">+IF(OFFSET('Hygiene Data'!$D$12,0,10*ROW('Hygiene Data'!D72))="","",OFFSET('Hygiene Data'!$D$12,0,10*ROW('Hygiene Data'!D72)))</f>
        <v/>
      </c>
      <c r="DQ78" s="369" t="str">
        <f ca="1">+IF(OFFSET('Hygiene Data'!$D$13,0,10*ROW('Hygiene Data'!D72))="","",OFFSET('Hygiene Data'!$D$13,0,10*ROW('Hygiene Data'!D72)))</f>
        <v/>
      </c>
      <c r="DR78" s="369" t="str">
        <f ca="1">+IF(OFFSET('Hygiene Data'!$E$11,0,10*ROW('Hygiene Data'!E72))="","",OFFSET('Hygiene Data'!$E$11,0,10*ROW('Hygiene Data'!E72)))</f>
        <v/>
      </c>
      <c r="DS78" s="369" t="str">
        <f ca="1">+IF(OFFSET('Hygiene Data'!$E$12,0,10*ROW('Hygiene Data'!E72))="","",OFFSET('Hygiene Data'!$E$12,0,10*ROW('Hygiene Data'!E72)))</f>
        <v/>
      </c>
      <c r="DT78" s="369" t="str">
        <f ca="1">+IF(OFFSET('Hygiene Data'!$E$13,0,10*ROW('Hygiene Data'!E72))="","",OFFSET('Hygiene Data'!$E$13,0,10*ROW('Hygiene Data'!E72)))</f>
        <v/>
      </c>
      <c r="DU78" s="369" t="str">
        <f ca="1">+IF(OFFSET('Hygiene Data'!$F$11,0,10*ROW('Hygiene Data'!F72))="","",OFFSET('Hygiene Data'!$F$11,0,10*ROW('Hygiene Data'!F72)))</f>
        <v/>
      </c>
      <c r="DV78" s="369" t="str">
        <f ca="1">+IF(OFFSET('Hygiene Data'!$F$12,0,10*ROW('Hygiene Data'!F72))="","",OFFSET('Hygiene Data'!$F$12,0,10*ROW('Hygiene Data'!F72)))</f>
        <v/>
      </c>
      <c r="DW78" s="369" t="str">
        <f ca="1">+IF(OFFSET('Hygiene Data'!$F$13,0,10*ROW('Hygiene Data'!F72))="","",OFFSET('Hygiene Data'!$F$13,0,10*ROW('Hygiene Data'!F72)))</f>
        <v/>
      </c>
      <c r="DX78" s="369" t="str">
        <f ca="1">+IF(OFFSET('Hygiene Data'!$G$11,0,10*ROW('Hygiene Data'!G72))="","",OFFSET('Hygiene Data'!$G$11,0,10*ROW('Hygiene Data'!G72)))</f>
        <v/>
      </c>
      <c r="DY78" s="369" t="str">
        <f ca="1">+IF(OFFSET('Hygiene Data'!$G$12,0,10*ROW('Hygiene Data'!G72))="","",OFFSET('Hygiene Data'!$G$12,0,10*ROW('Hygiene Data'!G72)))</f>
        <v/>
      </c>
      <c r="DZ78" s="369" t="str">
        <f ca="1">+IF(OFFSET('Hygiene Data'!$G$13,0,10*ROW('Hygiene Data'!G72))="","",OFFSET('Hygiene Data'!$G$13,0,10*ROW('Hygiene Data'!G72)))</f>
        <v/>
      </c>
      <c r="EA78" s="369" t="str">
        <f ca="1">+IF(OFFSET('Hygiene Data'!$H$11,0,10*ROW('Hygiene Data'!H72))="","",OFFSET('Hygiene Data'!$H$11,0,10*ROW('Hygiene Data'!H72)))</f>
        <v/>
      </c>
      <c r="EB78" s="369" t="str">
        <f ca="1">+IF(OFFSET('Hygiene Data'!$H$12,0,10*ROW('Hygiene Data'!H72))="","",OFFSET('Hygiene Data'!$H$12,0,10*ROW('Hygiene Data'!H72)))</f>
        <v/>
      </c>
      <c r="EC78" s="369" t="str">
        <f ca="1">+IF(OFFSET('Hygiene Data'!$H$13,0,10*ROW('Hygiene Data'!H72))="","",OFFSET('Hygiene Data'!$H$13,0,10*ROW('Hygiene Data'!H72)))</f>
        <v/>
      </c>
      <c r="ED78" s="369" t="str">
        <f ca="1">+IF(OFFSET('Hygiene Data'!$I$11,0,10*ROW('Hygiene Data'!I72))="","",OFFSET('Hygiene Data'!$I$11,0,10*ROW('Hygiene Data'!I72)))</f>
        <v/>
      </c>
      <c r="EE78" s="369" t="str">
        <f ca="1">+IF(OFFSET('Hygiene Data'!$I$12,0,10*ROW('Hygiene Data'!I72))="","",OFFSET('Hygiene Data'!$I$12,0,10*ROW('Hygiene Data'!I72)))</f>
        <v/>
      </c>
      <c r="EF78" s="369" t="str">
        <f ca="1">+IF(OFFSET('Hygiene Data'!$I$13,0,10*ROW('Hygiene Data'!I72))="","",OFFSET('Hygiene Data'!$I$13,0,10*ROW('Hygiene Data'!I72)))</f>
        <v/>
      </c>
    </row>
    <row r="79" spans="1:136" x14ac:dyDescent="0.25">
      <c r="A79" s="478" t="str">
        <f ca="1">+IF(OFFSET('Water Data'!$B$2,0,10*ROW('Water Data'!E73))="","",OFFSET('Water Data'!$B$2,0,10*ROW('Water Data'!E73)))</f>
        <v/>
      </c>
      <c r="B79" s="47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5" t="str">
        <f t="shared" ca="1" si="1"/>
        <v/>
      </c>
      <c r="D79" s="50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9" t="str">
        <f ca="1">+IF(OFFSET('Water Data'!$D$27,0,10*ROW('Water Data'!D73))="","",OFFSET('Water Data'!$D$27,0,10*ROW('Water Data'!D73)))</f>
        <v/>
      </c>
      <c r="BT79" s="369" t="str">
        <f ca="1">+IF(OFFSET('Water Data'!$D$28,0,10*ROW('Water Data'!D73))="","",OFFSET('Water Data'!$D$28,0,10*ROW('Water Data'!D73)))</f>
        <v/>
      </c>
      <c r="BU79" s="369" t="str">
        <f ca="1">+IF(OFFSET('Water Data'!$D$29,0,10*ROW('Water Data'!D73))="","",OFFSET('Water Data'!$D$29,0,10*ROW('Water Data'!D73)))</f>
        <v/>
      </c>
      <c r="BV79" s="369" t="str">
        <f ca="1">+IF(OFFSET('Water Data'!$E$27,0,10*ROW('Water Data'!E73))="","",OFFSET('Water Data'!$E$27,0,10*ROW('Water Data'!E73)))</f>
        <v/>
      </c>
      <c r="BW79" s="369" t="str">
        <f ca="1">+IF(OFFSET('Water Data'!$E$28,0,10*ROW('Water Data'!E73))="","",OFFSET('Water Data'!$E$28,0,10*ROW('Water Data'!E73)))</f>
        <v/>
      </c>
      <c r="BX79" s="369" t="str">
        <f ca="1">+IF(OFFSET('Water Data'!$E$29,0,10*ROW('Water Data'!E73))="","",OFFSET('Water Data'!$E$29,0,10*ROW('Water Data'!E73)))</f>
        <v/>
      </c>
      <c r="BY79" s="369" t="str">
        <f ca="1">+IF(OFFSET('Water Data'!$F$27,0,10*ROW('Water Data'!F73))="","",OFFSET('Water Data'!$F$27,0,10*ROW('Water Data'!F73)))</f>
        <v/>
      </c>
      <c r="BZ79" s="369" t="str">
        <f ca="1">+IF(OFFSET('Water Data'!$F$28,0,10*ROW('Water Data'!F73))="","",OFFSET('Water Data'!$F$28,0,10*ROW('Water Data'!F73)))</f>
        <v/>
      </c>
      <c r="CA79" s="369" t="str">
        <f ca="1">+IF(OFFSET('Water Data'!$F$29,0,10*ROW('Water Data'!F73))="","",OFFSET('Water Data'!$F$29,0,10*ROW('Water Data'!F73)))</f>
        <v/>
      </c>
      <c r="CB79" s="369" t="str">
        <f ca="1">+IF(OFFSET('Water Data'!$G$27,0,10*ROW('Water Data'!G73))="","",OFFSET('Water Data'!$G$27,0,10*ROW('Water Data'!G73)))</f>
        <v/>
      </c>
      <c r="CC79" s="369" t="str">
        <f ca="1">+IF(OFFSET('Water Data'!$G$28,0,10*ROW('Water Data'!G73))="","",OFFSET('Water Data'!$G$28,0,10*ROW('Water Data'!G73)))</f>
        <v/>
      </c>
      <c r="CD79" s="369" t="str">
        <f ca="1">+IF(OFFSET('Water Data'!$G$29,0,10*ROW('Water Data'!G73))="","",OFFSET('Water Data'!$G$29,0,10*ROW('Water Data'!G73)))</f>
        <v/>
      </c>
      <c r="CE79" s="369" t="str">
        <f ca="1">+IF(OFFSET('Water Data'!$H$27,0,10*ROW('Water Data'!H73))="","",OFFSET('Water Data'!$H$27,0,10*ROW('Water Data'!H73)))</f>
        <v/>
      </c>
      <c r="CF79" s="369" t="str">
        <f ca="1">+IF(OFFSET('Water Data'!$H$28,0,10*ROW('Water Data'!H73))="","",OFFSET('Water Data'!$H$28,0,10*ROW('Water Data'!H73)))</f>
        <v/>
      </c>
      <c r="CG79" s="369" t="str">
        <f ca="1">+IF(OFFSET('Water Data'!$H$29,0,10*ROW('Water Data'!H73))="","",OFFSET('Water Data'!$H$29,0,10*ROW('Water Data'!H73)))</f>
        <v/>
      </c>
      <c r="CH79" s="369" t="str">
        <f ca="1">+IF(OFFSET('Water Data'!$I$27,0,10*ROW('Water Data'!I73))="","",OFFSET('Water Data'!$I$27,0,10*ROW('Water Data'!I73)))</f>
        <v/>
      </c>
      <c r="CI79" s="369" t="str">
        <f ca="1">+IF(OFFSET('Water Data'!$I$28,0,10*ROW('Water Data'!I73))="","",OFFSET('Water Data'!$I$28,0,10*ROW('Water Data'!I73)))</f>
        <v/>
      </c>
      <c r="CJ79" s="369" t="str">
        <f ca="1">+IF(OFFSET('Water Data'!$I$29,0,10*ROW('Water Data'!I73))="","",OFFSET('Water Data'!$I$29,0,10*ROW('Water Data'!I73)))</f>
        <v/>
      </c>
      <c r="CK79" s="369" t="str">
        <f ca="1">+IF(OFFSET('Sanitation Data'!$D$28,0,10*ROW('Sanitation Data'!D73))="","",OFFSET('Sanitation Data'!$D$28,0,10*ROW('Sanitation Data'!D73)))</f>
        <v/>
      </c>
      <c r="CL79" s="369" t="str">
        <f ca="1">+IF(OFFSET('Sanitation Data'!$D$29,0,10*ROW('Sanitation Data'!D73))="","",OFFSET('Sanitation Data'!$D$29,0,10*ROW('Sanitation Data'!D73)))</f>
        <v/>
      </c>
      <c r="CM79" s="369" t="str">
        <f ca="1">+IF(OFFSET('Sanitation Data'!$D$30,0,10*ROW('Sanitation Data'!D73))="","",OFFSET('Sanitation Data'!$D$30,0,10*ROW('Sanitation Data'!D73)))</f>
        <v/>
      </c>
      <c r="CN79" s="369" t="str">
        <f ca="1">+IF(OFFSET('Sanitation Data'!$D$31,0,10*ROW('Sanitation Data'!D73))="","",OFFSET('Sanitation Data'!$D$31,0,10*ROW('Sanitation Data'!D73)))</f>
        <v/>
      </c>
      <c r="CO79" s="369" t="str">
        <f ca="1">+IF(OFFSET('Sanitation Data'!$D$32,0,10*ROW('Sanitation Data'!D73))="","",OFFSET('Sanitation Data'!$D$32,0,10*ROW('Sanitation Data'!D73)))</f>
        <v/>
      </c>
      <c r="CP79" s="369" t="str">
        <f ca="1">+IF(OFFSET('Sanitation Data'!$E$28,0,10*ROW('Sanitation Data'!E73))="","",OFFSET('Sanitation Data'!$E$28,0,10*ROW('Sanitation Data'!E73)))</f>
        <v/>
      </c>
      <c r="CQ79" s="369" t="str">
        <f ca="1">+IF(OFFSET('Sanitation Data'!$E$29,0,10*ROW('Sanitation Data'!E73))="","",OFFSET('Sanitation Data'!$E$29,0,10*ROW('Sanitation Data'!E73)))</f>
        <v/>
      </c>
      <c r="CR79" s="369" t="str">
        <f ca="1">+IF(OFFSET('Sanitation Data'!$E$30,0,10*ROW('Sanitation Data'!E73))="","",OFFSET('Sanitation Data'!$E$30,0,10*ROW('Sanitation Data'!E73)))</f>
        <v/>
      </c>
      <c r="CS79" s="369" t="str">
        <f ca="1">+IF(OFFSET('Sanitation Data'!$E$31,0,10*ROW('Sanitation Data'!E73))="","",OFFSET('Sanitation Data'!$E$31,0,10*ROW('Sanitation Data'!E73)))</f>
        <v/>
      </c>
      <c r="CT79" s="369" t="str">
        <f ca="1">+IF(OFFSET('Sanitation Data'!$E$32,0,10*ROW('Sanitation Data'!E73))="","",OFFSET('Sanitation Data'!$E$32,0,10*ROW('Sanitation Data'!E73)))</f>
        <v/>
      </c>
      <c r="CU79" s="369" t="str">
        <f ca="1">+IF(OFFSET('Sanitation Data'!$F$28,0,10*ROW('Sanitation Data'!F73))="","",OFFSET('Sanitation Data'!$F$28,0,10*ROW('Sanitation Data'!F73)))</f>
        <v/>
      </c>
      <c r="CV79" s="369" t="str">
        <f ca="1">+IF(OFFSET('Sanitation Data'!$F$29,0,10*ROW('Sanitation Data'!F73))="","",OFFSET('Sanitation Data'!$F$29,0,10*ROW('Sanitation Data'!F73)))</f>
        <v/>
      </c>
      <c r="CW79" s="369" t="str">
        <f ca="1">+IF(OFFSET('Sanitation Data'!$F$30,0,10*ROW('Sanitation Data'!F73))="","",OFFSET('Sanitation Data'!$F$30,0,10*ROW('Sanitation Data'!F73)))</f>
        <v/>
      </c>
      <c r="CX79" s="369" t="str">
        <f ca="1">+IF(OFFSET('Sanitation Data'!$F$31,0,10*ROW('Sanitation Data'!F73))="","",OFFSET('Sanitation Data'!$F$31,0,10*ROW('Sanitation Data'!F73)))</f>
        <v/>
      </c>
      <c r="CY79" s="369" t="str">
        <f ca="1">+IF(OFFSET('Sanitation Data'!$F$32,0,10*ROW('Sanitation Data'!F73))="","",OFFSET('Sanitation Data'!$F$32,0,10*ROW('Sanitation Data'!F73)))</f>
        <v/>
      </c>
      <c r="CZ79" s="369" t="str">
        <f ca="1">+IF(OFFSET('Sanitation Data'!$G$28,0,10*ROW('Sanitation Data'!G73))="","",OFFSET('Sanitation Data'!$G$28,0,10*ROW('Sanitation Data'!G73)))</f>
        <v/>
      </c>
      <c r="DA79" s="369" t="str">
        <f ca="1">+IF(OFFSET('Sanitation Data'!$G$29,0,10*ROW('Sanitation Data'!G73))="","",OFFSET('Sanitation Data'!$G$29,0,10*ROW('Sanitation Data'!G73)))</f>
        <v/>
      </c>
      <c r="DB79" s="369" t="str">
        <f ca="1">+IF(OFFSET('Sanitation Data'!$G$30,0,10*ROW('Sanitation Data'!G73))="","",OFFSET('Sanitation Data'!$G$30,0,10*ROW('Sanitation Data'!G73)))</f>
        <v/>
      </c>
      <c r="DC79" s="369" t="str">
        <f ca="1">+IF(OFFSET('Sanitation Data'!$G$31,0,10*ROW('Sanitation Data'!G73))="","",OFFSET('Sanitation Data'!$G$31,0,10*ROW('Sanitation Data'!G73)))</f>
        <v/>
      </c>
      <c r="DD79" s="369" t="str">
        <f ca="1">+IF(OFFSET('Sanitation Data'!$G$32,0,10*ROW('Sanitation Data'!G73))="","",OFFSET('Sanitation Data'!$G$32,0,10*ROW('Sanitation Data'!G73)))</f>
        <v/>
      </c>
      <c r="DE79" s="369" t="str">
        <f ca="1">+IF(OFFSET('Sanitation Data'!$H$28,0,10*ROW('Sanitation Data'!H73))="","",OFFSET('Sanitation Data'!$H$28,0,10*ROW('Sanitation Data'!H73)))</f>
        <v/>
      </c>
      <c r="DF79" s="369" t="str">
        <f ca="1">+IF(OFFSET('Sanitation Data'!$H$29,0,10*ROW('Sanitation Data'!H73))="","",OFFSET('Sanitation Data'!$H$29,0,10*ROW('Sanitation Data'!H73)))</f>
        <v/>
      </c>
      <c r="DG79" s="369" t="str">
        <f ca="1">+IF(OFFSET('Sanitation Data'!$H$30,0,10*ROW('Sanitation Data'!H73))="","",OFFSET('Sanitation Data'!$H$30,0,10*ROW('Sanitation Data'!H73)))</f>
        <v/>
      </c>
      <c r="DH79" s="369" t="str">
        <f ca="1">+IF(OFFSET('Sanitation Data'!$H$31,0,10*ROW('Sanitation Data'!H73))="","",OFFSET('Sanitation Data'!$H$31,0,10*ROW('Sanitation Data'!H73)))</f>
        <v/>
      </c>
      <c r="DI79" s="369" t="str">
        <f ca="1">+IF(OFFSET('Sanitation Data'!$H$32,0,10*ROW('Sanitation Data'!H73))="","",OFFSET('Sanitation Data'!$H$32,0,10*ROW('Sanitation Data'!H73)))</f>
        <v/>
      </c>
      <c r="DJ79" s="369" t="str">
        <f ca="1">+IF(OFFSET('Sanitation Data'!$I$28,0,10*ROW('Sanitation Data'!I73))="","",OFFSET('Sanitation Data'!$I$28,0,10*ROW('Sanitation Data'!I73)))</f>
        <v/>
      </c>
      <c r="DK79" s="369" t="str">
        <f ca="1">+IF(OFFSET('Sanitation Data'!$I$29,0,10*ROW('Sanitation Data'!I73))="","",OFFSET('Sanitation Data'!$I$29,0,10*ROW('Sanitation Data'!I73)))</f>
        <v/>
      </c>
      <c r="DL79" s="369" t="str">
        <f ca="1">+IF(OFFSET('Sanitation Data'!$I$30,0,10*ROW('Sanitation Data'!I73))="","",OFFSET('Sanitation Data'!$I$30,0,10*ROW('Sanitation Data'!I73)))</f>
        <v/>
      </c>
      <c r="DM79" s="369" t="str">
        <f ca="1">+IF(OFFSET('Sanitation Data'!$I$31,0,10*ROW('Sanitation Data'!I73))="","",OFFSET('Sanitation Data'!$I$31,0,10*ROW('Sanitation Data'!I73)))</f>
        <v/>
      </c>
      <c r="DN79" s="369" t="str">
        <f ca="1">+IF(OFFSET('Sanitation Data'!$I$32,0,10*ROW('Sanitation Data'!I73))="","",OFFSET('Sanitation Data'!$I$32,0,10*ROW('Sanitation Data'!I73)))</f>
        <v/>
      </c>
      <c r="DO79" s="369" t="str">
        <f ca="1">+IF(OFFSET('Hygiene Data'!$D$11,0,10*ROW('Hygiene Data'!D73))="","",OFFSET('Hygiene Data'!$D$11,0,10*ROW('Hygiene Data'!D73)))</f>
        <v/>
      </c>
      <c r="DP79" s="369" t="str">
        <f ca="1">+IF(OFFSET('Hygiene Data'!$D$12,0,10*ROW('Hygiene Data'!D73))="","",OFFSET('Hygiene Data'!$D$12,0,10*ROW('Hygiene Data'!D73)))</f>
        <v/>
      </c>
      <c r="DQ79" s="369" t="str">
        <f ca="1">+IF(OFFSET('Hygiene Data'!$D$13,0,10*ROW('Hygiene Data'!D73))="","",OFFSET('Hygiene Data'!$D$13,0,10*ROW('Hygiene Data'!D73)))</f>
        <v/>
      </c>
      <c r="DR79" s="369" t="str">
        <f ca="1">+IF(OFFSET('Hygiene Data'!$E$11,0,10*ROW('Hygiene Data'!E73))="","",OFFSET('Hygiene Data'!$E$11,0,10*ROW('Hygiene Data'!E73)))</f>
        <v/>
      </c>
      <c r="DS79" s="369" t="str">
        <f ca="1">+IF(OFFSET('Hygiene Data'!$E$12,0,10*ROW('Hygiene Data'!E73))="","",OFFSET('Hygiene Data'!$E$12,0,10*ROW('Hygiene Data'!E73)))</f>
        <v/>
      </c>
      <c r="DT79" s="369" t="str">
        <f ca="1">+IF(OFFSET('Hygiene Data'!$E$13,0,10*ROW('Hygiene Data'!E73))="","",OFFSET('Hygiene Data'!$E$13,0,10*ROW('Hygiene Data'!E73)))</f>
        <v/>
      </c>
      <c r="DU79" s="369" t="str">
        <f ca="1">+IF(OFFSET('Hygiene Data'!$F$11,0,10*ROW('Hygiene Data'!F73))="","",OFFSET('Hygiene Data'!$F$11,0,10*ROW('Hygiene Data'!F73)))</f>
        <v/>
      </c>
      <c r="DV79" s="369" t="str">
        <f ca="1">+IF(OFFSET('Hygiene Data'!$F$12,0,10*ROW('Hygiene Data'!F73))="","",OFFSET('Hygiene Data'!$F$12,0,10*ROW('Hygiene Data'!F73)))</f>
        <v/>
      </c>
      <c r="DW79" s="369" t="str">
        <f ca="1">+IF(OFFSET('Hygiene Data'!$F$13,0,10*ROW('Hygiene Data'!F73))="","",OFFSET('Hygiene Data'!$F$13,0,10*ROW('Hygiene Data'!F73)))</f>
        <v/>
      </c>
      <c r="DX79" s="369" t="str">
        <f ca="1">+IF(OFFSET('Hygiene Data'!$G$11,0,10*ROW('Hygiene Data'!G73))="","",OFFSET('Hygiene Data'!$G$11,0,10*ROW('Hygiene Data'!G73)))</f>
        <v/>
      </c>
      <c r="DY79" s="369" t="str">
        <f ca="1">+IF(OFFSET('Hygiene Data'!$G$12,0,10*ROW('Hygiene Data'!G73))="","",OFFSET('Hygiene Data'!$G$12,0,10*ROW('Hygiene Data'!G73)))</f>
        <v/>
      </c>
      <c r="DZ79" s="369" t="str">
        <f ca="1">+IF(OFFSET('Hygiene Data'!$G$13,0,10*ROW('Hygiene Data'!G73))="","",OFFSET('Hygiene Data'!$G$13,0,10*ROW('Hygiene Data'!G73)))</f>
        <v/>
      </c>
      <c r="EA79" s="369" t="str">
        <f ca="1">+IF(OFFSET('Hygiene Data'!$H$11,0,10*ROW('Hygiene Data'!H73))="","",OFFSET('Hygiene Data'!$H$11,0,10*ROW('Hygiene Data'!H73)))</f>
        <v/>
      </c>
      <c r="EB79" s="369" t="str">
        <f ca="1">+IF(OFFSET('Hygiene Data'!$H$12,0,10*ROW('Hygiene Data'!H73))="","",OFFSET('Hygiene Data'!$H$12,0,10*ROW('Hygiene Data'!H73)))</f>
        <v/>
      </c>
      <c r="EC79" s="369" t="str">
        <f ca="1">+IF(OFFSET('Hygiene Data'!$H$13,0,10*ROW('Hygiene Data'!H73))="","",OFFSET('Hygiene Data'!$H$13,0,10*ROW('Hygiene Data'!H73)))</f>
        <v/>
      </c>
      <c r="ED79" s="369" t="str">
        <f ca="1">+IF(OFFSET('Hygiene Data'!$I$11,0,10*ROW('Hygiene Data'!I73))="","",OFFSET('Hygiene Data'!$I$11,0,10*ROW('Hygiene Data'!I73)))</f>
        <v/>
      </c>
      <c r="EE79" s="369" t="str">
        <f ca="1">+IF(OFFSET('Hygiene Data'!$I$12,0,10*ROW('Hygiene Data'!I73))="","",OFFSET('Hygiene Data'!$I$12,0,10*ROW('Hygiene Data'!I73)))</f>
        <v/>
      </c>
      <c r="EF79" s="369" t="str">
        <f ca="1">+IF(OFFSET('Hygiene Data'!$I$13,0,10*ROW('Hygiene Data'!I73))="","",OFFSET('Hygiene Data'!$I$13,0,10*ROW('Hygiene Data'!I73)))</f>
        <v/>
      </c>
    </row>
    <row r="80" spans="1:136" x14ac:dyDescent="0.25">
      <c r="A80" s="478" t="str">
        <f ca="1">+IF(OFFSET('Water Data'!$B$2,0,10*ROW('Water Data'!E74))="","",OFFSET('Water Data'!$B$2,0,10*ROW('Water Data'!E74)))</f>
        <v/>
      </c>
      <c r="B80" s="47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5" t="str">
        <f t="shared" ca="1" si="1"/>
        <v/>
      </c>
      <c r="D80" s="50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9" t="str">
        <f ca="1">+IF(OFFSET('Water Data'!$D$27,0,10*ROW('Water Data'!D74))="","",OFFSET('Water Data'!$D$27,0,10*ROW('Water Data'!D74)))</f>
        <v/>
      </c>
      <c r="BT80" s="369" t="str">
        <f ca="1">+IF(OFFSET('Water Data'!$D$28,0,10*ROW('Water Data'!D74))="","",OFFSET('Water Data'!$D$28,0,10*ROW('Water Data'!D74)))</f>
        <v/>
      </c>
      <c r="BU80" s="369" t="str">
        <f ca="1">+IF(OFFSET('Water Data'!$D$29,0,10*ROW('Water Data'!D74))="","",OFFSET('Water Data'!$D$29,0,10*ROW('Water Data'!D74)))</f>
        <v/>
      </c>
      <c r="BV80" s="369" t="str">
        <f ca="1">+IF(OFFSET('Water Data'!$E$27,0,10*ROW('Water Data'!E74))="","",OFFSET('Water Data'!$E$27,0,10*ROW('Water Data'!E74)))</f>
        <v/>
      </c>
      <c r="BW80" s="369" t="str">
        <f ca="1">+IF(OFFSET('Water Data'!$E$28,0,10*ROW('Water Data'!E74))="","",OFFSET('Water Data'!$E$28,0,10*ROW('Water Data'!E74)))</f>
        <v/>
      </c>
      <c r="BX80" s="369" t="str">
        <f ca="1">+IF(OFFSET('Water Data'!$E$29,0,10*ROW('Water Data'!E74))="","",OFFSET('Water Data'!$E$29,0,10*ROW('Water Data'!E74)))</f>
        <v/>
      </c>
      <c r="BY80" s="369" t="str">
        <f ca="1">+IF(OFFSET('Water Data'!$F$27,0,10*ROW('Water Data'!F74))="","",OFFSET('Water Data'!$F$27,0,10*ROW('Water Data'!F74)))</f>
        <v/>
      </c>
      <c r="BZ80" s="369" t="str">
        <f ca="1">+IF(OFFSET('Water Data'!$F$28,0,10*ROW('Water Data'!F74))="","",OFFSET('Water Data'!$F$28,0,10*ROW('Water Data'!F74)))</f>
        <v/>
      </c>
      <c r="CA80" s="369" t="str">
        <f ca="1">+IF(OFFSET('Water Data'!$F$29,0,10*ROW('Water Data'!F74))="","",OFFSET('Water Data'!$F$29,0,10*ROW('Water Data'!F74)))</f>
        <v/>
      </c>
      <c r="CB80" s="369" t="str">
        <f ca="1">+IF(OFFSET('Water Data'!$G$27,0,10*ROW('Water Data'!G74))="","",OFFSET('Water Data'!$G$27,0,10*ROW('Water Data'!G74)))</f>
        <v/>
      </c>
      <c r="CC80" s="369" t="str">
        <f ca="1">+IF(OFFSET('Water Data'!$G$28,0,10*ROW('Water Data'!G74))="","",OFFSET('Water Data'!$G$28,0,10*ROW('Water Data'!G74)))</f>
        <v/>
      </c>
      <c r="CD80" s="369" t="str">
        <f ca="1">+IF(OFFSET('Water Data'!$G$29,0,10*ROW('Water Data'!G74))="","",OFFSET('Water Data'!$G$29,0,10*ROW('Water Data'!G74)))</f>
        <v/>
      </c>
      <c r="CE80" s="369" t="str">
        <f ca="1">+IF(OFFSET('Water Data'!$H$27,0,10*ROW('Water Data'!H74))="","",OFFSET('Water Data'!$H$27,0,10*ROW('Water Data'!H74)))</f>
        <v/>
      </c>
      <c r="CF80" s="369" t="str">
        <f ca="1">+IF(OFFSET('Water Data'!$H$28,0,10*ROW('Water Data'!H74))="","",OFFSET('Water Data'!$H$28,0,10*ROW('Water Data'!H74)))</f>
        <v/>
      </c>
      <c r="CG80" s="369" t="str">
        <f ca="1">+IF(OFFSET('Water Data'!$H$29,0,10*ROW('Water Data'!H74))="","",OFFSET('Water Data'!$H$29,0,10*ROW('Water Data'!H74)))</f>
        <v/>
      </c>
      <c r="CH80" s="369" t="str">
        <f ca="1">+IF(OFFSET('Water Data'!$I$27,0,10*ROW('Water Data'!I74))="","",OFFSET('Water Data'!$I$27,0,10*ROW('Water Data'!I74)))</f>
        <v/>
      </c>
      <c r="CI80" s="369" t="str">
        <f ca="1">+IF(OFFSET('Water Data'!$I$28,0,10*ROW('Water Data'!I74))="","",OFFSET('Water Data'!$I$28,0,10*ROW('Water Data'!I74)))</f>
        <v/>
      </c>
      <c r="CJ80" s="369" t="str">
        <f ca="1">+IF(OFFSET('Water Data'!$I$29,0,10*ROW('Water Data'!I74))="","",OFFSET('Water Data'!$I$29,0,10*ROW('Water Data'!I74)))</f>
        <v/>
      </c>
      <c r="CK80" s="369" t="str">
        <f ca="1">+IF(OFFSET('Sanitation Data'!$D$28,0,10*ROW('Sanitation Data'!D74))="","",OFFSET('Sanitation Data'!$D$28,0,10*ROW('Sanitation Data'!D74)))</f>
        <v/>
      </c>
      <c r="CL80" s="369" t="str">
        <f ca="1">+IF(OFFSET('Sanitation Data'!$D$29,0,10*ROW('Sanitation Data'!D74))="","",OFFSET('Sanitation Data'!$D$29,0,10*ROW('Sanitation Data'!D74)))</f>
        <v/>
      </c>
      <c r="CM80" s="369" t="str">
        <f ca="1">+IF(OFFSET('Sanitation Data'!$D$30,0,10*ROW('Sanitation Data'!D74))="","",OFFSET('Sanitation Data'!$D$30,0,10*ROW('Sanitation Data'!D74)))</f>
        <v/>
      </c>
      <c r="CN80" s="369" t="str">
        <f ca="1">+IF(OFFSET('Sanitation Data'!$D$31,0,10*ROW('Sanitation Data'!D74))="","",OFFSET('Sanitation Data'!$D$31,0,10*ROW('Sanitation Data'!D74)))</f>
        <v/>
      </c>
      <c r="CO80" s="369" t="str">
        <f ca="1">+IF(OFFSET('Sanitation Data'!$D$32,0,10*ROW('Sanitation Data'!D74))="","",OFFSET('Sanitation Data'!$D$32,0,10*ROW('Sanitation Data'!D74)))</f>
        <v/>
      </c>
      <c r="CP80" s="369" t="str">
        <f ca="1">+IF(OFFSET('Sanitation Data'!$E$28,0,10*ROW('Sanitation Data'!E74))="","",OFFSET('Sanitation Data'!$E$28,0,10*ROW('Sanitation Data'!E74)))</f>
        <v/>
      </c>
      <c r="CQ80" s="369" t="str">
        <f ca="1">+IF(OFFSET('Sanitation Data'!$E$29,0,10*ROW('Sanitation Data'!E74))="","",OFFSET('Sanitation Data'!$E$29,0,10*ROW('Sanitation Data'!E74)))</f>
        <v/>
      </c>
      <c r="CR80" s="369" t="str">
        <f ca="1">+IF(OFFSET('Sanitation Data'!$E$30,0,10*ROW('Sanitation Data'!E74))="","",OFFSET('Sanitation Data'!$E$30,0,10*ROW('Sanitation Data'!E74)))</f>
        <v/>
      </c>
      <c r="CS80" s="369" t="str">
        <f ca="1">+IF(OFFSET('Sanitation Data'!$E$31,0,10*ROW('Sanitation Data'!E74))="","",OFFSET('Sanitation Data'!$E$31,0,10*ROW('Sanitation Data'!E74)))</f>
        <v/>
      </c>
      <c r="CT80" s="369" t="str">
        <f ca="1">+IF(OFFSET('Sanitation Data'!$E$32,0,10*ROW('Sanitation Data'!E74))="","",OFFSET('Sanitation Data'!$E$32,0,10*ROW('Sanitation Data'!E74)))</f>
        <v/>
      </c>
      <c r="CU80" s="369" t="str">
        <f ca="1">+IF(OFFSET('Sanitation Data'!$F$28,0,10*ROW('Sanitation Data'!F74))="","",OFFSET('Sanitation Data'!$F$28,0,10*ROW('Sanitation Data'!F74)))</f>
        <v/>
      </c>
      <c r="CV80" s="369" t="str">
        <f ca="1">+IF(OFFSET('Sanitation Data'!$F$29,0,10*ROW('Sanitation Data'!F74))="","",OFFSET('Sanitation Data'!$F$29,0,10*ROW('Sanitation Data'!F74)))</f>
        <v/>
      </c>
      <c r="CW80" s="369" t="str">
        <f ca="1">+IF(OFFSET('Sanitation Data'!$F$30,0,10*ROW('Sanitation Data'!F74))="","",OFFSET('Sanitation Data'!$F$30,0,10*ROW('Sanitation Data'!F74)))</f>
        <v/>
      </c>
      <c r="CX80" s="369" t="str">
        <f ca="1">+IF(OFFSET('Sanitation Data'!$F$31,0,10*ROW('Sanitation Data'!F74))="","",OFFSET('Sanitation Data'!$F$31,0,10*ROW('Sanitation Data'!F74)))</f>
        <v/>
      </c>
      <c r="CY80" s="369" t="str">
        <f ca="1">+IF(OFFSET('Sanitation Data'!$F$32,0,10*ROW('Sanitation Data'!F74))="","",OFFSET('Sanitation Data'!$F$32,0,10*ROW('Sanitation Data'!F74)))</f>
        <v/>
      </c>
      <c r="CZ80" s="369" t="str">
        <f ca="1">+IF(OFFSET('Sanitation Data'!$G$28,0,10*ROW('Sanitation Data'!G74))="","",OFFSET('Sanitation Data'!$G$28,0,10*ROW('Sanitation Data'!G74)))</f>
        <v/>
      </c>
      <c r="DA80" s="369" t="str">
        <f ca="1">+IF(OFFSET('Sanitation Data'!$G$29,0,10*ROW('Sanitation Data'!G74))="","",OFFSET('Sanitation Data'!$G$29,0,10*ROW('Sanitation Data'!G74)))</f>
        <v/>
      </c>
      <c r="DB80" s="369" t="str">
        <f ca="1">+IF(OFFSET('Sanitation Data'!$G$30,0,10*ROW('Sanitation Data'!G74))="","",OFFSET('Sanitation Data'!$G$30,0,10*ROW('Sanitation Data'!G74)))</f>
        <v/>
      </c>
      <c r="DC80" s="369" t="str">
        <f ca="1">+IF(OFFSET('Sanitation Data'!$G$31,0,10*ROW('Sanitation Data'!G74))="","",OFFSET('Sanitation Data'!$G$31,0,10*ROW('Sanitation Data'!G74)))</f>
        <v/>
      </c>
      <c r="DD80" s="369" t="str">
        <f ca="1">+IF(OFFSET('Sanitation Data'!$G$32,0,10*ROW('Sanitation Data'!G74))="","",OFFSET('Sanitation Data'!$G$32,0,10*ROW('Sanitation Data'!G74)))</f>
        <v/>
      </c>
      <c r="DE80" s="369" t="str">
        <f ca="1">+IF(OFFSET('Sanitation Data'!$H$28,0,10*ROW('Sanitation Data'!H74))="","",OFFSET('Sanitation Data'!$H$28,0,10*ROW('Sanitation Data'!H74)))</f>
        <v/>
      </c>
      <c r="DF80" s="369" t="str">
        <f ca="1">+IF(OFFSET('Sanitation Data'!$H$29,0,10*ROW('Sanitation Data'!H74))="","",OFFSET('Sanitation Data'!$H$29,0,10*ROW('Sanitation Data'!H74)))</f>
        <v/>
      </c>
      <c r="DG80" s="369" t="str">
        <f ca="1">+IF(OFFSET('Sanitation Data'!$H$30,0,10*ROW('Sanitation Data'!H74))="","",OFFSET('Sanitation Data'!$H$30,0,10*ROW('Sanitation Data'!H74)))</f>
        <v/>
      </c>
      <c r="DH80" s="369" t="str">
        <f ca="1">+IF(OFFSET('Sanitation Data'!$H$31,0,10*ROW('Sanitation Data'!H74))="","",OFFSET('Sanitation Data'!$H$31,0,10*ROW('Sanitation Data'!H74)))</f>
        <v/>
      </c>
      <c r="DI80" s="369" t="str">
        <f ca="1">+IF(OFFSET('Sanitation Data'!$H$32,0,10*ROW('Sanitation Data'!H74))="","",OFFSET('Sanitation Data'!$H$32,0,10*ROW('Sanitation Data'!H74)))</f>
        <v/>
      </c>
      <c r="DJ80" s="369" t="str">
        <f ca="1">+IF(OFFSET('Sanitation Data'!$I$28,0,10*ROW('Sanitation Data'!I74))="","",OFFSET('Sanitation Data'!$I$28,0,10*ROW('Sanitation Data'!I74)))</f>
        <v/>
      </c>
      <c r="DK80" s="369" t="str">
        <f ca="1">+IF(OFFSET('Sanitation Data'!$I$29,0,10*ROW('Sanitation Data'!I74))="","",OFFSET('Sanitation Data'!$I$29,0,10*ROW('Sanitation Data'!I74)))</f>
        <v/>
      </c>
      <c r="DL80" s="369" t="str">
        <f ca="1">+IF(OFFSET('Sanitation Data'!$I$30,0,10*ROW('Sanitation Data'!I74))="","",OFFSET('Sanitation Data'!$I$30,0,10*ROW('Sanitation Data'!I74)))</f>
        <v/>
      </c>
      <c r="DM80" s="369" t="str">
        <f ca="1">+IF(OFFSET('Sanitation Data'!$I$31,0,10*ROW('Sanitation Data'!I74))="","",OFFSET('Sanitation Data'!$I$31,0,10*ROW('Sanitation Data'!I74)))</f>
        <v/>
      </c>
      <c r="DN80" s="369" t="str">
        <f ca="1">+IF(OFFSET('Sanitation Data'!$I$32,0,10*ROW('Sanitation Data'!I74))="","",OFFSET('Sanitation Data'!$I$32,0,10*ROW('Sanitation Data'!I74)))</f>
        <v/>
      </c>
      <c r="DO80" s="369" t="str">
        <f ca="1">+IF(OFFSET('Hygiene Data'!$D$11,0,10*ROW('Hygiene Data'!D74))="","",OFFSET('Hygiene Data'!$D$11,0,10*ROW('Hygiene Data'!D74)))</f>
        <v/>
      </c>
      <c r="DP80" s="369" t="str">
        <f ca="1">+IF(OFFSET('Hygiene Data'!$D$12,0,10*ROW('Hygiene Data'!D74))="","",OFFSET('Hygiene Data'!$D$12,0,10*ROW('Hygiene Data'!D74)))</f>
        <v/>
      </c>
      <c r="DQ80" s="369" t="str">
        <f ca="1">+IF(OFFSET('Hygiene Data'!$D$13,0,10*ROW('Hygiene Data'!D74))="","",OFFSET('Hygiene Data'!$D$13,0,10*ROW('Hygiene Data'!D74)))</f>
        <v/>
      </c>
      <c r="DR80" s="369" t="str">
        <f ca="1">+IF(OFFSET('Hygiene Data'!$E$11,0,10*ROW('Hygiene Data'!E74))="","",OFFSET('Hygiene Data'!$E$11,0,10*ROW('Hygiene Data'!E74)))</f>
        <v/>
      </c>
      <c r="DS80" s="369" t="str">
        <f ca="1">+IF(OFFSET('Hygiene Data'!$E$12,0,10*ROW('Hygiene Data'!E74))="","",OFFSET('Hygiene Data'!$E$12,0,10*ROW('Hygiene Data'!E74)))</f>
        <v/>
      </c>
      <c r="DT80" s="369" t="str">
        <f ca="1">+IF(OFFSET('Hygiene Data'!$E$13,0,10*ROW('Hygiene Data'!E74))="","",OFFSET('Hygiene Data'!$E$13,0,10*ROW('Hygiene Data'!E74)))</f>
        <v/>
      </c>
      <c r="DU80" s="369" t="str">
        <f ca="1">+IF(OFFSET('Hygiene Data'!$F$11,0,10*ROW('Hygiene Data'!F74))="","",OFFSET('Hygiene Data'!$F$11,0,10*ROW('Hygiene Data'!F74)))</f>
        <v/>
      </c>
      <c r="DV80" s="369" t="str">
        <f ca="1">+IF(OFFSET('Hygiene Data'!$F$12,0,10*ROW('Hygiene Data'!F74))="","",OFFSET('Hygiene Data'!$F$12,0,10*ROW('Hygiene Data'!F74)))</f>
        <v/>
      </c>
      <c r="DW80" s="369" t="str">
        <f ca="1">+IF(OFFSET('Hygiene Data'!$F$13,0,10*ROW('Hygiene Data'!F74))="","",OFFSET('Hygiene Data'!$F$13,0,10*ROW('Hygiene Data'!F74)))</f>
        <v/>
      </c>
      <c r="DX80" s="369" t="str">
        <f ca="1">+IF(OFFSET('Hygiene Data'!$G$11,0,10*ROW('Hygiene Data'!G74))="","",OFFSET('Hygiene Data'!$G$11,0,10*ROW('Hygiene Data'!G74)))</f>
        <v/>
      </c>
      <c r="DY80" s="369" t="str">
        <f ca="1">+IF(OFFSET('Hygiene Data'!$G$12,0,10*ROW('Hygiene Data'!G74))="","",OFFSET('Hygiene Data'!$G$12,0,10*ROW('Hygiene Data'!G74)))</f>
        <v/>
      </c>
      <c r="DZ80" s="369" t="str">
        <f ca="1">+IF(OFFSET('Hygiene Data'!$G$13,0,10*ROW('Hygiene Data'!G74))="","",OFFSET('Hygiene Data'!$G$13,0,10*ROW('Hygiene Data'!G74)))</f>
        <v/>
      </c>
      <c r="EA80" s="369" t="str">
        <f ca="1">+IF(OFFSET('Hygiene Data'!$H$11,0,10*ROW('Hygiene Data'!H74))="","",OFFSET('Hygiene Data'!$H$11,0,10*ROW('Hygiene Data'!H74)))</f>
        <v/>
      </c>
      <c r="EB80" s="369" t="str">
        <f ca="1">+IF(OFFSET('Hygiene Data'!$H$12,0,10*ROW('Hygiene Data'!H74))="","",OFFSET('Hygiene Data'!$H$12,0,10*ROW('Hygiene Data'!H74)))</f>
        <v/>
      </c>
      <c r="EC80" s="369" t="str">
        <f ca="1">+IF(OFFSET('Hygiene Data'!$H$13,0,10*ROW('Hygiene Data'!H74))="","",OFFSET('Hygiene Data'!$H$13,0,10*ROW('Hygiene Data'!H74)))</f>
        <v/>
      </c>
      <c r="ED80" s="369" t="str">
        <f ca="1">+IF(OFFSET('Hygiene Data'!$I$11,0,10*ROW('Hygiene Data'!I74))="","",OFFSET('Hygiene Data'!$I$11,0,10*ROW('Hygiene Data'!I74)))</f>
        <v/>
      </c>
      <c r="EE80" s="369" t="str">
        <f ca="1">+IF(OFFSET('Hygiene Data'!$I$12,0,10*ROW('Hygiene Data'!I74))="","",OFFSET('Hygiene Data'!$I$12,0,10*ROW('Hygiene Data'!I74)))</f>
        <v/>
      </c>
      <c r="EF80" s="369" t="str">
        <f ca="1">+IF(OFFSET('Hygiene Data'!$I$13,0,10*ROW('Hygiene Data'!I74))="","",OFFSET('Hygiene Data'!$I$13,0,10*ROW('Hygiene Data'!I74)))</f>
        <v/>
      </c>
    </row>
    <row r="81" spans="1:136" x14ac:dyDescent="0.25">
      <c r="A81" s="478" t="str">
        <f ca="1">+IF(OFFSET('Water Data'!$B$2,0,10*ROW('Water Data'!E75))="","",OFFSET('Water Data'!$B$2,0,10*ROW('Water Data'!E75)))</f>
        <v/>
      </c>
      <c r="B81" s="47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5" t="str">
        <f t="shared" ca="1" si="1"/>
        <v/>
      </c>
      <c r="D81" s="50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9" t="str">
        <f ca="1">+IF(OFFSET('Water Data'!$D$27,0,10*ROW('Water Data'!D75))="","",OFFSET('Water Data'!$D$27,0,10*ROW('Water Data'!D75)))</f>
        <v/>
      </c>
      <c r="BT81" s="369" t="str">
        <f ca="1">+IF(OFFSET('Water Data'!$D$28,0,10*ROW('Water Data'!D75))="","",OFFSET('Water Data'!$D$28,0,10*ROW('Water Data'!D75)))</f>
        <v/>
      </c>
      <c r="BU81" s="369" t="str">
        <f ca="1">+IF(OFFSET('Water Data'!$D$29,0,10*ROW('Water Data'!D75))="","",OFFSET('Water Data'!$D$29,0,10*ROW('Water Data'!D75)))</f>
        <v/>
      </c>
      <c r="BV81" s="369" t="str">
        <f ca="1">+IF(OFFSET('Water Data'!$E$27,0,10*ROW('Water Data'!E75))="","",OFFSET('Water Data'!$E$27,0,10*ROW('Water Data'!E75)))</f>
        <v/>
      </c>
      <c r="BW81" s="369" t="str">
        <f ca="1">+IF(OFFSET('Water Data'!$E$28,0,10*ROW('Water Data'!E75))="","",OFFSET('Water Data'!$E$28,0,10*ROW('Water Data'!E75)))</f>
        <v/>
      </c>
      <c r="BX81" s="369" t="str">
        <f ca="1">+IF(OFFSET('Water Data'!$E$29,0,10*ROW('Water Data'!E75))="","",OFFSET('Water Data'!$E$29,0,10*ROW('Water Data'!E75)))</f>
        <v/>
      </c>
      <c r="BY81" s="369" t="str">
        <f ca="1">+IF(OFFSET('Water Data'!$F$27,0,10*ROW('Water Data'!F75))="","",OFFSET('Water Data'!$F$27,0,10*ROW('Water Data'!F75)))</f>
        <v/>
      </c>
      <c r="BZ81" s="369" t="str">
        <f ca="1">+IF(OFFSET('Water Data'!$F$28,0,10*ROW('Water Data'!F75))="","",OFFSET('Water Data'!$F$28,0,10*ROW('Water Data'!F75)))</f>
        <v/>
      </c>
      <c r="CA81" s="369" t="str">
        <f ca="1">+IF(OFFSET('Water Data'!$F$29,0,10*ROW('Water Data'!F75))="","",OFFSET('Water Data'!$F$29,0,10*ROW('Water Data'!F75)))</f>
        <v/>
      </c>
      <c r="CB81" s="369" t="str">
        <f ca="1">+IF(OFFSET('Water Data'!$G$27,0,10*ROW('Water Data'!G75))="","",OFFSET('Water Data'!$G$27,0,10*ROW('Water Data'!G75)))</f>
        <v/>
      </c>
      <c r="CC81" s="369" t="str">
        <f ca="1">+IF(OFFSET('Water Data'!$G$28,0,10*ROW('Water Data'!G75))="","",OFFSET('Water Data'!$G$28,0,10*ROW('Water Data'!G75)))</f>
        <v/>
      </c>
      <c r="CD81" s="369" t="str">
        <f ca="1">+IF(OFFSET('Water Data'!$G$29,0,10*ROW('Water Data'!G75))="","",OFFSET('Water Data'!$G$29,0,10*ROW('Water Data'!G75)))</f>
        <v/>
      </c>
      <c r="CE81" s="369" t="str">
        <f ca="1">+IF(OFFSET('Water Data'!$H$27,0,10*ROW('Water Data'!H75))="","",OFFSET('Water Data'!$H$27,0,10*ROW('Water Data'!H75)))</f>
        <v/>
      </c>
      <c r="CF81" s="369" t="str">
        <f ca="1">+IF(OFFSET('Water Data'!$H$28,0,10*ROW('Water Data'!H75))="","",OFFSET('Water Data'!$H$28,0,10*ROW('Water Data'!H75)))</f>
        <v/>
      </c>
      <c r="CG81" s="369" t="str">
        <f ca="1">+IF(OFFSET('Water Data'!$H$29,0,10*ROW('Water Data'!H75))="","",OFFSET('Water Data'!$H$29,0,10*ROW('Water Data'!H75)))</f>
        <v/>
      </c>
      <c r="CH81" s="369" t="str">
        <f ca="1">+IF(OFFSET('Water Data'!$I$27,0,10*ROW('Water Data'!I75))="","",OFFSET('Water Data'!$I$27,0,10*ROW('Water Data'!I75)))</f>
        <v/>
      </c>
      <c r="CI81" s="369" t="str">
        <f ca="1">+IF(OFFSET('Water Data'!$I$28,0,10*ROW('Water Data'!I75))="","",OFFSET('Water Data'!$I$28,0,10*ROW('Water Data'!I75)))</f>
        <v/>
      </c>
      <c r="CJ81" s="369" t="str">
        <f ca="1">+IF(OFFSET('Water Data'!$I$29,0,10*ROW('Water Data'!I75))="","",OFFSET('Water Data'!$I$29,0,10*ROW('Water Data'!I75)))</f>
        <v/>
      </c>
      <c r="CK81" s="369" t="str">
        <f ca="1">+IF(OFFSET('Sanitation Data'!$D$28,0,10*ROW('Sanitation Data'!D75))="","",OFFSET('Sanitation Data'!$D$28,0,10*ROW('Sanitation Data'!D75)))</f>
        <v/>
      </c>
      <c r="CL81" s="369" t="str">
        <f ca="1">+IF(OFFSET('Sanitation Data'!$D$29,0,10*ROW('Sanitation Data'!D75))="","",OFFSET('Sanitation Data'!$D$29,0,10*ROW('Sanitation Data'!D75)))</f>
        <v/>
      </c>
      <c r="CM81" s="369" t="str">
        <f ca="1">+IF(OFFSET('Sanitation Data'!$D$30,0,10*ROW('Sanitation Data'!D75))="","",OFFSET('Sanitation Data'!$D$30,0,10*ROW('Sanitation Data'!D75)))</f>
        <v/>
      </c>
      <c r="CN81" s="369" t="str">
        <f ca="1">+IF(OFFSET('Sanitation Data'!$D$31,0,10*ROW('Sanitation Data'!D75))="","",OFFSET('Sanitation Data'!$D$31,0,10*ROW('Sanitation Data'!D75)))</f>
        <v/>
      </c>
      <c r="CO81" s="369" t="str">
        <f ca="1">+IF(OFFSET('Sanitation Data'!$D$32,0,10*ROW('Sanitation Data'!D75))="","",OFFSET('Sanitation Data'!$D$32,0,10*ROW('Sanitation Data'!D75)))</f>
        <v/>
      </c>
      <c r="CP81" s="369" t="str">
        <f ca="1">+IF(OFFSET('Sanitation Data'!$E$28,0,10*ROW('Sanitation Data'!E75))="","",OFFSET('Sanitation Data'!$E$28,0,10*ROW('Sanitation Data'!E75)))</f>
        <v/>
      </c>
      <c r="CQ81" s="369" t="str">
        <f ca="1">+IF(OFFSET('Sanitation Data'!$E$29,0,10*ROW('Sanitation Data'!E75))="","",OFFSET('Sanitation Data'!$E$29,0,10*ROW('Sanitation Data'!E75)))</f>
        <v/>
      </c>
      <c r="CR81" s="369" t="str">
        <f ca="1">+IF(OFFSET('Sanitation Data'!$E$30,0,10*ROW('Sanitation Data'!E75))="","",OFFSET('Sanitation Data'!$E$30,0,10*ROW('Sanitation Data'!E75)))</f>
        <v/>
      </c>
      <c r="CS81" s="369" t="str">
        <f ca="1">+IF(OFFSET('Sanitation Data'!$E$31,0,10*ROW('Sanitation Data'!E75))="","",OFFSET('Sanitation Data'!$E$31,0,10*ROW('Sanitation Data'!E75)))</f>
        <v/>
      </c>
      <c r="CT81" s="369" t="str">
        <f ca="1">+IF(OFFSET('Sanitation Data'!$E$32,0,10*ROW('Sanitation Data'!E75))="","",OFFSET('Sanitation Data'!$E$32,0,10*ROW('Sanitation Data'!E75)))</f>
        <v/>
      </c>
      <c r="CU81" s="369" t="str">
        <f ca="1">+IF(OFFSET('Sanitation Data'!$F$28,0,10*ROW('Sanitation Data'!F75))="","",OFFSET('Sanitation Data'!$F$28,0,10*ROW('Sanitation Data'!F75)))</f>
        <v/>
      </c>
      <c r="CV81" s="369" t="str">
        <f ca="1">+IF(OFFSET('Sanitation Data'!$F$29,0,10*ROW('Sanitation Data'!F75))="","",OFFSET('Sanitation Data'!$F$29,0,10*ROW('Sanitation Data'!F75)))</f>
        <v/>
      </c>
      <c r="CW81" s="369" t="str">
        <f ca="1">+IF(OFFSET('Sanitation Data'!$F$30,0,10*ROW('Sanitation Data'!F75))="","",OFFSET('Sanitation Data'!$F$30,0,10*ROW('Sanitation Data'!F75)))</f>
        <v/>
      </c>
      <c r="CX81" s="369" t="str">
        <f ca="1">+IF(OFFSET('Sanitation Data'!$F$31,0,10*ROW('Sanitation Data'!F75))="","",OFFSET('Sanitation Data'!$F$31,0,10*ROW('Sanitation Data'!F75)))</f>
        <v/>
      </c>
      <c r="CY81" s="369" t="str">
        <f ca="1">+IF(OFFSET('Sanitation Data'!$F$32,0,10*ROW('Sanitation Data'!F75))="","",OFFSET('Sanitation Data'!$F$32,0,10*ROW('Sanitation Data'!F75)))</f>
        <v/>
      </c>
      <c r="CZ81" s="369" t="str">
        <f ca="1">+IF(OFFSET('Sanitation Data'!$G$28,0,10*ROW('Sanitation Data'!G75))="","",OFFSET('Sanitation Data'!$G$28,0,10*ROW('Sanitation Data'!G75)))</f>
        <v/>
      </c>
      <c r="DA81" s="369" t="str">
        <f ca="1">+IF(OFFSET('Sanitation Data'!$G$29,0,10*ROW('Sanitation Data'!G75))="","",OFFSET('Sanitation Data'!$G$29,0,10*ROW('Sanitation Data'!G75)))</f>
        <v/>
      </c>
      <c r="DB81" s="369" t="str">
        <f ca="1">+IF(OFFSET('Sanitation Data'!$G$30,0,10*ROW('Sanitation Data'!G75))="","",OFFSET('Sanitation Data'!$G$30,0,10*ROW('Sanitation Data'!G75)))</f>
        <v/>
      </c>
      <c r="DC81" s="369" t="str">
        <f ca="1">+IF(OFFSET('Sanitation Data'!$G$31,0,10*ROW('Sanitation Data'!G75))="","",OFFSET('Sanitation Data'!$G$31,0,10*ROW('Sanitation Data'!G75)))</f>
        <v/>
      </c>
      <c r="DD81" s="369" t="str">
        <f ca="1">+IF(OFFSET('Sanitation Data'!$G$32,0,10*ROW('Sanitation Data'!G75))="","",OFFSET('Sanitation Data'!$G$32,0,10*ROW('Sanitation Data'!G75)))</f>
        <v/>
      </c>
      <c r="DE81" s="369" t="str">
        <f ca="1">+IF(OFFSET('Sanitation Data'!$H$28,0,10*ROW('Sanitation Data'!H75))="","",OFFSET('Sanitation Data'!$H$28,0,10*ROW('Sanitation Data'!H75)))</f>
        <v/>
      </c>
      <c r="DF81" s="369" t="str">
        <f ca="1">+IF(OFFSET('Sanitation Data'!$H$29,0,10*ROW('Sanitation Data'!H75))="","",OFFSET('Sanitation Data'!$H$29,0,10*ROW('Sanitation Data'!H75)))</f>
        <v/>
      </c>
      <c r="DG81" s="369" t="str">
        <f ca="1">+IF(OFFSET('Sanitation Data'!$H$30,0,10*ROW('Sanitation Data'!H75))="","",OFFSET('Sanitation Data'!$H$30,0,10*ROW('Sanitation Data'!H75)))</f>
        <v/>
      </c>
      <c r="DH81" s="369" t="str">
        <f ca="1">+IF(OFFSET('Sanitation Data'!$H$31,0,10*ROW('Sanitation Data'!H75))="","",OFFSET('Sanitation Data'!$H$31,0,10*ROW('Sanitation Data'!H75)))</f>
        <v/>
      </c>
      <c r="DI81" s="369" t="str">
        <f ca="1">+IF(OFFSET('Sanitation Data'!$H$32,0,10*ROW('Sanitation Data'!H75))="","",OFFSET('Sanitation Data'!$H$32,0,10*ROW('Sanitation Data'!H75)))</f>
        <v/>
      </c>
      <c r="DJ81" s="369" t="str">
        <f ca="1">+IF(OFFSET('Sanitation Data'!$I$28,0,10*ROW('Sanitation Data'!I75))="","",OFFSET('Sanitation Data'!$I$28,0,10*ROW('Sanitation Data'!I75)))</f>
        <v/>
      </c>
      <c r="DK81" s="369" t="str">
        <f ca="1">+IF(OFFSET('Sanitation Data'!$I$29,0,10*ROW('Sanitation Data'!I75))="","",OFFSET('Sanitation Data'!$I$29,0,10*ROW('Sanitation Data'!I75)))</f>
        <v/>
      </c>
      <c r="DL81" s="369" t="str">
        <f ca="1">+IF(OFFSET('Sanitation Data'!$I$30,0,10*ROW('Sanitation Data'!I75))="","",OFFSET('Sanitation Data'!$I$30,0,10*ROW('Sanitation Data'!I75)))</f>
        <v/>
      </c>
      <c r="DM81" s="369" t="str">
        <f ca="1">+IF(OFFSET('Sanitation Data'!$I$31,0,10*ROW('Sanitation Data'!I75))="","",OFFSET('Sanitation Data'!$I$31,0,10*ROW('Sanitation Data'!I75)))</f>
        <v/>
      </c>
      <c r="DN81" s="369" t="str">
        <f ca="1">+IF(OFFSET('Sanitation Data'!$I$32,0,10*ROW('Sanitation Data'!I75))="","",OFFSET('Sanitation Data'!$I$32,0,10*ROW('Sanitation Data'!I75)))</f>
        <v/>
      </c>
      <c r="DO81" s="369" t="str">
        <f ca="1">+IF(OFFSET('Hygiene Data'!$D$11,0,10*ROW('Hygiene Data'!D75))="","",OFFSET('Hygiene Data'!$D$11,0,10*ROW('Hygiene Data'!D75)))</f>
        <v/>
      </c>
      <c r="DP81" s="369" t="str">
        <f ca="1">+IF(OFFSET('Hygiene Data'!$D$12,0,10*ROW('Hygiene Data'!D75))="","",OFFSET('Hygiene Data'!$D$12,0,10*ROW('Hygiene Data'!D75)))</f>
        <v/>
      </c>
      <c r="DQ81" s="369" t="str">
        <f ca="1">+IF(OFFSET('Hygiene Data'!$D$13,0,10*ROW('Hygiene Data'!D75))="","",OFFSET('Hygiene Data'!$D$13,0,10*ROW('Hygiene Data'!D75)))</f>
        <v/>
      </c>
      <c r="DR81" s="369" t="str">
        <f ca="1">+IF(OFFSET('Hygiene Data'!$E$11,0,10*ROW('Hygiene Data'!E75))="","",OFFSET('Hygiene Data'!$E$11,0,10*ROW('Hygiene Data'!E75)))</f>
        <v/>
      </c>
      <c r="DS81" s="369" t="str">
        <f ca="1">+IF(OFFSET('Hygiene Data'!$E$12,0,10*ROW('Hygiene Data'!E75))="","",OFFSET('Hygiene Data'!$E$12,0,10*ROW('Hygiene Data'!E75)))</f>
        <v/>
      </c>
      <c r="DT81" s="369" t="str">
        <f ca="1">+IF(OFFSET('Hygiene Data'!$E$13,0,10*ROW('Hygiene Data'!E75))="","",OFFSET('Hygiene Data'!$E$13,0,10*ROW('Hygiene Data'!E75)))</f>
        <v/>
      </c>
      <c r="DU81" s="369" t="str">
        <f ca="1">+IF(OFFSET('Hygiene Data'!$F$11,0,10*ROW('Hygiene Data'!F75))="","",OFFSET('Hygiene Data'!$F$11,0,10*ROW('Hygiene Data'!F75)))</f>
        <v/>
      </c>
      <c r="DV81" s="369" t="str">
        <f ca="1">+IF(OFFSET('Hygiene Data'!$F$12,0,10*ROW('Hygiene Data'!F75))="","",OFFSET('Hygiene Data'!$F$12,0,10*ROW('Hygiene Data'!F75)))</f>
        <v/>
      </c>
      <c r="DW81" s="369" t="str">
        <f ca="1">+IF(OFFSET('Hygiene Data'!$F$13,0,10*ROW('Hygiene Data'!F75))="","",OFFSET('Hygiene Data'!$F$13,0,10*ROW('Hygiene Data'!F75)))</f>
        <v/>
      </c>
      <c r="DX81" s="369" t="str">
        <f ca="1">+IF(OFFSET('Hygiene Data'!$G$11,0,10*ROW('Hygiene Data'!G75))="","",OFFSET('Hygiene Data'!$G$11,0,10*ROW('Hygiene Data'!G75)))</f>
        <v/>
      </c>
      <c r="DY81" s="369" t="str">
        <f ca="1">+IF(OFFSET('Hygiene Data'!$G$12,0,10*ROW('Hygiene Data'!G75))="","",OFFSET('Hygiene Data'!$G$12,0,10*ROW('Hygiene Data'!G75)))</f>
        <v/>
      </c>
      <c r="DZ81" s="369" t="str">
        <f ca="1">+IF(OFFSET('Hygiene Data'!$G$13,0,10*ROW('Hygiene Data'!G75))="","",OFFSET('Hygiene Data'!$G$13,0,10*ROW('Hygiene Data'!G75)))</f>
        <v/>
      </c>
      <c r="EA81" s="369" t="str">
        <f ca="1">+IF(OFFSET('Hygiene Data'!$H$11,0,10*ROW('Hygiene Data'!H75))="","",OFFSET('Hygiene Data'!$H$11,0,10*ROW('Hygiene Data'!H75)))</f>
        <v/>
      </c>
      <c r="EB81" s="369" t="str">
        <f ca="1">+IF(OFFSET('Hygiene Data'!$H$12,0,10*ROW('Hygiene Data'!H75))="","",OFFSET('Hygiene Data'!$H$12,0,10*ROW('Hygiene Data'!H75)))</f>
        <v/>
      </c>
      <c r="EC81" s="369" t="str">
        <f ca="1">+IF(OFFSET('Hygiene Data'!$H$13,0,10*ROW('Hygiene Data'!H75))="","",OFFSET('Hygiene Data'!$H$13,0,10*ROW('Hygiene Data'!H75)))</f>
        <v/>
      </c>
      <c r="ED81" s="369" t="str">
        <f ca="1">+IF(OFFSET('Hygiene Data'!$I$11,0,10*ROW('Hygiene Data'!I75))="","",OFFSET('Hygiene Data'!$I$11,0,10*ROW('Hygiene Data'!I75)))</f>
        <v/>
      </c>
      <c r="EE81" s="369" t="str">
        <f ca="1">+IF(OFFSET('Hygiene Data'!$I$12,0,10*ROW('Hygiene Data'!I75))="","",OFFSET('Hygiene Data'!$I$12,0,10*ROW('Hygiene Data'!I75)))</f>
        <v/>
      </c>
      <c r="EF81" s="369" t="str">
        <f ca="1">+IF(OFFSET('Hygiene Data'!$I$13,0,10*ROW('Hygiene Data'!I75))="","",OFFSET('Hygiene Data'!$I$13,0,10*ROW('Hygiene Data'!I75)))</f>
        <v/>
      </c>
    </row>
    <row r="82" spans="1:136" x14ac:dyDescent="0.25">
      <c r="A82" s="478" t="str">
        <f ca="1">+IF(OFFSET('Water Data'!$B$2,0,10*ROW('Water Data'!E76))="","",OFFSET('Water Data'!$B$2,0,10*ROW('Water Data'!E76)))</f>
        <v/>
      </c>
      <c r="B82" s="47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5" t="str">
        <f t="shared" ca="1" si="1"/>
        <v/>
      </c>
      <c r="D82" s="50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9" t="str">
        <f ca="1">+IF(OFFSET('Water Data'!$D$27,0,10*ROW('Water Data'!D76))="","",OFFSET('Water Data'!$D$27,0,10*ROW('Water Data'!D76)))</f>
        <v/>
      </c>
      <c r="BT82" s="369" t="str">
        <f ca="1">+IF(OFFSET('Water Data'!$D$28,0,10*ROW('Water Data'!D76))="","",OFFSET('Water Data'!$D$28,0,10*ROW('Water Data'!D76)))</f>
        <v/>
      </c>
      <c r="BU82" s="369" t="str">
        <f ca="1">+IF(OFFSET('Water Data'!$D$29,0,10*ROW('Water Data'!D76))="","",OFFSET('Water Data'!$D$29,0,10*ROW('Water Data'!D76)))</f>
        <v/>
      </c>
      <c r="BV82" s="369" t="str">
        <f ca="1">+IF(OFFSET('Water Data'!$E$27,0,10*ROW('Water Data'!E76))="","",OFFSET('Water Data'!$E$27,0,10*ROW('Water Data'!E76)))</f>
        <v/>
      </c>
      <c r="BW82" s="369" t="str">
        <f ca="1">+IF(OFFSET('Water Data'!$E$28,0,10*ROW('Water Data'!E76))="","",OFFSET('Water Data'!$E$28,0,10*ROW('Water Data'!E76)))</f>
        <v/>
      </c>
      <c r="BX82" s="369" t="str">
        <f ca="1">+IF(OFFSET('Water Data'!$E$29,0,10*ROW('Water Data'!E76))="","",OFFSET('Water Data'!$E$29,0,10*ROW('Water Data'!E76)))</f>
        <v/>
      </c>
      <c r="BY82" s="369" t="str">
        <f ca="1">+IF(OFFSET('Water Data'!$F$27,0,10*ROW('Water Data'!F76))="","",OFFSET('Water Data'!$F$27,0,10*ROW('Water Data'!F76)))</f>
        <v/>
      </c>
      <c r="BZ82" s="369" t="str">
        <f ca="1">+IF(OFFSET('Water Data'!$F$28,0,10*ROW('Water Data'!F76))="","",OFFSET('Water Data'!$F$28,0,10*ROW('Water Data'!F76)))</f>
        <v/>
      </c>
      <c r="CA82" s="369" t="str">
        <f ca="1">+IF(OFFSET('Water Data'!$F$29,0,10*ROW('Water Data'!F76))="","",OFFSET('Water Data'!$F$29,0,10*ROW('Water Data'!F76)))</f>
        <v/>
      </c>
      <c r="CB82" s="369" t="str">
        <f ca="1">+IF(OFFSET('Water Data'!$G$27,0,10*ROW('Water Data'!G76))="","",OFFSET('Water Data'!$G$27,0,10*ROW('Water Data'!G76)))</f>
        <v/>
      </c>
      <c r="CC82" s="369" t="str">
        <f ca="1">+IF(OFFSET('Water Data'!$G$28,0,10*ROW('Water Data'!G76))="","",OFFSET('Water Data'!$G$28,0,10*ROW('Water Data'!G76)))</f>
        <v/>
      </c>
      <c r="CD82" s="369" t="str">
        <f ca="1">+IF(OFFSET('Water Data'!$G$29,0,10*ROW('Water Data'!G76))="","",OFFSET('Water Data'!$G$29,0,10*ROW('Water Data'!G76)))</f>
        <v/>
      </c>
      <c r="CE82" s="369" t="str">
        <f ca="1">+IF(OFFSET('Water Data'!$H$27,0,10*ROW('Water Data'!H76))="","",OFFSET('Water Data'!$H$27,0,10*ROW('Water Data'!H76)))</f>
        <v/>
      </c>
      <c r="CF82" s="369" t="str">
        <f ca="1">+IF(OFFSET('Water Data'!$H$28,0,10*ROW('Water Data'!H76))="","",OFFSET('Water Data'!$H$28,0,10*ROW('Water Data'!H76)))</f>
        <v/>
      </c>
      <c r="CG82" s="369" t="str">
        <f ca="1">+IF(OFFSET('Water Data'!$H$29,0,10*ROW('Water Data'!H76))="","",OFFSET('Water Data'!$H$29,0,10*ROW('Water Data'!H76)))</f>
        <v/>
      </c>
      <c r="CH82" s="369" t="str">
        <f ca="1">+IF(OFFSET('Water Data'!$I$27,0,10*ROW('Water Data'!I76))="","",OFFSET('Water Data'!$I$27,0,10*ROW('Water Data'!I76)))</f>
        <v/>
      </c>
      <c r="CI82" s="369" t="str">
        <f ca="1">+IF(OFFSET('Water Data'!$I$28,0,10*ROW('Water Data'!I76))="","",OFFSET('Water Data'!$I$28,0,10*ROW('Water Data'!I76)))</f>
        <v/>
      </c>
      <c r="CJ82" s="369" t="str">
        <f ca="1">+IF(OFFSET('Water Data'!$I$29,0,10*ROW('Water Data'!I76))="","",OFFSET('Water Data'!$I$29,0,10*ROW('Water Data'!I76)))</f>
        <v/>
      </c>
      <c r="CK82" s="369" t="str">
        <f ca="1">+IF(OFFSET('Sanitation Data'!$D$28,0,10*ROW('Sanitation Data'!D76))="","",OFFSET('Sanitation Data'!$D$28,0,10*ROW('Sanitation Data'!D76)))</f>
        <v/>
      </c>
      <c r="CL82" s="369" t="str">
        <f ca="1">+IF(OFFSET('Sanitation Data'!$D$29,0,10*ROW('Sanitation Data'!D76))="","",OFFSET('Sanitation Data'!$D$29,0,10*ROW('Sanitation Data'!D76)))</f>
        <v/>
      </c>
      <c r="CM82" s="369" t="str">
        <f ca="1">+IF(OFFSET('Sanitation Data'!$D$30,0,10*ROW('Sanitation Data'!D76))="","",OFFSET('Sanitation Data'!$D$30,0,10*ROW('Sanitation Data'!D76)))</f>
        <v/>
      </c>
      <c r="CN82" s="369" t="str">
        <f ca="1">+IF(OFFSET('Sanitation Data'!$D$31,0,10*ROW('Sanitation Data'!D76))="","",OFFSET('Sanitation Data'!$D$31,0,10*ROW('Sanitation Data'!D76)))</f>
        <v/>
      </c>
      <c r="CO82" s="369" t="str">
        <f ca="1">+IF(OFFSET('Sanitation Data'!$D$32,0,10*ROW('Sanitation Data'!D76))="","",OFFSET('Sanitation Data'!$D$32,0,10*ROW('Sanitation Data'!D76)))</f>
        <v/>
      </c>
      <c r="CP82" s="369" t="str">
        <f ca="1">+IF(OFFSET('Sanitation Data'!$E$28,0,10*ROW('Sanitation Data'!E76))="","",OFFSET('Sanitation Data'!$E$28,0,10*ROW('Sanitation Data'!E76)))</f>
        <v/>
      </c>
      <c r="CQ82" s="369" t="str">
        <f ca="1">+IF(OFFSET('Sanitation Data'!$E$29,0,10*ROW('Sanitation Data'!E76))="","",OFFSET('Sanitation Data'!$E$29,0,10*ROW('Sanitation Data'!E76)))</f>
        <v/>
      </c>
      <c r="CR82" s="369" t="str">
        <f ca="1">+IF(OFFSET('Sanitation Data'!$E$30,0,10*ROW('Sanitation Data'!E76))="","",OFFSET('Sanitation Data'!$E$30,0,10*ROW('Sanitation Data'!E76)))</f>
        <v/>
      </c>
      <c r="CS82" s="369" t="str">
        <f ca="1">+IF(OFFSET('Sanitation Data'!$E$31,0,10*ROW('Sanitation Data'!E76))="","",OFFSET('Sanitation Data'!$E$31,0,10*ROW('Sanitation Data'!E76)))</f>
        <v/>
      </c>
      <c r="CT82" s="369" t="str">
        <f ca="1">+IF(OFFSET('Sanitation Data'!$E$32,0,10*ROW('Sanitation Data'!E76))="","",OFFSET('Sanitation Data'!$E$32,0,10*ROW('Sanitation Data'!E76)))</f>
        <v/>
      </c>
      <c r="CU82" s="369" t="str">
        <f ca="1">+IF(OFFSET('Sanitation Data'!$F$28,0,10*ROW('Sanitation Data'!F76))="","",OFFSET('Sanitation Data'!$F$28,0,10*ROW('Sanitation Data'!F76)))</f>
        <v/>
      </c>
      <c r="CV82" s="369" t="str">
        <f ca="1">+IF(OFFSET('Sanitation Data'!$F$29,0,10*ROW('Sanitation Data'!F76))="","",OFFSET('Sanitation Data'!$F$29,0,10*ROW('Sanitation Data'!F76)))</f>
        <v/>
      </c>
      <c r="CW82" s="369" t="str">
        <f ca="1">+IF(OFFSET('Sanitation Data'!$F$30,0,10*ROW('Sanitation Data'!F76))="","",OFFSET('Sanitation Data'!$F$30,0,10*ROW('Sanitation Data'!F76)))</f>
        <v/>
      </c>
      <c r="CX82" s="369" t="str">
        <f ca="1">+IF(OFFSET('Sanitation Data'!$F$31,0,10*ROW('Sanitation Data'!F76))="","",OFFSET('Sanitation Data'!$F$31,0,10*ROW('Sanitation Data'!F76)))</f>
        <v/>
      </c>
      <c r="CY82" s="369" t="str">
        <f ca="1">+IF(OFFSET('Sanitation Data'!$F$32,0,10*ROW('Sanitation Data'!F76))="","",OFFSET('Sanitation Data'!$F$32,0,10*ROW('Sanitation Data'!F76)))</f>
        <v/>
      </c>
      <c r="CZ82" s="369" t="str">
        <f ca="1">+IF(OFFSET('Sanitation Data'!$G$28,0,10*ROW('Sanitation Data'!G76))="","",OFFSET('Sanitation Data'!$G$28,0,10*ROW('Sanitation Data'!G76)))</f>
        <v/>
      </c>
      <c r="DA82" s="369" t="str">
        <f ca="1">+IF(OFFSET('Sanitation Data'!$G$29,0,10*ROW('Sanitation Data'!G76))="","",OFFSET('Sanitation Data'!$G$29,0,10*ROW('Sanitation Data'!G76)))</f>
        <v/>
      </c>
      <c r="DB82" s="369" t="str">
        <f ca="1">+IF(OFFSET('Sanitation Data'!$G$30,0,10*ROW('Sanitation Data'!G76))="","",OFFSET('Sanitation Data'!$G$30,0,10*ROW('Sanitation Data'!G76)))</f>
        <v/>
      </c>
      <c r="DC82" s="369" t="str">
        <f ca="1">+IF(OFFSET('Sanitation Data'!$G$31,0,10*ROW('Sanitation Data'!G76))="","",OFFSET('Sanitation Data'!$G$31,0,10*ROW('Sanitation Data'!G76)))</f>
        <v/>
      </c>
      <c r="DD82" s="369" t="str">
        <f ca="1">+IF(OFFSET('Sanitation Data'!$G$32,0,10*ROW('Sanitation Data'!G76))="","",OFFSET('Sanitation Data'!$G$32,0,10*ROW('Sanitation Data'!G76)))</f>
        <v/>
      </c>
      <c r="DE82" s="369" t="str">
        <f ca="1">+IF(OFFSET('Sanitation Data'!$H$28,0,10*ROW('Sanitation Data'!H76))="","",OFFSET('Sanitation Data'!$H$28,0,10*ROW('Sanitation Data'!H76)))</f>
        <v/>
      </c>
      <c r="DF82" s="369" t="str">
        <f ca="1">+IF(OFFSET('Sanitation Data'!$H$29,0,10*ROW('Sanitation Data'!H76))="","",OFFSET('Sanitation Data'!$H$29,0,10*ROW('Sanitation Data'!H76)))</f>
        <v/>
      </c>
      <c r="DG82" s="369" t="str">
        <f ca="1">+IF(OFFSET('Sanitation Data'!$H$30,0,10*ROW('Sanitation Data'!H76))="","",OFFSET('Sanitation Data'!$H$30,0,10*ROW('Sanitation Data'!H76)))</f>
        <v/>
      </c>
      <c r="DH82" s="369" t="str">
        <f ca="1">+IF(OFFSET('Sanitation Data'!$H$31,0,10*ROW('Sanitation Data'!H76))="","",OFFSET('Sanitation Data'!$H$31,0,10*ROW('Sanitation Data'!H76)))</f>
        <v/>
      </c>
      <c r="DI82" s="369" t="str">
        <f ca="1">+IF(OFFSET('Sanitation Data'!$H$32,0,10*ROW('Sanitation Data'!H76))="","",OFFSET('Sanitation Data'!$H$32,0,10*ROW('Sanitation Data'!H76)))</f>
        <v/>
      </c>
      <c r="DJ82" s="369" t="str">
        <f ca="1">+IF(OFFSET('Sanitation Data'!$I$28,0,10*ROW('Sanitation Data'!I76))="","",OFFSET('Sanitation Data'!$I$28,0,10*ROW('Sanitation Data'!I76)))</f>
        <v/>
      </c>
      <c r="DK82" s="369" t="str">
        <f ca="1">+IF(OFFSET('Sanitation Data'!$I$29,0,10*ROW('Sanitation Data'!I76))="","",OFFSET('Sanitation Data'!$I$29,0,10*ROW('Sanitation Data'!I76)))</f>
        <v/>
      </c>
      <c r="DL82" s="369" t="str">
        <f ca="1">+IF(OFFSET('Sanitation Data'!$I$30,0,10*ROW('Sanitation Data'!I76))="","",OFFSET('Sanitation Data'!$I$30,0,10*ROW('Sanitation Data'!I76)))</f>
        <v/>
      </c>
      <c r="DM82" s="369" t="str">
        <f ca="1">+IF(OFFSET('Sanitation Data'!$I$31,0,10*ROW('Sanitation Data'!I76))="","",OFFSET('Sanitation Data'!$I$31,0,10*ROW('Sanitation Data'!I76)))</f>
        <v/>
      </c>
      <c r="DN82" s="369" t="str">
        <f ca="1">+IF(OFFSET('Sanitation Data'!$I$32,0,10*ROW('Sanitation Data'!I76))="","",OFFSET('Sanitation Data'!$I$32,0,10*ROW('Sanitation Data'!I76)))</f>
        <v/>
      </c>
      <c r="DO82" s="369" t="str">
        <f ca="1">+IF(OFFSET('Hygiene Data'!$D$11,0,10*ROW('Hygiene Data'!D76))="","",OFFSET('Hygiene Data'!$D$11,0,10*ROW('Hygiene Data'!D76)))</f>
        <v/>
      </c>
      <c r="DP82" s="369" t="str">
        <f ca="1">+IF(OFFSET('Hygiene Data'!$D$12,0,10*ROW('Hygiene Data'!D76))="","",OFFSET('Hygiene Data'!$D$12,0,10*ROW('Hygiene Data'!D76)))</f>
        <v/>
      </c>
      <c r="DQ82" s="369" t="str">
        <f ca="1">+IF(OFFSET('Hygiene Data'!$D$13,0,10*ROW('Hygiene Data'!D76))="","",OFFSET('Hygiene Data'!$D$13,0,10*ROW('Hygiene Data'!D76)))</f>
        <v/>
      </c>
      <c r="DR82" s="369" t="str">
        <f ca="1">+IF(OFFSET('Hygiene Data'!$E$11,0,10*ROW('Hygiene Data'!E76))="","",OFFSET('Hygiene Data'!$E$11,0,10*ROW('Hygiene Data'!E76)))</f>
        <v/>
      </c>
      <c r="DS82" s="369" t="str">
        <f ca="1">+IF(OFFSET('Hygiene Data'!$E$12,0,10*ROW('Hygiene Data'!E76))="","",OFFSET('Hygiene Data'!$E$12,0,10*ROW('Hygiene Data'!E76)))</f>
        <v/>
      </c>
      <c r="DT82" s="369" t="str">
        <f ca="1">+IF(OFFSET('Hygiene Data'!$E$13,0,10*ROW('Hygiene Data'!E76))="","",OFFSET('Hygiene Data'!$E$13,0,10*ROW('Hygiene Data'!E76)))</f>
        <v/>
      </c>
      <c r="DU82" s="369" t="str">
        <f ca="1">+IF(OFFSET('Hygiene Data'!$F$11,0,10*ROW('Hygiene Data'!F76))="","",OFFSET('Hygiene Data'!$F$11,0,10*ROW('Hygiene Data'!F76)))</f>
        <v/>
      </c>
      <c r="DV82" s="369" t="str">
        <f ca="1">+IF(OFFSET('Hygiene Data'!$F$12,0,10*ROW('Hygiene Data'!F76))="","",OFFSET('Hygiene Data'!$F$12,0,10*ROW('Hygiene Data'!F76)))</f>
        <v/>
      </c>
      <c r="DW82" s="369" t="str">
        <f ca="1">+IF(OFFSET('Hygiene Data'!$F$13,0,10*ROW('Hygiene Data'!F76))="","",OFFSET('Hygiene Data'!$F$13,0,10*ROW('Hygiene Data'!F76)))</f>
        <v/>
      </c>
      <c r="DX82" s="369" t="str">
        <f ca="1">+IF(OFFSET('Hygiene Data'!$G$11,0,10*ROW('Hygiene Data'!G76))="","",OFFSET('Hygiene Data'!$G$11,0,10*ROW('Hygiene Data'!G76)))</f>
        <v/>
      </c>
      <c r="DY82" s="369" t="str">
        <f ca="1">+IF(OFFSET('Hygiene Data'!$G$12,0,10*ROW('Hygiene Data'!G76))="","",OFFSET('Hygiene Data'!$G$12,0,10*ROW('Hygiene Data'!G76)))</f>
        <v/>
      </c>
      <c r="DZ82" s="369" t="str">
        <f ca="1">+IF(OFFSET('Hygiene Data'!$G$13,0,10*ROW('Hygiene Data'!G76))="","",OFFSET('Hygiene Data'!$G$13,0,10*ROW('Hygiene Data'!G76)))</f>
        <v/>
      </c>
      <c r="EA82" s="369" t="str">
        <f ca="1">+IF(OFFSET('Hygiene Data'!$H$11,0,10*ROW('Hygiene Data'!H76))="","",OFFSET('Hygiene Data'!$H$11,0,10*ROW('Hygiene Data'!H76)))</f>
        <v/>
      </c>
      <c r="EB82" s="369" t="str">
        <f ca="1">+IF(OFFSET('Hygiene Data'!$H$12,0,10*ROW('Hygiene Data'!H76))="","",OFFSET('Hygiene Data'!$H$12,0,10*ROW('Hygiene Data'!H76)))</f>
        <v/>
      </c>
      <c r="EC82" s="369" t="str">
        <f ca="1">+IF(OFFSET('Hygiene Data'!$H$13,0,10*ROW('Hygiene Data'!H76))="","",OFFSET('Hygiene Data'!$H$13,0,10*ROW('Hygiene Data'!H76)))</f>
        <v/>
      </c>
      <c r="ED82" s="369" t="str">
        <f ca="1">+IF(OFFSET('Hygiene Data'!$I$11,0,10*ROW('Hygiene Data'!I76))="","",OFFSET('Hygiene Data'!$I$11,0,10*ROW('Hygiene Data'!I76)))</f>
        <v/>
      </c>
      <c r="EE82" s="369" t="str">
        <f ca="1">+IF(OFFSET('Hygiene Data'!$I$12,0,10*ROW('Hygiene Data'!I76))="","",OFFSET('Hygiene Data'!$I$12,0,10*ROW('Hygiene Data'!I76)))</f>
        <v/>
      </c>
      <c r="EF82" s="369" t="str">
        <f ca="1">+IF(OFFSET('Hygiene Data'!$I$13,0,10*ROW('Hygiene Data'!I76))="","",OFFSET('Hygiene Data'!$I$13,0,10*ROW('Hygiene Data'!I76)))</f>
        <v/>
      </c>
    </row>
    <row r="83" spans="1:136" x14ac:dyDescent="0.25">
      <c r="A83" s="478" t="str">
        <f ca="1">+IF(OFFSET('Water Data'!$B$2,0,10*ROW('Water Data'!E77))="","",OFFSET('Water Data'!$B$2,0,10*ROW('Water Data'!E77)))</f>
        <v/>
      </c>
      <c r="B83" s="47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5" t="str">
        <f t="shared" ca="1" si="1"/>
        <v/>
      </c>
      <c r="D83" s="50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9" t="str">
        <f ca="1">+IF(OFFSET('Water Data'!$D$27,0,10*ROW('Water Data'!D77))="","",OFFSET('Water Data'!$D$27,0,10*ROW('Water Data'!D77)))</f>
        <v/>
      </c>
      <c r="BT83" s="369" t="str">
        <f ca="1">+IF(OFFSET('Water Data'!$D$28,0,10*ROW('Water Data'!D77))="","",OFFSET('Water Data'!$D$28,0,10*ROW('Water Data'!D77)))</f>
        <v/>
      </c>
      <c r="BU83" s="369" t="str">
        <f ca="1">+IF(OFFSET('Water Data'!$D$29,0,10*ROW('Water Data'!D77))="","",OFFSET('Water Data'!$D$29,0,10*ROW('Water Data'!D77)))</f>
        <v/>
      </c>
      <c r="BV83" s="369" t="str">
        <f ca="1">+IF(OFFSET('Water Data'!$E$27,0,10*ROW('Water Data'!E77))="","",OFFSET('Water Data'!$E$27,0,10*ROW('Water Data'!E77)))</f>
        <v/>
      </c>
      <c r="BW83" s="369" t="str">
        <f ca="1">+IF(OFFSET('Water Data'!$E$28,0,10*ROW('Water Data'!E77))="","",OFFSET('Water Data'!$E$28,0,10*ROW('Water Data'!E77)))</f>
        <v/>
      </c>
      <c r="BX83" s="369" t="str">
        <f ca="1">+IF(OFFSET('Water Data'!$E$29,0,10*ROW('Water Data'!E77))="","",OFFSET('Water Data'!$E$29,0,10*ROW('Water Data'!E77)))</f>
        <v/>
      </c>
      <c r="BY83" s="369" t="str">
        <f ca="1">+IF(OFFSET('Water Data'!$F$27,0,10*ROW('Water Data'!F77))="","",OFFSET('Water Data'!$F$27,0,10*ROW('Water Data'!F77)))</f>
        <v/>
      </c>
      <c r="BZ83" s="369" t="str">
        <f ca="1">+IF(OFFSET('Water Data'!$F$28,0,10*ROW('Water Data'!F77))="","",OFFSET('Water Data'!$F$28,0,10*ROW('Water Data'!F77)))</f>
        <v/>
      </c>
      <c r="CA83" s="369" t="str">
        <f ca="1">+IF(OFFSET('Water Data'!$F$29,0,10*ROW('Water Data'!F77))="","",OFFSET('Water Data'!$F$29,0,10*ROW('Water Data'!F77)))</f>
        <v/>
      </c>
      <c r="CB83" s="369" t="str">
        <f ca="1">+IF(OFFSET('Water Data'!$G$27,0,10*ROW('Water Data'!G77))="","",OFFSET('Water Data'!$G$27,0,10*ROW('Water Data'!G77)))</f>
        <v/>
      </c>
      <c r="CC83" s="369" t="str">
        <f ca="1">+IF(OFFSET('Water Data'!$G$28,0,10*ROW('Water Data'!G77))="","",OFFSET('Water Data'!$G$28,0,10*ROW('Water Data'!G77)))</f>
        <v/>
      </c>
      <c r="CD83" s="369" t="str">
        <f ca="1">+IF(OFFSET('Water Data'!$G$29,0,10*ROW('Water Data'!G77))="","",OFFSET('Water Data'!$G$29,0,10*ROW('Water Data'!G77)))</f>
        <v/>
      </c>
      <c r="CE83" s="369" t="str">
        <f ca="1">+IF(OFFSET('Water Data'!$H$27,0,10*ROW('Water Data'!H77))="","",OFFSET('Water Data'!$H$27,0,10*ROW('Water Data'!H77)))</f>
        <v/>
      </c>
      <c r="CF83" s="369" t="str">
        <f ca="1">+IF(OFFSET('Water Data'!$H$28,0,10*ROW('Water Data'!H77))="","",OFFSET('Water Data'!$H$28,0,10*ROW('Water Data'!H77)))</f>
        <v/>
      </c>
      <c r="CG83" s="369" t="str">
        <f ca="1">+IF(OFFSET('Water Data'!$H$29,0,10*ROW('Water Data'!H77))="","",OFFSET('Water Data'!$H$29,0,10*ROW('Water Data'!H77)))</f>
        <v/>
      </c>
      <c r="CH83" s="369" t="str">
        <f ca="1">+IF(OFFSET('Water Data'!$I$27,0,10*ROW('Water Data'!I77))="","",OFFSET('Water Data'!$I$27,0,10*ROW('Water Data'!I77)))</f>
        <v/>
      </c>
      <c r="CI83" s="369" t="str">
        <f ca="1">+IF(OFFSET('Water Data'!$I$28,0,10*ROW('Water Data'!I77))="","",OFFSET('Water Data'!$I$28,0,10*ROW('Water Data'!I77)))</f>
        <v/>
      </c>
      <c r="CJ83" s="369" t="str">
        <f ca="1">+IF(OFFSET('Water Data'!$I$29,0,10*ROW('Water Data'!I77))="","",OFFSET('Water Data'!$I$29,0,10*ROW('Water Data'!I77)))</f>
        <v/>
      </c>
      <c r="CK83" s="369" t="str">
        <f ca="1">+IF(OFFSET('Sanitation Data'!$D$28,0,10*ROW('Sanitation Data'!D77))="","",OFFSET('Sanitation Data'!$D$28,0,10*ROW('Sanitation Data'!D77)))</f>
        <v/>
      </c>
      <c r="CL83" s="369" t="str">
        <f ca="1">+IF(OFFSET('Sanitation Data'!$D$29,0,10*ROW('Sanitation Data'!D77))="","",OFFSET('Sanitation Data'!$D$29,0,10*ROW('Sanitation Data'!D77)))</f>
        <v/>
      </c>
      <c r="CM83" s="369" t="str">
        <f ca="1">+IF(OFFSET('Sanitation Data'!$D$30,0,10*ROW('Sanitation Data'!D77))="","",OFFSET('Sanitation Data'!$D$30,0,10*ROW('Sanitation Data'!D77)))</f>
        <v/>
      </c>
      <c r="CN83" s="369" t="str">
        <f ca="1">+IF(OFFSET('Sanitation Data'!$D$31,0,10*ROW('Sanitation Data'!D77))="","",OFFSET('Sanitation Data'!$D$31,0,10*ROW('Sanitation Data'!D77)))</f>
        <v/>
      </c>
      <c r="CO83" s="369" t="str">
        <f ca="1">+IF(OFFSET('Sanitation Data'!$D$32,0,10*ROW('Sanitation Data'!D77))="","",OFFSET('Sanitation Data'!$D$32,0,10*ROW('Sanitation Data'!D77)))</f>
        <v/>
      </c>
      <c r="CP83" s="369" t="str">
        <f ca="1">+IF(OFFSET('Sanitation Data'!$E$28,0,10*ROW('Sanitation Data'!E77))="","",OFFSET('Sanitation Data'!$E$28,0,10*ROW('Sanitation Data'!E77)))</f>
        <v/>
      </c>
      <c r="CQ83" s="369" t="str">
        <f ca="1">+IF(OFFSET('Sanitation Data'!$E$29,0,10*ROW('Sanitation Data'!E77))="","",OFFSET('Sanitation Data'!$E$29,0,10*ROW('Sanitation Data'!E77)))</f>
        <v/>
      </c>
      <c r="CR83" s="369" t="str">
        <f ca="1">+IF(OFFSET('Sanitation Data'!$E$30,0,10*ROW('Sanitation Data'!E77))="","",OFFSET('Sanitation Data'!$E$30,0,10*ROW('Sanitation Data'!E77)))</f>
        <v/>
      </c>
      <c r="CS83" s="369" t="str">
        <f ca="1">+IF(OFFSET('Sanitation Data'!$E$31,0,10*ROW('Sanitation Data'!E77))="","",OFFSET('Sanitation Data'!$E$31,0,10*ROW('Sanitation Data'!E77)))</f>
        <v/>
      </c>
      <c r="CT83" s="369" t="str">
        <f ca="1">+IF(OFFSET('Sanitation Data'!$E$32,0,10*ROW('Sanitation Data'!E77))="","",OFFSET('Sanitation Data'!$E$32,0,10*ROW('Sanitation Data'!E77)))</f>
        <v/>
      </c>
      <c r="CU83" s="369" t="str">
        <f ca="1">+IF(OFFSET('Sanitation Data'!$F$28,0,10*ROW('Sanitation Data'!F77))="","",OFFSET('Sanitation Data'!$F$28,0,10*ROW('Sanitation Data'!F77)))</f>
        <v/>
      </c>
      <c r="CV83" s="369" t="str">
        <f ca="1">+IF(OFFSET('Sanitation Data'!$F$29,0,10*ROW('Sanitation Data'!F77))="","",OFFSET('Sanitation Data'!$F$29,0,10*ROW('Sanitation Data'!F77)))</f>
        <v/>
      </c>
      <c r="CW83" s="369" t="str">
        <f ca="1">+IF(OFFSET('Sanitation Data'!$F$30,0,10*ROW('Sanitation Data'!F77))="","",OFFSET('Sanitation Data'!$F$30,0,10*ROW('Sanitation Data'!F77)))</f>
        <v/>
      </c>
      <c r="CX83" s="369" t="str">
        <f ca="1">+IF(OFFSET('Sanitation Data'!$F$31,0,10*ROW('Sanitation Data'!F77))="","",OFFSET('Sanitation Data'!$F$31,0,10*ROW('Sanitation Data'!F77)))</f>
        <v/>
      </c>
      <c r="CY83" s="369" t="str">
        <f ca="1">+IF(OFFSET('Sanitation Data'!$F$32,0,10*ROW('Sanitation Data'!F77))="","",OFFSET('Sanitation Data'!$F$32,0,10*ROW('Sanitation Data'!F77)))</f>
        <v/>
      </c>
      <c r="CZ83" s="369" t="str">
        <f ca="1">+IF(OFFSET('Sanitation Data'!$G$28,0,10*ROW('Sanitation Data'!G77))="","",OFFSET('Sanitation Data'!$G$28,0,10*ROW('Sanitation Data'!G77)))</f>
        <v/>
      </c>
      <c r="DA83" s="369" t="str">
        <f ca="1">+IF(OFFSET('Sanitation Data'!$G$29,0,10*ROW('Sanitation Data'!G77))="","",OFFSET('Sanitation Data'!$G$29,0,10*ROW('Sanitation Data'!G77)))</f>
        <v/>
      </c>
      <c r="DB83" s="369" t="str">
        <f ca="1">+IF(OFFSET('Sanitation Data'!$G$30,0,10*ROW('Sanitation Data'!G77))="","",OFFSET('Sanitation Data'!$G$30,0,10*ROW('Sanitation Data'!G77)))</f>
        <v/>
      </c>
      <c r="DC83" s="369" t="str">
        <f ca="1">+IF(OFFSET('Sanitation Data'!$G$31,0,10*ROW('Sanitation Data'!G77))="","",OFFSET('Sanitation Data'!$G$31,0,10*ROW('Sanitation Data'!G77)))</f>
        <v/>
      </c>
      <c r="DD83" s="369" t="str">
        <f ca="1">+IF(OFFSET('Sanitation Data'!$G$32,0,10*ROW('Sanitation Data'!G77))="","",OFFSET('Sanitation Data'!$G$32,0,10*ROW('Sanitation Data'!G77)))</f>
        <v/>
      </c>
      <c r="DE83" s="369" t="str">
        <f ca="1">+IF(OFFSET('Sanitation Data'!$H$28,0,10*ROW('Sanitation Data'!H77))="","",OFFSET('Sanitation Data'!$H$28,0,10*ROW('Sanitation Data'!H77)))</f>
        <v/>
      </c>
      <c r="DF83" s="369" t="str">
        <f ca="1">+IF(OFFSET('Sanitation Data'!$H$29,0,10*ROW('Sanitation Data'!H77))="","",OFFSET('Sanitation Data'!$H$29,0,10*ROW('Sanitation Data'!H77)))</f>
        <v/>
      </c>
      <c r="DG83" s="369" t="str">
        <f ca="1">+IF(OFFSET('Sanitation Data'!$H$30,0,10*ROW('Sanitation Data'!H77))="","",OFFSET('Sanitation Data'!$H$30,0,10*ROW('Sanitation Data'!H77)))</f>
        <v/>
      </c>
      <c r="DH83" s="369" t="str">
        <f ca="1">+IF(OFFSET('Sanitation Data'!$H$31,0,10*ROW('Sanitation Data'!H77))="","",OFFSET('Sanitation Data'!$H$31,0,10*ROW('Sanitation Data'!H77)))</f>
        <v/>
      </c>
      <c r="DI83" s="369" t="str">
        <f ca="1">+IF(OFFSET('Sanitation Data'!$H$32,0,10*ROW('Sanitation Data'!H77))="","",OFFSET('Sanitation Data'!$H$32,0,10*ROW('Sanitation Data'!H77)))</f>
        <v/>
      </c>
      <c r="DJ83" s="369" t="str">
        <f ca="1">+IF(OFFSET('Sanitation Data'!$I$28,0,10*ROW('Sanitation Data'!I77))="","",OFFSET('Sanitation Data'!$I$28,0,10*ROW('Sanitation Data'!I77)))</f>
        <v/>
      </c>
      <c r="DK83" s="369" t="str">
        <f ca="1">+IF(OFFSET('Sanitation Data'!$I$29,0,10*ROW('Sanitation Data'!I77))="","",OFFSET('Sanitation Data'!$I$29,0,10*ROW('Sanitation Data'!I77)))</f>
        <v/>
      </c>
      <c r="DL83" s="369" t="str">
        <f ca="1">+IF(OFFSET('Sanitation Data'!$I$30,0,10*ROW('Sanitation Data'!I77))="","",OFFSET('Sanitation Data'!$I$30,0,10*ROW('Sanitation Data'!I77)))</f>
        <v/>
      </c>
      <c r="DM83" s="369" t="str">
        <f ca="1">+IF(OFFSET('Sanitation Data'!$I$31,0,10*ROW('Sanitation Data'!I77))="","",OFFSET('Sanitation Data'!$I$31,0,10*ROW('Sanitation Data'!I77)))</f>
        <v/>
      </c>
      <c r="DN83" s="369" t="str">
        <f ca="1">+IF(OFFSET('Sanitation Data'!$I$32,0,10*ROW('Sanitation Data'!I77))="","",OFFSET('Sanitation Data'!$I$32,0,10*ROW('Sanitation Data'!I77)))</f>
        <v/>
      </c>
      <c r="DO83" s="369" t="str">
        <f ca="1">+IF(OFFSET('Hygiene Data'!$D$11,0,10*ROW('Hygiene Data'!D77))="","",OFFSET('Hygiene Data'!$D$11,0,10*ROW('Hygiene Data'!D77)))</f>
        <v/>
      </c>
      <c r="DP83" s="369" t="str">
        <f ca="1">+IF(OFFSET('Hygiene Data'!$D$12,0,10*ROW('Hygiene Data'!D77))="","",OFFSET('Hygiene Data'!$D$12,0,10*ROW('Hygiene Data'!D77)))</f>
        <v/>
      </c>
      <c r="DQ83" s="369" t="str">
        <f ca="1">+IF(OFFSET('Hygiene Data'!$D$13,0,10*ROW('Hygiene Data'!D77))="","",OFFSET('Hygiene Data'!$D$13,0,10*ROW('Hygiene Data'!D77)))</f>
        <v/>
      </c>
      <c r="DR83" s="369" t="str">
        <f ca="1">+IF(OFFSET('Hygiene Data'!$E$11,0,10*ROW('Hygiene Data'!E77))="","",OFFSET('Hygiene Data'!$E$11,0,10*ROW('Hygiene Data'!E77)))</f>
        <v/>
      </c>
      <c r="DS83" s="369" t="str">
        <f ca="1">+IF(OFFSET('Hygiene Data'!$E$12,0,10*ROW('Hygiene Data'!E77))="","",OFFSET('Hygiene Data'!$E$12,0,10*ROW('Hygiene Data'!E77)))</f>
        <v/>
      </c>
      <c r="DT83" s="369" t="str">
        <f ca="1">+IF(OFFSET('Hygiene Data'!$E$13,0,10*ROW('Hygiene Data'!E77))="","",OFFSET('Hygiene Data'!$E$13,0,10*ROW('Hygiene Data'!E77)))</f>
        <v/>
      </c>
      <c r="DU83" s="369" t="str">
        <f ca="1">+IF(OFFSET('Hygiene Data'!$F$11,0,10*ROW('Hygiene Data'!F77))="","",OFFSET('Hygiene Data'!$F$11,0,10*ROW('Hygiene Data'!F77)))</f>
        <v/>
      </c>
      <c r="DV83" s="369" t="str">
        <f ca="1">+IF(OFFSET('Hygiene Data'!$F$12,0,10*ROW('Hygiene Data'!F77))="","",OFFSET('Hygiene Data'!$F$12,0,10*ROW('Hygiene Data'!F77)))</f>
        <v/>
      </c>
      <c r="DW83" s="369" t="str">
        <f ca="1">+IF(OFFSET('Hygiene Data'!$F$13,0,10*ROW('Hygiene Data'!F77))="","",OFFSET('Hygiene Data'!$F$13,0,10*ROW('Hygiene Data'!F77)))</f>
        <v/>
      </c>
      <c r="DX83" s="369" t="str">
        <f ca="1">+IF(OFFSET('Hygiene Data'!$G$11,0,10*ROW('Hygiene Data'!G77))="","",OFFSET('Hygiene Data'!$G$11,0,10*ROW('Hygiene Data'!G77)))</f>
        <v/>
      </c>
      <c r="DY83" s="369" t="str">
        <f ca="1">+IF(OFFSET('Hygiene Data'!$G$12,0,10*ROW('Hygiene Data'!G77))="","",OFFSET('Hygiene Data'!$G$12,0,10*ROW('Hygiene Data'!G77)))</f>
        <v/>
      </c>
      <c r="DZ83" s="369" t="str">
        <f ca="1">+IF(OFFSET('Hygiene Data'!$G$13,0,10*ROW('Hygiene Data'!G77))="","",OFFSET('Hygiene Data'!$G$13,0,10*ROW('Hygiene Data'!G77)))</f>
        <v/>
      </c>
      <c r="EA83" s="369" t="str">
        <f ca="1">+IF(OFFSET('Hygiene Data'!$H$11,0,10*ROW('Hygiene Data'!H77))="","",OFFSET('Hygiene Data'!$H$11,0,10*ROW('Hygiene Data'!H77)))</f>
        <v/>
      </c>
      <c r="EB83" s="369" t="str">
        <f ca="1">+IF(OFFSET('Hygiene Data'!$H$12,0,10*ROW('Hygiene Data'!H77))="","",OFFSET('Hygiene Data'!$H$12,0,10*ROW('Hygiene Data'!H77)))</f>
        <v/>
      </c>
      <c r="EC83" s="369" t="str">
        <f ca="1">+IF(OFFSET('Hygiene Data'!$H$13,0,10*ROW('Hygiene Data'!H77))="","",OFFSET('Hygiene Data'!$H$13,0,10*ROW('Hygiene Data'!H77)))</f>
        <v/>
      </c>
      <c r="ED83" s="369" t="str">
        <f ca="1">+IF(OFFSET('Hygiene Data'!$I$11,0,10*ROW('Hygiene Data'!I77))="","",OFFSET('Hygiene Data'!$I$11,0,10*ROW('Hygiene Data'!I77)))</f>
        <v/>
      </c>
      <c r="EE83" s="369" t="str">
        <f ca="1">+IF(OFFSET('Hygiene Data'!$I$12,0,10*ROW('Hygiene Data'!I77))="","",OFFSET('Hygiene Data'!$I$12,0,10*ROW('Hygiene Data'!I77)))</f>
        <v/>
      </c>
      <c r="EF83" s="369" t="str">
        <f ca="1">+IF(OFFSET('Hygiene Data'!$I$13,0,10*ROW('Hygiene Data'!I77))="","",OFFSET('Hygiene Data'!$I$13,0,10*ROW('Hygiene Data'!I77)))</f>
        <v/>
      </c>
    </row>
    <row r="84" spans="1:136" x14ac:dyDescent="0.25">
      <c r="A84" s="478" t="str">
        <f ca="1">+IF(OFFSET('Water Data'!$B$2,0,10*ROW('Water Data'!E78))="","",OFFSET('Water Data'!$B$2,0,10*ROW('Water Data'!E78)))</f>
        <v/>
      </c>
      <c r="B84" s="47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5" t="str">
        <f t="shared" ca="1" si="1"/>
        <v/>
      </c>
      <c r="D84" s="50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9" t="str">
        <f ca="1">+IF(OFFSET('Water Data'!$D$27,0,10*ROW('Water Data'!D78))="","",OFFSET('Water Data'!$D$27,0,10*ROW('Water Data'!D78)))</f>
        <v/>
      </c>
      <c r="BT84" s="369" t="str">
        <f ca="1">+IF(OFFSET('Water Data'!$D$28,0,10*ROW('Water Data'!D78))="","",OFFSET('Water Data'!$D$28,0,10*ROW('Water Data'!D78)))</f>
        <v/>
      </c>
      <c r="BU84" s="369" t="str">
        <f ca="1">+IF(OFFSET('Water Data'!$D$29,0,10*ROW('Water Data'!D78))="","",OFFSET('Water Data'!$D$29,0,10*ROW('Water Data'!D78)))</f>
        <v/>
      </c>
      <c r="BV84" s="369" t="str">
        <f ca="1">+IF(OFFSET('Water Data'!$E$27,0,10*ROW('Water Data'!E78))="","",OFFSET('Water Data'!$E$27,0,10*ROW('Water Data'!E78)))</f>
        <v/>
      </c>
      <c r="BW84" s="369" t="str">
        <f ca="1">+IF(OFFSET('Water Data'!$E$28,0,10*ROW('Water Data'!E78))="","",OFFSET('Water Data'!$E$28,0,10*ROW('Water Data'!E78)))</f>
        <v/>
      </c>
      <c r="BX84" s="369" t="str">
        <f ca="1">+IF(OFFSET('Water Data'!$E$29,0,10*ROW('Water Data'!E78))="","",OFFSET('Water Data'!$E$29,0,10*ROW('Water Data'!E78)))</f>
        <v/>
      </c>
      <c r="BY84" s="369" t="str">
        <f ca="1">+IF(OFFSET('Water Data'!$F$27,0,10*ROW('Water Data'!F78))="","",OFFSET('Water Data'!$F$27,0,10*ROW('Water Data'!F78)))</f>
        <v/>
      </c>
      <c r="BZ84" s="369" t="str">
        <f ca="1">+IF(OFFSET('Water Data'!$F$28,0,10*ROW('Water Data'!F78))="","",OFFSET('Water Data'!$F$28,0,10*ROW('Water Data'!F78)))</f>
        <v/>
      </c>
      <c r="CA84" s="369" t="str">
        <f ca="1">+IF(OFFSET('Water Data'!$F$29,0,10*ROW('Water Data'!F78))="","",OFFSET('Water Data'!$F$29,0,10*ROW('Water Data'!F78)))</f>
        <v/>
      </c>
      <c r="CB84" s="369" t="str">
        <f ca="1">+IF(OFFSET('Water Data'!$G$27,0,10*ROW('Water Data'!G78))="","",OFFSET('Water Data'!$G$27,0,10*ROW('Water Data'!G78)))</f>
        <v/>
      </c>
      <c r="CC84" s="369" t="str">
        <f ca="1">+IF(OFFSET('Water Data'!$G$28,0,10*ROW('Water Data'!G78))="","",OFFSET('Water Data'!$G$28,0,10*ROW('Water Data'!G78)))</f>
        <v/>
      </c>
      <c r="CD84" s="369" t="str">
        <f ca="1">+IF(OFFSET('Water Data'!$G$29,0,10*ROW('Water Data'!G78))="","",OFFSET('Water Data'!$G$29,0,10*ROW('Water Data'!G78)))</f>
        <v/>
      </c>
      <c r="CE84" s="369" t="str">
        <f ca="1">+IF(OFFSET('Water Data'!$H$27,0,10*ROW('Water Data'!H78))="","",OFFSET('Water Data'!$H$27,0,10*ROW('Water Data'!H78)))</f>
        <v/>
      </c>
      <c r="CF84" s="369" t="str">
        <f ca="1">+IF(OFFSET('Water Data'!$H$28,0,10*ROW('Water Data'!H78))="","",OFFSET('Water Data'!$H$28,0,10*ROW('Water Data'!H78)))</f>
        <v/>
      </c>
      <c r="CG84" s="369" t="str">
        <f ca="1">+IF(OFFSET('Water Data'!$H$29,0,10*ROW('Water Data'!H78))="","",OFFSET('Water Data'!$H$29,0,10*ROW('Water Data'!H78)))</f>
        <v/>
      </c>
      <c r="CH84" s="369" t="str">
        <f ca="1">+IF(OFFSET('Water Data'!$I$27,0,10*ROW('Water Data'!I78))="","",OFFSET('Water Data'!$I$27,0,10*ROW('Water Data'!I78)))</f>
        <v/>
      </c>
      <c r="CI84" s="369" t="str">
        <f ca="1">+IF(OFFSET('Water Data'!$I$28,0,10*ROW('Water Data'!I78))="","",OFFSET('Water Data'!$I$28,0,10*ROW('Water Data'!I78)))</f>
        <v/>
      </c>
      <c r="CJ84" s="369" t="str">
        <f ca="1">+IF(OFFSET('Water Data'!$I$29,0,10*ROW('Water Data'!I78))="","",OFFSET('Water Data'!$I$29,0,10*ROW('Water Data'!I78)))</f>
        <v/>
      </c>
      <c r="CK84" s="369" t="str">
        <f ca="1">+IF(OFFSET('Sanitation Data'!$D$28,0,10*ROW('Sanitation Data'!D78))="","",OFFSET('Sanitation Data'!$D$28,0,10*ROW('Sanitation Data'!D78)))</f>
        <v/>
      </c>
      <c r="CL84" s="369" t="str">
        <f ca="1">+IF(OFFSET('Sanitation Data'!$D$29,0,10*ROW('Sanitation Data'!D78))="","",OFFSET('Sanitation Data'!$D$29,0,10*ROW('Sanitation Data'!D78)))</f>
        <v/>
      </c>
      <c r="CM84" s="369" t="str">
        <f ca="1">+IF(OFFSET('Sanitation Data'!$D$30,0,10*ROW('Sanitation Data'!D78))="","",OFFSET('Sanitation Data'!$D$30,0,10*ROW('Sanitation Data'!D78)))</f>
        <v/>
      </c>
      <c r="CN84" s="369" t="str">
        <f ca="1">+IF(OFFSET('Sanitation Data'!$D$31,0,10*ROW('Sanitation Data'!D78))="","",OFFSET('Sanitation Data'!$D$31,0,10*ROW('Sanitation Data'!D78)))</f>
        <v/>
      </c>
      <c r="CO84" s="369" t="str">
        <f ca="1">+IF(OFFSET('Sanitation Data'!$D$32,0,10*ROW('Sanitation Data'!D78))="","",OFFSET('Sanitation Data'!$D$32,0,10*ROW('Sanitation Data'!D78)))</f>
        <v/>
      </c>
      <c r="CP84" s="369" t="str">
        <f ca="1">+IF(OFFSET('Sanitation Data'!$E$28,0,10*ROW('Sanitation Data'!E78))="","",OFFSET('Sanitation Data'!$E$28,0,10*ROW('Sanitation Data'!E78)))</f>
        <v/>
      </c>
      <c r="CQ84" s="369" t="str">
        <f ca="1">+IF(OFFSET('Sanitation Data'!$E$29,0,10*ROW('Sanitation Data'!E78))="","",OFFSET('Sanitation Data'!$E$29,0,10*ROW('Sanitation Data'!E78)))</f>
        <v/>
      </c>
      <c r="CR84" s="369" t="str">
        <f ca="1">+IF(OFFSET('Sanitation Data'!$E$30,0,10*ROW('Sanitation Data'!E78))="","",OFFSET('Sanitation Data'!$E$30,0,10*ROW('Sanitation Data'!E78)))</f>
        <v/>
      </c>
      <c r="CS84" s="369" t="str">
        <f ca="1">+IF(OFFSET('Sanitation Data'!$E$31,0,10*ROW('Sanitation Data'!E78))="","",OFFSET('Sanitation Data'!$E$31,0,10*ROW('Sanitation Data'!E78)))</f>
        <v/>
      </c>
      <c r="CT84" s="369" t="str">
        <f ca="1">+IF(OFFSET('Sanitation Data'!$E$32,0,10*ROW('Sanitation Data'!E78))="","",OFFSET('Sanitation Data'!$E$32,0,10*ROW('Sanitation Data'!E78)))</f>
        <v/>
      </c>
      <c r="CU84" s="369" t="str">
        <f ca="1">+IF(OFFSET('Sanitation Data'!$F$28,0,10*ROW('Sanitation Data'!F78))="","",OFFSET('Sanitation Data'!$F$28,0,10*ROW('Sanitation Data'!F78)))</f>
        <v/>
      </c>
      <c r="CV84" s="369" t="str">
        <f ca="1">+IF(OFFSET('Sanitation Data'!$F$29,0,10*ROW('Sanitation Data'!F78))="","",OFFSET('Sanitation Data'!$F$29,0,10*ROW('Sanitation Data'!F78)))</f>
        <v/>
      </c>
      <c r="CW84" s="369" t="str">
        <f ca="1">+IF(OFFSET('Sanitation Data'!$F$30,0,10*ROW('Sanitation Data'!F78))="","",OFFSET('Sanitation Data'!$F$30,0,10*ROW('Sanitation Data'!F78)))</f>
        <v/>
      </c>
      <c r="CX84" s="369" t="str">
        <f ca="1">+IF(OFFSET('Sanitation Data'!$F$31,0,10*ROW('Sanitation Data'!F78))="","",OFFSET('Sanitation Data'!$F$31,0,10*ROW('Sanitation Data'!F78)))</f>
        <v/>
      </c>
      <c r="CY84" s="369" t="str">
        <f ca="1">+IF(OFFSET('Sanitation Data'!$F$32,0,10*ROW('Sanitation Data'!F78))="","",OFFSET('Sanitation Data'!$F$32,0,10*ROW('Sanitation Data'!F78)))</f>
        <v/>
      </c>
      <c r="CZ84" s="369" t="str">
        <f ca="1">+IF(OFFSET('Sanitation Data'!$G$28,0,10*ROW('Sanitation Data'!G78))="","",OFFSET('Sanitation Data'!$G$28,0,10*ROW('Sanitation Data'!G78)))</f>
        <v/>
      </c>
      <c r="DA84" s="369" t="str">
        <f ca="1">+IF(OFFSET('Sanitation Data'!$G$29,0,10*ROW('Sanitation Data'!G78))="","",OFFSET('Sanitation Data'!$G$29,0,10*ROW('Sanitation Data'!G78)))</f>
        <v/>
      </c>
      <c r="DB84" s="369" t="str">
        <f ca="1">+IF(OFFSET('Sanitation Data'!$G$30,0,10*ROW('Sanitation Data'!G78))="","",OFFSET('Sanitation Data'!$G$30,0,10*ROW('Sanitation Data'!G78)))</f>
        <v/>
      </c>
      <c r="DC84" s="369" t="str">
        <f ca="1">+IF(OFFSET('Sanitation Data'!$G$31,0,10*ROW('Sanitation Data'!G78))="","",OFFSET('Sanitation Data'!$G$31,0,10*ROW('Sanitation Data'!G78)))</f>
        <v/>
      </c>
      <c r="DD84" s="369" t="str">
        <f ca="1">+IF(OFFSET('Sanitation Data'!$G$32,0,10*ROW('Sanitation Data'!G78))="","",OFFSET('Sanitation Data'!$G$32,0,10*ROW('Sanitation Data'!G78)))</f>
        <v/>
      </c>
      <c r="DE84" s="369" t="str">
        <f ca="1">+IF(OFFSET('Sanitation Data'!$H$28,0,10*ROW('Sanitation Data'!H78))="","",OFFSET('Sanitation Data'!$H$28,0,10*ROW('Sanitation Data'!H78)))</f>
        <v/>
      </c>
      <c r="DF84" s="369" t="str">
        <f ca="1">+IF(OFFSET('Sanitation Data'!$H$29,0,10*ROW('Sanitation Data'!H78))="","",OFFSET('Sanitation Data'!$H$29,0,10*ROW('Sanitation Data'!H78)))</f>
        <v/>
      </c>
      <c r="DG84" s="369" t="str">
        <f ca="1">+IF(OFFSET('Sanitation Data'!$H$30,0,10*ROW('Sanitation Data'!H78))="","",OFFSET('Sanitation Data'!$H$30,0,10*ROW('Sanitation Data'!H78)))</f>
        <v/>
      </c>
      <c r="DH84" s="369" t="str">
        <f ca="1">+IF(OFFSET('Sanitation Data'!$H$31,0,10*ROW('Sanitation Data'!H78))="","",OFFSET('Sanitation Data'!$H$31,0,10*ROW('Sanitation Data'!H78)))</f>
        <v/>
      </c>
      <c r="DI84" s="369" t="str">
        <f ca="1">+IF(OFFSET('Sanitation Data'!$H$32,0,10*ROW('Sanitation Data'!H78))="","",OFFSET('Sanitation Data'!$H$32,0,10*ROW('Sanitation Data'!H78)))</f>
        <v/>
      </c>
      <c r="DJ84" s="369" t="str">
        <f ca="1">+IF(OFFSET('Sanitation Data'!$I$28,0,10*ROW('Sanitation Data'!I78))="","",OFFSET('Sanitation Data'!$I$28,0,10*ROW('Sanitation Data'!I78)))</f>
        <v/>
      </c>
      <c r="DK84" s="369" t="str">
        <f ca="1">+IF(OFFSET('Sanitation Data'!$I$29,0,10*ROW('Sanitation Data'!I78))="","",OFFSET('Sanitation Data'!$I$29,0,10*ROW('Sanitation Data'!I78)))</f>
        <v/>
      </c>
      <c r="DL84" s="369" t="str">
        <f ca="1">+IF(OFFSET('Sanitation Data'!$I$30,0,10*ROW('Sanitation Data'!I78))="","",OFFSET('Sanitation Data'!$I$30,0,10*ROW('Sanitation Data'!I78)))</f>
        <v/>
      </c>
      <c r="DM84" s="369" t="str">
        <f ca="1">+IF(OFFSET('Sanitation Data'!$I$31,0,10*ROW('Sanitation Data'!I78))="","",OFFSET('Sanitation Data'!$I$31,0,10*ROW('Sanitation Data'!I78)))</f>
        <v/>
      </c>
      <c r="DN84" s="369" t="str">
        <f ca="1">+IF(OFFSET('Sanitation Data'!$I$32,0,10*ROW('Sanitation Data'!I78))="","",OFFSET('Sanitation Data'!$I$32,0,10*ROW('Sanitation Data'!I78)))</f>
        <v/>
      </c>
      <c r="DO84" s="369" t="str">
        <f ca="1">+IF(OFFSET('Hygiene Data'!$D$11,0,10*ROW('Hygiene Data'!D78))="","",OFFSET('Hygiene Data'!$D$11,0,10*ROW('Hygiene Data'!D78)))</f>
        <v/>
      </c>
      <c r="DP84" s="369" t="str">
        <f ca="1">+IF(OFFSET('Hygiene Data'!$D$12,0,10*ROW('Hygiene Data'!D78))="","",OFFSET('Hygiene Data'!$D$12,0,10*ROW('Hygiene Data'!D78)))</f>
        <v/>
      </c>
      <c r="DQ84" s="369" t="str">
        <f ca="1">+IF(OFFSET('Hygiene Data'!$D$13,0,10*ROW('Hygiene Data'!D78))="","",OFFSET('Hygiene Data'!$D$13,0,10*ROW('Hygiene Data'!D78)))</f>
        <v/>
      </c>
      <c r="DR84" s="369" t="str">
        <f ca="1">+IF(OFFSET('Hygiene Data'!$E$11,0,10*ROW('Hygiene Data'!E78))="","",OFFSET('Hygiene Data'!$E$11,0,10*ROW('Hygiene Data'!E78)))</f>
        <v/>
      </c>
      <c r="DS84" s="369" t="str">
        <f ca="1">+IF(OFFSET('Hygiene Data'!$E$12,0,10*ROW('Hygiene Data'!E78))="","",OFFSET('Hygiene Data'!$E$12,0,10*ROW('Hygiene Data'!E78)))</f>
        <v/>
      </c>
      <c r="DT84" s="369" t="str">
        <f ca="1">+IF(OFFSET('Hygiene Data'!$E$13,0,10*ROW('Hygiene Data'!E78))="","",OFFSET('Hygiene Data'!$E$13,0,10*ROW('Hygiene Data'!E78)))</f>
        <v/>
      </c>
      <c r="DU84" s="369" t="str">
        <f ca="1">+IF(OFFSET('Hygiene Data'!$F$11,0,10*ROW('Hygiene Data'!F78))="","",OFFSET('Hygiene Data'!$F$11,0,10*ROW('Hygiene Data'!F78)))</f>
        <v/>
      </c>
      <c r="DV84" s="369" t="str">
        <f ca="1">+IF(OFFSET('Hygiene Data'!$F$12,0,10*ROW('Hygiene Data'!F78))="","",OFFSET('Hygiene Data'!$F$12,0,10*ROW('Hygiene Data'!F78)))</f>
        <v/>
      </c>
      <c r="DW84" s="369" t="str">
        <f ca="1">+IF(OFFSET('Hygiene Data'!$F$13,0,10*ROW('Hygiene Data'!F78))="","",OFFSET('Hygiene Data'!$F$13,0,10*ROW('Hygiene Data'!F78)))</f>
        <v/>
      </c>
      <c r="DX84" s="369" t="str">
        <f ca="1">+IF(OFFSET('Hygiene Data'!$G$11,0,10*ROW('Hygiene Data'!G78))="","",OFFSET('Hygiene Data'!$G$11,0,10*ROW('Hygiene Data'!G78)))</f>
        <v/>
      </c>
      <c r="DY84" s="369" t="str">
        <f ca="1">+IF(OFFSET('Hygiene Data'!$G$12,0,10*ROW('Hygiene Data'!G78))="","",OFFSET('Hygiene Data'!$G$12,0,10*ROW('Hygiene Data'!G78)))</f>
        <v/>
      </c>
      <c r="DZ84" s="369" t="str">
        <f ca="1">+IF(OFFSET('Hygiene Data'!$G$13,0,10*ROW('Hygiene Data'!G78))="","",OFFSET('Hygiene Data'!$G$13,0,10*ROW('Hygiene Data'!G78)))</f>
        <v/>
      </c>
      <c r="EA84" s="369" t="str">
        <f ca="1">+IF(OFFSET('Hygiene Data'!$H$11,0,10*ROW('Hygiene Data'!H78))="","",OFFSET('Hygiene Data'!$H$11,0,10*ROW('Hygiene Data'!H78)))</f>
        <v/>
      </c>
      <c r="EB84" s="369" t="str">
        <f ca="1">+IF(OFFSET('Hygiene Data'!$H$12,0,10*ROW('Hygiene Data'!H78))="","",OFFSET('Hygiene Data'!$H$12,0,10*ROW('Hygiene Data'!H78)))</f>
        <v/>
      </c>
      <c r="EC84" s="369" t="str">
        <f ca="1">+IF(OFFSET('Hygiene Data'!$H$13,0,10*ROW('Hygiene Data'!H78))="","",OFFSET('Hygiene Data'!$H$13,0,10*ROW('Hygiene Data'!H78)))</f>
        <v/>
      </c>
      <c r="ED84" s="369" t="str">
        <f ca="1">+IF(OFFSET('Hygiene Data'!$I$11,0,10*ROW('Hygiene Data'!I78))="","",OFFSET('Hygiene Data'!$I$11,0,10*ROW('Hygiene Data'!I78)))</f>
        <v/>
      </c>
      <c r="EE84" s="369" t="str">
        <f ca="1">+IF(OFFSET('Hygiene Data'!$I$12,0,10*ROW('Hygiene Data'!I78))="","",OFFSET('Hygiene Data'!$I$12,0,10*ROW('Hygiene Data'!I78)))</f>
        <v/>
      </c>
      <c r="EF84" s="369" t="str">
        <f ca="1">+IF(OFFSET('Hygiene Data'!$I$13,0,10*ROW('Hygiene Data'!I78))="","",OFFSET('Hygiene Data'!$I$13,0,10*ROW('Hygiene Data'!I78)))</f>
        <v/>
      </c>
    </row>
    <row r="85" spans="1:136" x14ac:dyDescent="0.25">
      <c r="A85" s="478" t="str">
        <f ca="1">+IF(OFFSET('Water Data'!$B$2,0,10*ROW('Water Data'!E79))="","",OFFSET('Water Data'!$B$2,0,10*ROW('Water Data'!E79)))</f>
        <v/>
      </c>
      <c r="B85" s="47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5" t="str">
        <f t="shared" ca="1" si="1"/>
        <v/>
      </c>
      <c r="D85" s="50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9" t="str">
        <f ca="1">+IF(OFFSET('Water Data'!$D$27,0,10*ROW('Water Data'!D79))="","",OFFSET('Water Data'!$D$27,0,10*ROW('Water Data'!D79)))</f>
        <v/>
      </c>
      <c r="BT85" s="369" t="str">
        <f ca="1">+IF(OFFSET('Water Data'!$D$28,0,10*ROW('Water Data'!D79))="","",OFFSET('Water Data'!$D$28,0,10*ROW('Water Data'!D79)))</f>
        <v/>
      </c>
      <c r="BU85" s="369" t="str">
        <f ca="1">+IF(OFFSET('Water Data'!$D$29,0,10*ROW('Water Data'!D79))="","",OFFSET('Water Data'!$D$29,0,10*ROW('Water Data'!D79)))</f>
        <v/>
      </c>
      <c r="BV85" s="369" t="str">
        <f ca="1">+IF(OFFSET('Water Data'!$E$27,0,10*ROW('Water Data'!E79))="","",OFFSET('Water Data'!$E$27,0,10*ROW('Water Data'!E79)))</f>
        <v/>
      </c>
      <c r="BW85" s="369" t="str">
        <f ca="1">+IF(OFFSET('Water Data'!$E$28,0,10*ROW('Water Data'!E79))="","",OFFSET('Water Data'!$E$28,0,10*ROW('Water Data'!E79)))</f>
        <v/>
      </c>
      <c r="BX85" s="369" t="str">
        <f ca="1">+IF(OFFSET('Water Data'!$E$29,0,10*ROW('Water Data'!E79))="","",OFFSET('Water Data'!$E$29,0,10*ROW('Water Data'!E79)))</f>
        <v/>
      </c>
      <c r="BY85" s="369" t="str">
        <f ca="1">+IF(OFFSET('Water Data'!$F$27,0,10*ROW('Water Data'!F79))="","",OFFSET('Water Data'!$F$27,0,10*ROW('Water Data'!F79)))</f>
        <v/>
      </c>
      <c r="BZ85" s="369" t="str">
        <f ca="1">+IF(OFFSET('Water Data'!$F$28,0,10*ROW('Water Data'!F79))="","",OFFSET('Water Data'!$F$28,0,10*ROW('Water Data'!F79)))</f>
        <v/>
      </c>
      <c r="CA85" s="369" t="str">
        <f ca="1">+IF(OFFSET('Water Data'!$F$29,0,10*ROW('Water Data'!F79))="","",OFFSET('Water Data'!$F$29,0,10*ROW('Water Data'!F79)))</f>
        <v/>
      </c>
      <c r="CB85" s="369" t="str">
        <f ca="1">+IF(OFFSET('Water Data'!$G$27,0,10*ROW('Water Data'!G79))="","",OFFSET('Water Data'!$G$27,0,10*ROW('Water Data'!G79)))</f>
        <v/>
      </c>
      <c r="CC85" s="369" t="str">
        <f ca="1">+IF(OFFSET('Water Data'!$G$28,0,10*ROW('Water Data'!G79))="","",OFFSET('Water Data'!$G$28,0,10*ROW('Water Data'!G79)))</f>
        <v/>
      </c>
      <c r="CD85" s="369" t="str">
        <f ca="1">+IF(OFFSET('Water Data'!$G$29,0,10*ROW('Water Data'!G79))="","",OFFSET('Water Data'!$G$29,0,10*ROW('Water Data'!G79)))</f>
        <v/>
      </c>
      <c r="CE85" s="369" t="str">
        <f ca="1">+IF(OFFSET('Water Data'!$H$27,0,10*ROW('Water Data'!H79))="","",OFFSET('Water Data'!$H$27,0,10*ROW('Water Data'!H79)))</f>
        <v/>
      </c>
      <c r="CF85" s="369" t="str">
        <f ca="1">+IF(OFFSET('Water Data'!$H$28,0,10*ROW('Water Data'!H79))="","",OFFSET('Water Data'!$H$28,0,10*ROW('Water Data'!H79)))</f>
        <v/>
      </c>
      <c r="CG85" s="369" t="str">
        <f ca="1">+IF(OFFSET('Water Data'!$H$29,0,10*ROW('Water Data'!H79))="","",OFFSET('Water Data'!$H$29,0,10*ROW('Water Data'!H79)))</f>
        <v/>
      </c>
      <c r="CH85" s="369" t="str">
        <f ca="1">+IF(OFFSET('Water Data'!$I$27,0,10*ROW('Water Data'!I79))="","",OFFSET('Water Data'!$I$27,0,10*ROW('Water Data'!I79)))</f>
        <v/>
      </c>
      <c r="CI85" s="369" t="str">
        <f ca="1">+IF(OFFSET('Water Data'!$I$28,0,10*ROW('Water Data'!I79))="","",OFFSET('Water Data'!$I$28,0,10*ROW('Water Data'!I79)))</f>
        <v/>
      </c>
      <c r="CJ85" s="369" t="str">
        <f ca="1">+IF(OFFSET('Water Data'!$I$29,0,10*ROW('Water Data'!I79))="","",OFFSET('Water Data'!$I$29,0,10*ROW('Water Data'!I79)))</f>
        <v/>
      </c>
      <c r="CK85" s="369" t="str">
        <f ca="1">+IF(OFFSET('Sanitation Data'!$D$28,0,10*ROW('Sanitation Data'!D79))="","",OFFSET('Sanitation Data'!$D$28,0,10*ROW('Sanitation Data'!D79)))</f>
        <v/>
      </c>
      <c r="CL85" s="369" t="str">
        <f ca="1">+IF(OFFSET('Sanitation Data'!$D$29,0,10*ROW('Sanitation Data'!D79))="","",OFFSET('Sanitation Data'!$D$29,0,10*ROW('Sanitation Data'!D79)))</f>
        <v/>
      </c>
      <c r="CM85" s="369" t="str">
        <f ca="1">+IF(OFFSET('Sanitation Data'!$D$30,0,10*ROW('Sanitation Data'!D79))="","",OFFSET('Sanitation Data'!$D$30,0,10*ROW('Sanitation Data'!D79)))</f>
        <v/>
      </c>
      <c r="CN85" s="369" t="str">
        <f ca="1">+IF(OFFSET('Sanitation Data'!$D$31,0,10*ROW('Sanitation Data'!D79))="","",OFFSET('Sanitation Data'!$D$31,0,10*ROW('Sanitation Data'!D79)))</f>
        <v/>
      </c>
      <c r="CO85" s="369" t="str">
        <f ca="1">+IF(OFFSET('Sanitation Data'!$D$32,0,10*ROW('Sanitation Data'!D79))="","",OFFSET('Sanitation Data'!$D$32,0,10*ROW('Sanitation Data'!D79)))</f>
        <v/>
      </c>
      <c r="CP85" s="369" t="str">
        <f ca="1">+IF(OFFSET('Sanitation Data'!$E$28,0,10*ROW('Sanitation Data'!E79))="","",OFFSET('Sanitation Data'!$E$28,0,10*ROW('Sanitation Data'!E79)))</f>
        <v/>
      </c>
      <c r="CQ85" s="369" t="str">
        <f ca="1">+IF(OFFSET('Sanitation Data'!$E$29,0,10*ROW('Sanitation Data'!E79))="","",OFFSET('Sanitation Data'!$E$29,0,10*ROW('Sanitation Data'!E79)))</f>
        <v/>
      </c>
      <c r="CR85" s="369" t="str">
        <f ca="1">+IF(OFFSET('Sanitation Data'!$E$30,0,10*ROW('Sanitation Data'!E79))="","",OFFSET('Sanitation Data'!$E$30,0,10*ROW('Sanitation Data'!E79)))</f>
        <v/>
      </c>
      <c r="CS85" s="369" t="str">
        <f ca="1">+IF(OFFSET('Sanitation Data'!$E$31,0,10*ROW('Sanitation Data'!E79))="","",OFFSET('Sanitation Data'!$E$31,0,10*ROW('Sanitation Data'!E79)))</f>
        <v/>
      </c>
      <c r="CT85" s="369" t="str">
        <f ca="1">+IF(OFFSET('Sanitation Data'!$E$32,0,10*ROW('Sanitation Data'!E79))="","",OFFSET('Sanitation Data'!$E$32,0,10*ROW('Sanitation Data'!E79)))</f>
        <v/>
      </c>
      <c r="CU85" s="369" t="str">
        <f ca="1">+IF(OFFSET('Sanitation Data'!$F$28,0,10*ROW('Sanitation Data'!F79))="","",OFFSET('Sanitation Data'!$F$28,0,10*ROW('Sanitation Data'!F79)))</f>
        <v/>
      </c>
      <c r="CV85" s="369" t="str">
        <f ca="1">+IF(OFFSET('Sanitation Data'!$F$29,0,10*ROW('Sanitation Data'!F79))="","",OFFSET('Sanitation Data'!$F$29,0,10*ROW('Sanitation Data'!F79)))</f>
        <v/>
      </c>
      <c r="CW85" s="369" t="str">
        <f ca="1">+IF(OFFSET('Sanitation Data'!$F$30,0,10*ROW('Sanitation Data'!F79))="","",OFFSET('Sanitation Data'!$F$30,0,10*ROW('Sanitation Data'!F79)))</f>
        <v/>
      </c>
      <c r="CX85" s="369" t="str">
        <f ca="1">+IF(OFFSET('Sanitation Data'!$F$31,0,10*ROW('Sanitation Data'!F79))="","",OFFSET('Sanitation Data'!$F$31,0,10*ROW('Sanitation Data'!F79)))</f>
        <v/>
      </c>
      <c r="CY85" s="369" t="str">
        <f ca="1">+IF(OFFSET('Sanitation Data'!$F$32,0,10*ROW('Sanitation Data'!F79))="","",OFFSET('Sanitation Data'!$F$32,0,10*ROW('Sanitation Data'!F79)))</f>
        <v/>
      </c>
      <c r="CZ85" s="369" t="str">
        <f ca="1">+IF(OFFSET('Sanitation Data'!$G$28,0,10*ROW('Sanitation Data'!G79))="","",OFFSET('Sanitation Data'!$G$28,0,10*ROW('Sanitation Data'!G79)))</f>
        <v/>
      </c>
      <c r="DA85" s="369" t="str">
        <f ca="1">+IF(OFFSET('Sanitation Data'!$G$29,0,10*ROW('Sanitation Data'!G79))="","",OFFSET('Sanitation Data'!$G$29,0,10*ROW('Sanitation Data'!G79)))</f>
        <v/>
      </c>
      <c r="DB85" s="369" t="str">
        <f ca="1">+IF(OFFSET('Sanitation Data'!$G$30,0,10*ROW('Sanitation Data'!G79))="","",OFFSET('Sanitation Data'!$G$30,0,10*ROW('Sanitation Data'!G79)))</f>
        <v/>
      </c>
      <c r="DC85" s="369" t="str">
        <f ca="1">+IF(OFFSET('Sanitation Data'!$G$31,0,10*ROW('Sanitation Data'!G79))="","",OFFSET('Sanitation Data'!$G$31,0,10*ROW('Sanitation Data'!G79)))</f>
        <v/>
      </c>
      <c r="DD85" s="369" t="str">
        <f ca="1">+IF(OFFSET('Sanitation Data'!$G$32,0,10*ROW('Sanitation Data'!G79))="","",OFFSET('Sanitation Data'!$G$32,0,10*ROW('Sanitation Data'!G79)))</f>
        <v/>
      </c>
      <c r="DE85" s="369" t="str">
        <f ca="1">+IF(OFFSET('Sanitation Data'!$H$28,0,10*ROW('Sanitation Data'!H79))="","",OFFSET('Sanitation Data'!$H$28,0,10*ROW('Sanitation Data'!H79)))</f>
        <v/>
      </c>
      <c r="DF85" s="369" t="str">
        <f ca="1">+IF(OFFSET('Sanitation Data'!$H$29,0,10*ROW('Sanitation Data'!H79))="","",OFFSET('Sanitation Data'!$H$29,0,10*ROW('Sanitation Data'!H79)))</f>
        <v/>
      </c>
      <c r="DG85" s="369" t="str">
        <f ca="1">+IF(OFFSET('Sanitation Data'!$H$30,0,10*ROW('Sanitation Data'!H79))="","",OFFSET('Sanitation Data'!$H$30,0,10*ROW('Sanitation Data'!H79)))</f>
        <v/>
      </c>
      <c r="DH85" s="369" t="str">
        <f ca="1">+IF(OFFSET('Sanitation Data'!$H$31,0,10*ROW('Sanitation Data'!H79))="","",OFFSET('Sanitation Data'!$H$31,0,10*ROW('Sanitation Data'!H79)))</f>
        <v/>
      </c>
      <c r="DI85" s="369" t="str">
        <f ca="1">+IF(OFFSET('Sanitation Data'!$H$32,0,10*ROW('Sanitation Data'!H79))="","",OFFSET('Sanitation Data'!$H$32,0,10*ROW('Sanitation Data'!H79)))</f>
        <v/>
      </c>
      <c r="DJ85" s="369" t="str">
        <f ca="1">+IF(OFFSET('Sanitation Data'!$I$28,0,10*ROW('Sanitation Data'!I79))="","",OFFSET('Sanitation Data'!$I$28,0,10*ROW('Sanitation Data'!I79)))</f>
        <v/>
      </c>
      <c r="DK85" s="369" t="str">
        <f ca="1">+IF(OFFSET('Sanitation Data'!$I$29,0,10*ROW('Sanitation Data'!I79))="","",OFFSET('Sanitation Data'!$I$29,0,10*ROW('Sanitation Data'!I79)))</f>
        <v/>
      </c>
      <c r="DL85" s="369" t="str">
        <f ca="1">+IF(OFFSET('Sanitation Data'!$I$30,0,10*ROW('Sanitation Data'!I79))="","",OFFSET('Sanitation Data'!$I$30,0,10*ROW('Sanitation Data'!I79)))</f>
        <v/>
      </c>
      <c r="DM85" s="369" t="str">
        <f ca="1">+IF(OFFSET('Sanitation Data'!$I$31,0,10*ROW('Sanitation Data'!I79))="","",OFFSET('Sanitation Data'!$I$31,0,10*ROW('Sanitation Data'!I79)))</f>
        <v/>
      </c>
      <c r="DN85" s="369" t="str">
        <f ca="1">+IF(OFFSET('Sanitation Data'!$I$32,0,10*ROW('Sanitation Data'!I79))="","",OFFSET('Sanitation Data'!$I$32,0,10*ROW('Sanitation Data'!I79)))</f>
        <v/>
      </c>
      <c r="DO85" s="369" t="str">
        <f ca="1">+IF(OFFSET('Hygiene Data'!$D$11,0,10*ROW('Hygiene Data'!D79))="","",OFFSET('Hygiene Data'!$D$11,0,10*ROW('Hygiene Data'!D79)))</f>
        <v/>
      </c>
      <c r="DP85" s="369" t="str">
        <f ca="1">+IF(OFFSET('Hygiene Data'!$D$12,0,10*ROW('Hygiene Data'!D79))="","",OFFSET('Hygiene Data'!$D$12,0,10*ROW('Hygiene Data'!D79)))</f>
        <v/>
      </c>
      <c r="DQ85" s="369" t="str">
        <f ca="1">+IF(OFFSET('Hygiene Data'!$D$13,0,10*ROW('Hygiene Data'!D79))="","",OFFSET('Hygiene Data'!$D$13,0,10*ROW('Hygiene Data'!D79)))</f>
        <v/>
      </c>
      <c r="DR85" s="369" t="str">
        <f ca="1">+IF(OFFSET('Hygiene Data'!$E$11,0,10*ROW('Hygiene Data'!E79))="","",OFFSET('Hygiene Data'!$E$11,0,10*ROW('Hygiene Data'!E79)))</f>
        <v/>
      </c>
      <c r="DS85" s="369" t="str">
        <f ca="1">+IF(OFFSET('Hygiene Data'!$E$12,0,10*ROW('Hygiene Data'!E79))="","",OFFSET('Hygiene Data'!$E$12,0,10*ROW('Hygiene Data'!E79)))</f>
        <v/>
      </c>
      <c r="DT85" s="369" t="str">
        <f ca="1">+IF(OFFSET('Hygiene Data'!$E$13,0,10*ROW('Hygiene Data'!E79))="","",OFFSET('Hygiene Data'!$E$13,0,10*ROW('Hygiene Data'!E79)))</f>
        <v/>
      </c>
      <c r="DU85" s="369" t="str">
        <f ca="1">+IF(OFFSET('Hygiene Data'!$F$11,0,10*ROW('Hygiene Data'!F79))="","",OFFSET('Hygiene Data'!$F$11,0,10*ROW('Hygiene Data'!F79)))</f>
        <v/>
      </c>
      <c r="DV85" s="369" t="str">
        <f ca="1">+IF(OFFSET('Hygiene Data'!$F$12,0,10*ROW('Hygiene Data'!F79))="","",OFFSET('Hygiene Data'!$F$12,0,10*ROW('Hygiene Data'!F79)))</f>
        <v/>
      </c>
      <c r="DW85" s="369" t="str">
        <f ca="1">+IF(OFFSET('Hygiene Data'!$F$13,0,10*ROW('Hygiene Data'!F79))="","",OFFSET('Hygiene Data'!$F$13,0,10*ROW('Hygiene Data'!F79)))</f>
        <v/>
      </c>
      <c r="DX85" s="369" t="str">
        <f ca="1">+IF(OFFSET('Hygiene Data'!$G$11,0,10*ROW('Hygiene Data'!G79))="","",OFFSET('Hygiene Data'!$G$11,0,10*ROW('Hygiene Data'!G79)))</f>
        <v/>
      </c>
      <c r="DY85" s="369" t="str">
        <f ca="1">+IF(OFFSET('Hygiene Data'!$G$12,0,10*ROW('Hygiene Data'!G79))="","",OFFSET('Hygiene Data'!$G$12,0,10*ROW('Hygiene Data'!G79)))</f>
        <v/>
      </c>
      <c r="DZ85" s="369" t="str">
        <f ca="1">+IF(OFFSET('Hygiene Data'!$G$13,0,10*ROW('Hygiene Data'!G79))="","",OFFSET('Hygiene Data'!$G$13,0,10*ROW('Hygiene Data'!G79)))</f>
        <v/>
      </c>
      <c r="EA85" s="369" t="str">
        <f ca="1">+IF(OFFSET('Hygiene Data'!$H$11,0,10*ROW('Hygiene Data'!H79))="","",OFFSET('Hygiene Data'!$H$11,0,10*ROW('Hygiene Data'!H79)))</f>
        <v/>
      </c>
      <c r="EB85" s="369" t="str">
        <f ca="1">+IF(OFFSET('Hygiene Data'!$H$12,0,10*ROW('Hygiene Data'!H79))="","",OFFSET('Hygiene Data'!$H$12,0,10*ROW('Hygiene Data'!H79)))</f>
        <v/>
      </c>
      <c r="EC85" s="369" t="str">
        <f ca="1">+IF(OFFSET('Hygiene Data'!$H$13,0,10*ROW('Hygiene Data'!H79))="","",OFFSET('Hygiene Data'!$H$13,0,10*ROW('Hygiene Data'!H79)))</f>
        <v/>
      </c>
      <c r="ED85" s="369" t="str">
        <f ca="1">+IF(OFFSET('Hygiene Data'!$I$11,0,10*ROW('Hygiene Data'!I79))="","",OFFSET('Hygiene Data'!$I$11,0,10*ROW('Hygiene Data'!I79)))</f>
        <v/>
      </c>
      <c r="EE85" s="369" t="str">
        <f ca="1">+IF(OFFSET('Hygiene Data'!$I$12,0,10*ROW('Hygiene Data'!I79))="","",OFFSET('Hygiene Data'!$I$12,0,10*ROW('Hygiene Data'!I79)))</f>
        <v/>
      </c>
      <c r="EF85" s="369" t="str">
        <f ca="1">+IF(OFFSET('Hygiene Data'!$I$13,0,10*ROW('Hygiene Data'!I79))="","",OFFSET('Hygiene Data'!$I$13,0,10*ROW('Hygiene Data'!I79)))</f>
        <v/>
      </c>
    </row>
    <row r="86" spans="1:136" x14ac:dyDescent="0.25">
      <c r="A86" s="478" t="str">
        <f ca="1">+IF(OFFSET('Water Data'!$B$2,0,10*ROW('Water Data'!E80))="","",OFFSET('Water Data'!$B$2,0,10*ROW('Water Data'!E80)))</f>
        <v/>
      </c>
      <c r="B86" s="47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5" t="str">
        <f t="shared" ca="1" si="1"/>
        <v/>
      </c>
      <c r="D86" s="50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9" t="str">
        <f ca="1">+IF(OFFSET('Water Data'!$D$27,0,10*ROW('Water Data'!D80))="","",OFFSET('Water Data'!$D$27,0,10*ROW('Water Data'!D80)))</f>
        <v/>
      </c>
      <c r="BT86" s="369" t="str">
        <f ca="1">+IF(OFFSET('Water Data'!$D$28,0,10*ROW('Water Data'!D80))="","",OFFSET('Water Data'!$D$28,0,10*ROW('Water Data'!D80)))</f>
        <v/>
      </c>
      <c r="BU86" s="369" t="str">
        <f ca="1">+IF(OFFSET('Water Data'!$D$29,0,10*ROW('Water Data'!D80))="","",OFFSET('Water Data'!$D$29,0,10*ROW('Water Data'!D80)))</f>
        <v/>
      </c>
      <c r="BV86" s="369" t="str">
        <f ca="1">+IF(OFFSET('Water Data'!$E$27,0,10*ROW('Water Data'!E80))="","",OFFSET('Water Data'!$E$27,0,10*ROW('Water Data'!E80)))</f>
        <v/>
      </c>
      <c r="BW86" s="369" t="str">
        <f ca="1">+IF(OFFSET('Water Data'!$E$28,0,10*ROW('Water Data'!E80))="","",OFFSET('Water Data'!$E$28,0,10*ROW('Water Data'!E80)))</f>
        <v/>
      </c>
      <c r="BX86" s="369" t="str">
        <f ca="1">+IF(OFFSET('Water Data'!$E$29,0,10*ROW('Water Data'!E80))="","",OFFSET('Water Data'!$E$29,0,10*ROW('Water Data'!E80)))</f>
        <v/>
      </c>
      <c r="BY86" s="369" t="str">
        <f ca="1">+IF(OFFSET('Water Data'!$F$27,0,10*ROW('Water Data'!F80))="","",OFFSET('Water Data'!$F$27,0,10*ROW('Water Data'!F80)))</f>
        <v/>
      </c>
      <c r="BZ86" s="369" t="str">
        <f ca="1">+IF(OFFSET('Water Data'!$F$28,0,10*ROW('Water Data'!F80))="","",OFFSET('Water Data'!$F$28,0,10*ROW('Water Data'!F80)))</f>
        <v/>
      </c>
      <c r="CA86" s="369" t="str">
        <f ca="1">+IF(OFFSET('Water Data'!$F$29,0,10*ROW('Water Data'!F80))="","",OFFSET('Water Data'!$F$29,0,10*ROW('Water Data'!F80)))</f>
        <v/>
      </c>
      <c r="CB86" s="369" t="str">
        <f ca="1">+IF(OFFSET('Water Data'!$G$27,0,10*ROW('Water Data'!G80))="","",OFFSET('Water Data'!$G$27,0,10*ROW('Water Data'!G80)))</f>
        <v/>
      </c>
      <c r="CC86" s="369" t="str">
        <f ca="1">+IF(OFFSET('Water Data'!$G$28,0,10*ROW('Water Data'!G80))="","",OFFSET('Water Data'!$G$28,0,10*ROW('Water Data'!G80)))</f>
        <v/>
      </c>
      <c r="CD86" s="369" t="str">
        <f ca="1">+IF(OFFSET('Water Data'!$G$29,0,10*ROW('Water Data'!G80))="","",OFFSET('Water Data'!$G$29,0,10*ROW('Water Data'!G80)))</f>
        <v/>
      </c>
      <c r="CE86" s="369" t="str">
        <f ca="1">+IF(OFFSET('Water Data'!$H$27,0,10*ROW('Water Data'!H80))="","",OFFSET('Water Data'!$H$27,0,10*ROW('Water Data'!H80)))</f>
        <v/>
      </c>
      <c r="CF86" s="369" t="str">
        <f ca="1">+IF(OFFSET('Water Data'!$H$28,0,10*ROW('Water Data'!H80))="","",OFFSET('Water Data'!$H$28,0,10*ROW('Water Data'!H80)))</f>
        <v/>
      </c>
      <c r="CG86" s="369" t="str">
        <f ca="1">+IF(OFFSET('Water Data'!$H$29,0,10*ROW('Water Data'!H80))="","",OFFSET('Water Data'!$H$29,0,10*ROW('Water Data'!H80)))</f>
        <v/>
      </c>
      <c r="CH86" s="369" t="str">
        <f ca="1">+IF(OFFSET('Water Data'!$I$27,0,10*ROW('Water Data'!I80))="","",OFFSET('Water Data'!$I$27,0,10*ROW('Water Data'!I80)))</f>
        <v/>
      </c>
      <c r="CI86" s="369" t="str">
        <f ca="1">+IF(OFFSET('Water Data'!$I$28,0,10*ROW('Water Data'!I80))="","",OFFSET('Water Data'!$I$28,0,10*ROW('Water Data'!I80)))</f>
        <v/>
      </c>
      <c r="CJ86" s="369" t="str">
        <f ca="1">+IF(OFFSET('Water Data'!$I$29,0,10*ROW('Water Data'!I80))="","",OFFSET('Water Data'!$I$29,0,10*ROW('Water Data'!I80)))</f>
        <v/>
      </c>
      <c r="CK86" s="369" t="str">
        <f ca="1">+IF(OFFSET('Sanitation Data'!$D$28,0,10*ROW('Sanitation Data'!D80))="","",OFFSET('Sanitation Data'!$D$28,0,10*ROW('Sanitation Data'!D80)))</f>
        <v/>
      </c>
      <c r="CL86" s="369" t="str">
        <f ca="1">+IF(OFFSET('Sanitation Data'!$D$29,0,10*ROW('Sanitation Data'!D80))="","",OFFSET('Sanitation Data'!$D$29,0,10*ROW('Sanitation Data'!D80)))</f>
        <v/>
      </c>
      <c r="CM86" s="369" t="str">
        <f ca="1">+IF(OFFSET('Sanitation Data'!$D$30,0,10*ROW('Sanitation Data'!D80))="","",OFFSET('Sanitation Data'!$D$30,0,10*ROW('Sanitation Data'!D80)))</f>
        <v/>
      </c>
      <c r="CN86" s="369" t="str">
        <f ca="1">+IF(OFFSET('Sanitation Data'!$D$31,0,10*ROW('Sanitation Data'!D80))="","",OFFSET('Sanitation Data'!$D$31,0,10*ROW('Sanitation Data'!D80)))</f>
        <v/>
      </c>
      <c r="CO86" s="369" t="str">
        <f ca="1">+IF(OFFSET('Sanitation Data'!$D$32,0,10*ROW('Sanitation Data'!D80))="","",OFFSET('Sanitation Data'!$D$32,0,10*ROW('Sanitation Data'!D80)))</f>
        <v/>
      </c>
      <c r="CP86" s="369" t="str">
        <f ca="1">+IF(OFFSET('Sanitation Data'!$E$28,0,10*ROW('Sanitation Data'!E80))="","",OFFSET('Sanitation Data'!$E$28,0,10*ROW('Sanitation Data'!E80)))</f>
        <v/>
      </c>
      <c r="CQ86" s="369" t="str">
        <f ca="1">+IF(OFFSET('Sanitation Data'!$E$29,0,10*ROW('Sanitation Data'!E80))="","",OFFSET('Sanitation Data'!$E$29,0,10*ROW('Sanitation Data'!E80)))</f>
        <v/>
      </c>
      <c r="CR86" s="369" t="str">
        <f ca="1">+IF(OFFSET('Sanitation Data'!$E$30,0,10*ROW('Sanitation Data'!E80))="","",OFFSET('Sanitation Data'!$E$30,0,10*ROW('Sanitation Data'!E80)))</f>
        <v/>
      </c>
      <c r="CS86" s="369" t="str">
        <f ca="1">+IF(OFFSET('Sanitation Data'!$E$31,0,10*ROW('Sanitation Data'!E80))="","",OFFSET('Sanitation Data'!$E$31,0,10*ROW('Sanitation Data'!E80)))</f>
        <v/>
      </c>
      <c r="CT86" s="369" t="str">
        <f ca="1">+IF(OFFSET('Sanitation Data'!$E$32,0,10*ROW('Sanitation Data'!E80))="","",OFFSET('Sanitation Data'!$E$32,0,10*ROW('Sanitation Data'!E80)))</f>
        <v/>
      </c>
      <c r="CU86" s="369" t="str">
        <f ca="1">+IF(OFFSET('Sanitation Data'!$F$28,0,10*ROW('Sanitation Data'!F80))="","",OFFSET('Sanitation Data'!$F$28,0,10*ROW('Sanitation Data'!F80)))</f>
        <v/>
      </c>
      <c r="CV86" s="369" t="str">
        <f ca="1">+IF(OFFSET('Sanitation Data'!$F$29,0,10*ROW('Sanitation Data'!F80))="","",OFFSET('Sanitation Data'!$F$29,0,10*ROW('Sanitation Data'!F80)))</f>
        <v/>
      </c>
      <c r="CW86" s="369" t="str">
        <f ca="1">+IF(OFFSET('Sanitation Data'!$F$30,0,10*ROW('Sanitation Data'!F80))="","",OFFSET('Sanitation Data'!$F$30,0,10*ROW('Sanitation Data'!F80)))</f>
        <v/>
      </c>
      <c r="CX86" s="369" t="str">
        <f ca="1">+IF(OFFSET('Sanitation Data'!$F$31,0,10*ROW('Sanitation Data'!F80))="","",OFFSET('Sanitation Data'!$F$31,0,10*ROW('Sanitation Data'!F80)))</f>
        <v/>
      </c>
      <c r="CY86" s="369" t="str">
        <f ca="1">+IF(OFFSET('Sanitation Data'!$F$32,0,10*ROW('Sanitation Data'!F80))="","",OFFSET('Sanitation Data'!$F$32,0,10*ROW('Sanitation Data'!F80)))</f>
        <v/>
      </c>
      <c r="CZ86" s="369" t="str">
        <f ca="1">+IF(OFFSET('Sanitation Data'!$G$28,0,10*ROW('Sanitation Data'!G80))="","",OFFSET('Sanitation Data'!$G$28,0,10*ROW('Sanitation Data'!G80)))</f>
        <v/>
      </c>
      <c r="DA86" s="369" t="str">
        <f ca="1">+IF(OFFSET('Sanitation Data'!$G$29,0,10*ROW('Sanitation Data'!G80))="","",OFFSET('Sanitation Data'!$G$29,0,10*ROW('Sanitation Data'!G80)))</f>
        <v/>
      </c>
      <c r="DB86" s="369" t="str">
        <f ca="1">+IF(OFFSET('Sanitation Data'!$G$30,0,10*ROW('Sanitation Data'!G80))="","",OFFSET('Sanitation Data'!$G$30,0,10*ROW('Sanitation Data'!G80)))</f>
        <v/>
      </c>
      <c r="DC86" s="369" t="str">
        <f ca="1">+IF(OFFSET('Sanitation Data'!$G$31,0,10*ROW('Sanitation Data'!G80))="","",OFFSET('Sanitation Data'!$G$31,0,10*ROW('Sanitation Data'!G80)))</f>
        <v/>
      </c>
      <c r="DD86" s="369" t="str">
        <f ca="1">+IF(OFFSET('Sanitation Data'!$G$32,0,10*ROW('Sanitation Data'!G80))="","",OFFSET('Sanitation Data'!$G$32,0,10*ROW('Sanitation Data'!G80)))</f>
        <v/>
      </c>
      <c r="DE86" s="369" t="str">
        <f ca="1">+IF(OFFSET('Sanitation Data'!$H$28,0,10*ROW('Sanitation Data'!H80))="","",OFFSET('Sanitation Data'!$H$28,0,10*ROW('Sanitation Data'!H80)))</f>
        <v/>
      </c>
      <c r="DF86" s="369" t="str">
        <f ca="1">+IF(OFFSET('Sanitation Data'!$H$29,0,10*ROW('Sanitation Data'!H80))="","",OFFSET('Sanitation Data'!$H$29,0,10*ROW('Sanitation Data'!H80)))</f>
        <v/>
      </c>
      <c r="DG86" s="369" t="str">
        <f ca="1">+IF(OFFSET('Sanitation Data'!$H$30,0,10*ROW('Sanitation Data'!H80))="","",OFFSET('Sanitation Data'!$H$30,0,10*ROW('Sanitation Data'!H80)))</f>
        <v/>
      </c>
      <c r="DH86" s="369" t="str">
        <f ca="1">+IF(OFFSET('Sanitation Data'!$H$31,0,10*ROW('Sanitation Data'!H80))="","",OFFSET('Sanitation Data'!$H$31,0,10*ROW('Sanitation Data'!H80)))</f>
        <v/>
      </c>
      <c r="DI86" s="369" t="str">
        <f ca="1">+IF(OFFSET('Sanitation Data'!$H$32,0,10*ROW('Sanitation Data'!H80))="","",OFFSET('Sanitation Data'!$H$32,0,10*ROW('Sanitation Data'!H80)))</f>
        <v/>
      </c>
      <c r="DJ86" s="369" t="str">
        <f ca="1">+IF(OFFSET('Sanitation Data'!$I$28,0,10*ROW('Sanitation Data'!I80))="","",OFFSET('Sanitation Data'!$I$28,0,10*ROW('Sanitation Data'!I80)))</f>
        <v/>
      </c>
      <c r="DK86" s="369" t="str">
        <f ca="1">+IF(OFFSET('Sanitation Data'!$I$29,0,10*ROW('Sanitation Data'!I80))="","",OFFSET('Sanitation Data'!$I$29,0,10*ROW('Sanitation Data'!I80)))</f>
        <v/>
      </c>
      <c r="DL86" s="369" t="str">
        <f ca="1">+IF(OFFSET('Sanitation Data'!$I$30,0,10*ROW('Sanitation Data'!I80))="","",OFFSET('Sanitation Data'!$I$30,0,10*ROW('Sanitation Data'!I80)))</f>
        <v/>
      </c>
      <c r="DM86" s="369" t="str">
        <f ca="1">+IF(OFFSET('Sanitation Data'!$I$31,0,10*ROW('Sanitation Data'!I80))="","",OFFSET('Sanitation Data'!$I$31,0,10*ROW('Sanitation Data'!I80)))</f>
        <v/>
      </c>
      <c r="DN86" s="369" t="str">
        <f ca="1">+IF(OFFSET('Sanitation Data'!$I$32,0,10*ROW('Sanitation Data'!I80))="","",OFFSET('Sanitation Data'!$I$32,0,10*ROW('Sanitation Data'!I80)))</f>
        <v/>
      </c>
      <c r="DO86" s="369" t="str">
        <f ca="1">+IF(OFFSET('Hygiene Data'!$D$11,0,10*ROW('Hygiene Data'!D80))="","",OFFSET('Hygiene Data'!$D$11,0,10*ROW('Hygiene Data'!D80)))</f>
        <v/>
      </c>
      <c r="DP86" s="369" t="str">
        <f ca="1">+IF(OFFSET('Hygiene Data'!$D$12,0,10*ROW('Hygiene Data'!D80))="","",OFFSET('Hygiene Data'!$D$12,0,10*ROW('Hygiene Data'!D80)))</f>
        <v/>
      </c>
      <c r="DQ86" s="369" t="str">
        <f ca="1">+IF(OFFSET('Hygiene Data'!$D$13,0,10*ROW('Hygiene Data'!D80))="","",OFFSET('Hygiene Data'!$D$13,0,10*ROW('Hygiene Data'!D80)))</f>
        <v/>
      </c>
      <c r="DR86" s="369" t="str">
        <f ca="1">+IF(OFFSET('Hygiene Data'!$E$11,0,10*ROW('Hygiene Data'!E80))="","",OFFSET('Hygiene Data'!$E$11,0,10*ROW('Hygiene Data'!E80)))</f>
        <v/>
      </c>
      <c r="DS86" s="369" t="str">
        <f ca="1">+IF(OFFSET('Hygiene Data'!$E$12,0,10*ROW('Hygiene Data'!E80))="","",OFFSET('Hygiene Data'!$E$12,0,10*ROW('Hygiene Data'!E80)))</f>
        <v/>
      </c>
      <c r="DT86" s="369" t="str">
        <f ca="1">+IF(OFFSET('Hygiene Data'!$E$13,0,10*ROW('Hygiene Data'!E80))="","",OFFSET('Hygiene Data'!$E$13,0,10*ROW('Hygiene Data'!E80)))</f>
        <v/>
      </c>
      <c r="DU86" s="369" t="str">
        <f ca="1">+IF(OFFSET('Hygiene Data'!$F$11,0,10*ROW('Hygiene Data'!F80))="","",OFFSET('Hygiene Data'!$F$11,0,10*ROW('Hygiene Data'!F80)))</f>
        <v/>
      </c>
      <c r="DV86" s="369" t="str">
        <f ca="1">+IF(OFFSET('Hygiene Data'!$F$12,0,10*ROW('Hygiene Data'!F80))="","",OFFSET('Hygiene Data'!$F$12,0,10*ROW('Hygiene Data'!F80)))</f>
        <v/>
      </c>
      <c r="DW86" s="369" t="str">
        <f ca="1">+IF(OFFSET('Hygiene Data'!$F$13,0,10*ROW('Hygiene Data'!F80))="","",OFFSET('Hygiene Data'!$F$13,0,10*ROW('Hygiene Data'!F80)))</f>
        <v/>
      </c>
      <c r="DX86" s="369" t="str">
        <f ca="1">+IF(OFFSET('Hygiene Data'!$G$11,0,10*ROW('Hygiene Data'!G80))="","",OFFSET('Hygiene Data'!$G$11,0,10*ROW('Hygiene Data'!G80)))</f>
        <v/>
      </c>
      <c r="DY86" s="369" t="str">
        <f ca="1">+IF(OFFSET('Hygiene Data'!$G$12,0,10*ROW('Hygiene Data'!G80))="","",OFFSET('Hygiene Data'!$G$12,0,10*ROW('Hygiene Data'!G80)))</f>
        <v/>
      </c>
      <c r="DZ86" s="369" t="str">
        <f ca="1">+IF(OFFSET('Hygiene Data'!$G$13,0,10*ROW('Hygiene Data'!G80))="","",OFFSET('Hygiene Data'!$G$13,0,10*ROW('Hygiene Data'!G80)))</f>
        <v/>
      </c>
      <c r="EA86" s="369" t="str">
        <f ca="1">+IF(OFFSET('Hygiene Data'!$H$11,0,10*ROW('Hygiene Data'!H80))="","",OFFSET('Hygiene Data'!$H$11,0,10*ROW('Hygiene Data'!H80)))</f>
        <v/>
      </c>
      <c r="EB86" s="369" t="str">
        <f ca="1">+IF(OFFSET('Hygiene Data'!$H$12,0,10*ROW('Hygiene Data'!H80))="","",OFFSET('Hygiene Data'!$H$12,0,10*ROW('Hygiene Data'!H80)))</f>
        <v/>
      </c>
      <c r="EC86" s="369" t="str">
        <f ca="1">+IF(OFFSET('Hygiene Data'!$H$13,0,10*ROW('Hygiene Data'!H80))="","",OFFSET('Hygiene Data'!$H$13,0,10*ROW('Hygiene Data'!H80)))</f>
        <v/>
      </c>
      <c r="ED86" s="369" t="str">
        <f ca="1">+IF(OFFSET('Hygiene Data'!$I$11,0,10*ROW('Hygiene Data'!I80))="","",OFFSET('Hygiene Data'!$I$11,0,10*ROW('Hygiene Data'!I80)))</f>
        <v/>
      </c>
      <c r="EE86" s="369" t="str">
        <f ca="1">+IF(OFFSET('Hygiene Data'!$I$12,0,10*ROW('Hygiene Data'!I80))="","",OFFSET('Hygiene Data'!$I$12,0,10*ROW('Hygiene Data'!I80)))</f>
        <v/>
      </c>
      <c r="EF86" s="369" t="str">
        <f ca="1">+IF(OFFSET('Hygiene Data'!$I$13,0,10*ROW('Hygiene Data'!I80))="","",OFFSET('Hygiene Data'!$I$13,0,10*ROW('Hygiene Data'!I80)))</f>
        <v/>
      </c>
    </row>
    <row r="87" spans="1:136" x14ac:dyDescent="0.25">
      <c r="A87" s="478" t="str">
        <f ca="1">+IF(OFFSET('Water Data'!$B$2,0,10*ROW('Water Data'!E81))="","",OFFSET('Water Data'!$B$2,0,10*ROW('Water Data'!E81)))</f>
        <v/>
      </c>
      <c r="B87" s="47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5" t="str">
        <f t="shared" ca="1" si="1"/>
        <v/>
      </c>
      <c r="D87" s="50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9" t="str">
        <f ca="1">+IF(OFFSET('Water Data'!$D$27,0,10*ROW('Water Data'!D81))="","",OFFSET('Water Data'!$D$27,0,10*ROW('Water Data'!D81)))</f>
        <v/>
      </c>
      <c r="BT87" s="369" t="str">
        <f ca="1">+IF(OFFSET('Water Data'!$D$28,0,10*ROW('Water Data'!D81))="","",OFFSET('Water Data'!$D$28,0,10*ROW('Water Data'!D81)))</f>
        <v/>
      </c>
      <c r="BU87" s="369" t="str">
        <f ca="1">+IF(OFFSET('Water Data'!$D$29,0,10*ROW('Water Data'!D81))="","",OFFSET('Water Data'!$D$29,0,10*ROW('Water Data'!D81)))</f>
        <v/>
      </c>
      <c r="BV87" s="369" t="str">
        <f ca="1">+IF(OFFSET('Water Data'!$E$27,0,10*ROW('Water Data'!E81))="","",OFFSET('Water Data'!$E$27,0,10*ROW('Water Data'!E81)))</f>
        <v/>
      </c>
      <c r="BW87" s="369" t="str">
        <f ca="1">+IF(OFFSET('Water Data'!$E$28,0,10*ROW('Water Data'!E81))="","",OFFSET('Water Data'!$E$28,0,10*ROW('Water Data'!E81)))</f>
        <v/>
      </c>
      <c r="BX87" s="369" t="str">
        <f ca="1">+IF(OFFSET('Water Data'!$E$29,0,10*ROW('Water Data'!E81))="","",OFFSET('Water Data'!$E$29,0,10*ROW('Water Data'!E81)))</f>
        <v/>
      </c>
      <c r="BY87" s="369" t="str">
        <f ca="1">+IF(OFFSET('Water Data'!$F$27,0,10*ROW('Water Data'!F81))="","",OFFSET('Water Data'!$F$27,0,10*ROW('Water Data'!F81)))</f>
        <v/>
      </c>
      <c r="BZ87" s="369" t="str">
        <f ca="1">+IF(OFFSET('Water Data'!$F$28,0,10*ROW('Water Data'!F81))="","",OFFSET('Water Data'!$F$28,0,10*ROW('Water Data'!F81)))</f>
        <v/>
      </c>
      <c r="CA87" s="369" t="str">
        <f ca="1">+IF(OFFSET('Water Data'!$F$29,0,10*ROW('Water Data'!F81))="","",OFFSET('Water Data'!$F$29,0,10*ROW('Water Data'!F81)))</f>
        <v/>
      </c>
      <c r="CB87" s="369" t="str">
        <f ca="1">+IF(OFFSET('Water Data'!$G$27,0,10*ROW('Water Data'!G81))="","",OFFSET('Water Data'!$G$27,0,10*ROW('Water Data'!G81)))</f>
        <v/>
      </c>
      <c r="CC87" s="369" t="str">
        <f ca="1">+IF(OFFSET('Water Data'!$G$28,0,10*ROW('Water Data'!G81))="","",OFFSET('Water Data'!$G$28,0,10*ROW('Water Data'!G81)))</f>
        <v/>
      </c>
      <c r="CD87" s="369" t="str">
        <f ca="1">+IF(OFFSET('Water Data'!$G$29,0,10*ROW('Water Data'!G81))="","",OFFSET('Water Data'!$G$29,0,10*ROW('Water Data'!G81)))</f>
        <v/>
      </c>
      <c r="CE87" s="369" t="str">
        <f ca="1">+IF(OFFSET('Water Data'!$H$27,0,10*ROW('Water Data'!H81))="","",OFFSET('Water Data'!$H$27,0,10*ROW('Water Data'!H81)))</f>
        <v/>
      </c>
      <c r="CF87" s="369" t="str">
        <f ca="1">+IF(OFFSET('Water Data'!$H$28,0,10*ROW('Water Data'!H81))="","",OFFSET('Water Data'!$H$28,0,10*ROW('Water Data'!H81)))</f>
        <v/>
      </c>
      <c r="CG87" s="369" t="str">
        <f ca="1">+IF(OFFSET('Water Data'!$H$29,0,10*ROW('Water Data'!H81))="","",OFFSET('Water Data'!$H$29,0,10*ROW('Water Data'!H81)))</f>
        <v/>
      </c>
      <c r="CH87" s="369" t="str">
        <f ca="1">+IF(OFFSET('Water Data'!$I$27,0,10*ROW('Water Data'!I81))="","",OFFSET('Water Data'!$I$27,0,10*ROW('Water Data'!I81)))</f>
        <v/>
      </c>
      <c r="CI87" s="369" t="str">
        <f ca="1">+IF(OFFSET('Water Data'!$I$28,0,10*ROW('Water Data'!I81))="","",OFFSET('Water Data'!$I$28,0,10*ROW('Water Data'!I81)))</f>
        <v/>
      </c>
      <c r="CJ87" s="369" t="str">
        <f ca="1">+IF(OFFSET('Water Data'!$I$29,0,10*ROW('Water Data'!I81))="","",OFFSET('Water Data'!$I$29,0,10*ROW('Water Data'!I81)))</f>
        <v/>
      </c>
      <c r="CK87" s="369" t="str">
        <f ca="1">+IF(OFFSET('Sanitation Data'!$D$28,0,10*ROW('Sanitation Data'!D81))="","",OFFSET('Sanitation Data'!$D$28,0,10*ROW('Sanitation Data'!D81)))</f>
        <v/>
      </c>
      <c r="CL87" s="369" t="str">
        <f ca="1">+IF(OFFSET('Sanitation Data'!$D$29,0,10*ROW('Sanitation Data'!D81))="","",OFFSET('Sanitation Data'!$D$29,0,10*ROW('Sanitation Data'!D81)))</f>
        <v/>
      </c>
      <c r="CM87" s="369" t="str">
        <f ca="1">+IF(OFFSET('Sanitation Data'!$D$30,0,10*ROW('Sanitation Data'!D81))="","",OFFSET('Sanitation Data'!$D$30,0,10*ROW('Sanitation Data'!D81)))</f>
        <v/>
      </c>
      <c r="CN87" s="369" t="str">
        <f ca="1">+IF(OFFSET('Sanitation Data'!$D$31,0,10*ROW('Sanitation Data'!D81))="","",OFFSET('Sanitation Data'!$D$31,0,10*ROW('Sanitation Data'!D81)))</f>
        <v/>
      </c>
      <c r="CO87" s="369" t="str">
        <f ca="1">+IF(OFFSET('Sanitation Data'!$D$32,0,10*ROW('Sanitation Data'!D81))="","",OFFSET('Sanitation Data'!$D$32,0,10*ROW('Sanitation Data'!D81)))</f>
        <v/>
      </c>
      <c r="CP87" s="369" t="str">
        <f ca="1">+IF(OFFSET('Sanitation Data'!$E$28,0,10*ROW('Sanitation Data'!E81))="","",OFFSET('Sanitation Data'!$E$28,0,10*ROW('Sanitation Data'!E81)))</f>
        <v/>
      </c>
      <c r="CQ87" s="369" t="str">
        <f ca="1">+IF(OFFSET('Sanitation Data'!$E$29,0,10*ROW('Sanitation Data'!E81))="","",OFFSET('Sanitation Data'!$E$29,0,10*ROW('Sanitation Data'!E81)))</f>
        <v/>
      </c>
      <c r="CR87" s="369" t="str">
        <f ca="1">+IF(OFFSET('Sanitation Data'!$E$30,0,10*ROW('Sanitation Data'!E81))="","",OFFSET('Sanitation Data'!$E$30,0,10*ROW('Sanitation Data'!E81)))</f>
        <v/>
      </c>
      <c r="CS87" s="369" t="str">
        <f ca="1">+IF(OFFSET('Sanitation Data'!$E$31,0,10*ROW('Sanitation Data'!E81))="","",OFFSET('Sanitation Data'!$E$31,0,10*ROW('Sanitation Data'!E81)))</f>
        <v/>
      </c>
      <c r="CT87" s="369" t="str">
        <f ca="1">+IF(OFFSET('Sanitation Data'!$E$32,0,10*ROW('Sanitation Data'!E81))="","",OFFSET('Sanitation Data'!$E$32,0,10*ROW('Sanitation Data'!E81)))</f>
        <v/>
      </c>
      <c r="CU87" s="369" t="str">
        <f ca="1">+IF(OFFSET('Sanitation Data'!$F$28,0,10*ROW('Sanitation Data'!F81))="","",OFFSET('Sanitation Data'!$F$28,0,10*ROW('Sanitation Data'!F81)))</f>
        <v/>
      </c>
      <c r="CV87" s="369" t="str">
        <f ca="1">+IF(OFFSET('Sanitation Data'!$F$29,0,10*ROW('Sanitation Data'!F81))="","",OFFSET('Sanitation Data'!$F$29,0,10*ROW('Sanitation Data'!F81)))</f>
        <v/>
      </c>
      <c r="CW87" s="369" t="str">
        <f ca="1">+IF(OFFSET('Sanitation Data'!$F$30,0,10*ROW('Sanitation Data'!F81))="","",OFFSET('Sanitation Data'!$F$30,0,10*ROW('Sanitation Data'!F81)))</f>
        <v/>
      </c>
      <c r="CX87" s="369" t="str">
        <f ca="1">+IF(OFFSET('Sanitation Data'!$F$31,0,10*ROW('Sanitation Data'!F81))="","",OFFSET('Sanitation Data'!$F$31,0,10*ROW('Sanitation Data'!F81)))</f>
        <v/>
      </c>
      <c r="CY87" s="369" t="str">
        <f ca="1">+IF(OFFSET('Sanitation Data'!$F$32,0,10*ROW('Sanitation Data'!F81))="","",OFFSET('Sanitation Data'!$F$32,0,10*ROW('Sanitation Data'!F81)))</f>
        <v/>
      </c>
      <c r="CZ87" s="369" t="str">
        <f ca="1">+IF(OFFSET('Sanitation Data'!$G$28,0,10*ROW('Sanitation Data'!G81))="","",OFFSET('Sanitation Data'!$G$28,0,10*ROW('Sanitation Data'!G81)))</f>
        <v/>
      </c>
      <c r="DA87" s="369" t="str">
        <f ca="1">+IF(OFFSET('Sanitation Data'!$G$29,0,10*ROW('Sanitation Data'!G81))="","",OFFSET('Sanitation Data'!$G$29,0,10*ROW('Sanitation Data'!G81)))</f>
        <v/>
      </c>
      <c r="DB87" s="369" t="str">
        <f ca="1">+IF(OFFSET('Sanitation Data'!$G$30,0,10*ROW('Sanitation Data'!G81))="","",OFFSET('Sanitation Data'!$G$30,0,10*ROW('Sanitation Data'!G81)))</f>
        <v/>
      </c>
      <c r="DC87" s="369" t="str">
        <f ca="1">+IF(OFFSET('Sanitation Data'!$G$31,0,10*ROW('Sanitation Data'!G81))="","",OFFSET('Sanitation Data'!$G$31,0,10*ROW('Sanitation Data'!G81)))</f>
        <v/>
      </c>
      <c r="DD87" s="369" t="str">
        <f ca="1">+IF(OFFSET('Sanitation Data'!$G$32,0,10*ROW('Sanitation Data'!G81))="","",OFFSET('Sanitation Data'!$G$32,0,10*ROW('Sanitation Data'!G81)))</f>
        <v/>
      </c>
      <c r="DE87" s="369" t="str">
        <f ca="1">+IF(OFFSET('Sanitation Data'!$H$28,0,10*ROW('Sanitation Data'!H81))="","",OFFSET('Sanitation Data'!$H$28,0,10*ROW('Sanitation Data'!H81)))</f>
        <v/>
      </c>
      <c r="DF87" s="369" t="str">
        <f ca="1">+IF(OFFSET('Sanitation Data'!$H$29,0,10*ROW('Sanitation Data'!H81))="","",OFFSET('Sanitation Data'!$H$29,0,10*ROW('Sanitation Data'!H81)))</f>
        <v/>
      </c>
      <c r="DG87" s="369" t="str">
        <f ca="1">+IF(OFFSET('Sanitation Data'!$H$30,0,10*ROW('Sanitation Data'!H81))="","",OFFSET('Sanitation Data'!$H$30,0,10*ROW('Sanitation Data'!H81)))</f>
        <v/>
      </c>
      <c r="DH87" s="369" t="str">
        <f ca="1">+IF(OFFSET('Sanitation Data'!$H$31,0,10*ROW('Sanitation Data'!H81))="","",OFFSET('Sanitation Data'!$H$31,0,10*ROW('Sanitation Data'!H81)))</f>
        <v/>
      </c>
      <c r="DI87" s="369" t="str">
        <f ca="1">+IF(OFFSET('Sanitation Data'!$H$32,0,10*ROW('Sanitation Data'!H81))="","",OFFSET('Sanitation Data'!$H$32,0,10*ROW('Sanitation Data'!H81)))</f>
        <v/>
      </c>
      <c r="DJ87" s="369" t="str">
        <f ca="1">+IF(OFFSET('Sanitation Data'!$I$28,0,10*ROW('Sanitation Data'!I81))="","",OFFSET('Sanitation Data'!$I$28,0,10*ROW('Sanitation Data'!I81)))</f>
        <v/>
      </c>
      <c r="DK87" s="369" t="str">
        <f ca="1">+IF(OFFSET('Sanitation Data'!$I$29,0,10*ROW('Sanitation Data'!I81))="","",OFFSET('Sanitation Data'!$I$29,0,10*ROW('Sanitation Data'!I81)))</f>
        <v/>
      </c>
      <c r="DL87" s="369" t="str">
        <f ca="1">+IF(OFFSET('Sanitation Data'!$I$30,0,10*ROW('Sanitation Data'!I81))="","",OFFSET('Sanitation Data'!$I$30,0,10*ROW('Sanitation Data'!I81)))</f>
        <v/>
      </c>
      <c r="DM87" s="369" t="str">
        <f ca="1">+IF(OFFSET('Sanitation Data'!$I$31,0,10*ROW('Sanitation Data'!I81))="","",OFFSET('Sanitation Data'!$I$31,0,10*ROW('Sanitation Data'!I81)))</f>
        <v/>
      </c>
      <c r="DN87" s="369" t="str">
        <f ca="1">+IF(OFFSET('Sanitation Data'!$I$32,0,10*ROW('Sanitation Data'!I81))="","",OFFSET('Sanitation Data'!$I$32,0,10*ROW('Sanitation Data'!I81)))</f>
        <v/>
      </c>
      <c r="DO87" s="369" t="str">
        <f ca="1">+IF(OFFSET('Hygiene Data'!$D$11,0,10*ROW('Hygiene Data'!D81))="","",OFFSET('Hygiene Data'!$D$11,0,10*ROW('Hygiene Data'!D81)))</f>
        <v/>
      </c>
      <c r="DP87" s="369" t="str">
        <f ca="1">+IF(OFFSET('Hygiene Data'!$D$12,0,10*ROW('Hygiene Data'!D81))="","",OFFSET('Hygiene Data'!$D$12,0,10*ROW('Hygiene Data'!D81)))</f>
        <v/>
      </c>
      <c r="DQ87" s="369" t="str">
        <f ca="1">+IF(OFFSET('Hygiene Data'!$D$13,0,10*ROW('Hygiene Data'!D81))="","",OFFSET('Hygiene Data'!$D$13,0,10*ROW('Hygiene Data'!D81)))</f>
        <v/>
      </c>
      <c r="DR87" s="369" t="str">
        <f ca="1">+IF(OFFSET('Hygiene Data'!$E$11,0,10*ROW('Hygiene Data'!E81))="","",OFFSET('Hygiene Data'!$E$11,0,10*ROW('Hygiene Data'!E81)))</f>
        <v/>
      </c>
      <c r="DS87" s="369" t="str">
        <f ca="1">+IF(OFFSET('Hygiene Data'!$E$12,0,10*ROW('Hygiene Data'!E81))="","",OFFSET('Hygiene Data'!$E$12,0,10*ROW('Hygiene Data'!E81)))</f>
        <v/>
      </c>
      <c r="DT87" s="369" t="str">
        <f ca="1">+IF(OFFSET('Hygiene Data'!$E$13,0,10*ROW('Hygiene Data'!E81))="","",OFFSET('Hygiene Data'!$E$13,0,10*ROW('Hygiene Data'!E81)))</f>
        <v/>
      </c>
      <c r="DU87" s="369" t="str">
        <f ca="1">+IF(OFFSET('Hygiene Data'!$F$11,0,10*ROW('Hygiene Data'!F81))="","",OFFSET('Hygiene Data'!$F$11,0,10*ROW('Hygiene Data'!F81)))</f>
        <v/>
      </c>
      <c r="DV87" s="369" t="str">
        <f ca="1">+IF(OFFSET('Hygiene Data'!$F$12,0,10*ROW('Hygiene Data'!F81))="","",OFFSET('Hygiene Data'!$F$12,0,10*ROW('Hygiene Data'!F81)))</f>
        <v/>
      </c>
      <c r="DW87" s="369" t="str">
        <f ca="1">+IF(OFFSET('Hygiene Data'!$F$13,0,10*ROW('Hygiene Data'!F81))="","",OFFSET('Hygiene Data'!$F$13,0,10*ROW('Hygiene Data'!F81)))</f>
        <v/>
      </c>
      <c r="DX87" s="369" t="str">
        <f ca="1">+IF(OFFSET('Hygiene Data'!$G$11,0,10*ROW('Hygiene Data'!G81))="","",OFFSET('Hygiene Data'!$G$11,0,10*ROW('Hygiene Data'!G81)))</f>
        <v/>
      </c>
      <c r="DY87" s="369" t="str">
        <f ca="1">+IF(OFFSET('Hygiene Data'!$G$12,0,10*ROW('Hygiene Data'!G81))="","",OFFSET('Hygiene Data'!$G$12,0,10*ROW('Hygiene Data'!G81)))</f>
        <v/>
      </c>
      <c r="DZ87" s="369" t="str">
        <f ca="1">+IF(OFFSET('Hygiene Data'!$G$13,0,10*ROW('Hygiene Data'!G81))="","",OFFSET('Hygiene Data'!$G$13,0,10*ROW('Hygiene Data'!G81)))</f>
        <v/>
      </c>
      <c r="EA87" s="369" t="str">
        <f ca="1">+IF(OFFSET('Hygiene Data'!$H$11,0,10*ROW('Hygiene Data'!H81))="","",OFFSET('Hygiene Data'!$H$11,0,10*ROW('Hygiene Data'!H81)))</f>
        <v/>
      </c>
      <c r="EB87" s="369" t="str">
        <f ca="1">+IF(OFFSET('Hygiene Data'!$H$12,0,10*ROW('Hygiene Data'!H81))="","",OFFSET('Hygiene Data'!$H$12,0,10*ROW('Hygiene Data'!H81)))</f>
        <v/>
      </c>
      <c r="EC87" s="369" t="str">
        <f ca="1">+IF(OFFSET('Hygiene Data'!$H$13,0,10*ROW('Hygiene Data'!H81))="","",OFFSET('Hygiene Data'!$H$13,0,10*ROW('Hygiene Data'!H81)))</f>
        <v/>
      </c>
      <c r="ED87" s="369" t="str">
        <f ca="1">+IF(OFFSET('Hygiene Data'!$I$11,0,10*ROW('Hygiene Data'!I81))="","",OFFSET('Hygiene Data'!$I$11,0,10*ROW('Hygiene Data'!I81)))</f>
        <v/>
      </c>
      <c r="EE87" s="369" t="str">
        <f ca="1">+IF(OFFSET('Hygiene Data'!$I$12,0,10*ROW('Hygiene Data'!I81))="","",OFFSET('Hygiene Data'!$I$12,0,10*ROW('Hygiene Data'!I81)))</f>
        <v/>
      </c>
      <c r="EF87" s="369" t="str">
        <f ca="1">+IF(OFFSET('Hygiene Data'!$I$13,0,10*ROW('Hygiene Data'!I81))="","",OFFSET('Hygiene Data'!$I$13,0,10*ROW('Hygiene Data'!I81)))</f>
        <v/>
      </c>
    </row>
    <row r="88" spans="1:136" x14ac:dyDescent="0.25">
      <c r="A88" s="478" t="str">
        <f ca="1">+IF(OFFSET('Water Data'!$B$2,0,10*ROW('Water Data'!E82))="","",OFFSET('Water Data'!$B$2,0,10*ROW('Water Data'!E82)))</f>
        <v/>
      </c>
      <c r="B88" s="47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5" t="str">
        <f t="shared" ca="1" si="1"/>
        <v/>
      </c>
      <c r="D88" s="50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9" t="str">
        <f ca="1">+IF(OFFSET('Water Data'!$D$27,0,10*ROW('Water Data'!D82))="","",OFFSET('Water Data'!$D$27,0,10*ROW('Water Data'!D82)))</f>
        <v/>
      </c>
      <c r="BT88" s="369" t="str">
        <f ca="1">+IF(OFFSET('Water Data'!$D$28,0,10*ROW('Water Data'!D82))="","",OFFSET('Water Data'!$D$28,0,10*ROW('Water Data'!D82)))</f>
        <v/>
      </c>
      <c r="BU88" s="369" t="str">
        <f ca="1">+IF(OFFSET('Water Data'!$D$29,0,10*ROW('Water Data'!D82))="","",OFFSET('Water Data'!$D$29,0,10*ROW('Water Data'!D82)))</f>
        <v/>
      </c>
      <c r="BV88" s="369" t="str">
        <f ca="1">+IF(OFFSET('Water Data'!$E$27,0,10*ROW('Water Data'!E82))="","",OFFSET('Water Data'!$E$27,0,10*ROW('Water Data'!E82)))</f>
        <v/>
      </c>
      <c r="BW88" s="369" t="str">
        <f ca="1">+IF(OFFSET('Water Data'!$E$28,0,10*ROW('Water Data'!E82))="","",OFFSET('Water Data'!$E$28,0,10*ROW('Water Data'!E82)))</f>
        <v/>
      </c>
      <c r="BX88" s="369" t="str">
        <f ca="1">+IF(OFFSET('Water Data'!$E$29,0,10*ROW('Water Data'!E82))="","",OFFSET('Water Data'!$E$29,0,10*ROW('Water Data'!E82)))</f>
        <v/>
      </c>
      <c r="BY88" s="369" t="str">
        <f ca="1">+IF(OFFSET('Water Data'!$F$27,0,10*ROW('Water Data'!F82))="","",OFFSET('Water Data'!$F$27,0,10*ROW('Water Data'!F82)))</f>
        <v/>
      </c>
      <c r="BZ88" s="369" t="str">
        <f ca="1">+IF(OFFSET('Water Data'!$F$28,0,10*ROW('Water Data'!F82))="","",OFFSET('Water Data'!$F$28,0,10*ROW('Water Data'!F82)))</f>
        <v/>
      </c>
      <c r="CA88" s="369" t="str">
        <f ca="1">+IF(OFFSET('Water Data'!$F$29,0,10*ROW('Water Data'!F82))="","",OFFSET('Water Data'!$F$29,0,10*ROW('Water Data'!F82)))</f>
        <v/>
      </c>
      <c r="CB88" s="369" t="str">
        <f ca="1">+IF(OFFSET('Water Data'!$G$27,0,10*ROW('Water Data'!G82))="","",OFFSET('Water Data'!$G$27,0,10*ROW('Water Data'!G82)))</f>
        <v/>
      </c>
      <c r="CC88" s="369" t="str">
        <f ca="1">+IF(OFFSET('Water Data'!$G$28,0,10*ROW('Water Data'!G82))="","",OFFSET('Water Data'!$G$28,0,10*ROW('Water Data'!G82)))</f>
        <v/>
      </c>
      <c r="CD88" s="369" t="str">
        <f ca="1">+IF(OFFSET('Water Data'!$G$29,0,10*ROW('Water Data'!G82))="","",OFFSET('Water Data'!$G$29,0,10*ROW('Water Data'!G82)))</f>
        <v/>
      </c>
      <c r="CE88" s="369" t="str">
        <f ca="1">+IF(OFFSET('Water Data'!$H$27,0,10*ROW('Water Data'!H82))="","",OFFSET('Water Data'!$H$27,0,10*ROW('Water Data'!H82)))</f>
        <v/>
      </c>
      <c r="CF88" s="369" t="str">
        <f ca="1">+IF(OFFSET('Water Data'!$H$28,0,10*ROW('Water Data'!H82))="","",OFFSET('Water Data'!$H$28,0,10*ROW('Water Data'!H82)))</f>
        <v/>
      </c>
      <c r="CG88" s="369" t="str">
        <f ca="1">+IF(OFFSET('Water Data'!$H$29,0,10*ROW('Water Data'!H82))="","",OFFSET('Water Data'!$H$29,0,10*ROW('Water Data'!H82)))</f>
        <v/>
      </c>
      <c r="CH88" s="369" t="str">
        <f ca="1">+IF(OFFSET('Water Data'!$I$27,0,10*ROW('Water Data'!I82))="","",OFFSET('Water Data'!$I$27,0,10*ROW('Water Data'!I82)))</f>
        <v/>
      </c>
      <c r="CI88" s="369" t="str">
        <f ca="1">+IF(OFFSET('Water Data'!$I$28,0,10*ROW('Water Data'!I82))="","",OFFSET('Water Data'!$I$28,0,10*ROW('Water Data'!I82)))</f>
        <v/>
      </c>
      <c r="CJ88" s="369" t="str">
        <f ca="1">+IF(OFFSET('Water Data'!$I$29,0,10*ROW('Water Data'!I82))="","",OFFSET('Water Data'!$I$29,0,10*ROW('Water Data'!I82)))</f>
        <v/>
      </c>
      <c r="CK88" s="369" t="str">
        <f ca="1">+IF(OFFSET('Sanitation Data'!$D$28,0,10*ROW('Sanitation Data'!D82))="","",OFFSET('Sanitation Data'!$D$28,0,10*ROW('Sanitation Data'!D82)))</f>
        <v/>
      </c>
      <c r="CL88" s="369" t="str">
        <f ca="1">+IF(OFFSET('Sanitation Data'!$D$29,0,10*ROW('Sanitation Data'!D82))="","",OFFSET('Sanitation Data'!$D$29,0,10*ROW('Sanitation Data'!D82)))</f>
        <v/>
      </c>
      <c r="CM88" s="369" t="str">
        <f ca="1">+IF(OFFSET('Sanitation Data'!$D$30,0,10*ROW('Sanitation Data'!D82))="","",OFFSET('Sanitation Data'!$D$30,0,10*ROW('Sanitation Data'!D82)))</f>
        <v/>
      </c>
      <c r="CN88" s="369" t="str">
        <f ca="1">+IF(OFFSET('Sanitation Data'!$D$31,0,10*ROW('Sanitation Data'!D82))="","",OFFSET('Sanitation Data'!$D$31,0,10*ROW('Sanitation Data'!D82)))</f>
        <v/>
      </c>
      <c r="CO88" s="369" t="str">
        <f ca="1">+IF(OFFSET('Sanitation Data'!$D$32,0,10*ROW('Sanitation Data'!D82))="","",OFFSET('Sanitation Data'!$D$32,0,10*ROW('Sanitation Data'!D82)))</f>
        <v/>
      </c>
      <c r="CP88" s="369" t="str">
        <f ca="1">+IF(OFFSET('Sanitation Data'!$E$28,0,10*ROW('Sanitation Data'!E82))="","",OFFSET('Sanitation Data'!$E$28,0,10*ROW('Sanitation Data'!E82)))</f>
        <v/>
      </c>
      <c r="CQ88" s="369" t="str">
        <f ca="1">+IF(OFFSET('Sanitation Data'!$E$29,0,10*ROW('Sanitation Data'!E82))="","",OFFSET('Sanitation Data'!$E$29,0,10*ROW('Sanitation Data'!E82)))</f>
        <v/>
      </c>
      <c r="CR88" s="369" t="str">
        <f ca="1">+IF(OFFSET('Sanitation Data'!$E$30,0,10*ROW('Sanitation Data'!E82))="","",OFFSET('Sanitation Data'!$E$30,0,10*ROW('Sanitation Data'!E82)))</f>
        <v/>
      </c>
      <c r="CS88" s="369" t="str">
        <f ca="1">+IF(OFFSET('Sanitation Data'!$E$31,0,10*ROW('Sanitation Data'!E82))="","",OFFSET('Sanitation Data'!$E$31,0,10*ROW('Sanitation Data'!E82)))</f>
        <v/>
      </c>
      <c r="CT88" s="369" t="str">
        <f ca="1">+IF(OFFSET('Sanitation Data'!$E$32,0,10*ROW('Sanitation Data'!E82))="","",OFFSET('Sanitation Data'!$E$32,0,10*ROW('Sanitation Data'!E82)))</f>
        <v/>
      </c>
      <c r="CU88" s="369" t="str">
        <f ca="1">+IF(OFFSET('Sanitation Data'!$F$28,0,10*ROW('Sanitation Data'!F82))="","",OFFSET('Sanitation Data'!$F$28,0,10*ROW('Sanitation Data'!F82)))</f>
        <v/>
      </c>
      <c r="CV88" s="369" t="str">
        <f ca="1">+IF(OFFSET('Sanitation Data'!$F$29,0,10*ROW('Sanitation Data'!F82))="","",OFFSET('Sanitation Data'!$F$29,0,10*ROW('Sanitation Data'!F82)))</f>
        <v/>
      </c>
      <c r="CW88" s="369" t="str">
        <f ca="1">+IF(OFFSET('Sanitation Data'!$F$30,0,10*ROW('Sanitation Data'!F82))="","",OFFSET('Sanitation Data'!$F$30,0,10*ROW('Sanitation Data'!F82)))</f>
        <v/>
      </c>
      <c r="CX88" s="369" t="str">
        <f ca="1">+IF(OFFSET('Sanitation Data'!$F$31,0,10*ROW('Sanitation Data'!F82))="","",OFFSET('Sanitation Data'!$F$31,0,10*ROW('Sanitation Data'!F82)))</f>
        <v/>
      </c>
      <c r="CY88" s="369" t="str">
        <f ca="1">+IF(OFFSET('Sanitation Data'!$F$32,0,10*ROW('Sanitation Data'!F82))="","",OFFSET('Sanitation Data'!$F$32,0,10*ROW('Sanitation Data'!F82)))</f>
        <v/>
      </c>
      <c r="CZ88" s="369" t="str">
        <f ca="1">+IF(OFFSET('Sanitation Data'!$G$28,0,10*ROW('Sanitation Data'!G82))="","",OFFSET('Sanitation Data'!$G$28,0,10*ROW('Sanitation Data'!G82)))</f>
        <v/>
      </c>
      <c r="DA88" s="369" t="str">
        <f ca="1">+IF(OFFSET('Sanitation Data'!$G$29,0,10*ROW('Sanitation Data'!G82))="","",OFFSET('Sanitation Data'!$G$29,0,10*ROW('Sanitation Data'!G82)))</f>
        <v/>
      </c>
      <c r="DB88" s="369" t="str">
        <f ca="1">+IF(OFFSET('Sanitation Data'!$G$30,0,10*ROW('Sanitation Data'!G82))="","",OFFSET('Sanitation Data'!$G$30,0,10*ROW('Sanitation Data'!G82)))</f>
        <v/>
      </c>
      <c r="DC88" s="369" t="str">
        <f ca="1">+IF(OFFSET('Sanitation Data'!$G$31,0,10*ROW('Sanitation Data'!G82))="","",OFFSET('Sanitation Data'!$G$31,0,10*ROW('Sanitation Data'!G82)))</f>
        <v/>
      </c>
      <c r="DD88" s="369" t="str">
        <f ca="1">+IF(OFFSET('Sanitation Data'!$G$32,0,10*ROW('Sanitation Data'!G82))="","",OFFSET('Sanitation Data'!$G$32,0,10*ROW('Sanitation Data'!G82)))</f>
        <v/>
      </c>
      <c r="DE88" s="369" t="str">
        <f ca="1">+IF(OFFSET('Sanitation Data'!$H$28,0,10*ROW('Sanitation Data'!H82))="","",OFFSET('Sanitation Data'!$H$28,0,10*ROW('Sanitation Data'!H82)))</f>
        <v/>
      </c>
      <c r="DF88" s="369" t="str">
        <f ca="1">+IF(OFFSET('Sanitation Data'!$H$29,0,10*ROW('Sanitation Data'!H82))="","",OFFSET('Sanitation Data'!$H$29,0,10*ROW('Sanitation Data'!H82)))</f>
        <v/>
      </c>
      <c r="DG88" s="369" t="str">
        <f ca="1">+IF(OFFSET('Sanitation Data'!$H$30,0,10*ROW('Sanitation Data'!H82))="","",OFFSET('Sanitation Data'!$H$30,0,10*ROW('Sanitation Data'!H82)))</f>
        <v/>
      </c>
      <c r="DH88" s="369" t="str">
        <f ca="1">+IF(OFFSET('Sanitation Data'!$H$31,0,10*ROW('Sanitation Data'!H82))="","",OFFSET('Sanitation Data'!$H$31,0,10*ROW('Sanitation Data'!H82)))</f>
        <v/>
      </c>
      <c r="DI88" s="369" t="str">
        <f ca="1">+IF(OFFSET('Sanitation Data'!$H$32,0,10*ROW('Sanitation Data'!H82))="","",OFFSET('Sanitation Data'!$H$32,0,10*ROW('Sanitation Data'!H82)))</f>
        <v/>
      </c>
      <c r="DJ88" s="369" t="str">
        <f ca="1">+IF(OFFSET('Sanitation Data'!$I$28,0,10*ROW('Sanitation Data'!I82))="","",OFFSET('Sanitation Data'!$I$28,0,10*ROW('Sanitation Data'!I82)))</f>
        <v/>
      </c>
      <c r="DK88" s="369" t="str">
        <f ca="1">+IF(OFFSET('Sanitation Data'!$I$29,0,10*ROW('Sanitation Data'!I82))="","",OFFSET('Sanitation Data'!$I$29,0,10*ROW('Sanitation Data'!I82)))</f>
        <v/>
      </c>
      <c r="DL88" s="369" t="str">
        <f ca="1">+IF(OFFSET('Sanitation Data'!$I$30,0,10*ROW('Sanitation Data'!I82))="","",OFFSET('Sanitation Data'!$I$30,0,10*ROW('Sanitation Data'!I82)))</f>
        <v/>
      </c>
      <c r="DM88" s="369" t="str">
        <f ca="1">+IF(OFFSET('Sanitation Data'!$I$31,0,10*ROW('Sanitation Data'!I82))="","",OFFSET('Sanitation Data'!$I$31,0,10*ROW('Sanitation Data'!I82)))</f>
        <v/>
      </c>
      <c r="DN88" s="369" t="str">
        <f ca="1">+IF(OFFSET('Sanitation Data'!$I$32,0,10*ROW('Sanitation Data'!I82))="","",OFFSET('Sanitation Data'!$I$32,0,10*ROW('Sanitation Data'!I82)))</f>
        <v/>
      </c>
      <c r="DO88" s="369" t="str">
        <f ca="1">+IF(OFFSET('Hygiene Data'!$D$11,0,10*ROW('Hygiene Data'!D82))="","",OFFSET('Hygiene Data'!$D$11,0,10*ROW('Hygiene Data'!D82)))</f>
        <v/>
      </c>
      <c r="DP88" s="369" t="str">
        <f ca="1">+IF(OFFSET('Hygiene Data'!$D$12,0,10*ROW('Hygiene Data'!D82))="","",OFFSET('Hygiene Data'!$D$12,0,10*ROW('Hygiene Data'!D82)))</f>
        <v/>
      </c>
      <c r="DQ88" s="369" t="str">
        <f ca="1">+IF(OFFSET('Hygiene Data'!$D$13,0,10*ROW('Hygiene Data'!D82))="","",OFFSET('Hygiene Data'!$D$13,0,10*ROW('Hygiene Data'!D82)))</f>
        <v/>
      </c>
      <c r="DR88" s="369" t="str">
        <f ca="1">+IF(OFFSET('Hygiene Data'!$E$11,0,10*ROW('Hygiene Data'!E82))="","",OFFSET('Hygiene Data'!$E$11,0,10*ROW('Hygiene Data'!E82)))</f>
        <v/>
      </c>
      <c r="DS88" s="369" t="str">
        <f ca="1">+IF(OFFSET('Hygiene Data'!$E$12,0,10*ROW('Hygiene Data'!E82))="","",OFFSET('Hygiene Data'!$E$12,0,10*ROW('Hygiene Data'!E82)))</f>
        <v/>
      </c>
      <c r="DT88" s="369" t="str">
        <f ca="1">+IF(OFFSET('Hygiene Data'!$E$13,0,10*ROW('Hygiene Data'!E82))="","",OFFSET('Hygiene Data'!$E$13,0,10*ROW('Hygiene Data'!E82)))</f>
        <v/>
      </c>
      <c r="DU88" s="369" t="str">
        <f ca="1">+IF(OFFSET('Hygiene Data'!$F$11,0,10*ROW('Hygiene Data'!F82))="","",OFFSET('Hygiene Data'!$F$11,0,10*ROW('Hygiene Data'!F82)))</f>
        <v/>
      </c>
      <c r="DV88" s="369" t="str">
        <f ca="1">+IF(OFFSET('Hygiene Data'!$F$12,0,10*ROW('Hygiene Data'!F82))="","",OFFSET('Hygiene Data'!$F$12,0,10*ROW('Hygiene Data'!F82)))</f>
        <v/>
      </c>
      <c r="DW88" s="369" t="str">
        <f ca="1">+IF(OFFSET('Hygiene Data'!$F$13,0,10*ROW('Hygiene Data'!F82))="","",OFFSET('Hygiene Data'!$F$13,0,10*ROW('Hygiene Data'!F82)))</f>
        <v/>
      </c>
      <c r="DX88" s="369" t="str">
        <f ca="1">+IF(OFFSET('Hygiene Data'!$G$11,0,10*ROW('Hygiene Data'!G82))="","",OFFSET('Hygiene Data'!$G$11,0,10*ROW('Hygiene Data'!G82)))</f>
        <v/>
      </c>
      <c r="DY88" s="369" t="str">
        <f ca="1">+IF(OFFSET('Hygiene Data'!$G$12,0,10*ROW('Hygiene Data'!G82))="","",OFFSET('Hygiene Data'!$G$12,0,10*ROW('Hygiene Data'!G82)))</f>
        <v/>
      </c>
      <c r="DZ88" s="369" t="str">
        <f ca="1">+IF(OFFSET('Hygiene Data'!$G$13,0,10*ROW('Hygiene Data'!G82))="","",OFFSET('Hygiene Data'!$G$13,0,10*ROW('Hygiene Data'!G82)))</f>
        <v/>
      </c>
      <c r="EA88" s="369" t="str">
        <f ca="1">+IF(OFFSET('Hygiene Data'!$H$11,0,10*ROW('Hygiene Data'!H82))="","",OFFSET('Hygiene Data'!$H$11,0,10*ROW('Hygiene Data'!H82)))</f>
        <v/>
      </c>
      <c r="EB88" s="369" t="str">
        <f ca="1">+IF(OFFSET('Hygiene Data'!$H$12,0,10*ROW('Hygiene Data'!H82))="","",OFFSET('Hygiene Data'!$H$12,0,10*ROW('Hygiene Data'!H82)))</f>
        <v/>
      </c>
      <c r="EC88" s="369" t="str">
        <f ca="1">+IF(OFFSET('Hygiene Data'!$H$13,0,10*ROW('Hygiene Data'!H82))="","",OFFSET('Hygiene Data'!$H$13,0,10*ROW('Hygiene Data'!H82)))</f>
        <v/>
      </c>
      <c r="ED88" s="369" t="str">
        <f ca="1">+IF(OFFSET('Hygiene Data'!$I$11,0,10*ROW('Hygiene Data'!I82))="","",OFFSET('Hygiene Data'!$I$11,0,10*ROW('Hygiene Data'!I82)))</f>
        <v/>
      </c>
      <c r="EE88" s="369" t="str">
        <f ca="1">+IF(OFFSET('Hygiene Data'!$I$12,0,10*ROW('Hygiene Data'!I82))="","",OFFSET('Hygiene Data'!$I$12,0,10*ROW('Hygiene Data'!I82)))</f>
        <v/>
      </c>
      <c r="EF88" s="369" t="str">
        <f ca="1">+IF(OFFSET('Hygiene Data'!$I$13,0,10*ROW('Hygiene Data'!I82))="","",OFFSET('Hygiene Data'!$I$13,0,10*ROW('Hygiene Data'!I82)))</f>
        <v/>
      </c>
    </row>
    <row r="89" spans="1:136" x14ac:dyDescent="0.25">
      <c r="A89" s="478" t="str">
        <f ca="1">+IF(OFFSET('Water Data'!$B$2,0,10*ROW('Water Data'!E83))="","",OFFSET('Water Data'!$B$2,0,10*ROW('Water Data'!E83)))</f>
        <v/>
      </c>
      <c r="B89" s="47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5" t="str">
        <f t="shared" ca="1" si="1"/>
        <v/>
      </c>
      <c r="D89" s="50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9" t="str">
        <f ca="1">+IF(OFFSET('Water Data'!$D$27,0,10*ROW('Water Data'!D83))="","",OFFSET('Water Data'!$D$27,0,10*ROW('Water Data'!D83)))</f>
        <v/>
      </c>
      <c r="BT89" s="369" t="str">
        <f ca="1">+IF(OFFSET('Water Data'!$D$28,0,10*ROW('Water Data'!D83))="","",OFFSET('Water Data'!$D$28,0,10*ROW('Water Data'!D83)))</f>
        <v/>
      </c>
      <c r="BU89" s="369" t="str">
        <f ca="1">+IF(OFFSET('Water Data'!$D$29,0,10*ROW('Water Data'!D83))="","",OFFSET('Water Data'!$D$29,0,10*ROW('Water Data'!D83)))</f>
        <v/>
      </c>
      <c r="BV89" s="369" t="str">
        <f ca="1">+IF(OFFSET('Water Data'!$E$27,0,10*ROW('Water Data'!E83))="","",OFFSET('Water Data'!$E$27,0,10*ROW('Water Data'!E83)))</f>
        <v/>
      </c>
      <c r="BW89" s="369" t="str">
        <f ca="1">+IF(OFFSET('Water Data'!$E$28,0,10*ROW('Water Data'!E83))="","",OFFSET('Water Data'!$E$28,0,10*ROW('Water Data'!E83)))</f>
        <v/>
      </c>
      <c r="BX89" s="369" t="str">
        <f ca="1">+IF(OFFSET('Water Data'!$E$29,0,10*ROW('Water Data'!E83))="","",OFFSET('Water Data'!$E$29,0,10*ROW('Water Data'!E83)))</f>
        <v/>
      </c>
      <c r="BY89" s="369" t="str">
        <f ca="1">+IF(OFFSET('Water Data'!$F$27,0,10*ROW('Water Data'!F83))="","",OFFSET('Water Data'!$F$27,0,10*ROW('Water Data'!F83)))</f>
        <v/>
      </c>
      <c r="BZ89" s="369" t="str">
        <f ca="1">+IF(OFFSET('Water Data'!$F$28,0,10*ROW('Water Data'!F83))="","",OFFSET('Water Data'!$F$28,0,10*ROW('Water Data'!F83)))</f>
        <v/>
      </c>
      <c r="CA89" s="369" t="str">
        <f ca="1">+IF(OFFSET('Water Data'!$F$29,0,10*ROW('Water Data'!F83))="","",OFFSET('Water Data'!$F$29,0,10*ROW('Water Data'!F83)))</f>
        <v/>
      </c>
      <c r="CB89" s="369" t="str">
        <f ca="1">+IF(OFFSET('Water Data'!$G$27,0,10*ROW('Water Data'!G83))="","",OFFSET('Water Data'!$G$27,0,10*ROW('Water Data'!G83)))</f>
        <v/>
      </c>
      <c r="CC89" s="369" t="str">
        <f ca="1">+IF(OFFSET('Water Data'!$G$28,0,10*ROW('Water Data'!G83))="","",OFFSET('Water Data'!$G$28,0,10*ROW('Water Data'!G83)))</f>
        <v/>
      </c>
      <c r="CD89" s="369" t="str">
        <f ca="1">+IF(OFFSET('Water Data'!$G$29,0,10*ROW('Water Data'!G83))="","",OFFSET('Water Data'!$G$29,0,10*ROW('Water Data'!G83)))</f>
        <v/>
      </c>
      <c r="CE89" s="369" t="str">
        <f ca="1">+IF(OFFSET('Water Data'!$H$27,0,10*ROW('Water Data'!H83))="","",OFFSET('Water Data'!$H$27,0,10*ROW('Water Data'!H83)))</f>
        <v/>
      </c>
      <c r="CF89" s="369" t="str">
        <f ca="1">+IF(OFFSET('Water Data'!$H$28,0,10*ROW('Water Data'!H83))="","",OFFSET('Water Data'!$H$28,0,10*ROW('Water Data'!H83)))</f>
        <v/>
      </c>
      <c r="CG89" s="369" t="str">
        <f ca="1">+IF(OFFSET('Water Data'!$H$29,0,10*ROW('Water Data'!H83))="","",OFFSET('Water Data'!$H$29,0,10*ROW('Water Data'!H83)))</f>
        <v/>
      </c>
      <c r="CH89" s="369" t="str">
        <f ca="1">+IF(OFFSET('Water Data'!$I$27,0,10*ROW('Water Data'!I83))="","",OFFSET('Water Data'!$I$27,0,10*ROW('Water Data'!I83)))</f>
        <v/>
      </c>
      <c r="CI89" s="369" t="str">
        <f ca="1">+IF(OFFSET('Water Data'!$I$28,0,10*ROW('Water Data'!I83))="","",OFFSET('Water Data'!$I$28,0,10*ROW('Water Data'!I83)))</f>
        <v/>
      </c>
      <c r="CJ89" s="369" t="str">
        <f ca="1">+IF(OFFSET('Water Data'!$I$29,0,10*ROW('Water Data'!I83))="","",OFFSET('Water Data'!$I$29,0,10*ROW('Water Data'!I83)))</f>
        <v/>
      </c>
      <c r="CK89" s="369" t="str">
        <f ca="1">+IF(OFFSET('Sanitation Data'!$D$28,0,10*ROW('Sanitation Data'!D83))="","",OFFSET('Sanitation Data'!$D$28,0,10*ROW('Sanitation Data'!D83)))</f>
        <v/>
      </c>
      <c r="CL89" s="369" t="str">
        <f ca="1">+IF(OFFSET('Sanitation Data'!$D$29,0,10*ROW('Sanitation Data'!D83))="","",OFFSET('Sanitation Data'!$D$29,0,10*ROW('Sanitation Data'!D83)))</f>
        <v/>
      </c>
      <c r="CM89" s="369" t="str">
        <f ca="1">+IF(OFFSET('Sanitation Data'!$D$30,0,10*ROW('Sanitation Data'!D83))="","",OFFSET('Sanitation Data'!$D$30,0,10*ROW('Sanitation Data'!D83)))</f>
        <v/>
      </c>
      <c r="CN89" s="369" t="str">
        <f ca="1">+IF(OFFSET('Sanitation Data'!$D$31,0,10*ROW('Sanitation Data'!D83))="","",OFFSET('Sanitation Data'!$D$31,0,10*ROW('Sanitation Data'!D83)))</f>
        <v/>
      </c>
      <c r="CO89" s="369" t="str">
        <f ca="1">+IF(OFFSET('Sanitation Data'!$D$32,0,10*ROW('Sanitation Data'!D83))="","",OFFSET('Sanitation Data'!$D$32,0,10*ROW('Sanitation Data'!D83)))</f>
        <v/>
      </c>
      <c r="CP89" s="369" t="str">
        <f ca="1">+IF(OFFSET('Sanitation Data'!$E$28,0,10*ROW('Sanitation Data'!E83))="","",OFFSET('Sanitation Data'!$E$28,0,10*ROW('Sanitation Data'!E83)))</f>
        <v/>
      </c>
      <c r="CQ89" s="369" t="str">
        <f ca="1">+IF(OFFSET('Sanitation Data'!$E$29,0,10*ROW('Sanitation Data'!E83))="","",OFFSET('Sanitation Data'!$E$29,0,10*ROW('Sanitation Data'!E83)))</f>
        <v/>
      </c>
      <c r="CR89" s="369" t="str">
        <f ca="1">+IF(OFFSET('Sanitation Data'!$E$30,0,10*ROW('Sanitation Data'!E83))="","",OFFSET('Sanitation Data'!$E$30,0,10*ROW('Sanitation Data'!E83)))</f>
        <v/>
      </c>
      <c r="CS89" s="369" t="str">
        <f ca="1">+IF(OFFSET('Sanitation Data'!$E$31,0,10*ROW('Sanitation Data'!E83))="","",OFFSET('Sanitation Data'!$E$31,0,10*ROW('Sanitation Data'!E83)))</f>
        <v/>
      </c>
      <c r="CT89" s="369" t="str">
        <f ca="1">+IF(OFFSET('Sanitation Data'!$E$32,0,10*ROW('Sanitation Data'!E83))="","",OFFSET('Sanitation Data'!$E$32,0,10*ROW('Sanitation Data'!E83)))</f>
        <v/>
      </c>
      <c r="CU89" s="369" t="str">
        <f ca="1">+IF(OFFSET('Sanitation Data'!$F$28,0,10*ROW('Sanitation Data'!F83))="","",OFFSET('Sanitation Data'!$F$28,0,10*ROW('Sanitation Data'!F83)))</f>
        <v/>
      </c>
      <c r="CV89" s="369" t="str">
        <f ca="1">+IF(OFFSET('Sanitation Data'!$F$29,0,10*ROW('Sanitation Data'!F83))="","",OFFSET('Sanitation Data'!$F$29,0,10*ROW('Sanitation Data'!F83)))</f>
        <v/>
      </c>
      <c r="CW89" s="369" t="str">
        <f ca="1">+IF(OFFSET('Sanitation Data'!$F$30,0,10*ROW('Sanitation Data'!F83))="","",OFFSET('Sanitation Data'!$F$30,0,10*ROW('Sanitation Data'!F83)))</f>
        <v/>
      </c>
      <c r="CX89" s="369" t="str">
        <f ca="1">+IF(OFFSET('Sanitation Data'!$F$31,0,10*ROW('Sanitation Data'!F83))="","",OFFSET('Sanitation Data'!$F$31,0,10*ROW('Sanitation Data'!F83)))</f>
        <v/>
      </c>
      <c r="CY89" s="369" t="str">
        <f ca="1">+IF(OFFSET('Sanitation Data'!$F$32,0,10*ROW('Sanitation Data'!F83))="","",OFFSET('Sanitation Data'!$F$32,0,10*ROW('Sanitation Data'!F83)))</f>
        <v/>
      </c>
      <c r="CZ89" s="369" t="str">
        <f ca="1">+IF(OFFSET('Sanitation Data'!$G$28,0,10*ROW('Sanitation Data'!G83))="","",OFFSET('Sanitation Data'!$G$28,0,10*ROW('Sanitation Data'!G83)))</f>
        <v/>
      </c>
      <c r="DA89" s="369" t="str">
        <f ca="1">+IF(OFFSET('Sanitation Data'!$G$29,0,10*ROW('Sanitation Data'!G83))="","",OFFSET('Sanitation Data'!$G$29,0,10*ROW('Sanitation Data'!G83)))</f>
        <v/>
      </c>
      <c r="DB89" s="369" t="str">
        <f ca="1">+IF(OFFSET('Sanitation Data'!$G$30,0,10*ROW('Sanitation Data'!G83))="","",OFFSET('Sanitation Data'!$G$30,0,10*ROW('Sanitation Data'!G83)))</f>
        <v/>
      </c>
      <c r="DC89" s="369" t="str">
        <f ca="1">+IF(OFFSET('Sanitation Data'!$G$31,0,10*ROW('Sanitation Data'!G83))="","",OFFSET('Sanitation Data'!$G$31,0,10*ROW('Sanitation Data'!G83)))</f>
        <v/>
      </c>
      <c r="DD89" s="369" t="str">
        <f ca="1">+IF(OFFSET('Sanitation Data'!$G$32,0,10*ROW('Sanitation Data'!G83))="","",OFFSET('Sanitation Data'!$G$32,0,10*ROW('Sanitation Data'!G83)))</f>
        <v/>
      </c>
      <c r="DE89" s="369" t="str">
        <f ca="1">+IF(OFFSET('Sanitation Data'!$H$28,0,10*ROW('Sanitation Data'!H83))="","",OFFSET('Sanitation Data'!$H$28,0,10*ROW('Sanitation Data'!H83)))</f>
        <v/>
      </c>
      <c r="DF89" s="369" t="str">
        <f ca="1">+IF(OFFSET('Sanitation Data'!$H$29,0,10*ROW('Sanitation Data'!H83))="","",OFFSET('Sanitation Data'!$H$29,0,10*ROW('Sanitation Data'!H83)))</f>
        <v/>
      </c>
      <c r="DG89" s="369" t="str">
        <f ca="1">+IF(OFFSET('Sanitation Data'!$H$30,0,10*ROW('Sanitation Data'!H83))="","",OFFSET('Sanitation Data'!$H$30,0,10*ROW('Sanitation Data'!H83)))</f>
        <v/>
      </c>
      <c r="DH89" s="369" t="str">
        <f ca="1">+IF(OFFSET('Sanitation Data'!$H$31,0,10*ROW('Sanitation Data'!H83))="","",OFFSET('Sanitation Data'!$H$31,0,10*ROW('Sanitation Data'!H83)))</f>
        <v/>
      </c>
      <c r="DI89" s="369" t="str">
        <f ca="1">+IF(OFFSET('Sanitation Data'!$H$32,0,10*ROW('Sanitation Data'!H83))="","",OFFSET('Sanitation Data'!$H$32,0,10*ROW('Sanitation Data'!H83)))</f>
        <v/>
      </c>
      <c r="DJ89" s="369" t="str">
        <f ca="1">+IF(OFFSET('Sanitation Data'!$I$28,0,10*ROW('Sanitation Data'!I83))="","",OFFSET('Sanitation Data'!$I$28,0,10*ROW('Sanitation Data'!I83)))</f>
        <v/>
      </c>
      <c r="DK89" s="369" t="str">
        <f ca="1">+IF(OFFSET('Sanitation Data'!$I$29,0,10*ROW('Sanitation Data'!I83))="","",OFFSET('Sanitation Data'!$I$29,0,10*ROW('Sanitation Data'!I83)))</f>
        <v/>
      </c>
      <c r="DL89" s="369" t="str">
        <f ca="1">+IF(OFFSET('Sanitation Data'!$I$30,0,10*ROW('Sanitation Data'!I83))="","",OFFSET('Sanitation Data'!$I$30,0,10*ROW('Sanitation Data'!I83)))</f>
        <v/>
      </c>
      <c r="DM89" s="369" t="str">
        <f ca="1">+IF(OFFSET('Sanitation Data'!$I$31,0,10*ROW('Sanitation Data'!I83))="","",OFFSET('Sanitation Data'!$I$31,0,10*ROW('Sanitation Data'!I83)))</f>
        <v/>
      </c>
      <c r="DN89" s="369" t="str">
        <f ca="1">+IF(OFFSET('Sanitation Data'!$I$32,0,10*ROW('Sanitation Data'!I83))="","",OFFSET('Sanitation Data'!$I$32,0,10*ROW('Sanitation Data'!I83)))</f>
        <v/>
      </c>
      <c r="DO89" s="369" t="str">
        <f ca="1">+IF(OFFSET('Hygiene Data'!$D$11,0,10*ROW('Hygiene Data'!D83))="","",OFFSET('Hygiene Data'!$D$11,0,10*ROW('Hygiene Data'!D83)))</f>
        <v/>
      </c>
      <c r="DP89" s="369" t="str">
        <f ca="1">+IF(OFFSET('Hygiene Data'!$D$12,0,10*ROW('Hygiene Data'!D83))="","",OFFSET('Hygiene Data'!$D$12,0,10*ROW('Hygiene Data'!D83)))</f>
        <v/>
      </c>
      <c r="DQ89" s="369" t="str">
        <f ca="1">+IF(OFFSET('Hygiene Data'!$D$13,0,10*ROW('Hygiene Data'!D83))="","",OFFSET('Hygiene Data'!$D$13,0,10*ROW('Hygiene Data'!D83)))</f>
        <v/>
      </c>
      <c r="DR89" s="369" t="str">
        <f ca="1">+IF(OFFSET('Hygiene Data'!$E$11,0,10*ROW('Hygiene Data'!E83))="","",OFFSET('Hygiene Data'!$E$11,0,10*ROW('Hygiene Data'!E83)))</f>
        <v/>
      </c>
      <c r="DS89" s="369" t="str">
        <f ca="1">+IF(OFFSET('Hygiene Data'!$E$12,0,10*ROW('Hygiene Data'!E83))="","",OFFSET('Hygiene Data'!$E$12,0,10*ROW('Hygiene Data'!E83)))</f>
        <v/>
      </c>
      <c r="DT89" s="369" t="str">
        <f ca="1">+IF(OFFSET('Hygiene Data'!$E$13,0,10*ROW('Hygiene Data'!E83))="","",OFFSET('Hygiene Data'!$E$13,0,10*ROW('Hygiene Data'!E83)))</f>
        <v/>
      </c>
      <c r="DU89" s="369" t="str">
        <f ca="1">+IF(OFFSET('Hygiene Data'!$F$11,0,10*ROW('Hygiene Data'!F83))="","",OFFSET('Hygiene Data'!$F$11,0,10*ROW('Hygiene Data'!F83)))</f>
        <v/>
      </c>
      <c r="DV89" s="369" t="str">
        <f ca="1">+IF(OFFSET('Hygiene Data'!$F$12,0,10*ROW('Hygiene Data'!F83))="","",OFFSET('Hygiene Data'!$F$12,0,10*ROW('Hygiene Data'!F83)))</f>
        <v/>
      </c>
      <c r="DW89" s="369" t="str">
        <f ca="1">+IF(OFFSET('Hygiene Data'!$F$13,0,10*ROW('Hygiene Data'!F83))="","",OFFSET('Hygiene Data'!$F$13,0,10*ROW('Hygiene Data'!F83)))</f>
        <v/>
      </c>
      <c r="DX89" s="369" t="str">
        <f ca="1">+IF(OFFSET('Hygiene Data'!$G$11,0,10*ROW('Hygiene Data'!G83))="","",OFFSET('Hygiene Data'!$G$11,0,10*ROW('Hygiene Data'!G83)))</f>
        <v/>
      </c>
      <c r="DY89" s="369" t="str">
        <f ca="1">+IF(OFFSET('Hygiene Data'!$G$12,0,10*ROW('Hygiene Data'!G83))="","",OFFSET('Hygiene Data'!$G$12,0,10*ROW('Hygiene Data'!G83)))</f>
        <v/>
      </c>
      <c r="DZ89" s="369" t="str">
        <f ca="1">+IF(OFFSET('Hygiene Data'!$G$13,0,10*ROW('Hygiene Data'!G83))="","",OFFSET('Hygiene Data'!$G$13,0,10*ROW('Hygiene Data'!G83)))</f>
        <v/>
      </c>
      <c r="EA89" s="369" t="str">
        <f ca="1">+IF(OFFSET('Hygiene Data'!$H$11,0,10*ROW('Hygiene Data'!H83))="","",OFFSET('Hygiene Data'!$H$11,0,10*ROW('Hygiene Data'!H83)))</f>
        <v/>
      </c>
      <c r="EB89" s="369" t="str">
        <f ca="1">+IF(OFFSET('Hygiene Data'!$H$12,0,10*ROW('Hygiene Data'!H83))="","",OFFSET('Hygiene Data'!$H$12,0,10*ROW('Hygiene Data'!H83)))</f>
        <v/>
      </c>
      <c r="EC89" s="369" t="str">
        <f ca="1">+IF(OFFSET('Hygiene Data'!$H$13,0,10*ROW('Hygiene Data'!H83))="","",OFFSET('Hygiene Data'!$H$13,0,10*ROW('Hygiene Data'!H83)))</f>
        <v/>
      </c>
      <c r="ED89" s="369" t="str">
        <f ca="1">+IF(OFFSET('Hygiene Data'!$I$11,0,10*ROW('Hygiene Data'!I83))="","",OFFSET('Hygiene Data'!$I$11,0,10*ROW('Hygiene Data'!I83)))</f>
        <v/>
      </c>
      <c r="EE89" s="369" t="str">
        <f ca="1">+IF(OFFSET('Hygiene Data'!$I$12,0,10*ROW('Hygiene Data'!I83))="","",OFFSET('Hygiene Data'!$I$12,0,10*ROW('Hygiene Data'!I83)))</f>
        <v/>
      </c>
      <c r="EF89" s="369" t="str">
        <f ca="1">+IF(OFFSET('Hygiene Data'!$I$13,0,10*ROW('Hygiene Data'!I83))="","",OFFSET('Hygiene Data'!$I$13,0,10*ROW('Hygiene Data'!I83)))</f>
        <v/>
      </c>
    </row>
    <row r="90" spans="1:136" x14ac:dyDescent="0.25">
      <c r="A90" s="478" t="str">
        <f ca="1">+IF(OFFSET('Water Data'!$B$2,0,10*ROW('Water Data'!E84))="","",OFFSET('Water Data'!$B$2,0,10*ROW('Water Data'!E84)))</f>
        <v/>
      </c>
      <c r="B90" s="47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5" t="str">
        <f t="shared" ca="1" si="1"/>
        <v/>
      </c>
      <c r="D90" s="50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9" t="str">
        <f ca="1">+IF(OFFSET('Water Data'!$D$27,0,10*ROW('Water Data'!D84))="","",OFFSET('Water Data'!$D$27,0,10*ROW('Water Data'!D84)))</f>
        <v/>
      </c>
      <c r="BT90" s="369" t="str">
        <f ca="1">+IF(OFFSET('Water Data'!$D$28,0,10*ROW('Water Data'!D84))="","",OFFSET('Water Data'!$D$28,0,10*ROW('Water Data'!D84)))</f>
        <v/>
      </c>
      <c r="BU90" s="369" t="str">
        <f ca="1">+IF(OFFSET('Water Data'!$D$29,0,10*ROW('Water Data'!D84))="","",OFFSET('Water Data'!$D$29,0,10*ROW('Water Data'!D84)))</f>
        <v/>
      </c>
      <c r="BV90" s="369" t="str">
        <f ca="1">+IF(OFFSET('Water Data'!$E$27,0,10*ROW('Water Data'!E84))="","",OFFSET('Water Data'!$E$27,0,10*ROW('Water Data'!E84)))</f>
        <v/>
      </c>
      <c r="BW90" s="369" t="str">
        <f ca="1">+IF(OFFSET('Water Data'!$E$28,0,10*ROW('Water Data'!E84))="","",OFFSET('Water Data'!$E$28,0,10*ROW('Water Data'!E84)))</f>
        <v/>
      </c>
      <c r="BX90" s="369" t="str">
        <f ca="1">+IF(OFFSET('Water Data'!$E$29,0,10*ROW('Water Data'!E84))="","",OFFSET('Water Data'!$E$29,0,10*ROW('Water Data'!E84)))</f>
        <v/>
      </c>
      <c r="BY90" s="369" t="str">
        <f ca="1">+IF(OFFSET('Water Data'!$F$27,0,10*ROW('Water Data'!F84))="","",OFFSET('Water Data'!$F$27,0,10*ROW('Water Data'!F84)))</f>
        <v/>
      </c>
      <c r="BZ90" s="369" t="str">
        <f ca="1">+IF(OFFSET('Water Data'!$F$28,0,10*ROW('Water Data'!F84))="","",OFFSET('Water Data'!$F$28,0,10*ROW('Water Data'!F84)))</f>
        <v/>
      </c>
      <c r="CA90" s="369" t="str">
        <f ca="1">+IF(OFFSET('Water Data'!$F$29,0,10*ROW('Water Data'!F84))="","",OFFSET('Water Data'!$F$29,0,10*ROW('Water Data'!F84)))</f>
        <v/>
      </c>
      <c r="CB90" s="369" t="str">
        <f ca="1">+IF(OFFSET('Water Data'!$G$27,0,10*ROW('Water Data'!G84))="","",OFFSET('Water Data'!$G$27,0,10*ROW('Water Data'!G84)))</f>
        <v/>
      </c>
      <c r="CC90" s="369" t="str">
        <f ca="1">+IF(OFFSET('Water Data'!$G$28,0,10*ROW('Water Data'!G84))="","",OFFSET('Water Data'!$G$28,0,10*ROW('Water Data'!G84)))</f>
        <v/>
      </c>
      <c r="CD90" s="369" t="str">
        <f ca="1">+IF(OFFSET('Water Data'!$G$29,0,10*ROW('Water Data'!G84))="","",OFFSET('Water Data'!$G$29,0,10*ROW('Water Data'!G84)))</f>
        <v/>
      </c>
      <c r="CE90" s="369" t="str">
        <f ca="1">+IF(OFFSET('Water Data'!$H$27,0,10*ROW('Water Data'!H84))="","",OFFSET('Water Data'!$H$27,0,10*ROW('Water Data'!H84)))</f>
        <v/>
      </c>
      <c r="CF90" s="369" t="str">
        <f ca="1">+IF(OFFSET('Water Data'!$H$28,0,10*ROW('Water Data'!H84))="","",OFFSET('Water Data'!$H$28,0,10*ROW('Water Data'!H84)))</f>
        <v/>
      </c>
      <c r="CG90" s="369" t="str">
        <f ca="1">+IF(OFFSET('Water Data'!$H$29,0,10*ROW('Water Data'!H84))="","",OFFSET('Water Data'!$H$29,0,10*ROW('Water Data'!H84)))</f>
        <v/>
      </c>
      <c r="CH90" s="369" t="str">
        <f ca="1">+IF(OFFSET('Water Data'!$I$27,0,10*ROW('Water Data'!I84))="","",OFFSET('Water Data'!$I$27,0,10*ROW('Water Data'!I84)))</f>
        <v/>
      </c>
      <c r="CI90" s="369" t="str">
        <f ca="1">+IF(OFFSET('Water Data'!$I$28,0,10*ROW('Water Data'!I84))="","",OFFSET('Water Data'!$I$28,0,10*ROW('Water Data'!I84)))</f>
        <v/>
      </c>
      <c r="CJ90" s="369" t="str">
        <f ca="1">+IF(OFFSET('Water Data'!$I$29,0,10*ROW('Water Data'!I84))="","",OFFSET('Water Data'!$I$29,0,10*ROW('Water Data'!I84)))</f>
        <v/>
      </c>
      <c r="CK90" s="369" t="str">
        <f ca="1">+IF(OFFSET('Sanitation Data'!$D$28,0,10*ROW('Sanitation Data'!D84))="","",OFFSET('Sanitation Data'!$D$28,0,10*ROW('Sanitation Data'!D84)))</f>
        <v/>
      </c>
      <c r="CL90" s="369" t="str">
        <f ca="1">+IF(OFFSET('Sanitation Data'!$D$29,0,10*ROW('Sanitation Data'!D84))="","",OFFSET('Sanitation Data'!$D$29,0,10*ROW('Sanitation Data'!D84)))</f>
        <v/>
      </c>
      <c r="CM90" s="369" t="str">
        <f ca="1">+IF(OFFSET('Sanitation Data'!$D$30,0,10*ROW('Sanitation Data'!D84))="","",OFFSET('Sanitation Data'!$D$30,0,10*ROW('Sanitation Data'!D84)))</f>
        <v/>
      </c>
      <c r="CN90" s="369" t="str">
        <f ca="1">+IF(OFFSET('Sanitation Data'!$D$31,0,10*ROW('Sanitation Data'!D84))="","",OFFSET('Sanitation Data'!$D$31,0,10*ROW('Sanitation Data'!D84)))</f>
        <v/>
      </c>
      <c r="CO90" s="369" t="str">
        <f ca="1">+IF(OFFSET('Sanitation Data'!$D$32,0,10*ROW('Sanitation Data'!D84))="","",OFFSET('Sanitation Data'!$D$32,0,10*ROW('Sanitation Data'!D84)))</f>
        <v/>
      </c>
      <c r="CP90" s="369" t="str">
        <f ca="1">+IF(OFFSET('Sanitation Data'!$E$28,0,10*ROW('Sanitation Data'!E84))="","",OFFSET('Sanitation Data'!$E$28,0,10*ROW('Sanitation Data'!E84)))</f>
        <v/>
      </c>
      <c r="CQ90" s="369" t="str">
        <f ca="1">+IF(OFFSET('Sanitation Data'!$E$29,0,10*ROW('Sanitation Data'!E84))="","",OFFSET('Sanitation Data'!$E$29,0,10*ROW('Sanitation Data'!E84)))</f>
        <v/>
      </c>
      <c r="CR90" s="369" t="str">
        <f ca="1">+IF(OFFSET('Sanitation Data'!$E$30,0,10*ROW('Sanitation Data'!E84))="","",OFFSET('Sanitation Data'!$E$30,0,10*ROW('Sanitation Data'!E84)))</f>
        <v/>
      </c>
      <c r="CS90" s="369" t="str">
        <f ca="1">+IF(OFFSET('Sanitation Data'!$E$31,0,10*ROW('Sanitation Data'!E84))="","",OFFSET('Sanitation Data'!$E$31,0,10*ROW('Sanitation Data'!E84)))</f>
        <v/>
      </c>
      <c r="CT90" s="369" t="str">
        <f ca="1">+IF(OFFSET('Sanitation Data'!$E$32,0,10*ROW('Sanitation Data'!E84))="","",OFFSET('Sanitation Data'!$E$32,0,10*ROW('Sanitation Data'!E84)))</f>
        <v/>
      </c>
      <c r="CU90" s="369" t="str">
        <f ca="1">+IF(OFFSET('Sanitation Data'!$F$28,0,10*ROW('Sanitation Data'!F84))="","",OFFSET('Sanitation Data'!$F$28,0,10*ROW('Sanitation Data'!F84)))</f>
        <v/>
      </c>
      <c r="CV90" s="369" t="str">
        <f ca="1">+IF(OFFSET('Sanitation Data'!$F$29,0,10*ROW('Sanitation Data'!F84))="","",OFFSET('Sanitation Data'!$F$29,0,10*ROW('Sanitation Data'!F84)))</f>
        <v/>
      </c>
      <c r="CW90" s="369" t="str">
        <f ca="1">+IF(OFFSET('Sanitation Data'!$F$30,0,10*ROW('Sanitation Data'!F84))="","",OFFSET('Sanitation Data'!$F$30,0,10*ROW('Sanitation Data'!F84)))</f>
        <v/>
      </c>
      <c r="CX90" s="369" t="str">
        <f ca="1">+IF(OFFSET('Sanitation Data'!$F$31,0,10*ROW('Sanitation Data'!F84))="","",OFFSET('Sanitation Data'!$F$31,0,10*ROW('Sanitation Data'!F84)))</f>
        <v/>
      </c>
      <c r="CY90" s="369" t="str">
        <f ca="1">+IF(OFFSET('Sanitation Data'!$F$32,0,10*ROW('Sanitation Data'!F84))="","",OFFSET('Sanitation Data'!$F$32,0,10*ROW('Sanitation Data'!F84)))</f>
        <v/>
      </c>
      <c r="CZ90" s="369" t="str">
        <f ca="1">+IF(OFFSET('Sanitation Data'!$G$28,0,10*ROW('Sanitation Data'!G84))="","",OFFSET('Sanitation Data'!$G$28,0,10*ROW('Sanitation Data'!G84)))</f>
        <v/>
      </c>
      <c r="DA90" s="369" t="str">
        <f ca="1">+IF(OFFSET('Sanitation Data'!$G$29,0,10*ROW('Sanitation Data'!G84))="","",OFFSET('Sanitation Data'!$G$29,0,10*ROW('Sanitation Data'!G84)))</f>
        <v/>
      </c>
      <c r="DB90" s="369" t="str">
        <f ca="1">+IF(OFFSET('Sanitation Data'!$G$30,0,10*ROW('Sanitation Data'!G84))="","",OFFSET('Sanitation Data'!$G$30,0,10*ROW('Sanitation Data'!G84)))</f>
        <v/>
      </c>
      <c r="DC90" s="369" t="str">
        <f ca="1">+IF(OFFSET('Sanitation Data'!$G$31,0,10*ROW('Sanitation Data'!G84))="","",OFFSET('Sanitation Data'!$G$31,0,10*ROW('Sanitation Data'!G84)))</f>
        <v/>
      </c>
      <c r="DD90" s="369" t="str">
        <f ca="1">+IF(OFFSET('Sanitation Data'!$G$32,0,10*ROW('Sanitation Data'!G84))="","",OFFSET('Sanitation Data'!$G$32,0,10*ROW('Sanitation Data'!G84)))</f>
        <v/>
      </c>
      <c r="DE90" s="369" t="str">
        <f ca="1">+IF(OFFSET('Sanitation Data'!$H$28,0,10*ROW('Sanitation Data'!H84))="","",OFFSET('Sanitation Data'!$H$28,0,10*ROW('Sanitation Data'!H84)))</f>
        <v/>
      </c>
      <c r="DF90" s="369" t="str">
        <f ca="1">+IF(OFFSET('Sanitation Data'!$H$29,0,10*ROW('Sanitation Data'!H84))="","",OFFSET('Sanitation Data'!$H$29,0,10*ROW('Sanitation Data'!H84)))</f>
        <v/>
      </c>
      <c r="DG90" s="369" t="str">
        <f ca="1">+IF(OFFSET('Sanitation Data'!$H$30,0,10*ROW('Sanitation Data'!H84))="","",OFFSET('Sanitation Data'!$H$30,0,10*ROW('Sanitation Data'!H84)))</f>
        <v/>
      </c>
      <c r="DH90" s="369" t="str">
        <f ca="1">+IF(OFFSET('Sanitation Data'!$H$31,0,10*ROW('Sanitation Data'!H84))="","",OFFSET('Sanitation Data'!$H$31,0,10*ROW('Sanitation Data'!H84)))</f>
        <v/>
      </c>
      <c r="DI90" s="369" t="str">
        <f ca="1">+IF(OFFSET('Sanitation Data'!$H$32,0,10*ROW('Sanitation Data'!H84))="","",OFFSET('Sanitation Data'!$H$32,0,10*ROW('Sanitation Data'!H84)))</f>
        <v/>
      </c>
      <c r="DJ90" s="369" t="str">
        <f ca="1">+IF(OFFSET('Sanitation Data'!$I$28,0,10*ROW('Sanitation Data'!I84))="","",OFFSET('Sanitation Data'!$I$28,0,10*ROW('Sanitation Data'!I84)))</f>
        <v/>
      </c>
      <c r="DK90" s="369" t="str">
        <f ca="1">+IF(OFFSET('Sanitation Data'!$I$29,0,10*ROW('Sanitation Data'!I84))="","",OFFSET('Sanitation Data'!$I$29,0,10*ROW('Sanitation Data'!I84)))</f>
        <v/>
      </c>
      <c r="DL90" s="369" t="str">
        <f ca="1">+IF(OFFSET('Sanitation Data'!$I$30,0,10*ROW('Sanitation Data'!I84))="","",OFFSET('Sanitation Data'!$I$30,0,10*ROW('Sanitation Data'!I84)))</f>
        <v/>
      </c>
      <c r="DM90" s="369" t="str">
        <f ca="1">+IF(OFFSET('Sanitation Data'!$I$31,0,10*ROW('Sanitation Data'!I84))="","",OFFSET('Sanitation Data'!$I$31,0,10*ROW('Sanitation Data'!I84)))</f>
        <v/>
      </c>
      <c r="DN90" s="369" t="str">
        <f ca="1">+IF(OFFSET('Sanitation Data'!$I$32,0,10*ROW('Sanitation Data'!I84))="","",OFFSET('Sanitation Data'!$I$32,0,10*ROW('Sanitation Data'!I84)))</f>
        <v/>
      </c>
      <c r="DO90" s="369" t="str">
        <f ca="1">+IF(OFFSET('Hygiene Data'!$D$11,0,10*ROW('Hygiene Data'!D84))="","",OFFSET('Hygiene Data'!$D$11,0,10*ROW('Hygiene Data'!D84)))</f>
        <v/>
      </c>
      <c r="DP90" s="369" t="str">
        <f ca="1">+IF(OFFSET('Hygiene Data'!$D$12,0,10*ROW('Hygiene Data'!D84))="","",OFFSET('Hygiene Data'!$D$12,0,10*ROW('Hygiene Data'!D84)))</f>
        <v/>
      </c>
      <c r="DQ90" s="369" t="str">
        <f ca="1">+IF(OFFSET('Hygiene Data'!$D$13,0,10*ROW('Hygiene Data'!D84))="","",OFFSET('Hygiene Data'!$D$13,0,10*ROW('Hygiene Data'!D84)))</f>
        <v/>
      </c>
      <c r="DR90" s="369" t="str">
        <f ca="1">+IF(OFFSET('Hygiene Data'!$E$11,0,10*ROW('Hygiene Data'!E84))="","",OFFSET('Hygiene Data'!$E$11,0,10*ROW('Hygiene Data'!E84)))</f>
        <v/>
      </c>
      <c r="DS90" s="369" t="str">
        <f ca="1">+IF(OFFSET('Hygiene Data'!$E$12,0,10*ROW('Hygiene Data'!E84))="","",OFFSET('Hygiene Data'!$E$12,0,10*ROW('Hygiene Data'!E84)))</f>
        <v/>
      </c>
      <c r="DT90" s="369" t="str">
        <f ca="1">+IF(OFFSET('Hygiene Data'!$E$13,0,10*ROW('Hygiene Data'!E84))="","",OFFSET('Hygiene Data'!$E$13,0,10*ROW('Hygiene Data'!E84)))</f>
        <v/>
      </c>
      <c r="DU90" s="369" t="str">
        <f ca="1">+IF(OFFSET('Hygiene Data'!$F$11,0,10*ROW('Hygiene Data'!F84))="","",OFFSET('Hygiene Data'!$F$11,0,10*ROW('Hygiene Data'!F84)))</f>
        <v/>
      </c>
      <c r="DV90" s="369" t="str">
        <f ca="1">+IF(OFFSET('Hygiene Data'!$F$12,0,10*ROW('Hygiene Data'!F84))="","",OFFSET('Hygiene Data'!$F$12,0,10*ROW('Hygiene Data'!F84)))</f>
        <v/>
      </c>
      <c r="DW90" s="369" t="str">
        <f ca="1">+IF(OFFSET('Hygiene Data'!$F$13,0,10*ROW('Hygiene Data'!F84))="","",OFFSET('Hygiene Data'!$F$13,0,10*ROW('Hygiene Data'!F84)))</f>
        <v/>
      </c>
      <c r="DX90" s="369" t="str">
        <f ca="1">+IF(OFFSET('Hygiene Data'!$G$11,0,10*ROW('Hygiene Data'!G84))="","",OFFSET('Hygiene Data'!$G$11,0,10*ROW('Hygiene Data'!G84)))</f>
        <v/>
      </c>
      <c r="DY90" s="369" t="str">
        <f ca="1">+IF(OFFSET('Hygiene Data'!$G$12,0,10*ROW('Hygiene Data'!G84))="","",OFFSET('Hygiene Data'!$G$12,0,10*ROW('Hygiene Data'!G84)))</f>
        <v/>
      </c>
      <c r="DZ90" s="369" t="str">
        <f ca="1">+IF(OFFSET('Hygiene Data'!$G$13,0,10*ROW('Hygiene Data'!G84))="","",OFFSET('Hygiene Data'!$G$13,0,10*ROW('Hygiene Data'!G84)))</f>
        <v/>
      </c>
      <c r="EA90" s="369" t="str">
        <f ca="1">+IF(OFFSET('Hygiene Data'!$H$11,0,10*ROW('Hygiene Data'!H84))="","",OFFSET('Hygiene Data'!$H$11,0,10*ROW('Hygiene Data'!H84)))</f>
        <v/>
      </c>
      <c r="EB90" s="369" t="str">
        <f ca="1">+IF(OFFSET('Hygiene Data'!$H$12,0,10*ROW('Hygiene Data'!H84))="","",OFFSET('Hygiene Data'!$H$12,0,10*ROW('Hygiene Data'!H84)))</f>
        <v/>
      </c>
      <c r="EC90" s="369" t="str">
        <f ca="1">+IF(OFFSET('Hygiene Data'!$H$13,0,10*ROW('Hygiene Data'!H84))="","",OFFSET('Hygiene Data'!$H$13,0,10*ROW('Hygiene Data'!H84)))</f>
        <v/>
      </c>
      <c r="ED90" s="369" t="str">
        <f ca="1">+IF(OFFSET('Hygiene Data'!$I$11,0,10*ROW('Hygiene Data'!I84))="","",OFFSET('Hygiene Data'!$I$11,0,10*ROW('Hygiene Data'!I84)))</f>
        <v/>
      </c>
      <c r="EE90" s="369" t="str">
        <f ca="1">+IF(OFFSET('Hygiene Data'!$I$12,0,10*ROW('Hygiene Data'!I84))="","",OFFSET('Hygiene Data'!$I$12,0,10*ROW('Hygiene Data'!I84)))</f>
        <v/>
      </c>
      <c r="EF90" s="369" t="str">
        <f ca="1">+IF(OFFSET('Hygiene Data'!$I$13,0,10*ROW('Hygiene Data'!I84))="","",OFFSET('Hygiene Data'!$I$13,0,10*ROW('Hygiene Data'!I84)))</f>
        <v/>
      </c>
    </row>
    <row r="91" spans="1:136" x14ac:dyDescent="0.25">
      <c r="A91" s="478" t="str">
        <f ca="1">+IF(OFFSET('Water Data'!$B$2,0,10*ROW('Water Data'!E85))="","",OFFSET('Water Data'!$B$2,0,10*ROW('Water Data'!E85)))</f>
        <v/>
      </c>
      <c r="B91" s="47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5" t="str">
        <f t="shared" ca="1" si="1"/>
        <v/>
      </c>
      <c r="D91" s="50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9" t="str">
        <f ca="1">+IF(OFFSET('Water Data'!$D$27,0,10*ROW('Water Data'!D85))="","",OFFSET('Water Data'!$D$27,0,10*ROW('Water Data'!D85)))</f>
        <v/>
      </c>
      <c r="BT91" s="369" t="str">
        <f ca="1">+IF(OFFSET('Water Data'!$D$28,0,10*ROW('Water Data'!D85))="","",OFFSET('Water Data'!$D$28,0,10*ROW('Water Data'!D85)))</f>
        <v/>
      </c>
      <c r="BU91" s="369" t="str">
        <f ca="1">+IF(OFFSET('Water Data'!$D$29,0,10*ROW('Water Data'!D85))="","",OFFSET('Water Data'!$D$29,0,10*ROW('Water Data'!D85)))</f>
        <v/>
      </c>
      <c r="BV91" s="369" t="str">
        <f ca="1">+IF(OFFSET('Water Data'!$E$27,0,10*ROW('Water Data'!E85))="","",OFFSET('Water Data'!$E$27,0,10*ROW('Water Data'!E85)))</f>
        <v/>
      </c>
      <c r="BW91" s="369" t="str">
        <f ca="1">+IF(OFFSET('Water Data'!$E$28,0,10*ROW('Water Data'!E85))="","",OFFSET('Water Data'!$E$28,0,10*ROW('Water Data'!E85)))</f>
        <v/>
      </c>
      <c r="BX91" s="369" t="str">
        <f ca="1">+IF(OFFSET('Water Data'!$E$29,0,10*ROW('Water Data'!E85))="","",OFFSET('Water Data'!$E$29,0,10*ROW('Water Data'!E85)))</f>
        <v/>
      </c>
      <c r="BY91" s="369" t="str">
        <f ca="1">+IF(OFFSET('Water Data'!$F$27,0,10*ROW('Water Data'!F85))="","",OFFSET('Water Data'!$F$27,0,10*ROW('Water Data'!F85)))</f>
        <v/>
      </c>
      <c r="BZ91" s="369" t="str">
        <f ca="1">+IF(OFFSET('Water Data'!$F$28,0,10*ROW('Water Data'!F85))="","",OFFSET('Water Data'!$F$28,0,10*ROW('Water Data'!F85)))</f>
        <v/>
      </c>
      <c r="CA91" s="369" t="str">
        <f ca="1">+IF(OFFSET('Water Data'!$F$29,0,10*ROW('Water Data'!F85))="","",OFFSET('Water Data'!$F$29,0,10*ROW('Water Data'!F85)))</f>
        <v/>
      </c>
      <c r="CB91" s="369" t="str">
        <f ca="1">+IF(OFFSET('Water Data'!$G$27,0,10*ROW('Water Data'!G85))="","",OFFSET('Water Data'!$G$27,0,10*ROW('Water Data'!G85)))</f>
        <v/>
      </c>
      <c r="CC91" s="369" t="str">
        <f ca="1">+IF(OFFSET('Water Data'!$G$28,0,10*ROW('Water Data'!G85))="","",OFFSET('Water Data'!$G$28,0,10*ROW('Water Data'!G85)))</f>
        <v/>
      </c>
      <c r="CD91" s="369" t="str">
        <f ca="1">+IF(OFFSET('Water Data'!$G$29,0,10*ROW('Water Data'!G85))="","",OFFSET('Water Data'!$G$29,0,10*ROW('Water Data'!G85)))</f>
        <v/>
      </c>
      <c r="CE91" s="369" t="str">
        <f ca="1">+IF(OFFSET('Water Data'!$H$27,0,10*ROW('Water Data'!H85))="","",OFFSET('Water Data'!$H$27,0,10*ROW('Water Data'!H85)))</f>
        <v/>
      </c>
      <c r="CF91" s="369" t="str">
        <f ca="1">+IF(OFFSET('Water Data'!$H$28,0,10*ROW('Water Data'!H85))="","",OFFSET('Water Data'!$H$28,0,10*ROW('Water Data'!H85)))</f>
        <v/>
      </c>
      <c r="CG91" s="369" t="str">
        <f ca="1">+IF(OFFSET('Water Data'!$H$29,0,10*ROW('Water Data'!H85))="","",OFFSET('Water Data'!$H$29,0,10*ROW('Water Data'!H85)))</f>
        <v/>
      </c>
      <c r="CH91" s="369" t="str">
        <f ca="1">+IF(OFFSET('Water Data'!$I$27,0,10*ROW('Water Data'!I85))="","",OFFSET('Water Data'!$I$27,0,10*ROW('Water Data'!I85)))</f>
        <v/>
      </c>
      <c r="CI91" s="369" t="str">
        <f ca="1">+IF(OFFSET('Water Data'!$I$28,0,10*ROW('Water Data'!I85))="","",OFFSET('Water Data'!$I$28,0,10*ROW('Water Data'!I85)))</f>
        <v/>
      </c>
      <c r="CJ91" s="369" t="str">
        <f ca="1">+IF(OFFSET('Water Data'!$I$29,0,10*ROW('Water Data'!I85))="","",OFFSET('Water Data'!$I$29,0,10*ROW('Water Data'!I85)))</f>
        <v/>
      </c>
      <c r="CK91" s="369" t="str">
        <f ca="1">+IF(OFFSET('Sanitation Data'!$D$28,0,10*ROW('Sanitation Data'!D85))="","",OFFSET('Sanitation Data'!$D$28,0,10*ROW('Sanitation Data'!D85)))</f>
        <v/>
      </c>
      <c r="CL91" s="369" t="str">
        <f ca="1">+IF(OFFSET('Sanitation Data'!$D$29,0,10*ROW('Sanitation Data'!D85))="","",OFFSET('Sanitation Data'!$D$29,0,10*ROW('Sanitation Data'!D85)))</f>
        <v/>
      </c>
      <c r="CM91" s="369" t="str">
        <f ca="1">+IF(OFFSET('Sanitation Data'!$D$30,0,10*ROW('Sanitation Data'!D85))="","",OFFSET('Sanitation Data'!$D$30,0,10*ROW('Sanitation Data'!D85)))</f>
        <v/>
      </c>
      <c r="CN91" s="369" t="str">
        <f ca="1">+IF(OFFSET('Sanitation Data'!$D$31,0,10*ROW('Sanitation Data'!D85))="","",OFFSET('Sanitation Data'!$D$31,0,10*ROW('Sanitation Data'!D85)))</f>
        <v/>
      </c>
      <c r="CO91" s="369" t="str">
        <f ca="1">+IF(OFFSET('Sanitation Data'!$D$32,0,10*ROW('Sanitation Data'!D85))="","",OFFSET('Sanitation Data'!$D$32,0,10*ROW('Sanitation Data'!D85)))</f>
        <v/>
      </c>
      <c r="CP91" s="369" t="str">
        <f ca="1">+IF(OFFSET('Sanitation Data'!$E$28,0,10*ROW('Sanitation Data'!E85))="","",OFFSET('Sanitation Data'!$E$28,0,10*ROW('Sanitation Data'!E85)))</f>
        <v/>
      </c>
      <c r="CQ91" s="369" t="str">
        <f ca="1">+IF(OFFSET('Sanitation Data'!$E$29,0,10*ROW('Sanitation Data'!E85))="","",OFFSET('Sanitation Data'!$E$29,0,10*ROW('Sanitation Data'!E85)))</f>
        <v/>
      </c>
      <c r="CR91" s="369" t="str">
        <f ca="1">+IF(OFFSET('Sanitation Data'!$E$30,0,10*ROW('Sanitation Data'!E85))="","",OFFSET('Sanitation Data'!$E$30,0,10*ROW('Sanitation Data'!E85)))</f>
        <v/>
      </c>
      <c r="CS91" s="369" t="str">
        <f ca="1">+IF(OFFSET('Sanitation Data'!$E$31,0,10*ROW('Sanitation Data'!E85))="","",OFFSET('Sanitation Data'!$E$31,0,10*ROW('Sanitation Data'!E85)))</f>
        <v/>
      </c>
      <c r="CT91" s="369" t="str">
        <f ca="1">+IF(OFFSET('Sanitation Data'!$E$32,0,10*ROW('Sanitation Data'!E85))="","",OFFSET('Sanitation Data'!$E$32,0,10*ROW('Sanitation Data'!E85)))</f>
        <v/>
      </c>
      <c r="CU91" s="369" t="str">
        <f ca="1">+IF(OFFSET('Sanitation Data'!$F$28,0,10*ROW('Sanitation Data'!F85))="","",OFFSET('Sanitation Data'!$F$28,0,10*ROW('Sanitation Data'!F85)))</f>
        <v/>
      </c>
      <c r="CV91" s="369" t="str">
        <f ca="1">+IF(OFFSET('Sanitation Data'!$F$29,0,10*ROW('Sanitation Data'!F85))="","",OFFSET('Sanitation Data'!$F$29,0,10*ROW('Sanitation Data'!F85)))</f>
        <v/>
      </c>
      <c r="CW91" s="369" t="str">
        <f ca="1">+IF(OFFSET('Sanitation Data'!$F$30,0,10*ROW('Sanitation Data'!F85))="","",OFFSET('Sanitation Data'!$F$30,0,10*ROW('Sanitation Data'!F85)))</f>
        <v/>
      </c>
      <c r="CX91" s="369" t="str">
        <f ca="1">+IF(OFFSET('Sanitation Data'!$F$31,0,10*ROW('Sanitation Data'!F85))="","",OFFSET('Sanitation Data'!$F$31,0,10*ROW('Sanitation Data'!F85)))</f>
        <v/>
      </c>
      <c r="CY91" s="369" t="str">
        <f ca="1">+IF(OFFSET('Sanitation Data'!$F$32,0,10*ROW('Sanitation Data'!F85))="","",OFFSET('Sanitation Data'!$F$32,0,10*ROW('Sanitation Data'!F85)))</f>
        <v/>
      </c>
      <c r="CZ91" s="369" t="str">
        <f ca="1">+IF(OFFSET('Sanitation Data'!$G$28,0,10*ROW('Sanitation Data'!G85))="","",OFFSET('Sanitation Data'!$G$28,0,10*ROW('Sanitation Data'!G85)))</f>
        <v/>
      </c>
      <c r="DA91" s="369" t="str">
        <f ca="1">+IF(OFFSET('Sanitation Data'!$G$29,0,10*ROW('Sanitation Data'!G85))="","",OFFSET('Sanitation Data'!$G$29,0,10*ROW('Sanitation Data'!G85)))</f>
        <v/>
      </c>
      <c r="DB91" s="369" t="str">
        <f ca="1">+IF(OFFSET('Sanitation Data'!$G$30,0,10*ROW('Sanitation Data'!G85))="","",OFFSET('Sanitation Data'!$G$30,0,10*ROW('Sanitation Data'!G85)))</f>
        <v/>
      </c>
      <c r="DC91" s="369" t="str">
        <f ca="1">+IF(OFFSET('Sanitation Data'!$G$31,0,10*ROW('Sanitation Data'!G85))="","",OFFSET('Sanitation Data'!$G$31,0,10*ROW('Sanitation Data'!G85)))</f>
        <v/>
      </c>
      <c r="DD91" s="369" t="str">
        <f ca="1">+IF(OFFSET('Sanitation Data'!$G$32,0,10*ROW('Sanitation Data'!G85))="","",OFFSET('Sanitation Data'!$G$32,0,10*ROW('Sanitation Data'!G85)))</f>
        <v/>
      </c>
      <c r="DE91" s="369" t="str">
        <f ca="1">+IF(OFFSET('Sanitation Data'!$H$28,0,10*ROW('Sanitation Data'!H85))="","",OFFSET('Sanitation Data'!$H$28,0,10*ROW('Sanitation Data'!H85)))</f>
        <v/>
      </c>
      <c r="DF91" s="369" t="str">
        <f ca="1">+IF(OFFSET('Sanitation Data'!$H$29,0,10*ROW('Sanitation Data'!H85))="","",OFFSET('Sanitation Data'!$H$29,0,10*ROW('Sanitation Data'!H85)))</f>
        <v/>
      </c>
      <c r="DG91" s="369" t="str">
        <f ca="1">+IF(OFFSET('Sanitation Data'!$H$30,0,10*ROW('Sanitation Data'!H85))="","",OFFSET('Sanitation Data'!$H$30,0,10*ROW('Sanitation Data'!H85)))</f>
        <v/>
      </c>
      <c r="DH91" s="369" t="str">
        <f ca="1">+IF(OFFSET('Sanitation Data'!$H$31,0,10*ROW('Sanitation Data'!H85))="","",OFFSET('Sanitation Data'!$H$31,0,10*ROW('Sanitation Data'!H85)))</f>
        <v/>
      </c>
      <c r="DI91" s="369" t="str">
        <f ca="1">+IF(OFFSET('Sanitation Data'!$H$32,0,10*ROW('Sanitation Data'!H85))="","",OFFSET('Sanitation Data'!$H$32,0,10*ROW('Sanitation Data'!H85)))</f>
        <v/>
      </c>
      <c r="DJ91" s="369" t="str">
        <f ca="1">+IF(OFFSET('Sanitation Data'!$I$28,0,10*ROW('Sanitation Data'!I85))="","",OFFSET('Sanitation Data'!$I$28,0,10*ROW('Sanitation Data'!I85)))</f>
        <v/>
      </c>
      <c r="DK91" s="369" t="str">
        <f ca="1">+IF(OFFSET('Sanitation Data'!$I$29,0,10*ROW('Sanitation Data'!I85))="","",OFFSET('Sanitation Data'!$I$29,0,10*ROW('Sanitation Data'!I85)))</f>
        <v/>
      </c>
      <c r="DL91" s="369" t="str">
        <f ca="1">+IF(OFFSET('Sanitation Data'!$I$30,0,10*ROW('Sanitation Data'!I85))="","",OFFSET('Sanitation Data'!$I$30,0,10*ROW('Sanitation Data'!I85)))</f>
        <v/>
      </c>
      <c r="DM91" s="369" t="str">
        <f ca="1">+IF(OFFSET('Sanitation Data'!$I$31,0,10*ROW('Sanitation Data'!I85))="","",OFFSET('Sanitation Data'!$I$31,0,10*ROW('Sanitation Data'!I85)))</f>
        <v/>
      </c>
      <c r="DN91" s="369" t="str">
        <f ca="1">+IF(OFFSET('Sanitation Data'!$I$32,0,10*ROW('Sanitation Data'!I85))="","",OFFSET('Sanitation Data'!$I$32,0,10*ROW('Sanitation Data'!I85)))</f>
        <v/>
      </c>
      <c r="DO91" s="369" t="str">
        <f ca="1">+IF(OFFSET('Hygiene Data'!$D$11,0,10*ROW('Hygiene Data'!D85))="","",OFFSET('Hygiene Data'!$D$11,0,10*ROW('Hygiene Data'!D85)))</f>
        <v/>
      </c>
      <c r="DP91" s="369" t="str">
        <f ca="1">+IF(OFFSET('Hygiene Data'!$D$12,0,10*ROW('Hygiene Data'!D85))="","",OFFSET('Hygiene Data'!$D$12,0,10*ROW('Hygiene Data'!D85)))</f>
        <v/>
      </c>
      <c r="DQ91" s="369" t="str">
        <f ca="1">+IF(OFFSET('Hygiene Data'!$D$13,0,10*ROW('Hygiene Data'!D85))="","",OFFSET('Hygiene Data'!$D$13,0,10*ROW('Hygiene Data'!D85)))</f>
        <v/>
      </c>
      <c r="DR91" s="369" t="str">
        <f ca="1">+IF(OFFSET('Hygiene Data'!$E$11,0,10*ROW('Hygiene Data'!E85))="","",OFFSET('Hygiene Data'!$E$11,0,10*ROW('Hygiene Data'!E85)))</f>
        <v/>
      </c>
      <c r="DS91" s="369" t="str">
        <f ca="1">+IF(OFFSET('Hygiene Data'!$E$12,0,10*ROW('Hygiene Data'!E85))="","",OFFSET('Hygiene Data'!$E$12,0,10*ROW('Hygiene Data'!E85)))</f>
        <v/>
      </c>
      <c r="DT91" s="369" t="str">
        <f ca="1">+IF(OFFSET('Hygiene Data'!$E$13,0,10*ROW('Hygiene Data'!E85))="","",OFFSET('Hygiene Data'!$E$13,0,10*ROW('Hygiene Data'!E85)))</f>
        <v/>
      </c>
      <c r="DU91" s="369" t="str">
        <f ca="1">+IF(OFFSET('Hygiene Data'!$F$11,0,10*ROW('Hygiene Data'!F85))="","",OFFSET('Hygiene Data'!$F$11,0,10*ROW('Hygiene Data'!F85)))</f>
        <v/>
      </c>
      <c r="DV91" s="369" t="str">
        <f ca="1">+IF(OFFSET('Hygiene Data'!$F$12,0,10*ROW('Hygiene Data'!F85))="","",OFFSET('Hygiene Data'!$F$12,0,10*ROW('Hygiene Data'!F85)))</f>
        <v/>
      </c>
      <c r="DW91" s="369" t="str">
        <f ca="1">+IF(OFFSET('Hygiene Data'!$F$13,0,10*ROW('Hygiene Data'!F85))="","",OFFSET('Hygiene Data'!$F$13,0,10*ROW('Hygiene Data'!F85)))</f>
        <v/>
      </c>
      <c r="DX91" s="369" t="str">
        <f ca="1">+IF(OFFSET('Hygiene Data'!$G$11,0,10*ROW('Hygiene Data'!G85))="","",OFFSET('Hygiene Data'!$G$11,0,10*ROW('Hygiene Data'!G85)))</f>
        <v/>
      </c>
      <c r="DY91" s="369" t="str">
        <f ca="1">+IF(OFFSET('Hygiene Data'!$G$12,0,10*ROW('Hygiene Data'!G85))="","",OFFSET('Hygiene Data'!$G$12,0,10*ROW('Hygiene Data'!G85)))</f>
        <v/>
      </c>
      <c r="DZ91" s="369" t="str">
        <f ca="1">+IF(OFFSET('Hygiene Data'!$G$13,0,10*ROW('Hygiene Data'!G85))="","",OFFSET('Hygiene Data'!$G$13,0,10*ROW('Hygiene Data'!G85)))</f>
        <v/>
      </c>
      <c r="EA91" s="369" t="str">
        <f ca="1">+IF(OFFSET('Hygiene Data'!$H$11,0,10*ROW('Hygiene Data'!H85))="","",OFFSET('Hygiene Data'!$H$11,0,10*ROW('Hygiene Data'!H85)))</f>
        <v/>
      </c>
      <c r="EB91" s="369" t="str">
        <f ca="1">+IF(OFFSET('Hygiene Data'!$H$12,0,10*ROW('Hygiene Data'!H85))="","",OFFSET('Hygiene Data'!$H$12,0,10*ROW('Hygiene Data'!H85)))</f>
        <v/>
      </c>
      <c r="EC91" s="369" t="str">
        <f ca="1">+IF(OFFSET('Hygiene Data'!$H$13,0,10*ROW('Hygiene Data'!H85))="","",OFFSET('Hygiene Data'!$H$13,0,10*ROW('Hygiene Data'!H85)))</f>
        <v/>
      </c>
      <c r="ED91" s="369" t="str">
        <f ca="1">+IF(OFFSET('Hygiene Data'!$I$11,0,10*ROW('Hygiene Data'!I85))="","",OFFSET('Hygiene Data'!$I$11,0,10*ROW('Hygiene Data'!I85)))</f>
        <v/>
      </c>
      <c r="EE91" s="369" t="str">
        <f ca="1">+IF(OFFSET('Hygiene Data'!$I$12,0,10*ROW('Hygiene Data'!I85))="","",OFFSET('Hygiene Data'!$I$12,0,10*ROW('Hygiene Data'!I85)))</f>
        <v/>
      </c>
      <c r="EF91" s="369" t="str">
        <f ca="1">+IF(OFFSET('Hygiene Data'!$I$13,0,10*ROW('Hygiene Data'!I85))="","",OFFSET('Hygiene Data'!$I$13,0,10*ROW('Hygiene Data'!I85)))</f>
        <v/>
      </c>
    </row>
    <row r="92" spans="1:136" x14ac:dyDescent="0.25">
      <c r="A92" s="478" t="str">
        <f ca="1">+IF(OFFSET('Water Data'!$B$2,0,10*ROW('Water Data'!E86))="","",OFFSET('Water Data'!$B$2,0,10*ROW('Water Data'!E86)))</f>
        <v/>
      </c>
      <c r="B92" s="47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5" t="str">
        <f t="shared" ca="1" si="1"/>
        <v/>
      </c>
      <c r="D92" s="50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9" t="str">
        <f ca="1">+IF(OFFSET('Water Data'!$D$27,0,10*ROW('Water Data'!D86))="","",OFFSET('Water Data'!$D$27,0,10*ROW('Water Data'!D86)))</f>
        <v/>
      </c>
      <c r="BT92" s="369" t="str">
        <f ca="1">+IF(OFFSET('Water Data'!$D$28,0,10*ROW('Water Data'!D86))="","",OFFSET('Water Data'!$D$28,0,10*ROW('Water Data'!D86)))</f>
        <v/>
      </c>
      <c r="BU92" s="369" t="str">
        <f ca="1">+IF(OFFSET('Water Data'!$D$29,0,10*ROW('Water Data'!D86))="","",OFFSET('Water Data'!$D$29,0,10*ROW('Water Data'!D86)))</f>
        <v/>
      </c>
      <c r="BV92" s="369" t="str">
        <f ca="1">+IF(OFFSET('Water Data'!$E$27,0,10*ROW('Water Data'!E86))="","",OFFSET('Water Data'!$E$27,0,10*ROW('Water Data'!E86)))</f>
        <v/>
      </c>
      <c r="BW92" s="369" t="str">
        <f ca="1">+IF(OFFSET('Water Data'!$E$28,0,10*ROW('Water Data'!E86))="","",OFFSET('Water Data'!$E$28,0,10*ROW('Water Data'!E86)))</f>
        <v/>
      </c>
      <c r="BX92" s="369" t="str">
        <f ca="1">+IF(OFFSET('Water Data'!$E$29,0,10*ROW('Water Data'!E86))="","",OFFSET('Water Data'!$E$29,0,10*ROW('Water Data'!E86)))</f>
        <v/>
      </c>
      <c r="BY92" s="369" t="str">
        <f ca="1">+IF(OFFSET('Water Data'!$F$27,0,10*ROW('Water Data'!F86))="","",OFFSET('Water Data'!$F$27,0,10*ROW('Water Data'!F86)))</f>
        <v/>
      </c>
      <c r="BZ92" s="369" t="str">
        <f ca="1">+IF(OFFSET('Water Data'!$F$28,0,10*ROW('Water Data'!F86))="","",OFFSET('Water Data'!$F$28,0,10*ROW('Water Data'!F86)))</f>
        <v/>
      </c>
      <c r="CA92" s="369" t="str">
        <f ca="1">+IF(OFFSET('Water Data'!$F$29,0,10*ROW('Water Data'!F86))="","",OFFSET('Water Data'!$F$29,0,10*ROW('Water Data'!F86)))</f>
        <v/>
      </c>
      <c r="CB92" s="369" t="str">
        <f ca="1">+IF(OFFSET('Water Data'!$G$27,0,10*ROW('Water Data'!G86))="","",OFFSET('Water Data'!$G$27,0,10*ROW('Water Data'!G86)))</f>
        <v/>
      </c>
      <c r="CC92" s="369" t="str">
        <f ca="1">+IF(OFFSET('Water Data'!$G$28,0,10*ROW('Water Data'!G86))="","",OFFSET('Water Data'!$G$28,0,10*ROW('Water Data'!G86)))</f>
        <v/>
      </c>
      <c r="CD92" s="369" t="str">
        <f ca="1">+IF(OFFSET('Water Data'!$G$29,0,10*ROW('Water Data'!G86))="","",OFFSET('Water Data'!$G$29,0,10*ROW('Water Data'!G86)))</f>
        <v/>
      </c>
      <c r="CE92" s="369" t="str">
        <f ca="1">+IF(OFFSET('Water Data'!$H$27,0,10*ROW('Water Data'!H86))="","",OFFSET('Water Data'!$H$27,0,10*ROW('Water Data'!H86)))</f>
        <v/>
      </c>
      <c r="CF92" s="369" t="str">
        <f ca="1">+IF(OFFSET('Water Data'!$H$28,0,10*ROW('Water Data'!H86))="","",OFFSET('Water Data'!$H$28,0,10*ROW('Water Data'!H86)))</f>
        <v/>
      </c>
      <c r="CG92" s="369" t="str">
        <f ca="1">+IF(OFFSET('Water Data'!$H$29,0,10*ROW('Water Data'!H86))="","",OFFSET('Water Data'!$H$29,0,10*ROW('Water Data'!H86)))</f>
        <v/>
      </c>
      <c r="CH92" s="369" t="str">
        <f ca="1">+IF(OFFSET('Water Data'!$I$27,0,10*ROW('Water Data'!I86))="","",OFFSET('Water Data'!$I$27,0,10*ROW('Water Data'!I86)))</f>
        <v/>
      </c>
      <c r="CI92" s="369" t="str">
        <f ca="1">+IF(OFFSET('Water Data'!$I$28,0,10*ROW('Water Data'!I86))="","",OFFSET('Water Data'!$I$28,0,10*ROW('Water Data'!I86)))</f>
        <v/>
      </c>
      <c r="CJ92" s="369" t="str">
        <f ca="1">+IF(OFFSET('Water Data'!$I$29,0,10*ROW('Water Data'!I86))="","",OFFSET('Water Data'!$I$29,0,10*ROW('Water Data'!I86)))</f>
        <v/>
      </c>
      <c r="CK92" s="369" t="str">
        <f ca="1">+IF(OFFSET('Sanitation Data'!$D$28,0,10*ROW('Sanitation Data'!D86))="","",OFFSET('Sanitation Data'!$D$28,0,10*ROW('Sanitation Data'!D86)))</f>
        <v/>
      </c>
      <c r="CL92" s="369" t="str">
        <f ca="1">+IF(OFFSET('Sanitation Data'!$D$29,0,10*ROW('Sanitation Data'!D86))="","",OFFSET('Sanitation Data'!$D$29,0,10*ROW('Sanitation Data'!D86)))</f>
        <v/>
      </c>
      <c r="CM92" s="369" t="str">
        <f ca="1">+IF(OFFSET('Sanitation Data'!$D$30,0,10*ROW('Sanitation Data'!D86))="","",OFFSET('Sanitation Data'!$D$30,0,10*ROW('Sanitation Data'!D86)))</f>
        <v/>
      </c>
      <c r="CN92" s="369" t="str">
        <f ca="1">+IF(OFFSET('Sanitation Data'!$D$31,0,10*ROW('Sanitation Data'!D86))="","",OFFSET('Sanitation Data'!$D$31,0,10*ROW('Sanitation Data'!D86)))</f>
        <v/>
      </c>
      <c r="CO92" s="369" t="str">
        <f ca="1">+IF(OFFSET('Sanitation Data'!$D$32,0,10*ROW('Sanitation Data'!D86))="","",OFFSET('Sanitation Data'!$D$32,0,10*ROW('Sanitation Data'!D86)))</f>
        <v/>
      </c>
      <c r="CP92" s="369" t="str">
        <f ca="1">+IF(OFFSET('Sanitation Data'!$E$28,0,10*ROW('Sanitation Data'!E86))="","",OFFSET('Sanitation Data'!$E$28,0,10*ROW('Sanitation Data'!E86)))</f>
        <v/>
      </c>
      <c r="CQ92" s="369" t="str">
        <f ca="1">+IF(OFFSET('Sanitation Data'!$E$29,0,10*ROW('Sanitation Data'!E86))="","",OFFSET('Sanitation Data'!$E$29,0,10*ROW('Sanitation Data'!E86)))</f>
        <v/>
      </c>
      <c r="CR92" s="369" t="str">
        <f ca="1">+IF(OFFSET('Sanitation Data'!$E$30,0,10*ROW('Sanitation Data'!E86))="","",OFFSET('Sanitation Data'!$E$30,0,10*ROW('Sanitation Data'!E86)))</f>
        <v/>
      </c>
      <c r="CS92" s="369" t="str">
        <f ca="1">+IF(OFFSET('Sanitation Data'!$E$31,0,10*ROW('Sanitation Data'!E86))="","",OFFSET('Sanitation Data'!$E$31,0,10*ROW('Sanitation Data'!E86)))</f>
        <v/>
      </c>
      <c r="CT92" s="369" t="str">
        <f ca="1">+IF(OFFSET('Sanitation Data'!$E$32,0,10*ROW('Sanitation Data'!E86))="","",OFFSET('Sanitation Data'!$E$32,0,10*ROW('Sanitation Data'!E86)))</f>
        <v/>
      </c>
      <c r="CU92" s="369" t="str">
        <f ca="1">+IF(OFFSET('Sanitation Data'!$F$28,0,10*ROW('Sanitation Data'!F86))="","",OFFSET('Sanitation Data'!$F$28,0,10*ROW('Sanitation Data'!F86)))</f>
        <v/>
      </c>
      <c r="CV92" s="369" t="str">
        <f ca="1">+IF(OFFSET('Sanitation Data'!$F$29,0,10*ROW('Sanitation Data'!F86))="","",OFFSET('Sanitation Data'!$F$29,0,10*ROW('Sanitation Data'!F86)))</f>
        <v/>
      </c>
      <c r="CW92" s="369" t="str">
        <f ca="1">+IF(OFFSET('Sanitation Data'!$F$30,0,10*ROW('Sanitation Data'!F86))="","",OFFSET('Sanitation Data'!$F$30,0,10*ROW('Sanitation Data'!F86)))</f>
        <v/>
      </c>
      <c r="CX92" s="369" t="str">
        <f ca="1">+IF(OFFSET('Sanitation Data'!$F$31,0,10*ROW('Sanitation Data'!F86))="","",OFFSET('Sanitation Data'!$F$31,0,10*ROW('Sanitation Data'!F86)))</f>
        <v/>
      </c>
      <c r="CY92" s="369" t="str">
        <f ca="1">+IF(OFFSET('Sanitation Data'!$F$32,0,10*ROW('Sanitation Data'!F86))="","",OFFSET('Sanitation Data'!$F$32,0,10*ROW('Sanitation Data'!F86)))</f>
        <v/>
      </c>
      <c r="CZ92" s="369" t="str">
        <f ca="1">+IF(OFFSET('Sanitation Data'!$G$28,0,10*ROW('Sanitation Data'!G86))="","",OFFSET('Sanitation Data'!$G$28,0,10*ROW('Sanitation Data'!G86)))</f>
        <v/>
      </c>
      <c r="DA92" s="369" t="str">
        <f ca="1">+IF(OFFSET('Sanitation Data'!$G$29,0,10*ROW('Sanitation Data'!G86))="","",OFFSET('Sanitation Data'!$G$29,0,10*ROW('Sanitation Data'!G86)))</f>
        <v/>
      </c>
      <c r="DB92" s="369" t="str">
        <f ca="1">+IF(OFFSET('Sanitation Data'!$G$30,0,10*ROW('Sanitation Data'!G86))="","",OFFSET('Sanitation Data'!$G$30,0,10*ROW('Sanitation Data'!G86)))</f>
        <v/>
      </c>
      <c r="DC92" s="369" t="str">
        <f ca="1">+IF(OFFSET('Sanitation Data'!$G$31,0,10*ROW('Sanitation Data'!G86))="","",OFFSET('Sanitation Data'!$G$31,0,10*ROW('Sanitation Data'!G86)))</f>
        <v/>
      </c>
      <c r="DD92" s="369" t="str">
        <f ca="1">+IF(OFFSET('Sanitation Data'!$G$32,0,10*ROW('Sanitation Data'!G86))="","",OFFSET('Sanitation Data'!$G$32,0,10*ROW('Sanitation Data'!G86)))</f>
        <v/>
      </c>
      <c r="DE92" s="369" t="str">
        <f ca="1">+IF(OFFSET('Sanitation Data'!$H$28,0,10*ROW('Sanitation Data'!H86))="","",OFFSET('Sanitation Data'!$H$28,0,10*ROW('Sanitation Data'!H86)))</f>
        <v/>
      </c>
      <c r="DF92" s="369" t="str">
        <f ca="1">+IF(OFFSET('Sanitation Data'!$H$29,0,10*ROW('Sanitation Data'!H86))="","",OFFSET('Sanitation Data'!$H$29,0,10*ROW('Sanitation Data'!H86)))</f>
        <v/>
      </c>
      <c r="DG92" s="369" t="str">
        <f ca="1">+IF(OFFSET('Sanitation Data'!$H$30,0,10*ROW('Sanitation Data'!H86))="","",OFFSET('Sanitation Data'!$H$30,0,10*ROW('Sanitation Data'!H86)))</f>
        <v/>
      </c>
      <c r="DH92" s="369" t="str">
        <f ca="1">+IF(OFFSET('Sanitation Data'!$H$31,0,10*ROW('Sanitation Data'!H86))="","",OFFSET('Sanitation Data'!$H$31,0,10*ROW('Sanitation Data'!H86)))</f>
        <v/>
      </c>
      <c r="DI92" s="369" t="str">
        <f ca="1">+IF(OFFSET('Sanitation Data'!$H$32,0,10*ROW('Sanitation Data'!H86))="","",OFFSET('Sanitation Data'!$H$32,0,10*ROW('Sanitation Data'!H86)))</f>
        <v/>
      </c>
      <c r="DJ92" s="369" t="str">
        <f ca="1">+IF(OFFSET('Sanitation Data'!$I$28,0,10*ROW('Sanitation Data'!I86))="","",OFFSET('Sanitation Data'!$I$28,0,10*ROW('Sanitation Data'!I86)))</f>
        <v/>
      </c>
      <c r="DK92" s="369" t="str">
        <f ca="1">+IF(OFFSET('Sanitation Data'!$I$29,0,10*ROW('Sanitation Data'!I86))="","",OFFSET('Sanitation Data'!$I$29,0,10*ROW('Sanitation Data'!I86)))</f>
        <v/>
      </c>
      <c r="DL92" s="369" t="str">
        <f ca="1">+IF(OFFSET('Sanitation Data'!$I$30,0,10*ROW('Sanitation Data'!I86))="","",OFFSET('Sanitation Data'!$I$30,0,10*ROW('Sanitation Data'!I86)))</f>
        <v/>
      </c>
      <c r="DM92" s="369" t="str">
        <f ca="1">+IF(OFFSET('Sanitation Data'!$I$31,0,10*ROW('Sanitation Data'!I86))="","",OFFSET('Sanitation Data'!$I$31,0,10*ROW('Sanitation Data'!I86)))</f>
        <v/>
      </c>
      <c r="DN92" s="369" t="str">
        <f ca="1">+IF(OFFSET('Sanitation Data'!$I$32,0,10*ROW('Sanitation Data'!I86))="","",OFFSET('Sanitation Data'!$I$32,0,10*ROW('Sanitation Data'!I86)))</f>
        <v/>
      </c>
      <c r="DO92" s="369" t="str">
        <f ca="1">+IF(OFFSET('Hygiene Data'!$D$11,0,10*ROW('Hygiene Data'!D86))="","",OFFSET('Hygiene Data'!$D$11,0,10*ROW('Hygiene Data'!D86)))</f>
        <v/>
      </c>
      <c r="DP92" s="369" t="str">
        <f ca="1">+IF(OFFSET('Hygiene Data'!$D$12,0,10*ROW('Hygiene Data'!D86))="","",OFFSET('Hygiene Data'!$D$12,0,10*ROW('Hygiene Data'!D86)))</f>
        <v/>
      </c>
      <c r="DQ92" s="369" t="str">
        <f ca="1">+IF(OFFSET('Hygiene Data'!$D$13,0,10*ROW('Hygiene Data'!D86))="","",OFFSET('Hygiene Data'!$D$13,0,10*ROW('Hygiene Data'!D86)))</f>
        <v/>
      </c>
      <c r="DR92" s="369" t="str">
        <f ca="1">+IF(OFFSET('Hygiene Data'!$E$11,0,10*ROW('Hygiene Data'!E86))="","",OFFSET('Hygiene Data'!$E$11,0,10*ROW('Hygiene Data'!E86)))</f>
        <v/>
      </c>
      <c r="DS92" s="369" t="str">
        <f ca="1">+IF(OFFSET('Hygiene Data'!$E$12,0,10*ROW('Hygiene Data'!E86))="","",OFFSET('Hygiene Data'!$E$12,0,10*ROW('Hygiene Data'!E86)))</f>
        <v/>
      </c>
      <c r="DT92" s="369" t="str">
        <f ca="1">+IF(OFFSET('Hygiene Data'!$E$13,0,10*ROW('Hygiene Data'!E86))="","",OFFSET('Hygiene Data'!$E$13,0,10*ROW('Hygiene Data'!E86)))</f>
        <v/>
      </c>
      <c r="DU92" s="369" t="str">
        <f ca="1">+IF(OFFSET('Hygiene Data'!$F$11,0,10*ROW('Hygiene Data'!F86))="","",OFFSET('Hygiene Data'!$F$11,0,10*ROW('Hygiene Data'!F86)))</f>
        <v/>
      </c>
      <c r="DV92" s="369" t="str">
        <f ca="1">+IF(OFFSET('Hygiene Data'!$F$12,0,10*ROW('Hygiene Data'!F86))="","",OFFSET('Hygiene Data'!$F$12,0,10*ROW('Hygiene Data'!F86)))</f>
        <v/>
      </c>
      <c r="DW92" s="369" t="str">
        <f ca="1">+IF(OFFSET('Hygiene Data'!$F$13,0,10*ROW('Hygiene Data'!F86))="","",OFFSET('Hygiene Data'!$F$13,0,10*ROW('Hygiene Data'!F86)))</f>
        <v/>
      </c>
      <c r="DX92" s="369" t="str">
        <f ca="1">+IF(OFFSET('Hygiene Data'!$G$11,0,10*ROW('Hygiene Data'!G86))="","",OFFSET('Hygiene Data'!$G$11,0,10*ROW('Hygiene Data'!G86)))</f>
        <v/>
      </c>
      <c r="DY92" s="369" t="str">
        <f ca="1">+IF(OFFSET('Hygiene Data'!$G$12,0,10*ROW('Hygiene Data'!G86))="","",OFFSET('Hygiene Data'!$G$12,0,10*ROW('Hygiene Data'!G86)))</f>
        <v/>
      </c>
      <c r="DZ92" s="369" t="str">
        <f ca="1">+IF(OFFSET('Hygiene Data'!$G$13,0,10*ROW('Hygiene Data'!G86))="","",OFFSET('Hygiene Data'!$G$13,0,10*ROW('Hygiene Data'!G86)))</f>
        <v/>
      </c>
      <c r="EA92" s="369" t="str">
        <f ca="1">+IF(OFFSET('Hygiene Data'!$H$11,0,10*ROW('Hygiene Data'!H86))="","",OFFSET('Hygiene Data'!$H$11,0,10*ROW('Hygiene Data'!H86)))</f>
        <v/>
      </c>
      <c r="EB92" s="369" t="str">
        <f ca="1">+IF(OFFSET('Hygiene Data'!$H$12,0,10*ROW('Hygiene Data'!H86))="","",OFFSET('Hygiene Data'!$H$12,0,10*ROW('Hygiene Data'!H86)))</f>
        <v/>
      </c>
      <c r="EC92" s="369" t="str">
        <f ca="1">+IF(OFFSET('Hygiene Data'!$H$13,0,10*ROW('Hygiene Data'!H86))="","",OFFSET('Hygiene Data'!$H$13,0,10*ROW('Hygiene Data'!H86)))</f>
        <v/>
      </c>
      <c r="ED92" s="369" t="str">
        <f ca="1">+IF(OFFSET('Hygiene Data'!$I$11,0,10*ROW('Hygiene Data'!I86))="","",OFFSET('Hygiene Data'!$I$11,0,10*ROW('Hygiene Data'!I86)))</f>
        <v/>
      </c>
      <c r="EE92" s="369" t="str">
        <f ca="1">+IF(OFFSET('Hygiene Data'!$I$12,0,10*ROW('Hygiene Data'!I86))="","",OFFSET('Hygiene Data'!$I$12,0,10*ROW('Hygiene Data'!I86)))</f>
        <v/>
      </c>
      <c r="EF92" s="369" t="str">
        <f ca="1">+IF(OFFSET('Hygiene Data'!$I$13,0,10*ROW('Hygiene Data'!I86))="","",OFFSET('Hygiene Data'!$I$13,0,10*ROW('Hygiene Data'!I86)))</f>
        <v/>
      </c>
    </row>
    <row r="93" spans="1:136" x14ac:dyDescent="0.25">
      <c r="A93" s="478" t="str">
        <f ca="1">+IF(OFFSET('Water Data'!$B$2,0,10*ROW('Water Data'!E87))="","",OFFSET('Water Data'!$B$2,0,10*ROW('Water Data'!E87)))</f>
        <v/>
      </c>
      <c r="B93" s="47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5" t="str">
        <f t="shared" ca="1" si="1"/>
        <v/>
      </c>
      <c r="D93" s="50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9" t="str">
        <f ca="1">+IF(OFFSET('Water Data'!$D$27,0,10*ROW('Water Data'!D87))="","",OFFSET('Water Data'!$D$27,0,10*ROW('Water Data'!D87)))</f>
        <v/>
      </c>
      <c r="BT93" s="369" t="str">
        <f ca="1">+IF(OFFSET('Water Data'!$D$28,0,10*ROW('Water Data'!D87))="","",OFFSET('Water Data'!$D$28,0,10*ROW('Water Data'!D87)))</f>
        <v/>
      </c>
      <c r="BU93" s="369" t="str">
        <f ca="1">+IF(OFFSET('Water Data'!$D$29,0,10*ROW('Water Data'!D87))="","",OFFSET('Water Data'!$D$29,0,10*ROW('Water Data'!D87)))</f>
        <v/>
      </c>
      <c r="BV93" s="369" t="str">
        <f ca="1">+IF(OFFSET('Water Data'!$E$27,0,10*ROW('Water Data'!E87))="","",OFFSET('Water Data'!$E$27,0,10*ROW('Water Data'!E87)))</f>
        <v/>
      </c>
      <c r="BW93" s="369" t="str">
        <f ca="1">+IF(OFFSET('Water Data'!$E$28,0,10*ROW('Water Data'!E87))="","",OFFSET('Water Data'!$E$28,0,10*ROW('Water Data'!E87)))</f>
        <v/>
      </c>
      <c r="BX93" s="369" t="str">
        <f ca="1">+IF(OFFSET('Water Data'!$E$29,0,10*ROW('Water Data'!E87))="","",OFFSET('Water Data'!$E$29,0,10*ROW('Water Data'!E87)))</f>
        <v/>
      </c>
      <c r="BY93" s="369" t="str">
        <f ca="1">+IF(OFFSET('Water Data'!$F$27,0,10*ROW('Water Data'!F87))="","",OFFSET('Water Data'!$F$27,0,10*ROW('Water Data'!F87)))</f>
        <v/>
      </c>
      <c r="BZ93" s="369" t="str">
        <f ca="1">+IF(OFFSET('Water Data'!$F$28,0,10*ROW('Water Data'!F87))="","",OFFSET('Water Data'!$F$28,0,10*ROW('Water Data'!F87)))</f>
        <v/>
      </c>
      <c r="CA93" s="369" t="str">
        <f ca="1">+IF(OFFSET('Water Data'!$F$29,0,10*ROW('Water Data'!F87))="","",OFFSET('Water Data'!$F$29,0,10*ROW('Water Data'!F87)))</f>
        <v/>
      </c>
      <c r="CB93" s="369" t="str">
        <f ca="1">+IF(OFFSET('Water Data'!$G$27,0,10*ROW('Water Data'!G87))="","",OFFSET('Water Data'!$G$27,0,10*ROW('Water Data'!G87)))</f>
        <v/>
      </c>
      <c r="CC93" s="369" t="str">
        <f ca="1">+IF(OFFSET('Water Data'!$G$28,0,10*ROW('Water Data'!G87))="","",OFFSET('Water Data'!$G$28,0,10*ROW('Water Data'!G87)))</f>
        <v/>
      </c>
      <c r="CD93" s="369" t="str">
        <f ca="1">+IF(OFFSET('Water Data'!$G$29,0,10*ROW('Water Data'!G87))="","",OFFSET('Water Data'!$G$29,0,10*ROW('Water Data'!G87)))</f>
        <v/>
      </c>
      <c r="CE93" s="369" t="str">
        <f ca="1">+IF(OFFSET('Water Data'!$H$27,0,10*ROW('Water Data'!H87))="","",OFFSET('Water Data'!$H$27,0,10*ROW('Water Data'!H87)))</f>
        <v/>
      </c>
      <c r="CF93" s="369" t="str">
        <f ca="1">+IF(OFFSET('Water Data'!$H$28,0,10*ROW('Water Data'!H87))="","",OFFSET('Water Data'!$H$28,0,10*ROW('Water Data'!H87)))</f>
        <v/>
      </c>
      <c r="CG93" s="369" t="str">
        <f ca="1">+IF(OFFSET('Water Data'!$H$29,0,10*ROW('Water Data'!H87))="","",OFFSET('Water Data'!$H$29,0,10*ROW('Water Data'!H87)))</f>
        <v/>
      </c>
      <c r="CH93" s="369" t="str">
        <f ca="1">+IF(OFFSET('Water Data'!$I$27,0,10*ROW('Water Data'!I87))="","",OFFSET('Water Data'!$I$27,0,10*ROW('Water Data'!I87)))</f>
        <v/>
      </c>
      <c r="CI93" s="369" t="str">
        <f ca="1">+IF(OFFSET('Water Data'!$I$28,0,10*ROW('Water Data'!I87))="","",OFFSET('Water Data'!$I$28,0,10*ROW('Water Data'!I87)))</f>
        <v/>
      </c>
      <c r="CJ93" s="369" t="str">
        <f ca="1">+IF(OFFSET('Water Data'!$I$29,0,10*ROW('Water Data'!I87))="","",OFFSET('Water Data'!$I$29,0,10*ROW('Water Data'!I87)))</f>
        <v/>
      </c>
      <c r="CK93" s="369" t="str">
        <f ca="1">+IF(OFFSET('Sanitation Data'!$D$28,0,10*ROW('Sanitation Data'!D87))="","",OFFSET('Sanitation Data'!$D$28,0,10*ROW('Sanitation Data'!D87)))</f>
        <v/>
      </c>
      <c r="CL93" s="369" t="str">
        <f ca="1">+IF(OFFSET('Sanitation Data'!$D$29,0,10*ROW('Sanitation Data'!D87))="","",OFFSET('Sanitation Data'!$D$29,0,10*ROW('Sanitation Data'!D87)))</f>
        <v/>
      </c>
      <c r="CM93" s="369" t="str">
        <f ca="1">+IF(OFFSET('Sanitation Data'!$D$30,0,10*ROW('Sanitation Data'!D87))="","",OFFSET('Sanitation Data'!$D$30,0,10*ROW('Sanitation Data'!D87)))</f>
        <v/>
      </c>
      <c r="CN93" s="369" t="str">
        <f ca="1">+IF(OFFSET('Sanitation Data'!$D$31,0,10*ROW('Sanitation Data'!D87))="","",OFFSET('Sanitation Data'!$D$31,0,10*ROW('Sanitation Data'!D87)))</f>
        <v/>
      </c>
      <c r="CO93" s="369" t="str">
        <f ca="1">+IF(OFFSET('Sanitation Data'!$D$32,0,10*ROW('Sanitation Data'!D87))="","",OFFSET('Sanitation Data'!$D$32,0,10*ROW('Sanitation Data'!D87)))</f>
        <v/>
      </c>
      <c r="CP93" s="369" t="str">
        <f ca="1">+IF(OFFSET('Sanitation Data'!$E$28,0,10*ROW('Sanitation Data'!E87))="","",OFFSET('Sanitation Data'!$E$28,0,10*ROW('Sanitation Data'!E87)))</f>
        <v/>
      </c>
      <c r="CQ93" s="369" t="str">
        <f ca="1">+IF(OFFSET('Sanitation Data'!$E$29,0,10*ROW('Sanitation Data'!E87))="","",OFFSET('Sanitation Data'!$E$29,0,10*ROW('Sanitation Data'!E87)))</f>
        <v/>
      </c>
      <c r="CR93" s="369" t="str">
        <f ca="1">+IF(OFFSET('Sanitation Data'!$E$30,0,10*ROW('Sanitation Data'!E87))="","",OFFSET('Sanitation Data'!$E$30,0,10*ROW('Sanitation Data'!E87)))</f>
        <v/>
      </c>
      <c r="CS93" s="369" t="str">
        <f ca="1">+IF(OFFSET('Sanitation Data'!$E$31,0,10*ROW('Sanitation Data'!E87))="","",OFFSET('Sanitation Data'!$E$31,0,10*ROW('Sanitation Data'!E87)))</f>
        <v/>
      </c>
      <c r="CT93" s="369" t="str">
        <f ca="1">+IF(OFFSET('Sanitation Data'!$E$32,0,10*ROW('Sanitation Data'!E87))="","",OFFSET('Sanitation Data'!$E$32,0,10*ROW('Sanitation Data'!E87)))</f>
        <v/>
      </c>
      <c r="CU93" s="369" t="str">
        <f ca="1">+IF(OFFSET('Sanitation Data'!$F$28,0,10*ROW('Sanitation Data'!F87))="","",OFFSET('Sanitation Data'!$F$28,0,10*ROW('Sanitation Data'!F87)))</f>
        <v/>
      </c>
      <c r="CV93" s="369" t="str">
        <f ca="1">+IF(OFFSET('Sanitation Data'!$F$29,0,10*ROW('Sanitation Data'!F87))="","",OFFSET('Sanitation Data'!$F$29,0,10*ROW('Sanitation Data'!F87)))</f>
        <v/>
      </c>
      <c r="CW93" s="369" t="str">
        <f ca="1">+IF(OFFSET('Sanitation Data'!$F$30,0,10*ROW('Sanitation Data'!F87))="","",OFFSET('Sanitation Data'!$F$30,0,10*ROW('Sanitation Data'!F87)))</f>
        <v/>
      </c>
      <c r="CX93" s="369" t="str">
        <f ca="1">+IF(OFFSET('Sanitation Data'!$F$31,0,10*ROW('Sanitation Data'!F87))="","",OFFSET('Sanitation Data'!$F$31,0,10*ROW('Sanitation Data'!F87)))</f>
        <v/>
      </c>
      <c r="CY93" s="369" t="str">
        <f ca="1">+IF(OFFSET('Sanitation Data'!$F$32,0,10*ROW('Sanitation Data'!F87))="","",OFFSET('Sanitation Data'!$F$32,0,10*ROW('Sanitation Data'!F87)))</f>
        <v/>
      </c>
      <c r="CZ93" s="369" t="str">
        <f ca="1">+IF(OFFSET('Sanitation Data'!$G$28,0,10*ROW('Sanitation Data'!G87))="","",OFFSET('Sanitation Data'!$G$28,0,10*ROW('Sanitation Data'!G87)))</f>
        <v/>
      </c>
      <c r="DA93" s="369" t="str">
        <f ca="1">+IF(OFFSET('Sanitation Data'!$G$29,0,10*ROW('Sanitation Data'!G87))="","",OFFSET('Sanitation Data'!$G$29,0,10*ROW('Sanitation Data'!G87)))</f>
        <v/>
      </c>
      <c r="DB93" s="369" t="str">
        <f ca="1">+IF(OFFSET('Sanitation Data'!$G$30,0,10*ROW('Sanitation Data'!G87))="","",OFFSET('Sanitation Data'!$G$30,0,10*ROW('Sanitation Data'!G87)))</f>
        <v/>
      </c>
      <c r="DC93" s="369" t="str">
        <f ca="1">+IF(OFFSET('Sanitation Data'!$G$31,0,10*ROW('Sanitation Data'!G87))="","",OFFSET('Sanitation Data'!$G$31,0,10*ROW('Sanitation Data'!G87)))</f>
        <v/>
      </c>
      <c r="DD93" s="369" t="str">
        <f ca="1">+IF(OFFSET('Sanitation Data'!$G$32,0,10*ROW('Sanitation Data'!G87))="","",OFFSET('Sanitation Data'!$G$32,0,10*ROW('Sanitation Data'!G87)))</f>
        <v/>
      </c>
      <c r="DE93" s="369" t="str">
        <f ca="1">+IF(OFFSET('Sanitation Data'!$H$28,0,10*ROW('Sanitation Data'!H87))="","",OFFSET('Sanitation Data'!$H$28,0,10*ROW('Sanitation Data'!H87)))</f>
        <v/>
      </c>
      <c r="DF93" s="369" t="str">
        <f ca="1">+IF(OFFSET('Sanitation Data'!$H$29,0,10*ROW('Sanitation Data'!H87))="","",OFFSET('Sanitation Data'!$H$29,0,10*ROW('Sanitation Data'!H87)))</f>
        <v/>
      </c>
      <c r="DG93" s="369" t="str">
        <f ca="1">+IF(OFFSET('Sanitation Data'!$H$30,0,10*ROW('Sanitation Data'!H87))="","",OFFSET('Sanitation Data'!$H$30,0,10*ROW('Sanitation Data'!H87)))</f>
        <v/>
      </c>
      <c r="DH93" s="369" t="str">
        <f ca="1">+IF(OFFSET('Sanitation Data'!$H$31,0,10*ROW('Sanitation Data'!H87))="","",OFFSET('Sanitation Data'!$H$31,0,10*ROW('Sanitation Data'!H87)))</f>
        <v/>
      </c>
      <c r="DI93" s="369" t="str">
        <f ca="1">+IF(OFFSET('Sanitation Data'!$H$32,0,10*ROW('Sanitation Data'!H87))="","",OFFSET('Sanitation Data'!$H$32,0,10*ROW('Sanitation Data'!H87)))</f>
        <v/>
      </c>
      <c r="DJ93" s="369" t="str">
        <f ca="1">+IF(OFFSET('Sanitation Data'!$I$28,0,10*ROW('Sanitation Data'!I87))="","",OFFSET('Sanitation Data'!$I$28,0,10*ROW('Sanitation Data'!I87)))</f>
        <v/>
      </c>
      <c r="DK93" s="369" t="str">
        <f ca="1">+IF(OFFSET('Sanitation Data'!$I$29,0,10*ROW('Sanitation Data'!I87))="","",OFFSET('Sanitation Data'!$I$29,0,10*ROW('Sanitation Data'!I87)))</f>
        <v/>
      </c>
      <c r="DL93" s="369" t="str">
        <f ca="1">+IF(OFFSET('Sanitation Data'!$I$30,0,10*ROW('Sanitation Data'!I87))="","",OFFSET('Sanitation Data'!$I$30,0,10*ROW('Sanitation Data'!I87)))</f>
        <v/>
      </c>
      <c r="DM93" s="369" t="str">
        <f ca="1">+IF(OFFSET('Sanitation Data'!$I$31,0,10*ROW('Sanitation Data'!I87))="","",OFFSET('Sanitation Data'!$I$31,0,10*ROW('Sanitation Data'!I87)))</f>
        <v/>
      </c>
      <c r="DN93" s="369" t="str">
        <f ca="1">+IF(OFFSET('Sanitation Data'!$I$32,0,10*ROW('Sanitation Data'!I87))="","",OFFSET('Sanitation Data'!$I$32,0,10*ROW('Sanitation Data'!I87)))</f>
        <v/>
      </c>
      <c r="DO93" s="369" t="str">
        <f ca="1">+IF(OFFSET('Hygiene Data'!$D$11,0,10*ROW('Hygiene Data'!D87))="","",OFFSET('Hygiene Data'!$D$11,0,10*ROW('Hygiene Data'!D87)))</f>
        <v/>
      </c>
      <c r="DP93" s="369" t="str">
        <f ca="1">+IF(OFFSET('Hygiene Data'!$D$12,0,10*ROW('Hygiene Data'!D87))="","",OFFSET('Hygiene Data'!$D$12,0,10*ROW('Hygiene Data'!D87)))</f>
        <v/>
      </c>
      <c r="DQ93" s="369" t="str">
        <f ca="1">+IF(OFFSET('Hygiene Data'!$D$13,0,10*ROW('Hygiene Data'!D87))="","",OFFSET('Hygiene Data'!$D$13,0,10*ROW('Hygiene Data'!D87)))</f>
        <v/>
      </c>
      <c r="DR93" s="369" t="str">
        <f ca="1">+IF(OFFSET('Hygiene Data'!$E$11,0,10*ROW('Hygiene Data'!E87))="","",OFFSET('Hygiene Data'!$E$11,0,10*ROW('Hygiene Data'!E87)))</f>
        <v/>
      </c>
      <c r="DS93" s="369" t="str">
        <f ca="1">+IF(OFFSET('Hygiene Data'!$E$12,0,10*ROW('Hygiene Data'!E87))="","",OFFSET('Hygiene Data'!$E$12,0,10*ROW('Hygiene Data'!E87)))</f>
        <v/>
      </c>
      <c r="DT93" s="369" t="str">
        <f ca="1">+IF(OFFSET('Hygiene Data'!$E$13,0,10*ROW('Hygiene Data'!E87))="","",OFFSET('Hygiene Data'!$E$13,0,10*ROW('Hygiene Data'!E87)))</f>
        <v/>
      </c>
      <c r="DU93" s="369" t="str">
        <f ca="1">+IF(OFFSET('Hygiene Data'!$F$11,0,10*ROW('Hygiene Data'!F87))="","",OFFSET('Hygiene Data'!$F$11,0,10*ROW('Hygiene Data'!F87)))</f>
        <v/>
      </c>
      <c r="DV93" s="369" t="str">
        <f ca="1">+IF(OFFSET('Hygiene Data'!$F$12,0,10*ROW('Hygiene Data'!F87))="","",OFFSET('Hygiene Data'!$F$12,0,10*ROW('Hygiene Data'!F87)))</f>
        <v/>
      </c>
      <c r="DW93" s="369" t="str">
        <f ca="1">+IF(OFFSET('Hygiene Data'!$F$13,0,10*ROW('Hygiene Data'!F87))="","",OFFSET('Hygiene Data'!$F$13,0,10*ROW('Hygiene Data'!F87)))</f>
        <v/>
      </c>
      <c r="DX93" s="369" t="str">
        <f ca="1">+IF(OFFSET('Hygiene Data'!$G$11,0,10*ROW('Hygiene Data'!G87))="","",OFFSET('Hygiene Data'!$G$11,0,10*ROW('Hygiene Data'!G87)))</f>
        <v/>
      </c>
      <c r="DY93" s="369" t="str">
        <f ca="1">+IF(OFFSET('Hygiene Data'!$G$12,0,10*ROW('Hygiene Data'!G87))="","",OFFSET('Hygiene Data'!$G$12,0,10*ROW('Hygiene Data'!G87)))</f>
        <v/>
      </c>
      <c r="DZ93" s="369" t="str">
        <f ca="1">+IF(OFFSET('Hygiene Data'!$G$13,0,10*ROW('Hygiene Data'!G87))="","",OFFSET('Hygiene Data'!$G$13,0,10*ROW('Hygiene Data'!G87)))</f>
        <v/>
      </c>
      <c r="EA93" s="369" t="str">
        <f ca="1">+IF(OFFSET('Hygiene Data'!$H$11,0,10*ROW('Hygiene Data'!H87))="","",OFFSET('Hygiene Data'!$H$11,0,10*ROW('Hygiene Data'!H87)))</f>
        <v/>
      </c>
      <c r="EB93" s="369" t="str">
        <f ca="1">+IF(OFFSET('Hygiene Data'!$H$12,0,10*ROW('Hygiene Data'!H87))="","",OFFSET('Hygiene Data'!$H$12,0,10*ROW('Hygiene Data'!H87)))</f>
        <v/>
      </c>
      <c r="EC93" s="369" t="str">
        <f ca="1">+IF(OFFSET('Hygiene Data'!$H$13,0,10*ROW('Hygiene Data'!H87))="","",OFFSET('Hygiene Data'!$H$13,0,10*ROW('Hygiene Data'!H87)))</f>
        <v/>
      </c>
      <c r="ED93" s="369" t="str">
        <f ca="1">+IF(OFFSET('Hygiene Data'!$I$11,0,10*ROW('Hygiene Data'!I87))="","",OFFSET('Hygiene Data'!$I$11,0,10*ROW('Hygiene Data'!I87)))</f>
        <v/>
      </c>
      <c r="EE93" s="369" t="str">
        <f ca="1">+IF(OFFSET('Hygiene Data'!$I$12,0,10*ROW('Hygiene Data'!I87))="","",OFFSET('Hygiene Data'!$I$12,0,10*ROW('Hygiene Data'!I87)))</f>
        <v/>
      </c>
      <c r="EF93" s="369" t="str">
        <f ca="1">+IF(OFFSET('Hygiene Data'!$I$13,0,10*ROW('Hygiene Data'!I87))="","",OFFSET('Hygiene Data'!$I$13,0,10*ROW('Hygiene Data'!I87)))</f>
        <v/>
      </c>
    </row>
    <row r="94" spans="1:136" x14ac:dyDescent="0.25">
      <c r="A94" s="478" t="str">
        <f ca="1">+IF(OFFSET('Water Data'!$B$2,0,10*ROW('Water Data'!E88))="","",OFFSET('Water Data'!$B$2,0,10*ROW('Water Data'!E88)))</f>
        <v/>
      </c>
      <c r="B94" s="47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5" t="str">
        <f t="shared" ca="1" si="1"/>
        <v/>
      </c>
      <c r="D94" s="50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9" t="str">
        <f ca="1">+IF(OFFSET('Water Data'!$D$27,0,10*ROW('Water Data'!D88))="","",OFFSET('Water Data'!$D$27,0,10*ROW('Water Data'!D88)))</f>
        <v/>
      </c>
      <c r="BT94" s="369" t="str">
        <f ca="1">+IF(OFFSET('Water Data'!$D$28,0,10*ROW('Water Data'!D88))="","",OFFSET('Water Data'!$D$28,0,10*ROW('Water Data'!D88)))</f>
        <v/>
      </c>
      <c r="BU94" s="369" t="str">
        <f ca="1">+IF(OFFSET('Water Data'!$D$29,0,10*ROW('Water Data'!D88))="","",OFFSET('Water Data'!$D$29,0,10*ROW('Water Data'!D88)))</f>
        <v/>
      </c>
      <c r="BV94" s="369" t="str">
        <f ca="1">+IF(OFFSET('Water Data'!$E$27,0,10*ROW('Water Data'!E88))="","",OFFSET('Water Data'!$E$27,0,10*ROW('Water Data'!E88)))</f>
        <v/>
      </c>
      <c r="BW94" s="369" t="str">
        <f ca="1">+IF(OFFSET('Water Data'!$E$28,0,10*ROW('Water Data'!E88))="","",OFFSET('Water Data'!$E$28,0,10*ROW('Water Data'!E88)))</f>
        <v/>
      </c>
      <c r="BX94" s="369" t="str">
        <f ca="1">+IF(OFFSET('Water Data'!$E$29,0,10*ROW('Water Data'!E88))="","",OFFSET('Water Data'!$E$29,0,10*ROW('Water Data'!E88)))</f>
        <v/>
      </c>
      <c r="BY94" s="369" t="str">
        <f ca="1">+IF(OFFSET('Water Data'!$F$27,0,10*ROW('Water Data'!F88))="","",OFFSET('Water Data'!$F$27,0,10*ROW('Water Data'!F88)))</f>
        <v/>
      </c>
      <c r="BZ94" s="369" t="str">
        <f ca="1">+IF(OFFSET('Water Data'!$F$28,0,10*ROW('Water Data'!F88))="","",OFFSET('Water Data'!$F$28,0,10*ROW('Water Data'!F88)))</f>
        <v/>
      </c>
      <c r="CA94" s="369" t="str">
        <f ca="1">+IF(OFFSET('Water Data'!$F$29,0,10*ROW('Water Data'!F88))="","",OFFSET('Water Data'!$F$29,0,10*ROW('Water Data'!F88)))</f>
        <v/>
      </c>
      <c r="CB94" s="369" t="str">
        <f ca="1">+IF(OFFSET('Water Data'!$G$27,0,10*ROW('Water Data'!G88))="","",OFFSET('Water Data'!$G$27,0,10*ROW('Water Data'!G88)))</f>
        <v/>
      </c>
      <c r="CC94" s="369" t="str">
        <f ca="1">+IF(OFFSET('Water Data'!$G$28,0,10*ROW('Water Data'!G88))="","",OFFSET('Water Data'!$G$28,0,10*ROW('Water Data'!G88)))</f>
        <v/>
      </c>
      <c r="CD94" s="369" t="str">
        <f ca="1">+IF(OFFSET('Water Data'!$G$29,0,10*ROW('Water Data'!G88))="","",OFFSET('Water Data'!$G$29,0,10*ROW('Water Data'!G88)))</f>
        <v/>
      </c>
      <c r="CE94" s="369" t="str">
        <f ca="1">+IF(OFFSET('Water Data'!$H$27,0,10*ROW('Water Data'!H88))="","",OFFSET('Water Data'!$H$27,0,10*ROW('Water Data'!H88)))</f>
        <v/>
      </c>
      <c r="CF94" s="369" t="str">
        <f ca="1">+IF(OFFSET('Water Data'!$H$28,0,10*ROW('Water Data'!H88))="","",OFFSET('Water Data'!$H$28,0,10*ROW('Water Data'!H88)))</f>
        <v/>
      </c>
      <c r="CG94" s="369" t="str">
        <f ca="1">+IF(OFFSET('Water Data'!$H$29,0,10*ROW('Water Data'!H88))="","",OFFSET('Water Data'!$H$29,0,10*ROW('Water Data'!H88)))</f>
        <v/>
      </c>
      <c r="CH94" s="369" t="str">
        <f ca="1">+IF(OFFSET('Water Data'!$I$27,0,10*ROW('Water Data'!I88))="","",OFFSET('Water Data'!$I$27,0,10*ROW('Water Data'!I88)))</f>
        <v/>
      </c>
      <c r="CI94" s="369" t="str">
        <f ca="1">+IF(OFFSET('Water Data'!$I$28,0,10*ROW('Water Data'!I88))="","",OFFSET('Water Data'!$I$28,0,10*ROW('Water Data'!I88)))</f>
        <v/>
      </c>
      <c r="CJ94" s="369" t="str">
        <f ca="1">+IF(OFFSET('Water Data'!$I$29,0,10*ROW('Water Data'!I88))="","",OFFSET('Water Data'!$I$29,0,10*ROW('Water Data'!I88)))</f>
        <v/>
      </c>
      <c r="CK94" s="369" t="str">
        <f ca="1">+IF(OFFSET('Sanitation Data'!$D$28,0,10*ROW('Sanitation Data'!D88))="","",OFFSET('Sanitation Data'!$D$28,0,10*ROW('Sanitation Data'!D88)))</f>
        <v/>
      </c>
      <c r="CL94" s="369" t="str">
        <f ca="1">+IF(OFFSET('Sanitation Data'!$D$29,0,10*ROW('Sanitation Data'!D88))="","",OFFSET('Sanitation Data'!$D$29,0,10*ROW('Sanitation Data'!D88)))</f>
        <v/>
      </c>
      <c r="CM94" s="369" t="str">
        <f ca="1">+IF(OFFSET('Sanitation Data'!$D$30,0,10*ROW('Sanitation Data'!D88))="","",OFFSET('Sanitation Data'!$D$30,0,10*ROW('Sanitation Data'!D88)))</f>
        <v/>
      </c>
      <c r="CN94" s="369" t="str">
        <f ca="1">+IF(OFFSET('Sanitation Data'!$D$31,0,10*ROW('Sanitation Data'!D88))="","",OFFSET('Sanitation Data'!$D$31,0,10*ROW('Sanitation Data'!D88)))</f>
        <v/>
      </c>
      <c r="CO94" s="369" t="str">
        <f ca="1">+IF(OFFSET('Sanitation Data'!$D$32,0,10*ROW('Sanitation Data'!D88))="","",OFFSET('Sanitation Data'!$D$32,0,10*ROW('Sanitation Data'!D88)))</f>
        <v/>
      </c>
      <c r="CP94" s="369" t="str">
        <f ca="1">+IF(OFFSET('Sanitation Data'!$E$28,0,10*ROW('Sanitation Data'!E88))="","",OFFSET('Sanitation Data'!$E$28,0,10*ROW('Sanitation Data'!E88)))</f>
        <v/>
      </c>
      <c r="CQ94" s="369" t="str">
        <f ca="1">+IF(OFFSET('Sanitation Data'!$E$29,0,10*ROW('Sanitation Data'!E88))="","",OFFSET('Sanitation Data'!$E$29,0,10*ROW('Sanitation Data'!E88)))</f>
        <v/>
      </c>
      <c r="CR94" s="369" t="str">
        <f ca="1">+IF(OFFSET('Sanitation Data'!$E$30,0,10*ROW('Sanitation Data'!E88))="","",OFFSET('Sanitation Data'!$E$30,0,10*ROW('Sanitation Data'!E88)))</f>
        <v/>
      </c>
      <c r="CS94" s="369" t="str">
        <f ca="1">+IF(OFFSET('Sanitation Data'!$E$31,0,10*ROW('Sanitation Data'!E88))="","",OFFSET('Sanitation Data'!$E$31,0,10*ROW('Sanitation Data'!E88)))</f>
        <v/>
      </c>
      <c r="CT94" s="369" t="str">
        <f ca="1">+IF(OFFSET('Sanitation Data'!$E$32,0,10*ROW('Sanitation Data'!E88))="","",OFFSET('Sanitation Data'!$E$32,0,10*ROW('Sanitation Data'!E88)))</f>
        <v/>
      </c>
      <c r="CU94" s="369" t="str">
        <f ca="1">+IF(OFFSET('Sanitation Data'!$F$28,0,10*ROW('Sanitation Data'!F88))="","",OFFSET('Sanitation Data'!$F$28,0,10*ROW('Sanitation Data'!F88)))</f>
        <v/>
      </c>
      <c r="CV94" s="369" t="str">
        <f ca="1">+IF(OFFSET('Sanitation Data'!$F$29,0,10*ROW('Sanitation Data'!F88))="","",OFFSET('Sanitation Data'!$F$29,0,10*ROW('Sanitation Data'!F88)))</f>
        <v/>
      </c>
      <c r="CW94" s="369" t="str">
        <f ca="1">+IF(OFFSET('Sanitation Data'!$F$30,0,10*ROW('Sanitation Data'!F88))="","",OFFSET('Sanitation Data'!$F$30,0,10*ROW('Sanitation Data'!F88)))</f>
        <v/>
      </c>
      <c r="CX94" s="369" t="str">
        <f ca="1">+IF(OFFSET('Sanitation Data'!$F$31,0,10*ROW('Sanitation Data'!F88))="","",OFFSET('Sanitation Data'!$F$31,0,10*ROW('Sanitation Data'!F88)))</f>
        <v/>
      </c>
      <c r="CY94" s="369" t="str">
        <f ca="1">+IF(OFFSET('Sanitation Data'!$F$32,0,10*ROW('Sanitation Data'!F88))="","",OFFSET('Sanitation Data'!$F$32,0,10*ROW('Sanitation Data'!F88)))</f>
        <v/>
      </c>
      <c r="CZ94" s="369" t="str">
        <f ca="1">+IF(OFFSET('Sanitation Data'!$G$28,0,10*ROW('Sanitation Data'!G88))="","",OFFSET('Sanitation Data'!$G$28,0,10*ROW('Sanitation Data'!G88)))</f>
        <v/>
      </c>
      <c r="DA94" s="369" t="str">
        <f ca="1">+IF(OFFSET('Sanitation Data'!$G$29,0,10*ROW('Sanitation Data'!G88))="","",OFFSET('Sanitation Data'!$G$29,0,10*ROW('Sanitation Data'!G88)))</f>
        <v/>
      </c>
      <c r="DB94" s="369" t="str">
        <f ca="1">+IF(OFFSET('Sanitation Data'!$G$30,0,10*ROW('Sanitation Data'!G88))="","",OFFSET('Sanitation Data'!$G$30,0,10*ROW('Sanitation Data'!G88)))</f>
        <v/>
      </c>
      <c r="DC94" s="369" t="str">
        <f ca="1">+IF(OFFSET('Sanitation Data'!$G$31,0,10*ROW('Sanitation Data'!G88))="","",OFFSET('Sanitation Data'!$G$31,0,10*ROW('Sanitation Data'!G88)))</f>
        <v/>
      </c>
      <c r="DD94" s="369" t="str">
        <f ca="1">+IF(OFFSET('Sanitation Data'!$G$32,0,10*ROW('Sanitation Data'!G88))="","",OFFSET('Sanitation Data'!$G$32,0,10*ROW('Sanitation Data'!G88)))</f>
        <v/>
      </c>
      <c r="DE94" s="369" t="str">
        <f ca="1">+IF(OFFSET('Sanitation Data'!$H$28,0,10*ROW('Sanitation Data'!H88))="","",OFFSET('Sanitation Data'!$H$28,0,10*ROW('Sanitation Data'!H88)))</f>
        <v/>
      </c>
      <c r="DF94" s="369" t="str">
        <f ca="1">+IF(OFFSET('Sanitation Data'!$H$29,0,10*ROW('Sanitation Data'!H88))="","",OFFSET('Sanitation Data'!$H$29,0,10*ROW('Sanitation Data'!H88)))</f>
        <v/>
      </c>
      <c r="DG94" s="369" t="str">
        <f ca="1">+IF(OFFSET('Sanitation Data'!$H$30,0,10*ROW('Sanitation Data'!H88))="","",OFFSET('Sanitation Data'!$H$30,0,10*ROW('Sanitation Data'!H88)))</f>
        <v/>
      </c>
      <c r="DH94" s="369" t="str">
        <f ca="1">+IF(OFFSET('Sanitation Data'!$H$31,0,10*ROW('Sanitation Data'!H88))="","",OFFSET('Sanitation Data'!$H$31,0,10*ROW('Sanitation Data'!H88)))</f>
        <v/>
      </c>
      <c r="DI94" s="369" t="str">
        <f ca="1">+IF(OFFSET('Sanitation Data'!$H$32,0,10*ROW('Sanitation Data'!H88))="","",OFFSET('Sanitation Data'!$H$32,0,10*ROW('Sanitation Data'!H88)))</f>
        <v/>
      </c>
      <c r="DJ94" s="369" t="str">
        <f ca="1">+IF(OFFSET('Sanitation Data'!$I$28,0,10*ROW('Sanitation Data'!I88))="","",OFFSET('Sanitation Data'!$I$28,0,10*ROW('Sanitation Data'!I88)))</f>
        <v/>
      </c>
      <c r="DK94" s="369" t="str">
        <f ca="1">+IF(OFFSET('Sanitation Data'!$I$29,0,10*ROW('Sanitation Data'!I88))="","",OFFSET('Sanitation Data'!$I$29,0,10*ROW('Sanitation Data'!I88)))</f>
        <v/>
      </c>
      <c r="DL94" s="369" t="str">
        <f ca="1">+IF(OFFSET('Sanitation Data'!$I$30,0,10*ROW('Sanitation Data'!I88))="","",OFFSET('Sanitation Data'!$I$30,0,10*ROW('Sanitation Data'!I88)))</f>
        <v/>
      </c>
      <c r="DM94" s="369" t="str">
        <f ca="1">+IF(OFFSET('Sanitation Data'!$I$31,0,10*ROW('Sanitation Data'!I88))="","",OFFSET('Sanitation Data'!$I$31,0,10*ROW('Sanitation Data'!I88)))</f>
        <v/>
      </c>
      <c r="DN94" s="369" t="str">
        <f ca="1">+IF(OFFSET('Sanitation Data'!$I$32,0,10*ROW('Sanitation Data'!I88))="","",OFFSET('Sanitation Data'!$I$32,0,10*ROW('Sanitation Data'!I88)))</f>
        <v/>
      </c>
      <c r="DO94" s="369" t="str">
        <f ca="1">+IF(OFFSET('Hygiene Data'!$D$11,0,10*ROW('Hygiene Data'!D88))="","",OFFSET('Hygiene Data'!$D$11,0,10*ROW('Hygiene Data'!D88)))</f>
        <v/>
      </c>
      <c r="DP94" s="369" t="str">
        <f ca="1">+IF(OFFSET('Hygiene Data'!$D$12,0,10*ROW('Hygiene Data'!D88))="","",OFFSET('Hygiene Data'!$D$12,0,10*ROW('Hygiene Data'!D88)))</f>
        <v/>
      </c>
      <c r="DQ94" s="369" t="str">
        <f ca="1">+IF(OFFSET('Hygiene Data'!$D$13,0,10*ROW('Hygiene Data'!D88))="","",OFFSET('Hygiene Data'!$D$13,0,10*ROW('Hygiene Data'!D88)))</f>
        <v/>
      </c>
      <c r="DR94" s="369" t="str">
        <f ca="1">+IF(OFFSET('Hygiene Data'!$E$11,0,10*ROW('Hygiene Data'!E88))="","",OFFSET('Hygiene Data'!$E$11,0,10*ROW('Hygiene Data'!E88)))</f>
        <v/>
      </c>
      <c r="DS94" s="369" t="str">
        <f ca="1">+IF(OFFSET('Hygiene Data'!$E$12,0,10*ROW('Hygiene Data'!E88))="","",OFFSET('Hygiene Data'!$E$12,0,10*ROW('Hygiene Data'!E88)))</f>
        <v/>
      </c>
      <c r="DT94" s="369" t="str">
        <f ca="1">+IF(OFFSET('Hygiene Data'!$E$13,0,10*ROW('Hygiene Data'!E88))="","",OFFSET('Hygiene Data'!$E$13,0,10*ROW('Hygiene Data'!E88)))</f>
        <v/>
      </c>
      <c r="DU94" s="369" t="str">
        <f ca="1">+IF(OFFSET('Hygiene Data'!$F$11,0,10*ROW('Hygiene Data'!F88))="","",OFFSET('Hygiene Data'!$F$11,0,10*ROW('Hygiene Data'!F88)))</f>
        <v/>
      </c>
      <c r="DV94" s="369" t="str">
        <f ca="1">+IF(OFFSET('Hygiene Data'!$F$12,0,10*ROW('Hygiene Data'!F88))="","",OFFSET('Hygiene Data'!$F$12,0,10*ROW('Hygiene Data'!F88)))</f>
        <v/>
      </c>
      <c r="DW94" s="369" t="str">
        <f ca="1">+IF(OFFSET('Hygiene Data'!$F$13,0,10*ROW('Hygiene Data'!F88))="","",OFFSET('Hygiene Data'!$F$13,0,10*ROW('Hygiene Data'!F88)))</f>
        <v/>
      </c>
      <c r="DX94" s="369" t="str">
        <f ca="1">+IF(OFFSET('Hygiene Data'!$G$11,0,10*ROW('Hygiene Data'!G88))="","",OFFSET('Hygiene Data'!$G$11,0,10*ROW('Hygiene Data'!G88)))</f>
        <v/>
      </c>
      <c r="DY94" s="369" t="str">
        <f ca="1">+IF(OFFSET('Hygiene Data'!$G$12,0,10*ROW('Hygiene Data'!G88))="","",OFFSET('Hygiene Data'!$G$12,0,10*ROW('Hygiene Data'!G88)))</f>
        <v/>
      </c>
      <c r="DZ94" s="369" t="str">
        <f ca="1">+IF(OFFSET('Hygiene Data'!$G$13,0,10*ROW('Hygiene Data'!G88))="","",OFFSET('Hygiene Data'!$G$13,0,10*ROW('Hygiene Data'!G88)))</f>
        <v/>
      </c>
      <c r="EA94" s="369" t="str">
        <f ca="1">+IF(OFFSET('Hygiene Data'!$H$11,0,10*ROW('Hygiene Data'!H88))="","",OFFSET('Hygiene Data'!$H$11,0,10*ROW('Hygiene Data'!H88)))</f>
        <v/>
      </c>
      <c r="EB94" s="369" t="str">
        <f ca="1">+IF(OFFSET('Hygiene Data'!$H$12,0,10*ROW('Hygiene Data'!H88))="","",OFFSET('Hygiene Data'!$H$12,0,10*ROW('Hygiene Data'!H88)))</f>
        <v/>
      </c>
      <c r="EC94" s="369" t="str">
        <f ca="1">+IF(OFFSET('Hygiene Data'!$H$13,0,10*ROW('Hygiene Data'!H88))="","",OFFSET('Hygiene Data'!$H$13,0,10*ROW('Hygiene Data'!H88)))</f>
        <v/>
      </c>
      <c r="ED94" s="369" t="str">
        <f ca="1">+IF(OFFSET('Hygiene Data'!$I$11,0,10*ROW('Hygiene Data'!I88))="","",OFFSET('Hygiene Data'!$I$11,0,10*ROW('Hygiene Data'!I88)))</f>
        <v/>
      </c>
      <c r="EE94" s="369" t="str">
        <f ca="1">+IF(OFFSET('Hygiene Data'!$I$12,0,10*ROW('Hygiene Data'!I88))="","",OFFSET('Hygiene Data'!$I$12,0,10*ROW('Hygiene Data'!I88)))</f>
        <v/>
      </c>
      <c r="EF94" s="369" t="str">
        <f ca="1">+IF(OFFSET('Hygiene Data'!$I$13,0,10*ROW('Hygiene Data'!I88))="","",OFFSET('Hygiene Data'!$I$13,0,10*ROW('Hygiene Data'!I88)))</f>
        <v/>
      </c>
    </row>
    <row r="95" spans="1:136" x14ac:dyDescent="0.25">
      <c r="A95" s="478" t="str">
        <f ca="1">+IF(OFFSET('Water Data'!$B$2,0,10*ROW('Water Data'!E89))="","",OFFSET('Water Data'!$B$2,0,10*ROW('Water Data'!E89)))</f>
        <v/>
      </c>
      <c r="B95" s="47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5" t="str">
        <f t="shared" ca="1" si="1"/>
        <v/>
      </c>
      <c r="D95" s="50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9" t="str">
        <f ca="1">+IF(OFFSET('Water Data'!$D$27,0,10*ROW('Water Data'!D89))="","",OFFSET('Water Data'!$D$27,0,10*ROW('Water Data'!D89)))</f>
        <v/>
      </c>
      <c r="BT95" s="369" t="str">
        <f ca="1">+IF(OFFSET('Water Data'!$D$28,0,10*ROW('Water Data'!D89))="","",OFFSET('Water Data'!$D$28,0,10*ROW('Water Data'!D89)))</f>
        <v/>
      </c>
      <c r="BU95" s="369" t="str">
        <f ca="1">+IF(OFFSET('Water Data'!$D$29,0,10*ROW('Water Data'!D89))="","",OFFSET('Water Data'!$D$29,0,10*ROW('Water Data'!D89)))</f>
        <v/>
      </c>
      <c r="BV95" s="369" t="str">
        <f ca="1">+IF(OFFSET('Water Data'!$E$27,0,10*ROW('Water Data'!E89))="","",OFFSET('Water Data'!$E$27,0,10*ROW('Water Data'!E89)))</f>
        <v/>
      </c>
      <c r="BW95" s="369" t="str">
        <f ca="1">+IF(OFFSET('Water Data'!$E$28,0,10*ROW('Water Data'!E89))="","",OFFSET('Water Data'!$E$28,0,10*ROW('Water Data'!E89)))</f>
        <v/>
      </c>
      <c r="BX95" s="369" t="str">
        <f ca="1">+IF(OFFSET('Water Data'!$E$29,0,10*ROW('Water Data'!E89))="","",OFFSET('Water Data'!$E$29,0,10*ROW('Water Data'!E89)))</f>
        <v/>
      </c>
      <c r="BY95" s="369" t="str">
        <f ca="1">+IF(OFFSET('Water Data'!$F$27,0,10*ROW('Water Data'!F89))="","",OFFSET('Water Data'!$F$27,0,10*ROW('Water Data'!F89)))</f>
        <v/>
      </c>
      <c r="BZ95" s="369" t="str">
        <f ca="1">+IF(OFFSET('Water Data'!$F$28,0,10*ROW('Water Data'!F89))="","",OFFSET('Water Data'!$F$28,0,10*ROW('Water Data'!F89)))</f>
        <v/>
      </c>
      <c r="CA95" s="369" t="str">
        <f ca="1">+IF(OFFSET('Water Data'!$F$29,0,10*ROW('Water Data'!F89))="","",OFFSET('Water Data'!$F$29,0,10*ROW('Water Data'!F89)))</f>
        <v/>
      </c>
      <c r="CB95" s="369" t="str">
        <f ca="1">+IF(OFFSET('Water Data'!$G$27,0,10*ROW('Water Data'!G89))="","",OFFSET('Water Data'!$G$27,0,10*ROW('Water Data'!G89)))</f>
        <v/>
      </c>
      <c r="CC95" s="369" t="str">
        <f ca="1">+IF(OFFSET('Water Data'!$G$28,0,10*ROW('Water Data'!G89))="","",OFFSET('Water Data'!$G$28,0,10*ROW('Water Data'!G89)))</f>
        <v/>
      </c>
      <c r="CD95" s="369" t="str">
        <f ca="1">+IF(OFFSET('Water Data'!$G$29,0,10*ROW('Water Data'!G89))="","",OFFSET('Water Data'!$G$29,0,10*ROW('Water Data'!G89)))</f>
        <v/>
      </c>
      <c r="CE95" s="369" t="str">
        <f ca="1">+IF(OFFSET('Water Data'!$H$27,0,10*ROW('Water Data'!H89))="","",OFFSET('Water Data'!$H$27,0,10*ROW('Water Data'!H89)))</f>
        <v/>
      </c>
      <c r="CF95" s="369" t="str">
        <f ca="1">+IF(OFFSET('Water Data'!$H$28,0,10*ROW('Water Data'!H89))="","",OFFSET('Water Data'!$H$28,0,10*ROW('Water Data'!H89)))</f>
        <v/>
      </c>
      <c r="CG95" s="369" t="str">
        <f ca="1">+IF(OFFSET('Water Data'!$H$29,0,10*ROW('Water Data'!H89))="","",OFFSET('Water Data'!$H$29,0,10*ROW('Water Data'!H89)))</f>
        <v/>
      </c>
      <c r="CH95" s="369" t="str">
        <f ca="1">+IF(OFFSET('Water Data'!$I$27,0,10*ROW('Water Data'!I89))="","",OFFSET('Water Data'!$I$27,0,10*ROW('Water Data'!I89)))</f>
        <v/>
      </c>
      <c r="CI95" s="369" t="str">
        <f ca="1">+IF(OFFSET('Water Data'!$I$28,0,10*ROW('Water Data'!I89))="","",OFFSET('Water Data'!$I$28,0,10*ROW('Water Data'!I89)))</f>
        <v/>
      </c>
      <c r="CJ95" s="369" t="str">
        <f ca="1">+IF(OFFSET('Water Data'!$I$29,0,10*ROW('Water Data'!I89))="","",OFFSET('Water Data'!$I$29,0,10*ROW('Water Data'!I89)))</f>
        <v/>
      </c>
      <c r="CK95" s="369" t="str">
        <f ca="1">+IF(OFFSET('Sanitation Data'!$D$28,0,10*ROW('Sanitation Data'!D89))="","",OFFSET('Sanitation Data'!$D$28,0,10*ROW('Sanitation Data'!D89)))</f>
        <v/>
      </c>
      <c r="CL95" s="369" t="str">
        <f ca="1">+IF(OFFSET('Sanitation Data'!$D$29,0,10*ROW('Sanitation Data'!D89))="","",OFFSET('Sanitation Data'!$D$29,0,10*ROW('Sanitation Data'!D89)))</f>
        <v/>
      </c>
      <c r="CM95" s="369" t="str">
        <f ca="1">+IF(OFFSET('Sanitation Data'!$D$30,0,10*ROW('Sanitation Data'!D89))="","",OFFSET('Sanitation Data'!$D$30,0,10*ROW('Sanitation Data'!D89)))</f>
        <v/>
      </c>
      <c r="CN95" s="369" t="str">
        <f ca="1">+IF(OFFSET('Sanitation Data'!$D$31,0,10*ROW('Sanitation Data'!D89))="","",OFFSET('Sanitation Data'!$D$31,0,10*ROW('Sanitation Data'!D89)))</f>
        <v/>
      </c>
      <c r="CO95" s="369" t="str">
        <f ca="1">+IF(OFFSET('Sanitation Data'!$D$32,0,10*ROW('Sanitation Data'!D89))="","",OFFSET('Sanitation Data'!$D$32,0,10*ROW('Sanitation Data'!D89)))</f>
        <v/>
      </c>
      <c r="CP95" s="369" t="str">
        <f ca="1">+IF(OFFSET('Sanitation Data'!$E$28,0,10*ROW('Sanitation Data'!E89))="","",OFFSET('Sanitation Data'!$E$28,0,10*ROW('Sanitation Data'!E89)))</f>
        <v/>
      </c>
      <c r="CQ95" s="369" t="str">
        <f ca="1">+IF(OFFSET('Sanitation Data'!$E$29,0,10*ROW('Sanitation Data'!E89))="","",OFFSET('Sanitation Data'!$E$29,0,10*ROW('Sanitation Data'!E89)))</f>
        <v/>
      </c>
      <c r="CR95" s="369" t="str">
        <f ca="1">+IF(OFFSET('Sanitation Data'!$E$30,0,10*ROW('Sanitation Data'!E89))="","",OFFSET('Sanitation Data'!$E$30,0,10*ROW('Sanitation Data'!E89)))</f>
        <v/>
      </c>
      <c r="CS95" s="369" t="str">
        <f ca="1">+IF(OFFSET('Sanitation Data'!$E$31,0,10*ROW('Sanitation Data'!E89))="","",OFFSET('Sanitation Data'!$E$31,0,10*ROW('Sanitation Data'!E89)))</f>
        <v/>
      </c>
      <c r="CT95" s="369" t="str">
        <f ca="1">+IF(OFFSET('Sanitation Data'!$E$32,0,10*ROW('Sanitation Data'!E89))="","",OFFSET('Sanitation Data'!$E$32,0,10*ROW('Sanitation Data'!E89)))</f>
        <v/>
      </c>
      <c r="CU95" s="369" t="str">
        <f ca="1">+IF(OFFSET('Sanitation Data'!$F$28,0,10*ROW('Sanitation Data'!F89))="","",OFFSET('Sanitation Data'!$F$28,0,10*ROW('Sanitation Data'!F89)))</f>
        <v/>
      </c>
      <c r="CV95" s="369" t="str">
        <f ca="1">+IF(OFFSET('Sanitation Data'!$F$29,0,10*ROW('Sanitation Data'!F89))="","",OFFSET('Sanitation Data'!$F$29,0,10*ROW('Sanitation Data'!F89)))</f>
        <v/>
      </c>
      <c r="CW95" s="369" t="str">
        <f ca="1">+IF(OFFSET('Sanitation Data'!$F$30,0,10*ROW('Sanitation Data'!F89))="","",OFFSET('Sanitation Data'!$F$30,0,10*ROW('Sanitation Data'!F89)))</f>
        <v/>
      </c>
      <c r="CX95" s="369" t="str">
        <f ca="1">+IF(OFFSET('Sanitation Data'!$F$31,0,10*ROW('Sanitation Data'!F89))="","",OFFSET('Sanitation Data'!$F$31,0,10*ROW('Sanitation Data'!F89)))</f>
        <v/>
      </c>
      <c r="CY95" s="369" t="str">
        <f ca="1">+IF(OFFSET('Sanitation Data'!$F$32,0,10*ROW('Sanitation Data'!F89))="","",OFFSET('Sanitation Data'!$F$32,0,10*ROW('Sanitation Data'!F89)))</f>
        <v/>
      </c>
      <c r="CZ95" s="369" t="str">
        <f ca="1">+IF(OFFSET('Sanitation Data'!$G$28,0,10*ROW('Sanitation Data'!G89))="","",OFFSET('Sanitation Data'!$G$28,0,10*ROW('Sanitation Data'!G89)))</f>
        <v/>
      </c>
      <c r="DA95" s="369" t="str">
        <f ca="1">+IF(OFFSET('Sanitation Data'!$G$29,0,10*ROW('Sanitation Data'!G89))="","",OFFSET('Sanitation Data'!$G$29,0,10*ROW('Sanitation Data'!G89)))</f>
        <v/>
      </c>
      <c r="DB95" s="369" t="str">
        <f ca="1">+IF(OFFSET('Sanitation Data'!$G$30,0,10*ROW('Sanitation Data'!G89))="","",OFFSET('Sanitation Data'!$G$30,0,10*ROW('Sanitation Data'!G89)))</f>
        <v/>
      </c>
      <c r="DC95" s="369" t="str">
        <f ca="1">+IF(OFFSET('Sanitation Data'!$G$31,0,10*ROW('Sanitation Data'!G89))="","",OFFSET('Sanitation Data'!$G$31,0,10*ROW('Sanitation Data'!G89)))</f>
        <v/>
      </c>
      <c r="DD95" s="369" t="str">
        <f ca="1">+IF(OFFSET('Sanitation Data'!$G$32,0,10*ROW('Sanitation Data'!G89))="","",OFFSET('Sanitation Data'!$G$32,0,10*ROW('Sanitation Data'!G89)))</f>
        <v/>
      </c>
      <c r="DE95" s="369" t="str">
        <f ca="1">+IF(OFFSET('Sanitation Data'!$H$28,0,10*ROW('Sanitation Data'!H89))="","",OFFSET('Sanitation Data'!$H$28,0,10*ROW('Sanitation Data'!H89)))</f>
        <v/>
      </c>
      <c r="DF95" s="369" t="str">
        <f ca="1">+IF(OFFSET('Sanitation Data'!$H$29,0,10*ROW('Sanitation Data'!H89))="","",OFFSET('Sanitation Data'!$H$29,0,10*ROW('Sanitation Data'!H89)))</f>
        <v/>
      </c>
      <c r="DG95" s="369" t="str">
        <f ca="1">+IF(OFFSET('Sanitation Data'!$H$30,0,10*ROW('Sanitation Data'!H89))="","",OFFSET('Sanitation Data'!$H$30,0,10*ROW('Sanitation Data'!H89)))</f>
        <v/>
      </c>
      <c r="DH95" s="369" t="str">
        <f ca="1">+IF(OFFSET('Sanitation Data'!$H$31,0,10*ROW('Sanitation Data'!H89))="","",OFFSET('Sanitation Data'!$H$31,0,10*ROW('Sanitation Data'!H89)))</f>
        <v/>
      </c>
      <c r="DI95" s="369" t="str">
        <f ca="1">+IF(OFFSET('Sanitation Data'!$H$32,0,10*ROW('Sanitation Data'!H89))="","",OFFSET('Sanitation Data'!$H$32,0,10*ROW('Sanitation Data'!H89)))</f>
        <v/>
      </c>
      <c r="DJ95" s="369" t="str">
        <f ca="1">+IF(OFFSET('Sanitation Data'!$I$28,0,10*ROW('Sanitation Data'!I89))="","",OFFSET('Sanitation Data'!$I$28,0,10*ROW('Sanitation Data'!I89)))</f>
        <v/>
      </c>
      <c r="DK95" s="369" t="str">
        <f ca="1">+IF(OFFSET('Sanitation Data'!$I$29,0,10*ROW('Sanitation Data'!I89))="","",OFFSET('Sanitation Data'!$I$29,0,10*ROW('Sanitation Data'!I89)))</f>
        <v/>
      </c>
      <c r="DL95" s="369" t="str">
        <f ca="1">+IF(OFFSET('Sanitation Data'!$I$30,0,10*ROW('Sanitation Data'!I89))="","",OFFSET('Sanitation Data'!$I$30,0,10*ROW('Sanitation Data'!I89)))</f>
        <v/>
      </c>
      <c r="DM95" s="369" t="str">
        <f ca="1">+IF(OFFSET('Sanitation Data'!$I$31,0,10*ROW('Sanitation Data'!I89))="","",OFFSET('Sanitation Data'!$I$31,0,10*ROW('Sanitation Data'!I89)))</f>
        <v/>
      </c>
      <c r="DN95" s="369" t="str">
        <f ca="1">+IF(OFFSET('Sanitation Data'!$I$32,0,10*ROW('Sanitation Data'!I89))="","",OFFSET('Sanitation Data'!$I$32,0,10*ROW('Sanitation Data'!I89)))</f>
        <v/>
      </c>
      <c r="DO95" s="369" t="str">
        <f ca="1">+IF(OFFSET('Hygiene Data'!$D$11,0,10*ROW('Hygiene Data'!D89))="","",OFFSET('Hygiene Data'!$D$11,0,10*ROW('Hygiene Data'!D89)))</f>
        <v/>
      </c>
      <c r="DP95" s="369" t="str">
        <f ca="1">+IF(OFFSET('Hygiene Data'!$D$12,0,10*ROW('Hygiene Data'!D89))="","",OFFSET('Hygiene Data'!$D$12,0,10*ROW('Hygiene Data'!D89)))</f>
        <v/>
      </c>
      <c r="DQ95" s="369" t="str">
        <f ca="1">+IF(OFFSET('Hygiene Data'!$D$13,0,10*ROW('Hygiene Data'!D89))="","",OFFSET('Hygiene Data'!$D$13,0,10*ROW('Hygiene Data'!D89)))</f>
        <v/>
      </c>
      <c r="DR95" s="369" t="str">
        <f ca="1">+IF(OFFSET('Hygiene Data'!$E$11,0,10*ROW('Hygiene Data'!E89))="","",OFFSET('Hygiene Data'!$E$11,0,10*ROW('Hygiene Data'!E89)))</f>
        <v/>
      </c>
      <c r="DS95" s="369" t="str">
        <f ca="1">+IF(OFFSET('Hygiene Data'!$E$12,0,10*ROW('Hygiene Data'!E89))="","",OFFSET('Hygiene Data'!$E$12,0,10*ROW('Hygiene Data'!E89)))</f>
        <v/>
      </c>
      <c r="DT95" s="369" t="str">
        <f ca="1">+IF(OFFSET('Hygiene Data'!$E$13,0,10*ROW('Hygiene Data'!E89))="","",OFFSET('Hygiene Data'!$E$13,0,10*ROW('Hygiene Data'!E89)))</f>
        <v/>
      </c>
      <c r="DU95" s="369" t="str">
        <f ca="1">+IF(OFFSET('Hygiene Data'!$F$11,0,10*ROW('Hygiene Data'!F89))="","",OFFSET('Hygiene Data'!$F$11,0,10*ROW('Hygiene Data'!F89)))</f>
        <v/>
      </c>
      <c r="DV95" s="369" t="str">
        <f ca="1">+IF(OFFSET('Hygiene Data'!$F$12,0,10*ROW('Hygiene Data'!F89))="","",OFFSET('Hygiene Data'!$F$12,0,10*ROW('Hygiene Data'!F89)))</f>
        <v/>
      </c>
      <c r="DW95" s="369" t="str">
        <f ca="1">+IF(OFFSET('Hygiene Data'!$F$13,0,10*ROW('Hygiene Data'!F89))="","",OFFSET('Hygiene Data'!$F$13,0,10*ROW('Hygiene Data'!F89)))</f>
        <v/>
      </c>
      <c r="DX95" s="369" t="str">
        <f ca="1">+IF(OFFSET('Hygiene Data'!$G$11,0,10*ROW('Hygiene Data'!G89))="","",OFFSET('Hygiene Data'!$G$11,0,10*ROW('Hygiene Data'!G89)))</f>
        <v/>
      </c>
      <c r="DY95" s="369" t="str">
        <f ca="1">+IF(OFFSET('Hygiene Data'!$G$12,0,10*ROW('Hygiene Data'!G89))="","",OFFSET('Hygiene Data'!$G$12,0,10*ROW('Hygiene Data'!G89)))</f>
        <v/>
      </c>
      <c r="DZ95" s="369" t="str">
        <f ca="1">+IF(OFFSET('Hygiene Data'!$G$13,0,10*ROW('Hygiene Data'!G89))="","",OFFSET('Hygiene Data'!$G$13,0,10*ROW('Hygiene Data'!G89)))</f>
        <v/>
      </c>
      <c r="EA95" s="369" t="str">
        <f ca="1">+IF(OFFSET('Hygiene Data'!$H$11,0,10*ROW('Hygiene Data'!H89))="","",OFFSET('Hygiene Data'!$H$11,0,10*ROW('Hygiene Data'!H89)))</f>
        <v/>
      </c>
      <c r="EB95" s="369" t="str">
        <f ca="1">+IF(OFFSET('Hygiene Data'!$H$12,0,10*ROW('Hygiene Data'!H89))="","",OFFSET('Hygiene Data'!$H$12,0,10*ROW('Hygiene Data'!H89)))</f>
        <v/>
      </c>
      <c r="EC95" s="369" t="str">
        <f ca="1">+IF(OFFSET('Hygiene Data'!$H$13,0,10*ROW('Hygiene Data'!H89))="","",OFFSET('Hygiene Data'!$H$13,0,10*ROW('Hygiene Data'!H89)))</f>
        <v/>
      </c>
      <c r="ED95" s="369" t="str">
        <f ca="1">+IF(OFFSET('Hygiene Data'!$I$11,0,10*ROW('Hygiene Data'!I89))="","",OFFSET('Hygiene Data'!$I$11,0,10*ROW('Hygiene Data'!I89)))</f>
        <v/>
      </c>
      <c r="EE95" s="369" t="str">
        <f ca="1">+IF(OFFSET('Hygiene Data'!$I$12,0,10*ROW('Hygiene Data'!I89))="","",OFFSET('Hygiene Data'!$I$12,0,10*ROW('Hygiene Data'!I89)))</f>
        <v/>
      </c>
      <c r="EF95" s="369" t="str">
        <f ca="1">+IF(OFFSET('Hygiene Data'!$I$13,0,10*ROW('Hygiene Data'!I89))="","",OFFSET('Hygiene Data'!$I$13,0,10*ROW('Hygiene Data'!I89)))</f>
        <v/>
      </c>
    </row>
    <row r="96" spans="1:136" x14ac:dyDescent="0.25">
      <c r="A96" s="478" t="str">
        <f ca="1">+IF(OFFSET('Water Data'!$B$2,0,10*ROW('Water Data'!E90))="","",OFFSET('Water Data'!$B$2,0,10*ROW('Water Data'!E90)))</f>
        <v/>
      </c>
      <c r="B96" s="47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5" t="str">
        <f t="shared" ca="1" si="1"/>
        <v/>
      </c>
      <c r="D96" s="50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9" t="str">
        <f ca="1">+IF(OFFSET('Water Data'!$D$27,0,10*ROW('Water Data'!D90))="","",OFFSET('Water Data'!$D$27,0,10*ROW('Water Data'!D90)))</f>
        <v/>
      </c>
      <c r="BT96" s="369" t="str">
        <f ca="1">+IF(OFFSET('Water Data'!$D$28,0,10*ROW('Water Data'!D90))="","",OFFSET('Water Data'!$D$28,0,10*ROW('Water Data'!D90)))</f>
        <v/>
      </c>
      <c r="BU96" s="369" t="str">
        <f ca="1">+IF(OFFSET('Water Data'!$D$29,0,10*ROW('Water Data'!D90))="","",OFFSET('Water Data'!$D$29,0,10*ROW('Water Data'!D90)))</f>
        <v/>
      </c>
      <c r="BV96" s="369" t="str">
        <f ca="1">+IF(OFFSET('Water Data'!$E$27,0,10*ROW('Water Data'!E90))="","",OFFSET('Water Data'!$E$27,0,10*ROW('Water Data'!E90)))</f>
        <v/>
      </c>
      <c r="BW96" s="369" t="str">
        <f ca="1">+IF(OFFSET('Water Data'!$E$28,0,10*ROW('Water Data'!E90))="","",OFFSET('Water Data'!$E$28,0,10*ROW('Water Data'!E90)))</f>
        <v/>
      </c>
      <c r="BX96" s="369" t="str">
        <f ca="1">+IF(OFFSET('Water Data'!$E$29,0,10*ROW('Water Data'!E90))="","",OFFSET('Water Data'!$E$29,0,10*ROW('Water Data'!E90)))</f>
        <v/>
      </c>
      <c r="BY96" s="369" t="str">
        <f ca="1">+IF(OFFSET('Water Data'!$F$27,0,10*ROW('Water Data'!F90))="","",OFFSET('Water Data'!$F$27,0,10*ROW('Water Data'!F90)))</f>
        <v/>
      </c>
      <c r="BZ96" s="369" t="str">
        <f ca="1">+IF(OFFSET('Water Data'!$F$28,0,10*ROW('Water Data'!F90))="","",OFFSET('Water Data'!$F$28,0,10*ROW('Water Data'!F90)))</f>
        <v/>
      </c>
      <c r="CA96" s="369" t="str">
        <f ca="1">+IF(OFFSET('Water Data'!$F$29,0,10*ROW('Water Data'!F90))="","",OFFSET('Water Data'!$F$29,0,10*ROW('Water Data'!F90)))</f>
        <v/>
      </c>
      <c r="CB96" s="369" t="str">
        <f ca="1">+IF(OFFSET('Water Data'!$G$27,0,10*ROW('Water Data'!G90))="","",OFFSET('Water Data'!$G$27,0,10*ROW('Water Data'!G90)))</f>
        <v/>
      </c>
      <c r="CC96" s="369" t="str">
        <f ca="1">+IF(OFFSET('Water Data'!$G$28,0,10*ROW('Water Data'!G90))="","",OFFSET('Water Data'!$G$28,0,10*ROW('Water Data'!G90)))</f>
        <v/>
      </c>
      <c r="CD96" s="369" t="str">
        <f ca="1">+IF(OFFSET('Water Data'!$G$29,0,10*ROW('Water Data'!G90))="","",OFFSET('Water Data'!$G$29,0,10*ROW('Water Data'!G90)))</f>
        <v/>
      </c>
      <c r="CE96" s="369" t="str">
        <f ca="1">+IF(OFFSET('Water Data'!$H$27,0,10*ROW('Water Data'!H90))="","",OFFSET('Water Data'!$H$27,0,10*ROW('Water Data'!H90)))</f>
        <v/>
      </c>
      <c r="CF96" s="369" t="str">
        <f ca="1">+IF(OFFSET('Water Data'!$H$28,0,10*ROW('Water Data'!H90))="","",OFFSET('Water Data'!$H$28,0,10*ROW('Water Data'!H90)))</f>
        <v/>
      </c>
      <c r="CG96" s="369" t="str">
        <f ca="1">+IF(OFFSET('Water Data'!$H$29,0,10*ROW('Water Data'!H90))="","",OFFSET('Water Data'!$H$29,0,10*ROW('Water Data'!H90)))</f>
        <v/>
      </c>
      <c r="CH96" s="369" t="str">
        <f ca="1">+IF(OFFSET('Water Data'!$I$27,0,10*ROW('Water Data'!I90))="","",OFFSET('Water Data'!$I$27,0,10*ROW('Water Data'!I90)))</f>
        <v/>
      </c>
      <c r="CI96" s="369" t="str">
        <f ca="1">+IF(OFFSET('Water Data'!$I$28,0,10*ROW('Water Data'!I90))="","",OFFSET('Water Data'!$I$28,0,10*ROW('Water Data'!I90)))</f>
        <v/>
      </c>
      <c r="CJ96" s="369" t="str">
        <f ca="1">+IF(OFFSET('Water Data'!$I$29,0,10*ROW('Water Data'!I90))="","",OFFSET('Water Data'!$I$29,0,10*ROW('Water Data'!I90)))</f>
        <v/>
      </c>
      <c r="CK96" s="369" t="str">
        <f ca="1">+IF(OFFSET('Sanitation Data'!$D$28,0,10*ROW('Sanitation Data'!D90))="","",OFFSET('Sanitation Data'!$D$28,0,10*ROW('Sanitation Data'!D90)))</f>
        <v/>
      </c>
      <c r="CL96" s="369" t="str">
        <f ca="1">+IF(OFFSET('Sanitation Data'!$D$29,0,10*ROW('Sanitation Data'!D90))="","",OFFSET('Sanitation Data'!$D$29,0,10*ROW('Sanitation Data'!D90)))</f>
        <v/>
      </c>
      <c r="CM96" s="369" t="str">
        <f ca="1">+IF(OFFSET('Sanitation Data'!$D$30,0,10*ROW('Sanitation Data'!D90))="","",OFFSET('Sanitation Data'!$D$30,0,10*ROW('Sanitation Data'!D90)))</f>
        <v/>
      </c>
      <c r="CN96" s="369" t="str">
        <f ca="1">+IF(OFFSET('Sanitation Data'!$D$31,0,10*ROW('Sanitation Data'!D90))="","",OFFSET('Sanitation Data'!$D$31,0,10*ROW('Sanitation Data'!D90)))</f>
        <v/>
      </c>
      <c r="CO96" s="369" t="str">
        <f ca="1">+IF(OFFSET('Sanitation Data'!$D$32,0,10*ROW('Sanitation Data'!D90))="","",OFFSET('Sanitation Data'!$D$32,0,10*ROW('Sanitation Data'!D90)))</f>
        <v/>
      </c>
      <c r="CP96" s="369" t="str">
        <f ca="1">+IF(OFFSET('Sanitation Data'!$E$28,0,10*ROW('Sanitation Data'!E90))="","",OFFSET('Sanitation Data'!$E$28,0,10*ROW('Sanitation Data'!E90)))</f>
        <v/>
      </c>
      <c r="CQ96" s="369" t="str">
        <f ca="1">+IF(OFFSET('Sanitation Data'!$E$29,0,10*ROW('Sanitation Data'!E90))="","",OFFSET('Sanitation Data'!$E$29,0,10*ROW('Sanitation Data'!E90)))</f>
        <v/>
      </c>
      <c r="CR96" s="369" t="str">
        <f ca="1">+IF(OFFSET('Sanitation Data'!$E$30,0,10*ROW('Sanitation Data'!E90))="","",OFFSET('Sanitation Data'!$E$30,0,10*ROW('Sanitation Data'!E90)))</f>
        <v/>
      </c>
      <c r="CS96" s="369" t="str">
        <f ca="1">+IF(OFFSET('Sanitation Data'!$E$31,0,10*ROW('Sanitation Data'!E90))="","",OFFSET('Sanitation Data'!$E$31,0,10*ROW('Sanitation Data'!E90)))</f>
        <v/>
      </c>
      <c r="CT96" s="369" t="str">
        <f ca="1">+IF(OFFSET('Sanitation Data'!$E$32,0,10*ROW('Sanitation Data'!E90))="","",OFFSET('Sanitation Data'!$E$32,0,10*ROW('Sanitation Data'!E90)))</f>
        <v/>
      </c>
      <c r="CU96" s="369" t="str">
        <f ca="1">+IF(OFFSET('Sanitation Data'!$F$28,0,10*ROW('Sanitation Data'!F90))="","",OFFSET('Sanitation Data'!$F$28,0,10*ROW('Sanitation Data'!F90)))</f>
        <v/>
      </c>
      <c r="CV96" s="369" t="str">
        <f ca="1">+IF(OFFSET('Sanitation Data'!$F$29,0,10*ROW('Sanitation Data'!F90))="","",OFFSET('Sanitation Data'!$F$29,0,10*ROW('Sanitation Data'!F90)))</f>
        <v/>
      </c>
      <c r="CW96" s="369" t="str">
        <f ca="1">+IF(OFFSET('Sanitation Data'!$F$30,0,10*ROW('Sanitation Data'!F90))="","",OFFSET('Sanitation Data'!$F$30,0,10*ROW('Sanitation Data'!F90)))</f>
        <v/>
      </c>
      <c r="CX96" s="369" t="str">
        <f ca="1">+IF(OFFSET('Sanitation Data'!$F$31,0,10*ROW('Sanitation Data'!F90))="","",OFFSET('Sanitation Data'!$F$31,0,10*ROW('Sanitation Data'!F90)))</f>
        <v/>
      </c>
      <c r="CY96" s="369" t="str">
        <f ca="1">+IF(OFFSET('Sanitation Data'!$F$32,0,10*ROW('Sanitation Data'!F90))="","",OFFSET('Sanitation Data'!$F$32,0,10*ROW('Sanitation Data'!F90)))</f>
        <v/>
      </c>
      <c r="CZ96" s="369" t="str">
        <f ca="1">+IF(OFFSET('Sanitation Data'!$G$28,0,10*ROW('Sanitation Data'!G90))="","",OFFSET('Sanitation Data'!$G$28,0,10*ROW('Sanitation Data'!G90)))</f>
        <v/>
      </c>
      <c r="DA96" s="369" t="str">
        <f ca="1">+IF(OFFSET('Sanitation Data'!$G$29,0,10*ROW('Sanitation Data'!G90))="","",OFFSET('Sanitation Data'!$G$29,0,10*ROW('Sanitation Data'!G90)))</f>
        <v/>
      </c>
      <c r="DB96" s="369" t="str">
        <f ca="1">+IF(OFFSET('Sanitation Data'!$G$30,0,10*ROW('Sanitation Data'!G90))="","",OFFSET('Sanitation Data'!$G$30,0,10*ROW('Sanitation Data'!G90)))</f>
        <v/>
      </c>
      <c r="DC96" s="369" t="str">
        <f ca="1">+IF(OFFSET('Sanitation Data'!$G$31,0,10*ROW('Sanitation Data'!G90))="","",OFFSET('Sanitation Data'!$G$31,0,10*ROW('Sanitation Data'!G90)))</f>
        <v/>
      </c>
      <c r="DD96" s="369" t="str">
        <f ca="1">+IF(OFFSET('Sanitation Data'!$G$32,0,10*ROW('Sanitation Data'!G90))="","",OFFSET('Sanitation Data'!$G$32,0,10*ROW('Sanitation Data'!G90)))</f>
        <v/>
      </c>
      <c r="DE96" s="369" t="str">
        <f ca="1">+IF(OFFSET('Sanitation Data'!$H$28,0,10*ROW('Sanitation Data'!H90))="","",OFFSET('Sanitation Data'!$H$28,0,10*ROW('Sanitation Data'!H90)))</f>
        <v/>
      </c>
      <c r="DF96" s="369" t="str">
        <f ca="1">+IF(OFFSET('Sanitation Data'!$H$29,0,10*ROW('Sanitation Data'!H90))="","",OFFSET('Sanitation Data'!$H$29,0,10*ROW('Sanitation Data'!H90)))</f>
        <v/>
      </c>
      <c r="DG96" s="369" t="str">
        <f ca="1">+IF(OFFSET('Sanitation Data'!$H$30,0,10*ROW('Sanitation Data'!H90))="","",OFFSET('Sanitation Data'!$H$30,0,10*ROW('Sanitation Data'!H90)))</f>
        <v/>
      </c>
      <c r="DH96" s="369" t="str">
        <f ca="1">+IF(OFFSET('Sanitation Data'!$H$31,0,10*ROW('Sanitation Data'!H90))="","",OFFSET('Sanitation Data'!$H$31,0,10*ROW('Sanitation Data'!H90)))</f>
        <v/>
      </c>
      <c r="DI96" s="369" t="str">
        <f ca="1">+IF(OFFSET('Sanitation Data'!$H$32,0,10*ROW('Sanitation Data'!H90))="","",OFFSET('Sanitation Data'!$H$32,0,10*ROW('Sanitation Data'!H90)))</f>
        <v/>
      </c>
      <c r="DJ96" s="369" t="str">
        <f ca="1">+IF(OFFSET('Sanitation Data'!$I$28,0,10*ROW('Sanitation Data'!I90))="","",OFFSET('Sanitation Data'!$I$28,0,10*ROW('Sanitation Data'!I90)))</f>
        <v/>
      </c>
      <c r="DK96" s="369" t="str">
        <f ca="1">+IF(OFFSET('Sanitation Data'!$I$29,0,10*ROW('Sanitation Data'!I90))="","",OFFSET('Sanitation Data'!$I$29,0,10*ROW('Sanitation Data'!I90)))</f>
        <v/>
      </c>
      <c r="DL96" s="369" t="str">
        <f ca="1">+IF(OFFSET('Sanitation Data'!$I$30,0,10*ROW('Sanitation Data'!I90))="","",OFFSET('Sanitation Data'!$I$30,0,10*ROW('Sanitation Data'!I90)))</f>
        <v/>
      </c>
      <c r="DM96" s="369" t="str">
        <f ca="1">+IF(OFFSET('Sanitation Data'!$I$31,0,10*ROW('Sanitation Data'!I90))="","",OFFSET('Sanitation Data'!$I$31,0,10*ROW('Sanitation Data'!I90)))</f>
        <v/>
      </c>
      <c r="DN96" s="369" t="str">
        <f ca="1">+IF(OFFSET('Sanitation Data'!$I$32,0,10*ROW('Sanitation Data'!I90))="","",OFFSET('Sanitation Data'!$I$32,0,10*ROW('Sanitation Data'!I90)))</f>
        <v/>
      </c>
      <c r="DO96" s="369" t="str">
        <f ca="1">+IF(OFFSET('Hygiene Data'!$D$11,0,10*ROW('Hygiene Data'!D90))="","",OFFSET('Hygiene Data'!$D$11,0,10*ROW('Hygiene Data'!D90)))</f>
        <v/>
      </c>
      <c r="DP96" s="369" t="str">
        <f ca="1">+IF(OFFSET('Hygiene Data'!$D$12,0,10*ROW('Hygiene Data'!D90))="","",OFFSET('Hygiene Data'!$D$12,0,10*ROW('Hygiene Data'!D90)))</f>
        <v/>
      </c>
      <c r="DQ96" s="369" t="str">
        <f ca="1">+IF(OFFSET('Hygiene Data'!$D$13,0,10*ROW('Hygiene Data'!D90))="","",OFFSET('Hygiene Data'!$D$13,0,10*ROW('Hygiene Data'!D90)))</f>
        <v/>
      </c>
      <c r="DR96" s="369" t="str">
        <f ca="1">+IF(OFFSET('Hygiene Data'!$E$11,0,10*ROW('Hygiene Data'!E90))="","",OFFSET('Hygiene Data'!$E$11,0,10*ROW('Hygiene Data'!E90)))</f>
        <v/>
      </c>
      <c r="DS96" s="369" t="str">
        <f ca="1">+IF(OFFSET('Hygiene Data'!$E$12,0,10*ROW('Hygiene Data'!E90))="","",OFFSET('Hygiene Data'!$E$12,0,10*ROW('Hygiene Data'!E90)))</f>
        <v/>
      </c>
      <c r="DT96" s="369" t="str">
        <f ca="1">+IF(OFFSET('Hygiene Data'!$E$13,0,10*ROW('Hygiene Data'!E90))="","",OFFSET('Hygiene Data'!$E$13,0,10*ROW('Hygiene Data'!E90)))</f>
        <v/>
      </c>
      <c r="DU96" s="369" t="str">
        <f ca="1">+IF(OFFSET('Hygiene Data'!$F$11,0,10*ROW('Hygiene Data'!F90))="","",OFFSET('Hygiene Data'!$F$11,0,10*ROW('Hygiene Data'!F90)))</f>
        <v/>
      </c>
      <c r="DV96" s="369" t="str">
        <f ca="1">+IF(OFFSET('Hygiene Data'!$F$12,0,10*ROW('Hygiene Data'!F90))="","",OFFSET('Hygiene Data'!$F$12,0,10*ROW('Hygiene Data'!F90)))</f>
        <v/>
      </c>
      <c r="DW96" s="369" t="str">
        <f ca="1">+IF(OFFSET('Hygiene Data'!$F$13,0,10*ROW('Hygiene Data'!F90))="","",OFFSET('Hygiene Data'!$F$13,0,10*ROW('Hygiene Data'!F90)))</f>
        <v/>
      </c>
      <c r="DX96" s="369" t="str">
        <f ca="1">+IF(OFFSET('Hygiene Data'!$G$11,0,10*ROW('Hygiene Data'!G90))="","",OFFSET('Hygiene Data'!$G$11,0,10*ROW('Hygiene Data'!G90)))</f>
        <v/>
      </c>
      <c r="DY96" s="369" t="str">
        <f ca="1">+IF(OFFSET('Hygiene Data'!$G$12,0,10*ROW('Hygiene Data'!G90))="","",OFFSET('Hygiene Data'!$G$12,0,10*ROW('Hygiene Data'!G90)))</f>
        <v/>
      </c>
      <c r="DZ96" s="369" t="str">
        <f ca="1">+IF(OFFSET('Hygiene Data'!$G$13,0,10*ROW('Hygiene Data'!G90))="","",OFFSET('Hygiene Data'!$G$13,0,10*ROW('Hygiene Data'!G90)))</f>
        <v/>
      </c>
      <c r="EA96" s="369" t="str">
        <f ca="1">+IF(OFFSET('Hygiene Data'!$H$11,0,10*ROW('Hygiene Data'!H90))="","",OFFSET('Hygiene Data'!$H$11,0,10*ROW('Hygiene Data'!H90)))</f>
        <v/>
      </c>
      <c r="EB96" s="369" t="str">
        <f ca="1">+IF(OFFSET('Hygiene Data'!$H$12,0,10*ROW('Hygiene Data'!H90))="","",OFFSET('Hygiene Data'!$H$12,0,10*ROW('Hygiene Data'!H90)))</f>
        <v/>
      </c>
      <c r="EC96" s="369" t="str">
        <f ca="1">+IF(OFFSET('Hygiene Data'!$H$13,0,10*ROW('Hygiene Data'!H90))="","",OFFSET('Hygiene Data'!$H$13,0,10*ROW('Hygiene Data'!H90)))</f>
        <v/>
      </c>
      <c r="ED96" s="369" t="str">
        <f ca="1">+IF(OFFSET('Hygiene Data'!$I$11,0,10*ROW('Hygiene Data'!I90))="","",OFFSET('Hygiene Data'!$I$11,0,10*ROW('Hygiene Data'!I90)))</f>
        <v/>
      </c>
      <c r="EE96" s="369" t="str">
        <f ca="1">+IF(OFFSET('Hygiene Data'!$I$12,0,10*ROW('Hygiene Data'!I90))="","",OFFSET('Hygiene Data'!$I$12,0,10*ROW('Hygiene Data'!I90)))</f>
        <v/>
      </c>
      <c r="EF96" s="369" t="str">
        <f ca="1">+IF(OFFSET('Hygiene Data'!$I$13,0,10*ROW('Hygiene Data'!I90))="","",OFFSET('Hygiene Data'!$I$13,0,10*ROW('Hygiene Data'!I90)))</f>
        <v/>
      </c>
    </row>
    <row r="97" spans="1:136" x14ac:dyDescent="0.25">
      <c r="A97" s="478" t="str">
        <f ca="1">+IF(OFFSET('Water Data'!$B$2,0,10*ROW('Water Data'!E91))="","",OFFSET('Water Data'!$B$2,0,10*ROW('Water Data'!E91)))</f>
        <v/>
      </c>
      <c r="B97" s="47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5" t="str">
        <f t="shared" ca="1" si="1"/>
        <v/>
      </c>
      <c r="D97" s="50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9" t="str">
        <f ca="1">+IF(OFFSET('Water Data'!$D$27,0,10*ROW('Water Data'!D91))="","",OFFSET('Water Data'!$D$27,0,10*ROW('Water Data'!D91)))</f>
        <v/>
      </c>
      <c r="BT97" s="369" t="str">
        <f ca="1">+IF(OFFSET('Water Data'!$D$28,0,10*ROW('Water Data'!D91))="","",OFFSET('Water Data'!$D$28,0,10*ROW('Water Data'!D91)))</f>
        <v/>
      </c>
      <c r="BU97" s="369" t="str">
        <f ca="1">+IF(OFFSET('Water Data'!$D$29,0,10*ROW('Water Data'!D91))="","",OFFSET('Water Data'!$D$29,0,10*ROW('Water Data'!D91)))</f>
        <v/>
      </c>
      <c r="BV97" s="369" t="str">
        <f ca="1">+IF(OFFSET('Water Data'!$E$27,0,10*ROW('Water Data'!E91))="","",OFFSET('Water Data'!$E$27,0,10*ROW('Water Data'!E91)))</f>
        <v/>
      </c>
      <c r="BW97" s="369" t="str">
        <f ca="1">+IF(OFFSET('Water Data'!$E$28,0,10*ROW('Water Data'!E91))="","",OFFSET('Water Data'!$E$28,0,10*ROW('Water Data'!E91)))</f>
        <v/>
      </c>
      <c r="BX97" s="369" t="str">
        <f ca="1">+IF(OFFSET('Water Data'!$E$29,0,10*ROW('Water Data'!E91))="","",OFFSET('Water Data'!$E$29,0,10*ROW('Water Data'!E91)))</f>
        <v/>
      </c>
      <c r="BY97" s="369" t="str">
        <f ca="1">+IF(OFFSET('Water Data'!$F$27,0,10*ROW('Water Data'!F91))="","",OFFSET('Water Data'!$F$27,0,10*ROW('Water Data'!F91)))</f>
        <v/>
      </c>
      <c r="BZ97" s="369" t="str">
        <f ca="1">+IF(OFFSET('Water Data'!$F$28,0,10*ROW('Water Data'!F91))="","",OFFSET('Water Data'!$F$28,0,10*ROW('Water Data'!F91)))</f>
        <v/>
      </c>
      <c r="CA97" s="369" t="str">
        <f ca="1">+IF(OFFSET('Water Data'!$F$29,0,10*ROW('Water Data'!F91))="","",OFFSET('Water Data'!$F$29,0,10*ROW('Water Data'!F91)))</f>
        <v/>
      </c>
      <c r="CB97" s="369" t="str">
        <f ca="1">+IF(OFFSET('Water Data'!$G$27,0,10*ROW('Water Data'!G91))="","",OFFSET('Water Data'!$G$27,0,10*ROW('Water Data'!G91)))</f>
        <v/>
      </c>
      <c r="CC97" s="369" t="str">
        <f ca="1">+IF(OFFSET('Water Data'!$G$28,0,10*ROW('Water Data'!G91))="","",OFFSET('Water Data'!$G$28,0,10*ROW('Water Data'!G91)))</f>
        <v/>
      </c>
      <c r="CD97" s="369" t="str">
        <f ca="1">+IF(OFFSET('Water Data'!$G$29,0,10*ROW('Water Data'!G91))="","",OFFSET('Water Data'!$G$29,0,10*ROW('Water Data'!G91)))</f>
        <v/>
      </c>
      <c r="CE97" s="369" t="str">
        <f ca="1">+IF(OFFSET('Water Data'!$H$27,0,10*ROW('Water Data'!H91))="","",OFFSET('Water Data'!$H$27,0,10*ROW('Water Data'!H91)))</f>
        <v/>
      </c>
      <c r="CF97" s="369" t="str">
        <f ca="1">+IF(OFFSET('Water Data'!$H$28,0,10*ROW('Water Data'!H91))="","",OFFSET('Water Data'!$H$28,0,10*ROW('Water Data'!H91)))</f>
        <v/>
      </c>
      <c r="CG97" s="369" t="str">
        <f ca="1">+IF(OFFSET('Water Data'!$H$29,0,10*ROW('Water Data'!H91))="","",OFFSET('Water Data'!$H$29,0,10*ROW('Water Data'!H91)))</f>
        <v/>
      </c>
      <c r="CH97" s="369" t="str">
        <f ca="1">+IF(OFFSET('Water Data'!$I$27,0,10*ROW('Water Data'!I91))="","",OFFSET('Water Data'!$I$27,0,10*ROW('Water Data'!I91)))</f>
        <v/>
      </c>
      <c r="CI97" s="369" t="str">
        <f ca="1">+IF(OFFSET('Water Data'!$I$28,0,10*ROW('Water Data'!I91))="","",OFFSET('Water Data'!$I$28,0,10*ROW('Water Data'!I91)))</f>
        <v/>
      </c>
      <c r="CJ97" s="369" t="str">
        <f ca="1">+IF(OFFSET('Water Data'!$I$29,0,10*ROW('Water Data'!I91))="","",OFFSET('Water Data'!$I$29,0,10*ROW('Water Data'!I91)))</f>
        <v/>
      </c>
      <c r="CK97" s="369" t="str">
        <f ca="1">+IF(OFFSET('Sanitation Data'!$D$28,0,10*ROW('Sanitation Data'!D91))="","",OFFSET('Sanitation Data'!$D$28,0,10*ROW('Sanitation Data'!D91)))</f>
        <v/>
      </c>
      <c r="CL97" s="369" t="str">
        <f ca="1">+IF(OFFSET('Sanitation Data'!$D$29,0,10*ROW('Sanitation Data'!D91))="","",OFFSET('Sanitation Data'!$D$29,0,10*ROW('Sanitation Data'!D91)))</f>
        <v/>
      </c>
      <c r="CM97" s="369" t="str">
        <f ca="1">+IF(OFFSET('Sanitation Data'!$D$30,0,10*ROW('Sanitation Data'!D91))="","",OFFSET('Sanitation Data'!$D$30,0,10*ROW('Sanitation Data'!D91)))</f>
        <v/>
      </c>
      <c r="CN97" s="369" t="str">
        <f ca="1">+IF(OFFSET('Sanitation Data'!$D$31,0,10*ROW('Sanitation Data'!D91))="","",OFFSET('Sanitation Data'!$D$31,0,10*ROW('Sanitation Data'!D91)))</f>
        <v/>
      </c>
      <c r="CO97" s="369" t="str">
        <f ca="1">+IF(OFFSET('Sanitation Data'!$D$32,0,10*ROW('Sanitation Data'!D91))="","",OFFSET('Sanitation Data'!$D$32,0,10*ROW('Sanitation Data'!D91)))</f>
        <v/>
      </c>
      <c r="CP97" s="369" t="str">
        <f ca="1">+IF(OFFSET('Sanitation Data'!$E$28,0,10*ROW('Sanitation Data'!E91))="","",OFFSET('Sanitation Data'!$E$28,0,10*ROW('Sanitation Data'!E91)))</f>
        <v/>
      </c>
      <c r="CQ97" s="369" t="str">
        <f ca="1">+IF(OFFSET('Sanitation Data'!$E$29,0,10*ROW('Sanitation Data'!E91))="","",OFFSET('Sanitation Data'!$E$29,0,10*ROW('Sanitation Data'!E91)))</f>
        <v/>
      </c>
      <c r="CR97" s="369" t="str">
        <f ca="1">+IF(OFFSET('Sanitation Data'!$E$30,0,10*ROW('Sanitation Data'!E91))="","",OFFSET('Sanitation Data'!$E$30,0,10*ROW('Sanitation Data'!E91)))</f>
        <v/>
      </c>
      <c r="CS97" s="369" t="str">
        <f ca="1">+IF(OFFSET('Sanitation Data'!$E$31,0,10*ROW('Sanitation Data'!E91))="","",OFFSET('Sanitation Data'!$E$31,0,10*ROW('Sanitation Data'!E91)))</f>
        <v/>
      </c>
      <c r="CT97" s="369" t="str">
        <f ca="1">+IF(OFFSET('Sanitation Data'!$E$32,0,10*ROW('Sanitation Data'!E91))="","",OFFSET('Sanitation Data'!$E$32,0,10*ROW('Sanitation Data'!E91)))</f>
        <v/>
      </c>
      <c r="CU97" s="369" t="str">
        <f ca="1">+IF(OFFSET('Sanitation Data'!$F$28,0,10*ROW('Sanitation Data'!F91))="","",OFFSET('Sanitation Data'!$F$28,0,10*ROW('Sanitation Data'!F91)))</f>
        <v/>
      </c>
      <c r="CV97" s="369" t="str">
        <f ca="1">+IF(OFFSET('Sanitation Data'!$F$29,0,10*ROW('Sanitation Data'!F91))="","",OFFSET('Sanitation Data'!$F$29,0,10*ROW('Sanitation Data'!F91)))</f>
        <v/>
      </c>
      <c r="CW97" s="369" t="str">
        <f ca="1">+IF(OFFSET('Sanitation Data'!$F$30,0,10*ROW('Sanitation Data'!F91))="","",OFFSET('Sanitation Data'!$F$30,0,10*ROW('Sanitation Data'!F91)))</f>
        <v/>
      </c>
      <c r="CX97" s="369" t="str">
        <f ca="1">+IF(OFFSET('Sanitation Data'!$F$31,0,10*ROW('Sanitation Data'!F91))="","",OFFSET('Sanitation Data'!$F$31,0,10*ROW('Sanitation Data'!F91)))</f>
        <v/>
      </c>
      <c r="CY97" s="369" t="str">
        <f ca="1">+IF(OFFSET('Sanitation Data'!$F$32,0,10*ROW('Sanitation Data'!F91))="","",OFFSET('Sanitation Data'!$F$32,0,10*ROW('Sanitation Data'!F91)))</f>
        <v/>
      </c>
      <c r="CZ97" s="369" t="str">
        <f ca="1">+IF(OFFSET('Sanitation Data'!$G$28,0,10*ROW('Sanitation Data'!G91))="","",OFFSET('Sanitation Data'!$G$28,0,10*ROW('Sanitation Data'!G91)))</f>
        <v/>
      </c>
      <c r="DA97" s="369" t="str">
        <f ca="1">+IF(OFFSET('Sanitation Data'!$G$29,0,10*ROW('Sanitation Data'!G91))="","",OFFSET('Sanitation Data'!$G$29,0,10*ROW('Sanitation Data'!G91)))</f>
        <v/>
      </c>
      <c r="DB97" s="369" t="str">
        <f ca="1">+IF(OFFSET('Sanitation Data'!$G$30,0,10*ROW('Sanitation Data'!G91))="","",OFFSET('Sanitation Data'!$G$30,0,10*ROW('Sanitation Data'!G91)))</f>
        <v/>
      </c>
      <c r="DC97" s="369" t="str">
        <f ca="1">+IF(OFFSET('Sanitation Data'!$G$31,0,10*ROW('Sanitation Data'!G91))="","",OFFSET('Sanitation Data'!$G$31,0,10*ROW('Sanitation Data'!G91)))</f>
        <v/>
      </c>
      <c r="DD97" s="369" t="str">
        <f ca="1">+IF(OFFSET('Sanitation Data'!$G$32,0,10*ROW('Sanitation Data'!G91))="","",OFFSET('Sanitation Data'!$G$32,0,10*ROW('Sanitation Data'!G91)))</f>
        <v/>
      </c>
      <c r="DE97" s="369" t="str">
        <f ca="1">+IF(OFFSET('Sanitation Data'!$H$28,0,10*ROW('Sanitation Data'!H91))="","",OFFSET('Sanitation Data'!$H$28,0,10*ROW('Sanitation Data'!H91)))</f>
        <v/>
      </c>
      <c r="DF97" s="369" t="str">
        <f ca="1">+IF(OFFSET('Sanitation Data'!$H$29,0,10*ROW('Sanitation Data'!H91))="","",OFFSET('Sanitation Data'!$H$29,0,10*ROW('Sanitation Data'!H91)))</f>
        <v/>
      </c>
      <c r="DG97" s="369" t="str">
        <f ca="1">+IF(OFFSET('Sanitation Data'!$H$30,0,10*ROW('Sanitation Data'!H91))="","",OFFSET('Sanitation Data'!$H$30,0,10*ROW('Sanitation Data'!H91)))</f>
        <v/>
      </c>
      <c r="DH97" s="369" t="str">
        <f ca="1">+IF(OFFSET('Sanitation Data'!$H$31,0,10*ROW('Sanitation Data'!H91))="","",OFFSET('Sanitation Data'!$H$31,0,10*ROW('Sanitation Data'!H91)))</f>
        <v/>
      </c>
      <c r="DI97" s="369" t="str">
        <f ca="1">+IF(OFFSET('Sanitation Data'!$H$32,0,10*ROW('Sanitation Data'!H91))="","",OFFSET('Sanitation Data'!$H$32,0,10*ROW('Sanitation Data'!H91)))</f>
        <v/>
      </c>
      <c r="DJ97" s="369" t="str">
        <f ca="1">+IF(OFFSET('Sanitation Data'!$I$28,0,10*ROW('Sanitation Data'!I91))="","",OFFSET('Sanitation Data'!$I$28,0,10*ROW('Sanitation Data'!I91)))</f>
        <v/>
      </c>
      <c r="DK97" s="369" t="str">
        <f ca="1">+IF(OFFSET('Sanitation Data'!$I$29,0,10*ROW('Sanitation Data'!I91))="","",OFFSET('Sanitation Data'!$I$29,0,10*ROW('Sanitation Data'!I91)))</f>
        <v/>
      </c>
      <c r="DL97" s="369" t="str">
        <f ca="1">+IF(OFFSET('Sanitation Data'!$I$30,0,10*ROW('Sanitation Data'!I91))="","",OFFSET('Sanitation Data'!$I$30,0,10*ROW('Sanitation Data'!I91)))</f>
        <v/>
      </c>
      <c r="DM97" s="369" t="str">
        <f ca="1">+IF(OFFSET('Sanitation Data'!$I$31,0,10*ROW('Sanitation Data'!I91))="","",OFFSET('Sanitation Data'!$I$31,0,10*ROW('Sanitation Data'!I91)))</f>
        <v/>
      </c>
      <c r="DN97" s="369" t="str">
        <f ca="1">+IF(OFFSET('Sanitation Data'!$I$32,0,10*ROW('Sanitation Data'!I91))="","",OFFSET('Sanitation Data'!$I$32,0,10*ROW('Sanitation Data'!I91)))</f>
        <v/>
      </c>
      <c r="DO97" s="369" t="str">
        <f ca="1">+IF(OFFSET('Hygiene Data'!$D$11,0,10*ROW('Hygiene Data'!D91))="","",OFFSET('Hygiene Data'!$D$11,0,10*ROW('Hygiene Data'!D91)))</f>
        <v/>
      </c>
      <c r="DP97" s="369" t="str">
        <f ca="1">+IF(OFFSET('Hygiene Data'!$D$12,0,10*ROW('Hygiene Data'!D91))="","",OFFSET('Hygiene Data'!$D$12,0,10*ROW('Hygiene Data'!D91)))</f>
        <v/>
      </c>
      <c r="DQ97" s="369" t="str">
        <f ca="1">+IF(OFFSET('Hygiene Data'!$D$13,0,10*ROW('Hygiene Data'!D91))="","",OFFSET('Hygiene Data'!$D$13,0,10*ROW('Hygiene Data'!D91)))</f>
        <v/>
      </c>
      <c r="DR97" s="369" t="str">
        <f ca="1">+IF(OFFSET('Hygiene Data'!$E$11,0,10*ROW('Hygiene Data'!E91))="","",OFFSET('Hygiene Data'!$E$11,0,10*ROW('Hygiene Data'!E91)))</f>
        <v/>
      </c>
      <c r="DS97" s="369" t="str">
        <f ca="1">+IF(OFFSET('Hygiene Data'!$E$12,0,10*ROW('Hygiene Data'!E91))="","",OFFSET('Hygiene Data'!$E$12,0,10*ROW('Hygiene Data'!E91)))</f>
        <v/>
      </c>
      <c r="DT97" s="369" t="str">
        <f ca="1">+IF(OFFSET('Hygiene Data'!$E$13,0,10*ROW('Hygiene Data'!E91))="","",OFFSET('Hygiene Data'!$E$13,0,10*ROW('Hygiene Data'!E91)))</f>
        <v/>
      </c>
      <c r="DU97" s="369" t="str">
        <f ca="1">+IF(OFFSET('Hygiene Data'!$F$11,0,10*ROW('Hygiene Data'!F91))="","",OFFSET('Hygiene Data'!$F$11,0,10*ROW('Hygiene Data'!F91)))</f>
        <v/>
      </c>
      <c r="DV97" s="369" t="str">
        <f ca="1">+IF(OFFSET('Hygiene Data'!$F$12,0,10*ROW('Hygiene Data'!F91))="","",OFFSET('Hygiene Data'!$F$12,0,10*ROW('Hygiene Data'!F91)))</f>
        <v/>
      </c>
      <c r="DW97" s="369" t="str">
        <f ca="1">+IF(OFFSET('Hygiene Data'!$F$13,0,10*ROW('Hygiene Data'!F91))="","",OFFSET('Hygiene Data'!$F$13,0,10*ROW('Hygiene Data'!F91)))</f>
        <v/>
      </c>
      <c r="DX97" s="369" t="str">
        <f ca="1">+IF(OFFSET('Hygiene Data'!$G$11,0,10*ROW('Hygiene Data'!G91))="","",OFFSET('Hygiene Data'!$G$11,0,10*ROW('Hygiene Data'!G91)))</f>
        <v/>
      </c>
      <c r="DY97" s="369" t="str">
        <f ca="1">+IF(OFFSET('Hygiene Data'!$G$12,0,10*ROW('Hygiene Data'!G91))="","",OFFSET('Hygiene Data'!$G$12,0,10*ROW('Hygiene Data'!G91)))</f>
        <v/>
      </c>
      <c r="DZ97" s="369" t="str">
        <f ca="1">+IF(OFFSET('Hygiene Data'!$G$13,0,10*ROW('Hygiene Data'!G91))="","",OFFSET('Hygiene Data'!$G$13,0,10*ROW('Hygiene Data'!G91)))</f>
        <v/>
      </c>
      <c r="EA97" s="369" t="str">
        <f ca="1">+IF(OFFSET('Hygiene Data'!$H$11,0,10*ROW('Hygiene Data'!H91))="","",OFFSET('Hygiene Data'!$H$11,0,10*ROW('Hygiene Data'!H91)))</f>
        <v/>
      </c>
      <c r="EB97" s="369" t="str">
        <f ca="1">+IF(OFFSET('Hygiene Data'!$H$12,0,10*ROW('Hygiene Data'!H91))="","",OFFSET('Hygiene Data'!$H$12,0,10*ROW('Hygiene Data'!H91)))</f>
        <v/>
      </c>
      <c r="EC97" s="369" t="str">
        <f ca="1">+IF(OFFSET('Hygiene Data'!$H$13,0,10*ROW('Hygiene Data'!H91))="","",OFFSET('Hygiene Data'!$H$13,0,10*ROW('Hygiene Data'!H91)))</f>
        <v/>
      </c>
      <c r="ED97" s="369" t="str">
        <f ca="1">+IF(OFFSET('Hygiene Data'!$I$11,0,10*ROW('Hygiene Data'!I91))="","",OFFSET('Hygiene Data'!$I$11,0,10*ROW('Hygiene Data'!I91)))</f>
        <v/>
      </c>
      <c r="EE97" s="369" t="str">
        <f ca="1">+IF(OFFSET('Hygiene Data'!$I$12,0,10*ROW('Hygiene Data'!I91))="","",OFFSET('Hygiene Data'!$I$12,0,10*ROW('Hygiene Data'!I91)))</f>
        <v/>
      </c>
      <c r="EF97" s="369" t="str">
        <f ca="1">+IF(OFFSET('Hygiene Data'!$I$13,0,10*ROW('Hygiene Data'!I91))="","",OFFSET('Hygiene Data'!$I$13,0,10*ROW('Hygiene Data'!I91)))</f>
        <v/>
      </c>
    </row>
    <row r="98" spans="1:136" x14ac:dyDescent="0.25">
      <c r="A98" s="478" t="str">
        <f ca="1">+IF(OFFSET('Water Data'!$B$2,0,10*ROW('Water Data'!E92))="","",OFFSET('Water Data'!$B$2,0,10*ROW('Water Data'!E92)))</f>
        <v/>
      </c>
      <c r="B98" s="47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5" t="str">
        <f t="shared" ca="1" si="1"/>
        <v/>
      </c>
      <c r="D98" s="50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9" t="str">
        <f ca="1">+IF(OFFSET('Water Data'!$D$27,0,10*ROW('Water Data'!D92))="","",OFFSET('Water Data'!$D$27,0,10*ROW('Water Data'!D92)))</f>
        <v/>
      </c>
      <c r="BT98" s="369" t="str">
        <f ca="1">+IF(OFFSET('Water Data'!$D$28,0,10*ROW('Water Data'!D92))="","",OFFSET('Water Data'!$D$28,0,10*ROW('Water Data'!D92)))</f>
        <v/>
      </c>
      <c r="BU98" s="369" t="str">
        <f ca="1">+IF(OFFSET('Water Data'!$D$29,0,10*ROW('Water Data'!D92))="","",OFFSET('Water Data'!$D$29,0,10*ROW('Water Data'!D92)))</f>
        <v/>
      </c>
      <c r="BV98" s="369" t="str">
        <f ca="1">+IF(OFFSET('Water Data'!$E$27,0,10*ROW('Water Data'!E92))="","",OFFSET('Water Data'!$E$27,0,10*ROW('Water Data'!E92)))</f>
        <v/>
      </c>
      <c r="BW98" s="369" t="str">
        <f ca="1">+IF(OFFSET('Water Data'!$E$28,0,10*ROW('Water Data'!E92))="","",OFFSET('Water Data'!$E$28,0,10*ROW('Water Data'!E92)))</f>
        <v/>
      </c>
      <c r="BX98" s="369" t="str">
        <f ca="1">+IF(OFFSET('Water Data'!$E$29,0,10*ROW('Water Data'!E92))="","",OFFSET('Water Data'!$E$29,0,10*ROW('Water Data'!E92)))</f>
        <v/>
      </c>
      <c r="BY98" s="369" t="str">
        <f ca="1">+IF(OFFSET('Water Data'!$F$27,0,10*ROW('Water Data'!F92))="","",OFFSET('Water Data'!$F$27,0,10*ROW('Water Data'!F92)))</f>
        <v/>
      </c>
      <c r="BZ98" s="369" t="str">
        <f ca="1">+IF(OFFSET('Water Data'!$F$28,0,10*ROW('Water Data'!F92))="","",OFFSET('Water Data'!$F$28,0,10*ROW('Water Data'!F92)))</f>
        <v/>
      </c>
      <c r="CA98" s="369" t="str">
        <f ca="1">+IF(OFFSET('Water Data'!$F$29,0,10*ROW('Water Data'!F92))="","",OFFSET('Water Data'!$F$29,0,10*ROW('Water Data'!F92)))</f>
        <v/>
      </c>
      <c r="CB98" s="369" t="str">
        <f ca="1">+IF(OFFSET('Water Data'!$G$27,0,10*ROW('Water Data'!G92))="","",OFFSET('Water Data'!$G$27,0,10*ROW('Water Data'!G92)))</f>
        <v/>
      </c>
      <c r="CC98" s="369" t="str">
        <f ca="1">+IF(OFFSET('Water Data'!$G$28,0,10*ROW('Water Data'!G92))="","",OFFSET('Water Data'!$G$28,0,10*ROW('Water Data'!G92)))</f>
        <v/>
      </c>
      <c r="CD98" s="369" t="str">
        <f ca="1">+IF(OFFSET('Water Data'!$G$29,0,10*ROW('Water Data'!G92))="","",OFFSET('Water Data'!$G$29,0,10*ROW('Water Data'!G92)))</f>
        <v/>
      </c>
      <c r="CE98" s="369" t="str">
        <f ca="1">+IF(OFFSET('Water Data'!$H$27,0,10*ROW('Water Data'!H92))="","",OFFSET('Water Data'!$H$27,0,10*ROW('Water Data'!H92)))</f>
        <v/>
      </c>
      <c r="CF98" s="369" t="str">
        <f ca="1">+IF(OFFSET('Water Data'!$H$28,0,10*ROW('Water Data'!H92))="","",OFFSET('Water Data'!$H$28,0,10*ROW('Water Data'!H92)))</f>
        <v/>
      </c>
      <c r="CG98" s="369" t="str">
        <f ca="1">+IF(OFFSET('Water Data'!$H$29,0,10*ROW('Water Data'!H92))="","",OFFSET('Water Data'!$H$29,0,10*ROW('Water Data'!H92)))</f>
        <v/>
      </c>
      <c r="CH98" s="369" t="str">
        <f ca="1">+IF(OFFSET('Water Data'!$I$27,0,10*ROW('Water Data'!I92))="","",OFFSET('Water Data'!$I$27,0,10*ROW('Water Data'!I92)))</f>
        <v/>
      </c>
      <c r="CI98" s="369" t="str">
        <f ca="1">+IF(OFFSET('Water Data'!$I$28,0,10*ROW('Water Data'!I92))="","",OFFSET('Water Data'!$I$28,0,10*ROW('Water Data'!I92)))</f>
        <v/>
      </c>
      <c r="CJ98" s="369" t="str">
        <f ca="1">+IF(OFFSET('Water Data'!$I$29,0,10*ROW('Water Data'!I92))="","",OFFSET('Water Data'!$I$29,0,10*ROW('Water Data'!I92)))</f>
        <v/>
      </c>
      <c r="CK98" s="369" t="str">
        <f ca="1">+IF(OFFSET('Sanitation Data'!$D$28,0,10*ROW('Sanitation Data'!D92))="","",OFFSET('Sanitation Data'!$D$28,0,10*ROW('Sanitation Data'!D92)))</f>
        <v/>
      </c>
      <c r="CL98" s="369" t="str">
        <f ca="1">+IF(OFFSET('Sanitation Data'!$D$29,0,10*ROW('Sanitation Data'!D92))="","",OFFSET('Sanitation Data'!$D$29,0,10*ROW('Sanitation Data'!D92)))</f>
        <v/>
      </c>
      <c r="CM98" s="369" t="str">
        <f ca="1">+IF(OFFSET('Sanitation Data'!$D$30,0,10*ROW('Sanitation Data'!D92))="","",OFFSET('Sanitation Data'!$D$30,0,10*ROW('Sanitation Data'!D92)))</f>
        <v/>
      </c>
      <c r="CN98" s="369" t="str">
        <f ca="1">+IF(OFFSET('Sanitation Data'!$D$31,0,10*ROW('Sanitation Data'!D92))="","",OFFSET('Sanitation Data'!$D$31,0,10*ROW('Sanitation Data'!D92)))</f>
        <v/>
      </c>
      <c r="CO98" s="369" t="str">
        <f ca="1">+IF(OFFSET('Sanitation Data'!$D$32,0,10*ROW('Sanitation Data'!D92))="","",OFFSET('Sanitation Data'!$D$32,0,10*ROW('Sanitation Data'!D92)))</f>
        <v/>
      </c>
      <c r="CP98" s="369" t="str">
        <f ca="1">+IF(OFFSET('Sanitation Data'!$E$28,0,10*ROW('Sanitation Data'!E92))="","",OFFSET('Sanitation Data'!$E$28,0,10*ROW('Sanitation Data'!E92)))</f>
        <v/>
      </c>
      <c r="CQ98" s="369" t="str">
        <f ca="1">+IF(OFFSET('Sanitation Data'!$E$29,0,10*ROW('Sanitation Data'!E92))="","",OFFSET('Sanitation Data'!$E$29,0,10*ROW('Sanitation Data'!E92)))</f>
        <v/>
      </c>
      <c r="CR98" s="369" t="str">
        <f ca="1">+IF(OFFSET('Sanitation Data'!$E$30,0,10*ROW('Sanitation Data'!E92))="","",OFFSET('Sanitation Data'!$E$30,0,10*ROW('Sanitation Data'!E92)))</f>
        <v/>
      </c>
      <c r="CS98" s="369" t="str">
        <f ca="1">+IF(OFFSET('Sanitation Data'!$E$31,0,10*ROW('Sanitation Data'!E92))="","",OFFSET('Sanitation Data'!$E$31,0,10*ROW('Sanitation Data'!E92)))</f>
        <v/>
      </c>
      <c r="CT98" s="369" t="str">
        <f ca="1">+IF(OFFSET('Sanitation Data'!$E$32,0,10*ROW('Sanitation Data'!E92))="","",OFFSET('Sanitation Data'!$E$32,0,10*ROW('Sanitation Data'!E92)))</f>
        <v/>
      </c>
      <c r="CU98" s="369" t="str">
        <f ca="1">+IF(OFFSET('Sanitation Data'!$F$28,0,10*ROW('Sanitation Data'!F92))="","",OFFSET('Sanitation Data'!$F$28,0,10*ROW('Sanitation Data'!F92)))</f>
        <v/>
      </c>
      <c r="CV98" s="369" t="str">
        <f ca="1">+IF(OFFSET('Sanitation Data'!$F$29,0,10*ROW('Sanitation Data'!F92))="","",OFFSET('Sanitation Data'!$F$29,0,10*ROW('Sanitation Data'!F92)))</f>
        <v/>
      </c>
      <c r="CW98" s="369" t="str">
        <f ca="1">+IF(OFFSET('Sanitation Data'!$F$30,0,10*ROW('Sanitation Data'!F92))="","",OFFSET('Sanitation Data'!$F$30,0,10*ROW('Sanitation Data'!F92)))</f>
        <v/>
      </c>
      <c r="CX98" s="369" t="str">
        <f ca="1">+IF(OFFSET('Sanitation Data'!$F$31,0,10*ROW('Sanitation Data'!F92))="","",OFFSET('Sanitation Data'!$F$31,0,10*ROW('Sanitation Data'!F92)))</f>
        <v/>
      </c>
      <c r="CY98" s="369" t="str">
        <f ca="1">+IF(OFFSET('Sanitation Data'!$F$32,0,10*ROW('Sanitation Data'!F92))="","",OFFSET('Sanitation Data'!$F$32,0,10*ROW('Sanitation Data'!F92)))</f>
        <v/>
      </c>
      <c r="CZ98" s="369" t="str">
        <f ca="1">+IF(OFFSET('Sanitation Data'!$G$28,0,10*ROW('Sanitation Data'!G92))="","",OFFSET('Sanitation Data'!$G$28,0,10*ROW('Sanitation Data'!G92)))</f>
        <v/>
      </c>
      <c r="DA98" s="369" t="str">
        <f ca="1">+IF(OFFSET('Sanitation Data'!$G$29,0,10*ROW('Sanitation Data'!G92))="","",OFFSET('Sanitation Data'!$G$29,0,10*ROW('Sanitation Data'!G92)))</f>
        <v/>
      </c>
      <c r="DB98" s="369" t="str">
        <f ca="1">+IF(OFFSET('Sanitation Data'!$G$30,0,10*ROW('Sanitation Data'!G92))="","",OFFSET('Sanitation Data'!$G$30,0,10*ROW('Sanitation Data'!G92)))</f>
        <v/>
      </c>
      <c r="DC98" s="369" t="str">
        <f ca="1">+IF(OFFSET('Sanitation Data'!$G$31,0,10*ROW('Sanitation Data'!G92))="","",OFFSET('Sanitation Data'!$G$31,0,10*ROW('Sanitation Data'!G92)))</f>
        <v/>
      </c>
      <c r="DD98" s="369" t="str">
        <f ca="1">+IF(OFFSET('Sanitation Data'!$G$32,0,10*ROW('Sanitation Data'!G92))="","",OFFSET('Sanitation Data'!$G$32,0,10*ROW('Sanitation Data'!G92)))</f>
        <v/>
      </c>
      <c r="DE98" s="369" t="str">
        <f ca="1">+IF(OFFSET('Sanitation Data'!$H$28,0,10*ROW('Sanitation Data'!H92))="","",OFFSET('Sanitation Data'!$H$28,0,10*ROW('Sanitation Data'!H92)))</f>
        <v/>
      </c>
      <c r="DF98" s="369" t="str">
        <f ca="1">+IF(OFFSET('Sanitation Data'!$H$29,0,10*ROW('Sanitation Data'!H92))="","",OFFSET('Sanitation Data'!$H$29,0,10*ROW('Sanitation Data'!H92)))</f>
        <v/>
      </c>
      <c r="DG98" s="369" t="str">
        <f ca="1">+IF(OFFSET('Sanitation Data'!$H$30,0,10*ROW('Sanitation Data'!H92))="","",OFFSET('Sanitation Data'!$H$30,0,10*ROW('Sanitation Data'!H92)))</f>
        <v/>
      </c>
      <c r="DH98" s="369" t="str">
        <f ca="1">+IF(OFFSET('Sanitation Data'!$H$31,0,10*ROW('Sanitation Data'!H92))="","",OFFSET('Sanitation Data'!$H$31,0,10*ROW('Sanitation Data'!H92)))</f>
        <v/>
      </c>
      <c r="DI98" s="369" t="str">
        <f ca="1">+IF(OFFSET('Sanitation Data'!$H$32,0,10*ROW('Sanitation Data'!H92))="","",OFFSET('Sanitation Data'!$H$32,0,10*ROW('Sanitation Data'!H92)))</f>
        <v/>
      </c>
      <c r="DJ98" s="369" t="str">
        <f ca="1">+IF(OFFSET('Sanitation Data'!$I$28,0,10*ROW('Sanitation Data'!I92))="","",OFFSET('Sanitation Data'!$I$28,0,10*ROW('Sanitation Data'!I92)))</f>
        <v/>
      </c>
      <c r="DK98" s="369" t="str">
        <f ca="1">+IF(OFFSET('Sanitation Data'!$I$29,0,10*ROW('Sanitation Data'!I92))="","",OFFSET('Sanitation Data'!$I$29,0,10*ROW('Sanitation Data'!I92)))</f>
        <v/>
      </c>
      <c r="DL98" s="369" t="str">
        <f ca="1">+IF(OFFSET('Sanitation Data'!$I$30,0,10*ROW('Sanitation Data'!I92))="","",OFFSET('Sanitation Data'!$I$30,0,10*ROW('Sanitation Data'!I92)))</f>
        <v/>
      </c>
      <c r="DM98" s="369" t="str">
        <f ca="1">+IF(OFFSET('Sanitation Data'!$I$31,0,10*ROW('Sanitation Data'!I92))="","",OFFSET('Sanitation Data'!$I$31,0,10*ROW('Sanitation Data'!I92)))</f>
        <v/>
      </c>
      <c r="DN98" s="369" t="str">
        <f ca="1">+IF(OFFSET('Sanitation Data'!$I$32,0,10*ROW('Sanitation Data'!I92))="","",OFFSET('Sanitation Data'!$I$32,0,10*ROW('Sanitation Data'!I92)))</f>
        <v/>
      </c>
      <c r="DO98" s="369" t="str">
        <f ca="1">+IF(OFFSET('Hygiene Data'!$D$11,0,10*ROW('Hygiene Data'!D92))="","",OFFSET('Hygiene Data'!$D$11,0,10*ROW('Hygiene Data'!D92)))</f>
        <v/>
      </c>
      <c r="DP98" s="369" t="str">
        <f ca="1">+IF(OFFSET('Hygiene Data'!$D$12,0,10*ROW('Hygiene Data'!D92))="","",OFFSET('Hygiene Data'!$D$12,0,10*ROW('Hygiene Data'!D92)))</f>
        <v/>
      </c>
      <c r="DQ98" s="369" t="str">
        <f ca="1">+IF(OFFSET('Hygiene Data'!$D$13,0,10*ROW('Hygiene Data'!D92))="","",OFFSET('Hygiene Data'!$D$13,0,10*ROW('Hygiene Data'!D92)))</f>
        <v/>
      </c>
      <c r="DR98" s="369" t="str">
        <f ca="1">+IF(OFFSET('Hygiene Data'!$E$11,0,10*ROW('Hygiene Data'!E92))="","",OFFSET('Hygiene Data'!$E$11,0,10*ROW('Hygiene Data'!E92)))</f>
        <v/>
      </c>
      <c r="DS98" s="369" t="str">
        <f ca="1">+IF(OFFSET('Hygiene Data'!$E$12,0,10*ROW('Hygiene Data'!E92))="","",OFFSET('Hygiene Data'!$E$12,0,10*ROW('Hygiene Data'!E92)))</f>
        <v/>
      </c>
      <c r="DT98" s="369" t="str">
        <f ca="1">+IF(OFFSET('Hygiene Data'!$E$13,0,10*ROW('Hygiene Data'!E92))="","",OFFSET('Hygiene Data'!$E$13,0,10*ROW('Hygiene Data'!E92)))</f>
        <v/>
      </c>
      <c r="DU98" s="369" t="str">
        <f ca="1">+IF(OFFSET('Hygiene Data'!$F$11,0,10*ROW('Hygiene Data'!F92))="","",OFFSET('Hygiene Data'!$F$11,0,10*ROW('Hygiene Data'!F92)))</f>
        <v/>
      </c>
      <c r="DV98" s="369" t="str">
        <f ca="1">+IF(OFFSET('Hygiene Data'!$F$12,0,10*ROW('Hygiene Data'!F92))="","",OFFSET('Hygiene Data'!$F$12,0,10*ROW('Hygiene Data'!F92)))</f>
        <v/>
      </c>
      <c r="DW98" s="369" t="str">
        <f ca="1">+IF(OFFSET('Hygiene Data'!$F$13,0,10*ROW('Hygiene Data'!F92))="","",OFFSET('Hygiene Data'!$F$13,0,10*ROW('Hygiene Data'!F92)))</f>
        <v/>
      </c>
      <c r="DX98" s="369" t="str">
        <f ca="1">+IF(OFFSET('Hygiene Data'!$G$11,0,10*ROW('Hygiene Data'!G92))="","",OFFSET('Hygiene Data'!$G$11,0,10*ROW('Hygiene Data'!G92)))</f>
        <v/>
      </c>
      <c r="DY98" s="369" t="str">
        <f ca="1">+IF(OFFSET('Hygiene Data'!$G$12,0,10*ROW('Hygiene Data'!G92))="","",OFFSET('Hygiene Data'!$G$12,0,10*ROW('Hygiene Data'!G92)))</f>
        <v/>
      </c>
      <c r="DZ98" s="369" t="str">
        <f ca="1">+IF(OFFSET('Hygiene Data'!$G$13,0,10*ROW('Hygiene Data'!G92))="","",OFFSET('Hygiene Data'!$G$13,0,10*ROW('Hygiene Data'!G92)))</f>
        <v/>
      </c>
      <c r="EA98" s="369" t="str">
        <f ca="1">+IF(OFFSET('Hygiene Data'!$H$11,0,10*ROW('Hygiene Data'!H92))="","",OFFSET('Hygiene Data'!$H$11,0,10*ROW('Hygiene Data'!H92)))</f>
        <v/>
      </c>
      <c r="EB98" s="369" t="str">
        <f ca="1">+IF(OFFSET('Hygiene Data'!$H$12,0,10*ROW('Hygiene Data'!H92))="","",OFFSET('Hygiene Data'!$H$12,0,10*ROW('Hygiene Data'!H92)))</f>
        <v/>
      </c>
      <c r="EC98" s="369" t="str">
        <f ca="1">+IF(OFFSET('Hygiene Data'!$H$13,0,10*ROW('Hygiene Data'!H92))="","",OFFSET('Hygiene Data'!$H$13,0,10*ROW('Hygiene Data'!H92)))</f>
        <v/>
      </c>
      <c r="ED98" s="369" t="str">
        <f ca="1">+IF(OFFSET('Hygiene Data'!$I$11,0,10*ROW('Hygiene Data'!I92))="","",OFFSET('Hygiene Data'!$I$11,0,10*ROW('Hygiene Data'!I92)))</f>
        <v/>
      </c>
      <c r="EE98" s="369" t="str">
        <f ca="1">+IF(OFFSET('Hygiene Data'!$I$12,0,10*ROW('Hygiene Data'!I92))="","",OFFSET('Hygiene Data'!$I$12,0,10*ROW('Hygiene Data'!I92)))</f>
        <v/>
      </c>
      <c r="EF98" s="369" t="str">
        <f ca="1">+IF(OFFSET('Hygiene Data'!$I$13,0,10*ROW('Hygiene Data'!I92))="","",OFFSET('Hygiene Data'!$I$13,0,10*ROW('Hygiene Data'!I92)))</f>
        <v/>
      </c>
    </row>
    <row r="99" spans="1:136" x14ac:dyDescent="0.25">
      <c r="A99" s="478" t="str">
        <f ca="1">+IF(OFFSET('Water Data'!$B$2,0,10*ROW('Water Data'!E93))="","",OFFSET('Water Data'!$B$2,0,10*ROW('Water Data'!E93)))</f>
        <v/>
      </c>
      <c r="B99" s="47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5" t="str">
        <f t="shared" ca="1" si="1"/>
        <v/>
      </c>
      <c r="D99" s="50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9" t="str">
        <f ca="1">+IF(OFFSET('Water Data'!$D$27,0,10*ROW('Water Data'!D93))="","",OFFSET('Water Data'!$D$27,0,10*ROW('Water Data'!D93)))</f>
        <v/>
      </c>
      <c r="BT99" s="369" t="str">
        <f ca="1">+IF(OFFSET('Water Data'!$D$28,0,10*ROW('Water Data'!D93))="","",OFFSET('Water Data'!$D$28,0,10*ROW('Water Data'!D93)))</f>
        <v/>
      </c>
      <c r="BU99" s="369" t="str">
        <f ca="1">+IF(OFFSET('Water Data'!$D$29,0,10*ROW('Water Data'!D93))="","",OFFSET('Water Data'!$D$29,0,10*ROW('Water Data'!D93)))</f>
        <v/>
      </c>
      <c r="BV99" s="369" t="str">
        <f ca="1">+IF(OFFSET('Water Data'!$E$27,0,10*ROW('Water Data'!E93))="","",OFFSET('Water Data'!$E$27,0,10*ROW('Water Data'!E93)))</f>
        <v/>
      </c>
      <c r="BW99" s="369" t="str">
        <f ca="1">+IF(OFFSET('Water Data'!$E$28,0,10*ROW('Water Data'!E93))="","",OFFSET('Water Data'!$E$28,0,10*ROW('Water Data'!E93)))</f>
        <v/>
      </c>
      <c r="BX99" s="369" t="str">
        <f ca="1">+IF(OFFSET('Water Data'!$E$29,0,10*ROW('Water Data'!E93))="","",OFFSET('Water Data'!$E$29,0,10*ROW('Water Data'!E93)))</f>
        <v/>
      </c>
      <c r="BY99" s="369" t="str">
        <f ca="1">+IF(OFFSET('Water Data'!$F$27,0,10*ROW('Water Data'!F93))="","",OFFSET('Water Data'!$F$27,0,10*ROW('Water Data'!F93)))</f>
        <v/>
      </c>
      <c r="BZ99" s="369" t="str">
        <f ca="1">+IF(OFFSET('Water Data'!$F$28,0,10*ROW('Water Data'!F93))="","",OFFSET('Water Data'!$F$28,0,10*ROW('Water Data'!F93)))</f>
        <v/>
      </c>
      <c r="CA99" s="369" t="str">
        <f ca="1">+IF(OFFSET('Water Data'!$F$29,0,10*ROW('Water Data'!F93))="","",OFFSET('Water Data'!$F$29,0,10*ROW('Water Data'!F93)))</f>
        <v/>
      </c>
      <c r="CB99" s="369" t="str">
        <f ca="1">+IF(OFFSET('Water Data'!$G$27,0,10*ROW('Water Data'!G93))="","",OFFSET('Water Data'!$G$27,0,10*ROW('Water Data'!G93)))</f>
        <v/>
      </c>
      <c r="CC99" s="369" t="str">
        <f ca="1">+IF(OFFSET('Water Data'!$G$28,0,10*ROW('Water Data'!G93))="","",OFFSET('Water Data'!$G$28,0,10*ROW('Water Data'!G93)))</f>
        <v/>
      </c>
      <c r="CD99" s="369" t="str">
        <f ca="1">+IF(OFFSET('Water Data'!$G$29,0,10*ROW('Water Data'!G93))="","",OFFSET('Water Data'!$G$29,0,10*ROW('Water Data'!G93)))</f>
        <v/>
      </c>
      <c r="CE99" s="369" t="str">
        <f ca="1">+IF(OFFSET('Water Data'!$H$27,0,10*ROW('Water Data'!H93))="","",OFFSET('Water Data'!$H$27,0,10*ROW('Water Data'!H93)))</f>
        <v/>
      </c>
      <c r="CF99" s="369" t="str">
        <f ca="1">+IF(OFFSET('Water Data'!$H$28,0,10*ROW('Water Data'!H93))="","",OFFSET('Water Data'!$H$28,0,10*ROW('Water Data'!H93)))</f>
        <v/>
      </c>
      <c r="CG99" s="369" t="str">
        <f ca="1">+IF(OFFSET('Water Data'!$H$29,0,10*ROW('Water Data'!H93))="","",OFFSET('Water Data'!$H$29,0,10*ROW('Water Data'!H93)))</f>
        <v/>
      </c>
      <c r="CH99" s="369" t="str">
        <f ca="1">+IF(OFFSET('Water Data'!$I$27,0,10*ROW('Water Data'!I93))="","",OFFSET('Water Data'!$I$27,0,10*ROW('Water Data'!I93)))</f>
        <v/>
      </c>
      <c r="CI99" s="369" t="str">
        <f ca="1">+IF(OFFSET('Water Data'!$I$28,0,10*ROW('Water Data'!I93))="","",OFFSET('Water Data'!$I$28,0,10*ROW('Water Data'!I93)))</f>
        <v/>
      </c>
      <c r="CJ99" s="369" t="str">
        <f ca="1">+IF(OFFSET('Water Data'!$I$29,0,10*ROW('Water Data'!I93))="","",OFFSET('Water Data'!$I$29,0,10*ROW('Water Data'!I93)))</f>
        <v/>
      </c>
      <c r="CK99" s="369" t="str">
        <f ca="1">+IF(OFFSET('Sanitation Data'!$D$28,0,10*ROW('Sanitation Data'!D93))="","",OFFSET('Sanitation Data'!$D$28,0,10*ROW('Sanitation Data'!D93)))</f>
        <v/>
      </c>
      <c r="CL99" s="369" t="str">
        <f ca="1">+IF(OFFSET('Sanitation Data'!$D$29,0,10*ROW('Sanitation Data'!D93))="","",OFFSET('Sanitation Data'!$D$29,0,10*ROW('Sanitation Data'!D93)))</f>
        <v/>
      </c>
      <c r="CM99" s="369" t="str">
        <f ca="1">+IF(OFFSET('Sanitation Data'!$D$30,0,10*ROW('Sanitation Data'!D93))="","",OFFSET('Sanitation Data'!$D$30,0,10*ROW('Sanitation Data'!D93)))</f>
        <v/>
      </c>
      <c r="CN99" s="369" t="str">
        <f ca="1">+IF(OFFSET('Sanitation Data'!$D$31,0,10*ROW('Sanitation Data'!D93))="","",OFFSET('Sanitation Data'!$D$31,0,10*ROW('Sanitation Data'!D93)))</f>
        <v/>
      </c>
      <c r="CO99" s="369" t="str">
        <f ca="1">+IF(OFFSET('Sanitation Data'!$D$32,0,10*ROW('Sanitation Data'!D93))="","",OFFSET('Sanitation Data'!$D$32,0,10*ROW('Sanitation Data'!D93)))</f>
        <v/>
      </c>
      <c r="CP99" s="369" t="str">
        <f ca="1">+IF(OFFSET('Sanitation Data'!$E$28,0,10*ROW('Sanitation Data'!E93))="","",OFFSET('Sanitation Data'!$E$28,0,10*ROW('Sanitation Data'!E93)))</f>
        <v/>
      </c>
      <c r="CQ99" s="369" t="str">
        <f ca="1">+IF(OFFSET('Sanitation Data'!$E$29,0,10*ROW('Sanitation Data'!E93))="","",OFFSET('Sanitation Data'!$E$29,0,10*ROW('Sanitation Data'!E93)))</f>
        <v/>
      </c>
      <c r="CR99" s="369" t="str">
        <f ca="1">+IF(OFFSET('Sanitation Data'!$E$30,0,10*ROW('Sanitation Data'!E93))="","",OFFSET('Sanitation Data'!$E$30,0,10*ROW('Sanitation Data'!E93)))</f>
        <v/>
      </c>
      <c r="CS99" s="369" t="str">
        <f ca="1">+IF(OFFSET('Sanitation Data'!$E$31,0,10*ROW('Sanitation Data'!E93))="","",OFFSET('Sanitation Data'!$E$31,0,10*ROW('Sanitation Data'!E93)))</f>
        <v/>
      </c>
      <c r="CT99" s="369" t="str">
        <f ca="1">+IF(OFFSET('Sanitation Data'!$E$32,0,10*ROW('Sanitation Data'!E93))="","",OFFSET('Sanitation Data'!$E$32,0,10*ROW('Sanitation Data'!E93)))</f>
        <v/>
      </c>
      <c r="CU99" s="369" t="str">
        <f ca="1">+IF(OFFSET('Sanitation Data'!$F$28,0,10*ROW('Sanitation Data'!F93))="","",OFFSET('Sanitation Data'!$F$28,0,10*ROW('Sanitation Data'!F93)))</f>
        <v/>
      </c>
      <c r="CV99" s="369" t="str">
        <f ca="1">+IF(OFFSET('Sanitation Data'!$F$29,0,10*ROW('Sanitation Data'!F93))="","",OFFSET('Sanitation Data'!$F$29,0,10*ROW('Sanitation Data'!F93)))</f>
        <v/>
      </c>
      <c r="CW99" s="369" t="str">
        <f ca="1">+IF(OFFSET('Sanitation Data'!$F$30,0,10*ROW('Sanitation Data'!F93))="","",OFFSET('Sanitation Data'!$F$30,0,10*ROW('Sanitation Data'!F93)))</f>
        <v/>
      </c>
      <c r="CX99" s="369" t="str">
        <f ca="1">+IF(OFFSET('Sanitation Data'!$F$31,0,10*ROW('Sanitation Data'!F93))="","",OFFSET('Sanitation Data'!$F$31,0,10*ROW('Sanitation Data'!F93)))</f>
        <v/>
      </c>
      <c r="CY99" s="369" t="str">
        <f ca="1">+IF(OFFSET('Sanitation Data'!$F$32,0,10*ROW('Sanitation Data'!F93))="","",OFFSET('Sanitation Data'!$F$32,0,10*ROW('Sanitation Data'!F93)))</f>
        <v/>
      </c>
      <c r="CZ99" s="369" t="str">
        <f ca="1">+IF(OFFSET('Sanitation Data'!$G$28,0,10*ROW('Sanitation Data'!G93))="","",OFFSET('Sanitation Data'!$G$28,0,10*ROW('Sanitation Data'!G93)))</f>
        <v/>
      </c>
      <c r="DA99" s="369" t="str">
        <f ca="1">+IF(OFFSET('Sanitation Data'!$G$29,0,10*ROW('Sanitation Data'!G93))="","",OFFSET('Sanitation Data'!$G$29,0,10*ROW('Sanitation Data'!G93)))</f>
        <v/>
      </c>
      <c r="DB99" s="369" t="str">
        <f ca="1">+IF(OFFSET('Sanitation Data'!$G$30,0,10*ROW('Sanitation Data'!G93))="","",OFFSET('Sanitation Data'!$G$30,0,10*ROW('Sanitation Data'!G93)))</f>
        <v/>
      </c>
      <c r="DC99" s="369" t="str">
        <f ca="1">+IF(OFFSET('Sanitation Data'!$G$31,0,10*ROW('Sanitation Data'!G93))="","",OFFSET('Sanitation Data'!$G$31,0,10*ROW('Sanitation Data'!G93)))</f>
        <v/>
      </c>
      <c r="DD99" s="369" t="str">
        <f ca="1">+IF(OFFSET('Sanitation Data'!$G$32,0,10*ROW('Sanitation Data'!G93))="","",OFFSET('Sanitation Data'!$G$32,0,10*ROW('Sanitation Data'!G93)))</f>
        <v/>
      </c>
      <c r="DE99" s="369" t="str">
        <f ca="1">+IF(OFFSET('Sanitation Data'!$H$28,0,10*ROW('Sanitation Data'!H93))="","",OFFSET('Sanitation Data'!$H$28,0,10*ROW('Sanitation Data'!H93)))</f>
        <v/>
      </c>
      <c r="DF99" s="369" t="str">
        <f ca="1">+IF(OFFSET('Sanitation Data'!$H$29,0,10*ROW('Sanitation Data'!H93))="","",OFFSET('Sanitation Data'!$H$29,0,10*ROW('Sanitation Data'!H93)))</f>
        <v/>
      </c>
      <c r="DG99" s="369" t="str">
        <f ca="1">+IF(OFFSET('Sanitation Data'!$H$30,0,10*ROW('Sanitation Data'!H93))="","",OFFSET('Sanitation Data'!$H$30,0,10*ROW('Sanitation Data'!H93)))</f>
        <v/>
      </c>
      <c r="DH99" s="369" t="str">
        <f ca="1">+IF(OFFSET('Sanitation Data'!$H$31,0,10*ROW('Sanitation Data'!H93))="","",OFFSET('Sanitation Data'!$H$31,0,10*ROW('Sanitation Data'!H93)))</f>
        <v/>
      </c>
      <c r="DI99" s="369" t="str">
        <f ca="1">+IF(OFFSET('Sanitation Data'!$H$32,0,10*ROW('Sanitation Data'!H93))="","",OFFSET('Sanitation Data'!$H$32,0,10*ROW('Sanitation Data'!H93)))</f>
        <v/>
      </c>
      <c r="DJ99" s="369" t="str">
        <f ca="1">+IF(OFFSET('Sanitation Data'!$I$28,0,10*ROW('Sanitation Data'!I93))="","",OFFSET('Sanitation Data'!$I$28,0,10*ROW('Sanitation Data'!I93)))</f>
        <v/>
      </c>
      <c r="DK99" s="369" t="str">
        <f ca="1">+IF(OFFSET('Sanitation Data'!$I$29,0,10*ROW('Sanitation Data'!I93))="","",OFFSET('Sanitation Data'!$I$29,0,10*ROW('Sanitation Data'!I93)))</f>
        <v/>
      </c>
      <c r="DL99" s="369" t="str">
        <f ca="1">+IF(OFFSET('Sanitation Data'!$I$30,0,10*ROW('Sanitation Data'!I93))="","",OFFSET('Sanitation Data'!$I$30,0,10*ROW('Sanitation Data'!I93)))</f>
        <v/>
      </c>
      <c r="DM99" s="369" t="str">
        <f ca="1">+IF(OFFSET('Sanitation Data'!$I$31,0,10*ROW('Sanitation Data'!I93))="","",OFFSET('Sanitation Data'!$I$31,0,10*ROW('Sanitation Data'!I93)))</f>
        <v/>
      </c>
      <c r="DN99" s="369" t="str">
        <f ca="1">+IF(OFFSET('Sanitation Data'!$I$32,0,10*ROW('Sanitation Data'!I93))="","",OFFSET('Sanitation Data'!$I$32,0,10*ROW('Sanitation Data'!I93)))</f>
        <v/>
      </c>
      <c r="DO99" s="369" t="str">
        <f ca="1">+IF(OFFSET('Hygiene Data'!$D$11,0,10*ROW('Hygiene Data'!D93))="","",OFFSET('Hygiene Data'!$D$11,0,10*ROW('Hygiene Data'!D93)))</f>
        <v/>
      </c>
      <c r="DP99" s="369" t="str">
        <f ca="1">+IF(OFFSET('Hygiene Data'!$D$12,0,10*ROW('Hygiene Data'!D93))="","",OFFSET('Hygiene Data'!$D$12,0,10*ROW('Hygiene Data'!D93)))</f>
        <v/>
      </c>
      <c r="DQ99" s="369" t="str">
        <f ca="1">+IF(OFFSET('Hygiene Data'!$D$13,0,10*ROW('Hygiene Data'!D93))="","",OFFSET('Hygiene Data'!$D$13,0,10*ROW('Hygiene Data'!D93)))</f>
        <v/>
      </c>
      <c r="DR99" s="369" t="str">
        <f ca="1">+IF(OFFSET('Hygiene Data'!$E$11,0,10*ROW('Hygiene Data'!E93))="","",OFFSET('Hygiene Data'!$E$11,0,10*ROW('Hygiene Data'!E93)))</f>
        <v/>
      </c>
      <c r="DS99" s="369" t="str">
        <f ca="1">+IF(OFFSET('Hygiene Data'!$E$12,0,10*ROW('Hygiene Data'!E93))="","",OFFSET('Hygiene Data'!$E$12,0,10*ROW('Hygiene Data'!E93)))</f>
        <v/>
      </c>
      <c r="DT99" s="369" t="str">
        <f ca="1">+IF(OFFSET('Hygiene Data'!$E$13,0,10*ROW('Hygiene Data'!E93))="","",OFFSET('Hygiene Data'!$E$13,0,10*ROW('Hygiene Data'!E93)))</f>
        <v/>
      </c>
      <c r="DU99" s="369" t="str">
        <f ca="1">+IF(OFFSET('Hygiene Data'!$F$11,0,10*ROW('Hygiene Data'!F93))="","",OFFSET('Hygiene Data'!$F$11,0,10*ROW('Hygiene Data'!F93)))</f>
        <v/>
      </c>
      <c r="DV99" s="369" t="str">
        <f ca="1">+IF(OFFSET('Hygiene Data'!$F$12,0,10*ROW('Hygiene Data'!F93))="","",OFFSET('Hygiene Data'!$F$12,0,10*ROW('Hygiene Data'!F93)))</f>
        <v/>
      </c>
      <c r="DW99" s="369" t="str">
        <f ca="1">+IF(OFFSET('Hygiene Data'!$F$13,0,10*ROW('Hygiene Data'!F93))="","",OFFSET('Hygiene Data'!$F$13,0,10*ROW('Hygiene Data'!F93)))</f>
        <v/>
      </c>
      <c r="DX99" s="369" t="str">
        <f ca="1">+IF(OFFSET('Hygiene Data'!$G$11,0,10*ROW('Hygiene Data'!G93))="","",OFFSET('Hygiene Data'!$G$11,0,10*ROW('Hygiene Data'!G93)))</f>
        <v/>
      </c>
      <c r="DY99" s="369" t="str">
        <f ca="1">+IF(OFFSET('Hygiene Data'!$G$12,0,10*ROW('Hygiene Data'!G93))="","",OFFSET('Hygiene Data'!$G$12,0,10*ROW('Hygiene Data'!G93)))</f>
        <v/>
      </c>
      <c r="DZ99" s="369" t="str">
        <f ca="1">+IF(OFFSET('Hygiene Data'!$G$13,0,10*ROW('Hygiene Data'!G93))="","",OFFSET('Hygiene Data'!$G$13,0,10*ROW('Hygiene Data'!G93)))</f>
        <v/>
      </c>
      <c r="EA99" s="369" t="str">
        <f ca="1">+IF(OFFSET('Hygiene Data'!$H$11,0,10*ROW('Hygiene Data'!H93))="","",OFFSET('Hygiene Data'!$H$11,0,10*ROW('Hygiene Data'!H93)))</f>
        <v/>
      </c>
      <c r="EB99" s="369" t="str">
        <f ca="1">+IF(OFFSET('Hygiene Data'!$H$12,0,10*ROW('Hygiene Data'!H93))="","",OFFSET('Hygiene Data'!$H$12,0,10*ROW('Hygiene Data'!H93)))</f>
        <v/>
      </c>
      <c r="EC99" s="369" t="str">
        <f ca="1">+IF(OFFSET('Hygiene Data'!$H$13,0,10*ROW('Hygiene Data'!H93))="","",OFFSET('Hygiene Data'!$H$13,0,10*ROW('Hygiene Data'!H93)))</f>
        <v/>
      </c>
      <c r="ED99" s="369" t="str">
        <f ca="1">+IF(OFFSET('Hygiene Data'!$I$11,0,10*ROW('Hygiene Data'!I93))="","",OFFSET('Hygiene Data'!$I$11,0,10*ROW('Hygiene Data'!I93)))</f>
        <v/>
      </c>
      <c r="EE99" s="369" t="str">
        <f ca="1">+IF(OFFSET('Hygiene Data'!$I$12,0,10*ROW('Hygiene Data'!I93))="","",OFFSET('Hygiene Data'!$I$12,0,10*ROW('Hygiene Data'!I93)))</f>
        <v/>
      </c>
      <c r="EF99" s="369" t="str">
        <f ca="1">+IF(OFFSET('Hygiene Data'!$I$13,0,10*ROW('Hygiene Data'!I93))="","",OFFSET('Hygiene Data'!$I$13,0,10*ROW('Hygiene Data'!I93)))</f>
        <v/>
      </c>
    </row>
    <row r="100" spans="1:136" x14ac:dyDescent="0.25">
      <c r="A100" s="478" t="str">
        <f ca="1">+IF(OFFSET('Water Data'!$B$2,0,10*ROW('Water Data'!E94))="","",OFFSET('Water Data'!$B$2,0,10*ROW('Water Data'!E94)))</f>
        <v/>
      </c>
      <c r="B100" s="47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5" t="str">
        <f t="shared" ca="1" si="1"/>
        <v/>
      </c>
      <c r="D100" s="50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9" t="str">
        <f ca="1">+IF(OFFSET('Water Data'!$D$27,0,10*ROW('Water Data'!D94))="","",OFFSET('Water Data'!$D$27,0,10*ROW('Water Data'!D94)))</f>
        <v/>
      </c>
      <c r="BT100" s="369" t="str">
        <f ca="1">+IF(OFFSET('Water Data'!$D$28,0,10*ROW('Water Data'!D94))="","",OFFSET('Water Data'!$D$28,0,10*ROW('Water Data'!D94)))</f>
        <v/>
      </c>
      <c r="BU100" s="369" t="str">
        <f ca="1">+IF(OFFSET('Water Data'!$D$29,0,10*ROW('Water Data'!D94))="","",OFFSET('Water Data'!$D$29,0,10*ROW('Water Data'!D94)))</f>
        <v/>
      </c>
      <c r="BV100" s="369" t="str">
        <f ca="1">+IF(OFFSET('Water Data'!$E$27,0,10*ROW('Water Data'!E94))="","",OFFSET('Water Data'!$E$27,0,10*ROW('Water Data'!E94)))</f>
        <v/>
      </c>
      <c r="BW100" s="369" t="str">
        <f ca="1">+IF(OFFSET('Water Data'!$E$28,0,10*ROW('Water Data'!E94))="","",OFFSET('Water Data'!$E$28,0,10*ROW('Water Data'!E94)))</f>
        <v/>
      </c>
      <c r="BX100" s="369" t="str">
        <f ca="1">+IF(OFFSET('Water Data'!$E$29,0,10*ROW('Water Data'!E94))="","",OFFSET('Water Data'!$E$29,0,10*ROW('Water Data'!E94)))</f>
        <v/>
      </c>
      <c r="BY100" s="369" t="str">
        <f ca="1">+IF(OFFSET('Water Data'!$F$27,0,10*ROW('Water Data'!F94))="","",OFFSET('Water Data'!$F$27,0,10*ROW('Water Data'!F94)))</f>
        <v/>
      </c>
      <c r="BZ100" s="369" t="str">
        <f ca="1">+IF(OFFSET('Water Data'!$F$28,0,10*ROW('Water Data'!F94))="","",OFFSET('Water Data'!$F$28,0,10*ROW('Water Data'!F94)))</f>
        <v/>
      </c>
      <c r="CA100" s="369" t="str">
        <f ca="1">+IF(OFFSET('Water Data'!$F$29,0,10*ROW('Water Data'!F94))="","",OFFSET('Water Data'!$F$29,0,10*ROW('Water Data'!F94)))</f>
        <v/>
      </c>
      <c r="CB100" s="369" t="str">
        <f ca="1">+IF(OFFSET('Water Data'!$G$27,0,10*ROW('Water Data'!G94))="","",OFFSET('Water Data'!$G$27,0,10*ROW('Water Data'!G94)))</f>
        <v/>
      </c>
      <c r="CC100" s="369" t="str">
        <f ca="1">+IF(OFFSET('Water Data'!$G$28,0,10*ROW('Water Data'!G94))="","",OFFSET('Water Data'!$G$28,0,10*ROW('Water Data'!G94)))</f>
        <v/>
      </c>
      <c r="CD100" s="369" t="str">
        <f ca="1">+IF(OFFSET('Water Data'!$G$29,0,10*ROW('Water Data'!G94))="","",OFFSET('Water Data'!$G$29,0,10*ROW('Water Data'!G94)))</f>
        <v/>
      </c>
      <c r="CE100" s="369" t="str">
        <f ca="1">+IF(OFFSET('Water Data'!$H$27,0,10*ROW('Water Data'!H94))="","",OFFSET('Water Data'!$H$27,0,10*ROW('Water Data'!H94)))</f>
        <v/>
      </c>
      <c r="CF100" s="369" t="str">
        <f ca="1">+IF(OFFSET('Water Data'!$H$28,0,10*ROW('Water Data'!H94))="","",OFFSET('Water Data'!$H$28,0,10*ROW('Water Data'!H94)))</f>
        <v/>
      </c>
      <c r="CG100" s="369" t="str">
        <f ca="1">+IF(OFFSET('Water Data'!$H$29,0,10*ROW('Water Data'!H94))="","",OFFSET('Water Data'!$H$29,0,10*ROW('Water Data'!H94)))</f>
        <v/>
      </c>
      <c r="CH100" s="369" t="str">
        <f ca="1">+IF(OFFSET('Water Data'!$I$27,0,10*ROW('Water Data'!I94))="","",OFFSET('Water Data'!$I$27,0,10*ROW('Water Data'!I94)))</f>
        <v/>
      </c>
      <c r="CI100" s="369" t="str">
        <f ca="1">+IF(OFFSET('Water Data'!$I$28,0,10*ROW('Water Data'!I94))="","",OFFSET('Water Data'!$I$28,0,10*ROW('Water Data'!I94)))</f>
        <v/>
      </c>
      <c r="CJ100" s="369" t="str">
        <f ca="1">+IF(OFFSET('Water Data'!$I$29,0,10*ROW('Water Data'!I94))="","",OFFSET('Water Data'!$I$29,0,10*ROW('Water Data'!I94)))</f>
        <v/>
      </c>
      <c r="CK100" s="369" t="str">
        <f ca="1">+IF(OFFSET('Sanitation Data'!$D$28,0,10*ROW('Sanitation Data'!D94))="","",OFFSET('Sanitation Data'!$D$28,0,10*ROW('Sanitation Data'!D94)))</f>
        <v/>
      </c>
      <c r="CL100" s="369" t="str">
        <f ca="1">+IF(OFFSET('Sanitation Data'!$D$29,0,10*ROW('Sanitation Data'!D94))="","",OFFSET('Sanitation Data'!$D$29,0,10*ROW('Sanitation Data'!D94)))</f>
        <v/>
      </c>
      <c r="CM100" s="369" t="str">
        <f ca="1">+IF(OFFSET('Sanitation Data'!$D$30,0,10*ROW('Sanitation Data'!D94))="","",OFFSET('Sanitation Data'!$D$30,0,10*ROW('Sanitation Data'!D94)))</f>
        <v/>
      </c>
      <c r="CN100" s="369" t="str">
        <f ca="1">+IF(OFFSET('Sanitation Data'!$D$31,0,10*ROW('Sanitation Data'!D94))="","",OFFSET('Sanitation Data'!$D$31,0,10*ROW('Sanitation Data'!D94)))</f>
        <v/>
      </c>
      <c r="CO100" s="369" t="str">
        <f ca="1">+IF(OFFSET('Sanitation Data'!$D$32,0,10*ROW('Sanitation Data'!D94))="","",OFFSET('Sanitation Data'!$D$32,0,10*ROW('Sanitation Data'!D94)))</f>
        <v/>
      </c>
      <c r="CP100" s="369" t="str">
        <f ca="1">+IF(OFFSET('Sanitation Data'!$E$28,0,10*ROW('Sanitation Data'!E94))="","",OFFSET('Sanitation Data'!$E$28,0,10*ROW('Sanitation Data'!E94)))</f>
        <v/>
      </c>
      <c r="CQ100" s="369" t="str">
        <f ca="1">+IF(OFFSET('Sanitation Data'!$E$29,0,10*ROW('Sanitation Data'!E94))="","",OFFSET('Sanitation Data'!$E$29,0,10*ROW('Sanitation Data'!E94)))</f>
        <v/>
      </c>
      <c r="CR100" s="369" t="str">
        <f ca="1">+IF(OFFSET('Sanitation Data'!$E$30,0,10*ROW('Sanitation Data'!E94))="","",OFFSET('Sanitation Data'!$E$30,0,10*ROW('Sanitation Data'!E94)))</f>
        <v/>
      </c>
      <c r="CS100" s="369" t="str">
        <f ca="1">+IF(OFFSET('Sanitation Data'!$E$31,0,10*ROW('Sanitation Data'!E94))="","",OFFSET('Sanitation Data'!$E$31,0,10*ROW('Sanitation Data'!E94)))</f>
        <v/>
      </c>
      <c r="CT100" s="369" t="str">
        <f ca="1">+IF(OFFSET('Sanitation Data'!$E$32,0,10*ROW('Sanitation Data'!E94))="","",OFFSET('Sanitation Data'!$E$32,0,10*ROW('Sanitation Data'!E94)))</f>
        <v/>
      </c>
      <c r="CU100" s="369" t="str">
        <f ca="1">+IF(OFFSET('Sanitation Data'!$F$28,0,10*ROW('Sanitation Data'!F94))="","",OFFSET('Sanitation Data'!$F$28,0,10*ROW('Sanitation Data'!F94)))</f>
        <v/>
      </c>
      <c r="CV100" s="369" t="str">
        <f ca="1">+IF(OFFSET('Sanitation Data'!$F$29,0,10*ROW('Sanitation Data'!F94))="","",OFFSET('Sanitation Data'!$F$29,0,10*ROW('Sanitation Data'!F94)))</f>
        <v/>
      </c>
      <c r="CW100" s="369" t="str">
        <f ca="1">+IF(OFFSET('Sanitation Data'!$F$30,0,10*ROW('Sanitation Data'!F94))="","",OFFSET('Sanitation Data'!$F$30,0,10*ROW('Sanitation Data'!F94)))</f>
        <v/>
      </c>
      <c r="CX100" s="369" t="str">
        <f ca="1">+IF(OFFSET('Sanitation Data'!$F$31,0,10*ROW('Sanitation Data'!F94))="","",OFFSET('Sanitation Data'!$F$31,0,10*ROW('Sanitation Data'!F94)))</f>
        <v/>
      </c>
      <c r="CY100" s="369" t="str">
        <f ca="1">+IF(OFFSET('Sanitation Data'!$F$32,0,10*ROW('Sanitation Data'!F94))="","",OFFSET('Sanitation Data'!$F$32,0,10*ROW('Sanitation Data'!F94)))</f>
        <v/>
      </c>
      <c r="CZ100" s="369" t="str">
        <f ca="1">+IF(OFFSET('Sanitation Data'!$G$28,0,10*ROW('Sanitation Data'!G94))="","",OFFSET('Sanitation Data'!$G$28,0,10*ROW('Sanitation Data'!G94)))</f>
        <v/>
      </c>
      <c r="DA100" s="369" t="str">
        <f ca="1">+IF(OFFSET('Sanitation Data'!$G$29,0,10*ROW('Sanitation Data'!G94))="","",OFFSET('Sanitation Data'!$G$29,0,10*ROW('Sanitation Data'!G94)))</f>
        <v/>
      </c>
      <c r="DB100" s="369" t="str">
        <f ca="1">+IF(OFFSET('Sanitation Data'!$G$30,0,10*ROW('Sanitation Data'!G94))="","",OFFSET('Sanitation Data'!$G$30,0,10*ROW('Sanitation Data'!G94)))</f>
        <v/>
      </c>
      <c r="DC100" s="369" t="str">
        <f ca="1">+IF(OFFSET('Sanitation Data'!$G$31,0,10*ROW('Sanitation Data'!G94))="","",OFFSET('Sanitation Data'!$G$31,0,10*ROW('Sanitation Data'!G94)))</f>
        <v/>
      </c>
      <c r="DD100" s="369" t="str">
        <f ca="1">+IF(OFFSET('Sanitation Data'!$G$32,0,10*ROW('Sanitation Data'!G94))="","",OFFSET('Sanitation Data'!$G$32,0,10*ROW('Sanitation Data'!G94)))</f>
        <v/>
      </c>
      <c r="DE100" s="369" t="str">
        <f ca="1">+IF(OFFSET('Sanitation Data'!$H$28,0,10*ROW('Sanitation Data'!H94))="","",OFFSET('Sanitation Data'!$H$28,0,10*ROW('Sanitation Data'!H94)))</f>
        <v/>
      </c>
      <c r="DF100" s="369" t="str">
        <f ca="1">+IF(OFFSET('Sanitation Data'!$H$29,0,10*ROW('Sanitation Data'!H94))="","",OFFSET('Sanitation Data'!$H$29,0,10*ROW('Sanitation Data'!H94)))</f>
        <v/>
      </c>
      <c r="DG100" s="369" t="str">
        <f ca="1">+IF(OFFSET('Sanitation Data'!$H$30,0,10*ROW('Sanitation Data'!H94))="","",OFFSET('Sanitation Data'!$H$30,0,10*ROW('Sanitation Data'!H94)))</f>
        <v/>
      </c>
      <c r="DH100" s="369" t="str">
        <f ca="1">+IF(OFFSET('Sanitation Data'!$H$31,0,10*ROW('Sanitation Data'!H94))="","",OFFSET('Sanitation Data'!$H$31,0,10*ROW('Sanitation Data'!H94)))</f>
        <v/>
      </c>
      <c r="DI100" s="369" t="str">
        <f ca="1">+IF(OFFSET('Sanitation Data'!$H$32,0,10*ROW('Sanitation Data'!H94))="","",OFFSET('Sanitation Data'!$H$32,0,10*ROW('Sanitation Data'!H94)))</f>
        <v/>
      </c>
      <c r="DJ100" s="369" t="str">
        <f ca="1">+IF(OFFSET('Sanitation Data'!$I$28,0,10*ROW('Sanitation Data'!I94))="","",OFFSET('Sanitation Data'!$I$28,0,10*ROW('Sanitation Data'!I94)))</f>
        <v/>
      </c>
      <c r="DK100" s="369" t="str">
        <f ca="1">+IF(OFFSET('Sanitation Data'!$I$29,0,10*ROW('Sanitation Data'!I94))="","",OFFSET('Sanitation Data'!$I$29,0,10*ROW('Sanitation Data'!I94)))</f>
        <v/>
      </c>
      <c r="DL100" s="369" t="str">
        <f ca="1">+IF(OFFSET('Sanitation Data'!$I$30,0,10*ROW('Sanitation Data'!I94))="","",OFFSET('Sanitation Data'!$I$30,0,10*ROW('Sanitation Data'!I94)))</f>
        <v/>
      </c>
      <c r="DM100" s="369" t="str">
        <f ca="1">+IF(OFFSET('Sanitation Data'!$I$31,0,10*ROW('Sanitation Data'!I94))="","",OFFSET('Sanitation Data'!$I$31,0,10*ROW('Sanitation Data'!I94)))</f>
        <v/>
      </c>
      <c r="DN100" s="369" t="str">
        <f ca="1">+IF(OFFSET('Sanitation Data'!$I$32,0,10*ROW('Sanitation Data'!I94))="","",OFFSET('Sanitation Data'!$I$32,0,10*ROW('Sanitation Data'!I94)))</f>
        <v/>
      </c>
      <c r="DO100" s="369" t="str">
        <f ca="1">+IF(OFFSET('Hygiene Data'!$D$11,0,10*ROW('Hygiene Data'!D94))="","",OFFSET('Hygiene Data'!$D$11,0,10*ROW('Hygiene Data'!D94)))</f>
        <v/>
      </c>
      <c r="DP100" s="369" t="str">
        <f ca="1">+IF(OFFSET('Hygiene Data'!$D$12,0,10*ROW('Hygiene Data'!D94))="","",OFFSET('Hygiene Data'!$D$12,0,10*ROW('Hygiene Data'!D94)))</f>
        <v/>
      </c>
      <c r="DQ100" s="369" t="str">
        <f ca="1">+IF(OFFSET('Hygiene Data'!$D$13,0,10*ROW('Hygiene Data'!D94))="","",OFFSET('Hygiene Data'!$D$13,0,10*ROW('Hygiene Data'!D94)))</f>
        <v/>
      </c>
      <c r="DR100" s="369" t="str">
        <f ca="1">+IF(OFFSET('Hygiene Data'!$E$11,0,10*ROW('Hygiene Data'!E94))="","",OFFSET('Hygiene Data'!$E$11,0,10*ROW('Hygiene Data'!E94)))</f>
        <v/>
      </c>
      <c r="DS100" s="369" t="str">
        <f ca="1">+IF(OFFSET('Hygiene Data'!$E$12,0,10*ROW('Hygiene Data'!E94))="","",OFFSET('Hygiene Data'!$E$12,0,10*ROW('Hygiene Data'!E94)))</f>
        <v/>
      </c>
      <c r="DT100" s="369" t="str">
        <f ca="1">+IF(OFFSET('Hygiene Data'!$E$13,0,10*ROW('Hygiene Data'!E94))="","",OFFSET('Hygiene Data'!$E$13,0,10*ROW('Hygiene Data'!E94)))</f>
        <v/>
      </c>
      <c r="DU100" s="369" t="str">
        <f ca="1">+IF(OFFSET('Hygiene Data'!$F$11,0,10*ROW('Hygiene Data'!F94))="","",OFFSET('Hygiene Data'!$F$11,0,10*ROW('Hygiene Data'!F94)))</f>
        <v/>
      </c>
      <c r="DV100" s="369" t="str">
        <f ca="1">+IF(OFFSET('Hygiene Data'!$F$12,0,10*ROW('Hygiene Data'!F94))="","",OFFSET('Hygiene Data'!$F$12,0,10*ROW('Hygiene Data'!F94)))</f>
        <v/>
      </c>
      <c r="DW100" s="369" t="str">
        <f ca="1">+IF(OFFSET('Hygiene Data'!$F$13,0,10*ROW('Hygiene Data'!F94))="","",OFFSET('Hygiene Data'!$F$13,0,10*ROW('Hygiene Data'!F94)))</f>
        <v/>
      </c>
      <c r="DX100" s="369" t="str">
        <f ca="1">+IF(OFFSET('Hygiene Data'!$G$11,0,10*ROW('Hygiene Data'!G94))="","",OFFSET('Hygiene Data'!$G$11,0,10*ROW('Hygiene Data'!G94)))</f>
        <v/>
      </c>
      <c r="DY100" s="369" t="str">
        <f ca="1">+IF(OFFSET('Hygiene Data'!$G$12,0,10*ROW('Hygiene Data'!G94))="","",OFFSET('Hygiene Data'!$G$12,0,10*ROW('Hygiene Data'!G94)))</f>
        <v/>
      </c>
      <c r="DZ100" s="369" t="str">
        <f ca="1">+IF(OFFSET('Hygiene Data'!$G$13,0,10*ROW('Hygiene Data'!G94))="","",OFFSET('Hygiene Data'!$G$13,0,10*ROW('Hygiene Data'!G94)))</f>
        <v/>
      </c>
      <c r="EA100" s="369" t="str">
        <f ca="1">+IF(OFFSET('Hygiene Data'!$H$11,0,10*ROW('Hygiene Data'!H94))="","",OFFSET('Hygiene Data'!$H$11,0,10*ROW('Hygiene Data'!H94)))</f>
        <v/>
      </c>
      <c r="EB100" s="369" t="str">
        <f ca="1">+IF(OFFSET('Hygiene Data'!$H$12,0,10*ROW('Hygiene Data'!H94))="","",OFFSET('Hygiene Data'!$H$12,0,10*ROW('Hygiene Data'!H94)))</f>
        <v/>
      </c>
      <c r="EC100" s="369" t="str">
        <f ca="1">+IF(OFFSET('Hygiene Data'!$H$13,0,10*ROW('Hygiene Data'!H94))="","",OFFSET('Hygiene Data'!$H$13,0,10*ROW('Hygiene Data'!H94)))</f>
        <v/>
      </c>
      <c r="ED100" s="369" t="str">
        <f ca="1">+IF(OFFSET('Hygiene Data'!$I$11,0,10*ROW('Hygiene Data'!I94))="","",OFFSET('Hygiene Data'!$I$11,0,10*ROW('Hygiene Data'!I94)))</f>
        <v/>
      </c>
      <c r="EE100" s="369" t="str">
        <f ca="1">+IF(OFFSET('Hygiene Data'!$I$12,0,10*ROW('Hygiene Data'!I94))="","",OFFSET('Hygiene Data'!$I$12,0,10*ROW('Hygiene Data'!I94)))</f>
        <v/>
      </c>
      <c r="EF100" s="369" t="str">
        <f ca="1">+IF(OFFSET('Hygiene Data'!$I$13,0,10*ROW('Hygiene Data'!I94))="","",OFFSET('Hygiene Data'!$I$13,0,10*ROW('Hygiene Data'!I94)))</f>
        <v/>
      </c>
    </row>
    <row r="101" spans="1:136" x14ac:dyDescent="0.25">
      <c r="A101" s="478" t="str">
        <f ca="1">+IF(OFFSET('Water Data'!$B$2,0,10*ROW('Water Data'!E95))="","",OFFSET('Water Data'!$B$2,0,10*ROW('Water Data'!E95)))</f>
        <v/>
      </c>
      <c r="B101" s="47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5" t="str">
        <f t="shared" ca="1" si="1"/>
        <v/>
      </c>
      <c r="D101" s="50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9" t="str">
        <f ca="1">+IF(OFFSET('Water Data'!$D$27,0,10*ROW('Water Data'!D95))="","",OFFSET('Water Data'!$D$27,0,10*ROW('Water Data'!D95)))</f>
        <v/>
      </c>
      <c r="BT101" s="369" t="str">
        <f ca="1">+IF(OFFSET('Water Data'!$D$28,0,10*ROW('Water Data'!D95))="","",OFFSET('Water Data'!$D$28,0,10*ROW('Water Data'!D95)))</f>
        <v/>
      </c>
      <c r="BU101" s="369" t="str">
        <f ca="1">+IF(OFFSET('Water Data'!$D$29,0,10*ROW('Water Data'!D95))="","",OFFSET('Water Data'!$D$29,0,10*ROW('Water Data'!D95)))</f>
        <v/>
      </c>
      <c r="BV101" s="369" t="str">
        <f ca="1">+IF(OFFSET('Water Data'!$E$27,0,10*ROW('Water Data'!E95))="","",OFFSET('Water Data'!$E$27,0,10*ROW('Water Data'!E95)))</f>
        <v/>
      </c>
      <c r="BW101" s="369" t="str">
        <f ca="1">+IF(OFFSET('Water Data'!$E$28,0,10*ROW('Water Data'!E95))="","",OFFSET('Water Data'!$E$28,0,10*ROW('Water Data'!E95)))</f>
        <v/>
      </c>
      <c r="BX101" s="369" t="str">
        <f ca="1">+IF(OFFSET('Water Data'!$E$29,0,10*ROW('Water Data'!E95))="","",OFFSET('Water Data'!$E$29,0,10*ROW('Water Data'!E95)))</f>
        <v/>
      </c>
      <c r="BY101" s="369" t="str">
        <f ca="1">+IF(OFFSET('Water Data'!$F$27,0,10*ROW('Water Data'!F95))="","",OFFSET('Water Data'!$F$27,0,10*ROW('Water Data'!F95)))</f>
        <v/>
      </c>
      <c r="BZ101" s="369" t="str">
        <f ca="1">+IF(OFFSET('Water Data'!$F$28,0,10*ROW('Water Data'!F95))="","",OFFSET('Water Data'!$F$28,0,10*ROW('Water Data'!F95)))</f>
        <v/>
      </c>
      <c r="CA101" s="369" t="str">
        <f ca="1">+IF(OFFSET('Water Data'!$F$29,0,10*ROW('Water Data'!F95))="","",OFFSET('Water Data'!$F$29,0,10*ROW('Water Data'!F95)))</f>
        <v/>
      </c>
      <c r="CB101" s="369" t="str">
        <f ca="1">+IF(OFFSET('Water Data'!$G$27,0,10*ROW('Water Data'!G95))="","",OFFSET('Water Data'!$G$27,0,10*ROW('Water Data'!G95)))</f>
        <v/>
      </c>
      <c r="CC101" s="369" t="str">
        <f ca="1">+IF(OFFSET('Water Data'!$G$28,0,10*ROW('Water Data'!G95))="","",OFFSET('Water Data'!$G$28,0,10*ROW('Water Data'!G95)))</f>
        <v/>
      </c>
      <c r="CD101" s="369" t="str">
        <f ca="1">+IF(OFFSET('Water Data'!$G$29,0,10*ROW('Water Data'!G95))="","",OFFSET('Water Data'!$G$29,0,10*ROW('Water Data'!G95)))</f>
        <v/>
      </c>
      <c r="CE101" s="369" t="str">
        <f ca="1">+IF(OFFSET('Water Data'!$H$27,0,10*ROW('Water Data'!H95))="","",OFFSET('Water Data'!$H$27,0,10*ROW('Water Data'!H95)))</f>
        <v/>
      </c>
      <c r="CF101" s="369" t="str">
        <f ca="1">+IF(OFFSET('Water Data'!$H$28,0,10*ROW('Water Data'!H95))="","",OFFSET('Water Data'!$H$28,0,10*ROW('Water Data'!H95)))</f>
        <v/>
      </c>
      <c r="CG101" s="369" t="str">
        <f ca="1">+IF(OFFSET('Water Data'!$H$29,0,10*ROW('Water Data'!H95))="","",OFFSET('Water Data'!$H$29,0,10*ROW('Water Data'!H95)))</f>
        <v/>
      </c>
      <c r="CH101" s="369" t="str">
        <f ca="1">+IF(OFFSET('Water Data'!$I$27,0,10*ROW('Water Data'!I95))="","",OFFSET('Water Data'!$I$27,0,10*ROW('Water Data'!I95)))</f>
        <v/>
      </c>
      <c r="CI101" s="369" t="str">
        <f ca="1">+IF(OFFSET('Water Data'!$I$28,0,10*ROW('Water Data'!I95))="","",OFFSET('Water Data'!$I$28,0,10*ROW('Water Data'!I95)))</f>
        <v/>
      </c>
      <c r="CJ101" s="369" t="str">
        <f ca="1">+IF(OFFSET('Water Data'!$I$29,0,10*ROW('Water Data'!I95))="","",OFFSET('Water Data'!$I$29,0,10*ROW('Water Data'!I95)))</f>
        <v/>
      </c>
      <c r="CK101" s="369" t="str">
        <f ca="1">+IF(OFFSET('Sanitation Data'!$D$28,0,10*ROW('Sanitation Data'!D95))="","",OFFSET('Sanitation Data'!$D$28,0,10*ROW('Sanitation Data'!D95)))</f>
        <v/>
      </c>
      <c r="CL101" s="369" t="str">
        <f ca="1">+IF(OFFSET('Sanitation Data'!$D$29,0,10*ROW('Sanitation Data'!D95))="","",OFFSET('Sanitation Data'!$D$29,0,10*ROW('Sanitation Data'!D95)))</f>
        <v/>
      </c>
      <c r="CM101" s="369" t="str">
        <f ca="1">+IF(OFFSET('Sanitation Data'!$D$30,0,10*ROW('Sanitation Data'!D95))="","",OFFSET('Sanitation Data'!$D$30,0,10*ROW('Sanitation Data'!D95)))</f>
        <v/>
      </c>
      <c r="CN101" s="369" t="str">
        <f ca="1">+IF(OFFSET('Sanitation Data'!$D$31,0,10*ROW('Sanitation Data'!D95))="","",OFFSET('Sanitation Data'!$D$31,0,10*ROW('Sanitation Data'!D95)))</f>
        <v/>
      </c>
      <c r="CO101" s="369" t="str">
        <f ca="1">+IF(OFFSET('Sanitation Data'!$D$32,0,10*ROW('Sanitation Data'!D95))="","",OFFSET('Sanitation Data'!$D$32,0,10*ROW('Sanitation Data'!D95)))</f>
        <v/>
      </c>
      <c r="CP101" s="369" t="str">
        <f ca="1">+IF(OFFSET('Sanitation Data'!$E$28,0,10*ROW('Sanitation Data'!E95))="","",OFFSET('Sanitation Data'!$E$28,0,10*ROW('Sanitation Data'!E95)))</f>
        <v/>
      </c>
      <c r="CQ101" s="369" t="str">
        <f ca="1">+IF(OFFSET('Sanitation Data'!$E$29,0,10*ROW('Sanitation Data'!E95))="","",OFFSET('Sanitation Data'!$E$29,0,10*ROW('Sanitation Data'!E95)))</f>
        <v/>
      </c>
      <c r="CR101" s="369" t="str">
        <f ca="1">+IF(OFFSET('Sanitation Data'!$E$30,0,10*ROW('Sanitation Data'!E95))="","",OFFSET('Sanitation Data'!$E$30,0,10*ROW('Sanitation Data'!E95)))</f>
        <v/>
      </c>
      <c r="CS101" s="369" t="str">
        <f ca="1">+IF(OFFSET('Sanitation Data'!$E$31,0,10*ROW('Sanitation Data'!E95))="","",OFFSET('Sanitation Data'!$E$31,0,10*ROW('Sanitation Data'!E95)))</f>
        <v/>
      </c>
      <c r="CT101" s="369" t="str">
        <f ca="1">+IF(OFFSET('Sanitation Data'!$E$32,0,10*ROW('Sanitation Data'!E95))="","",OFFSET('Sanitation Data'!$E$32,0,10*ROW('Sanitation Data'!E95)))</f>
        <v/>
      </c>
      <c r="CU101" s="369" t="str">
        <f ca="1">+IF(OFFSET('Sanitation Data'!$F$28,0,10*ROW('Sanitation Data'!F95))="","",OFFSET('Sanitation Data'!$F$28,0,10*ROW('Sanitation Data'!F95)))</f>
        <v/>
      </c>
      <c r="CV101" s="369" t="str">
        <f ca="1">+IF(OFFSET('Sanitation Data'!$F$29,0,10*ROW('Sanitation Data'!F95))="","",OFFSET('Sanitation Data'!$F$29,0,10*ROW('Sanitation Data'!F95)))</f>
        <v/>
      </c>
      <c r="CW101" s="369" t="str">
        <f ca="1">+IF(OFFSET('Sanitation Data'!$F$30,0,10*ROW('Sanitation Data'!F95))="","",OFFSET('Sanitation Data'!$F$30,0,10*ROW('Sanitation Data'!F95)))</f>
        <v/>
      </c>
      <c r="CX101" s="369" t="str">
        <f ca="1">+IF(OFFSET('Sanitation Data'!$F$31,0,10*ROW('Sanitation Data'!F95))="","",OFFSET('Sanitation Data'!$F$31,0,10*ROW('Sanitation Data'!F95)))</f>
        <v/>
      </c>
      <c r="CY101" s="369" t="str">
        <f ca="1">+IF(OFFSET('Sanitation Data'!$F$32,0,10*ROW('Sanitation Data'!F95))="","",OFFSET('Sanitation Data'!$F$32,0,10*ROW('Sanitation Data'!F95)))</f>
        <v/>
      </c>
      <c r="CZ101" s="369" t="str">
        <f ca="1">+IF(OFFSET('Sanitation Data'!$G$28,0,10*ROW('Sanitation Data'!G95))="","",OFFSET('Sanitation Data'!$G$28,0,10*ROW('Sanitation Data'!G95)))</f>
        <v/>
      </c>
      <c r="DA101" s="369" t="str">
        <f ca="1">+IF(OFFSET('Sanitation Data'!$G$29,0,10*ROW('Sanitation Data'!G95))="","",OFFSET('Sanitation Data'!$G$29,0,10*ROW('Sanitation Data'!G95)))</f>
        <v/>
      </c>
      <c r="DB101" s="369" t="str">
        <f ca="1">+IF(OFFSET('Sanitation Data'!$G$30,0,10*ROW('Sanitation Data'!G95))="","",OFFSET('Sanitation Data'!$G$30,0,10*ROW('Sanitation Data'!G95)))</f>
        <v/>
      </c>
      <c r="DC101" s="369" t="str">
        <f ca="1">+IF(OFFSET('Sanitation Data'!$G$31,0,10*ROW('Sanitation Data'!G95))="","",OFFSET('Sanitation Data'!$G$31,0,10*ROW('Sanitation Data'!G95)))</f>
        <v/>
      </c>
      <c r="DD101" s="369" t="str">
        <f ca="1">+IF(OFFSET('Sanitation Data'!$G$32,0,10*ROW('Sanitation Data'!G95))="","",OFFSET('Sanitation Data'!$G$32,0,10*ROW('Sanitation Data'!G95)))</f>
        <v/>
      </c>
      <c r="DE101" s="369" t="str">
        <f ca="1">+IF(OFFSET('Sanitation Data'!$H$28,0,10*ROW('Sanitation Data'!H95))="","",OFFSET('Sanitation Data'!$H$28,0,10*ROW('Sanitation Data'!H95)))</f>
        <v/>
      </c>
      <c r="DF101" s="369" t="str">
        <f ca="1">+IF(OFFSET('Sanitation Data'!$H$29,0,10*ROW('Sanitation Data'!H95))="","",OFFSET('Sanitation Data'!$H$29,0,10*ROW('Sanitation Data'!H95)))</f>
        <v/>
      </c>
      <c r="DG101" s="369" t="str">
        <f ca="1">+IF(OFFSET('Sanitation Data'!$H$30,0,10*ROW('Sanitation Data'!H95))="","",OFFSET('Sanitation Data'!$H$30,0,10*ROW('Sanitation Data'!H95)))</f>
        <v/>
      </c>
      <c r="DH101" s="369" t="str">
        <f ca="1">+IF(OFFSET('Sanitation Data'!$H$31,0,10*ROW('Sanitation Data'!H95))="","",OFFSET('Sanitation Data'!$H$31,0,10*ROW('Sanitation Data'!H95)))</f>
        <v/>
      </c>
      <c r="DI101" s="369" t="str">
        <f ca="1">+IF(OFFSET('Sanitation Data'!$H$32,0,10*ROW('Sanitation Data'!H95))="","",OFFSET('Sanitation Data'!$H$32,0,10*ROW('Sanitation Data'!H95)))</f>
        <v/>
      </c>
      <c r="DJ101" s="369" t="str">
        <f ca="1">+IF(OFFSET('Sanitation Data'!$I$28,0,10*ROW('Sanitation Data'!I95))="","",OFFSET('Sanitation Data'!$I$28,0,10*ROW('Sanitation Data'!I95)))</f>
        <v/>
      </c>
      <c r="DK101" s="369" t="str">
        <f ca="1">+IF(OFFSET('Sanitation Data'!$I$29,0,10*ROW('Sanitation Data'!I95))="","",OFFSET('Sanitation Data'!$I$29,0,10*ROW('Sanitation Data'!I95)))</f>
        <v/>
      </c>
      <c r="DL101" s="369" t="str">
        <f ca="1">+IF(OFFSET('Sanitation Data'!$I$30,0,10*ROW('Sanitation Data'!I95))="","",OFFSET('Sanitation Data'!$I$30,0,10*ROW('Sanitation Data'!I95)))</f>
        <v/>
      </c>
      <c r="DM101" s="369" t="str">
        <f ca="1">+IF(OFFSET('Sanitation Data'!$I$31,0,10*ROW('Sanitation Data'!I95))="","",OFFSET('Sanitation Data'!$I$31,0,10*ROW('Sanitation Data'!I95)))</f>
        <v/>
      </c>
      <c r="DN101" s="369" t="str">
        <f ca="1">+IF(OFFSET('Sanitation Data'!$I$32,0,10*ROW('Sanitation Data'!I95))="","",OFFSET('Sanitation Data'!$I$32,0,10*ROW('Sanitation Data'!I95)))</f>
        <v/>
      </c>
      <c r="DO101" s="369" t="str">
        <f ca="1">+IF(OFFSET('Hygiene Data'!$D$11,0,10*ROW('Hygiene Data'!D95))="","",OFFSET('Hygiene Data'!$D$11,0,10*ROW('Hygiene Data'!D95)))</f>
        <v/>
      </c>
      <c r="DP101" s="369" t="str">
        <f ca="1">+IF(OFFSET('Hygiene Data'!$D$12,0,10*ROW('Hygiene Data'!D95))="","",OFFSET('Hygiene Data'!$D$12,0,10*ROW('Hygiene Data'!D95)))</f>
        <v/>
      </c>
      <c r="DQ101" s="369" t="str">
        <f ca="1">+IF(OFFSET('Hygiene Data'!$D$13,0,10*ROW('Hygiene Data'!D95))="","",OFFSET('Hygiene Data'!$D$13,0,10*ROW('Hygiene Data'!D95)))</f>
        <v/>
      </c>
      <c r="DR101" s="369" t="str">
        <f ca="1">+IF(OFFSET('Hygiene Data'!$E$11,0,10*ROW('Hygiene Data'!E95))="","",OFFSET('Hygiene Data'!$E$11,0,10*ROW('Hygiene Data'!E95)))</f>
        <v/>
      </c>
      <c r="DS101" s="369" t="str">
        <f ca="1">+IF(OFFSET('Hygiene Data'!$E$12,0,10*ROW('Hygiene Data'!E95))="","",OFFSET('Hygiene Data'!$E$12,0,10*ROW('Hygiene Data'!E95)))</f>
        <v/>
      </c>
      <c r="DT101" s="369" t="str">
        <f ca="1">+IF(OFFSET('Hygiene Data'!$E$13,0,10*ROW('Hygiene Data'!E95))="","",OFFSET('Hygiene Data'!$E$13,0,10*ROW('Hygiene Data'!E95)))</f>
        <v/>
      </c>
      <c r="DU101" s="369" t="str">
        <f ca="1">+IF(OFFSET('Hygiene Data'!$F$11,0,10*ROW('Hygiene Data'!F95))="","",OFFSET('Hygiene Data'!$F$11,0,10*ROW('Hygiene Data'!F95)))</f>
        <v/>
      </c>
      <c r="DV101" s="369" t="str">
        <f ca="1">+IF(OFFSET('Hygiene Data'!$F$12,0,10*ROW('Hygiene Data'!F95))="","",OFFSET('Hygiene Data'!$F$12,0,10*ROW('Hygiene Data'!F95)))</f>
        <v/>
      </c>
      <c r="DW101" s="369" t="str">
        <f ca="1">+IF(OFFSET('Hygiene Data'!$F$13,0,10*ROW('Hygiene Data'!F95))="","",OFFSET('Hygiene Data'!$F$13,0,10*ROW('Hygiene Data'!F95)))</f>
        <v/>
      </c>
      <c r="DX101" s="369" t="str">
        <f ca="1">+IF(OFFSET('Hygiene Data'!$G$11,0,10*ROW('Hygiene Data'!G95))="","",OFFSET('Hygiene Data'!$G$11,0,10*ROW('Hygiene Data'!G95)))</f>
        <v/>
      </c>
      <c r="DY101" s="369" t="str">
        <f ca="1">+IF(OFFSET('Hygiene Data'!$G$12,0,10*ROW('Hygiene Data'!G95))="","",OFFSET('Hygiene Data'!$G$12,0,10*ROW('Hygiene Data'!G95)))</f>
        <v/>
      </c>
      <c r="DZ101" s="369" t="str">
        <f ca="1">+IF(OFFSET('Hygiene Data'!$G$13,0,10*ROW('Hygiene Data'!G95))="","",OFFSET('Hygiene Data'!$G$13,0,10*ROW('Hygiene Data'!G95)))</f>
        <v/>
      </c>
      <c r="EA101" s="369" t="str">
        <f ca="1">+IF(OFFSET('Hygiene Data'!$H$11,0,10*ROW('Hygiene Data'!H95))="","",OFFSET('Hygiene Data'!$H$11,0,10*ROW('Hygiene Data'!H95)))</f>
        <v/>
      </c>
      <c r="EB101" s="369" t="str">
        <f ca="1">+IF(OFFSET('Hygiene Data'!$H$12,0,10*ROW('Hygiene Data'!H95))="","",OFFSET('Hygiene Data'!$H$12,0,10*ROW('Hygiene Data'!H95)))</f>
        <v/>
      </c>
      <c r="EC101" s="369" t="str">
        <f ca="1">+IF(OFFSET('Hygiene Data'!$H$13,0,10*ROW('Hygiene Data'!H95))="","",OFFSET('Hygiene Data'!$H$13,0,10*ROW('Hygiene Data'!H95)))</f>
        <v/>
      </c>
      <c r="ED101" s="369" t="str">
        <f ca="1">+IF(OFFSET('Hygiene Data'!$I$11,0,10*ROW('Hygiene Data'!I95))="","",OFFSET('Hygiene Data'!$I$11,0,10*ROW('Hygiene Data'!I95)))</f>
        <v/>
      </c>
      <c r="EE101" s="369" t="str">
        <f ca="1">+IF(OFFSET('Hygiene Data'!$I$12,0,10*ROW('Hygiene Data'!I95))="","",OFFSET('Hygiene Data'!$I$12,0,10*ROW('Hygiene Data'!I95)))</f>
        <v/>
      </c>
      <c r="EF101" s="369" t="str">
        <f ca="1">+IF(OFFSET('Hygiene Data'!$I$13,0,10*ROW('Hygiene Data'!I95))="","",OFFSET('Hygiene Data'!$I$13,0,10*ROW('Hygiene Data'!I95)))</f>
        <v/>
      </c>
    </row>
    <row r="102" spans="1:136" x14ac:dyDescent="0.25">
      <c r="A102" s="478" t="str">
        <f ca="1">+IF(OFFSET('Water Data'!$B$2,0,10*ROW('Water Data'!E96))="","",OFFSET('Water Data'!$B$2,0,10*ROW('Water Data'!E96)))</f>
        <v/>
      </c>
      <c r="B102" s="47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5" t="str">
        <f t="shared" ca="1" si="1"/>
        <v/>
      </c>
      <c r="D102" s="50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9" t="str">
        <f ca="1">+IF(OFFSET('Water Data'!$D$27,0,10*ROW('Water Data'!D96))="","",OFFSET('Water Data'!$D$27,0,10*ROW('Water Data'!D96)))</f>
        <v/>
      </c>
      <c r="BT102" s="369" t="str">
        <f ca="1">+IF(OFFSET('Water Data'!$D$28,0,10*ROW('Water Data'!D96))="","",OFFSET('Water Data'!$D$28,0,10*ROW('Water Data'!D96)))</f>
        <v/>
      </c>
      <c r="BU102" s="369" t="str">
        <f ca="1">+IF(OFFSET('Water Data'!$D$29,0,10*ROW('Water Data'!D96))="","",OFFSET('Water Data'!$D$29,0,10*ROW('Water Data'!D96)))</f>
        <v/>
      </c>
      <c r="BV102" s="369" t="str">
        <f ca="1">+IF(OFFSET('Water Data'!$E$27,0,10*ROW('Water Data'!E96))="","",OFFSET('Water Data'!$E$27,0,10*ROW('Water Data'!E96)))</f>
        <v/>
      </c>
      <c r="BW102" s="369" t="str">
        <f ca="1">+IF(OFFSET('Water Data'!$E$28,0,10*ROW('Water Data'!E96))="","",OFFSET('Water Data'!$E$28,0,10*ROW('Water Data'!E96)))</f>
        <v/>
      </c>
      <c r="BX102" s="369" t="str">
        <f ca="1">+IF(OFFSET('Water Data'!$E$29,0,10*ROW('Water Data'!E96))="","",OFFSET('Water Data'!$E$29,0,10*ROW('Water Data'!E96)))</f>
        <v/>
      </c>
      <c r="BY102" s="369" t="str">
        <f ca="1">+IF(OFFSET('Water Data'!$F$27,0,10*ROW('Water Data'!F96))="","",OFFSET('Water Data'!$F$27,0,10*ROW('Water Data'!F96)))</f>
        <v/>
      </c>
      <c r="BZ102" s="369" t="str">
        <f ca="1">+IF(OFFSET('Water Data'!$F$28,0,10*ROW('Water Data'!F96))="","",OFFSET('Water Data'!$F$28,0,10*ROW('Water Data'!F96)))</f>
        <v/>
      </c>
      <c r="CA102" s="369" t="str">
        <f ca="1">+IF(OFFSET('Water Data'!$F$29,0,10*ROW('Water Data'!F96))="","",OFFSET('Water Data'!$F$29,0,10*ROW('Water Data'!F96)))</f>
        <v/>
      </c>
      <c r="CB102" s="369" t="str">
        <f ca="1">+IF(OFFSET('Water Data'!$G$27,0,10*ROW('Water Data'!G96))="","",OFFSET('Water Data'!$G$27,0,10*ROW('Water Data'!G96)))</f>
        <v/>
      </c>
      <c r="CC102" s="369" t="str">
        <f ca="1">+IF(OFFSET('Water Data'!$G$28,0,10*ROW('Water Data'!G96))="","",OFFSET('Water Data'!$G$28,0,10*ROW('Water Data'!G96)))</f>
        <v/>
      </c>
      <c r="CD102" s="369" t="str">
        <f ca="1">+IF(OFFSET('Water Data'!$G$29,0,10*ROW('Water Data'!G96))="","",OFFSET('Water Data'!$G$29,0,10*ROW('Water Data'!G96)))</f>
        <v/>
      </c>
      <c r="CE102" s="369" t="str">
        <f ca="1">+IF(OFFSET('Water Data'!$H$27,0,10*ROW('Water Data'!H96))="","",OFFSET('Water Data'!$H$27,0,10*ROW('Water Data'!H96)))</f>
        <v/>
      </c>
      <c r="CF102" s="369" t="str">
        <f ca="1">+IF(OFFSET('Water Data'!$H$28,0,10*ROW('Water Data'!H96))="","",OFFSET('Water Data'!$H$28,0,10*ROW('Water Data'!H96)))</f>
        <v/>
      </c>
      <c r="CG102" s="369" t="str">
        <f ca="1">+IF(OFFSET('Water Data'!$H$29,0,10*ROW('Water Data'!H96))="","",OFFSET('Water Data'!$H$29,0,10*ROW('Water Data'!H96)))</f>
        <v/>
      </c>
      <c r="CH102" s="369" t="str">
        <f ca="1">+IF(OFFSET('Water Data'!$I$27,0,10*ROW('Water Data'!I96))="","",OFFSET('Water Data'!$I$27,0,10*ROW('Water Data'!I96)))</f>
        <v/>
      </c>
      <c r="CI102" s="369" t="str">
        <f ca="1">+IF(OFFSET('Water Data'!$I$28,0,10*ROW('Water Data'!I96))="","",OFFSET('Water Data'!$I$28,0,10*ROW('Water Data'!I96)))</f>
        <v/>
      </c>
      <c r="CJ102" s="369" t="str">
        <f ca="1">+IF(OFFSET('Water Data'!$I$29,0,10*ROW('Water Data'!I96))="","",OFFSET('Water Data'!$I$29,0,10*ROW('Water Data'!I96)))</f>
        <v/>
      </c>
      <c r="CK102" s="369" t="str">
        <f ca="1">+IF(OFFSET('Sanitation Data'!$D$28,0,10*ROW('Sanitation Data'!D96))="","",OFFSET('Sanitation Data'!$D$28,0,10*ROW('Sanitation Data'!D96)))</f>
        <v/>
      </c>
      <c r="CL102" s="369" t="str">
        <f ca="1">+IF(OFFSET('Sanitation Data'!$D$29,0,10*ROW('Sanitation Data'!D96))="","",OFFSET('Sanitation Data'!$D$29,0,10*ROW('Sanitation Data'!D96)))</f>
        <v/>
      </c>
      <c r="CM102" s="369" t="str">
        <f ca="1">+IF(OFFSET('Sanitation Data'!$D$30,0,10*ROW('Sanitation Data'!D96))="","",OFFSET('Sanitation Data'!$D$30,0,10*ROW('Sanitation Data'!D96)))</f>
        <v/>
      </c>
      <c r="CN102" s="369" t="str">
        <f ca="1">+IF(OFFSET('Sanitation Data'!$D$31,0,10*ROW('Sanitation Data'!D96))="","",OFFSET('Sanitation Data'!$D$31,0,10*ROW('Sanitation Data'!D96)))</f>
        <v/>
      </c>
      <c r="CO102" s="369" t="str">
        <f ca="1">+IF(OFFSET('Sanitation Data'!$D$32,0,10*ROW('Sanitation Data'!D96))="","",OFFSET('Sanitation Data'!$D$32,0,10*ROW('Sanitation Data'!D96)))</f>
        <v/>
      </c>
      <c r="CP102" s="369" t="str">
        <f ca="1">+IF(OFFSET('Sanitation Data'!$E$28,0,10*ROW('Sanitation Data'!E96))="","",OFFSET('Sanitation Data'!$E$28,0,10*ROW('Sanitation Data'!E96)))</f>
        <v/>
      </c>
      <c r="CQ102" s="369" t="str">
        <f ca="1">+IF(OFFSET('Sanitation Data'!$E$29,0,10*ROW('Sanitation Data'!E96))="","",OFFSET('Sanitation Data'!$E$29,0,10*ROW('Sanitation Data'!E96)))</f>
        <v/>
      </c>
      <c r="CR102" s="369" t="str">
        <f ca="1">+IF(OFFSET('Sanitation Data'!$E$30,0,10*ROW('Sanitation Data'!E96))="","",OFFSET('Sanitation Data'!$E$30,0,10*ROW('Sanitation Data'!E96)))</f>
        <v/>
      </c>
      <c r="CS102" s="369" t="str">
        <f ca="1">+IF(OFFSET('Sanitation Data'!$E$31,0,10*ROW('Sanitation Data'!E96))="","",OFFSET('Sanitation Data'!$E$31,0,10*ROW('Sanitation Data'!E96)))</f>
        <v/>
      </c>
      <c r="CT102" s="369" t="str">
        <f ca="1">+IF(OFFSET('Sanitation Data'!$E$32,0,10*ROW('Sanitation Data'!E96))="","",OFFSET('Sanitation Data'!$E$32,0,10*ROW('Sanitation Data'!E96)))</f>
        <v/>
      </c>
      <c r="CU102" s="369" t="str">
        <f ca="1">+IF(OFFSET('Sanitation Data'!$F$28,0,10*ROW('Sanitation Data'!F96))="","",OFFSET('Sanitation Data'!$F$28,0,10*ROW('Sanitation Data'!F96)))</f>
        <v/>
      </c>
      <c r="CV102" s="369" t="str">
        <f ca="1">+IF(OFFSET('Sanitation Data'!$F$29,0,10*ROW('Sanitation Data'!F96))="","",OFFSET('Sanitation Data'!$F$29,0,10*ROW('Sanitation Data'!F96)))</f>
        <v/>
      </c>
      <c r="CW102" s="369" t="str">
        <f ca="1">+IF(OFFSET('Sanitation Data'!$F$30,0,10*ROW('Sanitation Data'!F96))="","",OFFSET('Sanitation Data'!$F$30,0,10*ROW('Sanitation Data'!F96)))</f>
        <v/>
      </c>
      <c r="CX102" s="369" t="str">
        <f ca="1">+IF(OFFSET('Sanitation Data'!$F$31,0,10*ROW('Sanitation Data'!F96))="","",OFFSET('Sanitation Data'!$F$31,0,10*ROW('Sanitation Data'!F96)))</f>
        <v/>
      </c>
      <c r="CY102" s="369" t="str">
        <f ca="1">+IF(OFFSET('Sanitation Data'!$F$32,0,10*ROW('Sanitation Data'!F96))="","",OFFSET('Sanitation Data'!$F$32,0,10*ROW('Sanitation Data'!F96)))</f>
        <v/>
      </c>
      <c r="CZ102" s="369" t="str">
        <f ca="1">+IF(OFFSET('Sanitation Data'!$G$28,0,10*ROW('Sanitation Data'!G96))="","",OFFSET('Sanitation Data'!$G$28,0,10*ROW('Sanitation Data'!G96)))</f>
        <v/>
      </c>
      <c r="DA102" s="369" t="str">
        <f ca="1">+IF(OFFSET('Sanitation Data'!$G$29,0,10*ROW('Sanitation Data'!G96))="","",OFFSET('Sanitation Data'!$G$29,0,10*ROW('Sanitation Data'!G96)))</f>
        <v/>
      </c>
      <c r="DB102" s="369" t="str">
        <f ca="1">+IF(OFFSET('Sanitation Data'!$G$30,0,10*ROW('Sanitation Data'!G96))="","",OFFSET('Sanitation Data'!$G$30,0,10*ROW('Sanitation Data'!G96)))</f>
        <v/>
      </c>
      <c r="DC102" s="369" t="str">
        <f ca="1">+IF(OFFSET('Sanitation Data'!$G$31,0,10*ROW('Sanitation Data'!G96))="","",OFFSET('Sanitation Data'!$G$31,0,10*ROW('Sanitation Data'!G96)))</f>
        <v/>
      </c>
      <c r="DD102" s="369" t="str">
        <f ca="1">+IF(OFFSET('Sanitation Data'!$G$32,0,10*ROW('Sanitation Data'!G96))="","",OFFSET('Sanitation Data'!$G$32,0,10*ROW('Sanitation Data'!G96)))</f>
        <v/>
      </c>
      <c r="DE102" s="369" t="str">
        <f ca="1">+IF(OFFSET('Sanitation Data'!$H$28,0,10*ROW('Sanitation Data'!H96))="","",OFFSET('Sanitation Data'!$H$28,0,10*ROW('Sanitation Data'!H96)))</f>
        <v/>
      </c>
      <c r="DF102" s="369" t="str">
        <f ca="1">+IF(OFFSET('Sanitation Data'!$H$29,0,10*ROW('Sanitation Data'!H96))="","",OFFSET('Sanitation Data'!$H$29,0,10*ROW('Sanitation Data'!H96)))</f>
        <v/>
      </c>
      <c r="DG102" s="369" t="str">
        <f ca="1">+IF(OFFSET('Sanitation Data'!$H$30,0,10*ROW('Sanitation Data'!H96))="","",OFFSET('Sanitation Data'!$H$30,0,10*ROW('Sanitation Data'!H96)))</f>
        <v/>
      </c>
      <c r="DH102" s="369" t="str">
        <f ca="1">+IF(OFFSET('Sanitation Data'!$H$31,0,10*ROW('Sanitation Data'!H96))="","",OFFSET('Sanitation Data'!$H$31,0,10*ROW('Sanitation Data'!H96)))</f>
        <v/>
      </c>
      <c r="DI102" s="369" t="str">
        <f ca="1">+IF(OFFSET('Sanitation Data'!$H$32,0,10*ROW('Sanitation Data'!H96))="","",OFFSET('Sanitation Data'!$H$32,0,10*ROW('Sanitation Data'!H96)))</f>
        <v/>
      </c>
      <c r="DJ102" s="369" t="str">
        <f ca="1">+IF(OFFSET('Sanitation Data'!$I$28,0,10*ROW('Sanitation Data'!I96))="","",OFFSET('Sanitation Data'!$I$28,0,10*ROW('Sanitation Data'!I96)))</f>
        <v/>
      </c>
      <c r="DK102" s="369" t="str">
        <f ca="1">+IF(OFFSET('Sanitation Data'!$I$29,0,10*ROW('Sanitation Data'!I96))="","",OFFSET('Sanitation Data'!$I$29,0,10*ROW('Sanitation Data'!I96)))</f>
        <v/>
      </c>
      <c r="DL102" s="369" t="str">
        <f ca="1">+IF(OFFSET('Sanitation Data'!$I$30,0,10*ROW('Sanitation Data'!I96))="","",OFFSET('Sanitation Data'!$I$30,0,10*ROW('Sanitation Data'!I96)))</f>
        <v/>
      </c>
      <c r="DM102" s="369" t="str">
        <f ca="1">+IF(OFFSET('Sanitation Data'!$I$31,0,10*ROW('Sanitation Data'!I96))="","",OFFSET('Sanitation Data'!$I$31,0,10*ROW('Sanitation Data'!I96)))</f>
        <v/>
      </c>
      <c r="DN102" s="369" t="str">
        <f ca="1">+IF(OFFSET('Sanitation Data'!$I$32,0,10*ROW('Sanitation Data'!I96))="","",OFFSET('Sanitation Data'!$I$32,0,10*ROW('Sanitation Data'!I96)))</f>
        <v/>
      </c>
      <c r="DO102" s="369" t="str">
        <f ca="1">+IF(OFFSET('Hygiene Data'!$D$11,0,10*ROW('Hygiene Data'!D96))="","",OFFSET('Hygiene Data'!$D$11,0,10*ROW('Hygiene Data'!D96)))</f>
        <v/>
      </c>
      <c r="DP102" s="369" t="str">
        <f ca="1">+IF(OFFSET('Hygiene Data'!$D$12,0,10*ROW('Hygiene Data'!D96))="","",OFFSET('Hygiene Data'!$D$12,0,10*ROW('Hygiene Data'!D96)))</f>
        <v/>
      </c>
      <c r="DQ102" s="369" t="str">
        <f ca="1">+IF(OFFSET('Hygiene Data'!$D$13,0,10*ROW('Hygiene Data'!D96))="","",OFFSET('Hygiene Data'!$D$13,0,10*ROW('Hygiene Data'!D96)))</f>
        <v/>
      </c>
      <c r="DR102" s="369" t="str">
        <f ca="1">+IF(OFFSET('Hygiene Data'!$E$11,0,10*ROW('Hygiene Data'!E96))="","",OFFSET('Hygiene Data'!$E$11,0,10*ROW('Hygiene Data'!E96)))</f>
        <v/>
      </c>
      <c r="DS102" s="369" t="str">
        <f ca="1">+IF(OFFSET('Hygiene Data'!$E$12,0,10*ROW('Hygiene Data'!E96))="","",OFFSET('Hygiene Data'!$E$12,0,10*ROW('Hygiene Data'!E96)))</f>
        <v/>
      </c>
      <c r="DT102" s="369" t="str">
        <f ca="1">+IF(OFFSET('Hygiene Data'!$E$13,0,10*ROW('Hygiene Data'!E96))="","",OFFSET('Hygiene Data'!$E$13,0,10*ROW('Hygiene Data'!E96)))</f>
        <v/>
      </c>
      <c r="DU102" s="369" t="str">
        <f ca="1">+IF(OFFSET('Hygiene Data'!$F$11,0,10*ROW('Hygiene Data'!F96))="","",OFFSET('Hygiene Data'!$F$11,0,10*ROW('Hygiene Data'!F96)))</f>
        <v/>
      </c>
      <c r="DV102" s="369" t="str">
        <f ca="1">+IF(OFFSET('Hygiene Data'!$F$12,0,10*ROW('Hygiene Data'!F96))="","",OFFSET('Hygiene Data'!$F$12,0,10*ROW('Hygiene Data'!F96)))</f>
        <v/>
      </c>
      <c r="DW102" s="369" t="str">
        <f ca="1">+IF(OFFSET('Hygiene Data'!$F$13,0,10*ROW('Hygiene Data'!F96))="","",OFFSET('Hygiene Data'!$F$13,0,10*ROW('Hygiene Data'!F96)))</f>
        <v/>
      </c>
      <c r="DX102" s="369" t="str">
        <f ca="1">+IF(OFFSET('Hygiene Data'!$G$11,0,10*ROW('Hygiene Data'!G96))="","",OFFSET('Hygiene Data'!$G$11,0,10*ROW('Hygiene Data'!G96)))</f>
        <v/>
      </c>
      <c r="DY102" s="369" t="str">
        <f ca="1">+IF(OFFSET('Hygiene Data'!$G$12,0,10*ROW('Hygiene Data'!G96))="","",OFFSET('Hygiene Data'!$G$12,0,10*ROW('Hygiene Data'!G96)))</f>
        <v/>
      </c>
      <c r="DZ102" s="369" t="str">
        <f ca="1">+IF(OFFSET('Hygiene Data'!$G$13,0,10*ROW('Hygiene Data'!G96))="","",OFFSET('Hygiene Data'!$G$13,0,10*ROW('Hygiene Data'!G96)))</f>
        <v/>
      </c>
      <c r="EA102" s="369" t="str">
        <f ca="1">+IF(OFFSET('Hygiene Data'!$H$11,0,10*ROW('Hygiene Data'!H96))="","",OFFSET('Hygiene Data'!$H$11,0,10*ROW('Hygiene Data'!H96)))</f>
        <v/>
      </c>
      <c r="EB102" s="369" t="str">
        <f ca="1">+IF(OFFSET('Hygiene Data'!$H$12,0,10*ROW('Hygiene Data'!H96))="","",OFFSET('Hygiene Data'!$H$12,0,10*ROW('Hygiene Data'!H96)))</f>
        <v/>
      </c>
      <c r="EC102" s="369" t="str">
        <f ca="1">+IF(OFFSET('Hygiene Data'!$H$13,0,10*ROW('Hygiene Data'!H96))="","",OFFSET('Hygiene Data'!$H$13,0,10*ROW('Hygiene Data'!H96)))</f>
        <v/>
      </c>
      <c r="ED102" s="369" t="str">
        <f ca="1">+IF(OFFSET('Hygiene Data'!$I$11,0,10*ROW('Hygiene Data'!I96))="","",OFFSET('Hygiene Data'!$I$11,0,10*ROW('Hygiene Data'!I96)))</f>
        <v/>
      </c>
      <c r="EE102" s="369" t="str">
        <f ca="1">+IF(OFFSET('Hygiene Data'!$I$12,0,10*ROW('Hygiene Data'!I96))="","",OFFSET('Hygiene Data'!$I$12,0,10*ROW('Hygiene Data'!I96)))</f>
        <v/>
      </c>
      <c r="EF102" s="369" t="str">
        <f ca="1">+IF(OFFSET('Hygiene Data'!$I$13,0,10*ROW('Hygiene Data'!I96))="","",OFFSET('Hygiene Data'!$I$13,0,10*ROW('Hygiene Data'!I96)))</f>
        <v/>
      </c>
    </row>
    <row r="103" spans="1:136" x14ac:dyDescent="0.25">
      <c r="A103" s="478" t="str">
        <f ca="1">+IF(OFFSET('Water Data'!$B$2,0,10*ROW('Water Data'!E97))="","",OFFSET('Water Data'!$B$2,0,10*ROW('Water Data'!E97)))</f>
        <v/>
      </c>
      <c r="B103" s="47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5" t="str">
        <f t="shared" ca="1" si="1"/>
        <v/>
      </c>
      <c r="D103" s="50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9" t="str">
        <f ca="1">+IF(OFFSET('Water Data'!$D$27,0,10*ROW('Water Data'!D97))="","",OFFSET('Water Data'!$D$27,0,10*ROW('Water Data'!D97)))</f>
        <v/>
      </c>
      <c r="BT103" s="369" t="str">
        <f ca="1">+IF(OFFSET('Water Data'!$D$28,0,10*ROW('Water Data'!D97))="","",OFFSET('Water Data'!$D$28,0,10*ROW('Water Data'!D97)))</f>
        <v/>
      </c>
      <c r="BU103" s="369" t="str">
        <f ca="1">+IF(OFFSET('Water Data'!$D$29,0,10*ROW('Water Data'!D97))="","",OFFSET('Water Data'!$D$29,0,10*ROW('Water Data'!D97)))</f>
        <v/>
      </c>
      <c r="BV103" s="369" t="str">
        <f ca="1">+IF(OFFSET('Water Data'!$E$27,0,10*ROW('Water Data'!E97))="","",OFFSET('Water Data'!$E$27,0,10*ROW('Water Data'!E97)))</f>
        <v/>
      </c>
      <c r="BW103" s="369" t="str">
        <f ca="1">+IF(OFFSET('Water Data'!$E$28,0,10*ROW('Water Data'!E97))="","",OFFSET('Water Data'!$E$28,0,10*ROW('Water Data'!E97)))</f>
        <v/>
      </c>
      <c r="BX103" s="369" t="str">
        <f ca="1">+IF(OFFSET('Water Data'!$E$29,0,10*ROW('Water Data'!E97))="","",OFFSET('Water Data'!$E$29,0,10*ROW('Water Data'!E97)))</f>
        <v/>
      </c>
      <c r="BY103" s="369" t="str">
        <f ca="1">+IF(OFFSET('Water Data'!$F$27,0,10*ROW('Water Data'!F97))="","",OFFSET('Water Data'!$F$27,0,10*ROW('Water Data'!F97)))</f>
        <v/>
      </c>
      <c r="BZ103" s="369" t="str">
        <f ca="1">+IF(OFFSET('Water Data'!$F$28,0,10*ROW('Water Data'!F97))="","",OFFSET('Water Data'!$F$28,0,10*ROW('Water Data'!F97)))</f>
        <v/>
      </c>
      <c r="CA103" s="369" t="str">
        <f ca="1">+IF(OFFSET('Water Data'!$F$29,0,10*ROW('Water Data'!F97))="","",OFFSET('Water Data'!$F$29,0,10*ROW('Water Data'!F97)))</f>
        <v/>
      </c>
      <c r="CB103" s="369" t="str">
        <f ca="1">+IF(OFFSET('Water Data'!$G$27,0,10*ROW('Water Data'!G97))="","",OFFSET('Water Data'!$G$27,0,10*ROW('Water Data'!G97)))</f>
        <v/>
      </c>
      <c r="CC103" s="369" t="str">
        <f ca="1">+IF(OFFSET('Water Data'!$G$28,0,10*ROW('Water Data'!G97))="","",OFFSET('Water Data'!$G$28,0,10*ROW('Water Data'!G97)))</f>
        <v/>
      </c>
      <c r="CD103" s="369" t="str">
        <f ca="1">+IF(OFFSET('Water Data'!$G$29,0,10*ROW('Water Data'!G97))="","",OFFSET('Water Data'!$G$29,0,10*ROW('Water Data'!G97)))</f>
        <v/>
      </c>
      <c r="CE103" s="369" t="str">
        <f ca="1">+IF(OFFSET('Water Data'!$H$27,0,10*ROW('Water Data'!H97))="","",OFFSET('Water Data'!$H$27,0,10*ROW('Water Data'!H97)))</f>
        <v/>
      </c>
      <c r="CF103" s="369" t="str">
        <f ca="1">+IF(OFFSET('Water Data'!$H$28,0,10*ROW('Water Data'!H97))="","",OFFSET('Water Data'!$H$28,0,10*ROW('Water Data'!H97)))</f>
        <v/>
      </c>
      <c r="CG103" s="369" t="str">
        <f ca="1">+IF(OFFSET('Water Data'!$H$29,0,10*ROW('Water Data'!H97))="","",OFFSET('Water Data'!$H$29,0,10*ROW('Water Data'!H97)))</f>
        <v/>
      </c>
      <c r="CH103" s="369" t="str">
        <f ca="1">+IF(OFFSET('Water Data'!$I$27,0,10*ROW('Water Data'!I97))="","",OFFSET('Water Data'!$I$27,0,10*ROW('Water Data'!I97)))</f>
        <v/>
      </c>
      <c r="CI103" s="369" t="str">
        <f ca="1">+IF(OFFSET('Water Data'!$I$28,0,10*ROW('Water Data'!I97))="","",OFFSET('Water Data'!$I$28,0,10*ROW('Water Data'!I97)))</f>
        <v/>
      </c>
      <c r="CJ103" s="369" t="str">
        <f ca="1">+IF(OFFSET('Water Data'!$I$29,0,10*ROW('Water Data'!I97))="","",OFFSET('Water Data'!$I$29,0,10*ROW('Water Data'!I97)))</f>
        <v/>
      </c>
      <c r="CK103" s="369" t="str">
        <f ca="1">+IF(OFFSET('Sanitation Data'!$D$28,0,10*ROW('Sanitation Data'!D97))="","",OFFSET('Sanitation Data'!$D$28,0,10*ROW('Sanitation Data'!D97)))</f>
        <v/>
      </c>
      <c r="CL103" s="369" t="str">
        <f ca="1">+IF(OFFSET('Sanitation Data'!$D$29,0,10*ROW('Sanitation Data'!D97))="","",OFFSET('Sanitation Data'!$D$29,0,10*ROW('Sanitation Data'!D97)))</f>
        <v/>
      </c>
      <c r="CM103" s="369" t="str">
        <f ca="1">+IF(OFFSET('Sanitation Data'!$D$30,0,10*ROW('Sanitation Data'!D97))="","",OFFSET('Sanitation Data'!$D$30,0,10*ROW('Sanitation Data'!D97)))</f>
        <v/>
      </c>
      <c r="CN103" s="369" t="str">
        <f ca="1">+IF(OFFSET('Sanitation Data'!$D$31,0,10*ROW('Sanitation Data'!D97))="","",OFFSET('Sanitation Data'!$D$31,0,10*ROW('Sanitation Data'!D97)))</f>
        <v/>
      </c>
      <c r="CO103" s="369" t="str">
        <f ca="1">+IF(OFFSET('Sanitation Data'!$D$32,0,10*ROW('Sanitation Data'!D97))="","",OFFSET('Sanitation Data'!$D$32,0,10*ROW('Sanitation Data'!D97)))</f>
        <v/>
      </c>
      <c r="CP103" s="369" t="str">
        <f ca="1">+IF(OFFSET('Sanitation Data'!$E$28,0,10*ROW('Sanitation Data'!E97))="","",OFFSET('Sanitation Data'!$E$28,0,10*ROW('Sanitation Data'!E97)))</f>
        <v/>
      </c>
      <c r="CQ103" s="369" t="str">
        <f ca="1">+IF(OFFSET('Sanitation Data'!$E$29,0,10*ROW('Sanitation Data'!E97))="","",OFFSET('Sanitation Data'!$E$29,0,10*ROW('Sanitation Data'!E97)))</f>
        <v/>
      </c>
      <c r="CR103" s="369" t="str">
        <f ca="1">+IF(OFFSET('Sanitation Data'!$E$30,0,10*ROW('Sanitation Data'!E97))="","",OFFSET('Sanitation Data'!$E$30,0,10*ROW('Sanitation Data'!E97)))</f>
        <v/>
      </c>
      <c r="CS103" s="369" t="str">
        <f ca="1">+IF(OFFSET('Sanitation Data'!$E$31,0,10*ROW('Sanitation Data'!E97))="","",OFFSET('Sanitation Data'!$E$31,0,10*ROW('Sanitation Data'!E97)))</f>
        <v/>
      </c>
      <c r="CT103" s="369" t="str">
        <f ca="1">+IF(OFFSET('Sanitation Data'!$E$32,0,10*ROW('Sanitation Data'!E97))="","",OFFSET('Sanitation Data'!$E$32,0,10*ROW('Sanitation Data'!E97)))</f>
        <v/>
      </c>
      <c r="CU103" s="369" t="str">
        <f ca="1">+IF(OFFSET('Sanitation Data'!$F$28,0,10*ROW('Sanitation Data'!F97))="","",OFFSET('Sanitation Data'!$F$28,0,10*ROW('Sanitation Data'!F97)))</f>
        <v/>
      </c>
      <c r="CV103" s="369" t="str">
        <f ca="1">+IF(OFFSET('Sanitation Data'!$F$29,0,10*ROW('Sanitation Data'!F97))="","",OFFSET('Sanitation Data'!$F$29,0,10*ROW('Sanitation Data'!F97)))</f>
        <v/>
      </c>
      <c r="CW103" s="369" t="str">
        <f ca="1">+IF(OFFSET('Sanitation Data'!$F$30,0,10*ROW('Sanitation Data'!F97))="","",OFFSET('Sanitation Data'!$F$30,0,10*ROW('Sanitation Data'!F97)))</f>
        <v/>
      </c>
      <c r="CX103" s="369" t="str">
        <f ca="1">+IF(OFFSET('Sanitation Data'!$F$31,0,10*ROW('Sanitation Data'!F97))="","",OFFSET('Sanitation Data'!$F$31,0,10*ROW('Sanitation Data'!F97)))</f>
        <v/>
      </c>
      <c r="CY103" s="369" t="str">
        <f ca="1">+IF(OFFSET('Sanitation Data'!$F$32,0,10*ROW('Sanitation Data'!F97))="","",OFFSET('Sanitation Data'!$F$32,0,10*ROW('Sanitation Data'!F97)))</f>
        <v/>
      </c>
      <c r="CZ103" s="369" t="str">
        <f ca="1">+IF(OFFSET('Sanitation Data'!$G$28,0,10*ROW('Sanitation Data'!G97))="","",OFFSET('Sanitation Data'!$G$28,0,10*ROW('Sanitation Data'!G97)))</f>
        <v/>
      </c>
      <c r="DA103" s="369" t="str">
        <f ca="1">+IF(OFFSET('Sanitation Data'!$G$29,0,10*ROW('Sanitation Data'!G97))="","",OFFSET('Sanitation Data'!$G$29,0,10*ROW('Sanitation Data'!G97)))</f>
        <v/>
      </c>
      <c r="DB103" s="369" t="str">
        <f ca="1">+IF(OFFSET('Sanitation Data'!$G$30,0,10*ROW('Sanitation Data'!G97))="","",OFFSET('Sanitation Data'!$G$30,0,10*ROW('Sanitation Data'!G97)))</f>
        <v/>
      </c>
      <c r="DC103" s="369" t="str">
        <f ca="1">+IF(OFFSET('Sanitation Data'!$G$31,0,10*ROW('Sanitation Data'!G97))="","",OFFSET('Sanitation Data'!$G$31,0,10*ROW('Sanitation Data'!G97)))</f>
        <v/>
      </c>
      <c r="DD103" s="369" t="str">
        <f ca="1">+IF(OFFSET('Sanitation Data'!$G$32,0,10*ROW('Sanitation Data'!G97))="","",OFFSET('Sanitation Data'!$G$32,0,10*ROW('Sanitation Data'!G97)))</f>
        <v/>
      </c>
      <c r="DE103" s="369" t="str">
        <f ca="1">+IF(OFFSET('Sanitation Data'!$H$28,0,10*ROW('Sanitation Data'!H97))="","",OFFSET('Sanitation Data'!$H$28,0,10*ROW('Sanitation Data'!H97)))</f>
        <v/>
      </c>
      <c r="DF103" s="369" t="str">
        <f ca="1">+IF(OFFSET('Sanitation Data'!$H$29,0,10*ROW('Sanitation Data'!H97))="","",OFFSET('Sanitation Data'!$H$29,0,10*ROW('Sanitation Data'!H97)))</f>
        <v/>
      </c>
      <c r="DG103" s="369" t="str">
        <f ca="1">+IF(OFFSET('Sanitation Data'!$H$30,0,10*ROW('Sanitation Data'!H97))="","",OFFSET('Sanitation Data'!$H$30,0,10*ROW('Sanitation Data'!H97)))</f>
        <v/>
      </c>
      <c r="DH103" s="369" t="str">
        <f ca="1">+IF(OFFSET('Sanitation Data'!$H$31,0,10*ROW('Sanitation Data'!H97))="","",OFFSET('Sanitation Data'!$H$31,0,10*ROW('Sanitation Data'!H97)))</f>
        <v/>
      </c>
      <c r="DI103" s="369" t="str">
        <f ca="1">+IF(OFFSET('Sanitation Data'!$H$32,0,10*ROW('Sanitation Data'!H97))="","",OFFSET('Sanitation Data'!$H$32,0,10*ROW('Sanitation Data'!H97)))</f>
        <v/>
      </c>
      <c r="DJ103" s="369" t="str">
        <f ca="1">+IF(OFFSET('Sanitation Data'!$I$28,0,10*ROW('Sanitation Data'!I97))="","",OFFSET('Sanitation Data'!$I$28,0,10*ROW('Sanitation Data'!I97)))</f>
        <v/>
      </c>
      <c r="DK103" s="369" t="str">
        <f ca="1">+IF(OFFSET('Sanitation Data'!$I$29,0,10*ROW('Sanitation Data'!I97))="","",OFFSET('Sanitation Data'!$I$29,0,10*ROW('Sanitation Data'!I97)))</f>
        <v/>
      </c>
      <c r="DL103" s="369" t="str">
        <f ca="1">+IF(OFFSET('Sanitation Data'!$I$30,0,10*ROW('Sanitation Data'!I97))="","",OFFSET('Sanitation Data'!$I$30,0,10*ROW('Sanitation Data'!I97)))</f>
        <v/>
      </c>
      <c r="DM103" s="369" t="str">
        <f ca="1">+IF(OFFSET('Sanitation Data'!$I$31,0,10*ROW('Sanitation Data'!I97))="","",OFFSET('Sanitation Data'!$I$31,0,10*ROW('Sanitation Data'!I97)))</f>
        <v/>
      </c>
      <c r="DN103" s="369" t="str">
        <f ca="1">+IF(OFFSET('Sanitation Data'!$I$32,0,10*ROW('Sanitation Data'!I97))="","",OFFSET('Sanitation Data'!$I$32,0,10*ROW('Sanitation Data'!I97)))</f>
        <v/>
      </c>
      <c r="DO103" s="369" t="str">
        <f ca="1">+IF(OFFSET('Hygiene Data'!$D$11,0,10*ROW('Hygiene Data'!D97))="","",OFFSET('Hygiene Data'!$D$11,0,10*ROW('Hygiene Data'!D97)))</f>
        <v/>
      </c>
      <c r="DP103" s="369" t="str">
        <f ca="1">+IF(OFFSET('Hygiene Data'!$D$12,0,10*ROW('Hygiene Data'!D97))="","",OFFSET('Hygiene Data'!$D$12,0,10*ROW('Hygiene Data'!D97)))</f>
        <v/>
      </c>
      <c r="DQ103" s="369" t="str">
        <f ca="1">+IF(OFFSET('Hygiene Data'!$D$13,0,10*ROW('Hygiene Data'!D97))="","",OFFSET('Hygiene Data'!$D$13,0,10*ROW('Hygiene Data'!D97)))</f>
        <v/>
      </c>
      <c r="DR103" s="369" t="str">
        <f ca="1">+IF(OFFSET('Hygiene Data'!$E$11,0,10*ROW('Hygiene Data'!E97))="","",OFFSET('Hygiene Data'!$E$11,0,10*ROW('Hygiene Data'!E97)))</f>
        <v/>
      </c>
      <c r="DS103" s="369" t="str">
        <f ca="1">+IF(OFFSET('Hygiene Data'!$E$12,0,10*ROW('Hygiene Data'!E97))="","",OFFSET('Hygiene Data'!$E$12,0,10*ROW('Hygiene Data'!E97)))</f>
        <v/>
      </c>
      <c r="DT103" s="369" t="str">
        <f ca="1">+IF(OFFSET('Hygiene Data'!$E$13,0,10*ROW('Hygiene Data'!E97))="","",OFFSET('Hygiene Data'!$E$13,0,10*ROW('Hygiene Data'!E97)))</f>
        <v/>
      </c>
      <c r="DU103" s="369" t="str">
        <f ca="1">+IF(OFFSET('Hygiene Data'!$F$11,0,10*ROW('Hygiene Data'!F97))="","",OFFSET('Hygiene Data'!$F$11,0,10*ROW('Hygiene Data'!F97)))</f>
        <v/>
      </c>
      <c r="DV103" s="369" t="str">
        <f ca="1">+IF(OFFSET('Hygiene Data'!$F$12,0,10*ROW('Hygiene Data'!F97))="","",OFFSET('Hygiene Data'!$F$12,0,10*ROW('Hygiene Data'!F97)))</f>
        <v/>
      </c>
      <c r="DW103" s="369" t="str">
        <f ca="1">+IF(OFFSET('Hygiene Data'!$F$13,0,10*ROW('Hygiene Data'!F97))="","",OFFSET('Hygiene Data'!$F$13,0,10*ROW('Hygiene Data'!F97)))</f>
        <v/>
      </c>
      <c r="DX103" s="369" t="str">
        <f ca="1">+IF(OFFSET('Hygiene Data'!$G$11,0,10*ROW('Hygiene Data'!G97))="","",OFFSET('Hygiene Data'!$G$11,0,10*ROW('Hygiene Data'!G97)))</f>
        <v/>
      </c>
      <c r="DY103" s="369" t="str">
        <f ca="1">+IF(OFFSET('Hygiene Data'!$G$12,0,10*ROW('Hygiene Data'!G97))="","",OFFSET('Hygiene Data'!$G$12,0,10*ROW('Hygiene Data'!G97)))</f>
        <v/>
      </c>
      <c r="DZ103" s="369" t="str">
        <f ca="1">+IF(OFFSET('Hygiene Data'!$G$13,0,10*ROW('Hygiene Data'!G97))="","",OFFSET('Hygiene Data'!$G$13,0,10*ROW('Hygiene Data'!G97)))</f>
        <v/>
      </c>
      <c r="EA103" s="369" t="str">
        <f ca="1">+IF(OFFSET('Hygiene Data'!$H$11,0,10*ROW('Hygiene Data'!H97))="","",OFFSET('Hygiene Data'!$H$11,0,10*ROW('Hygiene Data'!H97)))</f>
        <v/>
      </c>
      <c r="EB103" s="369" t="str">
        <f ca="1">+IF(OFFSET('Hygiene Data'!$H$12,0,10*ROW('Hygiene Data'!H97))="","",OFFSET('Hygiene Data'!$H$12,0,10*ROW('Hygiene Data'!H97)))</f>
        <v/>
      </c>
      <c r="EC103" s="369" t="str">
        <f ca="1">+IF(OFFSET('Hygiene Data'!$H$13,0,10*ROW('Hygiene Data'!H97))="","",OFFSET('Hygiene Data'!$H$13,0,10*ROW('Hygiene Data'!H97)))</f>
        <v/>
      </c>
      <c r="ED103" s="369" t="str">
        <f ca="1">+IF(OFFSET('Hygiene Data'!$I$11,0,10*ROW('Hygiene Data'!I97))="","",OFFSET('Hygiene Data'!$I$11,0,10*ROW('Hygiene Data'!I97)))</f>
        <v/>
      </c>
      <c r="EE103" s="369" t="str">
        <f ca="1">+IF(OFFSET('Hygiene Data'!$I$12,0,10*ROW('Hygiene Data'!I97))="","",OFFSET('Hygiene Data'!$I$12,0,10*ROW('Hygiene Data'!I97)))</f>
        <v/>
      </c>
      <c r="EF103" s="369" t="str">
        <f ca="1">+IF(OFFSET('Hygiene Data'!$I$13,0,10*ROW('Hygiene Data'!I97))="","",OFFSET('Hygiene Data'!$I$13,0,10*ROW('Hygiene Data'!I97)))</f>
        <v/>
      </c>
    </row>
    <row r="104" spans="1:136" x14ac:dyDescent="0.25">
      <c r="A104" s="478" t="str">
        <f ca="1">+IF(OFFSET('Water Data'!$B$2,0,10*ROW('Water Data'!E98))="","",OFFSET('Water Data'!$B$2,0,10*ROW('Water Data'!E98)))</f>
        <v/>
      </c>
      <c r="B104" s="47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5" t="str">
        <f t="shared" ca="1" si="1"/>
        <v/>
      </c>
      <c r="D104" s="50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9" t="str">
        <f ca="1">+IF(OFFSET('Water Data'!$D$27,0,10*ROW('Water Data'!D98))="","",OFFSET('Water Data'!$D$27,0,10*ROW('Water Data'!D98)))</f>
        <v/>
      </c>
      <c r="BT104" s="369" t="str">
        <f ca="1">+IF(OFFSET('Water Data'!$D$28,0,10*ROW('Water Data'!D98))="","",OFFSET('Water Data'!$D$28,0,10*ROW('Water Data'!D98)))</f>
        <v/>
      </c>
      <c r="BU104" s="369" t="str">
        <f ca="1">+IF(OFFSET('Water Data'!$D$29,0,10*ROW('Water Data'!D98))="","",OFFSET('Water Data'!$D$29,0,10*ROW('Water Data'!D98)))</f>
        <v/>
      </c>
      <c r="BV104" s="369" t="str">
        <f ca="1">+IF(OFFSET('Water Data'!$E$27,0,10*ROW('Water Data'!E98))="","",OFFSET('Water Data'!$E$27,0,10*ROW('Water Data'!E98)))</f>
        <v/>
      </c>
      <c r="BW104" s="369" t="str">
        <f ca="1">+IF(OFFSET('Water Data'!$E$28,0,10*ROW('Water Data'!E98))="","",OFFSET('Water Data'!$E$28,0,10*ROW('Water Data'!E98)))</f>
        <v/>
      </c>
      <c r="BX104" s="369" t="str">
        <f ca="1">+IF(OFFSET('Water Data'!$E$29,0,10*ROW('Water Data'!E98))="","",OFFSET('Water Data'!$E$29,0,10*ROW('Water Data'!E98)))</f>
        <v/>
      </c>
      <c r="BY104" s="369" t="str">
        <f ca="1">+IF(OFFSET('Water Data'!$F$27,0,10*ROW('Water Data'!F98))="","",OFFSET('Water Data'!$F$27,0,10*ROW('Water Data'!F98)))</f>
        <v/>
      </c>
      <c r="BZ104" s="369" t="str">
        <f ca="1">+IF(OFFSET('Water Data'!$F$28,0,10*ROW('Water Data'!F98))="","",OFFSET('Water Data'!$F$28,0,10*ROW('Water Data'!F98)))</f>
        <v/>
      </c>
      <c r="CA104" s="369" t="str">
        <f ca="1">+IF(OFFSET('Water Data'!$F$29,0,10*ROW('Water Data'!F98))="","",OFFSET('Water Data'!$F$29,0,10*ROW('Water Data'!F98)))</f>
        <v/>
      </c>
      <c r="CB104" s="369" t="str">
        <f ca="1">+IF(OFFSET('Water Data'!$G$27,0,10*ROW('Water Data'!G98))="","",OFFSET('Water Data'!$G$27,0,10*ROW('Water Data'!G98)))</f>
        <v/>
      </c>
      <c r="CC104" s="369" t="str">
        <f ca="1">+IF(OFFSET('Water Data'!$G$28,0,10*ROW('Water Data'!G98))="","",OFFSET('Water Data'!$G$28,0,10*ROW('Water Data'!G98)))</f>
        <v/>
      </c>
      <c r="CD104" s="369" t="str">
        <f ca="1">+IF(OFFSET('Water Data'!$G$29,0,10*ROW('Water Data'!G98))="","",OFFSET('Water Data'!$G$29,0,10*ROW('Water Data'!G98)))</f>
        <v/>
      </c>
      <c r="CE104" s="369" t="str">
        <f ca="1">+IF(OFFSET('Water Data'!$H$27,0,10*ROW('Water Data'!H98))="","",OFFSET('Water Data'!$H$27,0,10*ROW('Water Data'!H98)))</f>
        <v/>
      </c>
      <c r="CF104" s="369" t="str">
        <f ca="1">+IF(OFFSET('Water Data'!$H$28,0,10*ROW('Water Data'!H98))="","",OFFSET('Water Data'!$H$28,0,10*ROW('Water Data'!H98)))</f>
        <v/>
      </c>
      <c r="CG104" s="369" t="str">
        <f ca="1">+IF(OFFSET('Water Data'!$H$29,0,10*ROW('Water Data'!H98))="","",OFFSET('Water Data'!$H$29,0,10*ROW('Water Data'!H98)))</f>
        <v/>
      </c>
      <c r="CH104" s="369" t="str">
        <f ca="1">+IF(OFFSET('Water Data'!$I$27,0,10*ROW('Water Data'!I98))="","",OFFSET('Water Data'!$I$27,0,10*ROW('Water Data'!I98)))</f>
        <v/>
      </c>
      <c r="CI104" s="369" t="str">
        <f ca="1">+IF(OFFSET('Water Data'!$I$28,0,10*ROW('Water Data'!I98))="","",OFFSET('Water Data'!$I$28,0,10*ROW('Water Data'!I98)))</f>
        <v/>
      </c>
      <c r="CJ104" s="369" t="str">
        <f ca="1">+IF(OFFSET('Water Data'!$I$29,0,10*ROW('Water Data'!I98))="","",OFFSET('Water Data'!$I$29,0,10*ROW('Water Data'!I98)))</f>
        <v/>
      </c>
      <c r="CK104" s="369" t="str">
        <f ca="1">+IF(OFFSET('Sanitation Data'!$D$28,0,10*ROW('Sanitation Data'!D98))="","",OFFSET('Sanitation Data'!$D$28,0,10*ROW('Sanitation Data'!D98)))</f>
        <v/>
      </c>
      <c r="CL104" s="369" t="str">
        <f ca="1">+IF(OFFSET('Sanitation Data'!$D$29,0,10*ROW('Sanitation Data'!D98))="","",OFFSET('Sanitation Data'!$D$29,0,10*ROW('Sanitation Data'!D98)))</f>
        <v/>
      </c>
      <c r="CM104" s="369" t="str">
        <f ca="1">+IF(OFFSET('Sanitation Data'!$D$30,0,10*ROW('Sanitation Data'!D98))="","",OFFSET('Sanitation Data'!$D$30,0,10*ROW('Sanitation Data'!D98)))</f>
        <v/>
      </c>
      <c r="CN104" s="369" t="str">
        <f ca="1">+IF(OFFSET('Sanitation Data'!$D$31,0,10*ROW('Sanitation Data'!D98))="","",OFFSET('Sanitation Data'!$D$31,0,10*ROW('Sanitation Data'!D98)))</f>
        <v/>
      </c>
      <c r="CO104" s="369" t="str">
        <f ca="1">+IF(OFFSET('Sanitation Data'!$D$32,0,10*ROW('Sanitation Data'!D98))="","",OFFSET('Sanitation Data'!$D$32,0,10*ROW('Sanitation Data'!D98)))</f>
        <v/>
      </c>
      <c r="CP104" s="369" t="str">
        <f ca="1">+IF(OFFSET('Sanitation Data'!$E$28,0,10*ROW('Sanitation Data'!E98))="","",OFFSET('Sanitation Data'!$E$28,0,10*ROW('Sanitation Data'!E98)))</f>
        <v/>
      </c>
      <c r="CQ104" s="369" t="str">
        <f ca="1">+IF(OFFSET('Sanitation Data'!$E$29,0,10*ROW('Sanitation Data'!E98))="","",OFFSET('Sanitation Data'!$E$29,0,10*ROW('Sanitation Data'!E98)))</f>
        <v/>
      </c>
      <c r="CR104" s="369" t="str">
        <f ca="1">+IF(OFFSET('Sanitation Data'!$E$30,0,10*ROW('Sanitation Data'!E98))="","",OFFSET('Sanitation Data'!$E$30,0,10*ROW('Sanitation Data'!E98)))</f>
        <v/>
      </c>
      <c r="CS104" s="369" t="str">
        <f ca="1">+IF(OFFSET('Sanitation Data'!$E$31,0,10*ROW('Sanitation Data'!E98))="","",OFFSET('Sanitation Data'!$E$31,0,10*ROW('Sanitation Data'!E98)))</f>
        <v/>
      </c>
      <c r="CT104" s="369" t="str">
        <f ca="1">+IF(OFFSET('Sanitation Data'!$E$32,0,10*ROW('Sanitation Data'!E98))="","",OFFSET('Sanitation Data'!$E$32,0,10*ROW('Sanitation Data'!E98)))</f>
        <v/>
      </c>
      <c r="CU104" s="369" t="str">
        <f ca="1">+IF(OFFSET('Sanitation Data'!$F$28,0,10*ROW('Sanitation Data'!F98))="","",OFFSET('Sanitation Data'!$F$28,0,10*ROW('Sanitation Data'!F98)))</f>
        <v/>
      </c>
      <c r="CV104" s="369" t="str">
        <f ca="1">+IF(OFFSET('Sanitation Data'!$F$29,0,10*ROW('Sanitation Data'!F98))="","",OFFSET('Sanitation Data'!$F$29,0,10*ROW('Sanitation Data'!F98)))</f>
        <v/>
      </c>
      <c r="CW104" s="369" t="str">
        <f ca="1">+IF(OFFSET('Sanitation Data'!$F$30,0,10*ROW('Sanitation Data'!F98))="","",OFFSET('Sanitation Data'!$F$30,0,10*ROW('Sanitation Data'!F98)))</f>
        <v/>
      </c>
      <c r="CX104" s="369" t="str">
        <f ca="1">+IF(OFFSET('Sanitation Data'!$F$31,0,10*ROW('Sanitation Data'!F98))="","",OFFSET('Sanitation Data'!$F$31,0,10*ROW('Sanitation Data'!F98)))</f>
        <v/>
      </c>
      <c r="CY104" s="369" t="str">
        <f ca="1">+IF(OFFSET('Sanitation Data'!$F$32,0,10*ROW('Sanitation Data'!F98))="","",OFFSET('Sanitation Data'!$F$32,0,10*ROW('Sanitation Data'!F98)))</f>
        <v/>
      </c>
      <c r="CZ104" s="369" t="str">
        <f ca="1">+IF(OFFSET('Sanitation Data'!$G$28,0,10*ROW('Sanitation Data'!G98))="","",OFFSET('Sanitation Data'!$G$28,0,10*ROW('Sanitation Data'!G98)))</f>
        <v/>
      </c>
      <c r="DA104" s="369" t="str">
        <f ca="1">+IF(OFFSET('Sanitation Data'!$G$29,0,10*ROW('Sanitation Data'!G98))="","",OFFSET('Sanitation Data'!$G$29,0,10*ROW('Sanitation Data'!G98)))</f>
        <v/>
      </c>
      <c r="DB104" s="369" t="str">
        <f ca="1">+IF(OFFSET('Sanitation Data'!$G$30,0,10*ROW('Sanitation Data'!G98))="","",OFFSET('Sanitation Data'!$G$30,0,10*ROW('Sanitation Data'!G98)))</f>
        <v/>
      </c>
      <c r="DC104" s="369" t="str">
        <f ca="1">+IF(OFFSET('Sanitation Data'!$G$31,0,10*ROW('Sanitation Data'!G98))="","",OFFSET('Sanitation Data'!$G$31,0,10*ROW('Sanitation Data'!G98)))</f>
        <v/>
      </c>
      <c r="DD104" s="369" t="str">
        <f ca="1">+IF(OFFSET('Sanitation Data'!$G$32,0,10*ROW('Sanitation Data'!G98))="","",OFFSET('Sanitation Data'!$G$32,0,10*ROW('Sanitation Data'!G98)))</f>
        <v/>
      </c>
      <c r="DE104" s="369" t="str">
        <f ca="1">+IF(OFFSET('Sanitation Data'!$H$28,0,10*ROW('Sanitation Data'!H98))="","",OFFSET('Sanitation Data'!$H$28,0,10*ROW('Sanitation Data'!H98)))</f>
        <v/>
      </c>
      <c r="DF104" s="369" t="str">
        <f ca="1">+IF(OFFSET('Sanitation Data'!$H$29,0,10*ROW('Sanitation Data'!H98))="","",OFFSET('Sanitation Data'!$H$29,0,10*ROW('Sanitation Data'!H98)))</f>
        <v/>
      </c>
      <c r="DG104" s="369" t="str">
        <f ca="1">+IF(OFFSET('Sanitation Data'!$H$30,0,10*ROW('Sanitation Data'!H98))="","",OFFSET('Sanitation Data'!$H$30,0,10*ROW('Sanitation Data'!H98)))</f>
        <v/>
      </c>
      <c r="DH104" s="369" t="str">
        <f ca="1">+IF(OFFSET('Sanitation Data'!$H$31,0,10*ROW('Sanitation Data'!H98))="","",OFFSET('Sanitation Data'!$H$31,0,10*ROW('Sanitation Data'!H98)))</f>
        <v/>
      </c>
      <c r="DI104" s="369" t="str">
        <f ca="1">+IF(OFFSET('Sanitation Data'!$H$32,0,10*ROW('Sanitation Data'!H98))="","",OFFSET('Sanitation Data'!$H$32,0,10*ROW('Sanitation Data'!H98)))</f>
        <v/>
      </c>
      <c r="DJ104" s="369" t="str">
        <f ca="1">+IF(OFFSET('Sanitation Data'!$I$28,0,10*ROW('Sanitation Data'!I98))="","",OFFSET('Sanitation Data'!$I$28,0,10*ROW('Sanitation Data'!I98)))</f>
        <v/>
      </c>
      <c r="DK104" s="369" t="str">
        <f ca="1">+IF(OFFSET('Sanitation Data'!$I$29,0,10*ROW('Sanitation Data'!I98))="","",OFFSET('Sanitation Data'!$I$29,0,10*ROW('Sanitation Data'!I98)))</f>
        <v/>
      </c>
      <c r="DL104" s="369" t="str">
        <f ca="1">+IF(OFFSET('Sanitation Data'!$I$30,0,10*ROW('Sanitation Data'!I98))="","",OFFSET('Sanitation Data'!$I$30,0,10*ROW('Sanitation Data'!I98)))</f>
        <v/>
      </c>
      <c r="DM104" s="369" t="str">
        <f ca="1">+IF(OFFSET('Sanitation Data'!$I$31,0,10*ROW('Sanitation Data'!I98))="","",OFFSET('Sanitation Data'!$I$31,0,10*ROW('Sanitation Data'!I98)))</f>
        <v/>
      </c>
      <c r="DN104" s="369" t="str">
        <f ca="1">+IF(OFFSET('Sanitation Data'!$I$32,0,10*ROW('Sanitation Data'!I98))="","",OFFSET('Sanitation Data'!$I$32,0,10*ROW('Sanitation Data'!I98)))</f>
        <v/>
      </c>
      <c r="DO104" s="369" t="str">
        <f ca="1">+IF(OFFSET('Hygiene Data'!$D$11,0,10*ROW('Hygiene Data'!D98))="","",OFFSET('Hygiene Data'!$D$11,0,10*ROW('Hygiene Data'!D98)))</f>
        <v/>
      </c>
      <c r="DP104" s="369" t="str">
        <f ca="1">+IF(OFFSET('Hygiene Data'!$D$12,0,10*ROW('Hygiene Data'!D98))="","",OFFSET('Hygiene Data'!$D$12,0,10*ROW('Hygiene Data'!D98)))</f>
        <v/>
      </c>
      <c r="DQ104" s="369" t="str">
        <f ca="1">+IF(OFFSET('Hygiene Data'!$D$13,0,10*ROW('Hygiene Data'!D98))="","",OFFSET('Hygiene Data'!$D$13,0,10*ROW('Hygiene Data'!D98)))</f>
        <v/>
      </c>
      <c r="DR104" s="369" t="str">
        <f ca="1">+IF(OFFSET('Hygiene Data'!$E$11,0,10*ROW('Hygiene Data'!E98))="","",OFFSET('Hygiene Data'!$E$11,0,10*ROW('Hygiene Data'!E98)))</f>
        <v/>
      </c>
      <c r="DS104" s="369" t="str">
        <f ca="1">+IF(OFFSET('Hygiene Data'!$E$12,0,10*ROW('Hygiene Data'!E98))="","",OFFSET('Hygiene Data'!$E$12,0,10*ROW('Hygiene Data'!E98)))</f>
        <v/>
      </c>
      <c r="DT104" s="369" t="str">
        <f ca="1">+IF(OFFSET('Hygiene Data'!$E$13,0,10*ROW('Hygiene Data'!E98))="","",OFFSET('Hygiene Data'!$E$13,0,10*ROW('Hygiene Data'!E98)))</f>
        <v/>
      </c>
      <c r="DU104" s="369" t="str">
        <f ca="1">+IF(OFFSET('Hygiene Data'!$F$11,0,10*ROW('Hygiene Data'!F98))="","",OFFSET('Hygiene Data'!$F$11,0,10*ROW('Hygiene Data'!F98)))</f>
        <v/>
      </c>
      <c r="DV104" s="369" t="str">
        <f ca="1">+IF(OFFSET('Hygiene Data'!$F$12,0,10*ROW('Hygiene Data'!F98))="","",OFFSET('Hygiene Data'!$F$12,0,10*ROW('Hygiene Data'!F98)))</f>
        <v/>
      </c>
      <c r="DW104" s="369" t="str">
        <f ca="1">+IF(OFFSET('Hygiene Data'!$F$13,0,10*ROW('Hygiene Data'!F98))="","",OFFSET('Hygiene Data'!$F$13,0,10*ROW('Hygiene Data'!F98)))</f>
        <v/>
      </c>
      <c r="DX104" s="369" t="str">
        <f ca="1">+IF(OFFSET('Hygiene Data'!$G$11,0,10*ROW('Hygiene Data'!G98))="","",OFFSET('Hygiene Data'!$G$11,0,10*ROW('Hygiene Data'!G98)))</f>
        <v/>
      </c>
      <c r="DY104" s="369" t="str">
        <f ca="1">+IF(OFFSET('Hygiene Data'!$G$12,0,10*ROW('Hygiene Data'!G98))="","",OFFSET('Hygiene Data'!$G$12,0,10*ROW('Hygiene Data'!G98)))</f>
        <v/>
      </c>
      <c r="DZ104" s="369" t="str">
        <f ca="1">+IF(OFFSET('Hygiene Data'!$G$13,0,10*ROW('Hygiene Data'!G98))="","",OFFSET('Hygiene Data'!$G$13,0,10*ROW('Hygiene Data'!G98)))</f>
        <v/>
      </c>
      <c r="EA104" s="369" t="str">
        <f ca="1">+IF(OFFSET('Hygiene Data'!$H$11,0,10*ROW('Hygiene Data'!H98))="","",OFFSET('Hygiene Data'!$H$11,0,10*ROW('Hygiene Data'!H98)))</f>
        <v/>
      </c>
      <c r="EB104" s="369" t="str">
        <f ca="1">+IF(OFFSET('Hygiene Data'!$H$12,0,10*ROW('Hygiene Data'!H98))="","",OFFSET('Hygiene Data'!$H$12,0,10*ROW('Hygiene Data'!H98)))</f>
        <v/>
      </c>
      <c r="EC104" s="369" t="str">
        <f ca="1">+IF(OFFSET('Hygiene Data'!$H$13,0,10*ROW('Hygiene Data'!H98))="","",OFFSET('Hygiene Data'!$H$13,0,10*ROW('Hygiene Data'!H98)))</f>
        <v/>
      </c>
      <c r="ED104" s="369" t="str">
        <f ca="1">+IF(OFFSET('Hygiene Data'!$I$11,0,10*ROW('Hygiene Data'!I98))="","",OFFSET('Hygiene Data'!$I$11,0,10*ROW('Hygiene Data'!I98)))</f>
        <v/>
      </c>
      <c r="EE104" s="369" t="str">
        <f ca="1">+IF(OFFSET('Hygiene Data'!$I$12,0,10*ROW('Hygiene Data'!I98))="","",OFFSET('Hygiene Data'!$I$12,0,10*ROW('Hygiene Data'!I98)))</f>
        <v/>
      </c>
      <c r="EF104" s="369" t="str">
        <f ca="1">+IF(OFFSET('Hygiene Data'!$I$13,0,10*ROW('Hygiene Data'!I98))="","",OFFSET('Hygiene Data'!$I$13,0,10*ROW('Hygiene Data'!I98)))</f>
        <v/>
      </c>
    </row>
    <row r="105" spans="1:136" x14ac:dyDescent="0.25">
      <c r="A105" s="478" t="str">
        <f ca="1">+IF(OFFSET('Water Data'!$B$2,0,10*ROW('Water Data'!E99))="","",OFFSET('Water Data'!$B$2,0,10*ROW('Water Data'!E99)))</f>
        <v/>
      </c>
      <c r="B105" s="47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5" t="str">
        <f t="shared" ca="1" si="1"/>
        <v/>
      </c>
      <c r="D105" s="50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9" t="str">
        <f ca="1">+IF(OFFSET('Water Data'!$D$27,0,10*ROW('Water Data'!D99))="","",OFFSET('Water Data'!$D$27,0,10*ROW('Water Data'!D99)))</f>
        <v/>
      </c>
      <c r="BT105" s="369" t="str">
        <f ca="1">+IF(OFFSET('Water Data'!$D$28,0,10*ROW('Water Data'!D99))="","",OFFSET('Water Data'!$D$28,0,10*ROW('Water Data'!D99)))</f>
        <v/>
      </c>
      <c r="BU105" s="369" t="str">
        <f ca="1">+IF(OFFSET('Water Data'!$D$29,0,10*ROW('Water Data'!D99))="","",OFFSET('Water Data'!$D$29,0,10*ROW('Water Data'!D99)))</f>
        <v/>
      </c>
      <c r="BV105" s="369" t="str">
        <f ca="1">+IF(OFFSET('Water Data'!$E$27,0,10*ROW('Water Data'!E99))="","",OFFSET('Water Data'!$E$27,0,10*ROW('Water Data'!E99)))</f>
        <v/>
      </c>
      <c r="BW105" s="369" t="str">
        <f ca="1">+IF(OFFSET('Water Data'!$E$28,0,10*ROW('Water Data'!E99))="","",OFFSET('Water Data'!$E$28,0,10*ROW('Water Data'!E99)))</f>
        <v/>
      </c>
      <c r="BX105" s="369" t="str">
        <f ca="1">+IF(OFFSET('Water Data'!$E$29,0,10*ROW('Water Data'!E99))="","",OFFSET('Water Data'!$E$29,0,10*ROW('Water Data'!E99)))</f>
        <v/>
      </c>
      <c r="BY105" s="369" t="str">
        <f ca="1">+IF(OFFSET('Water Data'!$F$27,0,10*ROW('Water Data'!F99))="","",OFFSET('Water Data'!$F$27,0,10*ROW('Water Data'!F99)))</f>
        <v/>
      </c>
      <c r="BZ105" s="369" t="str">
        <f ca="1">+IF(OFFSET('Water Data'!$F$28,0,10*ROW('Water Data'!F99))="","",OFFSET('Water Data'!$F$28,0,10*ROW('Water Data'!F99)))</f>
        <v/>
      </c>
      <c r="CA105" s="369" t="str">
        <f ca="1">+IF(OFFSET('Water Data'!$F$29,0,10*ROW('Water Data'!F99))="","",OFFSET('Water Data'!$F$29,0,10*ROW('Water Data'!F99)))</f>
        <v/>
      </c>
      <c r="CB105" s="369" t="str">
        <f ca="1">+IF(OFFSET('Water Data'!$G$27,0,10*ROW('Water Data'!G99))="","",OFFSET('Water Data'!$G$27,0,10*ROW('Water Data'!G99)))</f>
        <v/>
      </c>
      <c r="CC105" s="369" t="str">
        <f ca="1">+IF(OFFSET('Water Data'!$G$28,0,10*ROW('Water Data'!G99))="","",OFFSET('Water Data'!$G$28,0,10*ROW('Water Data'!G99)))</f>
        <v/>
      </c>
      <c r="CD105" s="369" t="str">
        <f ca="1">+IF(OFFSET('Water Data'!$G$29,0,10*ROW('Water Data'!G99))="","",OFFSET('Water Data'!$G$29,0,10*ROW('Water Data'!G99)))</f>
        <v/>
      </c>
      <c r="CE105" s="369" t="str">
        <f ca="1">+IF(OFFSET('Water Data'!$H$27,0,10*ROW('Water Data'!H99))="","",OFFSET('Water Data'!$H$27,0,10*ROW('Water Data'!H99)))</f>
        <v/>
      </c>
      <c r="CF105" s="369" t="str">
        <f ca="1">+IF(OFFSET('Water Data'!$H$28,0,10*ROW('Water Data'!H99))="","",OFFSET('Water Data'!$H$28,0,10*ROW('Water Data'!H99)))</f>
        <v/>
      </c>
      <c r="CG105" s="369" t="str">
        <f ca="1">+IF(OFFSET('Water Data'!$H$29,0,10*ROW('Water Data'!H99))="","",OFFSET('Water Data'!$H$29,0,10*ROW('Water Data'!H99)))</f>
        <v/>
      </c>
      <c r="CH105" s="369" t="str">
        <f ca="1">+IF(OFFSET('Water Data'!$I$27,0,10*ROW('Water Data'!I99))="","",OFFSET('Water Data'!$I$27,0,10*ROW('Water Data'!I99)))</f>
        <v/>
      </c>
      <c r="CI105" s="369" t="str">
        <f ca="1">+IF(OFFSET('Water Data'!$I$28,0,10*ROW('Water Data'!I99))="","",OFFSET('Water Data'!$I$28,0,10*ROW('Water Data'!I99)))</f>
        <v/>
      </c>
      <c r="CJ105" s="369" t="str">
        <f ca="1">+IF(OFFSET('Water Data'!$I$29,0,10*ROW('Water Data'!I99))="","",OFFSET('Water Data'!$I$29,0,10*ROW('Water Data'!I99)))</f>
        <v/>
      </c>
      <c r="CK105" s="369" t="str">
        <f ca="1">+IF(OFFSET('Sanitation Data'!$D$28,0,10*ROW('Sanitation Data'!D99))="","",OFFSET('Sanitation Data'!$D$28,0,10*ROW('Sanitation Data'!D99)))</f>
        <v/>
      </c>
      <c r="CL105" s="369" t="str">
        <f ca="1">+IF(OFFSET('Sanitation Data'!$D$29,0,10*ROW('Sanitation Data'!D99))="","",OFFSET('Sanitation Data'!$D$29,0,10*ROW('Sanitation Data'!D99)))</f>
        <v/>
      </c>
      <c r="CM105" s="369" t="str">
        <f ca="1">+IF(OFFSET('Sanitation Data'!$D$30,0,10*ROW('Sanitation Data'!D99))="","",OFFSET('Sanitation Data'!$D$30,0,10*ROW('Sanitation Data'!D99)))</f>
        <v/>
      </c>
      <c r="CN105" s="369" t="str">
        <f ca="1">+IF(OFFSET('Sanitation Data'!$D$31,0,10*ROW('Sanitation Data'!D99))="","",OFFSET('Sanitation Data'!$D$31,0,10*ROW('Sanitation Data'!D99)))</f>
        <v/>
      </c>
      <c r="CO105" s="369" t="str">
        <f ca="1">+IF(OFFSET('Sanitation Data'!$D$32,0,10*ROW('Sanitation Data'!D99))="","",OFFSET('Sanitation Data'!$D$32,0,10*ROW('Sanitation Data'!D99)))</f>
        <v/>
      </c>
      <c r="CP105" s="369" t="str">
        <f ca="1">+IF(OFFSET('Sanitation Data'!$E$28,0,10*ROW('Sanitation Data'!E99))="","",OFFSET('Sanitation Data'!$E$28,0,10*ROW('Sanitation Data'!E99)))</f>
        <v/>
      </c>
      <c r="CQ105" s="369" t="str">
        <f ca="1">+IF(OFFSET('Sanitation Data'!$E$29,0,10*ROW('Sanitation Data'!E99))="","",OFFSET('Sanitation Data'!$E$29,0,10*ROW('Sanitation Data'!E99)))</f>
        <v/>
      </c>
      <c r="CR105" s="369" t="str">
        <f ca="1">+IF(OFFSET('Sanitation Data'!$E$30,0,10*ROW('Sanitation Data'!E99))="","",OFFSET('Sanitation Data'!$E$30,0,10*ROW('Sanitation Data'!E99)))</f>
        <v/>
      </c>
      <c r="CS105" s="369" t="str">
        <f ca="1">+IF(OFFSET('Sanitation Data'!$E$31,0,10*ROW('Sanitation Data'!E99))="","",OFFSET('Sanitation Data'!$E$31,0,10*ROW('Sanitation Data'!E99)))</f>
        <v/>
      </c>
      <c r="CT105" s="369" t="str">
        <f ca="1">+IF(OFFSET('Sanitation Data'!$E$32,0,10*ROW('Sanitation Data'!E99))="","",OFFSET('Sanitation Data'!$E$32,0,10*ROW('Sanitation Data'!E99)))</f>
        <v/>
      </c>
      <c r="CU105" s="369" t="str">
        <f ca="1">+IF(OFFSET('Sanitation Data'!$F$28,0,10*ROW('Sanitation Data'!F99))="","",OFFSET('Sanitation Data'!$F$28,0,10*ROW('Sanitation Data'!F99)))</f>
        <v/>
      </c>
      <c r="CV105" s="369" t="str">
        <f ca="1">+IF(OFFSET('Sanitation Data'!$F$29,0,10*ROW('Sanitation Data'!F99))="","",OFFSET('Sanitation Data'!$F$29,0,10*ROW('Sanitation Data'!F99)))</f>
        <v/>
      </c>
      <c r="CW105" s="369" t="str">
        <f ca="1">+IF(OFFSET('Sanitation Data'!$F$30,0,10*ROW('Sanitation Data'!F99))="","",OFFSET('Sanitation Data'!$F$30,0,10*ROW('Sanitation Data'!F99)))</f>
        <v/>
      </c>
      <c r="CX105" s="369" t="str">
        <f ca="1">+IF(OFFSET('Sanitation Data'!$F$31,0,10*ROW('Sanitation Data'!F99))="","",OFFSET('Sanitation Data'!$F$31,0,10*ROW('Sanitation Data'!F99)))</f>
        <v/>
      </c>
      <c r="CY105" s="369" t="str">
        <f ca="1">+IF(OFFSET('Sanitation Data'!$F$32,0,10*ROW('Sanitation Data'!F99))="","",OFFSET('Sanitation Data'!$F$32,0,10*ROW('Sanitation Data'!F99)))</f>
        <v/>
      </c>
      <c r="CZ105" s="369" t="str">
        <f ca="1">+IF(OFFSET('Sanitation Data'!$G$28,0,10*ROW('Sanitation Data'!G99))="","",OFFSET('Sanitation Data'!$G$28,0,10*ROW('Sanitation Data'!G99)))</f>
        <v/>
      </c>
      <c r="DA105" s="369" t="str">
        <f ca="1">+IF(OFFSET('Sanitation Data'!$G$29,0,10*ROW('Sanitation Data'!G99))="","",OFFSET('Sanitation Data'!$G$29,0,10*ROW('Sanitation Data'!G99)))</f>
        <v/>
      </c>
      <c r="DB105" s="369" t="str">
        <f ca="1">+IF(OFFSET('Sanitation Data'!$G$30,0,10*ROW('Sanitation Data'!G99))="","",OFFSET('Sanitation Data'!$G$30,0,10*ROW('Sanitation Data'!G99)))</f>
        <v/>
      </c>
      <c r="DC105" s="369" t="str">
        <f ca="1">+IF(OFFSET('Sanitation Data'!$G$31,0,10*ROW('Sanitation Data'!G99))="","",OFFSET('Sanitation Data'!$G$31,0,10*ROW('Sanitation Data'!G99)))</f>
        <v/>
      </c>
      <c r="DD105" s="369" t="str">
        <f ca="1">+IF(OFFSET('Sanitation Data'!$G$32,0,10*ROW('Sanitation Data'!G99))="","",OFFSET('Sanitation Data'!$G$32,0,10*ROW('Sanitation Data'!G99)))</f>
        <v/>
      </c>
      <c r="DE105" s="369" t="str">
        <f ca="1">+IF(OFFSET('Sanitation Data'!$H$28,0,10*ROW('Sanitation Data'!H99))="","",OFFSET('Sanitation Data'!$H$28,0,10*ROW('Sanitation Data'!H99)))</f>
        <v/>
      </c>
      <c r="DF105" s="369" t="str">
        <f ca="1">+IF(OFFSET('Sanitation Data'!$H$29,0,10*ROW('Sanitation Data'!H99))="","",OFFSET('Sanitation Data'!$H$29,0,10*ROW('Sanitation Data'!H99)))</f>
        <v/>
      </c>
      <c r="DG105" s="369" t="str">
        <f ca="1">+IF(OFFSET('Sanitation Data'!$H$30,0,10*ROW('Sanitation Data'!H99))="","",OFFSET('Sanitation Data'!$H$30,0,10*ROW('Sanitation Data'!H99)))</f>
        <v/>
      </c>
      <c r="DH105" s="369" t="str">
        <f ca="1">+IF(OFFSET('Sanitation Data'!$H$31,0,10*ROW('Sanitation Data'!H99))="","",OFFSET('Sanitation Data'!$H$31,0,10*ROW('Sanitation Data'!H99)))</f>
        <v/>
      </c>
      <c r="DI105" s="369" t="str">
        <f ca="1">+IF(OFFSET('Sanitation Data'!$H$32,0,10*ROW('Sanitation Data'!H99))="","",OFFSET('Sanitation Data'!$H$32,0,10*ROW('Sanitation Data'!H99)))</f>
        <v/>
      </c>
      <c r="DJ105" s="369" t="str">
        <f ca="1">+IF(OFFSET('Sanitation Data'!$I$28,0,10*ROW('Sanitation Data'!I99))="","",OFFSET('Sanitation Data'!$I$28,0,10*ROW('Sanitation Data'!I99)))</f>
        <v/>
      </c>
      <c r="DK105" s="369" t="str">
        <f ca="1">+IF(OFFSET('Sanitation Data'!$I$29,0,10*ROW('Sanitation Data'!I99))="","",OFFSET('Sanitation Data'!$I$29,0,10*ROW('Sanitation Data'!I99)))</f>
        <v/>
      </c>
      <c r="DL105" s="369" t="str">
        <f ca="1">+IF(OFFSET('Sanitation Data'!$I$30,0,10*ROW('Sanitation Data'!I99))="","",OFFSET('Sanitation Data'!$I$30,0,10*ROW('Sanitation Data'!I99)))</f>
        <v/>
      </c>
      <c r="DM105" s="369" t="str">
        <f ca="1">+IF(OFFSET('Sanitation Data'!$I$31,0,10*ROW('Sanitation Data'!I99))="","",OFFSET('Sanitation Data'!$I$31,0,10*ROW('Sanitation Data'!I99)))</f>
        <v/>
      </c>
      <c r="DN105" s="369" t="str">
        <f ca="1">+IF(OFFSET('Sanitation Data'!$I$32,0,10*ROW('Sanitation Data'!I99))="","",OFFSET('Sanitation Data'!$I$32,0,10*ROW('Sanitation Data'!I99)))</f>
        <v/>
      </c>
      <c r="DO105" s="369" t="str">
        <f ca="1">+IF(OFFSET('Hygiene Data'!$D$11,0,10*ROW('Hygiene Data'!D99))="","",OFFSET('Hygiene Data'!$D$11,0,10*ROW('Hygiene Data'!D99)))</f>
        <v/>
      </c>
      <c r="DP105" s="369" t="str">
        <f ca="1">+IF(OFFSET('Hygiene Data'!$D$12,0,10*ROW('Hygiene Data'!D99))="","",OFFSET('Hygiene Data'!$D$12,0,10*ROW('Hygiene Data'!D99)))</f>
        <v/>
      </c>
      <c r="DQ105" s="369" t="str">
        <f ca="1">+IF(OFFSET('Hygiene Data'!$D$13,0,10*ROW('Hygiene Data'!D99))="","",OFFSET('Hygiene Data'!$D$13,0,10*ROW('Hygiene Data'!D99)))</f>
        <v/>
      </c>
      <c r="DR105" s="369" t="str">
        <f ca="1">+IF(OFFSET('Hygiene Data'!$E$11,0,10*ROW('Hygiene Data'!E99))="","",OFFSET('Hygiene Data'!$E$11,0,10*ROW('Hygiene Data'!E99)))</f>
        <v/>
      </c>
      <c r="DS105" s="369" t="str">
        <f ca="1">+IF(OFFSET('Hygiene Data'!$E$12,0,10*ROW('Hygiene Data'!E99))="","",OFFSET('Hygiene Data'!$E$12,0,10*ROW('Hygiene Data'!E99)))</f>
        <v/>
      </c>
      <c r="DT105" s="369" t="str">
        <f ca="1">+IF(OFFSET('Hygiene Data'!$E$13,0,10*ROW('Hygiene Data'!E99))="","",OFFSET('Hygiene Data'!$E$13,0,10*ROW('Hygiene Data'!E99)))</f>
        <v/>
      </c>
      <c r="DU105" s="369" t="str">
        <f ca="1">+IF(OFFSET('Hygiene Data'!$F$11,0,10*ROW('Hygiene Data'!F99))="","",OFFSET('Hygiene Data'!$F$11,0,10*ROW('Hygiene Data'!F99)))</f>
        <v/>
      </c>
      <c r="DV105" s="369" t="str">
        <f ca="1">+IF(OFFSET('Hygiene Data'!$F$12,0,10*ROW('Hygiene Data'!F99))="","",OFFSET('Hygiene Data'!$F$12,0,10*ROW('Hygiene Data'!F99)))</f>
        <v/>
      </c>
      <c r="DW105" s="369" t="str">
        <f ca="1">+IF(OFFSET('Hygiene Data'!$F$13,0,10*ROW('Hygiene Data'!F99))="","",OFFSET('Hygiene Data'!$F$13,0,10*ROW('Hygiene Data'!F99)))</f>
        <v/>
      </c>
      <c r="DX105" s="369" t="str">
        <f ca="1">+IF(OFFSET('Hygiene Data'!$G$11,0,10*ROW('Hygiene Data'!G99))="","",OFFSET('Hygiene Data'!$G$11,0,10*ROW('Hygiene Data'!G99)))</f>
        <v/>
      </c>
      <c r="DY105" s="369" t="str">
        <f ca="1">+IF(OFFSET('Hygiene Data'!$G$12,0,10*ROW('Hygiene Data'!G99))="","",OFFSET('Hygiene Data'!$G$12,0,10*ROW('Hygiene Data'!G99)))</f>
        <v/>
      </c>
      <c r="DZ105" s="369" t="str">
        <f ca="1">+IF(OFFSET('Hygiene Data'!$G$13,0,10*ROW('Hygiene Data'!G99))="","",OFFSET('Hygiene Data'!$G$13,0,10*ROW('Hygiene Data'!G99)))</f>
        <v/>
      </c>
      <c r="EA105" s="369" t="str">
        <f ca="1">+IF(OFFSET('Hygiene Data'!$H$11,0,10*ROW('Hygiene Data'!H99))="","",OFFSET('Hygiene Data'!$H$11,0,10*ROW('Hygiene Data'!H99)))</f>
        <v/>
      </c>
      <c r="EB105" s="369" t="str">
        <f ca="1">+IF(OFFSET('Hygiene Data'!$H$12,0,10*ROW('Hygiene Data'!H99))="","",OFFSET('Hygiene Data'!$H$12,0,10*ROW('Hygiene Data'!H99)))</f>
        <v/>
      </c>
      <c r="EC105" s="369" t="str">
        <f ca="1">+IF(OFFSET('Hygiene Data'!$H$13,0,10*ROW('Hygiene Data'!H99))="","",OFFSET('Hygiene Data'!$H$13,0,10*ROW('Hygiene Data'!H99)))</f>
        <v/>
      </c>
      <c r="ED105" s="369" t="str">
        <f ca="1">+IF(OFFSET('Hygiene Data'!$I$11,0,10*ROW('Hygiene Data'!I99))="","",OFFSET('Hygiene Data'!$I$11,0,10*ROW('Hygiene Data'!I99)))</f>
        <v/>
      </c>
      <c r="EE105" s="369" t="str">
        <f ca="1">+IF(OFFSET('Hygiene Data'!$I$12,0,10*ROW('Hygiene Data'!I99))="","",OFFSET('Hygiene Data'!$I$12,0,10*ROW('Hygiene Data'!I99)))</f>
        <v/>
      </c>
      <c r="EF105" s="369" t="str">
        <f ca="1">+IF(OFFSET('Hygiene Data'!$I$13,0,10*ROW('Hygiene Data'!I99))="","",OFFSET('Hygiene Data'!$I$13,0,10*ROW('Hygiene Data'!I99)))</f>
        <v/>
      </c>
    </row>
    <row r="106" spans="1:136" x14ac:dyDescent="0.25">
      <c r="A106" s="478" t="str">
        <f ca="1">+IF(OFFSET('Water Data'!$B$2,0,10*ROW('Water Data'!E100))="","",OFFSET('Water Data'!$B$2,0,10*ROW('Water Data'!E100)))</f>
        <v/>
      </c>
      <c r="B106" s="47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5" t="str">
        <f t="shared" ca="1" si="1"/>
        <v/>
      </c>
      <c r="D106" s="50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9" t="str">
        <f ca="1">+IF(OFFSET('Water Data'!$D$27,0,10*ROW('Water Data'!D100))="","",OFFSET('Water Data'!$D$27,0,10*ROW('Water Data'!D100)))</f>
        <v/>
      </c>
      <c r="BT106" s="369" t="str">
        <f ca="1">+IF(OFFSET('Water Data'!$D$28,0,10*ROW('Water Data'!D100))="","",OFFSET('Water Data'!$D$28,0,10*ROW('Water Data'!D100)))</f>
        <v/>
      </c>
      <c r="BU106" s="369" t="str">
        <f ca="1">+IF(OFFSET('Water Data'!$D$29,0,10*ROW('Water Data'!D100))="","",OFFSET('Water Data'!$D$29,0,10*ROW('Water Data'!D100)))</f>
        <v/>
      </c>
      <c r="BV106" s="369" t="str">
        <f ca="1">+IF(OFFSET('Water Data'!$E$27,0,10*ROW('Water Data'!E100))="","",OFFSET('Water Data'!$E$27,0,10*ROW('Water Data'!E100)))</f>
        <v/>
      </c>
      <c r="BW106" s="369" t="str">
        <f ca="1">+IF(OFFSET('Water Data'!$E$28,0,10*ROW('Water Data'!E100))="","",OFFSET('Water Data'!$E$28,0,10*ROW('Water Data'!E100)))</f>
        <v/>
      </c>
      <c r="BX106" s="369" t="str">
        <f ca="1">+IF(OFFSET('Water Data'!$E$29,0,10*ROW('Water Data'!E100))="","",OFFSET('Water Data'!$E$29,0,10*ROW('Water Data'!E100)))</f>
        <v/>
      </c>
      <c r="BY106" s="369" t="str">
        <f ca="1">+IF(OFFSET('Water Data'!$F$27,0,10*ROW('Water Data'!F100))="","",OFFSET('Water Data'!$F$27,0,10*ROW('Water Data'!F100)))</f>
        <v/>
      </c>
      <c r="BZ106" s="369" t="str">
        <f ca="1">+IF(OFFSET('Water Data'!$F$28,0,10*ROW('Water Data'!F100))="","",OFFSET('Water Data'!$F$28,0,10*ROW('Water Data'!F100)))</f>
        <v/>
      </c>
      <c r="CA106" s="369" t="str">
        <f ca="1">+IF(OFFSET('Water Data'!$F$29,0,10*ROW('Water Data'!F100))="","",OFFSET('Water Data'!$F$29,0,10*ROW('Water Data'!F100)))</f>
        <v/>
      </c>
      <c r="CB106" s="369" t="str">
        <f ca="1">+IF(OFFSET('Water Data'!$G$27,0,10*ROW('Water Data'!G100))="","",OFFSET('Water Data'!$G$27,0,10*ROW('Water Data'!G100)))</f>
        <v/>
      </c>
      <c r="CC106" s="369" t="str">
        <f ca="1">+IF(OFFSET('Water Data'!$G$28,0,10*ROW('Water Data'!G100))="","",OFFSET('Water Data'!$G$28,0,10*ROW('Water Data'!G100)))</f>
        <v/>
      </c>
      <c r="CD106" s="369" t="str">
        <f ca="1">+IF(OFFSET('Water Data'!$G$29,0,10*ROW('Water Data'!G100))="","",OFFSET('Water Data'!$G$29,0,10*ROW('Water Data'!G100)))</f>
        <v/>
      </c>
      <c r="CE106" s="369" t="str">
        <f ca="1">+IF(OFFSET('Water Data'!$H$27,0,10*ROW('Water Data'!H100))="","",OFFSET('Water Data'!$H$27,0,10*ROW('Water Data'!H100)))</f>
        <v/>
      </c>
      <c r="CF106" s="369" t="str">
        <f ca="1">+IF(OFFSET('Water Data'!$H$28,0,10*ROW('Water Data'!H100))="","",OFFSET('Water Data'!$H$28,0,10*ROW('Water Data'!H100)))</f>
        <v/>
      </c>
      <c r="CG106" s="369" t="str">
        <f ca="1">+IF(OFFSET('Water Data'!$H$29,0,10*ROW('Water Data'!H100))="","",OFFSET('Water Data'!$H$29,0,10*ROW('Water Data'!H100)))</f>
        <v/>
      </c>
      <c r="CH106" s="369" t="str">
        <f ca="1">+IF(OFFSET('Water Data'!$I$27,0,10*ROW('Water Data'!I100))="","",OFFSET('Water Data'!$I$27,0,10*ROW('Water Data'!I100)))</f>
        <v/>
      </c>
      <c r="CI106" s="369" t="str">
        <f ca="1">+IF(OFFSET('Water Data'!$I$28,0,10*ROW('Water Data'!I100))="","",OFFSET('Water Data'!$I$28,0,10*ROW('Water Data'!I100)))</f>
        <v/>
      </c>
      <c r="CJ106" s="369" t="str">
        <f ca="1">+IF(OFFSET('Water Data'!$I$29,0,10*ROW('Water Data'!I100))="","",OFFSET('Water Data'!$I$29,0,10*ROW('Water Data'!I100)))</f>
        <v/>
      </c>
      <c r="CK106" s="369" t="str">
        <f ca="1">+IF(OFFSET('Sanitation Data'!$D$28,0,10*ROW('Sanitation Data'!D100))="","",OFFSET('Sanitation Data'!$D$28,0,10*ROW('Sanitation Data'!D100)))</f>
        <v/>
      </c>
      <c r="CL106" s="369" t="str">
        <f ca="1">+IF(OFFSET('Sanitation Data'!$D$29,0,10*ROW('Sanitation Data'!D100))="","",OFFSET('Sanitation Data'!$D$29,0,10*ROW('Sanitation Data'!D100)))</f>
        <v/>
      </c>
      <c r="CM106" s="369" t="str">
        <f ca="1">+IF(OFFSET('Sanitation Data'!$D$30,0,10*ROW('Sanitation Data'!D100))="","",OFFSET('Sanitation Data'!$D$30,0,10*ROW('Sanitation Data'!D100)))</f>
        <v/>
      </c>
      <c r="CN106" s="369" t="str">
        <f ca="1">+IF(OFFSET('Sanitation Data'!$D$31,0,10*ROW('Sanitation Data'!D100))="","",OFFSET('Sanitation Data'!$D$31,0,10*ROW('Sanitation Data'!D100)))</f>
        <v/>
      </c>
      <c r="CO106" s="369" t="str">
        <f ca="1">+IF(OFFSET('Sanitation Data'!$D$32,0,10*ROW('Sanitation Data'!D100))="","",OFFSET('Sanitation Data'!$D$32,0,10*ROW('Sanitation Data'!D100)))</f>
        <v/>
      </c>
      <c r="CP106" s="369" t="str">
        <f ca="1">+IF(OFFSET('Sanitation Data'!$E$28,0,10*ROW('Sanitation Data'!E100))="","",OFFSET('Sanitation Data'!$E$28,0,10*ROW('Sanitation Data'!E100)))</f>
        <v/>
      </c>
      <c r="CQ106" s="369" t="str">
        <f ca="1">+IF(OFFSET('Sanitation Data'!$E$29,0,10*ROW('Sanitation Data'!E100))="","",OFFSET('Sanitation Data'!$E$29,0,10*ROW('Sanitation Data'!E100)))</f>
        <v/>
      </c>
      <c r="CR106" s="369" t="str">
        <f ca="1">+IF(OFFSET('Sanitation Data'!$E$30,0,10*ROW('Sanitation Data'!E100))="","",OFFSET('Sanitation Data'!$E$30,0,10*ROW('Sanitation Data'!E100)))</f>
        <v/>
      </c>
      <c r="CS106" s="369" t="str">
        <f ca="1">+IF(OFFSET('Sanitation Data'!$E$31,0,10*ROW('Sanitation Data'!E100))="","",OFFSET('Sanitation Data'!$E$31,0,10*ROW('Sanitation Data'!E100)))</f>
        <v/>
      </c>
      <c r="CT106" s="369" t="str">
        <f ca="1">+IF(OFFSET('Sanitation Data'!$E$32,0,10*ROW('Sanitation Data'!E100))="","",OFFSET('Sanitation Data'!$E$32,0,10*ROW('Sanitation Data'!E100)))</f>
        <v/>
      </c>
      <c r="CU106" s="369" t="str">
        <f ca="1">+IF(OFFSET('Sanitation Data'!$F$28,0,10*ROW('Sanitation Data'!F100))="","",OFFSET('Sanitation Data'!$F$28,0,10*ROW('Sanitation Data'!F100)))</f>
        <v/>
      </c>
      <c r="CV106" s="369" t="str">
        <f ca="1">+IF(OFFSET('Sanitation Data'!$F$29,0,10*ROW('Sanitation Data'!F100))="","",OFFSET('Sanitation Data'!$F$29,0,10*ROW('Sanitation Data'!F100)))</f>
        <v/>
      </c>
      <c r="CW106" s="369" t="str">
        <f ca="1">+IF(OFFSET('Sanitation Data'!$F$30,0,10*ROW('Sanitation Data'!F100))="","",OFFSET('Sanitation Data'!$F$30,0,10*ROW('Sanitation Data'!F100)))</f>
        <v/>
      </c>
      <c r="CX106" s="369" t="str">
        <f ca="1">+IF(OFFSET('Sanitation Data'!$F$31,0,10*ROW('Sanitation Data'!F100))="","",OFFSET('Sanitation Data'!$F$31,0,10*ROW('Sanitation Data'!F100)))</f>
        <v/>
      </c>
      <c r="CY106" s="369" t="str">
        <f ca="1">+IF(OFFSET('Sanitation Data'!$F$32,0,10*ROW('Sanitation Data'!F100))="","",OFFSET('Sanitation Data'!$F$32,0,10*ROW('Sanitation Data'!F100)))</f>
        <v/>
      </c>
      <c r="CZ106" s="369" t="str">
        <f ca="1">+IF(OFFSET('Sanitation Data'!$G$28,0,10*ROW('Sanitation Data'!G100))="","",OFFSET('Sanitation Data'!$G$28,0,10*ROW('Sanitation Data'!G100)))</f>
        <v/>
      </c>
      <c r="DA106" s="369" t="str">
        <f ca="1">+IF(OFFSET('Sanitation Data'!$G$29,0,10*ROW('Sanitation Data'!G100))="","",OFFSET('Sanitation Data'!$G$29,0,10*ROW('Sanitation Data'!G100)))</f>
        <v/>
      </c>
      <c r="DB106" s="369" t="str">
        <f ca="1">+IF(OFFSET('Sanitation Data'!$G$30,0,10*ROW('Sanitation Data'!G100))="","",OFFSET('Sanitation Data'!$G$30,0,10*ROW('Sanitation Data'!G100)))</f>
        <v/>
      </c>
      <c r="DC106" s="369" t="str">
        <f ca="1">+IF(OFFSET('Sanitation Data'!$G$31,0,10*ROW('Sanitation Data'!G100))="","",OFFSET('Sanitation Data'!$G$31,0,10*ROW('Sanitation Data'!G100)))</f>
        <v/>
      </c>
      <c r="DD106" s="369" t="str">
        <f ca="1">+IF(OFFSET('Sanitation Data'!$G$32,0,10*ROW('Sanitation Data'!G100))="","",OFFSET('Sanitation Data'!$G$32,0,10*ROW('Sanitation Data'!G100)))</f>
        <v/>
      </c>
      <c r="DE106" s="369" t="str">
        <f ca="1">+IF(OFFSET('Sanitation Data'!$H$28,0,10*ROW('Sanitation Data'!H100))="","",OFFSET('Sanitation Data'!$H$28,0,10*ROW('Sanitation Data'!H100)))</f>
        <v/>
      </c>
      <c r="DF106" s="369" t="str">
        <f ca="1">+IF(OFFSET('Sanitation Data'!$H$29,0,10*ROW('Sanitation Data'!H100))="","",OFFSET('Sanitation Data'!$H$29,0,10*ROW('Sanitation Data'!H100)))</f>
        <v/>
      </c>
      <c r="DG106" s="369" t="str">
        <f ca="1">+IF(OFFSET('Sanitation Data'!$H$30,0,10*ROW('Sanitation Data'!H100))="","",OFFSET('Sanitation Data'!$H$30,0,10*ROW('Sanitation Data'!H100)))</f>
        <v/>
      </c>
      <c r="DH106" s="369" t="str">
        <f ca="1">+IF(OFFSET('Sanitation Data'!$H$31,0,10*ROW('Sanitation Data'!H100))="","",OFFSET('Sanitation Data'!$H$31,0,10*ROW('Sanitation Data'!H100)))</f>
        <v/>
      </c>
      <c r="DI106" s="369" t="str">
        <f ca="1">+IF(OFFSET('Sanitation Data'!$H$32,0,10*ROW('Sanitation Data'!H100))="","",OFFSET('Sanitation Data'!$H$32,0,10*ROW('Sanitation Data'!H100)))</f>
        <v/>
      </c>
      <c r="DJ106" s="369" t="str">
        <f ca="1">+IF(OFFSET('Sanitation Data'!$I$28,0,10*ROW('Sanitation Data'!I100))="","",OFFSET('Sanitation Data'!$I$28,0,10*ROW('Sanitation Data'!I100)))</f>
        <v/>
      </c>
      <c r="DK106" s="369" t="str">
        <f ca="1">+IF(OFFSET('Sanitation Data'!$I$29,0,10*ROW('Sanitation Data'!I100))="","",OFFSET('Sanitation Data'!$I$29,0,10*ROW('Sanitation Data'!I100)))</f>
        <v/>
      </c>
      <c r="DL106" s="369" t="str">
        <f ca="1">+IF(OFFSET('Sanitation Data'!$I$30,0,10*ROW('Sanitation Data'!I100))="","",OFFSET('Sanitation Data'!$I$30,0,10*ROW('Sanitation Data'!I100)))</f>
        <v/>
      </c>
      <c r="DM106" s="369" t="str">
        <f ca="1">+IF(OFFSET('Sanitation Data'!$I$31,0,10*ROW('Sanitation Data'!I100))="","",OFFSET('Sanitation Data'!$I$31,0,10*ROW('Sanitation Data'!I100)))</f>
        <v/>
      </c>
      <c r="DN106" s="369" t="str">
        <f ca="1">+IF(OFFSET('Sanitation Data'!$I$32,0,10*ROW('Sanitation Data'!I100))="","",OFFSET('Sanitation Data'!$I$32,0,10*ROW('Sanitation Data'!I100)))</f>
        <v/>
      </c>
      <c r="DO106" s="369" t="str">
        <f ca="1">+IF(OFFSET('Hygiene Data'!$D$11,0,10*ROW('Hygiene Data'!D100))="","",OFFSET('Hygiene Data'!$D$11,0,10*ROW('Hygiene Data'!D100)))</f>
        <v/>
      </c>
      <c r="DP106" s="369" t="str">
        <f ca="1">+IF(OFFSET('Hygiene Data'!$D$12,0,10*ROW('Hygiene Data'!D100))="","",OFFSET('Hygiene Data'!$D$12,0,10*ROW('Hygiene Data'!D100)))</f>
        <v/>
      </c>
      <c r="DQ106" s="369" t="str">
        <f ca="1">+IF(OFFSET('Hygiene Data'!$D$13,0,10*ROW('Hygiene Data'!D100))="","",OFFSET('Hygiene Data'!$D$13,0,10*ROW('Hygiene Data'!D100)))</f>
        <v/>
      </c>
      <c r="DR106" s="369" t="str">
        <f ca="1">+IF(OFFSET('Hygiene Data'!$E$11,0,10*ROW('Hygiene Data'!E100))="","",OFFSET('Hygiene Data'!$E$11,0,10*ROW('Hygiene Data'!E100)))</f>
        <v/>
      </c>
      <c r="DS106" s="369" t="str">
        <f ca="1">+IF(OFFSET('Hygiene Data'!$E$12,0,10*ROW('Hygiene Data'!E100))="","",OFFSET('Hygiene Data'!$E$12,0,10*ROW('Hygiene Data'!E100)))</f>
        <v/>
      </c>
      <c r="DT106" s="369" t="str">
        <f ca="1">+IF(OFFSET('Hygiene Data'!$E$13,0,10*ROW('Hygiene Data'!E100))="","",OFFSET('Hygiene Data'!$E$13,0,10*ROW('Hygiene Data'!E100)))</f>
        <v/>
      </c>
      <c r="DU106" s="369" t="str">
        <f ca="1">+IF(OFFSET('Hygiene Data'!$F$11,0,10*ROW('Hygiene Data'!F100))="","",OFFSET('Hygiene Data'!$F$11,0,10*ROW('Hygiene Data'!F100)))</f>
        <v/>
      </c>
      <c r="DV106" s="369" t="str">
        <f ca="1">+IF(OFFSET('Hygiene Data'!$F$12,0,10*ROW('Hygiene Data'!F100))="","",OFFSET('Hygiene Data'!$F$12,0,10*ROW('Hygiene Data'!F100)))</f>
        <v/>
      </c>
      <c r="DW106" s="369" t="str">
        <f ca="1">+IF(OFFSET('Hygiene Data'!$F$13,0,10*ROW('Hygiene Data'!F100))="","",OFFSET('Hygiene Data'!$F$13,0,10*ROW('Hygiene Data'!F100)))</f>
        <v/>
      </c>
      <c r="DX106" s="369" t="str">
        <f ca="1">+IF(OFFSET('Hygiene Data'!$G$11,0,10*ROW('Hygiene Data'!G100))="","",OFFSET('Hygiene Data'!$G$11,0,10*ROW('Hygiene Data'!G100)))</f>
        <v/>
      </c>
      <c r="DY106" s="369" t="str">
        <f ca="1">+IF(OFFSET('Hygiene Data'!$G$12,0,10*ROW('Hygiene Data'!G100))="","",OFFSET('Hygiene Data'!$G$12,0,10*ROW('Hygiene Data'!G100)))</f>
        <v/>
      </c>
      <c r="DZ106" s="369" t="str">
        <f ca="1">+IF(OFFSET('Hygiene Data'!$G$13,0,10*ROW('Hygiene Data'!G100))="","",OFFSET('Hygiene Data'!$G$13,0,10*ROW('Hygiene Data'!G100)))</f>
        <v/>
      </c>
      <c r="EA106" s="369" t="str">
        <f ca="1">+IF(OFFSET('Hygiene Data'!$H$11,0,10*ROW('Hygiene Data'!H100))="","",OFFSET('Hygiene Data'!$H$11,0,10*ROW('Hygiene Data'!H100)))</f>
        <v/>
      </c>
      <c r="EB106" s="369" t="str">
        <f ca="1">+IF(OFFSET('Hygiene Data'!$H$12,0,10*ROW('Hygiene Data'!H100))="","",OFFSET('Hygiene Data'!$H$12,0,10*ROW('Hygiene Data'!H100)))</f>
        <v/>
      </c>
      <c r="EC106" s="369" t="str">
        <f ca="1">+IF(OFFSET('Hygiene Data'!$H$13,0,10*ROW('Hygiene Data'!H100))="","",OFFSET('Hygiene Data'!$H$13,0,10*ROW('Hygiene Data'!H100)))</f>
        <v/>
      </c>
      <c r="ED106" s="369" t="str">
        <f ca="1">+IF(OFFSET('Hygiene Data'!$I$11,0,10*ROW('Hygiene Data'!I100))="","",OFFSET('Hygiene Data'!$I$11,0,10*ROW('Hygiene Data'!I100)))</f>
        <v/>
      </c>
      <c r="EE106" s="369" t="str">
        <f ca="1">+IF(OFFSET('Hygiene Data'!$I$12,0,10*ROW('Hygiene Data'!I100))="","",OFFSET('Hygiene Data'!$I$12,0,10*ROW('Hygiene Data'!I100)))</f>
        <v/>
      </c>
      <c r="EF106" s="369" t="str">
        <f ca="1">+IF(OFFSET('Hygiene Data'!$I$13,0,10*ROW('Hygiene Data'!I100))="","",OFFSET('Hygiene Data'!$I$13,0,10*ROW('Hygiene Data'!I100)))</f>
        <v/>
      </c>
    </row>
    <row r="107" spans="1:136" x14ac:dyDescent="0.25">
      <c r="A107" s="478" t="str">
        <f ca="1">+IF(OFFSET('Water Data'!$B$2,0,10*ROW('Water Data'!E101))="","",OFFSET('Water Data'!$B$2,0,10*ROW('Water Data'!E101)))</f>
        <v/>
      </c>
      <c r="B107" s="47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5" t="str">
        <f t="shared" ca="1" si="1"/>
        <v/>
      </c>
      <c r="D107" s="50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9" t="str">
        <f ca="1">+IF(OFFSET('Water Data'!$D$27,0,10*ROW('Water Data'!D101))="","",OFFSET('Water Data'!$D$27,0,10*ROW('Water Data'!D101)))</f>
        <v/>
      </c>
      <c r="BT107" s="369" t="str">
        <f ca="1">+IF(OFFSET('Water Data'!$D$28,0,10*ROW('Water Data'!D101))="","",OFFSET('Water Data'!$D$28,0,10*ROW('Water Data'!D101)))</f>
        <v/>
      </c>
      <c r="BU107" s="369" t="str">
        <f ca="1">+IF(OFFSET('Water Data'!$D$29,0,10*ROW('Water Data'!D101))="","",OFFSET('Water Data'!$D$29,0,10*ROW('Water Data'!D101)))</f>
        <v/>
      </c>
      <c r="BV107" s="369" t="str">
        <f ca="1">+IF(OFFSET('Water Data'!$E$27,0,10*ROW('Water Data'!E101))="","",OFFSET('Water Data'!$E$27,0,10*ROW('Water Data'!E101)))</f>
        <v/>
      </c>
      <c r="BW107" s="369" t="str">
        <f ca="1">+IF(OFFSET('Water Data'!$E$28,0,10*ROW('Water Data'!E101))="","",OFFSET('Water Data'!$E$28,0,10*ROW('Water Data'!E101)))</f>
        <v/>
      </c>
      <c r="BX107" s="369" t="str">
        <f ca="1">+IF(OFFSET('Water Data'!$E$29,0,10*ROW('Water Data'!E101))="","",OFFSET('Water Data'!$E$29,0,10*ROW('Water Data'!E101)))</f>
        <v/>
      </c>
      <c r="BY107" s="369" t="str">
        <f ca="1">+IF(OFFSET('Water Data'!$F$27,0,10*ROW('Water Data'!F101))="","",OFFSET('Water Data'!$F$27,0,10*ROW('Water Data'!F101)))</f>
        <v/>
      </c>
      <c r="BZ107" s="369" t="str">
        <f ca="1">+IF(OFFSET('Water Data'!$F$28,0,10*ROW('Water Data'!F101))="","",OFFSET('Water Data'!$F$28,0,10*ROW('Water Data'!F101)))</f>
        <v/>
      </c>
      <c r="CA107" s="369" t="str">
        <f ca="1">+IF(OFFSET('Water Data'!$F$29,0,10*ROW('Water Data'!F101))="","",OFFSET('Water Data'!$F$29,0,10*ROW('Water Data'!F101)))</f>
        <v/>
      </c>
      <c r="CB107" s="369" t="str">
        <f ca="1">+IF(OFFSET('Water Data'!$G$27,0,10*ROW('Water Data'!G101))="","",OFFSET('Water Data'!$G$27,0,10*ROW('Water Data'!G101)))</f>
        <v/>
      </c>
      <c r="CC107" s="369" t="str">
        <f ca="1">+IF(OFFSET('Water Data'!$G$28,0,10*ROW('Water Data'!G101))="","",OFFSET('Water Data'!$G$28,0,10*ROW('Water Data'!G101)))</f>
        <v/>
      </c>
      <c r="CD107" s="369" t="str">
        <f ca="1">+IF(OFFSET('Water Data'!$G$29,0,10*ROW('Water Data'!G101))="","",OFFSET('Water Data'!$G$29,0,10*ROW('Water Data'!G101)))</f>
        <v/>
      </c>
      <c r="CE107" s="369" t="str">
        <f ca="1">+IF(OFFSET('Water Data'!$H$27,0,10*ROW('Water Data'!H101))="","",OFFSET('Water Data'!$H$27,0,10*ROW('Water Data'!H101)))</f>
        <v/>
      </c>
      <c r="CF107" s="369" t="str">
        <f ca="1">+IF(OFFSET('Water Data'!$H$28,0,10*ROW('Water Data'!H101))="","",OFFSET('Water Data'!$H$28,0,10*ROW('Water Data'!H101)))</f>
        <v/>
      </c>
      <c r="CG107" s="369" t="str">
        <f ca="1">+IF(OFFSET('Water Data'!$H$29,0,10*ROW('Water Data'!H101))="","",OFFSET('Water Data'!$H$29,0,10*ROW('Water Data'!H101)))</f>
        <v/>
      </c>
      <c r="CH107" s="369" t="str">
        <f ca="1">+IF(OFFSET('Water Data'!$I$27,0,10*ROW('Water Data'!I101))="","",OFFSET('Water Data'!$I$27,0,10*ROW('Water Data'!I101)))</f>
        <v/>
      </c>
      <c r="CI107" s="369" t="str">
        <f ca="1">+IF(OFFSET('Water Data'!$I$28,0,10*ROW('Water Data'!I101))="","",OFFSET('Water Data'!$I$28,0,10*ROW('Water Data'!I101)))</f>
        <v/>
      </c>
      <c r="CJ107" s="369" t="str">
        <f ca="1">+IF(OFFSET('Water Data'!$I$29,0,10*ROW('Water Data'!I101))="","",OFFSET('Water Data'!$I$29,0,10*ROW('Water Data'!I101)))</f>
        <v/>
      </c>
      <c r="CK107" s="369" t="str">
        <f ca="1">+IF(OFFSET('Sanitation Data'!$D$28,0,10*ROW('Sanitation Data'!D101))="","",OFFSET('Sanitation Data'!$D$28,0,10*ROW('Sanitation Data'!D101)))</f>
        <v/>
      </c>
      <c r="CL107" s="369" t="str">
        <f ca="1">+IF(OFFSET('Sanitation Data'!$D$29,0,10*ROW('Sanitation Data'!D101))="","",OFFSET('Sanitation Data'!$D$29,0,10*ROW('Sanitation Data'!D101)))</f>
        <v/>
      </c>
      <c r="CM107" s="369" t="str">
        <f ca="1">+IF(OFFSET('Sanitation Data'!$D$30,0,10*ROW('Sanitation Data'!D101))="","",OFFSET('Sanitation Data'!$D$30,0,10*ROW('Sanitation Data'!D101)))</f>
        <v/>
      </c>
      <c r="CN107" s="369" t="str">
        <f ca="1">+IF(OFFSET('Sanitation Data'!$D$31,0,10*ROW('Sanitation Data'!D101))="","",OFFSET('Sanitation Data'!$D$31,0,10*ROW('Sanitation Data'!D101)))</f>
        <v/>
      </c>
      <c r="CO107" s="369" t="str">
        <f ca="1">+IF(OFFSET('Sanitation Data'!$D$32,0,10*ROW('Sanitation Data'!D101))="","",OFFSET('Sanitation Data'!$D$32,0,10*ROW('Sanitation Data'!D101)))</f>
        <v/>
      </c>
      <c r="CP107" s="369" t="str">
        <f ca="1">+IF(OFFSET('Sanitation Data'!$E$28,0,10*ROW('Sanitation Data'!E101))="","",OFFSET('Sanitation Data'!$E$28,0,10*ROW('Sanitation Data'!E101)))</f>
        <v/>
      </c>
      <c r="CQ107" s="369" t="str">
        <f ca="1">+IF(OFFSET('Sanitation Data'!$E$29,0,10*ROW('Sanitation Data'!E101))="","",OFFSET('Sanitation Data'!$E$29,0,10*ROW('Sanitation Data'!E101)))</f>
        <v/>
      </c>
      <c r="CR107" s="369" t="str">
        <f ca="1">+IF(OFFSET('Sanitation Data'!$E$30,0,10*ROW('Sanitation Data'!E101))="","",OFFSET('Sanitation Data'!$E$30,0,10*ROW('Sanitation Data'!E101)))</f>
        <v/>
      </c>
      <c r="CS107" s="369" t="str">
        <f ca="1">+IF(OFFSET('Sanitation Data'!$E$31,0,10*ROW('Sanitation Data'!E101))="","",OFFSET('Sanitation Data'!$E$31,0,10*ROW('Sanitation Data'!E101)))</f>
        <v/>
      </c>
      <c r="CT107" s="369" t="str">
        <f ca="1">+IF(OFFSET('Sanitation Data'!$E$32,0,10*ROW('Sanitation Data'!E101))="","",OFFSET('Sanitation Data'!$E$32,0,10*ROW('Sanitation Data'!E101)))</f>
        <v/>
      </c>
      <c r="CU107" s="369" t="str">
        <f ca="1">+IF(OFFSET('Sanitation Data'!$F$28,0,10*ROW('Sanitation Data'!F101))="","",OFFSET('Sanitation Data'!$F$28,0,10*ROW('Sanitation Data'!F101)))</f>
        <v/>
      </c>
      <c r="CV107" s="369" t="str">
        <f ca="1">+IF(OFFSET('Sanitation Data'!$F$29,0,10*ROW('Sanitation Data'!F101))="","",OFFSET('Sanitation Data'!$F$29,0,10*ROW('Sanitation Data'!F101)))</f>
        <v/>
      </c>
      <c r="CW107" s="369" t="str">
        <f ca="1">+IF(OFFSET('Sanitation Data'!$F$30,0,10*ROW('Sanitation Data'!F101))="","",OFFSET('Sanitation Data'!$F$30,0,10*ROW('Sanitation Data'!F101)))</f>
        <v/>
      </c>
      <c r="CX107" s="369" t="str">
        <f ca="1">+IF(OFFSET('Sanitation Data'!$F$31,0,10*ROW('Sanitation Data'!F101))="","",OFFSET('Sanitation Data'!$F$31,0,10*ROW('Sanitation Data'!F101)))</f>
        <v/>
      </c>
      <c r="CY107" s="369" t="str">
        <f ca="1">+IF(OFFSET('Sanitation Data'!$F$32,0,10*ROW('Sanitation Data'!F101))="","",OFFSET('Sanitation Data'!$F$32,0,10*ROW('Sanitation Data'!F101)))</f>
        <v/>
      </c>
      <c r="CZ107" s="369" t="str">
        <f ca="1">+IF(OFFSET('Sanitation Data'!$G$28,0,10*ROW('Sanitation Data'!G101))="","",OFFSET('Sanitation Data'!$G$28,0,10*ROW('Sanitation Data'!G101)))</f>
        <v/>
      </c>
      <c r="DA107" s="369" t="str">
        <f ca="1">+IF(OFFSET('Sanitation Data'!$G$29,0,10*ROW('Sanitation Data'!G101))="","",OFFSET('Sanitation Data'!$G$29,0,10*ROW('Sanitation Data'!G101)))</f>
        <v/>
      </c>
      <c r="DB107" s="369" t="str">
        <f ca="1">+IF(OFFSET('Sanitation Data'!$G$30,0,10*ROW('Sanitation Data'!G101))="","",OFFSET('Sanitation Data'!$G$30,0,10*ROW('Sanitation Data'!G101)))</f>
        <v/>
      </c>
      <c r="DC107" s="369" t="str">
        <f ca="1">+IF(OFFSET('Sanitation Data'!$G$31,0,10*ROW('Sanitation Data'!G101))="","",OFFSET('Sanitation Data'!$G$31,0,10*ROW('Sanitation Data'!G101)))</f>
        <v/>
      </c>
      <c r="DD107" s="369" t="str">
        <f ca="1">+IF(OFFSET('Sanitation Data'!$G$32,0,10*ROW('Sanitation Data'!G101))="","",OFFSET('Sanitation Data'!$G$32,0,10*ROW('Sanitation Data'!G101)))</f>
        <v/>
      </c>
      <c r="DE107" s="369" t="str">
        <f ca="1">+IF(OFFSET('Sanitation Data'!$H$28,0,10*ROW('Sanitation Data'!H101))="","",OFFSET('Sanitation Data'!$H$28,0,10*ROW('Sanitation Data'!H101)))</f>
        <v/>
      </c>
      <c r="DF107" s="369" t="str">
        <f ca="1">+IF(OFFSET('Sanitation Data'!$H$29,0,10*ROW('Sanitation Data'!H101))="","",OFFSET('Sanitation Data'!$H$29,0,10*ROW('Sanitation Data'!H101)))</f>
        <v/>
      </c>
      <c r="DG107" s="369" t="str">
        <f ca="1">+IF(OFFSET('Sanitation Data'!$H$30,0,10*ROW('Sanitation Data'!H101))="","",OFFSET('Sanitation Data'!$H$30,0,10*ROW('Sanitation Data'!H101)))</f>
        <v/>
      </c>
      <c r="DH107" s="369" t="str">
        <f ca="1">+IF(OFFSET('Sanitation Data'!$H$31,0,10*ROW('Sanitation Data'!H101))="","",OFFSET('Sanitation Data'!$H$31,0,10*ROW('Sanitation Data'!H101)))</f>
        <v/>
      </c>
      <c r="DI107" s="369" t="str">
        <f ca="1">+IF(OFFSET('Sanitation Data'!$H$32,0,10*ROW('Sanitation Data'!H101))="","",OFFSET('Sanitation Data'!$H$32,0,10*ROW('Sanitation Data'!H101)))</f>
        <v/>
      </c>
      <c r="DJ107" s="369" t="str">
        <f ca="1">+IF(OFFSET('Sanitation Data'!$I$28,0,10*ROW('Sanitation Data'!I101))="","",OFFSET('Sanitation Data'!$I$28,0,10*ROW('Sanitation Data'!I101)))</f>
        <v/>
      </c>
      <c r="DK107" s="369" t="str">
        <f ca="1">+IF(OFFSET('Sanitation Data'!$I$29,0,10*ROW('Sanitation Data'!I101))="","",OFFSET('Sanitation Data'!$I$29,0,10*ROW('Sanitation Data'!I101)))</f>
        <v/>
      </c>
      <c r="DL107" s="369" t="str">
        <f ca="1">+IF(OFFSET('Sanitation Data'!$I$30,0,10*ROW('Sanitation Data'!I101))="","",OFFSET('Sanitation Data'!$I$30,0,10*ROW('Sanitation Data'!I101)))</f>
        <v/>
      </c>
      <c r="DM107" s="369" t="str">
        <f ca="1">+IF(OFFSET('Sanitation Data'!$I$31,0,10*ROW('Sanitation Data'!I101))="","",OFFSET('Sanitation Data'!$I$31,0,10*ROW('Sanitation Data'!I101)))</f>
        <v/>
      </c>
      <c r="DN107" s="369" t="str">
        <f ca="1">+IF(OFFSET('Sanitation Data'!$I$32,0,10*ROW('Sanitation Data'!I101))="","",OFFSET('Sanitation Data'!$I$32,0,10*ROW('Sanitation Data'!I101)))</f>
        <v/>
      </c>
      <c r="DO107" s="369" t="str">
        <f ca="1">+IF(OFFSET('Hygiene Data'!$D$11,0,10*ROW('Hygiene Data'!D101))="","",OFFSET('Hygiene Data'!$D$11,0,10*ROW('Hygiene Data'!D101)))</f>
        <v/>
      </c>
      <c r="DP107" s="369" t="str">
        <f ca="1">+IF(OFFSET('Hygiene Data'!$D$12,0,10*ROW('Hygiene Data'!D101))="","",OFFSET('Hygiene Data'!$D$12,0,10*ROW('Hygiene Data'!D101)))</f>
        <v/>
      </c>
      <c r="DQ107" s="369" t="str">
        <f ca="1">+IF(OFFSET('Hygiene Data'!$D$13,0,10*ROW('Hygiene Data'!D101))="","",OFFSET('Hygiene Data'!$D$13,0,10*ROW('Hygiene Data'!D101)))</f>
        <v/>
      </c>
      <c r="DR107" s="369" t="str">
        <f ca="1">+IF(OFFSET('Hygiene Data'!$E$11,0,10*ROW('Hygiene Data'!E101))="","",OFFSET('Hygiene Data'!$E$11,0,10*ROW('Hygiene Data'!E101)))</f>
        <v/>
      </c>
      <c r="DS107" s="369" t="str">
        <f ca="1">+IF(OFFSET('Hygiene Data'!$E$12,0,10*ROW('Hygiene Data'!E101))="","",OFFSET('Hygiene Data'!$E$12,0,10*ROW('Hygiene Data'!E101)))</f>
        <v/>
      </c>
      <c r="DT107" s="369" t="str">
        <f ca="1">+IF(OFFSET('Hygiene Data'!$E$13,0,10*ROW('Hygiene Data'!E101))="","",OFFSET('Hygiene Data'!$E$13,0,10*ROW('Hygiene Data'!E101)))</f>
        <v/>
      </c>
      <c r="DU107" s="369" t="str">
        <f ca="1">+IF(OFFSET('Hygiene Data'!$F$11,0,10*ROW('Hygiene Data'!F101))="","",OFFSET('Hygiene Data'!$F$11,0,10*ROW('Hygiene Data'!F101)))</f>
        <v/>
      </c>
      <c r="DV107" s="369" t="str">
        <f ca="1">+IF(OFFSET('Hygiene Data'!$F$12,0,10*ROW('Hygiene Data'!F101))="","",OFFSET('Hygiene Data'!$F$12,0,10*ROW('Hygiene Data'!F101)))</f>
        <v/>
      </c>
      <c r="DW107" s="369" t="str">
        <f ca="1">+IF(OFFSET('Hygiene Data'!$F$13,0,10*ROW('Hygiene Data'!F101))="","",OFFSET('Hygiene Data'!$F$13,0,10*ROW('Hygiene Data'!F101)))</f>
        <v/>
      </c>
      <c r="DX107" s="369" t="str">
        <f ca="1">+IF(OFFSET('Hygiene Data'!$G$11,0,10*ROW('Hygiene Data'!G101))="","",OFFSET('Hygiene Data'!$G$11,0,10*ROW('Hygiene Data'!G101)))</f>
        <v/>
      </c>
      <c r="DY107" s="369" t="str">
        <f ca="1">+IF(OFFSET('Hygiene Data'!$G$12,0,10*ROW('Hygiene Data'!G101))="","",OFFSET('Hygiene Data'!$G$12,0,10*ROW('Hygiene Data'!G101)))</f>
        <v/>
      </c>
      <c r="DZ107" s="369" t="str">
        <f ca="1">+IF(OFFSET('Hygiene Data'!$G$13,0,10*ROW('Hygiene Data'!G101))="","",OFFSET('Hygiene Data'!$G$13,0,10*ROW('Hygiene Data'!G101)))</f>
        <v/>
      </c>
      <c r="EA107" s="369" t="str">
        <f ca="1">+IF(OFFSET('Hygiene Data'!$H$11,0,10*ROW('Hygiene Data'!H101))="","",OFFSET('Hygiene Data'!$H$11,0,10*ROW('Hygiene Data'!H101)))</f>
        <v/>
      </c>
      <c r="EB107" s="369" t="str">
        <f ca="1">+IF(OFFSET('Hygiene Data'!$H$12,0,10*ROW('Hygiene Data'!H101))="","",OFFSET('Hygiene Data'!$H$12,0,10*ROW('Hygiene Data'!H101)))</f>
        <v/>
      </c>
      <c r="EC107" s="369" t="str">
        <f ca="1">+IF(OFFSET('Hygiene Data'!$H$13,0,10*ROW('Hygiene Data'!H101))="","",OFFSET('Hygiene Data'!$H$13,0,10*ROW('Hygiene Data'!H101)))</f>
        <v/>
      </c>
      <c r="ED107" s="369" t="str">
        <f ca="1">+IF(OFFSET('Hygiene Data'!$I$11,0,10*ROW('Hygiene Data'!I101))="","",OFFSET('Hygiene Data'!$I$11,0,10*ROW('Hygiene Data'!I101)))</f>
        <v/>
      </c>
      <c r="EE107" s="369" t="str">
        <f ca="1">+IF(OFFSET('Hygiene Data'!$I$12,0,10*ROW('Hygiene Data'!I101))="","",OFFSET('Hygiene Data'!$I$12,0,10*ROW('Hygiene Data'!I101)))</f>
        <v/>
      </c>
      <c r="EF107" s="369" t="str">
        <f ca="1">+IF(OFFSET('Hygiene Data'!$I$13,0,10*ROW('Hygiene Data'!I101))="","",OFFSET('Hygiene Data'!$I$13,0,10*ROW('Hygiene Data'!I101)))</f>
        <v/>
      </c>
    </row>
    <row r="108" spans="1:136" x14ac:dyDescent="0.25">
      <c r="A108" s="478" t="str">
        <f ca="1">+IF(OFFSET('Water Data'!$B$2,0,10*ROW('Water Data'!E102))="","",OFFSET('Water Data'!$B$2,0,10*ROW('Water Data'!E102)))</f>
        <v/>
      </c>
      <c r="B108" s="47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5" t="str">
        <f t="shared" ca="1" si="1"/>
        <v/>
      </c>
      <c r="D108" s="50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9" t="str">
        <f ca="1">+IF(OFFSET('Water Data'!$D$27,0,10*ROW('Water Data'!D102))="","",OFFSET('Water Data'!$D$27,0,10*ROW('Water Data'!D102)))</f>
        <v/>
      </c>
      <c r="BT108" s="369" t="str">
        <f ca="1">+IF(OFFSET('Water Data'!$D$28,0,10*ROW('Water Data'!D102))="","",OFFSET('Water Data'!$D$28,0,10*ROW('Water Data'!D102)))</f>
        <v/>
      </c>
      <c r="BU108" s="369" t="str">
        <f ca="1">+IF(OFFSET('Water Data'!$D$29,0,10*ROW('Water Data'!D102))="","",OFFSET('Water Data'!$D$29,0,10*ROW('Water Data'!D102)))</f>
        <v/>
      </c>
      <c r="BV108" s="369" t="str">
        <f ca="1">+IF(OFFSET('Water Data'!$E$27,0,10*ROW('Water Data'!E102))="","",OFFSET('Water Data'!$E$27,0,10*ROW('Water Data'!E102)))</f>
        <v/>
      </c>
      <c r="BW108" s="369" t="str">
        <f ca="1">+IF(OFFSET('Water Data'!$E$28,0,10*ROW('Water Data'!E102))="","",OFFSET('Water Data'!$E$28,0,10*ROW('Water Data'!E102)))</f>
        <v/>
      </c>
      <c r="BX108" s="369" t="str">
        <f ca="1">+IF(OFFSET('Water Data'!$E$29,0,10*ROW('Water Data'!E102))="","",OFFSET('Water Data'!$E$29,0,10*ROW('Water Data'!E102)))</f>
        <v/>
      </c>
      <c r="BY108" s="369" t="str">
        <f ca="1">+IF(OFFSET('Water Data'!$F$27,0,10*ROW('Water Data'!F102))="","",OFFSET('Water Data'!$F$27,0,10*ROW('Water Data'!F102)))</f>
        <v/>
      </c>
      <c r="BZ108" s="369" t="str">
        <f ca="1">+IF(OFFSET('Water Data'!$F$28,0,10*ROW('Water Data'!F102))="","",OFFSET('Water Data'!$F$28,0,10*ROW('Water Data'!F102)))</f>
        <v/>
      </c>
      <c r="CA108" s="369" t="str">
        <f ca="1">+IF(OFFSET('Water Data'!$F$29,0,10*ROW('Water Data'!F102))="","",OFFSET('Water Data'!$F$29,0,10*ROW('Water Data'!F102)))</f>
        <v/>
      </c>
      <c r="CB108" s="369" t="str">
        <f ca="1">+IF(OFFSET('Water Data'!$G$27,0,10*ROW('Water Data'!G102))="","",OFFSET('Water Data'!$G$27,0,10*ROW('Water Data'!G102)))</f>
        <v/>
      </c>
      <c r="CC108" s="369" t="str">
        <f ca="1">+IF(OFFSET('Water Data'!$G$28,0,10*ROW('Water Data'!G102))="","",OFFSET('Water Data'!$G$28,0,10*ROW('Water Data'!G102)))</f>
        <v/>
      </c>
      <c r="CD108" s="369" t="str">
        <f ca="1">+IF(OFFSET('Water Data'!$G$29,0,10*ROW('Water Data'!G102))="","",OFFSET('Water Data'!$G$29,0,10*ROW('Water Data'!G102)))</f>
        <v/>
      </c>
      <c r="CE108" s="369" t="str">
        <f ca="1">+IF(OFFSET('Water Data'!$H$27,0,10*ROW('Water Data'!H102))="","",OFFSET('Water Data'!$H$27,0,10*ROW('Water Data'!H102)))</f>
        <v/>
      </c>
      <c r="CF108" s="369" t="str">
        <f ca="1">+IF(OFFSET('Water Data'!$H$28,0,10*ROW('Water Data'!H102))="","",OFFSET('Water Data'!$H$28,0,10*ROW('Water Data'!H102)))</f>
        <v/>
      </c>
      <c r="CG108" s="369" t="str">
        <f ca="1">+IF(OFFSET('Water Data'!$H$29,0,10*ROW('Water Data'!H102))="","",OFFSET('Water Data'!$H$29,0,10*ROW('Water Data'!H102)))</f>
        <v/>
      </c>
      <c r="CH108" s="369" t="str">
        <f ca="1">+IF(OFFSET('Water Data'!$I$27,0,10*ROW('Water Data'!I102))="","",OFFSET('Water Data'!$I$27,0,10*ROW('Water Data'!I102)))</f>
        <v/>
      </c>
      <c r="CI108" s="369" t="str">
        <f ca="1">+IF(OFFSET('Water Data'!$I$28,0,10*ROW('Water Data'!I102))="","",OFFSET('Water Data'!$I$28,0,10*ROW('Water Data'!I102)))</f>
        <v/>
      </c>
      <c r="CJ108" s="369" t="str">
        <f ca="1">+IF(OFFSET('Water Data'!$I$29,0,10*ROW('Water Data'!I102))="","",OFFSET('Water Data'!$I$29,0,10*ROW('Water Data'!I102)))</f>
        <v/>
      </c>
      <c r="CK108" s="369" t="str">
        <f ca="1">+IF(OFFSET('Sanitation Data'!$D$28,0,10*ROW('Sanitation Data'!D102))="","",OFFSET('Sanitation Data'!$D$28,0,10*ROW('Sanitation Data'!D102)))</f>
        <v/>
      </c>
      <c r="CL108" s="369" t="str">
        <f ca="1">+IF(OFFSET('Sanitation Data'!$D$29,0,10*ROW('Sanitation Data'!D102))="","",OFFSET('Sanitation Data'!$D$29,0,10*ROW('Sanitation Data'!D102)))</f>
        <v/>
      </c>
      <c r="CM108" s="369" t="str">
        <f ca="1">+IF(OFFSET('Sanitation Data'!$D$30,0,10*ROW('Sanitation Data'!D102))="","",OFFSET('Sanitation Data'!$D$30,0,10*ROW('Sanitation Data'!D102)))</f>
        <v/>
      </c>
      <c r="CN108" s="369" t="str">
        <f ca="1">+IF(OFFSET('Sanitation Data'!$D$31,0,10*ROW('Sanitation Data'!D102))="","",OFFSET('Sanitation Data'!$D$31,0,10*ROW('Sanitation Data'!D102)))</f>
        <v/>
      </c>
      <c r="CO108" s="369" t="str">
        <f ca="1">+IF(OFFSET('Sanitation Data'!$D$32,0,10*ROW('Sanitation Data'!D102))="","",OFFSET('Sanitation Data'!$D$32,0,10*ROW('Sanitation Data'!D102)))</f>
        <v/>
      </c>
      <c r="CP108" s="369" t="str">
        <f ca="1">+IF(OFFSET('Sanitation Data'!$E$28,0,10*ROW('Sanitation Data'!E102))="","",OFFSET('Sanitation Data'!$E$28,0,10*ROW('Sanitation Data'!E102)))</f>
        <v/>
      </c>
      <c r="CQ108" s="369" t="str">
        <f ca="1">+IF(OFFSET('Sanitation Data'!$E$29,0,10*ROW('Sanitation Data'!E102))="","",OFFSET('Sanitation Data'!$E$29,0,10*ROW('Sanitation Data'!E102)))</f>
        <v/>
      </c>
      <c r="CR108" s="369" t="str">
        <f ca="1">+IF(OFFSET('Sanitation Data'!$E$30,0,10*ROW('Sanitation Data'!E102))="","",OFFSET('Sanitation Data'!$E$30,0,10*ROW('Sanitation Data'!E102)))</f>
        <v/>
      </c>
      <c r="CS108" s="369" t="str">
        <f ca="1">+IF(OFFSET('Sanitation Data'!$E$31,0,10*ROW('Sanitation Data'!E102))="","",OFFSET('Sanitation Data'!$E$31,0,10*ROW('Sanitation Data'!E102)))</f>
        <v/>
      </c>
      <c r="CT108" s="369" t="str">
        <f ca="1">+IF(OFFSET('Sanitation Data'!$E$32,0,10*ROW('Sanitation Data'!E102))="","",OFFSET('Sanitation Data'!$E$32,0,10*ROW('Sanitation Data'!E102)))</f>
        <v/>
      </c>
      <c r="CU108" s="369" t="str">
        <f ca="1">+IF(OFFSET('Sanitation Data'!$F$28,0,10*ROW('Sanitation Data'!F102))="","",OFFSET('Sanitation Data'!$F$28,0,10*ROW('Sanitation Data'!F102)))</f>
        <v/>
      </c>
      <c r="CV108" s="369" t="str">
        <f ca="1">+IF(OFFSET('Sanitation Data'!$F$29,0,10*ROW('Sanitation Data'!F102))="","",OFFSET('Sanitation Data'!$F$29,0,10*ROW('Sanitation Data'!F102)))</f>
        <v/>
      </c>
      <c r="CW108" s="369" t="str">
        <f ca="1">+IF(OFFSET('Sanitation Data'!$F$30,0,10*ROW('Sanitation Data'!F102))="","",OFFSET('Sanitation Data'!$F$30,0,10*ROW('Sanitation Data'!F102)))</f>
        <v/>
      </c>
      <c r="CX108" s="369" t="str">
        <f ca="1">+IF(OFFSET('Sanitation Data'!$F$31,0,10*ROW('Sanitation Data'!F102))="","",OFFSET('Sanitation Data'!$F$31,0,10*ROW('Sanitation Data'!F102)))</f>
        <v/>
      </c>
      <c r="CY108" s="369" t="str">
        <f ca="1">+IF(OFFSET('Sanitation Data'!$F$32,0,10*ROW('Sanitation Data'!F102))="","",OFFSET('Sanitation Data'!$F$32,0,10*ROW('Sanitation Data'!F102)))</f>
        <v/>
      </c>
      <c r="CZ108" s="369" t="str">
        <f ca="1">+IF(OFFSET('Sanitation Data'!$G$28,0,10*ROW('Sanitation Data'!G102))="","",OFFSET('Sanitation Data'!$G$28,0,10*ROW('Sanitation Data'!G102)))</f>
        <v/>
      </c>
      <c r="DA108" s="369" t="str">
        <f ca="1">+IF(OFFSET('Sanitation Data'!$G$29,0,10*ROW('Sanitation Data'!G102))="","",OFFSET('Sanitation Data'!$G$29,0,10*ROW('Sanitation Data'!G102)))</f>
        <v/>
      </c>
      <c r="DB108" s="369" t="str">
        <f ca="1">+IF(OFFSET('Sanitation Data'!$G$30,0,10*ROW('Sanitation Data'!G102))="","",OFFSET('Sanitation Data'!$G$30,0,10*ROW('Sanitation Data'!G102)))</f>
        <v/>
      </c>
      <c r="DC108" s="369" t="str">
        <f ca="1">+IF(OFFSET('Sanitation Data'!$G$31,0,10*ROW('Sanitation Data'!G102))="","",OFFSET('Sanitation Data'!$G$31,0,10*ROW('Sanitation Data'!G102)))</f>
        <v/>
      </c>
      <c r="DD108" s="369" t="str">
        <f ca="1">+IF(OFFSET('Sanitation Data'!$G$32,0,10*ROW('Sanitation Data'!G102))="","",OFFSET('Sanitation Data'!$G$32,0,10*ROW('Sanitation Data'!G102)))</f>
        <v/>
      </c>
      <c r="DE108" s="369" t="str">
        <f ca="1">+IF(OFFSET('Sanitation Data'!$H$28,0,10*ROW('Sanitation Data'!H102))="","",OFFSET('Sanitation Data'!$H$28,0,10*ROW('Sanitation Data'!H102)))</f>
        <v/>
      </c>
      <c r="DF108" s="369" t="str">
        <f ca="1">+IF(OFFSET('Sanitation Data'!$H$29,0,10*ROW('Sanitation Data'!H102))="","",OFFSET('Sanitation Data'!$H$29,0,10*ROW('Sanitation Data'!H102)))</f>
        <v/>
      </c>
      <c r="DG108" s="369" t="str">
        <f ca="1">+IF(OFFSET('Sanitation Data'!$H$30,0,10*ROW('Sanitation Data'!H102))="","",OFFSET('Sanitation Data'!$H$30,0,10*ROW('Sanitation Data'!H102)))</f>
        <v/>
      </c>
      <c r="DH108" s="369" t="str">
        <f ca="1">+IF(OFFSET('Sanitation Data'!$H$31,0,10*ROW('Sanitation Data'!H102))="","",OFFSET('Sanitation Data'!$H$31,0,10*ROW('Sanitation Data'!H102)))</f>
        <v/>
      </c>
      <c r="DI108" s="369" t="str">
        <f ca="1">+IF(OFFSET('Sanitation Data'!$H$32,0,10*ROW('Sanitation Data'!H102))="","",OFFSET('Sanitation Data'!$H$32,0,10*ROW('Sanitation Data'!H102)))</f>
        <v/>
      </c>
      <c r="DJ108" s="369" t="str">
        <f ca="1">+IF(OFFSET('Sanitation Data'!$I$28,0,10*ROW('Sanitation Data'!I102))="","",OFFSET('Sanitation Data'!$I$28,0,10*ROW('Sanitation Data'!I102)))</f>
        <v/>
      </c>
      <c r="DK108" s="369" t="str">
        <f ca="1">+IF(OFFSET('Sanitation Data'!$I$29,0,10*ROW('Sanitation Data'!I102))="","",OFFSET('Sanitation Data'!$I$29,0,10*ROW('Sanitation Data'!I102)))</f>
        <v/>
      </c>
      <c r="DL108" s="369" t="str">
        <f ca="1">+IF(OFFSET('Sanitation Data'!$I$30,0,10*ROW('Sanitation Data'!I102))="","",OFFSET('Sanitation Data'!$I$30,0,10*ROW('Sanitation Data'!I102)))</f>
        <v/>
      </c>
      <c r="DM108" s="369" t="str">
        <f ca="1">+IF(OFFSET('Sanitation Data'!$I$31,0,10*ROW('Sanitation Data'!I102))="","",OFFSET('Sanitation Data'!$I$31,0,10*ROW('Sanitation Data'!I102)))</f>
        <v/>
      </c>
      <c r="DN108" s="369" t="str">
        <f ca="1">+IF(OFFSET('Sanitation Data'!$I$32,0,10*ROW('Sanitation Data'!I102))="","",OFFSET('Sanitation Data'!$I$32,0,10*ROW('Sanitation Data'!I102)))</f>
        <v/>
      </c>
      <c r="DO108" s="369" t="str">
        <f ca="1">+IF(OFFSET('Hygiene Data'!$D$11,0,10*ROW('Hygiene Data'!D102))="","",OFFSET('Hygiene Data'!$D$11,0,10*ROW('Hygiene Data'!D102)))</f>
        <v/>
      </c>
      <c r="DP108" s="369" t="str">
        <f ca="1">+IF(OFFSET('Hygiene Data'!$D$12,0,10*ROW('Hygiene Data'!D102))="","",OFFSET('Hygiene Data'!$D$12,0,10*ROW('Hygiene Data'!D102)))</f>
        <v/>
      </c>
      <c r="DQ108" s="369" t="str">
        <f ca="1">+IF(OFFSET('Hygiene Data'!$D$13,0,10*ROW('Hygiene Data'!D102))="","",OFFSET('Hygiene Data'!$D$13,0,10*ROW('Hygiene Data'!D102)))</f>
        <v/>
      </c>
      <c r="DR108" s="369" t="str">
        <f ca="1">+IF(OFFSET('Hygiene Data'!$E$11,0,10*ROW('Hygiene Data'!E102))="","",OFFSET('Hygiene Data'!$E$11,0,10*ROW('Hygiene Data'!E102)))</f>
        <v/>
      </c>
      <c r="DS108" s="369" t="str">
        <f ca="1">+IF(OFFSET('Hygiene Data'!$E$12,0,10*ROW('Hygiene Data'!E102))="","",OFFSET('Hygiene Data'!$E$12,0,10*ROW('Hygiene Data'!E102)))</f>
        <v/>
      </c>
      <c r="DT108" s="369" t="str">
        <f ca="1">+IF(OFFSET('Hygiene Data'!$E$13,0,10*ROW('Hygiene Data'!E102))="","",OFFSET('Hygiene Data'!$E$13,0,10*ROW('Hygiene Data'!E102)))</f>
        <v/>
      </c>
      <c r="DU108" s="369" t="str">
        <f ca="1">+IF(OFFSET('Hygiene Data'!$F$11,0,10*ROW('Hygiene Data'!F102))="","",OFFSET('Hygiene Data'!$F$11,0,10*ROW('Hygiene Data'!F102)))</f>
        <v/>
      </c>
      <c r="DV108" s="369" t="str">
        <f ca="1">+IF(OFFSET('Hygiene Data'!$F$12,0,10*ROW('Hygiene Data'!F102))="","",OFFSET('Hygiene Data'!$F$12,0,10*ROW('Hygiene Data'!F102)))</f>
        <v/>
      </c>
      <c r="DW108" s="369" t="str">
        <f ca="1">+IF(OFFSET('Hygiene Data'!$F$13,0,10*ROW('Hygiene Data'!F102))="","",OFFSET('Hygiene Data'!$F$13,0,10*ROW('Hygiene Data'!F102)))</f>
        <v/>
      </c>
      <c r="DX108" s="369" t="str">
        <f ca="1">+IF(OFFSET('Hygiene Data'!$G$11,0,10*ROW('Hygiene Data'!G102))="","",OFFSET('Hygiene Data'!$G$11,0,10*ROW('Hygiene Data'!G102)))</f>
        <v/>
      </c>
      <c r="DY108" s="369" t="str">
        <f ca="1">+IF(OFFSET('Hygiene Data'!$G$12,0,10*ROW('Hygiene Data'!G102))="","",OFFSET('Hygiene Data'!$G$12,0,10*ROW('Hygiene Data'!G102)))</f>
        <v/>
      </c>
      <c r="DZ108" s="369" t="str">
        <f ca="1">+IF(OFFSET('Hygiene Data'!$G$13,0,10*ROW('Hygiene Data'!G102))="","",OFFSET('Hygiene Data'!$G$13,0,10*ROW('Hygiene Data'!G102)))</f>
        <v/>
      </c>
      <c r="EA108" s="369" t="str">
        <f ca="1">+IF(OFFSET('Hygiene Data'!$H$11,0,10*ROW('Hygiene Data'!H102))="","",OFFSET('Hygiene Data'!$H$11,0,10*ROW('Hygiene Data'!H102)))</f>
        <v/>
      </c>
      <c r="EB108" s="369" t="str">
        <f ca="1">+IF(OFFSET('Hygiene Data'!$H$12,0,10*ROW('Hygiene Data'!H102))="","",OFFSET('Hygiene Data'!$H$12,0,10*ROW('Hygiene Data'!H102)))</f>
        <v/>
      </c>
      <c r="EC108" s="369" t="str">
        <f ca="1">+IF(OFFSET('Hygiene Data'!$H$13,0,10*ROW('Hygiene Data'!H102))="","",OFFSET('Hygiene Data'!$H$13,0,10*ROW('Hygiene Data'!H102)))</f>
        <v/>
      </c>
      <c r="ED108" s="369" t="str">
        <f ca="1">+IF(OFFSET('Hygiene Data'!$I$11,0,10*ROW('Hygiene Data'!I102))="","",OFFSET('Hygiene Data'!$I$11,0,10*ROW('Hygiene Data'!I102)))</f>
        <v/>
      </c>
      <c r="EE108" s="369" t="str">
        <f ca="1">+IF(OFFSET('Hygiene Data'!$I$12,0,10*ROW('Hygiene Data'!I102))="","",OFFSET('Hygiene Data'!$I$12,0,10*ROW('Hygiene Data'!I102)))</f>
        <v/>
      </c>
      <c r="EF108" s="369" t="str">
        <f ca="1">+IF(OFFSET('Hygiene Data'!$I$13,0,10*ROW('Hygiene Data'!I102))="","",OFFSET('Hygiene Data'!$I$13,0,10*ROW('Hygiene Data'!I102)))</f>
        <v/>
      </c>
    </row>
    <row r="109" spans="1:136" x14ac:dyDescent="0.25">
      <c r="A109" s="478" t="str">
        <f ca="1">+IF(OFFSET('Water Data'!$B$2,0,10*ROW('Water Data'!E103))="","",OFFSET('Water Data'!$B$2,0,10*ROW('Water Data'!E103)))</f>
        <v/>
      </c>
      <c r="B109" s="47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5" t="str">
        <f t="shared" ca="1" si="1"/>
        <v/>
      </c>
      <c r="D109" s="50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9" t="str">
        <f ca="1">+IF(OFFSET('Water Data'!$D$27,0,10*ROW('Water Data'!D103))="","",OFFSET('Water Data'!$D$27,0,10*ROW('Water Data'!D103)))</f>
        <v/>
      </c>
      <c r="BT109" s="369" t="str">
        <f ca="1">+IF(OFFSET('Water Data'!$D$28,0,10*ROW('Water Data'!D103))="","",OFFSET('Water Data'!$D$28,0,10*ROW('Water Data'!D103)))</f>
        <v/>
      </c>
      <c r="BU109" s="369" t="str">
        <f ca="1">+IF(OFFSET('Water Data'!$D$29,0,10*ROW('Water Data'!D103))="","",OFFSET('Water Data'!$D$29,0,10*ROW('Water Data'!D103)))</f>
        <v/>
      </c>
      <c r="BV109" s="369" t="str">
        <f ca="1">+IF(OFFSET('Water Data'!$E$27,0,10*ROW('Water Data'!E103))="","",OFFSET('Water Data'!$E$27,0,10*ROW('Water Data'!E103)))</f>
        <v/>
      </c>
      <c r="BW109" s="369" t="str">
        <f ca="1">+IF(OFFSET('Water Data'!$E$28,0,10*ROW('Water Data'!E103))="","",OFFSET('Water Data'!$E$28,0,10*ROW('Water Data'!E103)))</f>
        <v/>
      </c>
      <c r="BX109" s="369" t="str">
        <f ca="1">+IF(OFFSET('Water Data'!$E$29,0,10*ROW('Water Data'!E103))="","",OFFSET('Water Data'!$E$29,0,10*ROW('Water Data'!E103)))</f>
        <v/>
      </c>
      <c r="BY109" s="369" t="str">
        <f ca="1">+IF(OFFSET('Water Data'!$F$27,0,10*ROW('Water Data'!F103))="","",OFFSET('Water Data'!$F$27,0,10*ROW('Water Data'!F103)))</f>
        <v/>
      </c>
      <c r="BZ109" s="369" t="str">
        <f ca="1">+IF(OFFSET('Water Data'!$F$28,0,10*ROW('Water Data'!F103))="","",OFFSET('Water Data'!$F$28,0,10*ROW('Water Data'!F103)))</f>
        <v/>
      </c>
      <c r="CA109" s="369" t="str">
        <f ca="1">+IF(OFFSET('Water Data'!$F$29,0,10*ROW('Water Data'!F103))="","",OFFSET('Water Data'!$F$29,0,10*ROW('Water Data'!F103)))</f>
        <v/>
      </c>
      <c r="CB109" s="369" t="str">
        <f ca="1">+IF(OFFSET('Water Data'!$G$27,0,10*ROW('Water Data'!G103))="","",OFFSET('Water Data'!$G$27,0,10*ROW('Water Data'!G103)))</f>
        <v/>
      </c>
      <c r="CC109" s="369" t="str">
        <f ca="1">+IF(OFFSET('Water Data'!$G$28,0,10*ROW('Water Data'!G103))="","",OFFSET('Water Data'!$G$28,0,10*ROW('Water Data'!G103)))</f>
        <v/>
      </c>
      <c r="CD109" s="369" t="str">
        <f ca="1">+IF(OFFSET('Water Data'!$G$29,0,10*ROW('Water Data'!G103))="","",OFFSET('Water Data'!$G$29,0,10*ROW('Water Data'!G103)))</f>
        <v/>
      </c>
      <c r="CE109" s="369" t="str">
        <f ca="1">+IF(OFFSET('Water Data'!$H$27,0,10*ROW('Water Data'!H103))="","",OFFSET('Water Data'!$H$27,0,10*ROW('Water Data'!H103)))</f>
        <v/>
      </c>
      <c r="CF109" s="369" t="str">
        <f ca="1">+IF(OFFSET('Water Data'!$H$28,0,10*ROW('Water Data'!H103))="","",OFFSET('Water Data'!$H$28,0,10*ROW('Water Data'!H103)))</f>
        <v/>
      </c>
      <c r="CG109" s="369" t="str">
        <f ca="1">+IF(OFFSET('Water Data'!$H$29,0,10*ROW('Water Data'!H103))="","",OFFSET('Water Data'!$H$29,0,10*ROW('Water Data'!H103)))</f>
        <v/>
      </c>
      <c r="CH109" s="369" t="str">
        <f ca="1">+IF(OFFSET('Water Data'!$I$27,0,10*ROW('Water Data'!I103))="","",OFFSET('Water Data'!$I$27,0,10*ROW('Water Data'!I103)))</f>
        <v/>
      </c>
      <c r="CI109" s="369" t="str">
        <f ca="1">+IF(OFFSET('Water Data'!$I$28,0,10*ROW('Water Data'!I103))="","",OFFSET('Water Data'!$I$28,0,10*ROW('Water Data'!I103)))</f>
        <v/>
      </c>
      <c r="CJ109" s="369" t="str">
        <f ca="1">+IF(OFFSET('Water Data'!$I$29,0,10*ROW('Water Data'!I103))="","",OFFSET('Water Data'!$I$29,0,10*ROW('Water Data'!I103)))</f>
        <v/>
      </c>
      <c r="CK109" s="369" t="str">
        <f ca="1">+IF(OFFSET('Sanitation Data'!$D$28,0,10*ROW('Sanitation Data'!D103))="","",OFFSET('Sanitation Data'!$D$28,0,10*ROW('Sanitation Data'!D103)))</f>
        <v/>
      </c>
      <c r="CL109" s="369" t="str">
        <f ca="1">+IF(OFFSET('Sanitation Data'!$D$29,0,10*ROW('Sanitation Data'!D103))="","",OFFSET('Sanitation Data'!$D$29,0,10*ROW('Sanitation Data'!D103)))</f>
        <v/>
      </c>
      <c r="CM109" s="369" t="str">
        <f ca="1">+IF(OFFSET('Sanitation Data'!$D$30,0,10*ROW('Sanitation Data'!D103))="","",OFFSET('Sanitation Data'!$D$30,0,10*ROW('Sanitation Data'!D103)))</f>
        <v/>
      </c>
      <c r="CN109" s="369" t="str">
        <f ca="1">+IF(OFFSET('Sanitation Data'!$D$31,0,10*ROW('Sanitation Data'!D103))="","",OFFSET('Sanitation Data'!$D$31,0,10*ROW('Sanitation Data'!D103)))</f>
        <v/>
      </c>
      <c r="CO109" s="369" t="str">
        <f ca="1">+IF(OFFSET('Sanitation Data'!$D$32,0,10*ROW('Sanitation Data'!D103))="","",OFFSET('Sanitation Data'!$D$32,0,10*ROW('Sanitation Data'!D103)))</f>
        <v/>
      </c>
      <c r="CP109" s="369" t="str">
        <f ca="1">+IF(OFFSET('Sanitation Data'!$E$28,0,10*ROW('Sanitation Data'!E103))="","",OFFSET('Sanitation Data'!$E$28,0,10*ROW('Sanitation Data'!E103)))</f>
        <v/>
      </c>
      <c r="CQ109" s="369" t="str">
        <f ca="1">+IF(OFFSET('Sanitation Data'!$E$29,0,10*ROW('Sanitation Data'!E103))="","",OFFSET('Sanitation Data'!$E$29,0,10*ROW('Sanitation Data'!E103)))</f>
        <v/>
      </c>
      <c r="CR109" s="369" t="str">
        <f ca="1">+IF(OFFSET('Sanitation Data'!$E$30,0,10*ROW('Sanitation Data'!E103))="","",OFFSET('Sanitation Data'!$E$30,0,10*ROW('Sanitation Data'!E103)))</f>
        <v/>
      </c>
      <c r="CS109" s="369" t="str">
        <f ca="1">+IF(OFFSET('Sanitation Data'!$E$31,0,10*ROW('Sanitation Data'!E103))="","",OFFSET('Sanitation Data'!$E$31,0,10*ROW('Sanitation Data'!E103)))</f>
        <v/>
      </c>
      <c r="CT109" s="369" t="str">
        <f ca="1">+IF(OFFSET('Sanitation Data'!$E$32,0,10*ROW('Sanitation Data'!E103))="","",OFFSET('Sanitation Data'!$E$32,0,10*ROW('Sanitation Data'!E103)))</f>
        <v/>
      </c>
      <c r="CU109" s="369" t="str">
        <f ca="1">+IF(OFFSET('Sanitation Data'!$F$28,0,10*ROW('Sanitation Data'!F103))="","",OFFSET('Sanitation Data'!$F$28,0,10*ROW('Sanitation Data'!F103)))</f>
        <v/>
      </c>
      <c r="CV109" s="369" t="str">
        <f ca="1">+IF(OFFSET('Sanitation Data'!$F$29,0,10*ROW('Sanitation Data'!F103))="","",OFFSET('Sanitation Data'!$F$29,0,10*ROW('Sanitation Data'!F103)))</f>
        <v/>
      </c>
      <c r="CW109" s="369" t="str">
        <f ca="1">+IF(OFFSET('Sanitation Data'!$F$30,0,10*ROW('Sanitation Data'!F103))="","",OFFSET('Sanitation Data'!$F$30,0,10*ROW('Sanitation Data'!F103)))</f>
        <v/>
      </c>
      <c r="CX109" s="369" t="str">
        <f ca="1">+IF(OFFSET('Sanitation Data'!$F$31,0,10*ROW('Sanitation Data'!F103))="","",OFFSET('Sanitation Data'!$F$31,0,10*ROW('Sanitation Data'!F103)))</f>
        <v/>
      </c>
      <c r="CY109" s="369" t="str">
        <f ca="1">+IF(OFFSET('Sanitation Data'!$F$32,0,10*ROW('Sanitation Data'!F103))="","",OFFSET('Sanitation Data'!$F$32,0,10*ROW('Sanitation Data'!F103)))</f>
        <v/>
      </c>
      <c r="CZ109" s="369" t="str">
        <f ca="1">+IF(OFFSET('Sanitation Data'!$G$28,0,10*ROW('Sanitation Data'!G103))="","",OFFSET('Sanitation Data'!$G$28,0,10*ROW('Sanitation Data'!G103)))</f>
        <v/>
      </c>
      <c r="DA109" s="369" t="str">
        <f ca="1">+IF(OFFSET('Sanitation Data'!$G$29,0,10*ROW('Sanitation Data'!G103))="","",OFFSET('Sanitation Data'!$G$29,0,10*ROW('Sanitation Data'!G103)))</f>
        <v/>
      </c>
      <c r="DB109" s="369" t="str">
        <f ca="1">+IF(OFFSET('Sanitation Data'!$G$30,0,10*ROW('Sanitation Data'!G103))="","",OFFSET('Sanitation Data'!$G$30,0,10*ROW('Sanitation Data'!G103)))</f>
        <v/>
      </c>
      <c r="DC109" s="369" t="str">
        <f ca="1">+IF(OFFSET('Sanitation Data'!$G$31,0,10*ROW('Sanitation Data'!G103))="","",OFFSET('Sanitation Data'!$G$31,0,10*ROW('Sanitation Data'!G103)))</f>
        <v/>
      </c>
      <c r="DD109" s="369" t="str">
        <f ca="1">+IF(OFFSET('Sanitation Data'!$G$32,0,10*ROW('Sanitation Data'!G103))="","",OFFSET('Sanitation Data'!$G$32,0,10*ROW('Sanitation Data'!G103)))</f>
        <v/>
      </c>
      <c r="DE109" s="369" t="str">
        <f ca="1">+IF(OFFSET('Sanitation Data'!$H$28,0,10*ROW('Sanitation Data'!H103))="","",OFFSET('Sanitation Data'!$H$28,0,10*ROW('Sanitation Data'!H103)))</f>
        <v/>
      </c>
      <c r="DF109" s="369" t="str">
        <f ca="1">+IF(OFFSET('Sanitation Data'!$H$29,0,10*ROW('Sanitation Data'!H103))="","",OFFSET('Sanitation Data'!$H$29,0,10*ROW('Sanitation Data'!H103)))</f>
        <v/>
      </c>
      <c r="DG109" s="369" t="str">
        <f ca="1">+IF(OFFSET('Sanitation Data'!$H$30,0,10*ROW('Sanitation Data'!H103))="","",OFFSET('Sanitation Data'!$H$30,0,10*ROW('Sanitation Data'!H103)))</f>
        <v/>
      </c>
      <c r="DH109" s="369" t="str">
        <f ca="1">+IF(OFFSET('Sanitation Data'!$H$31,0,10*ROW('Sanitation Data'!H103))="","",OFFSET('Sanitation Data'!$H$31,0,10*ROW('Sanitation Data'!H103)))</f>
        <v/>
      </c>
      <c r="DI109" s="369" t="str">
        <f ca="1">+IF(OFFSET('Sanitation Data'!$H$32,0,10*ROW('Sanitation Data'!H103))="","",OFFSET('Sanitation Data'!$H$32,0,10*ROW('Sanitation Data'!H103)))</f>
        <v/>
      </c>
      <c r="DJ109" s="369" t="str">
        <f ca="1">+IF(OFFSET('Sanitation Data'!$I$28,0,10*ROW('Sanitation Data'!I103))="","",OFFSET('Sanitation Data'!$I$28,0,10*ROW('Sanitation Data'!I103)))</f>
        <v/>
      </c>
      <c r="DK109" s="369" t="str">
        <f ca="1">+IF(OFFSET('Sanitation Data'!$I$29,0,10*ROW('Sanitation Data'!I103))="","",OFFSET('Sanitation Data'!$I$29,0,10*ROW('Sanitation Data'!I103)))</f>
        <v/>
      </c>
      <c r="DL109" s="369" t="str">
        <f ca="1">+IF(OFFSET('Sanitation Data'!$I$30,0,10*ROW('Sanitation Data'!I103))="","",OFFSET('Sanitation Data'!$I$30,0,10*ROW('Sanitation Data'!I103)))</f>
        <v/>
      </c>
      <c r="DM109" s="369" t="str">
        <f ca="1">+IF(OFFSET('Sanitation Data'!$I$31,0,10*ROW('Sanitation Data'!I103))="","",OFFSET('Sanitation Data'!$I$31,0,10*ROW('Sanitation Data'!I103)))</f>
        <v/>
      </c>
      <c r="DN109" s="369" t="str">
        <f ca="1">+IF(OFFSET('Sanitation Data'!$I$32,0,10*ROW('Sanitation Data'!I103))="","",OFFSET('Sanitation Data'!$I$32,0,10*ROW('Sanitation Data'!I103)))</f>
        <v/>
      </c>
      <c r="DO109" s="369" t="str">
        <f ca="1">+IF(OFFSET('Hygiene Data'!$D$11,0,10*ROW('Hygiene Data'!D103))="","",OFFSET('Hygiene Data'!$D$11,0,10*ROW('Hygiene Data'!D103)))</f>
        <v/>
      </c>
      <c r="DP109" s="369" t="str">
        <f ca="1">+IF(OFFSET('Hygiene Data'!$D$12,0,10*ROW('Hygiene Data'!D103))="","",OFFSET('Hygiene Data'!$D$12,0,10*ROW('Hygiene Data'!D103)))</f>
        <v/>
      </c>
      <c r="DQ109" s="369" t="str">
        <f ca="1">+IF(OFFSET('Hygiene Data'!$D$13,0,10*ROW('Hygiene Data'!D103))="","",OFFSET('Hygiene Data'!$D$13,0,10*ROW('Hygiene Data'!D103)))</f>
        <v/>
      </c>
      <c r="DR109" s="369" t="str">
        <f ca="1">+IF(OFFSET('Hygiene Data'!$E$11,0,10*ROW('Hygiene Data'!E103))="","",OFFSET('Hygiene Data'!$E$11,0,10*ROW('Hygiene Data'!E103)))</f>
        <v/>
      </c>
      <c r="DS109" s="369" t="str">
        <f ca="1">+IF(OFFSET('Hygiene Data'!$E$12,0,10*ROW('Hygiene Data'!E103))="","",OFFSET('Hygiene Data'!$E$12,0,10*ROW('Hygiene Data'!E103)))</f>
        <v/>
      </c>
      <c r="DT109" s="369" t="str">
        <f ca="1">+IF(OFFSET('Hygiene Data'!$E$13,0,10*ROW('Hygiene Data'!E103))="","",OFFSET('Hygiene Data'!$E$13,0,10*ROW('Hygiene Data'!E103)))</f>
        <v/>
      </c>
      <c r="DU109" s="369" t="str">
        <f ca="1">+IF(OFFSET('Hygiene Data'!$F$11,0,10*ROW('Hygiene Data'!F103))="","",OFFSET('Hygiene Data'!$F$11,0,10*ROW('Hygiene Data'!F103)))</f>
        <v/>
      </c>
      <c r="DV109" s="369" t="str">
        <f ca="1">+IF(OFFSET('Hygiene Data'!$F$12,0,10*ROW('Hygiene Data'!F103))="","",OFFSET('Hygiene Data'!$F$12,0,10*ROW('Hygiene Data'!F103)))</f>
        <v/>
      </c>
      <c r="DW109" s="369" t="str">
        <f ca="1">+IF(OFFSET('Hygiene Data'!$F$13,0,10*ROW('Hygiene Data'!F103))="","",OFFSET('Hygiene Data'!$F$13,0,10*ROW('Hygiene Data'!F103)))</f>
        <v/>
      </c>
      <c r="DX109" s="369" t="str">
        <f ca="1">+IF(OFFSET('Hygiene Data'!$G$11,0,10*ROW('Hygiene Data'!G103))="","",OFFSET('Hygiene Data'!$G$11,0,10*ROW('Hygiene Data'!G103)))</f>
        <v/>
      </c>
      <c r="DY109" s="369" t="str">
        <f ca="1">+IF(OFFSET('Hygiene Data'!$G$12,0,10*ROW('Hygiene Data'!G103))="","",OFFSET('Hygiene Data'!$G$12,0,10*ROW('Hygiene Data'!G103)))</f>
        <v/>
      </c>
      <c r="DZ109" s="369" t="str">
        <f ca="1">+IF(OFFSET('Hygiene Data'!$G$13,0,10*ROW('Hygiene Data'!G103))="","",OFFSET('Hygiene Data'!$G$13,0,10*ROW('Hygiene Data'!G103)))</f>
        <v/>
      </c>
      <c r="EA109" s="369" t="str">
        <f ca="1">+IF(OFFSET('Hygiene Data'!$H$11,0,10*ROW('Hygiene Data'!H103))="","",OFFSET('Hygiene Data'!$H$11,0,10*ROW('Hygiene Data'!H103)))</f>
        <v/>
      </c>
      <c r="EB109" s="369" t="str">
        <f ca="1">+IF(OFFSET('Hygiene Data'!$H$12,0,10*ROW('Hygiene Data'!H103))="","",OFFSET('Hygiene Data'!$H$12,0,10*ROW('Hygiene Data'!H103)))</f>
        <v/>
      </c>
      <c r="EC109" s="369" t="str">
        <f ca="1">+IF(OFFSET('Hygiene Data'!$H$13,0,10*ROW('Hygiene Data'!H103))="","",OFFSET('Hygiene Data'!$H$13,0,10*ROW('Hygiene Data'!H103)))</f>
        <v/>
      </c>
      <c r="ED109" s="369" t="str">
        <f ca="1">+IF(OFFSET('Hygiene Data'!$I$11,0,10*ROW('Hygiene Data'!I103))="","",OFFSET('Hygiene Data'!$I$11,0,10*ROW('Hygiene Data'!I103)))</f>
        <v/>
      </c>
      <c r="EE109" s="369" t="str">
        <f ca="1">+IF(OFFSET('Hygiene Data'!$I$12,0,10*ROW('Hygiene Data'!I103))="","",OFFSET('Hygiene Data'!$I$12,0,10*ROW('Hygiene Data'!I103)))</f>
        <v/>
      </c>
      <c r="EF109" s="369" t="str">
        <f ca="1">+IF(OFFSET('Hygiene Data'!$I$13,0,10*ROW('Hygiene Data'!I103))="","",OFFSET('Hygiene Data'!$I$13,0,10*ROW('Hygiene Data'!I103)))</f>
        <v/>
      </c>
    </row>
    <row r="110" spans="1:136" x14ac:dyDescent="0.25">
      <c r="A110" s="478" t="str">
        <f ca="1">+IF(OFFSET('Water Data'!$B$2,0,10*ROW('Water Data'!E104))="","",OFFSET('Water Data'!$B$2,0,10*ROW('Water Data'!E104)))</f>
        <v/>
      </c>
      <c r="B110" s="47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5" t="str">
        <f t="shared" ca="1" si="1"/>
        <v/>
      </c>
      <c r="D110" s="50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9" t="str">
        <f ca="1">+IF(OFFSET('Water Data'!$D$27,0,10*ROW('Water Data'!D104))="","",OFFSET('Water Data'!$D$27,0,10*ROW('Water Data'!D104)))</f>
        <v/>
      </c>
      <c r="BT110" s="369" t="str">
        <f ca="1">+IF(OFFSET('Water Data'!$D$28,0,10*ROW('Water Data'!D104))="","",OFFSET('Water Data'!$D$28,0,10*ROW('Water Data'!D104)))</f>
        <v/>
      </c>
      <c r="BU110" s="369" t="str">
        <f ca="1">+IF(OFFSET('Water Data'!$D$29,0,10*ROW('Water Data'!D104))="","",OFFSET('Water Data'!$D$29,0,10*ROW('Water Data'!D104)))</f>
        <v/>
      </c>
      <c r="BV110" s="369" t="str">
        <f ca="1">+IF(OFFSET('Water Data'!$E$27,0,10*ROW('Water Data'!E104))="","",OFFSET('Water Data'!$E$27,0,10*ROW('Water Data'!E104)))</f>
        <v/>
      </c>
      <c r="BW110" s="369" t="str">
        <f ca="1">+IF(OFFSET('Water Data'!$E$28,0,10*ROW('Water Data'!E104))="","",OFFSET('Water Data'!$E$28,0,10*ROW('Water Data'!E104)))</f>
        <v/>
      </c>
      <c r="BX110" s="369" t="str">
        <f ca="1">+IF(OFFSET('Water Data'!$E$29,0,10*ROW('Water Data'!E104))="","",OFFSET('Water Data'!$E$29,0,10*ROW('Water Data'!E104)))</f>
        <v/>
      </c>
      <c r="BY110" s="369" t="str">
        <f ca="1">+IF(OFFSET('Water Data'!$F$27,0,10*ROW('Water Data'!F104))="","",OFFSET('Water Data'!$F$27,0,10*ROW('Water Data'!F104)))</f>
        <v/>
      </c>
      <c r="BZ110" s="369" t="str">
        <f ca="1">+IF(OFFSET('Water Data'!$F$28,0,10*ROW('Water Data'!F104))="","",OFFSET('Water Data'!$F$28,0,10*ROW('Water Data'!F104)))</f>
        <v/>
      </c>
      <c r="CA110" s="369" t="str">
        <f ca="1">+IF(OFFSET('Water Data'!$F$29,0,10*ROW('Water Data'!F104))="","",OFFSET('Water Data'!$F$29,0,10*ROW('Water Data'!F104)))</f>
        <v/>
      </c>
      <c r="CB110" s="369" t="str">
        <f ca="1">+IF(OFFSET('Water Data'!$G$27,0,10*ROW('Water Data'!G104))="","",OFFSET('Water Data'!$G$27,0,10*ROW('Water Data'!G104)))</f>
        <v/>
      </c>
      <c r="CC110" s="369" t="str">
        <f ca="1">+IF(OFFSET('Water Data'!$G$28,0,10*ROW('Water Data'!G104))="","",OFFSET('Water Data'!$G$28,0,10*ROW('Water Data'!G104)))</f>
        <v/>
      </c>
      <c r="CD110" s="369" t="str">
        <f ca="1">+IF(OFFSET('Water Data'!$G$29,0,10*ROW('Water Data'!G104))="","",OFFSET('Water Data'!$G$29,0,10*ROW('Water Data'!G104)))</f>
        <v/>
      </c>
      <c r="CE110" s="369" t="str">
        <f ca="1">+IF(OFFSET('Water Data'!$H$27,0,10*ROW('Water Data'!H104))="","",OFFSET('Water Data'!$H$27,0,10*ROW('Water Data'!H104)))</f>
        <v/>
      </c>
      <c r="CF110" s="369" t="str">
        <f ca="1">+IF(OFFSET('Water Data'!$H$28,0,10*ROW('Water Data'!H104))="","",OFFSET('Water Data'!$H$28,0,10*ROW('Water Data'!H104)))</f>
        <v/>
      </c>
      <c r="CG110" s="369" t="str">
        <f ca="1">+IF(OFFSET('Water Data'!$H$29,0,10*ROW('Water Data'!H104))="","",OFFSET('Water Data'!$H$29,0,10*ROW('Water Data'!H104)))</f>
        <v/>
      </c>
      <c r="CH110" s="369" t="str">
        <f ca="1">+IF(OFFSET('Water Data'!$I$27,0,10*ROW('Water Data'!I104))="","",OFFSET('Water Data'!$I$27,0,10*ROW('Water Data'!I104)))</f>
        <v/>
      </c>
      <c r="CI110" s="369" t="str">
        <f ca="1">+IF(OFFSET('Water Data'!$I$28,0,10*ROW('Water Data'!I104))="","",OFFSET('Water Data'!$I$28,0,10*ROW('Water Data'!I104)))</f>
        <v/>
      </c>
      <c r="CJ110" s="369" t="str">
        <f ca="1">+IF(OFFSET('Water Data'!$I$29,0,10*ROW('Water Data'!I104))="","",OFFSET('Water Data'!$I$29,0,10*ROW('Water Data'!I104)))</f>
        <v/>
      </c>
      <c r="CK110" s="369" t="str">
        <f ca="1">+IF(OFFSET('Sanitation Data'!$D$28,0,10*ROW('Sanitation Data'!D104))="","",OFFSET('Sanitation Data'!$D$28,0,10*ROW('Sanitation Data'!D104)))</f>
        <v/>
      </c>
      <c r="CL110" s="369" t="str">
        <f ca="1">+IF(OFFSET('Sanitation Data'!$D$29,0,10*ROW('Sanitation Data'!D104))="","",OFFSET('Sanitation Data'!$D$29,0,10*ROW('Sanitation Data'!D104)))</f>
        <v/>
      </c>
      <c r="CM110" s="369" t="str">
        <f ca="1">+IF(OFFSET('Sanitation Data'!$D$30,0,10*ROW('Sanitation Data'!D104))="","",OFFSET('Sanitation Data'!$D$30,0,10*ROW('Sanitation Data'!D104)))</f>
        <v/>
      </c>
      <c r="CN110" s="369" t="str">
        <f ca="1">+IF(OFFSET('Sanitation Data'!$D$31,0,10*ROW('Sanitation Data'!D104))="","",OFFSET('Sanitation Data'!$D$31,0,10*ROW('Sanitation Data'!D104)))</f>
        <v/>
      </c>
      <c r="CO110" s="369" t="str">
        <f ca="1">+IF(OFFSET('Sanitation Data'!$D$32,0,10*ROW('Sanitation Data'!D104))="","",OFFSET('Sanitation Data'!$D$32,0,10*ROW('Sanitation Data'!D104)))</f>
        <v/>
      </c>
      <c r="CP110" s="369" t="str">
        <f ca="1">+IF(OFFSET('Sanitation Data'!$E$28,0,10*ROW('Sanitation Data'!E104))="","",OFFSET('Sanitation Data'!$E$28,0,10*ROW('Sanitation Data'!E104)))</f>
        <v/>
      </c>
      <c r="CQ110" s="369" t="str">
        <f ca="1">+IF(OFFSET('Sanitation Data'!$E$29,0,10*ROW('Sanitation Data'!E104))="","",OFFSET('Sanitation Data'!$E$29,0,10*ROW('Sanitation Data'!E104)))</f>
        <v/>
      </c>
      <c r="CR110" s="369" t="str">
        <f ca="1">+IF(OFFSET('Sanitation Data'!$E$30,0,10*ROW('Sanitation Data'!E104))="","",OFFSET('Sanitation Data'!$E$30,0,10*ROW('Sanitation Data'!E104)))</f>
        <v/>
      </c>
      <c r="CS110" s="369" t="str">
        <f ca="1">+IF(OFFSET('Sanitation Data'!$E$31,0,10*ROW('Sanitation Data'!E104))="","",OFFSET('Sanitation Data'!$E$31,0,10*ROW('Sanitation Data'!E104)))</f>
        <v/>
      </c>
      <c r="CT110" s="369" t="str">
        <f ca="1">+IF(OFFSET('Sanitation Data'!$E$32,0,10*ROW('Sanitation Data'!E104))="","",OFFSET('Sanitation Data'!$E$32,0,10*ROW('Sanitation Data'!E104)))</f>
        <v/>
      </c>
      <c r="CU110" s="369" t="str">
        <f ca="1">+IF(OFFSET('Sanitation Data'!$F$28,0,10*ROW('Sanitation Data'!F104))="","",OFFSET('Sanitation Data'!$F$28,0,10*ROW('Sanitation Data'!F104)))</f>
        <v/>
      </c>
      <c r="CV110" s="369" t="str">
        <f ca="1">+IF(OFFSET('Sanitation Data'!$F$29,0,10*ROW('Sanitation Data'!F104))="","",OFFSET('Sanitation Data'!$F$29,0,10*ROW('Sanitation Data'!F104)))</f>
        <v/>
      </c>
      <c r="CW110" s="369" t="str">
        <f ca="1">+IF(OFFSET('Sanitation Data'!$F$30,0,10*ROW('Sanitation Data'!F104))="","",OFFSET('Sanitation Data'!$F$30,0,10*ROW('Sanitation Data'!F104)))</f>
        <v/>
      </c>
      <c r="CX110" s="369" t="str">
        <f ca="1">+IF(OFFSET('Sanitation Data'!$F$31,0,10*ROW('Sanitation Data'!F104))="","",OFFSET('Sanitation Data'!$F$31,0,10*ROW('Sanitation Data'!F104)))</f>
        <v/>
      </c>
      <c r="CY110" s="369" t="str">
        <f ca="1">+IF(OFFSET('Sanitation Data'!$F$32,0,10*ROW('Sanitation Data'!F104))="","",OFFSET('Sanitation Data'!$F$32,0,10*ROW('Sanitation Data'!F104)))</f>
        <v/>
      </c>
      <c r="CZ110" s="369" t="str">
        <f ca="1">+IF(OFFSET('Sanitation Data'!$G$28,0,10*ROW('Sanitation Data'!G104))="","",OFFSET('Sanitation Data'!$G$28,0,10*ROW('Sanitation Data'!G104)))</f>
        <v/>
      </c>
      <c r="DA110" s="369" t="str">
        <f ca="1">+IF(OFFSET('Sanitation Data'!$G$29,0,10*ROW('Sanitation Data'!G104))="","",OFFSET('Sanitation Data'!$G$29,0,10*ROW('Sanitation Data'!G104)))</f>
        <v/>
      </c>
      <c r="DB110" s="369" t="str">
        <f ca="1">+IF(OFFSET('Sanitation Data'!$G$30,0,10*ROW('Sanitation Data'!G104))="","",OFFSET('Sanitation Data'!$G$30,0,10*ROW('Sanitation Data'!G104)))</f>
        <v/>
      </c>
      <c r="DC110" s="369" t="str">
        <f ca="1">+IF(OFFSET('Sanitation Data'!$G$31,0,10*ROW('Sanitation Data'!G104))="","",OFFSET('Sanitation Data'!$G$31,0,10*ROW('Sanitation Data'!G104)))</f>
        <v/>
      </c>
      <c r="DD110" s="369" t="str">
        <f ca="1">+IF(OFFSET('Sanitation Data'!$G$32,0,10*ROW('Sanitation Data'!G104))="","",OFFSET('Sanitation Data'!$G$32,0,10*ROW('Sanitation Data'!G104)))</f>
        <v/>
      </c>
      <c r="DE110" s="369" t="str">
        <f ca="1">+IF(OFFSET('Sanitation Data'!$H$28,0,10*ROW('Sanitation Data'!H104))="","",OFFSET('Sanitation Data'!$H$28,0,10*ROW('Sanitation Data'!H104)))</f>
        <v/>
      </c>
      <c r="DF110" s="369" t="str">
        <f ca="1">+IF(OFFSET('Sanitation Data'!$H$29,0,10*ROW('Sanitation Data'!H104))="","",OFFSET('Sanitation Data'!$H$29,0,10*ROW('Sanitation Data'!H104)))</f>
        <v/>
      </c>
      <c r="DG110" s="369" t="str">
        <f ca="1">+IF(OFFSET('Sanitation Data'!$H$30,0,10*ROW('Sanitation Data'!H104))="","",OFFSET('Sanitation Data'!$H$30,0,10*ROW('Sanitation Data'!H104)))</f>
        <v/>
      </c>
      <c r="DH110" s="369" t="str">
        <f ca="1">+IF(OFFSET('Sanitation Data'!$H$31,0,10*ROW('Sanitation Data'!H104))="","",OFFSET('Sanitation Data'!$H$31,0,10*ROW('Sanitation Data'!H104)))</f>
        <v/>
      </c>
      <c r="DI110" s="369" t="str">
        <f ca="1">+IF(OFFSET('Sanitation Data'!$H$32,0,10*ROW('Sanitation Data'!H104))="","",OFFSET('Sanitation Data'!$H$32,0,10*ROW('Sanitation Data'!H104)))</f>
        <v/>
      </c>
      <c r="DJ110" s="369" t="str">
        <f ca="1">+IF(OFFSET('Sanitation Data'!$I$28,0,10*ROW('Sanitation Data'!I104))="","",OFFSET('Sanitation Data'!$I$28,0,10*ROW('Sanitation Data'!I104)))</f>
        <v/>
      </c>
      <c r="DK110" s="369" t="str">
        <f ca="1">+IF(OFFSET('Sanitation Data'!$I$29,0,10*ROW('Sanitation Data'!I104))="","",OFFSET('Sanitation Data'!$I$29,0,10*ROW('Sanitation Data'!I104)))</f>
        <v/>
      </c>
      <c r="DL110" s="369" t="str">
        <f ca="1">+IF(OFFSET('Sanitation Data'!$I$30,0,10*ROW('Sanitation Data'!I104))="","",OFFSET('Sanitation Data'!$I$30,0,10*ROW('Sanitation Data'!I104)))</f>
        <v/>
      </c>
      <c r="DM110" s="369" t="str">
        <f ca="1">+IF(OFFSET('Sanitation Data'!$I$31,0,10*ROW('Sanitation Data'!I104))="","",OFFSET('Sanitation Data'!$I$31,0,10*ROW('Sanitation Data'!I104)))</f>
        <v/>
      </c>
      <c r="DN110" s="369" t="str">
        <f ca="1">+IF(OFFSET('Sanitation Data'!$I$32,0,10*ROW('Sanitation Data'!I104))="","",OFFSET('Sanitation Data'!$I$32,0,10*ROW('Sanitation Data'!I104)))</f>
        <v/>
      </c>
      <c r="DO110" s="369" t="str">
        <f ca="1">+IF(OFFSET('Hygiene Data'!$D$11,0,10*ROW('Hygiene Data'!D104))="","",OFFSET('Hygiene Data'!$D$11,0,10*ROW('Hygiene Data'!D104)))</f>
        <v/>
      </c>
      <c r="DP110" s="369" t="str">
        <f ca="1">+IF(OFFSET('Hygiene Data'!$D$12,0,10*ROW('Hygiene Data'!D104))="","",OFFSET('Hygiene Data'!$D$12,0,10*ROW('Hygiene Data'!D104)))</f>
        <v/>
      </c>
      <c r="DQ110" s="369" t="str">
        <f ca="1">+IF(OFFSET('Hygiene Data'!$D$13,0,10*ROW('Hygiene Data'!D104))="","",OFFSET('Hygiene Data'!$D$13,0,10*ROW('Hygiene Data'!D104)))</f>
        <v/>
      </c>
      <c r="DR110" s="369" t="str">
        <f ca="1">+IF(OFFSET('Hygiene Data'!$E$11,0,10*ROW('Hygiene Data'!E104))="","",OFFSET('Hygiene Data'!$E$11,0,10*ROW('Hygiene Data'!E104)))</f>
        <v/>
      </c>
      <c r="DS110" s="369" t="str">
        <f ca="1">+IF(OFFSET('Hygiene Data'!$E$12,0,10*ROW('Hygiene Data'!E104))="","",OFFSET('Hygiene Data'!$E$12,0,10*ROW('Hygiene Data'!E104)))</f>
        <v/>
      </c>
      <c r="DT110" s="369" t="str">
        <f ca="1">+IF(OFFSET('Hygiene Data'!$E$13,0,10*ROW('Hygiene Data'!E104))="","",OFFSET('Hygiene Data'!$E$13,0,10*ROW('Hygiene Data'!E104)))</f>
        <v/>
      </c>
      <c r="DU110" s="369" t="str">
        <f ca="1">+IF(OFFSET('Hygiene Data'!$F$11,0,10*ROW('Hygiene Data'!F104))="","",OFFSET('Hygiene Data'!$F$11,0,10*ROW('Hygiene Data'!F104)))</f>
        <v/>
      </c>
      <c r="DV110" s="369" t="str">
        <f ca="1">+IF(OFFSET('Hygiene Data'!$F$12,0,10*ROW('Hygiene Data'!F104))="","",OFFSET('Hygiene Data'!$F$12,0,10*ROW('Hygiene Data'!F104)))</f>
        <v/>
      </c>
      <c r="DW110" s="369" t="str">
        <f ca="1">+IF(OFFSET('Hygiene Data'!$F$13,0,10*ROW('Hygiene Data'!F104))="","",OFFSET('Hygiene Data'!$F$13,0,10*ROW('Hygiene Data'!F104)))</f>
        <v/>
      </c>
      <c r="DX110" s="369" t="str">
        <f ca="1">+IF(OFFSET('Hygiene Data'!$G$11,0,10*ROW('Hygiene Data'!G104))="","",OFFSET('Hygiene Data'!$G$11,0,10*ROW('Hygiene Data'!G104)))</f>
        <v/>
      </c>
      <c r="DY110" s="369" t="str">
        <f ca="1">+IF(OFFSET('Hygiene Data'!$G$12,0,10*ROW('Hygiene Data'!G104))="","",OFFSET('Hygiene Data'!$G$12,0,10*ROW('Hygiene Data'!G104)))</f>
        <v/>
      </c>
      <c r="DZ110" s="369" t="str">
        <f ca="1">+IF(OFFSET('Hygiene Data'!$G$13,0,10*ROW('Hygiene Data'!G104))="","",OFFSET('Hygiene Data'!$G$13,0,10*ROW('Hygiene Data'!G104)))</f>
        <v/>
      </c>
      <c r="EA110" s="369" t="str">
        <f ca="1">+IF(OFFSET('Hygiene Data'!$H$11,0,10*ROW('Hygiene Data'!H104))="","",OFFSET('Hygiene Data'!$H$11,0,10*ROW('Hygiene Data'!H104)))</f>
        <v/>
      </c>
      <c r="EB110" s="369" t="str">
        <f ca="1">+IF(OFFSET('Hygiene Data'!$H$12,0,10*ROW('Hygiene Data'!H104))="","",OFFSET('Hygiene Data'!$H$12,0,10*ROW('Hygiene Data'!H104)))</f>
        <v/>
      </c>
      <c r="EC110" s="369" t="str">
        <f ca="1">+IF(OFFSET('Hygiene Data'!$H$13,0,10*ROW('Hygiene Data'!H104))="","",OFFSET('Hygiene Data'!$H$13,0,10*ROW('Hygiene Data'!H104)))</f>
        <v/>
      </c>
      <c r="ED110" s="369" t="str">
        <f ca="1">+IF(OFFSET('Hygiene Data'!$I$11,0,10*ROW('Hygiene Data'!I104))="","",OFFSET('Hygiene Data'!$I$11,0,10*ROW('Hygiene Data'!I104)))</f>
        <v/>
      </c>
      <c r="EE110" s="369" t="str">
        <f ca="1">+IF(OFFSET('Hygiene Data'!$I$12,0,10*ROW('Hygiene Data'!I104))="","",OFFSET('Hygiene Data'!$I$12,0,10*ROW('Hygiene Data'!I104)))</f>
        <v/>
      </c>
      <c r="EF110" s="369" t="str">
        <f ca="1">+IF(OFFSET('Hygiene Data'!$I$13,0,10*ROW('Hygiene Data'!I104))="","",OFFSET('Hygiene Data'!$I$13,0,10*ROW('Hygiene Data'!I104)))</f>
        <v/>
      </c>
    </row>
    <row r="111" spans="1:136" x14ac:dyDescent="0.25">
      <c r="A111" s="478" t="str">
        <f ca="1">+IF(OFFSET('Water Data'!$B$2,0,10*ROW('Water Data'!E105))="","",OFFSET('Water Data'!$B$2,0,10*ROW('Water Data'!E105)))</f>
        <v/>
      </c>
      <c r="B111" s="47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5" t="str">
        <f t="shared" ca="1" si="1"/>
        <v/>
      </c>
      <c r="D111" s="50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9" t="str">
        <f ca="1">+IF(OFFSET('Water Data'!$D$27,0,10*ROW('Water Data'!D105))="","",OFFSET('Water Data'!$D$27,0,10*ROW('Water Data'!D105)))</f>
        <v/>
      </c>
      <c r="BT111" s="369" t="str">
        <f ca="1">+IF(OFFSET('Water Data'!$D$28,0,10*ROW('Water Data'!D105))="","",OFFSET('Water Data'!$D$28,0,10*ROW('Water Data'!D105)))</f>
        <v/>
      </c>
      <c r="BU111" s="369" t="str">
        <f ca="1">+IF(OFFSET('Water Data'!$D$29,0,10*ROW('Water Data'!D105))="","",OFFSET('Water Data'!$D$29,0,10*ROW('Water Data'!D105)))</f>
        <v/>
      </c>
      <c r="BV111" s="369" t="str">
        <f ca="1">+IF(OFFSET('Water Data'!$E$27,0,10*ROW('Water Data'!E105))="","",OFFSET('Water Data'!$E$27,0,10*ROW('Water Data'!E105)))</f>
        <v/>
      </c>
      <c r="BW111" s="369" t="str">
        <f ca="1">+IF(OFFSET('Water Data'!$E$28,0,10*ROW('Water Data'!E105))="","",OFFSET('Water Data'!$E$28,0,10*ROW('Water Data'!E105)))</f>
        <v/>
      </c>
      <c r="BX111" s="369" t="str">
        <f ca="1">+IF(OFFSET('Water Data'!$E$29,0,10*ROW('Water Data'!E105))="","",OFFSET('Water Data'!$E$29,0,10*ROW('Water Data'!E105)))</f>
        <v/>
      </c>
      <c r="BY111" s="369" t="str">
        <f ca="1">+IF(OFFSET('Water Data'!$F$27,0,10*ROW('Water Data'!F105))="","",OFFSET('Water Data'!$F$27,0,10*ROW('Water Data'!F105)))</f>
        <v/>
      </c>
      <c r="BZ111" s="369" t="str">
        <f ca="1">+IF(OFFSET('Water Data'!$F$28,0,10*ROW('Water Data'!F105))="","",OFFSET('Water Data'!$F$28,0,10*ROW('Water Data'!F105)))</f>
        <v/>
      </c>
      <c r="CA111" s="369" t="str">
        <f ca="1">+IF(OFFSET('Water Data'!$F$29,0,10*ROW('Water Data'!F105))="","",OFFSET('Water Data'!$F$29,0,10*ROW('Water Data'!F105)))</f>
        <v/>
      </c>
      <c r="CB111" s="369" t="str">
        <f ca="1">+IF(OFFSET('Water Data'!$G$27,0,10*ROW('Water Data'!G105))="","",OFFSET('Water Data'!$G$27,0,10*ROW('Water Data'!G105)))</f>
        <v/>
      </c>
      <c r="CC111" s="369" t="str">
        <f ca="1">+IF(OFFSET('Water Data'!$G$28,0,10*ROW('Water Data'!G105))="","",OFFSET('Water Data'!$G$28,0,10*ROW('Water Data'!G105)))</f>
        <v/>
      </c>
      <c r="CD111" s="369" t="str">
        <f ca="1">+IF(OFFSET('Water Data'!$G$29,0,10*ROW('Water Data'!G105))="","",OFFSET('Water Data'!$G$29,0,10*ROW('Water Data'!G105)))</f>
        <v/>
      </c>
      <c r="CE111" s="369" t="str">
        <f ca="1">+IF(OFFSET('Water Data'!$H$27,0,10*ROW('Water Data'!H105))="","",OFFSET('Water Data'!$H$27,0,10*ROW('Water Data'!H105)))</f>
        <v/>
      </c>
      <c r="CF111" s="369" t="str">
        <f ca="1">+IF(OFFSET('Water Data'!$H$28,0,10*ROW('Water Data'!H105))="","",OFFSET('Water Data'!$H$28,0,10*ROW('Water Data'!H105)))</f>
        <v/>
      </c>
      <c r="CG111" s="369" t="str">
        <f ca="1">+IF(OFFSET('Water Data'!$H$29,0,10*ROW('Water Data'!H105))="","",OFFSET('Water Data'!$H$29,0,10*ROW('Water Data'!H105)))</f>
        <v/>
      </c>
      <c r="CH111" s="369" t="str">
        <f ca="1">+IF(OFFSET('Water Data'!$I$27,0,10*ROW('Water Data'!I105))="","",OFFSET('Water Data'!$I$27,0,10*ROW('Water Data'!I105)))</f>
        <v/>
      </c>
      <c r="CI111" s="369" t="str">
        <f ca="1">+IF(OFFSET('Water Data'!$I$28,0,10*ROW('Water Data'!I105))="","",OFFSET('Water Data'!$I$28,0,10*ROW('Water Data'!I105)))</f>
        <v/>
      </c>
      <c r="CJ111" s="369" t="str">
        <f ca="1">+IF(OFFSET('Water Data'!$I$29,0,10*ROW('Water Data'!I105))="","",OFFSET('Water Data'!$I$29,0,10*ROW('Water Data'!I105)))</f>
        <v/>
      </c>
      <c r="CK111" s="369" t="str">
        <f ca="1">+IF(OFFSET('Sanitation Data'!$D$28,0,10*ROW('Sanitation Data'!D105))="","",OFFSET('Sanitation Data'!$D$28,0,10*ROW('Sanitation Data'!D105)))</f>
        <v/>
      </c>
      <c r="CL111" s="369" t="str">
        <f ca="1">+IF(OFFSET('Sanitation Data'!$D$29,0,10*ROW('Sanitation Data'!D105))="","",OFFSET('Sanitation Data'!$D$29,0,10*ROW('Sanitation Data'!D105)))</f>
        <v/>
      </c>
      <c r="CM111" s="369" t="str">
        <f ca="1">+IF(OFFSET('Sanitation Data'!$D$30,0,10*ROW('Sanitation Data'!D105))="","",OFFSET('Sanitation Data'!$D$30,0,10*ROW('Sanitation Data'!D105)))</f>
        <v/>
      </c>
      <c r="CN111" s="369" t="str">
        <f ca="1">+IF(OFFSET('Sanitation Data'!$D$31,0,10*ROW('Sanitation Data'!D105))="","",OFFSET('Sanitation Data'!$D$31,0,10*ROW('Sanitation Data'!D105)))</f>
        <v/>
      </c>
      <c r="CO111" s="369" t="str">
        <f ca="1">+IF(OFFSET('Sanitation Data'!$D$32,0,10*ROW('Sanitation Data'!D105))="","",OFFSET('Sanitation Data'!$D$32,0,10*ROW('Sanitation Data'!D105)))</f>
        <v/>
      </c>
      <c r="CP111" s="369" t="str">
        <f ca="1">+IF(OFFSET('Sanitation Data'!$E$28,0,10*ROW('Sanitation Data'!E105))="","",OFFSET('Sanitation Data'!$E$28,0,10*ROW('Sanitation Data'!E105)))</f>
        <v/>
      </c>
      <c r="CQ111" s="369" t="str">
        <f ca="1">+IF(OFFSET('Sanitation Data'!$E$29,0,10*ROW('Sanitation Data'!E105))="","",OFFSET('Sanitation Data'!$E$29,0,10*ROW('Sanitation Data'!E105)))</f>
        <v/>
      </c>
      <c r="CR111" s="369" t="str">
        <f ca="1">+IF(OFFSET('Sanitation Data'!$E$30,0,10*ROW('Sanitation Data'!E105))="","",OFFSET('Sanitation Data'!$E$30,0,10*ROW('Sanitation Data'!E105)))</f>
        <v/>
      </c>
      <c r="CS111" s="369" t="str">
        <f ca="1">+IF(OFFSET('Sanitation Data'!$E$31,0,10*ROW('Sanitation Data'!E105))="","",OFFSET('Sanitation Data'!$E$31,0,10*ROW('Sanitation Data'!E105)))</f>
        <v/>
      </c>
      <c r="CT111" s="369" t="str">
        <f ca="1">+IF(OFFSET('Sanitation Data'!$E$32,0,10*ROW('Sanitation Data'!E105))="","",OFFSET('Sanitation Data'!$E$32,0,10*ROW('Sanitation Data'!E105)))</f>
        <v/>
      </c>
      <c r="CU111" s="369" t="str">
        <f ca="1">+IF(OFFSET('Sanitation Data'!$F$28,0,10*ROW('Sanitation Data'!F105))="","",OFFSET('Sanitation Data'!$F$28,0,10*ROW('Sanitation Data'!F105)))</f>
        <v/>
      </c>
      <c r="CV111" s="369" t="str">
        <f ca="1">+IF(OFFSET('Sanitation Data'!$F$29,0,10*ROW('Sanitation Data'!F105))="","",OFFSET('Sanitation Data'!$F$29,0,10*ROW('Sanitation Data'!F105)))</f>
        <v/>
      </c>
      <c r="CW111" s="369" t="str">
        <f ca="1">+IF(OFFSET('Sanitation Data'!$F$30,0,10*ROW('Sanitation Data'!F105))="","",OFFSET('Sanitation Data'!$F$30,0,10*ROW('Sanitation Data'!F105)))</f>
        <v/>
      </c>
      <c r="CX111" s="369" t="str">
        <f ca="1">+IF(OFFSET('Sanitation Data'!$F$31,0,10*ROW('Sanitation Data'!F105))="","",OFFSET('Sanitation Data'!$F$31,0,10*ROW('Sanitation Data'!F105)))</f>
        <v/>
      </c>
      <c r="CY111" s="369" t="str">
        <f ca="1">+IF(OFFSET('Sanitation Data'!$F$32,0,10*ROW('Sanitation Data'!F105))="","",OFFSET('Sanitation Data'!$F$32,0,10*ROW('Sanitation Data'!F105)))</f>
        <v/>
      </c>
      <c r="CZ111" s="369" t="str">
        <f ca="1">+IF(OFFSET('Sanitation Data'!$G$28,0,10*ROW('Sanitation Data'!G105))="","",OFFSET('Sanitation Data'!$G$28,0,10*ROW('Sanitation Data'!G105)))</f>
        <v/>
      </c>
      <c r="DA111" s="369" t="str">
        <f ca="1">+IF(OFFSET('Sanitation Data'!$G$29,0,10*ROW('Sanitation Data'!G105))="","",OFFSET('Sanitation Data'!$G$29,0,10*ROW('Sanitation Data'!G105)))</f>
        <v/>
      </c>
      <c r="DB111" s="369" t="str">
        <f ca="1">+IF(OFFSET('Sanitation Data'!$G$30,0,10*ROW('Sanitation Data'!G105))="","",OFFSET('Sanitation Data'!$G$30,0,10*ROW('Sanitation Data'!G105)))</f>
        <v/>
      </c>
      <c r="DC111" s="369" t="str">
        <f ca="1">+IF(OFFSET('Sanitation Data'!$G$31,0,10*ROW('Sanitation Data'!G105))="","",OFFSET('Sanitation Data'!$G$31,0,10*ROW('Sanitation Data'!G105)))</f>
        <v/>
      </c>
      <c r="DD111" s="369" t="str">
        <f ca="1">+IF(OFFSET('Sanitation Data'!$G$32,0,10*ROW('Sanitation Data'!G105))="","",OFFSET('Sanitation Data'!$G$32,0,10*ROW('Sanitation Data'!G105)))</f>
        <v/>
      </c>
      <c r="DE111" s="369" t="str">
        <f ca="1">+IF(OFFSET('Sanitation Data'!$H$28,0,10*ROW('Sanitation Data'!H105))="","",OFFSET('Sanitation Data'!$H$28,0,10*ROW('Sanitation Data'!H105)))</f>
        <v/>
      </c>
      <c r="DF111" s="369" t="str">
        <f ca="1">+IF(OFFSET('Sanitation Data'!$H$29,0,10*ROW('Sanitation Data'!H105))="","",OFFSET('Sanitation Data'!$H$29,0,10*ROW('Sanitation Data'!H105)))</f>
        <v/>
      </c>
      <c r="DG111" s="369" t="str">
        <f ca="1">+IF(OFFSET('Sanitation Data'!$H$30,0,10*ROW('Sanitation Data'!H105))="","",OFFSET('Sanitation Data'!$H$30,0,10*ROW('Sanitation Data'!H105)))</f>
        <v/>
      </c>
      <c r="DH111" s="369" t="str">
        <f ca="1">+IF(OFFSET('Sanitation Data'!$H$31,0,10*ROW('Sanitation Data'!H105))="","",OFFSET('Sanitation Data'!$H$31,0,10*ROW('Sanitation Data'!H105)))</f>
        <v/>
      </c>
      <c r="DI111" s="369" t="str">
        <f ca="1">+IF(OFFSET('Sanitation Data'!$H$32,0,10*ROW('Sanitation Data'!H105))="","",OFFSET('Sanitation Data'!$H$32,0,10*ROW('Sanitation Data'!H105)))</f>
        <v/>
      </c>
      <c r="DJ111" s="369" t="str">
        <f ca="1">+IF(OFFSET('Sanitation Data'!$I$28,0,10*ROW('Sanitation Data'!I105))="","",OFFSET('Sanitation Data'!$I$28,0,10*ROW('Sanitation Data'!I105)))</f>
        <v/>
      </c>
      <c r="DK111" s="369" t="str">
        <f ca="1">+IF(OFFSET('Sanitation Data'!$I$29,0,10*ROW('Sanitation Data'!I105))="","",OFFSET('Sanitation Data'!$I$29,0,10*ROW('Sanitation Data'!I105)))</f>
        <v/>
      </c>
      <c r="DL111" s="369" t="str">
        <f ca="1">+IF(OFFSET('Sanitation Data'!$I$30,0,10*ROW('Sanitation Data'!I105))="","",OFFSET('Sanitation Data'!$I$30,0,10*ROW('Sanitation Data'!I105)))</f>
        <v/>
      </c>
      <c r="DM111" s="369" t="str">
        <f ca="1">+IF(OFFSET('Sanitation Data'!$I$31,0,10*ROW('Sanitation Data'!I105))="","",OFFSET('Sanitation Data'!$I$31,0,10*ROW('Sanitation Data'!I105)))</f>
        <v/>
      </c>
      <c r="DN111" s="369" t="str">
        <f ca="1">+IF(OFFSET('Sanitation Data'!$I$32,0,10*ROW('Sanitation Data'!I105))="","",OFFSET('Sanitation Data'!$I$32,0,10*ROW('Sanitation Data'!I105)))</f>
        <v/>
      </c>
      <c r="DO111" s="369" t="str">
        <f ca="1">+IF(OFFSET('Hygiene Data'!$D$11,0,10*ROW('Hygiene Data'!D105))="","",OFFSET('Hygiene Data'!$D$11,0,10*ROW('Hygiene Data'!D105)))</f>
        <v/>
      </c>
      <c r="DP111" s="369" t="str">
        <f ca="1">+IF(OFFSET('Hygiene Data'!$D$12,0,10*ROW('Hygiene Data'!D105))="","",OFFSET('Hygiene Data'!$D$12,0,10*ROW('Hygiene Data'!D105)))</f>
        <v/>
      </c>
      <c r="DQ111" s="369" t="str">
        <f ca="1">+IF(OFFSET('Hygiene Data'!$D$13,0,10*ROW('Hygiene Data'!D105))="","",OFFSET('Hygiene Data'!$D$13,0,10*ROW('Hygiene Data'!D105)))</f>
        <v/>
      </c>
      <c r="DR111" s="369" t="str">
        <f ca="1">+IF(OFFSET('Hygiene Data'!$E$11,0,10*ROW('Hygiene Data'!E105))="","",OFFSET('Hygiene Data'!$E$11,0,10*ROW('Hygiene Data'!E105)))</f>
        <v/>
      </c>
      <c r="DS111" s="369" t="str">
        <f ca="1">+IF(OFFSET('Hygiene Data'!$E$12,0,10*ROW('Hygiene Data'!E105))="","",OFFSET('Hygiene Data'!$E$12,0,10*ROW('Hygiene Data'!E105)))</f>
        <v/>
      </c>
      <c r="DT111" s="369" t="str">
        <f ca="1">+IF(OFFSET('Hygiene Data'!$E$13,0,10*ROW('Hygiene Data'!E105))="","",OFFSET('Hygiene Data'!$E$13,0,10*ROW('Hygiene Data'!E105)))</f>
        <v/>
      </c>
      <c r="DU111" s="369" t="str">
        <f ca="1">+IF(OFFSET('Hygiene Data'!$F$11,0,10*ROW('Hygiene Data'!F105))="","",OFFSET('Hygiene Data'!$F$11,0,10*ROW('Hygiene Data'!F105)))</f>
        <v/>
      </c>
      <c r="DV111" s="369" t="str">
        <f ca="1">+IF(OFFSET('Hygiene Data'!$F$12,0,10*ROW('Hygiene Data'!F105))="","",OFFSET('Hygiene Data'!$F$12,0,10*ROW('Hygiene Data'!F105)))</f>
        <v/>
      </c>
      <c r="DW111" s="369" t="str">
        <f ca="1">+IF(OFFSET('Hygiene Data'!$F$13,0,10*ROW('Hygiene Data'!F105))="","",OFFSET('Hygiene Data'!$F$13,0,10*ROW('Hygiene Data'!F105)))</f>
        <v/>
      </c>
      <c r="DX111" s="369" t="str">
        <f ca="1">+IF(OFFSET('Hygiene Data'!$G$11,0,10*ROW('Hygiene Data'!G105))="","",OFFSET('Hygiene Data'!$G$11,0,10*ROW('Hygiene Data'!G105)))</f>
        <v/>
      </c>
      <c r="DY111" s="369" t="str">
        <f ca="1">+IF(OFFSET('Hygiene Data'!$G$12,0,10*ROW('Hygiene Data'!G105))="","",OFFSET('Hygiene Data'!$G$12,0,10*ROW('Hygiene Data'!G105)))</f>
        <v/>
      </c>
      <c r="DZ111" s="369" t="str">
        <f ca="1">+IF(OFFSET('Hygiene Data'!$G$13,0,10*ROW('Hygiene Data'!G105))="","",OFFSET('Hygiene Data'!$G$13,0,10*ROW('Hygiene Data'!G105)))</f>
        <v/>
      </c>
      <c r="EA111" s="369" t="str">
        <f ca="1">+IF(OFFSET('Hygiene Data'!$H$11,0,10*ROW('Hygiene Data'!H105))="","",OFFSET('Hygiene Data'!$H$11,0,10*ROW('Hygiene Data'!H105)))</f>
        <v/>
      </c>
      <c r="EB111" s="369" t="str">
        <f ca="1">+IF(OFFSET('Hygiene Data'!$H$12,0,10*ROW('Hygiene Data'!H105))="","",OFFSET('Hygiene Data'!$H$12,0,10*ROW('Hygiene Data'!H105)))</f>
        <v/>
      </c>
      <c r="EC111" s="369" t="str">
        <f ca="1">+IF(OFFSET('Hygiene Data'!$H$13,0,10*ROW('Hygiene Data'!H105))="","",OFFSET('Hygiene Data'!$H$13,0,10*ROW('Hygiene Data'!H105)))</f>
        <v/>
      </c>
      <c r="ED111" s="369" t="str">
        <f ca="1">+IF(OFFSET('Hygiene Data'!$I$11,0,10*ROW('Hygiene Data'!I105))="","",OFFSET('Hygiene Data'!$I$11,0,10*ROW('Hygiene Data'!I105)))</f>
        <v/>
      </c>
      <c r="EE111" s="369" t="str">
        <f ca="1">+IF(OFFSET('Hygiene Data'!$I$12,0,10*ROW('Hygiene Data'!I105))="","",OFFSET('Hygiene Data'!$I$12,0,10*ROW('Hygiene Data'!I105)))</f>
        <v/>
      </c>
      <c r="EF111" s="369" t="str">
        <f ca="1">+IF(OFFSET('Hygiene Data'!$I$13,0,10*ROW('Hygiene Data'!I105))="","",OFFSET('Hygiene Data'!$I$13,0,10*ROW('Hygiene Data'!I105)))</f>
        <v/>
      </c>
    </row>
    <row r="112" spans="1:136" x14ac:dyDescent="0.25">
      <c r="A112" s="478" t="str">
        <f ca="1">+IF(OFFSET('Water Data'!$B$2,0,10*ROW('Water Data'!E106))="","",OFFSET('Water Data'!$B$2,0,10*ROW('Water Data'!E106)))</f>
        <v/>
      </c>
      <c r="B112" s="47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5" t="str">
        <f t="shared" ca="1" si="1"/>
        <v/>
      </c>
      <c r="D112" s="50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9" t="str">
        <f ca="1">+IF(OFFSET('Water Data'!$D$27,0,10*ROW('Water Data'!D106))="","",OFFSET('Water Data'!$D$27,0,10*ROW('Water Data'!D106)))</f>
        <v/>
      </c>
      <c r="BT112" s="369" t="str">
        <f ca="1">+IF(OFFSET('Water Data'!$D$28,0,10*ROW('Water Data'!D106))="","",OFFSET('Water Data'!$D$28,0,10*ROW('Water Data'!D106)))</f>
        <v/>
      </c>
      <c r="BU112" s="369" t="str">
        <f ca="1">+IF(OFFSET('Water Data'!$D$29,0,10*ROW('Water Data'!D106))="","",OFFSET('Water Data'!$D$29,0,10*ROW('Water Data'!D106)))</f>
        <v/>
      </c>
      <c r="BV112" s="369" t="str">
        <f ca="1">+IF(OFFSET('Water Data'!$E$27,0,10*ROW('Water Data'!E106))="","",OFFSET('Water Data'!$E$27,0,10*ROW('Water Data'!E106)))</f>
        <v/>
      </c>
      <c r="BW112" s="369" t="str">
        <f ca="1">+IF(OFFSET('Water Data'!$E$28,0,10*ROW('Water Data'!E106))="","",OFFSET('Water Data'!$E$28,0,10*ROW('Water Data'!E106)))</f>
        <v/>
      </c>
      <c r="BX112" s="369" t="str">
        <f ca="1">+IF(OFFSET('Water Data'!$E$29,0,10*ROW('Water Data'!E106))="","",OFFSET('Water Data'!$E$29,0,10*ROW('Water Data'!E106)))</f>
        <v/>
      </c>
      <c r="BY112" s="369" t="str">
        <f ca="1">+IF(OFFSET('Water Data'!$F$27,0,10*ROW('Water Data'!F106))="","",OFFSET('Water Data'!$F$27,0,10*ROW('Water Data'!F106)))</f>
        <v/>
      </c>
      <c r="BZ112" s="369" t="str">
        <f ca="1">+IF(OFFSET('Water Data'!$F$28,0,10*ROW('Water Data'!F106))="","",OFFSET('Water Data'!$F$28,0,10*ROW('Water Data'!F106)))</f>
        <v/>
      </c>
      <c r="CA112" s="369" t="str">
        <f ca="1">+IF(OFFSET('Water Data'!$F$29,0,10*ROW('Water Data'!F106))="","",OFFSET('Water Data'!$F$29,0,10*ROW('Water Data'!F106)))</f>
        <v/>
      </c>
      <c r="CB112" s="369" t="str">
        <f ca="1">+IF(OFFSET('Water Data'!$G$27,0,10*ROW('Water Data'!G106))="","",OFFSET('Water Data'!$G$27,0,10*ROW('Water Data'!G106)))</f>
        <v/>
      </c>
      <c r="CC112" s="369" t="str">
        <f ca="1">+IF(OFFSET('Water Data'!$G$28,0,10*ROW('Water Data'!G106))="","",OFFSET('Water Data'!$G$28,0,10*ROW('Water Data'!G106)))</f>
        <v/>
      </c>
      <c r="CD112" s="369" t="str">
        <f ca="1">+IF(OFFSET('Water Data'!$G$29,0,10*ROW('Water Data'!G106))="","",OFFSET('Water Data'!$G$29,0,10*ROW('Water Data'!G106)))</f>
        <v/>
      </c>
      <c r="CE112" s="369" t="str">
        <f ca="1">+IF(OFFSET('Water Data'!$H$27,0,10*ROW('Water Data'!H106))="","",OFFSET('Water Data'!$H$27,0,10*ROW('Water Data'!H106)))</f>
        <v/>
      </c>
      <c r="CF112" s="369" t="str">
        <f ca="1">+IF(OFFSET('Water Data'!$H$28,0,10*ROW('Water Data'!H106))="","",OFFSET('Water Data'!$H$28,0,10*ROW('Water Data'!H106)))</f>
        <v/>
      </c>
      <c r="CG112" s="369" t="str">
        <f ca="1">+IF(OFFSET('Water Data'!$H$29,0,10*ROW('Water Data'!H106))="","",OFFSET('Water Data'!$H$29,0,10*ROW('Water Data'!H106)))</f>
        <v/>
      </c>
      <c r="CH112" s="369" t="str">
        <f ca="1">+IF(OFFSET('Water Data'!$I$27,0,10*ROW('Water Data'!I106))="","",OFFSET('Water Data'!$I$27,0,10*ROW('Water Data'!I106)))</f>
        <v/>
      </c>
      <c r="CI112" s="369" t="str">
        <f ca="1">+IF(OFFSET('Water Data'!$I$28,0,10*ROW('Water Data'!I106))="","",OFFSET('Water Data'!$I$28,0,10*ROW('Water Data'!I106)))</f>
        <v/>
      </c>
      <c r="CJ112" s="369" t="str">
        <f ca="1">+IF(OFFSET('Water Data'!$I$29,0,10*ROW('Water Data'!I106))="","",OFFSET('Water Data'!$I$29,0,10*ROW('Water Data'!I106)))</f>
        <v/>
      </c>
      <c r="CK112" s="369" t="str">
        <f ca="1">+IF(OFFSET('Sanitation Data'!$D$28,0,10*ROW('Sanitation Data'!D106))="","",OFFSET('Sanitation Data'!$D$28,0,10*ROW('Sanitation Data'!D106)))</f>
        <v/>
      </c>
      <c r="CL112" s="369" t="str">
        <f ca="1">+IF(OFFSET('Sanitation Data'!$D$29,0,10*ROW('Sanitation Data'!D106))="","",OFFSET('Sanitation Data'!$D$29,0,10*ROW('Sanitation Data'!D106)))</f>
        <v/>
      </c>
      <c r="CM112" s="369" t="str">
        <f ca="1">+IF(OFFSET('Sanitation Data'!$D$30,0,10*ROW('Sanitation Data'!D106))="","",OFFSET('Sanitation Data'!$D$30,0,10*ROW('Sanitation Data'!D106)))</f>
        <v/>
      </c>
      <c r="CN112" s="369" t="str">
        <f ca="1">+IF(OFFSET('Sanitation Data'!$D$31,0,10*ROW('Sanitation Data'!D106))="","",OFFSET('Sanitation Data'!$D$31,0,10*ROW('Sanitation Data'!D106)))</f>
        <v/>
      </c>
      <c r="CO112" s="369" t="str">
        <f ca="1">+IF(OFFSET('Sanitation Data'!$D$32,0,10*ROW('Sanitation Data'!D106))="","",OFFSET('Sanitation Data'!$D$32,0,10*ROW('Sanitation Data'!D106)))</f>
        <v/>
      </c>
      <c r="CP112" s="369" t="str">
        <f ca="1">+IF(OFFSET('Sanitation Data'!$E$28,0,10*ROW('Sanitation Data'!E106))="","",OFFSET('Sanitation Data'!$E$28,0,10*ROW('Sanitation Data'!E106)))</f>
        <v/>
      </c>
      <c r="CQ112" s="369" t="str">
        <f ca="1">+IF(OFFSET('Sanitation Data'!$E$29,0,10*ROW('Sanitation Data'!E106))="","",OFFSET('Sanitation Data'!$E$29,0,10*ROW('Sanitation Data'!E106)))</f>
        <v/>
      </c>
      <c r="CR112" s="369" t="str">
        <f ca="1">+IF(OFFSET('Sanitation Data'!$E$30,0,10*ROW('Sanitation Data'!E106))="","",OFFSET('Sanitation Data'!$E$30,0,10*ROW('Sanitation Data'!E106)))</f>
        <v/>
      </c>
      <c r="CS112" s="369" t="str">
        <f ca="1">+IF(OFFSET('Sanitation Data'!$E$31,0,10*ROW('Sanitation Data'!E106))="","",OFFSET('Sanitation Data'!$E$31,0,10*ROW('Sanitation Data'!E106)))</f>
        <v/>
      </c>
      <c r="CT112" s="369" t="str">
        <f ca="1">+IF(OFFSET('Sanitation Data'!$E$32,0,10*ROW('Sanitation Data'!E106))="","",OFFSET('Sanitation Data'!$E$32,0,10*ROW('Sanitation Data'!E106)))</f>
        <v/>
      </c>
      <c r="CU112" s="369" t="str">
        <f ca="1">+IF(OFFSET('Sanitation Data'!$F$28,0,10*ROW('Sanitation Data'!F106))="","",OFFSET('Sanitation Data'!$F$28,0,10*ROW('Sanitation Data'!F106)))</f>
        <v/>
      </c>
      <c r="CV112" s="369" t="str">
        <f ca="1">+IF(OFFSET('Sanitation Data'!$F$29,0,10*ROW('Sanitation Data'!F106))="","",OFFSET('Sanitation Data'!$F$29,0,10*ROW('Sanitation Data'!F106)))</f>
        <v/>
      </c>
      <c r="CW112" s="369" t="str">
        <f ca="1">+IF(OFFSET('Sanitation Data'!$F$30,0,10*ROW('Sanitation Data'!F106))="","",OFFSET('Sanitation Data'!$F$30,0,10*ROW('Sanitation Data'!F106)))</f>
        <v/>
      </c>
      <c r="CX112" s="369" t="str">
        <f ca="1">+IF(OFFSET('Sanitation Data'!$F$31,0,10*ROW('Sanitation Data'!F106))="","",OFFSET('Sanitation Data'!$F$31,0,10*ROW('Sanitation Data'!F106)))</f>
        <v/>
      </c>
      <c r="CY112" s="369" t="str">
        <f ca="1">+IF(OFFSET('Sanitation Data'!$F$32,0,10*ROW('Sanitation Data'!F106))="","",OFFSET('Sanitation Data'!$F$32,0,10*ROW('Sanitation Data'!F106)))</f>
        <v/>
      </c>
      <c r="CZ112" s="369" t="str">
        <f ca="1">+IF(OFFSET('Sanitation Data'!$G$28,0,10*ROW('Sanitation Data'!G106))="","",OFFSET('Sanitation Data'!$G$28,0,10*ROW('Sanitation Data'!G106)))</f>
        <v/>
      </c>
      <c r="DA112" s="369" t="str">
        <f ca="1">+IF(OFFSET('Sanitation Data'!$G$29,0,10*ROW('Sanitation Data'!G106))="","",OFFSET('Sanitation Data'!$G$29,0,10*ROW('Sanitation Data'!G106)))</f>
        <v/>
      </c>
      <c r="DB112" s="369" t="str">
        <f ca="1">+IF(OFFSET('Sanitation Data'!$G$30,0,10*ROW('Sanitation Data'!G106))="","",OFFSET('Sanitation Data'!$G$30,0,10*ROW('Sanitation Data'!G106)))</f>
        <v/>
      </c>
      <c r="DC112" s="369" t="str">
        <f ca="1">+IF(OFFSET('Sanitation Data'!$G$31,0,10*ROW('Sanitation Data'!G106))="","",OFFSET('Sanitation Data'!$G$31,0,10*ROW('Sanitation Data'!G106)))</f>
        <v/>
      </c>
      <c r="DD112" s="369" t="str">
        <f ca="1">+IF(OFFSET('Sanitation Data'!$G$32,0,10*ROW('Sanitation Data'!G106))="","",OFFSET('Sanitation Data'!$G$32,0,10*ROW('Sanitation Data'!G106)))</f>
        <v/>
      </c>
      <c r="DE112" s="369" t="str">
        <f ca="1">+IF(OFFSET('Sanitation Data'!$H$28,0,10*ROW('Sanitation Data'!H106))="","",OFFSET('Sanitation Data'!$H$28,0,10*ROW('Sanitation Data'!H106)))</f>
        <v/>
      </c>
      <c r="DF112" s="369" t="str">
        <f ca="1">+IF(OFFSET('Sanitation Data'!$H$29,0,10*ROW('Sanitation Data'!H106))="","",OFFSET('Sanitation Data'!$H$29,0,10*ROW('Sanitation Data'!H106)))</f>
        <v/>
      </c>
      <c r="DG112" s="369" t="str">
        <f ca="1">+IF(OFFSET('Sanitation Data'!$H$30,0,10*ROW('Sanitation Data'!H106))="","",OFFSET('Sanitation Data'!$H$30,0,10*ROW('Sanitation Data'!H106)))</f>
        <v/>
      </c>
      <c r="DH112" s="369" t="str">
        <f ca="1">+IF(OFFSET('Sanitation Data'!$H$31,0,10*ROW('Sanitation Data'!H106))="","",OFFSET('Sanitation Data'!$H$31,0,10*ROW('Sanitation Data'!H106)))</f>
        <v/>
      </c>
      <c r="DI112" s="369" t="str">
        <f ca="1">+IF(OFFSET('Sanitation Data'!$H$32,0,10*ROW('Sanitation Data'!H106))="","",OFFSET('Sanitation Data'!$H$32,0,10*ROW('Sanitation Data'!H106)))</f>
        <v/>
      </c>
      <c r="DJ112" s="369" t="str">
        <f ca="1">+IF(OFFSET('Sanitation Data'!$I$28,0,10*ROW('Sanitation Data'!I106))="","",OFFSET('Sanitation Data'!$I$28,0,10*ROW('Sanitation Data'!I106)))</f>
        <v/>
      </c>
      <c r="DK112" s="369" t="str">
        <f ca="1">+IF(OFFSET('Sanitation Data'!$I$29,0,10*ROW('Sanitation Data'!I106))="","",OFFSET('Sanitation Data'!$I$29,0,10*ROW('Sanitation Data'!I106)))</f>
        <v/>
      </c>
      <c r="DL112" s="369" t="str">
        <f ca="1">+IF(OFFSET('Sanitation Data'!$I$30,0,10*ROW('Sanitation Data'!I106))="","",OFFSET('Sanitation Data'!$I$30,0,10*ROW('Sanitation Data'!I106)))</f>
        <v/>
      </c>
      <c r="DM112" s="369" t="str">
        <f ca="1">+IF(OFFSET('Sanitation Data'!$I$31,0,10*ROW('Sanitation Data'!I106))="","",OFFSET('Sanitation Data'!$I$31,0,10*ROW('Sanitation Data'!I106)))</f>
        <v/>
      </c>
      <c r="DN112" s="369" t="str">
        <f ca="1">+IF(OFFSET('Sanitation Data'!$I$32,0,10*ROW('Sanitation Data'!I106))="","",OFFSET('Sanitation Data'!$I$32,0,10*ROW('Sanitation Data'!I106)))</f>
        <v/>
      </c>
      <c r="DO112" s="369" t="str">
        <f ca="1">+IF(OFFSET('Hygiene Data'!$D$11,0,10*ROW('Hygiene Data'!D106))="","",OFFSET('Hygiene Data'!$D$11,0,10*ROW('Hygiene Data'!D106)))</f>
        <v/>
      </c>
      <c r="DP112" s="369" t="str">
        <f ca="1">+IF(OFFSET('Hygiene Data'!$D$12,0,10*ROW('Hygiene Data'!D106))="","",OFFSET('Hygiene Data'!$D$12,0,10*ROW('Hygiene Data'!D106)))</f>
        <v/>
      </c>
      <c r="DQ112" s="369" t="str">
        <f ca="1">+IF(OFFSET('Hygiene Data'!$D$13,0,10*ROW('Hygiene Data'!D106))="","",OFFSET('Hygiene Data'!$D$13,0,10*ROW('Hygiene Data'!D106)))</f>
        <v/>
      </c>
      <c r="DR112" s="369" t="str">
        <f ca="1">+IF(OFFSET('Hygiene Data'!$E$11,0,10*ROW('Hygiene Data'!E106))="","",OFFSET('Hygiene Data'!$E$11,0,10*ROW('Hygiene Data'!E106)))</f>
        <v/>
      </c>
      <c r="DS112" s="369" t="str">
        <f ca="1">+IF(OFFSET('Hygiene Data'!$E$12,0,10*ROW('Hygiene Data'!E106))="","",OFFSET('Hygiene Data'!$E$12,0,10*ROW('Hygiene Data'!E106)))</f>
        <v/>
      </c>
      <c r="DT112" s="369" t="str">
        <f ca="1">+IF(OFFSET('Hygiene Data'!$E$13,0,10*ROW('Hygiene Data'!E106))="","",OFFSET('Hygiene Data'!$E$13,0,10*ROW('Hygiene Data'!E106)))</f>
        <v/>
      </c>
      <c r="DU112" s="369" t="str">
        <f ca="1">+IF(OFFSET('Hygiene Data'!$F$11,0,10*ROW('Hygiene Data'!F106))="","",OFFSET('Hygiene Data'!$F$11,0,10*ROW('Hygiene Data'!F106)))</f>
        <v/>
      </c>
      <c r="DV112" s="369" t="str">
        <f ca="1">+IF(OFFSET('Hygiene Data'!$F$12,0,10*ROW('Hygiene Data'!F106))="","",OFFSET('Hygiene Data'!$F$12,0,10*ROW('Hygiene Data'!F106)))</f>
        <v/>
      </c>
      <c r="DW112" s="369" t="str">
        <f ca="1">+IF(OFFSET('Hygiene Data'!$F$13,0,10*ROW('Hygiene Data'!F106))="","",OFFSET('Hygiene Data'!$F$13,0,10*ROW('Hygiene Data'!F106)))</f>
        <v/>
      </c>
      <c r="DX112" s="369" t="str">
        <f ca="1">+IF(OFFSET('Hygiene Data'!$G$11,0,10*ROW('Hygiene Data'!G106))="","",OFFSET('Hygiene Data'!$G$11,0,10*ROW('Hygiene Data'!G106)))</f>
        <v/>
      </c>
      <c r="DY112" s="369" t="str">
        <f ca="1">+IF(OFFSET('Hygiene Data'!$G$12,0,10*ROW('Hygiene Data'!G106))="","",OFFSET('Hygiene Data'!$G$12,0,10*ROW('Hygiene Data'!G106)))</f>
        <v/>
      </c>
      <c r="DZ112" s="369" t="str">
        <f ca="1">+IF(OFFSET('Hygiene Data'!$G$13,0,10*ROW('Hygiene Data'!G106))="","",OFFSET('Hygiene Data'!$G$13,0,10*ROW('Hygiene Data'!G106)))</f>
        <v/>
      </c>
      <c r="EA112" s="369" t="str">
        <f ca="1">+IF(OFFSET('Hygiene Data'!$H$11,0,10*ROW('Hygiene Data'!H106))="","",OFFSET('Hygiene Data'!$H$11,0,10*ROW('Hygiene Data'!H106)))</f>
        <v/>
      </c>
      <c r="EB112" s="369" t="str">
        <f ca="1">+IF(OFFSET('Hygiene Data'!$H$12,0,10*ROW('Hygiene Data'!H106))="","",OFFSET('Hygiene Data'!$H$12,0,10*ROW('Hygiene Data'!H106)))</f>
        <v/>
      </c>
      <c r="EC112" s="369" t="str">
        <f ca="1">+IF(OFFSET('Hygiene Data'!$H$13,0,10*ROW('Hygiene Data'!H106))="","",OFFSET('Hygiene Data'!$H$13,0,10*ROW('Hygiene Data'!H106)))</f>
        <v/>
      </c>
      <c r="ED112" s="369" t="str">
        <f ca="1">+IF(OFFSET('Hygiene Data'!$I$11,0,10*ROW('Hygiene Data'!I106))="","",OFFSET('Hygiene Data'!$I$11,0,10*ROW('Hygiene Data'!I106)))</f>
        <v/>
      </c>
      <c r="EE112" s="369" t="str">
        <f ca="1">+IF(OFFSET('Hygiene Data'!$I$12,0,10*ROW('Hygiene Data'!I106))="","",OFFSET('Hygiene Data'!$I$12,0,10*ROW('Hygiene Data'!I106)))</f>
        <v/>
      </c>
      <c r="EF112" s="369" t="str">
        <f ca="1">+IF(OFFSET('Hygiene Data'!$I$13,0,10*ROW('Hygiene Data'!I106))="","",OFFSET('Hygiene Data'!$I$13,0,10*ROW('Hygiene Data'!I106)))</f>
        <v/>
      </c>
    </row>
    <row r="113" spans="1:136" x14ac:dyDescent="0.25">
      <c r="A113" s="478" t="str">
        <f ca="1">+IF(OFFSET('Water Data'!$B$2,0,10*ROW('Water Data'!E107))="","",OFFSET('Water Data'!$B$2,0,10*ROW('Water Data'!E107)))</f>
        <v/>
      </c>
      <c r="B113" s="47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5" t="str">
        <f t="shared" ca="1" si="1"/>
        <v/>
      </c>
      <c r="D113" s="50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9" t="str">
        <f ca="1">+IF(OFFSET('Water Data'!$D$27,0,10*ROW('Water Data'!D107))="","",OFFSET('Water Data'!$D$27,0,10*ROW('Water Data'!D107)))</f>
        <v/>
      </c>
      <c r="BT113" s="369" t="str">
        <f ca="1">+IF(OFFSET('Water Data'!$D$28,0,10*ROW('Water Data'!D107))="","",OFFSET('Water Data'!$D$28,0,10*ROW('Water Data'!D107)))</f>
        <v/>
      </c>
      <c r="BU113" s="369" t="str">
        <f ca="1">+IF(OFFSET('Water Data'!$D$29,0,10*ROW('Water Data'!D107))="","",OFFSET('Water Data'!$D$29,0,10*ROW('Water Data'!D107)))</f>
        <v/>
      </c>
      <c r="BV113" s="369" t="str">
        <f ca="1">+IF(OFFSET('Water Data'!$E$27,0,10*ROW('Water Data'!E107))="","",OFFSET('Water Data'!$E$27,0,10*ROW('Water Data'!E107)))</f>
        <v/>
      </c>
      <c r="BW113" s="369" t="str">
        <f ca="1">+IF(OFFSET('Water Data'!$E$28,0,10*ROW('Water Data'!E107))="","",OFFSET('Water Data'!$E$28,0,10*ROW('Water Data'!E107)))</f>
        <v/>
      </c>
      <c r="BX113" s="369" t="str">
        <f ca="1">+IF(OFFSET('Water Data'!$E$29,0,10*ROW('Water Data'!E107))="","",OFFSET('Water Data'!$E$29,0,10*ROW('Water Data'!E107)))</f>
        <v/>
      </c>
      <c r="BY113" s="369" t="str">
        <f ca="1">+IF(OFFSET('Water Data'!$F$27,0,10*ROW('Water Data'!F107))="","",OFFSET('Water Data'!$F$27,0,10*ROW('Water Data'!F107)))</f>
        <v/>
      </c>
      <c r="BZ113" s="369" t="str">
        <f ca="1">+IF(OFFSET('Water Data'!$F$28,0,10*ROW('Water Data'!F107))="","",OFFSET('Water Data'!$F$28,0,10*ROW('Water Data'!F107)))</f>
        <v/>
      </c>
      <c r="CA113" s="369" t="str">
        <f ca="1">+IF(OFFSET('Water Data'!$F$29,0,10*ROW('Water Data'!F107))="","",OFFSET('Water Data'!$F$29,0,10*ROW('Water Data'!F107)))</f>
        <v/>
      </c>
      <c r="CB113" s="369" t="str">
        <f ca="1">+IF(OFFSET('Water Data'!$G$27,0,10*ROW('Water Data'!G107))="","",OFFSET('Water Data'!$G$27,0,10*ROW('Water Data'!G107)))</f>
        <v/>
      </c>
      <c r="CC113" s="369" t="str">
        <f ca="1">+IF(OFFSET('Water Data'!$G$28,0,10*ROW('Water Data'!G107))="","",OFFSET('Water Data'!$G$28,0,10*ROW('Water Data'!G107)))</f>
        <v/>
      </c>
      <c r="CD113" s="369" t="str">
        <f ca="1">+IF(OFFSET('Water Data'!$G$29,0,10*ROW('Water Data'!G107))="","",OFFSET('Water Data'!$G$29,0,10*ROW('Water Data'!G107)))</f>
        <v/>
      </c>
      <c r="CE113" s="369" t="str">
        <f ca="1">+IF(OFFSET('Water Data'!$H$27,0,10*ROW('Water Data'!H107))="","",OFFSET('Water Data'!$H$27,0,10*ROW('Water Data'!H107)))</f>
        <v/>
      </c>
      <c r="CF113" s="369" t="str">
        <f ca="1">+IF(OFFSET('Water Data'!$H$28,0,10*ROW('Water Data'!H107))="","",OFFSET('Water Data'!$H$28,0,10*ROW('Water Data'!H107)))</f>
        <v/>
      </c>
      <c r="CG113" s="369" t="str">
        <f ca="1">+IF(OFFSET('Water Data'!$H$29,0,10*ROW('Water Data'!H107))="","",OFFSET('Water Data'!$H$29,0,10*ROW('Water Data'!H107)))</f>
        <v/>
      </c>
      <c r="CH113" s="369" t="str">
        <f ca="1">+IF(OFFSET('Water Data'!$I$27,0,10*ROW('Water Data'!I107))="","",OFFSET('Water Data'!$I$27,0,10*ROW('Water Data'!I107)))</f>
        <v/>
      </c>
      <c r="CI113" s="369" t="str">
        <f ca="1">+IF(OFFSET('Water Data'!$I$28,0,10*ROW('Water Data'!I107))="","",OFFSET('Water Data'!$I$28,0,10*ROW('Water Data'!I107)))</f>
        <v/>
      </c>
      <c r="CJ113" s="369" t="str">
        <f ca="1">+IF(OFFSET('Water Data'!$I$29,0,10*ROW('Water Data'!I107))="","",OFFSET('Water Data'!$I$29,0,10*ROW('Water Data'!I107)))</f>
        <v/>
      </c>
      <c r="CK113" s="369" t="str">
        <f ca="1">+IF(OFFSET('Sanitation Data'!$D$28,0,10*ROW('Sanitation Data'!D107))="","",OFFSET('Sanitation Data'!$D$28,0,10*ROW('Sanitation Data'!D107)))</f>
        <v/>
      </c>
      <c r="CL113" s="369" t="str">
        <f ca="1">+IF(OFFSET('Sanitation Data'!$D$29,0,10*ROW('Sanitation Data'!D107))="","",OFFSET('Sanitation Data'!$D$29,0,10*ROW('Sanitation Data'!D107)))</f>
        <v/>
      </c>
      <c r="CM113" s="369" t="str">
        <f ca="1">+IF(OFFSET('Sanitation Data'!$D$30,0,10*ROW('Sanitation Data'!D107))="","",OFFSET('Sanitation Data'!$D$30,0,10*ROW('Sanitation Data'!D107)))</f>
        <v/>
      </c>
      <c r="CN113" s="369" t="str">
        <f ca="1">+IF(OFFSET('Sanitation Data'!$D$31,0,10*ROW('Sanitation Data'!D107))="","",OFFSET('Sanitation Data'!$D$31,0,10*ROW('Sanitation Data'!D107)))</f>
        <v/>
      </c>
      <c r="CO113" s="369" t="str">
        <f ca="1">+IF(OFFSET('Sanitation Data'!$D$32,0,10*ROW('Sanitation Data'!D107))="","",OFFSET('Sanitation Data'!$D$32,0,10*ROW('Sanitation Data'!D107)))</f>
        <v/>
      </c>
      <c r="CP113" s="369" t="str">
        <f ca="1">+IF(OFFSET('Sanitation Data'!$E$28,0,10*ROW('Sanitation Data'!E107))="","",OFFSET('Sanitation Data'!$E$28,0,10*ROW('Sanitation Data'!E107)))</f>
        <v/>
      </c>
      <c r="CQ113" s="369" t="str">
        <f ca="1">+IF(OFFSET('Sanitation Data'!$E$29,0,10*ROW('Sanitation Data'!E107))="","",OFFSET('Sanitation Data'!$E$29,0,10*ROW('Sanitation Data'!E107)))</f>
        <v/>
      </c>
      <c r="CR113" s="369" t="str">
        <f ca="1">+IF(OFFSET('Sanitation Data'!$E$30,0,10*ROW('Sanitation Data'!E107))="","",OFFSET('Sanitation Data'!$E$30,0,10*ROW('Sanitation Data'!E107)))</f>
        <v/>
      </c>
      <c r="CS113" s="369" t="str">
        <f ca="1">+IF(OFFSET('Sanitation Data'!$E$31,0,10*ROW('Sanitation Data'!E107))="","",OFFSET('Sanitation Data'!$E$31,0,10*ROW('Sanitation Data'!E107)))</f>
        <v/>
      </c>
      <c r="CT113" s="369" t="str">
        <f ca="1">+IF(OFFSET('Sanitation Data'!$E$32,0,10*ROW('Sanitation Data'!E107))="","",OFFSET('Sanitation Data'!$E$32,0,10*ROW('Sanitation Data'!E107)))</f>
        <v/>
      </c>
      <c r="CU113" s="369" t="str">
        <f ca="1">+IF(OFFSET('Sanitation Data'!$F$28,0,10*ROW('Sanitation Data'!F107))="","",OFFSET('Sanitation Data'!$F$28,0,10*ROW('Sanitation Data'!F107)))</f>
        <v/>
      </c>
      <c r="CV113" s="369" t="str">
        <f ca="1">+IF(OFFSET('Sanitation Data'!$F$29,0,10*ROW('Sanitation Data'!F107))="","",OFFSET('Sanitation Data'!$F$29,0,10*ROW('Sanitation Data'!F107)))</f>
        <v/>
      </c>
      <c r="CW113" s="369" t="str">
        <f ca="1">+IF(OFFSET('Sanitation Data'!$F$30,0,10*ROW('Sanitation Data'!F107))="","",OFFSET('Sanitation Data'!$F$30,0,10*ROW('Sanitation Data'!F107)))</f>
        <v/>
      </c>
      <c r="CX113" s="369" t="str">
        <f ca="1">+IF(OFFSET('Sanitation Data'!$F$31,0,10*ROW('Sanitation Data'!F107))="","",OFFSET('Sanitation Data'!$F$31,0,10*ROW('Sanitation Data'!F107)))</f>
        <v/>
      </c>
      <c r="CY113" s="369" t="str">
        <f ca="1">+IF(OFFSET('Sanitation Data'!$F$32,0,10*ROW('Sanitation Data'!F107))="","",OFFSET('Sanitation Data'!$F$32,0,10*ROW('Sanitation Data'!F107)))</f>
        <v/>
      </c>
      <c r="CZ113" s="369" t="str">
        <f ca="1">+IF(OFFSET('Sanitation Data'!$G$28,0,10*ROW('Sanitation Data'!G107))="","",OFFSET('Sanitation Data'!$G$28,0,10*ROW('Sanitation Data'!G107)))</f>
        <v/>
      </c>
      <c r="DA113" s="369" t="str">
        <f ca="1">+IF(OFFSET('Sanitation Data'!$G$29,0,10*ROW('Sanitation Data'!G107))="","",OFFSET('Sanitation Data'!$G$29,0,10*ROW('Sanitation Data'!G107)))</f>
        <v/>
      </c>
      <c r="DB113" s="369" t="str">
        <f ca="1">+IF(OFFSET('Sanitation Data'!$G$30,0,10*ROW('Sanitation Data'!G107))="","",OFFSET('Sanitation Data'!$G$30,0,10*ROW('Sanitation Data'!G107)))</f>
        <v/>
      </c>
      <c r="DC113" s="369" t="str">
        <f ca="1">+IF(OFFSET('Sanitation Data'!$G$31,0,10*ROW('Sanitation Data'!G107))="","",OFFSET('Sanitation Data'!$G$31,0,10*ROW('Sanitation Data'!G107)))</f>
        <v/>
      </c>
      <c r="DD113" s="369" t="str">
        <f ca="1">+IF(OFFSET('Sanitation Data'!$G$32,0,10*ROW('Sanitation Data'!G107))="","",OFFSET('Sanitation Data'!$G$32,0,10*ROW('Sanitation Data'!G107)))</f>
        <v/>
      </c>
      <c r="DE113" s="369" t="str">
        <f ca="1">+IF(OFFSET('Sanitation Data'!$H$28,0,10*ROW('Sanitation Data'!H107))="","",OFFSET('Sanitation Data'!$H$28,0,10*ROW('Sanitation Data'!H107)))</f>
        <v/>
      </c>
      <c r="DF113" s="369" t="str">
        <f ca="1">+IF(OFFSET('Sanitation Data'!$H$29,0,10*ROW('Sanitation Data'!H107))="","",OFFSET('Sanitation Data'!$H$29,0,10*ROW('Sanitation Data'!H107)))</f>
        <v/>
      </c>
      <c r="DG113" s="369" t="str">
        <f ca="1">+IF(OFFSET('Sanitation Data'!$H$30,0,10*ROW('Sanitation Data'!H107))="","",OFFSET('Sanitation Data'!$H$30,0,10*ROW('Sanitation Data'!H107)))</f>
        <v/>
      </c>
      <c r="DH113" s="369" t="str">
        <f ca="1">+IF(OFFSET('Sanitation Data'!$H$31,0,10*ROW('Sanitation Data'!H107))="","",OFFSET('Sanitation Data'!$H$31,0,10*ROW('Sanitation Data'!H107)))</f>
        <v/>
      </c>
      <c r="DI113" s="369" t="str">
        <f ca="1">+IF(OFFSET('Sanitation Data'!$H$32,0,10*ROW('Sanitation Data'!H107))="","",OFFSET('Sanitation Data'!$H$32,0,10*ROW('Sanitation Data'!H107)))</f>
        <v/>
      </c>
      <c r="DJ113" s="369" t="str">
        <f ca="1">+IF(OFFSET('Sanitation Data'!$I$28,0,10*ROW('Sanitation Data'!I107))="","",OFFSET('Sanitation Data'!$I$28,0,10*ROW('Sanitation Data'!I107)))</f>
        <v/>
      </c>
      <c r="DK113" s="369" t="str">
        <f ca="1">+IF(OFFSET('Sanitation Data'!$I$29,0,10*ROW('Sanitation Data'!I107))="","",OFFSET('Sanitation Data'!$I$29,0,10*ROW('Sanitation Data'!I107)))</f>
        <v/>
      </c>
      <c r="DL113" s="369" t="str">
        <f ca="1">+IF(OFFSET('Sanitation Data'!$I$30,0,10*ROW('Sanitation Data'!I107))="","",OFFSET('Sanitation Data'!$I$30,0,10*ROW('Sanitation Data'!I107)))</f>
        <v/>
      </c>
      <c r="DM113" s="369" t="str">
        <f ca="1">+IF(OFFSET('Sanitation Data'!$I$31,0,10*ROW('Sanitation Data'!I107))="","",OFFSET('Sanitation Data'!$I$31,0,10*ROW('Sanitation Data'!I107)))</f>
        <v/>
      </c>
      <c r="DN113" s="369" t="str">
        <f ca="1">+IF(OFFSET('Sanitation Data'!$I$32,0,10*ROW('Sanitation Data'!I107))="","",OFFSET('Sanitation Data'!$I$32,0,10*ROW('Sanitation Data'!I107)))</f>
        <v/>
      </c>
      <c r="DO113" s="369" t="str">
        <f ca="1">+IF(OFFSET('Hygiene Data'!$D$11,0,10*ROW('Hygiene Data'!D107))="","",OFFSET('Hygiene Data'!$D$11,0,10*ROW('Hygiene Data'!D107)))</f>
        <v/>
      </c>
      <c r="DP113" s="369" t="str">
        <f ca="1">+IF(OFFSET('Hygiene Data'!$D$12,0,10*ROW('Hygiene Data'!D107))="","",OFFSET('Hygiene Data'!$D$12,0,10*ROW('Hygiene Data'!D107)))</f>
        <v/>
      </c>
      <c r="DQ113" s="369" t="str">
        <f ca="1">+IF(OFFSET('Hygiene Data'!$D$13,0,10*ROW('Hygiene Data'!D107))="","",OFFSET('Hygiene Data'!$D$13,0,10*ROW('Hygiene Data'!D107)))</f>
        <v/>
      </c>
      <c r="DR113" s="369" t="str">
        <f ca="1">+IF(OFFSET('Hygiene Data'!$E$11,0,10*ROW('Hygiene Data'!E107))="","",OFFSET('Hygiene Data'!$E$11,0,10*ROW('Hygiene Data'!E107)))</f>
        <v/>
      </c>
      <c r="DS113" s="369" t="str">
        <f ca="1">+IF(OFFSET('Hygiene Data'!$E$12,0,10*ROW('Hygiene Data'!E107))="","",OFFSET('Hygiene Data'!$E$12,0,10*ROW('Hygiene Data'!E107)))</f>
        <v/>
      </c>
      <c r="DT113" s="369" t="str">
        <f ca="1">+IF(OFFSET('Hygiene Data'!$E$13,0,10*ROW('Hygiene Data'!E107))="","",OFFSET('Hygiene Data'!$E$13,0,10*ROW('Hygiene Data'!E107)))</f>
        <v/>
      </c>
      <c r="DU113" s="369" t="str">
        <f ca="1">+IF(OFFSET('Hygiene Data'!$F$11,0,10*ROW('Hygiene Data'!F107))="","",OFFSET('Hygiene Data'!$F$11,0,10*ROW('Hygiene Data'!F107)))</f>
        <v/>
      </c>
      <c r="DV113" s="369" t="str">
        <f ca="1">+IF(OFFSET('Hygiene Data'!$F$12,0,10*ROW('Hygiene Data'!F107))="","",OFFSET('Hygiene Data'!$F$12,0,10*ROW('Hygiene Data'!F107)))</f>
        <v/>
      </c>
      <c r="DW113" s="369" t="str">
        <f ca="1">+IF(OFFSET('Hygiene Data'!$F$13,0,10*ROW('Hygiene Data'!F107))="","",OFFSET('Hygiene Data'!$F$13,0,10*ROW('Hygiene Data'!F107)))</f>
        <v/>
      </c>
      <c r="DX113" s="369" t="str">
        <f ca="1">+IF(OFFSET('Hygiene Data'!$G$11,0,10*ROW('Hygiene Data'!G107))="","",OFFSET('Hygiene Data'!$G$11,0,10*ROW('Hygiene Data'!G107)))</f>
        <v/>
      </c>
      <c r="DY113" s="369" t="str">
        <f ca="1">+IF(OFFSET('Hygiene Data'!$G$12,0,10*ROW('Hygiene Data'!G107))="","",OFFSET('Hygiene Data'!$G$12,0,10*ROW('Hygiene Data'!G107)))</f>
        <v/>
      </c>
      <c r="DZ113" s="369" t="str">
        <f ca="1">+IF(OFFSET('Hygiene Data'!$G$13,0,10*ROW('Hygiene Data'!G107))="","",OFFSET('Hygiene Data'!$G$13,0,10*ROW('Hygiene Data'!G107)))</f>
        <v/>
      </c>
      <c r="EA113" s="369" t="str">
        <f ca="1">+IF(OFFSET('Hygiene Data'!$H$11,0,10*ROW('Hygiene Data'!H107))="","",OFFSET('Hygiene Data'!$H$11,0,10*ROW('Hygiene Data'!H107)))</f>
        <v/>
      </c>
      <c r="EB113" s="369" t="str">
        <f ca="1">+IF(OFFSET('Hygiene Data'!$H$12,0,10*ROW('Hygiene Data'!H107))="","",OFFSET('Hygiene Data'!$H$12,0,10*ROW('Hygiene Data'!H107)))</f>
        <v/>
      </c>
      <c r="EC113" s="369" t="str">
        <f ca="1">+IF(OFFSET('Hygiene Data'!$H$13,0,10*ROW('Hygiene Data'!H107))="","",OFFSET('Hygiene Data'!$H$13,0,10*ROW('Hygiene Data'!H107)))</f>
        <v/>
      </c>
      <c r="ED113" s="369" t="str">
        <f ca="1">+IF(OFFSET('Hygiene Data'!$I$11,0,10*ROW('Hygiene Data'!I107))="","",OFFSET('Hygiene Data'!$I$11,0,10*ROW('Hygiene Data'!I107)))</f>
        <v/>
      </c>
      <c r="EE113" s="369" t="str">
        <f ca="1">+IF(OFFSET('Hygiene Data'!$I$12,0,10*ROW('Hygiene Data'!I107))="","",OFFSET('Hygiene Data'!$I$12,0,10*ROW('Hygiene Data'!I107)))</f>
        <v/>
      </c>
      <c r="EF113" s="369" t="str">
        <f ca="1">+IF(OFFSET('Hygiene Data'!$I$13,0,10*ROW('Hygiene Data'!I107))="","",OFFSET('Hygiene Data'!$I$13,0,10*ROW('Hygiene Data'!I107)))</f>
        <v/>
      </c>
    </row>
    <row r="114" spans="1:136" x14ac:dyDescent="0.25">
      <c r="A114" s="478" t="str">
        <f ca="1">+IF(OFFSET('Water Data'!$B$2,0,10*ROW('Water Data'!E108))="","",OFFSET('Water Data'!$B$2,0,10*ROW('Water Data'!E108)))</f>
        <v/>
      </c>
      <c r="B114" s="47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5" t="str">
        <f t="shared" ca="1" si="1"/>
        <v/>
      </c>
      <c r="D114" s="50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9" t="str">
        <f ca="1">+IF(OFFSET('Water Data'!$D$27,0,10*ROW('Water Data'!D108))="","",OFFSET('Water Data'!$D$27,0,10*ROW('Water Data'!D108)))</f>
        <v/>
      </c>
      <c r="BT114" s="369" t="str">
        <f ca="1">+IF(OFFSET('Water Data'!$D$28,0,10*ROW('Water Data'!D108))="","",OFFSET('Water Data'!$D$28,0,10*ROW('Water Data'!D108)))</f>
        <v/>
      </c>
      <c r="BU114" s="369" t="str">
        <f ca="1">+IF(OFFSET('Water Data'!$D$29,0,10*ROW('Water Data'!D108))="","",OFFSET('Water Data'!$D$29,0,10*ROW('Water Data'!D108)))</f>
        <v/>
      </c>
      <c r="BV114" s="369" t="str">
        <f ca="1">+IF(OFFSET('Water Data'!$E$27,0,10*ROW('Water Data'!E108))="","",OFFSET('Water Data'!$E$27,0,10*ROW('Water Data'!E108)))</f>
        <v/>
      </c>
      <c r="BW114" s="369" t="str">
        <f ca="1">+IF(OFFSET('Water Data'!$E$28,0,10*ROW('Water Data'!E108))="","",OFFSET('Water Data'!$E$28,0,10*ROW('Water Data'!E108)))</f>
        <v/>
      </c>
      <c r="BX114" s="369" t="str">
        <f ca="1">+IF(OFFSET('Water Data'!$E$29,0,10*ROW('Water Data'!E108))="","",OFFSET('Water Data'!$E$29,0,10*ROW('Water Data'!E108)))</f>
        <v/>
      </c>
      <c r="BY114" s="369" t="str">
        <f ca="1">+IF(OFFSET('Water Data'!$F$27,0,10*ROW('Water Data'!F108))="","",OFFSET('Water Data'!$F$27,0,10*ROW('Water Data'!F108)))</f>
        <v/>
      </c>
      <c r="BZ114" s="369" t="str">
        <f ca="1">+IF(OFFSET('Water Data'!$F$28,0,10*ROW('Water Data'!F108))="","",OFFSET('Water Data'!$F$28,0,10*ROW('Water Data'!F108)))</f>
        <v/>
      </c>
      <c r="CA114" s="369" t="str">
        <f ca="1">+IF(OFFSET('Water Data'!$F$29,0,10*ROW('Water Data'!F108))="","",OFFSET('Water Data'!$F$29,0,10*ROW('Water Data'!F108)))</f>
        <v/>
      </c>
      <c r="CB114" s="369" t="str">
        <f ca="1">+IF(OFFSET('Water Data'!$G$27,0,10*ROW('Water Data'!G108))="","",OFFSET('Water Data'!$G$27,0,10*ROW('Water Data'!G108)))</f>
        <v/>
      </c>
      <c r="CC114" s="369" t="str">
        <f ca="1">+IF(OFFSET('Water Data'!$G$28,0,10*ROW('Water Data'!G108))="","",OFFSET('Water Data'!$G$28,0,10*ROW('Water Data'!G108)))</f>
        <v/>
      </c>
      <c r="CD114" s="369" t="str">
        <f ca="1">+IF(OFFSET('Water Data'!$G$29,0,10*ROW('Water Data'!G108))="","",OFFSET('Water Data'!$G$29,0,10*ROW('Water Data'!G108)))</f>
        <v/>
      </c>
      <c r="CE114" s="369" t="str">
        <f ca="1">+IF(OFFSET('Water Data'!$H$27,0,10*ROW('Water Data'!H108))="","",OFFSET('Water Data'!$H$27,0,10*ROW('Water Data'!H108)))</f>
        <v/>
      </c>
      <c r="CF114" s="369" t="str">
        <f ca="1">+IF(OFFSET('Water Data'!$H$28,0,10*ROW('Water Data'!H108))="","",OFFSET('Water Data'!$H$28,0,10*ROW('Water Data'!H108)))</f>
        <v/>
      </c>
      <c r="CG114" s="369" t="str">
        <f ca="1">+IF(OFFSET('Water Data'!$H$29,0,10*ROW('Water Data'!H108))="","",OFFSET('Water Data'!$H$29,0,10*ROW('Water Data'!H108)))</f>
        <v/>
      </c>
      <c r="CH114" s="369" t="str">
        <f ca="1">+IF(OFFSET('Water Data'!$I$27,0,10*ROW('Water Data'!I108))="","",OFFSET('Water Data'!$I$27,0,10*ROW('Water Data'!I108)))</f>
        <v/>
      </c>
      <c r="CI114" s="369" t="str">
        <f ca="1">+IF(OFFSET('Water Data'!$I$28,0,10*ROW('Water Data'!I108))="","",OFFSET('Water Data'!$I$28,0,10*ROW('Water Data'!I108)))</f>
        <v/>
      </c>
      <c r="CJ114" s="369" t="str">
        <f ca="1">+IF(OFFSET('Water Data'!$I$29,0,10*ROW('Water Data'!I108))="","",OFFSET('Water Data'!$I$29,0,10*ROW('Water Data'!I108)))</f>
        <v/>
      </c>
      <c r="CK114" s="369" t="str">
        <f ca="1">+IF(OFFSET('Sanitation Data'!$D$28,0,10*ROW('Sanitation Data'!D108))="","",OFFSET('Sanitation Data'!$D$28,0,10*ROW('Sanitation Data'!D108)))</f>
        <v/>
      </c>
      <c r="CL114" s="369" t="str">
        <f ca="1">+IF(OFFSET('Sanitation Data'!$D$29,0,10*ROW('Sanitation Data'!D108))="","",OFFSET('Sanitation Data'!$D$29,0,10*ROW('Sanitation Data'!D108)))</f>
        <v/>
      </c>
      <c r="CM114" s="369" t="str">
        <f ca="1">+IF(OFFSET('Sanitation Data'!$D$30,0,10*ROW('Sanitation Data'!D108))="","",OFFSET('Sanitation Data'!$D$30,0,10*ROW('Sanitation Data'!D108)))</f>
        <v/>
      </c>
      <c r="CN114" s="369" t="str">
        <f ca="1">+IF(OFFSET('Sanitation Data'!$D$31,0,10*ROW('Sanitation Data'!D108))="","",OFFSET('Sanitation Data'!$D$31,0,10*ROW('Sanitation Data'!D108)))</f>
        <v/>
      </c>
      <c r="CO114" s="369" t="str">
        <f ca="1">+IF(OFFSET('Sanitation Data'!$D$32,0,10*ROW('Sanitation Data'!D108))="","",OFFSET('Sanitation Data'!$D$32,0,10*ROW('Sanitation Data'!D108)))</f>
        <v/>
      </c>
      <c r="CP114" s="369" t="str">
        <f ca="1">+IF(OFFSET('Sanitation Data'!$E$28,0,10*ROW('Sanitation Data'!E108))="","",OFFSET('Sanitation Data'!$E$28,0,10*ROW('Sanitation Data'!E108)))</f>
        <v/>
      </c>
      <c r="CQ114" s="369" t="str">
        <f ca="1">+IF(OFFSET('Sanitation Data'!$E$29,0,10*ROW('Sanitation Data'!E108))="","",OFFSET('Sanitation Data'!$E$29,0,10*ROW('Sanitation Data'!E108)))</f>
        <v/>
      </c>
      <c r="CR114" s="369" t="str">
        <f ca="1">+IF(OFFSET('Sanitation Data'!$E$30,0,10*ROW('Sanitation Data'!E108))="","",OFFSET('Sanitation Data'!$E$30,0,10*ROW('Sanitation Data'!E108)))</f>
        <v/>
      </c>
      <c r="CS114" s="369" t="str">
        <f ca="1">+IF(OFFSET('Sanitation Data'!$E$31,0,10*ROW('Sanitation Data'!E108))="","",OFFSET('Sanitation Data'!$E$31,0,10*ROW('Sanitation Data'!E108)))</f>
        <v/>
      </c>
      <c r="CT114" s="369" t="str">
        <f ca="1">+IF(OFFSET('Sanitation Data'!$E$32,0,10*ROW('Sanitation Data'!E108))="","",OFFSET('Sanitation Data'!$E$32,0,10*ROW('Sanitation Data'!E108)))</f>
        <v/>
      </c>
      <c r="CU114" s="369" t="str">
        <f ca="1">+IF(OFFSET('Sanitation Data'!$F$28,0,10*ROW('Sanitation Data'!F108))="","",OFFSET('Sanitation Data'!$F$28,0,10*ROW('Sanitation Data'!F108)))</f>
        <v/>
      </c>
      <c r="CV114" s="369" t="str">
        <f ca="1">+IF(OFFSET('Sanitation Data'!$F$29,0,10*ROW('Sanitation Data'!F108))="","",OFFSET('Sanitation Data'!$F$29,0,10*ROW('Sanitation Data'!F108)))</f>
        <v/>
      </c>
      <c r="CW114" s="369" t="str">
        <f ca="1">+IF(OFFSET('Sanitation Data'!$F$30,0,10*ROW('Sanitation Data'!F108))="","",OFFSET('Sanitation Data'!$F$30,0,10*ROW('Sanitation Data'!F108)))</f>
        <v/>
      </c>
      <c r="CX114" s="369" t="str">
        <f ca="1">+IF(OFFSET('Sanitation Data'!$F$31,0,10*ROW('Sanitation Data'!F108))="","",OFFSET('Sanitation Data'!$F$31,0,10*ROW('Sanitation Data'!F108)))</f>
        <v/>
      </c>
      <c r="CY114" s="369" t="str">
        <f ca="1">+IF(OFFSET('Sanitation Data'!$F$32,0,10*ROW('Sanitation Data'!F108))="","",OFFSET('Sanitation Data'!$F$32,0,10*ROW('Sanitation Data'!F108)))</f>
        <v/>
      </c>
      <c r="CZ114" s="369" t="str">
        <f ca="1">+IF(OFFSET('Sanitation Data'!$G$28,0,10*ROW('Sanitation Data'!G108))="","",OFFSET('Sanitation Data'!$G$28,0,10*ROW('Sanitation Data'!G108)))</f>
        <v/>
      </c>
      <c r="DA114" s="369" t="str">
        <f ca="1">+IF(OFFSET('Sanitation Data'!$G$29,0,10*ROW('Sanitation Data'!G108))="","",OFFSET('Sanitation Data'!$G$29,0,10*ROW('Sanitation Data'!G108)))</f>
        <v/>
      </c>
      <c r="DB114" s="369" t="str">
        <f ca="1">+IF(OFFSET('Sanitation Data'!$G$30,0,10*ROW('Sanitation Data'!G108))="","",OFFSET('Sanitation Data'!$G$30,0,10*ROW('Sanitation Data'!G108)))</f>
        <v/>
      </c>
      <c r="DC114" s="369" t="str">
        <f ca="1">+IF(OFFSET('Sanitation Data'!$G$31,0,10*ROW('Sanitation Data'!G108))="","",OFFSET('Sanitation Data'!$G$31,0,10*ROW('Sanitation Data'!G108)))</f>
        <v/>
      </c>
      <c r="DD114" s="369" t="str">
        <f ca="1">+IF(OFFSET('Sanitation Data'!$G$32,0,10*ROW('Sanitation Data'!G108))="","",OFFSET('Sanitation Data'!$G$32,0,10*ROW('Sanitation Data'!G108)))</f>
        <v/>
      </c>
      <c r="DE114" s="369" t="str">
        <f ca="1">+IF(OFFSET('Sanitation Data'!$H$28,0,10*ROW('Sanitation Data'!H108))="","",OFFSET('Sanitation Data'!$H$28,0,10*ROW('Sanitation Data'!H108)))</f>
        <v/>
      </c>
      <c r="DF114" s="369" t="str">
        <f ca="1">+IF(OFFSET('Sanitation Data'!$H$29,0,10*ROW('Sanitation Data'!H108))="","",OFFSET('Sanitation Data'!$H$29,0,10*ROW('Sanitation Data'!H108)))</f>
        <v/>
      </c>
      <c r="DG114" s="369" t="str">
        <f ca="1">+IF(OFFSET('Sanitation Data'!$H$30,0,10*ROW('Sanitation Data'!H108))="","",OFFSET('Sanitation Data'!$H$30,0,10*ROW('Sanitation Data'!H108)))</f>
        <v/>
      </c>
      <c r="DH114" s="369" t="str">
        <f ca="1">+IF(OFFSET('Sanitation Data'!$H$31,0,10*ROW('Sanitation Data'!H108))="","",OFFSET('Sanitation Data'!$H$31,0,10*ROW('Sanitation Data'!H108)))</f>
        <v/>
      </c>
      <c r="DI114" s="369" t="str">
        <f ca="1">+IF(OFFSET('Sanitation Data'!$H$32,0,10*ROW('Sanitation Data'!H108))="","",OFFSET('Sanitation Data'!$H$32,0,10*ROW('Sanitation Data'!H108)))</f>
        <v/>
      </c>
      <c r="DJ114" s="369" t="str">
        <f ca="1">+IF(OFFSET('Sanitation Data'!$I$28,0,10*ROW('Sanitation Data'!I108))="","",OFFSET('Sanitation Data'!$I$28,0,10*ROW('Sanitation Data'!I108)))</f>
        <v/>
      </c>
      <c r="DK114" s="369" t="str">
        <f ca="1">+IF(OFFSET('Sanitation Data'!$I$29,0,10*ROW('Sanitation Data'!I108))="","",OFFSET('Sanitation Data'!$I$29,0,10*ROW('Sanitation Data'!I108)))</f>
        <v/>
      </c>
      <c r="DL114" s="369" t="str">
        <f ca="1">+IF(OFFSET('Sanitation Data'!$I$30,0,10*ROW('Sanitation Data'!I108))="","",OFFSET('Sanitation Data'!$I$30,0,10*ROW('Sanitation Data'!I108)))</f>
        <v/>
      </c>
      <c r="DM114" s="369" t="str">
        <f ca="1">+IF(OFFSET('Sanitation Data'!$I$31,0,10*ROW('Sanitation Data'!I108))="","",OFFSET('Sanitation Data'!$I$31,0,10*ROW('Sanitation Data'!I108)))</f>
        <v/>
      </c>
      <c r="DN114" s="369" t="str">
        <f ca="1">+IF(OFFSET('Sanitation Data'!$I$32,0,10*ROW('Sanitation Data'!I108))="","",OFFSET('Sanitation Data'!$I$32,0,10*ROW('Sanitation Data'!I108)))</f>
        <v/>
      </c>
      <c r="DO114" s="369" t="str">
        <f ca="1">+IF(OFFSET('Hygiene Data'!$D$11,0,10*ROW('Hygiene Data'!D108))="","",OFFSET('Hygiene Data'!$D$11,0,10*ROW('Hygiene Data'!D108)))</f>
        <v/>
      </c>
      <c r="DP114" s="369" t="str">
        <f ca="1">+IF(OFFSET('Hygiene Data'!$D$12,0,10*ROW('Hygiene Data'!D108))="","",OFFSET('Hygiene Data'!$D$12,0,10*ROW('Hygiene Data'!D108)))</f>
        <v/>
      </c>
      <c r="DQ114" s="369" t="str">
        <f ca="1">+IF(OFFSET('Hygiene Data'!$D$13,0,10*ROW('Hygiene Data'!D108))="","",OFFSET('Hygiene Data'!$D$13,0,10*ROW('Hygiene Data'!D108)))</f>
        <v/>
      </c>
      <c r="DR114" s="369" t="str">
        <f ca="1">+IF(OFFSET('Hygiene Data'!$E$11,0,10*ROW('Hygiene Data'!E108))="","",OFFSET('Hygiene Data'!$E$11,0,10*ROW('Hygiene Data'!E108)))</f>
        <v/>
      </c>
      <c r="DS114" s="369" t="str">
        <f ca="1">+IF(OFFSET('Hygiene Data'!$E$12,0,10*ROW('Hygiene Data'!E108))="","",OFFSET('Hygiene Data'!$E$12,0,10*ROW('Hygiene Data'!E108)))</f>
        <v/>
      </c>
      <c r="DT114" s="369" t="str">
        <f ca="1">+IF(OFFSET('Hygiene Data'!$E$13,0,10*ROW('Hygiene Data'!E108))="","",OFFSET('Hygiene Data'!$E$13,0,10*ROW('Hygiene Data'!E108)))</f>
        <v/>
      </c>
      <c r="DU114" s="369" t="str">
        <f ca="1">+IF(OFFSET('Hygiene Data'!$F$11,0,10*ROW('Hygiene Data'!F108))="","",OFFSET('Hygiene Data'!$F$11,0,10*ROW('Hygiene Data'!F108)))</f>
        <v/>
      </c>
      <c r="DV114" s="369" t="str">
        <f ca="1">+IF(OFFSET('Hygiene Data'!$F$12,0,10*ROW('Hygiene Data'!F108))="","",OFFSET('Hygiene Data'!$F$12,0,10*ROW('Hygiene Data'!F108)))</f>
        <v/>
      </c>
      <c r="DW114" s="369" t="str">
        <f ca="1">+IF(OFFSET('Hygiene Data'!$F$13,0,10*ROW('Hygiene Data'!F108))="","",OFFSET('Hygiene Data'!$F$13,0,10*ROW('Hygiene Data'!F108)))</f>
        <v/>
      </c>
      <c r="DX114" s="369" t="str">
        <f ca="1">+IF(OFFSET('Hygiene Data'!$G$11,0,10*ROW('Hygiene Data'!G108))="","",OFFSET('Hygiene Data'!$G$11,0,10*ROW('Hygiene Data'!G108)))</f>
        <v/>
      </c>
      <c r="DY114" s="369" t="str">
        <f ca="1">+IF(OFFSET('Hygiene Data'!$G$12,0,10*ROW('Hygiene Data'!G108))="","",OFFSET('Hygiene Data'!$G$12,0,10*ROW('Hygiene Data'!G108)))</f>
        <v/>
      </c>
      <c r="DZ114" s="369" t="str">
        <f ca="1">+IF(OFFSET('Hygiene Data'!$G$13,0,10*ROW('Hygiene Data'!G108))="","",OFFSET('Hygiene Data'!$G$13,0,10*ROW('Hygiene Data'!G108)))</f>
        <v/>
      </c>
      <c r="EA114" s="369" t="str">
        <f ca="1">+IF(OFFSET('Hygiene Data'!$H$11,0,10*ROW('Hygiene Data'!H108))="","",OFFSET('Hygiene Data'!$H$11,0,10*ROW('Hygiene Data'!H108)))</f>
        <v/>
      </c>
      <c r="EB114" s="369" t="str">
        <f ca="1">+IF(OFFSET('Hygiene Data'!$H$12,0,10*ROW('Hygiene Data'!H108))="","",OFFSET('Hygiene Data'!$H$12,0,10*ROW('Hygiene Data'!H108)))</f>
        <v/>
      </c>
      <c r="EC114" s="369" t="str">
        <f ca="1">+IF(OFFSET('Hygiene Data'!$H$13,0,10*ROW('Hygiene Data'!H108))="","",OFFSET('Hygiene Data'!$H$13,0,10*ROW('Hygiene Data'!H108)))</f>
        <v/>
      </c>
      <c r="ED114" s="369" t="str">
        <f ca="1">+IF(OFFSET('Hygiene Data'!$I$11,0,10*ROW('Hygiene Data'!I108))="","",OFFSET('Hygiene Data'!$I$11,0,10*ROW('Hygiene Data'!I108)))</f>
        <v/>
      </c>
      <c r="EE114" s="369" t="str">
        <f ca="1">+IF(OFFSET('Hygiene Data'!$I$12,0,10*ROW('Hygiene Data'!I108))="","",OFFSET('Hygiene Data'!$I$12,0,10*ROW('Hygiene Data'!I108)))</f>
        <v/>
      </c>
      <c r="EF114" s="369" t="str">
        <f ca="1">+IF(OFFSET('Hygiene Data'!$I$13,0,10*ROW('Hygiene Data'!I108))="","",OFFSET('Hygiene Data'!$I$13,0,10*ROW('Hygiene Data'!I108)))</f>
        <v/>
      </c>
    </row>
    <row r="115" spans="1:136" x14ac:dyDescent="0.25">
      <c r="A115" s="478" t="str">
        <f ca="1">+IF(OFFSET('Water Data'!$B$2,0,10*ROW('Water Data'!E109))="","",OFFSET('Water Data'!$B$2,0,10*ROW('Water Data'!E109)))</f>
        <v/>
      </c>
      <c r="B115" s="47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5" t="str">
        <f t="shared" ca="1" si="1"/>
        <v/>
      </c>
      <c r="D115" s="50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9" t="str">
        <f ca="1">+IF(OFFSET('Water Data'!$D$27,0,10*ROW('Water Data'!D109))="","",OFFSET('Water Data'!$D$27,0,10*ROW('Water Data'!D109)))</f>
        <v/>
      </c>
      <c r="BT115" s="369" t="str">
        <f ca="1">+IF(OFFSET('Water Data'!$D$28,0,10*ROW('Water Data'!D109))="","",OFFSET('Water Data'!$D$28,0,10*ROW('Water Data'!D109)))</f>
        <v/>
      </c>
      <c r="BU115" s="369" t="str">
        <f ca="1">+IF(OFFSET('Water Data'!$D$29,0,10*ROW('Water Data'!D109))="","",OFFSET('Water Data'!$D$29,0,10*ROW('Water Data'!D109)))</f>
        <v/>
      </c>
      <c r="BV115" s="369" t="str">
        <f ca="1">+IF(OFFSET('Water Data'!$E$27,0,10*ROW('Water Data'!E109))="","",OFFSET('Water Data'!$E$27,0,10*ROW('Water Data'!E109)))</f>
        <v/>
      </c>
      <c r="BW115" s="369" t="str">
        <f ca="1">+IF(OFFSET('Water Data'!$E$28,0,10*ROW('Water Data'!E109))="","",OFFSET('Water Data'!$E$28,0,10*ROW('Water Data'!E109)))</f>
        <v/>
      </c>
      <c r="BX115" s="369" t="str">
        <f ca="1">+IF(OFFSET('Water Data'!$E$29,0,10*ROW('Water Data'!E109))="","",OFFSET('Water Data'!$E$29,0,10*ROW('Water Data'!E109)))</f>
        <v/>
      </c>
      <c r="BY115" s="369" t="str">
        <f ca="1">+IF(OFFSET('Water Data'!$F$27,0,10*ROW('Water Data'!F109))="","",OFFSET('Water Data'!$F$27,0,10*ROW('Water Data'!F109)))</f>
        <v/>
      </c>
      <c r="BZ115" s="369" t="str">
        <f ca="1">+IF(OFFSET('Water Data'!$F$28,0,10*ROW('Water Data'!F109))="","",OFFSET('Water Data'!$F$28,0,10*ROW('Water Data'!F109)))</f>
        <v/>
      </c>
      <c r="CA115" s="369" t="str">
        <f ca="1">+IF(OFFSET('Water Data'!$F$29,0,10*ROW('Water Data'!F109))="","",OFFSET('Water Data'!$F$29,0,10*ROW('Water Data'!F109)))</f>
        <v/>
      </c>
      <c r="CB115" s="369" t="str">
        <f ca="1">+IF(OFFSET('Water Data'!$G$27,0,10*ROW('Water Data'!G109))="","",OFFSET('Water Data'!$G$27,0,10*ROW('Water Data'!G109)))</f>
        <v/>
      </c>
      <c r="CC115" s="369" t="str">
        <f ca="1">+IF(OFFSET('Water Data'!$G$28,0,10*ROW('Water Data'!G109))="","",OFFSET('Water Data'!$G$28,0,10*ROW('Water Data'!G109)))</f>
        <v/>
      </c>
      <c r="CD115" s="369" t="str">
        <f ca="1">+IF(OFFSET('Water Data'!$G$29,0,10*ROW('Water Data'!G109))="","",OFFSET('Water Data'!$G$29,0,10*ROW('Water Data'!G109)))</f>
        <v/>
      </c>
      <c r="CE115" s="369" t="str">
        <f ca="1">+IF(OFFSET('Water Data'!$H$27,0,10*ROW('Water Data'!H109))="","",OFFSET('Water Data'!$H$27,0,10*ROW('Water Data'!H109)))</f>
        <v/>
      </c>
      <c r="CF115" s="369" t="str">
        <f ca="1">+IF(OFFSET('Water Data'!$H$28,0,10*ROW('Water Data'!H109))="","",OFFSET('Water Data'!$H$28,0,10*ROW('Water Data'!H109)))</f>
        <v/>
      </c>
      <c r="CG115" s="369" t="str">
        <f ca="1">+IF(OFFSET('Water Data'!$H$29,0,10*ROW('Water Data'!H109))="","",OFFSET('Water Data'!$H$29,0,10*ROW('Water Data'!H109)))</f>
        <v/>
      </c>
      <c r="CH115" s="369" t="str">
        <f ca="1">+IF(OFFSET('Water Data'!$I$27,0,10*ROW('Water Data'!I109))="","",OFFSET('Water Data'!$I$27,0,10*ROW('Water Data'!I109)))</f>
        <v/>
      </c>
      <c r="CI115" s="369" t="str">
        <f ca="1">+IF(OFFSET('Water Data'!$I$28,0,10*ROW('Water Data'!I109))="","",OFFSET('Water Data'!$I$28,0,10*ROW('Water Data'!I109)))</f>
        <v/>
      </c>
      <c r="CJ115" s="369" t="str">
        <f ca="1">+IF(OFFSET('Water Data'!$I$29,0,10*ROW('Water Data'!I109))="","",OFFSET('Water Data'!$I$29,0,10*ROW('Water Data'!I109)))</f>
        <v/>
      </c>
      <c r="CK115" s="369" t="str">
        <f ca="1">+IF(OFFSET('Sanitation Data'!$D$28,0,10*ROW('Sanitation Data'!D109))="","",OFFSET('Sanitation Data'!$D$28,0,10*ROW('Sanitation Data'!D109)))</f>
        <v/>
      </c>
      <c r="CL115" s="369" t="str">
        <f ca="1">+IF(OFFSET('Sanitation Data'!$D$29,0,10*ROW('Sanitation Data'!D109))="","",OFFSET('Sanitation Data'!$D$29,0,10*ROW('Sanitation Data'!D109)))</f>
        <v/>
      </c>
      <c r="CM115" s="369" t="str">
        <f ca="1">+IF(OFFSET('Sanitation Data'!$D$30,0,10*ROW('Sanitation Data'!D109))="","",OFFSET('Sanitation Data'!$D$30,0,10*ROW('Sanitation Data'!D109)))</f>
        <v/>
      </c>
      <c r="CN115" s="369" t="str">
        <f ca="1">+IF(OFFSET('Sanitation Data'!$D$31,0,10*ROW('Sanitation Data'!D109))="","",OFFSET('Sanitation Data'!$D$31,0,10*ROW('Sanitation Data'!D109)))</f>
        <v/>
      </c>
      <c r="CO115" s="369" t="str">
        <f ca="1">+IF(OFFSET('Sanitation Data'!$D$32,0,10*ROW('Sanitation Data'!D109))="","",OFFSET('Sanitation Data'!$D$32,0,10*ROW('Sanitation Data'!D109)))</f>
        <v/>
      </c>
      <c r="CP115" s="369" t="str">
        <f ca="1">+IF(OFFSET('Sanitation Data'!$E$28,0,10*ROW('Sanitation Data'!E109))="","",OFFSET('Sanitation Data'!$E$28,0,10*ROW('Sanitation Data'!E109)))</f>
        <v/>
      </c>
      <c r="CQ115" s="369" t="str">
        <f ca="1">+IF(OFFSET('Sanitation Data'!$E$29,0,10*ROW('Sanitation Data'!E109))="","",OFFSET('Sanitation Data'!$E$29,0,10*ROW('Sanitation Data'!E109)))</f>
        <v/>
      </c>
      <c r="CR115" s="369" t="str">
        <f ca="1">+IF(OFFSET('Sanitation Data'!$E$30,0,10*ROW('Sanitation Data'!E109))="","",OFFSET('Sanitation Data'!$E$30,0,10*ROW('Sanitation Data'!E109)))</f>
        <v/>
      </c>
      <c r="CS115" s="369" t="str">
        <f ca="1">+IF(OFFSET('Sanitation Data'!$E$31,0,10*ROW('Sanitation Data'!E109))="","",OFFSET('Sanitation Data'!$E$31,0,10*ROW('Sanitation Data'!E109)))</f>
        <v/>
      </c>
      <c r="CT115" s="369" t="str">
        <f ca="1">+IF(OFFSET('Sanitation Data'!$E$32,0,10*ROW('Sanitation Data'!E109))="","",OFFSET('Sanitation Data'!$E$32,0,10*ROW('Sanitation Data'!E109)))</f>
        <v/>
      </c>
      <c r="CU115" s="369" t="str">
        <f ca="1">+IF(OFFSET('Sanitation Data'!$F$28,0,10*ROW('Sanitation Data'!F109))="","",OFFSET('Sanitation Data'!$F$28,0,10*ROW('Sanitation Data'!F109)))</f>
        <v/>
      </c>
      <c r="CV115" s="369" t="str">
        <f ca="1">+IF(OFFSET('Sanitation Data'!$F$29,0,10*ROW('Sanitation Data'!F109))="","",OFFSET('Sanitation Data'!$F$29,0,10*ROW('Sanitation Data'!F109)))</f>
        <v/>
      </c>
      <c r="CW115" s="369" t="str">
        <f ca="1">+IF(OFFSET('Sanitation Data'!$F$30,0,10*ROW('Sanitation Data'!F109))="","",OFFSET('Sanitation Data'!$F$30,0,10*ROW('Sanitation Data'!F109)))</f>
        <v/>
      </c>
      <c r="CX115" s="369" t="str">
        <f ca="1">+IF(OFFSET('Sanitation Data'!$F$31,0,10*ROW('Sanitation Data'!F109))="","",OFFSET('Sanitation Data'!$F$31,0,10*ROW('Sanitation Data'!F109)))</f>
        <v/>
      </c>
      <c r="CY115" s="369" t="str">
        <f ca="1">+IF(OFFSET('Sanitation Data'!$F$32,0,10*ROW('Sanitation Data'!F109))="","",OFFSET('Sanitation Data'!$F$32,0,10*ROW('Sanitation Data'!F109)))</f>
        <v/>
      </c>
      <c r="CZ115" s="369" t="str">
        <f ca="1">+IF(OFFSET('Sanitation Data'!$G$28,0,10*ROW('Sanitation Data'!G109))="","",OFFSET('Sanitation Data'!$G$28,0,10*ROW('Sanitation Data'!G109)))</f>
        <v/>
      </c>
      <c r="DA115" s="369" t="str">
        <f ca="1">+IF(OFFSET('Sanitation Data'!$G$29,0,10*ROW('Sanitation Data'!G109))="","",OFFSET('Sanitation Data'!$G$29,0,10*ROW('Sanitation Data'!G109)))</f>
        <v/>
      </c>
      <c r="DB115" s="369" t="str">
        <f ca="1">+IF(OFFSET('Sanitation Data'!$G$30,0,10*ROW('Sanitation Data'!G109))="","",OFFSET('Sanitation Data'!$G$30,0,10*ROW('Sanitation Data'!G109)))</f>
        <v/>
      </c>
      <c r="DC115" s="369" t="str">
        <f ca="1">+IF(OFFSET('Sanitation Data'!$G$31,0,10*ROW('Sanitation Data'!G109))="","",OFFSET('Sanitation Data'!$G$31,0,10*ROW('Sanitation Data'!G109)))</f>
        <v/>
      </c>
      <c r="DD115" s="369" t="str">
        <f ca="1">+IF(OFFSET('Sanitation Data'!$G$32,0,10*ROW('Sanitation Data'!G109))="","",OFFSET('Sanitation Data'!$G$32,0,10*ROW('Sanitation Data'!G109)))</f>
        <v/>
      </c>
      <c r="DE115" s="369" t="str">
        <f ca="1">+IF(OFFSET('Sanitation Data'!$H$28,0,10*ROW('Sanitation Data'!H109))="","",OFFSET('Sanitation Data'!$H$28,0,10*ROW('Sanitation Data'!H109)))</f>
        <v/>
      </c>
      <c r="DF115" s="369" t="str">
        <f ca="1">+IF(OFFSET('Sanitation Data'!$H$29,0,10*ROW('Sanitation Data'!H109))="","",OFFSET('Sanitation Data'!$H$29,0,10*ROW('Sanitation Data'!H109)))</f>
        <v/>
      </c>
      <c r="DG115" s="369" t="str">
        <f ca="1">+IF(OFFSET('Sanitation Data'!$H$30,0,10*ROW('Sanitation Data'!H109))="","",OFFSET('Sanitation Data'!$H$30,0,10*ROW('Sanitation Data'!H109)))</f>
        <v/>
      </c>
      <c r="DH115" s="369" t="str">
        <f ca="1">+IF(OFFSET('Sanitation Data'!$H$31,0,10*ROW('Sanitation Data'!H109))="","",OFFSET('Sanitation Data'!$H$31,0,10*ROW('Sanitation Data'!H109)))</f>
        <v/>
      </c>
      <c r="DI115" s="369" t="str">
        <f ca="1">+IF(OFFSET('Sanitation Data'!$H$32,0,10*ROW('Sanitation Data'!H109))="","",OFFSET('Sanitation Data'!$H$32,0,10*ROW('Sanitation Data'!H109)))</f>
        <v/>
      </c>
      <c r="DJ115" s="369" t="str">
        <f ca="1">+IF(OFFSET('Sanitation Data'!$I$28,0,10*ROW('Sanitation Data'!I109))="","",OFFSET('Sanitation Data'!$I$28,0,10*ROW('Sanitation Data'!I109)))</f>
        <v/>
      </c>
      <c r="DK115" s="369" t="str">
        <f ca="1">+IF(OFFSET('Sanitation Data'!$I$29,0,10*ROW('Sanitation Data'!I109))="","",OFFSET('Sanitation Data'!$I$29,0,10*ROW('Sanitation Data'!I109)))</f>
        <v/>
      </c>
      <c r="DL115" s="369" t="str">
        <f ca="1">+IF(OFFSET('Sanitation Data'!$I$30,0,10*ROW('Sanitation Data'!I109))="","",OFFSET('Sanitation Data'!$I$30,0,10*ROW('Sanitation Data'!I109)))</f>
        <v/>
      </c>
      <c r="DM115" s="369" t="str">
        <f ca="1">+IF(OFFSET('Sanitation Data'!$I$31,0,10*ROW('Sanitation Data'!I109))="","",OFFSET('Sanitation Data'!$I$31,0,10*ROW('Sanitation Data'!I109)))</f>
        <v/>
      </c>
      <c r="DN115" s="369" t="str">
        <f ca="1">+IF(OFFSET('Sanitation Data'!$I$32,0,10*ROW('Sanitation Data'!I109))="","",OFFSET('Sanitation Data'!$I$32,0,10*ROW('Sanitation Data'!I109)))</f>
        <v/>
      </c>
      <c r="DO115" s="369" t="str">
        <f ca="1">+IF(OFFSET('Hygiene Data'!$D$11,0,10*ROW('Hygiene Data'!D109))="","",OFFSET('Hygiene Data'!$D$11,0,10*ROW('Hygiene Data'!D109)))</f>
        <v/>
      </c>
      <c r="DP115" s="369" t="str">
        <f ca="1">+IF(OFFSET('Hygiene Data'!$D$12,0,10*ROW('Hygiene Data'!D109))="","",OFFSET('Hygiene Data'!$D$12,0,10*ROW('Hygiene Data'!D109)))</f>
        <v/>
      </c>
      <c r="DQ115" s="369" t="str">
        <f ca="1">+IF(OFFSET('Hygiene Data'!$D$13,0,10*ROW('Hygiene Data'!D109))="","",OFFSET('Hygiene Data'!$D$13,0,10*ROW('Hygiene Data'!D109)))</f>
        <v/>
      </c>
      <c r="DR115" s="369" t="str">
        <f ca="1">+IF(OFFSET('Hygiene Data'!$E$11,0,10*ROW('Hygiene Data'!E109))="","",OFFSET('Hygiene Data'!$E$11,0,10*ROW('Hygiene Data'!E109)))</f>
        <v/>
      </c>
      <c r="DS115" s="369" t="str">
        <f ca="1">+IF(OFFSET('Hygiene Data'!$E$12,0,10*ROW('Hygiene Data'!E109))="","",OFFSET('Hygiene Data'!$E$12,0,10*ROW('Hygiene Data'!E109)))</f>
        <v/>
      </c>
      <c r="DT115" s="369" t="str">
        <f ca="1">+IF(OFFSET('Hygiene Data'!$E$13,0,10*ROW('Hygiene Data'!E109))="","",OFFSET('Hygiene Data'!$E$13,0,10*ROW('Hygiene Data'!E109)))</f>
        <v/>
      </c>
      <c r="DU115" s="369" t="str">
        <f ca="1">+IF(OFFSET('Hygiene Data'!$F$11,0,10*ROW('Hygiene Data'!F109))="","",OFFSET('Hygiene Data'!$F$11,0,10*ROW('Hygiene Data'!F109)))</f>
        <v/>
      </c>
      <c r="DV115" s="369" t="str">
        <f ca="1">+IF(OFFSET('Hygiene Data'!$F$12,0,10*ROW('Hygiene Data'!F109))="","",OFFSET('Hygiene Data'!$F$12,0,10*ROW('Hygiene Data'!F109)))</f>
        <v/>
      </c>
      <c r="DW115" s="369" t="str">
        <f ca="1">+IF(OFFSET('Hygiene Data'!$F$13,0,10*ROW('Hygiene Data'!F109))="","",OFFSET('Hygiene Data'!$F$13,0,10*ROW('Hygiene Data'!F109)))</f>
        <v/>
      </c>
      <c r="DX115" s="369" t="str">
        <f ca="1">+IF(OFFSET('Hygiene Data'!$G$11,0,10*ROW('Hygiene Data'!G109))="","",OFFSET('Hygiene Data'!$G$11,0,10*ROW('Hygiene Data'!G109)))</f>
        <v/>
      </c>
      <c r="DY115" s="369" t="str">
        <f ca="1">+IF(OFFSET('Hygiene Data'!$G$12,0,10*ROW('Hygiene Data'!G109))="","",OFFSET('Hygiene Data'!$G$12,0,10*ROW('Hygiene Data'!G109)))</f>
        <v/>
      </c>
      <c r="DZ115" s="369" t="str">
        <f ca="1">+IF(OFFSET('Hygiene Data'!$G$13,0,10*ROW('Hygiene Data'!G109))="","",OFFSET('Hygiene Data'!$G$13,0,10*ROW('Hygiene Data'!G109)))</f>
        <v/>
      </c>
      <c r="EA115" s="369" t="str">
        <f ca="1">+IF(OFFSET('Hygiene Data'!$H$11,0,10*ROW('Hygiene Data'!H109))="","",OFFSET('Hygiene Data'!$H$11,0,10*ROW('Hygiene Data'!H109)))</f>
        <v/>
      </c>
      <c r="EB115" s="369" t="str">
        <f ca="1">+IF(OFFSET('Hygiene Data'!$H$12,0,10*ROW('Hygiene Data'!H109))="","",OFFSET('Hygiene Data'!$H$12,0,10*ROW('Hygiene Data'!H109)))</f>
        <v/>
      </c>
      <c r="EC115" s="369" t="str">
        <f ca="1">+IF(OFFSET('Hygiene Data'!$H$13,0,10*ROW('Hygiene Data'!H109))="","",OFFSET('Hygiene Data'!$H$13,0,10*ROW('Hygiene Data'!H109)))</f>
        <v/>
      </c>
      <c r="ED115" s="369" t="str">
        <f ca="1">+IF(OFFSET('Hygiene Data'!$I$11,0,10*ROW('Hygiene Data'!I109))="","",OFFSET('Hygiene Data'!$I$11,0,10*ROW('Hygiene Data'!I109)))</f>
        <v/>
      </c>
      <c r="EE115" s="369" t="str">
        <f ca="1">+IF(OFFSET('Hygiene Data'!$I$12,0,10*ROW('Hygiene Data'!I109))="","",OFFSET('Hygiene Data'!$I$12,0,10*ROW('Hygiene Data'!I109)))</f>
        <v/>
      </c>
      <c r="EF115" s="369" t="str">
        <f ca="1">+IF(OFFSET('Hygiene Data'!$I$13,0,10*ROW('Hygiene Data'!I109))="","",OFFSET('Hygiene Data'!$I$13,0,10*ROW('Hygiene Data'!I109)))</f>
        <v/>
      </c>
    </row>
    <row r="116" spans="1:136" x14ac:dyDescent="0.25">
      <c r="A116" s="478" t="str">
        <f ca="1">+IF(OFFSET('Water Data'!$B$2,0,10*ROW('Water Data'!E110))="","",OFFSET('Water Data'!$B$2,0,10*ROW('Water Data'!E110)))</f>
        <v/>
      </c>
      <c r="B116" s="47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5" t="str">
        <f t="shared" ca="1" si="1"/>
        <v/>
      </c>
      <c r="D116" s="50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9" t="str">
        <f ca="1">+IF(OFFSET('Water Data'!$D$27,0,10*ROW('Water Data'!D110))="","",OFFSET('Water Data'!$D$27,0,10*ROW('Water Data'!D110)))</f>
        <v/>
      </c>
      <c r="BT116" s="369" t="str">
        <f ca="1">+IF(OFFSET('Water Data'!$D$28,0,10*ROW('Water Data'!D110))="","",OFFSET('Water Data'!$D$28,0,10*ROW('Water Data'!D110)))</f>
        <v/>
      </c>
      <c r="BU116" s="369" t="str">
        <f ca="1">+IF(OFFSET('Water Data'!$D$29,0,10*ROW('Water Data'!D110))="","",OFFSET('Water Data'!$D$29,0,10*ROW('Water Data'!D110)))</f>
        <v/>
      </c>
      <c r="BV116" s="369" t="str">
        <f ca="1">+IF(OFFSET('Water Data'!$E$27,0,10*ROW('Water Data'!E110))="","",OFFSET('Water Data'!$E$27,0,10*ROW('Water Data'!E110)))</f>
        <v/>
      </c>
      <c r="BW116" s="369" t="str">
        <f ca="1">+IF(OFFSET('Water Data'!$E$28,0,10*ROW('Water Data'!E110))="","",OFFSET('Water Data'!$E$28,0,10*ROW('Water Data'!E110)))</f>
        <v/>
      </c>
      <c r="BX116" s="369" t="str">
        <f ca="1">+IF(OFFSET('Water Data'!$E$29,0,10*ROW('Water Data'!E110))="","",OFFSET('Water Data'!$E$29,0,10*ROW('Water Data'!E110)))</f>
        <v/>
      </c>
      <c r="BY116" s="369" t="str">
        <f ca="1">+IF(OFFSET('Water Data'!$F$27,0,10*ROW('Water Data'!F110))="","",OFFSET('Water Data'!$F$27,0,10*ROW('Water Data'!F110)))</f>
        <v/>
      </c>
      <c r="BZ116" s="369" t="str">
        <f ca="1">+IF(OFFSET('Water Data'!$F$28,0,10*ROW('Water Data'!F110))="","",OFFSET('Water Data'!$F$28,0,10*ROW('Water Data'!F110)))</f>
        <v/>
      </c>
      <c r="CA116" s="369" t="str">
        <f ca="1">+IF(OFFSET('Water Data'!$F$29,0,10*ROW('Water Data'!F110))="","",OFFSET('Water Data'!$F$29,0,10*ROW('Water Data'!F110)))</f>
        <v/>
      </c>
      <c r="CB116" s="369" t="str">
        <f ca="1">+IF(OFFSET('Water Data'!$G$27,0,10*ROW('Water Data'!G110))="","",OFFSET('Water Data'!$G$27,0,10*ROW('Water Data'!G110)))</f>
        <v/>
      </c>
      <c r="CC116" s="369" t="str">
        <f ca="1">+IF(OFFSET('Water Data'!$G$28,0,10*ROW('Water Data'!G110))="","",OFFSET('Water Data'!$G$28,0,10*ROW('Water Data'!G110)))</f>
        <v/>
      </c>
      <c r="CD116" s="369" t="str">
        <f ca="1">+IF(OFFSET('Water Data'!$G$29,0,10*ROW('Water Data'!G110))="","",OFFSET('Water Data'!$G$29,0,10*ROW('Water Data'!G110)))</f>
        <v/>
      </c>
      <c r="CE116" s="369" t="str">
        <f ca="1">+IF(OFFSET('Water Data'!$H$27,0,10*ROW('Water Data'!H110))="","",OFFSET('Water Data'!$H$27,0,10*ROW('Water Data'!H110)))</f>
        <v/>
      </c>
      <c r="CF116" s="369" t="str">
        <f ca="1">+IF(OFFSET('Water Data'!$H$28,0,10*ROW('Water Data'!H110))="","",OFFSET('Water Data'!$H$28,0,10*ROW('Water Data'!H110)))</f>
        <v/>
      </c>
      <c r="CG116" s="369" t="str">
        <f ca="1">+IF(OFFSET('Water Data'!$H$29,0,10*ROW('Water Data'!H110))="","",OFFSET('Water Data'!$H$29,0,10*ROW('Water Data'!H110)))</f>
        <v/>
      </c>
      <c r="CH116" s="369" t="str">
        <f ca="1">+IF(OFFSET('Water Data'!$I$27,0,10*ROW('Water Data'!I110))="","",OFFSET('Water Data'!$I$27,0,10*ROW('Water Data'!I110)))</f>
        <v/>
      </c>
      <c r="CI116" s="369" t="str">
        <f ca="1">+IF(OFFSET('Water Data'!$I$28,0,10*ROW('Water Data'!I110))="","",OFFSET('Water Data'!$I$28,0,10*ROW('Water Data'!I110)))</f>
        <v/>
      </c>
      <c r="CJ116" s="369" t="str">
        <f ca="1">+IF(OFFSET('Water Data'!$I$29,0,10*ROW('Water Data'!I110))="","",OFFSET('Water Data'!$I$29,0,10*ROW('Water Data'!I110)))</f>
        <v/>
      </c>
      <c r="CK116" s="369" t="str">
        <f ca="1">+IF(OFFSET('Sanitation Data'!$D$28,0,10*ROW('Sanitation Data'!D110))="","",OFFSET('Sanitation Data'!$D$28,0,10*ROW('Sanitation Data'!D110)))</f>
        <v/>
      </c>
      <c r="CL116" s="369" t="str">
        <f ca="1">+IF(OFFSET('Sanitation Data'!$D$29,0,10*ROW('Sanitation Data'!D110))="","",OFFSET('Sanitation Data'!$D$29,0,10*ROW('Sanitation Data'!D110)))</f>
        <v/>
      </c>
      <c r="CM116" s="369" t="str">
        <f ca="1">+IF(OFFSET('Sanitation Data'!$D$30,0,10*ROW('Sanitation Data'!D110))="","",OFFSET('Sanitation Data'!$D$30,0,10*ROW('Sanitation Data'!D110)))</f>
        <v/>
      </c>
      <c r="CN116" s="369" t="str">
        <f ca="1">+IF(OFFSET('Sanitation Data'!$D$31,0,10*ROW('Sanitation Data'!D110))="","",OFFSET('Sanitation Data'!$D$31,0,10*ROW('Sanitation Data'!D110)))</f>
        <v/>
      </c>
      <c r="CO116" s="369" t="str">
        <f ca="1">+IF(OFFSET('Sanitation Data'!$D$32,0,10*ROW('Sanitation Data'!D110))="","",OFFSET('Sanitation Data'!$D$32,0,10*ROW('Sanitation Data'!D110)))</f>
        <v/>
      </c>
      <c r="CP116" s="369" t="str">
        <f ca="1">+IF(OFFSET('Sanitation Data'!$E$28,0,10*ROW('Sanitation Data'!E110))="","",OFFSET('Sanitation Data'!$E$28,0,10*ROW('Sanitation Data'!E110)))</f>
        <v/>
      </c>
      <c r="CQ116" s="369" t="str">
        <f ca="1">+IF(OFFSET('Sanitation Data'!$E$29,0,10*ROW('Sanitation Data'!E110))="","",OFFSET('Sanitation Data'!$E$29,0,10*ROW('Sanitation Data'!E110)))</f>
        <v/>
      </c>
      <c r="CR116" s="369" t="str">
        <f ca="1">+IF(OFFSET('Sanitation Data'!$E$30,0,10*ROW('Sanitation Data'!E110))="","",OFFSET('Sanitation Data'!$E$30,0,10*ROW('Sanitation Data'!E110)))</f>
        <v/>
      </c>
      <c r="CS116" s="369" t="str">
        <f ca="1">+IF(OFFSET('Sanitation Data'!$E$31,0,10*ROW('Sanitation Data'!E110))="","",OFFSET('Sanitation Data'!$E$31,0,10*ROW('Sanitation Data'!E110)))</f>
        <v/>
      </c>
      <c r="CT116" s="369" t="str">
        <f ca="1">+IF(OFFSET('Sanitation Data'!$E$32,0,10*ROW('Sanitation Data'!E110))="","",OFFSET('Sanitation Data'!$E$32,0,10*ROW('Sanitation Data'!E110)))</f>
        <v/>
      </c>
      <c r="CU116" s="369" t="str">
        <f ca="1">+IF(OFFSET('Sanitation Data'!$F$28,0,10*ROW('Sanitation Data'!F110))="","",OFFSET('Sanitation Data'!$F$28,0,10*ROW('Sanitation Data'!F110)))</f>
        <v/>
      </c>
      <c r="CV116" s="369" t="str">
        <f ca="1">+IF(OFFSET('Sanitation Data'!$F$29,0,10*ROW('Sanitation Data'!F110))="","",OFFSET('Sanitation Data'!$F$29,0,10*ROW('Sanitation Data'!F110)))</f>
        <v/>
      </c>
      <c r="CW116" s="369" t="str">
        <f ca="1">+IF(OFFSET('Sanitation Data'!$F$30,0,10*ROW('Sanitation Data'!F110))="","",OFFSET('Sanitation Data'!$F$30,0,10*ROW('Sanitation Data'!F110)))</f>
        <v/>
      </c>
      <c r="CX116" s="369" t="str">
        <f ca="1">+IF(OFFSET('Sanitation Data'!$F$31,0,10*ROW('Sanitation Data'!F110))="","",OFFSET('Sanitation Data'!$F$31,0,10*ROW('Sanitation Data'!F110)))</f>
        <v/>
      </c>
      <c r="CY116" s="369" t="str">
        <f ca="1">+IF(OFFSET('Sanitation Data'!$F$32,0,10*ROW('Sanitation Data'!F110))="","",OFFSET('Sanitation Data'!$F$32,0,10*ROW('Sanitation Data'!F110)))</f>
        <v/>
      </c>
      <c r="CZ116" s="369" t="str">
        <f ca="1">+IF(OFFSET('Sanitation Data'!$G$28,0,10*ROW('Sanitation Data'!G110))="","",OFFSET('Sanitation Data'!$G$28,0,10*ROW('Sanitation Data'!G110)))</f>
        <v/>
      </c>
      <c r="DA116" s="369" t="str">
        <f ca="1">+IF(OFFSET('Sanitation Data'!$G$29,0,10*ROW('Sanitation Data'!G110))="","",OFFSET('Sanitation Data'!$G$29,0,10*ROW('Sanitation Data'!G110)))</f>
        <v/>
      </c>
      <c r="DB116" s="369" t="str">
        <f ca="1">+IF(OFFSET('Sanitation Data'!$G$30,0,10*ROW('Sanitation Data'!G110))="","",OFFSET('Sanitation Data'!$G$30,0,10*ROW('Sanitation Data'!G110)))</f>
        <v/>
      </c>
      <c r="DC116" s="369" t="str">
        <f ca="1">+IF(OFFSET('Sanitation Data'!$G$31,0,10*ROW('Sanitation Data'!G110))="","",OFFSET('Sanitation Data'!$G$31,0,10*ROW('Sanitation Data'!G110)))</f>
        <v/>
      </c>
      <c r="DD116" s="369" t="str">
        <f ca="1">+IF(OFFSET('Sanitation Data'!$G$32,0,10*ROW('Sanitation Data'!G110))="","",OFFSET('Sanitation Data'!$G$32,0,10*ROW('Sanitation Data'!G110)))</f>
        <v/>
      </c>
      <c r="DE116" s="369" t="str">
        <f ca="1">+IF(OFFSET('Sanitation Data'!$H$28,0,10*ROW('Sanitation Data'!H110))="","",OFFSET('Sanitation Data'!$H$28,0,10*ROW('Sanitation Data'!H110)))</f>
        <v/>
      </c>
      <c r="DF116" s="369" t="str">
        <f ca="1">+IF(OFFSET('Sanitation Data'!$H$29,0,10*ROW('Sanitation Data'!H110))="","",OFFSET('Sanitation Data'!$H$29,0,10*ROW('Sanitation Data'!H110)))</f>
        <v/>
      </c>
      <c r="DG116" s="369" t="str">
        <f ca="1">+IF(OFFSET('Sanitation Data'!$H$30,0,10*ROW('Sanitation Data'!H110))="","",OFFSET('Sanitation Data'!$H$30,0,10*ROW('Sanitation Data'!H110)))</f>
        <v/>
      </c>
      <c r="DH116" s="369" t="str">
        <f ca="1">+IF(OFFSET('Sanitation Data'!$H$31,0,10*ROW('Sanitation Data'!H110))="","",OFFSET('Sanitation Data'!$H$31,0,10*ROW('Sanitation Data'!H110)))</f>
        <v/>
      </c>
      <c r="DI116" s="369" t="str">
        <f ca="1">+IF(OFFSET('Sanitation Data'!$H$32,0,10*ROW('Sanitation Data'!H110))="","",OFFSET('Sanitation Data'!$H$32,0,10*ROW('Sanitation Data'!H110)))</f>
        <v/>
      </c>
      <c r="DJ116" s="369" t="str">
        <f ca="1">+IF(OFFSET('Sanitation Data'!$I$28,0,10*ROW('Sanitation Data'!I110))="","",OFFSET('Sanitation Data'!$I$28,0,10*ROW('Sanitation Data'!I110)))</f>
        <v/>
      </c>
      <c r="DK116" s="369" t="str">
        <f ca="1">+IF(OFFSET('Sanitation Data'!$I$29,0,10*ROW('Sanitation Data'!I110))="","",OFFSET('Sanitation Data'!$I$29,0,10*ROW('Sanitation Data'!I110)))</f>
        <v/>
      </c>
      <c r="DL116" s="369" t="str">
        <f ca="1">+IF(OFFSET('Sanitation Data'!$I$30,0,10*ROW('Sanitation Data'!I110))="","",OFFSET('Sanitation Data'!$I$30,0,10*ROW('Sanitation Data'!I110)))</f>
        <v/>
      </c>
      <c r="DM116" s="369" t="str">
        <f ca="1">+IF(OFFSET('Sanitation Data'!$I$31,0,10*ROW('Sanitation Data'!I110))="","",OFFSET('Sanitation Data'!$I$31,0,10*ROW('Sanitation Data'!I110)))</f>
        <v/>
      </c>
      <c r="DN116" s="369" t="str">
        <f ca="1">+IF(OFFSET('Sanitation Data'!$I$32,0,10*ROW('Sanitation Data'!I110))="","",OFFSET('Sanitation Data'!$I$32,0,10*ROW('Sanitation Data'!I110)))</f>
        <v/>
      </c>
      <c r="DO116" s="369" t="str">
        <f ca="1">+IF(OFFSET('Hygiene Data'!$D$11,0,10*ROW('Hygiene Data'!D110))="","",OFFSET('Hygiene Data'!$D$11,0,10*ROW('Hygiene Data'!D110)))</f>
        <v/>
      </c>
      <c r="DP116" s="369" t="str">
        <f ca="1">+IF(OFFSET('Hygiene Data'!$D$12,0,10*ROW('Hygiene Data'!D110))="","",OFFSET('Hygiene Data'!$D$12,0,10*ROW('Hygiene Data'!D110)))</f>
        <v/>
      </c>
      <c r="DQ116" s="369" t="str">
        <f ca="1">+IF(OFFSET('Hygiene Data'!$D$13,0,10*ROW('Hygiene Data'!D110))="","",OFFSET('Hygiene Data'!$D$13,0,10*ROW('Hygiene Data'!D110)))</f>
        <v/>
      </c>
      <c r="DR116" s="369" t="str">
        <f ca="1">+IF(OFFSET('Hygiene Data'!$E$11,0,10*ROW('Hygiene Data'!E110))="","",OFFSET('Hygiene Data'!$E$11,0,10*ROW('Hygiene Data'!E110)))</f>
        <v/>
      </c>
      <c r="DS116" s="369" t="str">
        <f ca="1">+IF(OFFSET('Hygiene Data'!$E$12,0,10*ROW('Hygiene Data'!E110))="","",OFFSET('Hygiene Data'!$E$12,0,10*ROW('Hygiene Data'!E110)))</f>
        <v/>
      </c>
      <c r="DT116" s="369" t="str">
        <f ca="1">+IF(OFFSET('Hygiene Data'!$E$13,0,10*ROW('Hygiene Data'!E110))="","",OFFSET('Hygiene Data'!$E$13,0,10*ROW('Hygiene Data'!E110)))</f>
        <v/>
      </c>
      <c r="DU116" s="369" t="str">
        <f ca="1">+IF(OFFSET('Hygiene Data'!$F$11,0,10*ROW('Hygiene Data'!F110))="","",OFFSET('Hygiene Data'!$F$11,0,10*ROW('Hygiene Data'!F110)))</f>
        <v/>
      </c>
      <c r="DV116" s="369" t="str">
        <f ca="1">+IF(OFFSET('Hygiene Data'!$F$12,0,10*ROW('Hygiene Data'!F110))="","",OFFSET('Hygiene Data'!$F$12,0,10*ROW('Hygiene Data'!F110)))</f>
        <v/>
      </c>
      <c r="DW116" s="369" t="str">
        <f ca="1">+IF(OFFSET('Hygiene Data'!$F$13,0,10*ROW('Hygiene Data'!F110))="","",OFFSET('Hygiene Data'!$F$13,0,10*ROW('Hygiene Data'!F110)))</f>
        <v/>
      </c>
      <c r="DX116" s="369" t="str">
        <f ca="1">+IF(OFFSET('Hygiene Data'!$G$11,0,10*ROW('Hygiene Data'!G110))="","",OFFSET('Hygiene Data'!$G$11,0,10*ROW('Hygiene Data'!G110)))</f>
        <v/>
      </c>
      <c r="DY116" s="369" t="str">
        <f ca="1">+IF(OFFSET('Hygiene Data'!$G$12,0,10*ROW('Hygiene Data'!G110))="","",OFFSET('Hygiene Data'!$G$12,0,10*ROW('Hygiene Data'!G110)))</f>
        <v/>
      </c>
      <c r="DZ116" s="369" t="str">
        <f ca="1">+IF(OFFSET('Hygiene Data'!$G$13,0,10*ROW('Hygiene Data'!G110))="","",OFFSET('Hygiene Data'!$G$13,0,10*ROW('Hygiene Data'!G110)))</f>
        <v/>
      </c>
      <c r="EA116" s="369" t="str">
        <f ca="1">+IF(OFFSET('Hygiene Data'!$H$11,0,10*ROW('Hygiene Data'!H110))="","",OFFSET('Hygiene Data'!$H$11,0,10*ROW('Hygiene Data'!H110)))</f>
        <v/>
      </c>
      <c r="EB116" s="369" t="str">
        <f ca="1">+IF(OFFSET('Hygiene Data'!$H$12,0,10*ROW('Hygiene Data'!H110))="","",OFFSET('Hygiene Data'!$H$12,0,10*ROW('Hygiene Data'!H110)))</f>
        <v/>
      </c>
      <c r="EC116" s="369" t="str">
        <f ca="1">+IF(OFFSET('Hygiene Data'!$H$13,0,10*ROW('Hygiene Data'!H110))="","",OFFSET('Hygiene Data'!$H$13,0,10*ROW('Hygiene Data'!H110)))</f>
        <v/>
      </c>
      <c r="ED116" s="369" t="str">
        <f ca="1">+IF(OFFSET('Hygiene Data'!$I$11,0,10*ROW('Hygiene Data'!I110))="","",OFFSET('Hygiene Data'!$I$11,0,10*ROW('Hygiene Data'!I110)))</f>
        <v/>
      </c>
      <c r="EE116" s="369" t="str">
        <f ca="1">+IF(OFFSET('Hygiene Data'!$I$12,0,10*ROW('Hygiene Data'!I110))="","",OFFSET('Hygiene Data'!$I$12,0,10*ROW('Hygiene Data'!I110)))</f>
        <v/>
      </c>
      <c r="EF116" s="369" t="str">
        <f ca="1">+IF(OFFSET('Hygiene Data'!$I$13,0,10*ROW('Hygiene Data'!I110))="","",OFFSET('Hygiene Data'!$I$13,0,10*ROW('Hygiene Data'!I110)))</f>
        <v/>
      </c>
    </row>
    <row r="117" spans="1:136" x14ac:dyDescent="0.25">
      <c r="A117" s="478" t="str">
        <f ca="1">+IF(OFFSET('Water Data'!$B$2,0,10*ROW('Water Data'!E111))="","",OFFSET('Water Data'!$B$2,0,10*ROW('Water Data'!E111)))</f>
        <v/>
      </c>
      <c r="B117" s="47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5" t="str">
        <f t="shared" ca="1" si="1"/>
        <v/>
      </c>
      <c r="D117" s="50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9" t="str">
        <f ca="1">+IF(OFFSET('Water Data'!$D$27,0,10*ROW('Water Data'!D111))="","",OFFSET('Water Data'!$D$27,0,10*ROW('Water Data'!D111)))</f>
        <v/>
      </c>
      <c r="BT117" s="369" t="str">
        <f ca="1">+IF(OFFSET('Water Data'!$D$28,0,10*ROW('Water Data'!D111))="","",OFFSET('Water Data'!$D$28,0,10*ROW('Water Data'!D111)))</f>
        <v/>
      </c>
      <c r="BU117" s="369" t="str">
        <f ca="1">+IF(OFFSET('Water Data'!$D$29,0,10*ROW('Water Data'!D111))="","",OFFSET('Water Data'!$D$29,0,10*ROW('Water Data'!D111)))</f>
        <v/>
      </c>
      <c r="BV117" s="369" t="str">
        <f ca="1">+IF(OFFSET('Water Data'!$E$27,0,10*ROW('Water Data'!E111))="","",OFFSET('Water Data'!$E$27,0,10*ROW('Water Data'!E111)))</f>
        <v/>
      </c>
      <c r="BW117" s="369" t="str">
        <f ca="1">+IF(OFFSET('Water Data'!$E$28,0,10*ROW('Water Data'!E111))="","",OFFSET('Water Data'!$E$28,0,10*ROW('Water Data'!E111)))</f>
        <v/>
      </c>
      <c r="BX117" s="369" t="str">
        <f ca="1">+IF(OFFSET('Water Data'!$E$29,0,10*ROW('Water Data'!E111))="","",OFFSET('Water Data'!$E$29,0,10*ROW('Water Data'!E111)))</f>
        <v/>
      </c>
      <c r="BY117" s="369" t="str">
        <f ca="1">+IF(OFFSET('Water Data'!$F$27,0,10*ROW('Water Data'!F111))="","",OFFSET('Water Data'!$F$27,0,10*ROW('Water Data'!F111)))</f>
        <v/>
      </c>
      <c r="BZ117" s="369" t="str">
        <f ca="1">+IF(OFFSET('Water Data'!$F$28,0,10*ROW('Water Data'!F111))="","",OFFSET('Water Data'!$F$28,0,10*ROW('Water Data'!F111)))</f>
        <v/>
      </c>
      <c r="CA117" s="369" t="str">
        <f ca="1">+IF(OFFSET('Water Data'!$F$29,0,10*ROW('Water Data'!F111))="","",OFFSET('Water Data'!$F$29,0,10*ROW('Water Data'!F111)))</f>
        <v/>
      </c>
      <c r="CB117" s="369" t="str">
        <f ca="1">+IF(OFFSET('Water Data'!$G$27,0,10*ROW('Water Data'!G111))="","",OFFSET('Water Data'!$G$27,0,10*ROW('Water Data'!G111)))</f>
        <v/>
      </c>
      <c r="CC117" s="369" t="str">
        <f ca="1">+IF(OFFSET('Water Data'!$G$28,0,10*ROW('Water Data'!G111))="","",OFFSET('Water Data'!$G$28,0,10*ROW('Water Data'!G111)))</f>
        <v/>
      </c>
      <c r="CD117" s="369" t="str">
        <f ca="1">+IF(OFFSET('Water Data'!$G$29,0,10*ROW('Water Data'!G111))="","",OFFSET('Water Data'!$G$29,0,10*ROW('Water Data'!G111)))</f>
        <v/>
      </c>
      <c r="CE117" s="369" t="str">
        <f ca="1">+IF(OFFSET('Water Data'!$H$27,0,10*ROW('Water Data'!H111))="","",OFFSET('Water Data'!$H$27,0,10*ROW('Water Data'!H111)))</f>
        <v/>
      </c>
      <c r="CF117" s="369" t="str">
        <f ca="1">+IF(OFFSET('Water Data'!$H$28,0,10*ROW('Water Data'!H111))="","",OFFSET('Water Data'!$H$28,0,10*ROW('Water Data'!H111)))</f>
        <v/>
      </c>
      <c r="CG117" s="369" t="str">
        <f ca="1">+IF(OFFSET('Water Data'!$H$29,0,10*ROW('Water Data'!H111))="","",OFFSET('Water Data'!$H$29,0,10*ROW('Water Data'!H111)))</f>
        <v/>
      </c>
      <c r="CH117" s="369" t="str">
        <f ca="1">+IF(OFFSET('Water Data'!$I$27,0,10*ROW('Water Data'!I111))="","",OFFSET('Water Data'!$I$27,0,10*ROW('Water Data'!I111)))</f>
        <v/>
      </c>
      <c r="CI117" s="369" t="str">
        <f ca="1">+IF(OFFSET('Water Data'!$I$28,0,10*ROW('Water Data'!I111))="","",OFFSET('Water Data'!$I$28,0,10*ROW('Water Data'!I111)))</f>
        <v/>
      </c>
      <c r="CJ117" s="369" t="str">
        <f ca="1">+IF(OFFSET('Water Data'!$I$29,0,10*ROW('Water Data'!I111))="","",OFFSET('Water Data'!$I$29,0,10*ROW('Water Data'!I111)))</f>
        <v/>
      </c>
      <c r="CK117" s="369" t="str">
        <f ca="1">+IF(OFFSET('Sanitation Data'!$D$28,0,10*ROW('Sanitation Data'!D111))="","",OFFSET('Sanitation Data'!$D$28,0,10*ROW('Sanitation Data'!D111)))</f>
        <v/>
      </c>
      <c r="CL117" s="369" t="str">
        <f ca="1">+IF(OFFSET('Sanitation Data'!$D$29,0,10*ROW('Sanitation Data'!D111))="","",OFFSET('Sanitation Data'!$D$29,0,10*ROW('Sanitation Data'!D111)))</f>
        <v/>
      </c>
      <c r="CM117" s="369" t="str">
        <f ca="1">+IF(OFFSET('Sanitation Data'!$D$30,0,10*ROW('Sanitation Data'!D111))="","",OFFSET('Sanitation Data'!$D$30,0,10*ROW('Sanitation Data'!D111)))</f>
        <v/>
      </c>
      <c r="CN117" s="369" t="str">
        <f ca="1">+IF(OFFSET('Sanitation Data'!$D$31,0,10*ROW('Sanitation Data'!D111))="","",OFFSET('Sanitation Data'!$D$31,0,10*ROW('Sanitation Data'!D111)))</f>
        <v/>
      </c>
      <c r="CO117" s="369" t="str">
        <f ca="1">+IF(OFFSET('Sanitation Data'!$D$32,0,10*ROW('Sanitation Data'!D111))="","",OFFSET('Sanitation Data'!$D$32,0,10*ROW('Sanitation Data'!D111)))</f>
        <v/>
      </c>
      <c r="CP117" s="369" t="str">
        <f ca="1">+IF(OFFSET('Sanitation Data'!$E$28,0,10*ROW('Sanitation Data'!E111))="","",OFFSET('Sanitation Data'!$E$28,0,10*ROW('Sanitation Data'!E111)))</f>
        <v/>
      </c>
      <c r="CQ117" s="369" t="str">
        <f ca="1">+IF(OFFSET('Sanitation Data'!$E$29,0,10*ROW('Sanitation Data'!E111))="","",OFFSET('Sanitation Data'!$E$29,0,10*ROW('Sanitation Data'!E111)))</f>
        <v/>
      </c>
      <c r="CR117" s="369" t="str">
        <f ca="1">+IF(OFFSET('Sanitation Data'!$E$30,0,10*ROW('Sanitation Data'!E111))="","",OFFSET('Sanitation Data'!$E$30,0,10*ROW('Sanitation Data'!E111)))</f>
        <v/>
      </c>
      <c r="CS117" s="369" t="str">
        <f ca="1">+IF(OFFSET('Sanitation Data'!$E$31,0,10*ROW('Sanitation Data'!E111))="","",OFFSET('Sanitation Data'!$E$31,0,10*ROW('Sanitation Data'!E111)))</f>
        <v/>
      </c>
      <c r="CT117" s="369" t="str">
        <f ca="1">+IF(OFFSET('Sanitation Data'!$E$32,0,10*ROW('Sanitation Data'!E111))="","",OFFSET('Sanitation Data'!$E$32,0,10*ROW('Sanitation Data'!E111)))</f>
        <v/>
      </c>
      <c r="CU117" s="369" t="str">
        <f ca="1">+IF(OFFSET('Sanitation Data'!$F$28,0,10*ROW('Sanitation Data'!F111))="","",OFFSET('Sanitation Data'!$F$28,0,10*ROW('Sanitation Data'!F111)))</f>
        <v/>
      </c>
      <c r="CV117" s="369" t="str">
        <f ca="1">+IF(OFFSET('Sanitation Data'!$F$29,0,10*ROW('Sanitation Data'!F111))="","",OFFSET('Sanitation Data'!$F$29,0,10*ROW('Sanitation Data'!F111)))</f>
        <v/>
      </c>
      <c r="CW117" s="369" t="str">
        <f ca="1">+IF(OFFSET('Sanitation Data'!$F$30,0,10*ROW('Sanitation Data'!F111))="","",OFFSET('Sanitation Data'!$F$30,0,10*ROW('Sanitation Data'!F111)))</f>
        <v/>
      </c>
      <c r="CX117" s="369" t="str">
        <f ca="1">+IF(OFFSET('Sanitation Data'!$F$31,0,10*ROW('Sanitation Data'!F111))="","",OFFSET('Sanitation Data'!$F$31,0,10*ROW('Sanitation Data'!F111)))</f>
        <v/>
      </c>
      <c r="CY117" s="369" t="str">
        <f ca="1">+IF(OFFSET('Sanitation Data'!$F$32,0,10*ROW('Sanitation Data'!F111))="","",OFFSET('Sanitation Data'!$F$32,0,10*ROW('Sanitation Data'!F111)))</f>
        <v/>
      </c>
      <c r="CZ117" s="369" t="str">
        <f ca="1">+IF(OFFSET('Sanitation Data'!$G$28,0,10*ROW('Sanitation Data'!G111))="","",OFFSET('Sanitation Data'!$G$28,0,10*ROW('Sanitation Data'!G111)))</f>
        <v/>
      </c>
      <c r="DA117" s="369" t="str">
        <f ca="1">+IF(OFFSET('Sanitation Data'!$G$29,0,10*ROW('Sanitation Data'!G111))="","",OFFSET('Sanitation Data'!$G$29,0,10*ROW('Sanitation Data'!G111)))</f>
        <v/>
      </c>
      <c r="DB117" s="369" t="str">
        <f ca="1">+IF(OFFSET('Sanitation Data'!$G$30,0,10*ROW('Sanitation Data'!G111))="","",OFFSET('Sanitation Data'!$G$30,0,10*ROW('Sanitation Data'!G111)))</f>
        <v/>
      </c>
      <c r="DC117" s="369" t="str">
        <f ca="1">+IF(OFFSET('Sanitation Data'!$G$31,0,10*ROW('Sanitation Data'!G111))="","",OFFSET('Sanitation Data'!$G$31,0,10*ROW('Sanitation Data'!G111)))</f>
        <v/>
      </c>
      <c r="DD117" s="369" t="str">
        <f ca="1">+IF(OFFSET('Sanitation Data'!$G$32,0,10*ROW('Sanitation Data'!G111))="","",OFFSET('Sanitation Data'!$G$32,0,10*ROW('Sanitation Data'!G111)))</f>
        <v/>
      </c>
      <c r="DE117" s="369" t="str">
        <f ca="1">+IF(OFFSET('Sanitation Data'!$H$28,0,10*ROW('Sanitation Data'!H111))="","",OFFSET('Sanitation Data'!$H$28,0,10*ROW('Sanitation Data'!H111)))</f>
        <v/>
      </c>
      <c r="DF117" s="369" t="str">
        <f ca="1">+IF(OFFSET('Sanitation Data'!$H$29,0,10*ROW('Sanitation Data'!H111))="","",OFFSET('Sanitation Data'!$H$29,0,10*ROW('Sanitation Data'!H111)))</f>
        <v/>
      </c>
      <c r="DG117" s="369" t="str">
        <f ca="1">+IF(OFFSET('Sanitation Data'!$H$30,0,10*ROW('Sanitation Data'!H111))="","",OFFSET('Sanitation Data'!$H$30,0,10*ROW('Sanitation Data'!H111)))</f>
        <v/>
      </c>
      <c r="DH117" s="369" t="str">
        <f ca="1">+IF(OFFSET('Sanitation Data'!$H$31,0,10*ROW('Sanitation Data'!H111))="","",OFFSET('Sanitation Data'!$H$31,0,10*ROW('Sanitation Data'!H111)))</f>
        <v/>
      </c>
      <c r="DI117" s="369" t="str">
        <f ca="1">+IF(OFFSET('Sanitation Data'!$H$32,0,10*ROW('Sanitation Data'!H111))="","",OFFSET('Sanitation Data'!$H$32,0,10*ROW('Sanitation Data'!H111)))</f>
        <v/>
      </c>
      <c r="DJ117" s="369" t="str">
        <f ca="1">+IF(OFFSET('Sanitation Data'!$I$28,0,10*ROW('Sanitation Data'!I111))="","",OFFSET('Sanitation Data'!$I$28,0,10*ROW('Sanitation Data'!I111)))</f>
        <v/>
      </c>
      <c r="DK117" s="369" t="str">
        <f ca="1">+IF(OFFSET('Sanitation Data'!$I$29,0,10*ROW('Sanitation Data'!I111))="","",OFFSET('Sanitation Data'!$I$29,0,10*ROW('Sanitation Data'!I111)))</f>
        <v/>
      </c>
      <c r="DL117" s="369" t="str">
        <f ca="1">+IF(OFFSET('Sanitation Data'!$I$30,0,10*ROW('Sanitation Data'!I111))="","",OFFSET('Sanitation Data'!$I$30,0,10*ROW('Sanitation Data'!I111)))</f>
        <v/>
      </c>
      <c r="DM117" s="369" t="str">
        <f ca="1">+IF(OFFSET('Sanitation Data'!$I$31,0,10*ROW('Sanitation Data'!I111))="","",OFFSET('Sanitation Data'!$I$31,0,10*ROW('Sanitation Data'!I111)))</f>
        <v/>
      </c>
      <c r="DN117" s="369" t="str">
        <f ca="1">+IF(OFFSET('Sanitation Data'!$I$32,0,10*ROW('Sanitation Data'!I111))="","",OFFSET('Sanitation Data'!$I$32,0,10*ROW('Sanitation Data'!I111)))</f>
        <v/>
      </c>
      <c r="DO117" s="369" t="str">
        <f ca="1">+IF(OFFSET('Hygiene Data'!$D$11,0,10*ROW('Hygiene Data'!D111))="","",OFFSET('Hygiene Data'!$D$11,0,10*ROW('Hygiene Data'!D111)))</f>
        <v/>
      </c>
      <c r="DP117" s="369" t="str">
        <f ca="1">+IF(OFFSET('Hygiene Data'!$D$12,0,10*ROW('Hygiene Data'!D111))="","",OFFSET('Hygiene Data'!$D$12,0,10*ROW('Hygiene Data'!D111)))</f>
        <v/>
      </c>
      <c r="DQ117" s="369" t="str">
        <f ca="1">+IF(OFFSET('Hygiene Data'!$D$13,0,10*ROW('Hygiene Data'!D111))="","",OFFSET('Hygiene Data'!$D$13,0,10*ROW('Hygiene Data'!D111)))</f>
        <v/>
      </c>
      <c r="DR117" s="369" t="str">
        <f ca="1">+IF(OFFSET('Hygiene Data'!$E$11,0,10*ROW('Hygiene Data'!E111))="","",OFFSET('Hygiene Data'!$E$11,0,10*ROW('Hygiene Data'!E111)))</f>
        <v/>
      </c>
      <c r="DS117" s="369" t="str">
        <f ca="1">+IF(OFFSET('Hygiene Data'!$E$12,0,10*ROW('Hygiene Data'!E111))="","",OFFSET('Hygiene Data'!$E$12,0,10*ROW('Hygiene Data'!E111)))</f>
        <v/>
      </c>
      <c r="DT117" s="369" t="str">
        <f ca="1">+IF(OFFSET('Hygiene Data'!$E$13,0,10*ROW('Hygiene Data'!E111))="","",OFFSET('Hygiene Data'!$E$13,0,10*ROW('Hygiene Data'!E111)))</f>
        <v/>
      </c>
      <c r="DU117" s="369" t="str">
        <f ca="1">+IF(OFFSET('Hygiene Data'!$F$11,0,10*ROW('Hygiene Data'!F111))="","",OFFSET('Hygiene Data'!$F$11,0,10*ROW('Hygiene Data'!F111)))</f>
        <v/>
      </c>
      <c r="DV117" s="369" t="str">
        <f ca="1">+IF(OFFSET('Hygiene Data'!$F$12,0,10*ROW('Hygiene Data'!F111))="","",OFFSET('Hygiene Data'!$F$12,0,10*ROW('Hygiene Data'!F111)))</f>
        <v/>
      </c>
      <c r="DW117" s="369" t="str">
        <f ca="1">+IF(OFFSET('Hygiene Data'!$F$13,0,10*ROW('Hygiene Data'!F111))="","",OFFSET('Hygiene Data'!$F$13,0,10*ROW('Hygiene Data'!F111)))</f>
        <v/>
      </c>
      <c r="DX117" s="369" t="str">
        <f ca="1">+IF(OFFSET('Hygiene Data'!$G$11,0,10*ROW('Hygiene Data'!G111))="","",OFFSET('Hygiene Data'!$G$11,0,10*ROW('Hygiene Data'!G111)))</f>
        <v/>
      </c>
      <c r="DY117" s="369" t="str">
        <f ca="1">+IF(OFFSET('Hygiene Data'!$G$12,0,10*ROW('Hygiene Data'!G111))="","",OFFSET('Hygiene Data'!$G$12,0,10*ROW('Hygiene Data'!G111)))</f>
        <v/>
      </c>
      <c r="DZ117" s="369" t="str">
        <f ca="1">+IF(OFFSET('Hygiene Data'!$G$13,0,10*ROW('Hygiene Data'!G111))="","",OFFSET('Hygiene Data'!$G$13,0,10*ROW('Hygiene Data'!G111)))</f>
        <v/>
      </c>
      <c r="EA117" s="369" t="str">
        <f ca="1">+IF(OFFSET('Hygiene Data'!$H$11,0,10*ROW('Hygiene Data'!H111))="","",OFFSET('Hygiene Data'!$H$11,0,10*ROW('Hygiene Data'!H111)))</f>
        <v/>
      </c>
      <c r="EB117" s="369" t="str">
        <f ca="1">+IF(OFFSET('Hygiene Data'!$H$12,0,10*ROW('Hygiene Data'!H111))="","",OFFSET('Hygiene Data'!$H$12,0,10*ROW('Hygiene Data'!H111)))</f>
        <v/>
      </c>
      <c r="EC117" s="369" t="str">
        <f ca="1">+IF(OFFSET('Hygiene Data'!$H$13,0,10*ROW('Hygiene Data'!H111))="","",OFFSET('Hygiene Data'!$H$13,0,10*ROW('Hygiene Data'!H111)))</f>
        <v/>
      </c>
      <c r="ED117" s="369" t="str">
        <f ca="1">+IF(OFFSET('Hygiene Data'!$I$11,0,10*ROW('Hygiene Data'!I111))="","",OFFSET('Hygiene Data'!$I$11,0,10*ROW('Hygiene Data'!I111)))</f>
        <v/>
      </c>
      <c r="EE117" s="369" t="str">
        <f ca="1">+IF(OFFSET('Hygiene Data'!$I$12,0,10*ROW('Hygiene Data'!I111))="","",OFFSET('Hygiene Data'!$I$12,0,10*ROW('Hygiene Data'!I111)))</f>
        <v/>
      </c>
      <c r="EF117" s="369" t="str">
        <f ca="1">+IF(OFFSET('Hygiene Data'!$I$13,0,10*ROW('Hygiene Data'!I111))="","",OFFSET('Hygiene Data'!$I$13,0,10*ROW('Hygiene Data'!I111)))</f>
        <v/>
      </c>
    </row>
    <row r="118" spans="1:136" x14ac:dyDescent="0.25">
      <c r="A118" s="478" t="str">
        <f ca="1">+IF(OFFSET('Water Data'!$B$2,0,10*ROW('Water Data'!E112))="","",OFFSET('Water Data'!$B$2,0,10*ROW('Water Data'!E112)))</f>
        <v/>
      </c>
      <c r="B118" s="47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5" t="str">
        <f t="shared" ca="1" si="1"/>
        <v/>
      </c>
      <c r="D118" s="50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9" t="str">
        <f ca="1">+IF(OFFSET('Water Data'!$D$27,0,10*ROW('Water Data'!D112))="","",OFFSET('Water Data'!$D$27,0,10*ROW('Water Data'!D112)))</f>
        <v/>
      </c>
      <c r="BT118" s="369" t="str">
        <f ca="1">+IF(OFFSET('Water Data'!$D$28,0,10*ROW('Water Data'!D112))="","",OFFSET('Water Data'!$D$28,0,10*ROW('Water Data'!D112)))</f>
        <v/>
      </c>
      <c r="BU118" s="369" t="str">
        <f ca="1">+IF(OFFSET('Water Data'!$D$29,0,10*ROW('Water Data'!D112))="","",OFFSET('Water Data'!$D$29,0,10*ROW('Water Data'!D112)))</f>
        <v/>
      </c>
      <c r="BV118" s="369" t="str">
        <f ca="1">+IF(OFFSET('Water Data'!$E$27,0,10*ROW('Water Data'!E112))="","",OFFSET('Water Data'!$E$27,0,10*ROW('Water Data'!E112)))</f>
        <v/>
      </c>
      <c r="BW118" s="369" t="str">
        <f ca="1">+IF(OFFSET('Water Data'!$E$28,0,10*ROW('Water Data'!E112))="","",OFFSET('Water Data'!$E$28,0,10*ROW('Water Data'!E112)))</f>
        <v/>
      </c>
      <c r="BX118" s="369" t="str">
        <f ca="1">+IF(OFFSET('Water Data'!$E$29,0,10*ROW('Water Data'!E112))="","",OFFSET('Water Data'!$E$29,0,10*ROW('Water Data'!E112)))</f>
        <v/>
      </c>
      <c r="BY118" s="369" t="str">
        <f ca="1">+IF(OFFSET('Water Data'!$F$27,0,10*ROW('Water Data'!F112))="","",OFFSET('Water Data'!$F$27,0,10*ROW('Water Data'!F112)))</f>
        <v/>
      </c>
      <c r="BZ118" s="369" t="str">
        <f ca="1">+IF(OFFSET('Water Data'!$F$28,0,10*ROW('Water Data'!F112))="","",OFFSET('Water Data'!$F$28,0,10*ROW('Water Data'!F112)))</f>
        <v/>
      </c>
      <c r="CA118" s="369" t="str">
        <f ca="1">+IF(OFFSET('Water Data'!$F$29,0,10*ROW('Water Data'!F112))="","",OFFSET('Water Data'!$F$29,0,10*ROW('Water Data'!F112)))</f>
        <v/>
      </c>
      <c r="CB118" s="369" t="str">
        <f ca="1">+IF(OFFSET('Water Data'!$G$27,0,10*ROW('Water Data'!G112))="","",OFFSET('Water Data'!$G$27,0,10*ROW('Water Data'!G112)))</f>
        <v/>
      </c>
      <c r="CC118" s="369" t="str">
        <f ca="1">+IF(OFFSET('Water Data'!$G$28,0,10*ROW('Water Data'!G112))="","",OFFSET('Water Data'!$G$28,0,10*ROW('Water Data'!G112)))</f>
        <v/>
      </c>
      <c r="CD118" s="369" t="str">
        <f ca="1">+IF(OFFSET('Water Data'!$G$29,0,10*ROW('Water Data'!G112))="","",OFFSET('Water Data'!$G$29,0,10*ROW('Water Data'!G112)))</f>
        <v/>
      </c>
      <c r="CE118" s="369" t="str">
        <f ca="1">+IF(OFFSET('Water Data'!$H$27,0,10*ROW('Water Data'!H112))="","",OFFSET('Water Data'!$H$27,0,10*ROW('Water Data'!H112)))</f>
        <v/>
      </c>
      <c r="CF118" s="369" t="str">
        <f ca="1">+IF(OFFSET('Water Data'!$H$28,0,10*ROW('Water Data'!H112))="","",OFFSET('Water Data'!$H$28,0,10*ROW('Water Data'!H112)))</f>
        <v/>
      </c>
      <c r="CG118" s="369" t="str">
        <f ca="1">+IF(OFFSET('Water Data'!$H$29,0,10*ROW('Water Data'!H112))="","",OFFSET('Water Data'!$H$29,0,10*ROW('Water Data'!H112)))</f>
        <v/>
      </c>
      <c r="CH118" s="369" t="str">
        <f ca="1">+IF(OFFSET('Water Data'!$I$27,0,10*ROW('Water Data'!I112))="","",OFFSET('Water Data'!$I$27,0,10*ROW('Water Data'!I112)))</f>
        <v/>
      </c>
      <c r="CI118" s="369" t="str">
        <f ca="1">+IF(OFFSET('Water Data'!$I$28,0,10*ROW('Water Data'!I112))="","",OFFSET('Water Data'!$I$28,0,10*ROW('Water Data'!I112)))</f>
        <v/>
      </c>
      <c r="CJ118" s="369" t="str">
        <f ca="1">+IF(OFFSET('Water Data'!$I$29,0,10*ROW('Water Data'!I112))="","",OFFSET('Water Data'!$I$29,0,10*ROW('Water Data'!I112)))</f>
        <v/>
      </c>
      <c r="CK118" s="369" t="str">
        <f ca="1">+IF(OFFSET('Sanitation Data'!$D$28,0,10*ROW('Sanitation Data'!D112))="","",OFFSET('Sanitation Data'!$D$28,0,10*ROW('Sanitation Data'!D112)))</f>
        <v/>
      </c>
      <c r="CL118" s="369" t="str">
        <f ca="1">+IF(OFFSET('Sanitation Data'!$D$29,0,10*ROW('Sanitation Data'!D112))="","",OFFSET('Sanitation Data'!$D$29,0,10*ROW('Sanitation Data'!D112)))</f>
        <v/>
      </c>
      <c r="CM118" s="369" t="str">
        <f ca="1">+IF(OFFSET('Sanitation Data'!$D$30,0,10*ROW('Sanitation Data'!D112))="","",OFFSET('Sanitation Data'!$D$30,0,10*ROW('Sanitation Data'!D112)))</f>
        <v/>
      </c>
      <c r="CN118" s="369" t="str">
        <f ca="1">+IF(OFFSET('Sanitation Data'!$D$31,0,10*ROW('Sanitation Data'!D112))="","",OFFSET('Sanitation Data'!$D$31,0,10*ROW('Sanitation Data'!D112)))</f>
        <v/>
      </c>
      <c r="CO118" s="369" t="str">
        <f ca="1">+IF(OFFSET('Sanitation Data'!$D$32,0,10*ROW('Sanitation Data'!D112))="","",OFFSET('Sanitation Data'!$D$32,0,10*ROW('Sanitation Data'!D112)))</f>
        <v/>
      </c>
      <c r="CP118" s="369" t="str">
        <f ca="1">+IF(OFFSET('Sanitation Data'!$E$28,0,10*ROW('Sanitation Data'!E112))="","",OFFSET('Sanitation Data'!$E$28,0,10*ROW('Sanitation Data'!E112)))</f>
        <v/>
      </c>
      <c r="CQ118" s="369" t="str">
        <f ca="1">+IF(OFFSET('Sanitation Data'!$E$29,0,10*ROW('Sanitation Data'!E112))="","",OFFSET('Sanitation Data'!$E$29,0,10*ROW('Sanitation Data'!E112)))</f>
        <v/>
      </c>
      <c r="CR118" s="369" t="str">
        <f ca="1">+IF(OFFSET('Sanitation Data'!$E$30,0,10*ROW('Sanitation Data'!E112))="","",OFFSET('Sanitation Data'!$E$30,0,10*ROW('Sanitation Data'!E112)))</f>
        <v/>
      </c>
      <c r="CS118" s="369" t="str">
        <f ca="1">+IF(OFFSET('Sanitation Data'!$E$31,0,10*ROW('Sanitation Data'!E112))="","",OFFSET('Sanitation Data'!$E$31,0,10*ROW('Sanitation Data'!E112)))</f>
        <v/>
      </c>
      <c r="CT118" s="369" t="str">
        <f ca="1">+IF(OFFSET('Sanitation Data'!$E$32,0,10*ROW('Sanitation Data'!E112))="","",OFFSET('Sanitation Data'!$E$32,0,10*ROW('Sanitation Data'!E112)))</f>
        <v/>
      </c>
      <c r="CU118" s="369" t="str">
        <f ca="1">+IF(OFFSET('Sanitation Data'!$F$28,0,10*ROW('Sanitation Data'!F112))="","",OFFSET('Sanitation Data'!$F$28,0,10*ROW('Sanitation Data'!F112)))</f>
        <v/>
      </c>
      <c r="CV118" s="369" t="str">
        <f ca="1">+IF(OFFSET('Sanitation Data'!$F$29,0,10*ROW('Sanitation Data'!F112))="","",OFFSET('Sanitation Data'!$F$29,0,10*ROW('Sanitation Data'!F112)))</f>
        <v/>
      </c>
      <c r="CW118" s="369" t="str">
        <f ca="1">+IF(OFFSET('Sanitation Data'!$F$30,0,10*ROW('Sanitation Data'!F112))="","",OFFSET('Sanitation Data'!$F$30,0,10*ROW('Sanitation Data'!F112)))</f>
        <v/>
      </c>
      <c r="CX118" s="369" t="str">
        <f ca="1">+IF(OFFSET('Sanitation Data'!$F$31,0,10*ROW('Sanitation Data'!F112))="","",OFFSET('Sanitation Data'!$F$31,0,10*ROW('Sanitation Data'!F112)))</f>
        <v/>
      </c>
      <c r="CY118" s="369" t="str">
        <f ca="1">+IF(OFFSET('Sanitation Data'!$F$32,0,10*ROW('Sanitation Data'!F112))="","",OFFSET('Sanitation Data'!$F$32,0,10*ROW('Sanitation Data'!F112)))</f>
        <v/>
      </c>
      <c r="CZ118" s="369" t="str">
        <f ca="1">+IF(OFFSET('Sanitation Data'!$G$28,0,10*ROW('Sanitation Data'!G112))="","",OFFSET('Sanitation Data'!$G$28,0,10*ROW('Sanitation Data'!G112)))</f>
        <v/>
      </c>
      <c r="DA118" s="369" t="str">
        <f ca="1">+IF(OFFSET('Sanitation Data'!$G$29,0,10*ROW('Sanitation Data'!G112))="","",OFFSET('Sanitation Data'!$G$29,0,10*ROW('Sanitation Data'!G112)))</f>
        <v/>
      </c>
      <c r="DB118" s="369" t="str">
        <f ca="1">+IF(OFFSET('Sanitation Data'!$G$30,0,10*ROW('Sanitation Data'!G112))="","",OFFSET('Sanitation Data'!$G$30,0,10*ROW('Sanitation Data'!G112)))</f>
        <v/>
      </c>
      <c r="DC118" s="369" t="str">
        <f ca="1">+IF(OFFSET('Sanitation Data'!$G$31,0,10*ROW('Sanitation Data'!G112))="","",OFFSET('Sanitation Data'!$G$31,0,10*ROW('Sanitation Data'!G112)))</f>
        <v/>
      </c>
      <c r="DD118" s="369" t="str">
        <f ca="1">+IF(OFFSET('Sanitation Data'!$G$32,0,10*ROW('Sanitation Data'!G112))="","",OFFSET('Sanitation Data'!$G$32,0,10*ROW('Sanitation Data'!G112)))</f>
        <v/>
      </c>
      <c r="DE118" s="369" t="str">
        <f ca="1">+IF(OFFSET('Sanitation Data'!$H$28,0,10*ROW('Sanitation Data'!H112))="","",OFFSET('Sanitation Data'!$H$28,0,10*ROW('Sanitation Data'!H112)))</f>
        <v/>
      </c>
      <c r="DF118" s="369" t="str">
        <f ca="1">+IF(OFFSET('Sanitation Data'!$H$29,0,10*ROW('Sanitation Data'!H112))="","",OFFSET('Sanitation Data'!$H$29,0,10*ROW('Sanitation Data'!H112)))</f>
        <v/>
      </c>
      <c r="DG118" s="369" t="str">
        <f ca="1">+IF(OFFSET('Sanitation Data'!$H$30,0,10*ROW('Sanitation Data'!H112))="","",OFFSET('Sanitation Data'!$H$30,0,10*ROW('Sanitation Data'!H112)))</f>
        <v/>
      </c>
      <c r="DH118" s="369" t="str">
        <f ca="1">+IF(OFFSET('Sanitation Data'!$H$31,0,10*ROW('Sanitation Data'!H112))="","",OFFSET('Sanitation Data'!$H$31,0,10*ROW('Sanitation Data'!H112)))</f>
        <v/>
      </c>
      <c r="DI118" s="369" t="str">
        <f ca="1">+IF(OFFSET('Sanitation Data'!$H$32,0,10*ROW('Sanitation Data'!H112))="","",OFFSET('Sanitation Data'!$H$32,0,10*ROW('Sanitation Data'!H112)))</f>
        <v/>
      </c>
      <c r="DJ118" s="369" t="str">
        <f ca="1">+IF(OFFSET('Sanitation Data'!$I$28,0,10*ROW('Sanitation Data'!I112))="","",OFFSET('Sanitation Data'!$I$28,0,10*ROW('Sanitation Data'!I112)))</f>
        <v/>
      </c>
      <c r="DK118" s="369" t="str">
        <f ca="1">+IF(OFFSET('Sanitation Data'!$I$29,0,10*ROW('Sanitation Data'!I112))="","",OFFSET('Sanitation Data'!$I$29,0,10*ROW('Sanitation Data'!I112)))</f>
        <v/>
      </c>
      <c r="DL118" s="369" t="str">
        <f ca="1">+IF(OFFSET('Sanitation Data'!$I$30,0,10*ROW('Sanitation Data'!I112))="","",OFFSET('Sanitation Data'!$I$30,0,10*ROW('Sanitation Data'!I112)))</f>
        <v/>
      </c>
      <c r="DM118" s="369" t="str">
        <f ca="1">+IF(OFFSET('Sanitation Data'!$I$31,0,10*ROW('Sanitation Data'!I112))="","",OFFSET('Sanitation Data'!$I$31,0,10*ROW('Sanitation Data'!I112)))</f>
        <v/>
      </c>
      <c r="DN118" s="369" t="str">
        <f ca="1">+IF(OFFSET('Sanitation Data'!$I$32,0,10*ROW('Sanitation Data'!I112))="","",OFFSET('Sanitation Data'!$I$32,0,10*ROW('Sanitation Data'!I112)))</f>
        <v/>
      </c>
      <c r="DO118" s="369" t="str">
        <f ca="1">+IF(OFFSET('Hygiene Data'!$D$11,0,10*ROW('Hygiene Data'!D112))="","",OFFSET('Hygiene Data'!$D$11,0,10*ROW('Hygiene Data'!D112)))</f>
        <v/>
      </c>
      <c r="DP118" s="369" t="str">
        <f ca="1">+IF(OFFSET('Hygiene Data'!$D$12,0,10*ROW('Hygiene Data'!D112))="","",OFFSET('Hygiene Data'!$D$12,0,10*ROW('Hygiene Data'!D112)))</f>
        <v/>
      </c>
      <c r="DQ118" s="369" t="str">
        <f ca="1">+IF(OFFSET('Hygiene Data'!$D$13,0,10*ROW('Hygiene Data'!D112))="","",OFFSET('Hygiene Data'!$D$13,0,10*ROW('Hygiene Data'!D112)))</f>
        <v/>
      </c>
      <c r="DR118" s="369" t="str">
        <f ca="1">+IF(OFFSET('Hygiene Data'!$E$11,0,10*ROW('Hygiene Data'!E112))="","",OFFSET('Hygiene Data'!$E$11,0,10*ROW('Hygiene Data'!E112)))</f>
        <v/>
      </c>
      <c r="DS118" s="369" t="str">
        <f ca="1">+IF(OFFSET('Hygiene Data'!$E$12,0,10*ROW('Hygiene Data'!E112))="","",OFFSET('Hygiene Data'!$E$12,0,10*ROW('Hygiene Data'!E112)))</f>
        <v/>
      </c>
      <c r="DT118" s="369" t="str">
        <f ca="1">+IF(OFFSET('Hygiene Data'!$E$13,0,10*ROW('Hygiene Data'!E112))="","",OFFSET('Hygiene Data'!$E$13,0,10*ROW('Hygiene Data'!E112)))</f>
        <v/>
      </c>
      <c r="DU118" s="369" t="str">
        <f ca="1">+IF(OFFSET('Hygiene Data'!$F$11,0,10*ROW('Hygiene Data'!F112))="","",OFFSET('Hygiene Data'!$F$11,0,10*ROW('Hygiene Data'!F112)))</f>
        <v/>
      </c>
      <c r="DV118" s="369" t="str">
        <f ca="1">+IF(OFFSET('Hygiene Data'!$F$12,0,10*ROW('Hygiene Data'!F112))="","",OFFSET('Hygiene Data'!$F$12,0,10*ROW('Hygiene Data'!F112)))</f>
        <v/>
      </c>
      <c r="DW118" s="369" t="str">
        <f ca="1">+IF(OFFSET('Hygiene Data'!$F$13,0,10*ROW('Hygiene Data'!F112))="","",OFFSET('Hygiene Data'!$F$13,0,10*ROW('Hygiene Data'!F112)))</f>
        <v/>
      </c>
      <c r="DX118" s="369" t="str">
        <f ca="1">+IF(OFFSET('Hygiene Data'!$G$11,0,10*ROW('Hygiene Data'!G112))="","",OFFSET('Hygiene Data'!$G$11,0,10*ROW('Hygiene Data'!G112)))</f>
        <v/>
      </c>
      <c r="DY118" s="369" t="str">
        <f ca="1">+IF(OFFSET('Hygiene Data'!$G$12,0,10*ROW('Hygiene Data'!G112))="","",OFFSET('Hygiene Data'!$G$12,0,10*ROW('Hygiene Data'!G112)))</f>
        <v/>
      </c>
      <c r="DZ118" s="369" t="str">
        <f ca="1">+IF(OFFSET('Hygiene Data'!$G$13,0,10*ROW('Hygiene Data'!G112))="","",OFFSET('Hygiene Data'!$G$13,0,10*ROW('Hygiene Data'!G112)))</f>
        <v/>
      </c>
      <c r="EA118" s="369" t="str">
        <f ca="1">+IF(OFFSET('Hygiene Data'!$H$11,0,10*ROW('Hygiene Data'!H112))="","",OFFSET('Hygiene Data'!$H$11,0,10*ROW('Hygiene Data'!H112)))</f>
        <v/>
      </c>
      <c r="EB118" s="369" t="str">
        <f ca="1">+IF(OFFSET('Hygiene Data'!$H$12,0,10*ROW('Hygiene Data'!H112))="","",OFFSET('Hygiene Data'!$H$12,0,10*ROW('Hygiene Data'!H112)))</f>
        <v/>
      </c>
      <c r="EC118" s="369" t="str">
        <f ca="1">+IF(OFFSET('Hygiene Data'!$H$13,0,10*ROW('Hygiene Data'!H112))="","",OFFSET('Hygiene Data'!$H$13,0,10*ROW('Hygiene Data'!H112)))</f>
        <v/>
      </c>
      <c r="ED118" s="369" t="str">
        <f ca="1">+IF(OFFSET('Hygiene Data'!$I$11,0,10*ROW('Hygiene Data'!I112))="","",OFFSET('Hygiene Data'!$I$11,0,10*ROW('Hygiene Data'!I112)))</f>
        <v/>
      </c>
      <c r="EE118" s="369" t="str">
        <f ca="1">+IF(OFFSET('Hygiene Data'!$I$12,0,10*ROW('Hygiene Data'!I112))="","",OFFSET('Hygiene Data'!$I$12,0,10*ROW('Hygiene Data'!I112)))</f>
        <v/>
      </c>
      <c r="EF118" s="369" t="str">
        <f ca="1">+IF(OFFSET('Hygiene Data'!$I$13,0,10*ROW('Hygiene Data'!I112))="","",OFFSET('Hygiene Data'!$I$13,0,10*ROW('Hygiene Data'!I112)))</f>
        <v/>
      </c>
    </row>
    <row r="119" spans="1:136" x14ac:dyDescent="0.25">
      <c r="A119" s="478" t="str">
        <f ca="1">+IF(OFFSET('Water Data'!$B$2,0,10*ROW('Water Data'!E113))="","",OFFSET('Water Data'!$B$2,0,10*ROW('Water Data'!E113)))</f>
        <v/>
      </c>
      <c r="B119" s="47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5" t="str">
        <f t="shared" ca="1" si="1"/>
        <v/>
      </c>
      <c r="D119" s="50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9" t="str">
        <f ca="1">+IF(OFFSET('Water Data'!$D$27,0,10*ROW('Water Data'!D113))="","",OFFSET('Water Data'!$D$27,0,10*ROW('Water Data'!D113)))</f>
        <v/>
      </c>
      <c r="BT119" s="369" t="str">
        <f ca="1">+IF(OFFSET('Water Data'!$D$28,0,10*ROW('Water Data'!D113))="","",OFFSET('Water Data'!$D$28,0,10*ROW('Water Data'!D113)))</f>
        <v/>
      </c>
      <c r="BU119" s="369" t="str">
        <f ca="1">+IF(OFFSET('Water Data'!$D$29,0,10*ROW('Water Data'!D113))="","",OFFSET('Water Data'!$D$29,0,10*ROW('Water Data'!D113)))</f>
        <v/>
      </c>
      <c r="BV119" s="369" t="str">
        <f ca="1">+IF(OFFSET('Water Data'!$E$27,0,10*ROW('Water Data'!E113))="","",OFFSET('Water Data'!$E$27,0,10*ROW('Water Data'!E113)))</f>
        <v/>
      </c>
      <c r="BW119" s="369" t="str">
        <f ca="1">+IF(OFFSET('Water Data'!$E$28,0,10*ROW('Water Data'!E113))="","",OFFSET('Water Data'!$E$28,0,10*ROW('Water Data'!E113)))</f>
        <v/>
      </c>
      <c r="BX119" s="369" t="str">
        <f ca="1">+IF(OFFSET('Water Data'!$E$29,0,10*ROW('Water Data'!E113))="","",OFFSET('Water Data'!$E$29,0,10*ROW('Water Data'!E113)))</f>
        <v/>
      </c>
      <c r="BY119" s="369" t="str">
        <f ca="1">+IF(OFFSET('Water Data'!$F$27,0,10*ROW('Water Data'!F113))="","",OFFSET('Water Data'!$F$27,0,10*ROW('Water Data'!F113)))</f>
        <v/>
      </c>
      <c r="BZ119" s="369" t="str">
        <f ca="1">+IF(OFFSET('Water Data'!$F$28,0,10*ROW('Water Data'!F113))="","",OFFSET('Water Data'!$F$28,0,10*ROW('Water Data'!F113)))</f>
        <v/>
      </c>
      <c r="CA119" s="369" t="str">
        <f ca="1">+IF(OFFSET('Water Data'!$F$29,0,10*ROW('Water Data'!F113))="","",OFFSET('Water Data'!$F$29,0,10*ROW('Water Data'!F113)))</f>
        <v/>
      </c>
      <c r="CB119" s="369" t="str">
        <f ca="1">+IF(OFFSET('Water Data'!$G$27,0,10*ROW('Water Data'!G113))="","",OFFSET('Water Data'!$G$27,0,10*ROW('Water Data'!G113)))</f>
        <v/>
      </c>
      <c r="CC119" s="369" t="str">
        <f ca="1">+IF(OFFSET('Water Data'!$G$28,0,10*ROW('Water Data'!G113))="","",OFFSET('Water Data'!$G$28,0,10*ROW('Water Data'!G113)))</f>
        <v/>
      </c>
      <c r="CD119" s="369" t="str">
        <f ca="1">+IF(OFFSET('Water Data'!$G$29,0,10*ROW('Water Data'!G113))="","",OFFSET('Water Data'!$G$29,0,10*ROW('Water Data'!G113)))</f>
        <v/>
      </c>
      <c r="CE119" s="369" t="str">
        <f ca="1">+IF(OFFSET('Water Data'!$H$27,0,10*ROW('Water Data'!H113))="","",OFFSET('Water Data'!$H$27,0,10*ROW('Water Data'!H113)))</f>
        <v/>
      </c>
      <c r="CF119" s="369" t="str">
        <f ca="1">+IF(OFFSET('Water Data'!$H$28,0,10*ROW('Water Data'!H113))="","",OFFSET('Water Data'!$H$28,0,10*ROW('Water Data'!H113)))</f>
        <v/>
      </c>
      <c r="CG119" s="369" t="str">
        <f ca="1">+IF(OFFSET('Water Data'!$H$29,0,10*ROW('Water Data'!H113))="","",OFFSET('Water Data'!$H$29,0,10*ROW('Water Data'!H113)))</f>
        <v/>
      </c>
      <c r="CH119" s="369" t="str">
        <f ca="1">+IF(OFFSET('Water Data'!$I$27,0,10*ROW('Water Data'!I113))="","",OFFSET('Water Data'!$I$27,0,10*ROW('Water Data'!I113)))</f>
        <v/>
      </c>
      <c r="CI119" s="369" t="str">
        <f ca="1">+IF(OFFSET('Water Data'!$I$28,0,10*ROW('Water Data'!I113))="","",OFFSET('Water Data'!$I$28,0,10*ROW('Water Data'!I113)))</f>
        <v/>
      </c>
      <c r="CJ119" s="369" t="str">
        <f ca="1">+IF(OFFSET('Water Data'!$I$29,0,10*ROW('Water Data'!I113))="","",OFFSET('Water Data'!$I$29,0,10*ROW('Water Data'!I113)))</f>
        <v/>
      </c>
      <c r="CK119" s="369" t="str">
        <f ca="1">+IF(OFFSET('Sanitation Data'!$D$28,0,10*ROW('Sanitation Data'!D113))="","",OFFSET('Sanitation Data'!$D$28,0,10*ROW('Sanitation Data'!D113)))</f>
        <v/>
      </c>
      <c r="CL119" s="369" t="str">
        <f ca="1">+IF(OFFSET('Sanitation Data'!$D$29,0,10*ROW('Sanitation Data'!D113))="","",OFFSET('Sanitation Data'!$D$29,0,10*ROW('Sanitation Data'!D113)))</f>
        <v/>
      </c>
      <c r="CM119" s="369" t="str">
        <f ca="1">+IF(OFFSET('Sanitation Data'!$D$30,0,10*ROW('Sanitation Data'!D113))="","",OFFSET('Sanitation Data'!$D$30,0,10*ROW('Sanitation Data'!D113)))</f>
        <v/>
      </c>
      <c r="CN119" s="369" t="str">
        <f ca="1">+IF(OFFSET('Sanitation Data'!$D$31,0,10*ROW('Sanitation Data'!D113))="","",OFFSET('Sanitation Data'!$D$31,0,10*ROW('Sanitation Data'!D113)))</f>
        <v/>
      </c>
      <c r="CO119" s="369" t="str">
        <f ca="1">+IF(OFFSET('Sanitation Data'!$D$32,0,10*ROW('Sanitation Data'!D113))="","",OFFSET('Sanitation Data'!$D$32,0,10*ROW('Sanitation Data'!D113)))</f>
        <v/>
      </c>
      <c r="CP119" s="369" t="str">
        <f ca="1">+IF(OFFSET('Sanitation Data'!$E$28,0,10*ROW('Sanitation Data'!E113))="","",OFFSET('Sanitation Data'!$E$28,0,10*ROW('Sanitation Data'!E113)))</f>
        <v/>
      </c>
      <c r="CQ119" s="369" t="str">
        <f ca="1">+IF(OFFSET('Sanitation Data'!$E$29,0,10*ROW('Sanitation Data'!E113))="","",OFFSET('Sanitation Data'!$E$29,0,10*ROW('Sanitation Data'!E113)))</f>
        <v/>
      </c>
      <c r="CR119" s="369" t="str">
        <f ca="1">+IF(OFFSET('Sanitation Data'!$E$30,0,10*ROW('Sanitation Data'!E113))="","",OFFSET('Sanitation Data'!$E$30,0,10*ROW('Sanitation Data'!E113)))</f>
        <v/>
      </c>
      <c r="CS119" s="369" t="str">
        <f ca="1">+IF(OFFSET('Sanitation Data'!$E$31,0,10*ROW('Sanitation Data'!E113))="","",OFFSET('Sanitation Data'!$E$31,0,10*ROW('Sanitation Data'!E113)))</f>
        <v/>
      </c>
      <c r="CT119" s="369" t="str">
        <f ca="1">+IF(OFFSET('Sanitation Data'!$E$32,0,10*ROW('Sanitation Data'!E113))="","",OFFSET('Sanitation Data'!$E$32,0,10*ROW('Sanitation Data'!E113)))</f>
        <v/>
      </c>
      <c r="CU119" s="369" t="str">
        <f ca="1">+IF(OFFSET('Sanitation Data'!$F$28,0,10*ROW('Sanitation Data'!F113))="","",OFFSET('Sanitation Data'!$F$28,0,10*ROW('Sanitation Data'!F113)))</f>
        <v/>
      </c>
      <c r="CV119" s="369" t="str">
        <f ca="1">+IF(OFFSET('Sanitation Data'!$F$29,0,10*ROW('Sanitation Data'!F113))="","",OFFSET('Sanitation Data'!$F$29,0,10*ROW('Sanitation Data'!F113)))</f>
        <v/>
      </c>
      <c r="CW119" s="369" t="str">
        <f ca="1">+IF(OFFSET('Sanitation Data'!$F$30,0,10*ROW('Sanitation Data'!F113))="","",OFFSET('Sanitation Data'!$F$30,0,10*ROW('Sanitation Data'!F113)))</f>
        <v/>
      </c>
      <c r="CX119" s="369" t="str">
        <f ca="1">+IF(OFFSET('Sanitation Data'!$F$31,0,10*ROW('Sanitation Data'!F113))="","",OFFSET('Sanitation Data'!$F$31,0,10*ROW('Sanitation Data'!F113)))</f>
        <v/>
      </c>
      <c r="CY119" s="369" t="str">
        <f ca="1">+IF(OFFSET('Sanitation Data'!$F$32,0,10*ROW('Sanitation Data'!F113))="","",OFFSET('Sanitation Data'!$F$32,0,10*ROW('Sanitation Data'!F113)))</f>
        <v/>
      </c>
      <c r="CZ119" s="369" t="str">
        <f ca="1">+IF(OFFSET('Sanitation Data'!$G$28,0,10*ROW('Sanitation Data'!G113))="","",OFFSET('Sanitation Data'!$G$28,0,10*ROW('Sanitation Data'!G113)))</f>
        <v/>
      </c>
      <c r="DA119" s="369" t="str">
        <f ca="1">+IF(OFFSET('Sanitation Data'!$G$29,0,10*ROW('Sanitation Data'!G113))="","",OFFSET('Sanitation Data'!$G$29,0,10*ROW('Sanitation Data'!G113)))</f>
        <v/>
      </c>
      <c r="DB119" s="369" t="str">
        <f ca="1">+IF(OFFSET('Sanitation Data'!$G$30,0,10*ROW('Sanitation Data'!G113))="","",OFFSET('Sanitation Data'!$G$30,0,10*ROW('Sanitation Data'!G113)))</f>
        <v/>
      </c>
      <c r="DC119" s="369" t="str">
        <f ca="1">+IF(OFFSET('Sanitation Data'!$G$31,0,10*ROW('Sanitation Data'!G113))="","",OFFSET('Sanitation Data'!$G$31,0,10*ROW('Sanitation Data'!G113)))</f>
        <v/>
      </c>
      <c r="DD119" s="369" t="str">
        <f ca="1">+IF(OFFSET('Sanitation Data'!$G$32,0,10*ROW('Sanitation Data'!G113))="","",OFFSET('Sanitation Data'!$G$32,0,10*ROW('Sanitation Data'!G113)))</f>
        <v/>
      </c>
      <c r="DE119" s="369" t="str">
        <f ca="1">+IF(OFFSET('Sanitation Data'!$H$28,0,10*ROW('Sanitation Data'!H113))="","",OFFSET('Sanitation Data'!$H$28,0,10*ROW('Sanitation Data'!H113)))</f>
        <v/>
      </c>
      <c r="DF119" s="369" t="str">
        <f ca="1">+IF(OFFSET('Sanitation Data'!$H$29,0,10*ROW('Sanitation Data'!H113))="","",OFFSET('Sanitation Data'!$H$29,0,10*ROW('Sanitation Data'!H113)))</f>
        <v/>
      </c>
      <c r="DG119" s="369" t="str">
        <f ca="1">+IF(OFFSET('Sanitation Data'!$H$30,0,10*ROW('Sanitation Data'!H113))="","",OFFSET('Sanitation Data'!$H$30,0,10*ROW('Sanitation Data'!H113)))</f>
        <v/>
      </c>
      <c r="DH119" s="369" t="str">
        <f ca="1">+IF(OFFSET('Sanitation Data'!$H$31,0,10*ROW('Sanitation Data'!H113))="","",OFFSET('Sanitation Data'!$H$31,0,10*ROW('Sanitation Data'!H113)))</f>
        <v/>
      </c>
      <c r="DI119" s="369" t="str">
        <f ca="1">+IF(OFFSET('Sanitation Data'!$H$32,0,10*ROW('Sanitation Data'!H113))="","",OFFSET('Sanitation Data'!$H$32,0,10*ROW('Sanitation Data'!H113)))</f>
        <v/>
      </c>
      <c r="DJ119" s="369" t="str">
        <f ca="1">+IF(OFFSET('Sanitation Data'!$I$28,0,10*ROW('Sanitation Data'!I113))="","",OFFSET('Sanitation Data'!$I$28,0,10*ROW('Sanitation Data'!I113)))</f>
        <v/>
      </c>
      <c r="DK119" s="369" t="str">
        <f ca="1">+IF(OFFSET('Sanitation Data'!$I$29,0,10*ROW('Sanitation Data'!I113))="","",OFFSET('Sanitation Data'!$I$29,0,10*ROW('Sanitation Data'!I113)))</f>
        <v/>
      </c>
      <c r="DL119" s="369" t="str">
        <f ca="1">+IF(OFFSET('Sanitation Data'!$I$30,0,10*ROW('Sanitation Data'!I113))="","",OFFSET('Sanitation Data'!$I$30,0,10*ROW('Sanitation Data'!I113)))</f>
        <v/>
      </c>
      <c r="DM119" s="369" t="str">
        <f ca="1">+IF(OFFSET('Sanitation Data'!$I$31,0,10*ROW('Sanitation Data'!I113))="","",OFFSET('Sanitation Data'!$I$31,0,10*ROW('Sanitation Data'!I113)))</f>
        <v/>
      </c>
      <c r="DN119" s="369" t="str">
        <f ca="1">+IF(OFFSET('Sanitation Data'!$I$32,0,10*ROW('Sanitation Data'!I113))="","",OFFSET('Sanitation Data'!$I$32,0,10*ROW('Sanitation Data'!I113)))</f>
        <v/>
      </c>
      <c r="DO119" s="369" t="str">
        <f ca="1">+IF(OFFSET('Hygiene Data'!$D$11,0,10*ROW('Hygiene Data'!D113))="","",OFFSET('Hygiene Data'!$D$11,0,10*ROW('Hygiene Data'!D113)))</f>
        <v/>
      </c>
      <c r="DP119" s="369" t="str">
        <f ca="1">+IF(OFFSET('Hygiene Data'!$D$12,0,10*ROW('Hygiene Data'!D113))="","",OFFSET('Hygiene Data'!$D$12,0,10*ROW('Hygiene Data'!D113)))</f>
        <v/>
      </c>
      <c r="DQ119" s="369" t="str">
        <f ca="1">+IF(OFFSET('Hygiene Data'!$D$13,0,10*ROW('Hygiene Data'!D113))="","",OFFSET('Hygiene Data'!$D$13,0,10*ROW('Hygiene Data'!D113)))</f>
        <v/>
      </c>
      <c r="DR119" s="369" t="str">
        <f ca="1">+IF(OFFSET('Hygiene Data'!$E$11,0,10*ROW('Hygiene Data'!E113))="","",OFFSET('Hygiene Data'!$E$11,0,10*ROW('Hygiene Data'!E113)))</f>
        <v/>
      </c>
      <c r="DS119" s="369" t="str">
        <f ca="1">+IF(OFFSET('Hygiene Data'!$E$12,0,10*ROW('Hygiene Data'!E113))="","",OFFSET('Hygiene Data'!$E$12,0,10*ROW('Hygiene Data'!E113)))</f>
        <v/>
      </c>
      <c r="DT119" s="369" t="str">
        <f ca="1">+IF(OFFSET('Hygiene Data'!$E$13,0,10*ROW('Hygiene Data'!E113))="","",OFFSET('Hygiene Data'!$E$13,0,10*ROW('Hygiene Data'!E113)))</f>
        <v/>
      </c>
      <c r="DU119" s="369" t="str">
        <f ca="1">+IF(OFFSET('Hygiene Data'!$F$11,0,10*ROW('Hygiene Data'!F113))="","",OFFSET('Hygiene Data'!$F$11,0,10*ROW('Hygiene Data'!F113)))</f>
        <v/>
      </c>
      <c r="DV119" s="369" t="str">
        <f ca="1">+IF(OFFSET('Hygiene Data'!$F$12,0,10*ROW('Hygiene Data'!F113))="","",OFFSET('Hygiene Data'!$F$12,0,10*ROW('Hygiene Data'!F113)))</f>
        <v/>
      </c>
      <c r="DW119" s="369" t="str">
        <f ca="1">+IF(OFFSET('Hygiene Data'!$F$13,0,10*ROW('Hygiene Data'!F113))="","",OFFSET('Hygiene Data'!$F$13,0,10*ROW('Hygiene Data'!F113)))</f>
        <v/>
      </c>
      <c r="DX119" s="369" t="str">
        <f ca="1">+IF(OFFSET('Hygiene Data'!$G$11,0,10*ROW('Hygiene Data'!G113))="","",OFFSET('Hygiene Data'!$G$11,0,10*ROW('Hygiene Data'!G113)))</f>
        <v/>
      </c>
      <c r="DY119" s="369" t="str">
        <f ca="1">+IF(OFFSET('Hygiene Data'!$G$12,0,10*ROW('Hygiene Data'!G113))="","",OFFSET('Hygiene Data'!$G$12,0,10*ROW('Hygiene Data'!G113)))</f>
        <v/>
      </c>
      <c r="DZ119" s="369" t="str">
        <f ca="1">+IF(OFFSET('Hygiene Data'!$G$13,0,10*ROW('Hygiene Data'!G113))="","",OFFSET('Hygiene Data'!$G$13,0,10*ROW('Hygiene Data'!G113)))</f>
        <v/>
      </c>
      <c r="EA119" s="369" t="str">
        <f ca="1">+IF(OFFSET('Hygiene Data'!$H$11,0,10*ROW('Hygiene Data'!H113))="","",OFFSET('Hygiene Data'!$H$11,0,10*ROW('Hygiene Data'!H113)))</f>
        <v/>
      </c>
      <c r="EB119" s="369" t="str">
        <f ca="1">+IF(OFFSET('Hygiene Data'!$H$12,0,10*ROW('Hygiene Data'!H113))="","",OFFSET('Hygiene Data'!$H$12,0,10*ROW('Hygiene Data'!H113)))</f>
        <v/>
      </c>
      <c r="EC119" s="369" t="str">
        <f ca="1">+IF(OFFSET('Hygiene Data'!$H$13,0,10*ROW('Hygiene Data'!H113))="","",OFFSET('Hygiene Data'!$H$13,0,10*ROW('Hygiene Data'!H113)))</f>
        <v/>
      </c>
      <c r="ED119" s="369" t="str">
        <f ca="1">+IF(OFFSET('Hygiene Data'!$I$11,0,10*ROW('Hygiene Data'!I113))="","",OFFSET('Hygiene Data'!$I$11,0,10*ROW('Hygiene Data'!I113)))</f>
        <v/>
      </c>
      <c r="EE119" s="369" t="str">
        <f ca="1">+IF(OFFSET('Hygiene Data'!$I$12,0,10*ROW('Hygiene Data'!I113))="","",OFFSET('Hygiene Data'!$I$12,0,10*ROW('Hygiene Data'!I113)))</f>
        <v/>
      </c>
      <c r="EF119" s="369" t="str">
        <f ca="1">+IF(OFFSET('Hygiene Data'!$I$13,0,10*ROW('Hygiene Data'!I113))="","",OFFSET('Hygiene Data'!$I$13,0,10*ROW('Hygiene Data'!I113)))</f>
        <v/>
      </c>
    </row>
    <row r="120" spans="1:136" x14ac:dyDescent="0.25">
      <c r="A120" s="478" t="str">
        <f ca="1">+IF(OFFSET('Water Data'!$B$2,0,10*ROW('Water Data'!E114))="","",OFFSET('Water Data'!$B$2,0,10*ROW('Water Data'!E114)))</f>
        <v/>
      </c>
      <c r="B120" s="47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5" t="str">
        <f t="shared" ca="1" si="1"/>
        <v/>
      </c>
      <c r="D120" s="50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9" t="str">
        <f ca="1">+IF(OFFSET('Water Data'!$D$27,0,10*ROW('Water Data'!D114))="","",OFFSET('Water Data'!$D$27,0,10*ROW('Water Data'!D114)))</f>
        <v/>
      </c>
      <c r="BT120" s="369" t="str">
        <f ca="1">+IF(OFFSET('Water Data'!$D$28,0,10*ROW('Water Data'!D114))="","",OFFSET('Water Data'!$D$28,0,10*ROW('Water Data'!D114)))</f>
        <v/>
      </c>
      <c r="BU120" s="369" t="str">
        <f ca="1">+IF(OFFSET('Water Data'!$D$29,0,10*ROW('Water Data'!D114))="","",OFFSET('Water Data'!$D$29,0,10*ROW('Water Data'!D114)))</f>
        <v/>
      </c>
      <c r="BV120" s="369" t="str">
        <f ca="1">+IF(OFFSET('Water Data'!$E$27,0,10*ROW('Water Data'!E114))="","",OFFSET('Water Data'!$E$27,0,10*ROW('Water Data'!E114)))</f>
        <v/>
      </c>
      <c r="BW120" s="369" t="str">
        <f ca="1">+IF(OFFSET('Water Data'!$E$28,0,10*ROW('Water Data'!E114))="","",OFFSET('Water Data'!$E$28,0,10*ROW('Water Data'!E114)))</f>
        <v/>
      </c>
      <c r="BX120" s="369" t="str">
        <f ca="1">+IF(OFFSET('Water Data'!$E$29,0,10*ROW('Water Data'!E114))="","",OFFSET('Water Data'!$E$29,0,10*ROW('Water Data'!E114)))</f>
        <v/>
      </c>
      <c r="BY120" s="369" t="str">
        <f ca="1">+IF(OFFSET('Water Data'!$F$27,0,10*ROW('Water Data'!F114))="","",OFFSET('Water Data'!$F$27,0,10*ROW('Water Data'!F114)))</f>
        <v/>
      </c>
      <c r="BZ120" s="369" t="str">
        <f ca="1">+IF(OFFSET('Water Data'!$F$28,0,10*ROW('Water Data'!F114))="","",OFFSET('Water Data'!$F$28,0,10*ROW('Water Data'!F114)))</f>
        <v/>
      </c>
      <c r="CA120" s="369" t="str">
        <f ca="1">+IF(OFFSET('Water Data'!$F$29,0,10*ROW('Water Data'!F114))="","",OFFSET('Water Data'!$F$29,0,10*ROW('Water Data'!F114)))</f>
        <v/>
      </c>
      <c r="CB120" s="369" t="str">
        <f ca="1">+IF(OFFSET('Water Data'!$G$27,0,10*ROW('Water Data'!G114))="","",OFFSET('Water Data'!$G$27,0,10*ROW('Water Data'!G114)))</f>
        <v/>
      </c>
      <c r="CC120" s="369" t="str">
        <f ca="1">+IF(OFFSET('Water Data'!$G$28,0,10*ROW('Water Data'!G114))="","",OFFSET('Water Data'!$G$28,0,10*ROW('Water Data'!G114)))</f>
        <v/>
      </c>
      <c r="CD120" s="369" t="str">
        <f ca="1">+IF(OFFSET('Water Data'!$G$29,0,10*ROW('Water Data'!G114))="","",OFFSET('Water Data'!$G$29,0,10*ROW('Water Data'!G114)))</f>
        <v/>
      </c>
      <c r="CE120" s="369" t="str">
        <f ca="1">+IF(OFFSET('Water Data'!$H$27,0,10*ROW('Water Data'!H114))="","",OFFSET('Water Data'!$H$27,0,10*ROW('Water Data'!H114)))</f>
        <v/>
      </c>
      <c r="CF120" s="369" t="str">
        <f ca="1">+IF(OFFSET('Water Data'!$H$28,0,10*ROW('Water Data'!H114))="","",OFFSET('Water Data'!$H$28,0,10*ROW('Water Data'!H114)))</f>
        <v/>
      </c>
      <c r="CG120" s="369" t="str">
        <f ca="1">+IF(OFFSET('Water Data'!$H$29,0,10*ROW('Water Data'!H114))="","",OFFSET('Water Data'!$H$29,0,10*ROW('Water Data'!H114)))</f>
        <v/>
      </c>
      <c r="CH120" s="369" t="str">
        <f ca="1">+IF(OFFSET('Water Data'!$I$27,0,10*ROW('Water Data'!I114))="","",OFFSET('Water Data'!$I$27,0,10*ROW('Water Data'!I114)))</f>
        <v/>
      </c>
      <c r="CI120" s="369" t="str">
        <f ca="1">+IF(OFFSET('Water Data'!$I$28,0,10*ROW('Water Data'!I114))="","",OFFSET('Water Data'!$I$28,0,10*ROW('Water Data'!I114)))</f>
        <v/>
      </c>
      <c r="CJ120" s="369" t="str">
        <f ca="1">+IF(OFFSET('Water Data'!$I$29,0,10*ROW('Water Data'!I114))="","",OFFSET('Water Data'!$I$29,0,10*ROW('Water Data'!I114)))</f>
        <v/>
      </c>
      <c r="CK120" s="369" t="str">
        <f ca="1">+IF(OFFSET('Sanitation Data'!$D$28,0,10*ROW('Sanitation Data'!D114))="","",OFFSET('Sanitation Data'!$D$28,0,10*ROW('Sanitation Data'!D114)))</f>
        <v/>
      </c>
      <c r="CL120" s="369" t="str">
        <f ca="1">+IF(OFFSET('Sanitation Data'!$D$29,0,10*ROW('Sanitation Data'!D114))="","",OFFSET('Sanitation Data'!$D$29,0,10*ROW('Sanitation Data'!D114)))</f>
        <v/>
      </c>
      <c r="CM120" s="369" t="str">
        <f ca="1">+IF(OFFSET('Sanitation Data'!$D$30,0,10*ROW('Sanitation Data'!D114))="","",OFFSET('Sanitation Data'!$D$30,0,10*ROW('Sanitation Data'!D114)))</f>
        <v/>
      </c>
      <c r="CN120" s="369" t="str">
        <f ca="1">+IF(OFFSET('Sanitation Data'!$D$31,0,10*ROW('Sanitation Data'!D114))="","",OFFSET('Sanitation Data'!$D$31,0,10*ROW('Sanitation Data'!D114)))</f>
        <v/>
      </c>
      <c r="CO120" s="369" t="str">
        <f ca="1">+IF(OFFSET('Sanitation Data'!$D$32,0,10*ROW('Sanitation Data'!D114))="","",OFFSET('Sanitation Data'!$D$32,0,10*ROW('Sanitation Data'!D114)))</f>
        <v/>
      </c>
      <c r="CP120" s="369" t="str">
        <f ca="1">+IF(OFFSET('Sanitation Data'!$E$28,0,10*ROW('Sanitation Data'!E114))="","",OFFSET('Sanitation Data'!$E$28,0,10*ROW('Sanitation Data'!E114)))</f>
        <v/>
      </c>
      <c r="CQ120" s="369" t="str">
        <f ca="1">+IF(OFFSET('Sanitation Data'!$E$29,0,10*ROW('Sanitation Data'!E114))="","",OFFSET('Sanitation Data'!$E$29,0,10*ROW('Sanitation Data'!E114)))</f>
        <v/>
      </c>
      <c r="CR120" s="369" t="str">
        <f ca="1">+IF(OFFSET('Sanitation Data'!$E$30,0,10*ROW('Sanitation Data'!E114))="","",OFFSET('Sanitation Data'!$E$30,0,10*ROW('Sanitation Data'!E114)))</f>
        <v/>
      </c>
      <c r="CS120" s="369" t="str">
        <f ca="1">+IF(OFFSET('Sanitation Data'!$E$31,0,10*ROW('Sanitation Data'!E114))="","",OFFSET('Sanitation Data'!$E$31,0,10*ROW('Sanitation Data'!E114)))</f>
        <v/>
      </c>
      <c r="CT120" s="369" t="str">
        <f ca="1">+IF(OFFSET('Sanitation Data'!$E$32,0,10*ROW('Sanitation Data'!E114))="","",OFFSET('Sanitation Data'!$E$32,0,10*ROW('Sanitation Data'!E114)))</f>
        <v/>
      </c>
      <c r="CU120" s="369" t="str">
        <f ca="1">+IF(OFFSET('Sanitation Data'!$F$28,0,10*ROW('Sanitation Data'!F114))="","",OFFSET('Sanitation Data'!$F$28,0,10*ROW('Sanitation Data'!F114)))</f>
        <v/>
      </c>
      <c r="CV120" s="369" t="str">
        <f ca="1">+IF(OFFSET('Sanitation Data'!$F$29,0,10*ROW('Sanitation Data'!F114))="","",OFFSET('Sanitation Data'!$F$29,0,10*ROW('Sanitation Data'!F114)))</f>
        <v/>
      </c>
      <c r="CW120" s="369" t="str">
        <f ca="1">+IF(OFFSET('Sanitation Data'!$F$30,0,10*ROW('Sanitation Data'!F114))="","",OFFSET('Sanitation Data'!$F$30,0,10*ROW('Sanitation Data'!F114)))</f>
        <v/>
      </c>
      <c r="CX120" s="369" t="str">
        <f ca="1">+IF(OFFSET('Sanitation Data'!$F$31,0,10*ROW('Sanitation Data'!F114))="","",OFFSET('Sanitation Data'!$F$31,0,10*ROW('Sanitation Data'!F114)))</f>
        <v/>
      </c>
      <c r="CY120" s="369" t="str">
        <f ca="1">+IF(OFFSET('Sanitation Data'!$F$32,0,10*ROW('Sanitation Data'!F114))="","",OFFSET('Sanitation Data'!$F$32,0,10*ROW('Sanitation Data'!F114)))</f>
        <v/>
      </c>
      <c r="CZ120" s="369" t="str">
        <f ca="1">+IF(OFFSET('Sanitation Data'!$G$28,0,10*ROW('Sanitation Data'!G114))="","",OFFSET('Sanitation Data'!$G$28,0,10*ROW('Sanitation Data'!G114)))</f>
        <v/>
      </c>
      <c r="DA120" s="369" t="str">
        <f ca="1">+IF(OFFSET('Sanitation Data'!$G$29,0,10*ROW('Sanitation Data'!G114))="","",OFFSET('Sanitation Data'!$G$29,0,10*ROW('Sanitation Data'!G114)))</f>
        <v/>
      </c>
      <c r="DB120" s="369" t="str">
        <f ca="1">+IF(OFFSET('Sanitation Data'!$G$30,0,10*ROW('Sanitation Data'!G114))="","",OFFSET('Sanitation Data'!$G$30,0,10*ROW('Sanitation Data'!G114)))</f>
        <v/>
      </c>
      <c r="DC120" s="369" t="str">
        <f ca="1">+IF(OFFSET('Sanitation Data'!$G$31,0,10*ROW('Sanitation Data'!G114))="","",OFFSET('Sanitation Data'!$G$31,0,10*ROW('Sanitation Data'!G114)))</f>
        <v/>
      </c>
      <c r="DD120" s="369" t="str">
        <f ca="1">+IF(OFFSET('Sanitation Data'!$G$32,0,10*ROW('Sanitation Data'!G114))="","",OFFSET('Sanitation Data'!$G$32,0,10*ROW('Sanitation Data'!G114)))</f>
        <v/>
      </c>
      <c r="DE120" s="369" t="str">
        <f ca="1">+IF(OFFSET('Sanitation Data'!$H$28,0,10*ROW('Sanitation Data'!H114))="","",OFFSET('Sanitation Data'!$H$28,0,10*ROW('Sanitation Data'!H114)))</f>
        <v/>
      </c>
      <c r="DF120" s="369" t="str">
        <f ca="1">+IF(OFFSET('Sanitation Data'!$H$29,0,10*ROW('Sanitation Data'!H114))="","",OFFSET('Sanitation Data'!$H$29,0,10*ROW('Sanitation Data'!H114)))</f>
        <v/>
      </c>
      <c r="DG120" s="369" t="str">
        <f ca="1">+IF(OFFSET('Sanitation Data'!$H$30,0,10*ROW('Sanitation Data'!H114))="","",OFFSET('Sanitation Data'!$H$30,0,10*ROW('Sanitation Data'!H114)))</f>
        <v/>
      </c>
      <c r="DH120" s="369" t="str">
        <f ca="1">+IF(OFFSET('Sanitation Data'!$H$31,0,10*ROW('Sanitation Data'!H114))="","",OFFSET('Sanitation Data'!$H$31,0,10*ROW('Sanitation Data'!H114)))</f>
        <v/>
      </c>
      <c r="DI120" s="369" t="str">
        <f ca="1">+IF(OFFSET('Sanitation Data'!$H$32,0,10*ROW('Sanitation Data'!H114))="","",OFFSET('Sanitation Data'!$H$32,0,10*ROW('Sanitation Data'!H114)))</f>
        <v/>
      </c>
      <c r="DJ120" s="369" t="str">
        <f ca="1">+IF(OFFSET('Sanitation Data'!$I$28,0,10*ROW('Sanitation Data'!I114))="","",OFFSET('Sanitation Data'!$I$28,0,10*ROW('Sanitation Data'!I114)))</f>
        <v/>
      </c>
      <c r="DK120" s="369" t="str">
        <f ca="1">+IF(OFFSET('Sanitation Data'!$I$29,0,10*ROW('Sanitation Data'!I114))="","",OFFSET('Sanitation Data'!$I$29,0,10*ROW('Sanitation Data'!I114)))</f>
        <v/>
      </c>
      <c r="DL120" s="369" t="str">
        <f ca="1">+IF(OFFSET('Sanitation Data'!$I$30,0,10*ROW('Sanitation Data'!I114))="","",OFFSET('Sanitation Data'!$I$30,0,10*ROW('Sanitation Data'!I114)))</f>
        <v/>
      </c>
      <c r="DM120" s="369" t="str">
        <f ca="1">+IF(OFFSET('Sanitation Data'!$I$31,0,10*ROW('Sanitation Data'!I114))="","",OFFSET('Sanitation Data'!$I$31,0,10*ROW('Sanitation Data'!I114)))</f>
        <v/>
      </c>
      <c r="DN120" s="369" t="str">
        <f ca="1">+IF(OFFSET('Sanitation Data'!$I$32,0,10*ROW('Sanitation Data'!I114))="","",OFFSET('Sanitation Data'!$I$32,0,10*ROW('Sanitation Data'!I114)))</f>
        <v/>
      </c>
      <c r="DO120" s="369" t="str">
        <f ca="1">+IF(OFFSET('Hygiene Data'!$D$11,0,10*ROW('Hygiene Data'!D114))="","",OFFSET('Hygiene Data'!$D$11,0,10*ROW('Hygiene Data'!D114)))</f>
        <v/>
      </c>
      <c r="DP120" s="369" t="str">
        <f ca="1">+IF(OFFSET('Hygiene Data'!$D$12,0,10*ROW('Hygiene Data'!D114))="","",OFFSET('Hygiene Data'!$D$12,0,10*ROW('Hygiene Data'!D114)))</f>
        <v/>
      </c>
      <c r="DQ120" s="369" t="str">
        <f ca="1">+IF(OFFSET('Hygiene Data'!$D$13,0,10*ROW('Hygiene Data'!D114))="","",OFFSET('Hygiene Data'!$D$13,0,10*ROW('Hygiene Data'!D114)))</f>
        <v/>
      </c>
      <c r="DR120" s="369" t="str">
        <f ca="1">+IF(OFFSET('Hygiene Data'!$E$11,0,10*ROW('Hygiene Data'!E114))="","",OFFSET('Hygiene Data'!$E$11,0,10*ROW('Hygiene Data'!E114)))</f>
        <v/>
      </c>
      <c r="DS120" s="369" t="str">
        <f ca="1">+IF(OFFSET('Hygiene Data'!$E$12,0,10*ROW('Hygiene Data'!E114))="","",OFFSET('Hygiene Data'!$E$12,0,10*ROW('Hygiene Data'!E114)))</f>
        <v/>
      </c>
      <c r="DT120" s="369" t="str">
        <f ca="1">+IF(OFFSET('Hygiene Data'!$E$13,0,10*ROW('Hygiene Data'!E114))="","",OFFSET('Hygiene Data'!$E$13,0,10*ROW('Hygiene Data'!E114)))</f>
        <v/>
      </c>
      <c r="DU120" s="369" t="str">
        <f ca="1">+IF(OFFSET('Hygiene Data'!$F$11,0,10*ROW('Hygiene Data'!F114))="","",OFFSET('Hygiene Data'!$F$11,0,10*ROW('Hygiene Data'!F114)))</f>
        <v/>
      </c>
      <c r="DV120" s="369" t="str">
        <f ca="1">+IF(OFFSET('Hygiene Data'!$F$12,0,10*ROW('Hygiene Data'!F114))="","",OFFSET('Hygiene Data'!$F$12,0,10*ROW('Hygiene Data'!F114)))</f>
        <v/>
      </c>
      <c r="DW120" s="369" t="str">
        <f ca="1">+IF(OFFSET('Hygiene Data'!$F$13,0,10*ROW('Hygiene Data'!F114))="","",OFFSET('Hygiene Data'!$F$13,0,10*ROW('Hygiene Data'!F114)))</f>
        <v/>
      </c>
      <c r="DX120" s="369" t="str">
        <f ca="1">+IF(OFFSET('Hygiene Data'!$G$11,0,10*ROW('Hygiene Data'!G114))="","",OFFSET('Hygiene Data'!$G$11,0,10*ROW('Hygiene Data'!G114)))</f>
        <v/>
      </c>
      <c r="DY120" s="369" t="str">
        <f ca="1">+IF(OFFSET('Hygiene Data'!$G$12,0,10*ROW('Hygiene Data'!G114))="","",OFFSET('Hygiene Data'!$G$12,0,10*ROW('Hygiene Data'!G114)))</f>
        <v/>
      </c>
      <c r="DZ120" s="369" t="str">
        <f ca="1">+IF(OFFSET('Hygiene Data'!$G$13,0,10*ROW('Hygiene Data'!G114))="","",OFFSET('Hygiene Data'!$G$13,0,10*ROW('Hygiene Data'!G114)))</f>
        <v/>
      </c>
      <c r="EA120" s="369" t="str">
        <f ca="1">+IF(OFFSET('Hygiene Data'!$H$11,0,10*ROW('Hygiene Data'!H114))="","",OFFSET('Hygiene Data'!$H$11,0,10*ROW('Hygiene Data'!H114)))</f>
        <v/>
      </c>
      <c r="EB120" s="369" t="str">
        <f ca="1">+IF(OFFSET('Hygiene Data'!$H$12,0,10*ROW('Hygiene Data'!H114))="","",OFFSET('Hygiene Data'!$H$12,0,10*ROW('Hygiene Data'!H114)))</f>
        <v/>
      </c>
      <c r="EC120" s="369" t="str">
        <f ca="1">+IF(OFFSET('Hygiene Data'!$H$13,0,10*ROW('Hygiene Data'!H114))="","",OFFSET('Hygiene Data'!$H$13,0,10*ROW('Hygiene Data'!H114)))</f>
        <v/>
      </c>
      <c r="ED120" s="369" t="str">
        <f ca="1">+IF(OFFSET('Hygiene Data'!$I$11,0,10*ROW('Hygiene Data'!I114))="","",OFFSET('Hygiene Data'!$I$11,0,10*ROW('Hygiene Data'!I114)))</f>
        <v/>
      </c>
      <c r="EE120" s="369" t="str">
        <f ca="1">+IF(OFFSET('Hygiene Data'!$I$12,0,10*ROW('Hygiene Data'!I114))="","",OFFSET('Hygiene Data'!$I$12,0,10*ROW('Hygiene Data'!I114)))</f>
        <v/>
      </c>
      <c r="EF120" s="369" t="str">
        <f ca="1">+IF(OFFSET('Hygiene Data'!$I$13,0,10*ROW('Hygiene Data'!I114))="","",OFFSET('Hygiene Data'!$I$13,0,10*ROW('Hygiene Data'!I114)))</f>
        <v/>
      </c>
    </row>
    <row r="121" spans="1:136" x14ac:dyDescent="0.25">
      <c r="A121" s="478" t="str">
        <f ca="1">+IF(OFFSET('Water Data'!$B$2,0,10*ROW('Water Data'!E115))="","",OFFSET('Water Data'!$B$2,0,10*ROW('Water Data'!E115)))</f>
        <v/>
      </c>
      <c r="B121" s="47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5" t="str">
        <f t="shared" ca="1" si="1"/>
        <v/>
      </c>
      <c r="D121" s="50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9" t="str">
        <f ca="1">+IF(OFFSET('Water Data'!$D$27,0,10*ROW('Water Data'!D115))="","",OFFSET('Water Data'!$D$27,0,10*ROW('Water Data'!D115)))</f>
        <v/>
      </c>
      <c r="BT121" s="369" t="str">
        <f ca="1">+IF(OFFSET('Water Data'!$D$28,0,10*ROW('Water Data'!D115))="","",OFFSET('Water Data'!$D$28,0,10*ROW('Water Data'!D115)))</f>
        <v/>
      </c>
      <c r="BU121" s="369" t="str">
        <f ca="1">+IF(OFFSET('Water Data'!$D$29,0,10*ROW('Water Data'!D115))="","",OFFSET('Water Data'!$D$29,0,10*ROW('Water Data'!D115)))</f>
        <v/>
      </c>
      <c r="BV121" s="369" t="str">
        <f ca="1">+IF(OFFSET('Water Data'!$E$27,0,10*ROW('Water Data'!E115))="","",OFFSET('Water Data'!$E$27,0,10*ROW('Water Data'!E115)))</f>
        <v/>
      </c>
      <c r="BW121" s="369" t="str">
        <f ca="1">+IF(OFFSET('Water Data'!$E$28,0,10*ROW('Water Data'!E115))="","",OFFSET('Water Data'!$E$28,0,10*ROW('Water Data'!E115)))</f>
        <v/>
      </c>
      <c r="BX121" s="369" t="str">
        <f ca="1">+IF(OFFSET('Water Data'!$E$29,0,10*ROW('Water Data'!E115))="","",OFFSET('Water Data'!$E$29,0,10*ROW('Water Data'!E115)))</f>
        <v/>
      </c>
      <c r="BY121" s="369" t="str">
        <f ca="1">+IF(OFFSET('Water Data'!$F$27,0,10*ROW('Water Data'!F115))="","",OFFSET('Water Data'!$F$27,0,10*ROW('Water Data'!F115)))</f>
        <v/>
      </c>
      <c r="BZ121" s="369" t="str">
        <f ca="1">+IF(OFFSET('Water Data'!$F$28,0,10*ROW('Water Data'!F115))="","",OFFSET('Water Data'!$F$28,0,10*ROW('Water Data'!F115)))</f>
        <v/>
      </c>
      <c r="CA121" s="369" t="str">
        <f ca="1">+IF(OFFSET('Water Data'!$F$29,0,10*ROW('Water Data'!F115))="","",OFFSET('Water Data'!$F$29,0,10*ROW('Water Data'!F115)))</f>
        <v/>
      </c>
      <c r="CB121" s="369" t="str">
        <f ca="1">+IF(OFFSET('Water Data'!$G$27,0,10*ROW('Water Data'!G115))="","",OFFSET('Water Data'!$G$27,0,10*ROW('Water Data'!G115)))</f>
        <v/>
      </c>
      <c r="CC121" s="369" t="str">
        <f ca="1">+IF(OFFSET('Water Data'!$G$28,0,10*ROW('Water Data'!G115))="","",OFFSET('Water Data'!$G$28,0,10*ROW('Water Data'!G115)))</f>
        <v/>
      </c>
      <c r="CD121" s="369" t="str">
        <f ca="1">+IF(OFFSET('Water Data'!$G$29,0,10*ROW('Water Data'!G115))="","",OFFSET('Water Data'!$G$29,0,10*ROW('Water Data'!G115)))</f>
        <v/>
      </c>
      <c r="CE121" s="369" t="str">
        <f ca="1">+IF(OFFSET('Water Data'!$H$27,0,10*ROW('Water Data'!H115))="","",OFFSET('Water Data'!$H$27,0,10*ROW('Water Data'!H115)))</f>
        <v/>
      </c>
      <c r="CF121" s="369" t="str">
        <f ca="1">+IF(OFFSET('Water Data'!$H$28,0,10*ROW('Water Data'!H115))="","",OFFSET('Water Data'!$H$28,0,10*ROW('Water Data'!H115)))</f>
        <v/>
      </c>
      <c r="CG121" s="369" t="str">
        <f ca="1">+IF(OFFSET('Water Data'!$H$29,0,10*ROW('Water Data'!H115))="","",OFFSET('Water Data'!$H$29,0,10*ROW('Water Data'!H115)))</f>
        <v/>
      </c>
      <c r="CH121" s="369" t="str">
        <f ca="1">+IF(OFFSET('Water Data'!$I$27,0,10*ROW('Water Data'!I115))="","",OFFSET('Water Data'!$I$27,0,10*ROW('Water Data'!I115)))</f>
        <v/>
      </c>
      <c r="CI121" s="369" t="str">
        <f ca="1">+IF(OFFSET('Water Data'!$I$28,0,10*ROW('Water Data'!I115))="","",OFFSET('Water Data'!$I$28,0,10*ROW('Water Data'!I115)))</f>
        <v/>
      </c>
      <c r="CJ121" s="369" t="str">
        <f ca="1">+IF(OFFSET('Water Data'!$I$29,0,10*ROW('Water Data'!I115))="","",OFFSET('Water Data'!$I$29,0,10*ROW('Water Data'!I115)))</f>
        <v/>
      </c>
      <c r="CK121" s="369" t="str">
        <f ca="1">+IF(OFFSET('Sanitation Data'!$D$28,0,10*ROW('Sanitation Data'!D115))="","",OFFSET('Sanitation Data'!$D$28,0,10*ROW('Sanitation Data'!D115)))</f>
        <v/>
      </c>
      <c r="CL121" s="369" t="str">
        <f ca="1">+IF(OFFSET('Sanitation Data'!$D$29,0,10*ROW('Sanitation Data'!D115))="","",OFFSET('Sanitation Data'!$D$29,0,10*ROW('Sanitation Data'!D115)))</f>
        <v/>
      </c>
      <c r="CM121" s="369" t="str">
        <f ca="1">+IF(OFFSET('Sanitation Data'!$D$30,0,10*ROW('Sanitation Data'!D115))="","",OFFSET('Sanitation Data'!$D$30,0,10*ROW('Sanitation Data'!D115)))</f>
        <v/>
      </c>
      <c r="CN121" s="369" t="str">
        <f ca="1">+IF(OFFSET('Sanitation Data'!$D$31,0,10*ROW('Sanitation Data'!D115))="","",OFFSET('Sanitation Data'!$D$31,0,10*ROW('Sanitation Data'!D115)))</f>
        <v/>
      </c>
      <c r="CO121" s="369" t="str">
        <f ca="1">+IF(OFFSET('Sanitation Data'!$D$32,0,10*ROW('Sanitation Data'!D115))="","",OFFSET('Sanitation Data'!$D$32,0,10*ROW('Sanitation Data'!D115)))</f>
        <v/>
      </c>
      <c r="CP121" s="369" t="str">
        <f ca="1">+IF(OFFSET('Sanitation Data'!$E$28,0,10*ROW('Sanitation Data'!E115))="","",OFFSET('Sanitation Data'!$E$28,0,10*ROW('Sanitation Data'!E115)))</f>
        <v/>
      </c>
      <c r="CQ121" s="369" t="str">
        <f ca="1">+IF(OFFSET('Sanitation Data'!$E$29,0,10*ROW('Sanitation Data'!E115))="","",OFFSET('Sanitation Data'!$E$29,0,10*ROW('Sanitation Data'!E115)))</f>
        <v/>
      </c>
      <c r="CR121" s="369" t="str">
        <f ca="1">+IF(OFFSET('Sanitation Data'!$E$30,0,10*ROW('Sanitation Data'!E115))="","",OFFSET('Sanitation Data'!$E$30,0,10*ROW('Sanitation Data'!E115)))</f>
        <v/>
      </c>
      <c r="CS121" s="369" t="str">
        <f ca="1">+IF(OFFSET('Sanitation Data'!$E$31,0,10*ROW('Sanitation Data'!E115))="","",OFFSET('Sanitation Data'!$E$31,0,10*ROW('Sanitation Data'!E115)))</f>
        <v/>
      </c>
      <c r="CT121" s="369" t="str">
        <f ca="1">+IF(OFFSET('Sanitation Data'!$E$32,0,10*ROW('Sanitation Data'!E115))="","",OFFSET('Sanitation Data'!$E$32,0,10*ROW('Sanitation Data'!E115)))</f>
        <v/>
      </c>
      <c r="CU121" s="369" t="str">
        <f ca="1">+IF(OFFSET('Sanitation Data'!$F$28,0,10*ROW('Sanitation Data'!F115))="","",OFFSET('Sanitation Data'!$F$28,0,10*ROW('Sanitation Data'!F115)))</f>
        <v/>
      </c>
      <c r="CV121" s="369" t="str">
        <f ca="1">+IF(OFFSET('Sanitation Data'!$F$29,0,10*ROW('Sanitation Data'!F115))="","",OFFSET('Sanitation Data'!$F$29,0,10*ROW('Sanitation Data'!F115)))</f>
        <v/>
      </c>
      <c r="CW121" s="369" t="str">
        <f ca="1">+IF(OFFSET('Sanitation Data'!$F$30,0,10*ROW('Sanitation Data'!F115))="","",OFFSET('Sanitation Data'!$F$30,0,10*ROW('Sanitation Data'!F115)))</f>
        <v/>
      </c>
      <c r="CX121" s="369" t="str">
        <f ca="1">+IF(OFFSET('Sanitation Data'!$F$31,0,10*ROW('Sanitation Data'!F115))="","",OFFSET('Sanitation Data'!$F$31,0,10*ROW('Sanitation Data'!F115)))</f>
        <v/>
      </c>
      <c r="CY121" s="369" t="str">
        <f ca="1">+IF(OFFSET('Sanitation Data'!$F$32,0,10*ROW('Sanitation Data'!F115))="","",OFFSET('Sanitation Data'!$F$32,0,10*ROW('Sanitation Data'!F115)))</f>
        <v/>
      </c>
      <c r="CZ121" s="369" t="str">
        <f ca="1">+IF(OFFSET('Sanitation Data'!$G$28,0,10*ROW('Sanitation Data'!G115))="","",OFFSET('Sanitation Data'!$G$28,0,10*ROW('Sanitation Data'!G115)))</f>
        <v/>
      </c>
      <c r="DA121" s="369" t="str">
        <f ca="1">+IF(OFFSET('Sanitation Data'!$G$29,0,10*ROW('Sanitation Data'!G115))="","",OFFSET('Sanitation Data'!$G$29,0,10*ROW('Sanitation Data'!G115)))</f>
        <v/>
      </c>
      <c r="DB121" s="369" t="str">
        <f ca="1">+IF(OFFSET('Sanitation Data'!$G$30,0,10*ROW('Sanitation Data'!G115))="","",OFFSET('Sanitation Data'!$G$30,0,10*ROW('Sanitation Data'!G115)))</f>
        <v/>
      </c>
      <c r="DC121" s="369" t="str">
        <f ca="1">+IF(OFFSET('Sanitation Data'!$G$31,0,10*ROW('Sanitation Data'!G115))="","",OFFSET('Sanitation Data'!$G$31,0,10*ROW('Sanitation Data'!G115)))</f>
        <v/>
      </c>
      <c r="DD121" s="369" t="str">
        <f ca="1">+IF(OFFSET('Sanitation Data'!$G$32,0,10*ROW('Sanitation Data'!G115))="","",OFFSET('Sanitation Data'!$G$32,0,10*ROW('Sanitation Data'!G115)))</f>
        <v/>
      </c>
      <c r="DE121" s="369" t="str">
        <f ca="1">+IF(OFFSET('Sanitation Data'!$H$28,0,10*ROW('Sanitation Data'!H115))="","",OFFSET('Sanitation Data'!$H$28,0,10*ROW('Sanitation Data'!H115)))</f>
        <v/>
      </c>
      <c r="DF121" s="369" t="str">
        <f ca="1">+IF(OFFSET('Sanitation Data'!$H$29,0,10*ROW('Sanitation Data'!H115))="","",OFFSET('Sanitation Data'!$H$29,0,10*ROW('Sanitation Data'!H115)))</f>
        <v/>
      </c>
      <c r="DG121" s="369" t="str">
        <f ca="1">+IF(OFFSET('Sanitation Data'!$H$30,0,10*ROW('Sanitation Data'!H115))="","",OFFSET('Sanitation Data'!$H$30,0,10*ROW('Sanitation Data'!H115)))</f>
        <v/>
      </c>
      <c r="DH121" s="369" t="str">
        <f ca="1">+IF(OFFSET('Sanitation Data'!$H$31,0,10*ROW('Sanitation Data'!H115))="","",OFFSET('Sanitation Data'!$H$31,0,10*ROW('Sanitation Data'!H115)))</f>
        <v/>
      </c>
      <c r="DI121" s="369" t="str">
        <f ca="1">+IF(OFFSET('Sanitation Data'!$H$32,0,10*ROW('Sanitation Data'!H115))="","",OFFSET('Sanitation Data'!$H$32,0,10*ROW('Sanitation Data'!H115)))</f>
        <v/>
      </c>
      <c r="DJ121" s="369" t="str">
        <f ca="1">+IF(OFFSET('Sanitation Data'!$I$28,0,10*ROW('Sanitation Data'!I115))="","",OFFSET('Sanitation Data'!$I$28,0,10*ROW('Sanitation Data'!I115)))</f>
        <v/>
      </c>
      <c r="DK121" s="369" t="str">
        <f ca="1">+IF(OFFSET('Sanitation Data'!$I$29,0,10*ROW('Sanitation Data'!I115))="","",OFFSET('Sanitation Data'!$I$29,0,10*ROW('Sanitation Data'!I115)))</f>
        <v/>
      </c>
      <c r="DL121" s="369" t="str">
        <f ca="1">+IF(OFFSET('Sanitation Data'!$I$30,0,10*ROW('Sanitation Data'!I115))="","",OFFSET('Sanitation Data'!$I$30,0,10*ROW('Sanitation Data'!I115)))</f>
        <v/>
      </c>
      <c r="DM121" s="369" t="str">
        <f ca="1">+IF(OFFSET('Sanitation Data'!$I$31,0,10*ROW('Sanitation Data'!I115))="","",OFFSET('Sanitation Data'!$I$31,0,10*ROW('Sanitation Data'!I115)))</f>
        <v/>
      </c>
      <c r="DN121" s="369" t="str">
        <f ca="1">+IF(OFFSET('Sanitation Data'!$I$32,0,10*ROW('Sanitation Data'!I115))="","",OFFSET('Sanitation Data'!$I$32,0,10*ROW('Sanitation Data'!I115)))</f>
        <v/>
      </c>
      <c r="DO121" s="369" t="str">
        <f ca="1">+IF(OFFSET('Hygiene Data'!$D$11,0,10*ROW('Hygiene Data'!D115))="","",OFFSET('Hygiene Data'!$D$11,0,10*ROW('Hygiene Data'!D115)))</f>
        <v/>
      </c>
      <c r="DP121" s="369" t="str">
        <f ca="1">+IF(OFFSET('Hygiene Data'!$D$12,0,10*ROW('Hygiene Data'!D115))="","",OFFSET('Hygiene Data'!$D$12,0,10*ROW('Hygiene Data'!D115)))</f>
        <v/>
      </c>
      <c r="DQ121" s="369" t="str">
        <f ca="1">+IF(OFFSET('Hygiene Data'!$D$13,0,10*ROW('Hygiene Data'!D115))="","",OFFSET('Hygiene Data'!$D$13,0,10*ROW('Hygiene Data'!D115)))</f>
        <v/>
      </c>
      <c r="DR121" s="369" t="str">
        <f ca="1">+IF(OFFSET('Hygiene Data'!$E$11,0,10*ROW('Hygiene Data'!E115))="","",OFFSET('Hygiene Data'!$E$11,0,10*ROW('Hygiene Data'!E115)))</f>
        <v/>
      </c>
      <c r="DS121" s="369" t="str">
        <f ca="1">+IF(OFFSET('Hygiene Data'!$E$12,0,10*ROW('Hygiene Data'!E115))="","",OFFSET('Hygiene Data'!$E$12,0,10*ROW('Hygiene Data'!E115)))</f>
        <v/>
      </c>
      <c r="DT121" s="369" t="str">
        <f ca="1">+IF(OFFSET('Hygiene Data'!$E$13,0,10*ROW('Hygiene Data'!E115))="","",OFFSET('Hygiene Data'!$E$13,0,10*ROW('Hygiene Data'!E115)))</f>
        <v/>
      </c>
      <c r="DU121" s="369" t="str">
        <f ca="1">+IF(OFFSET('Hygiene Data'!$F$11,0,10*ROW('Hygiene Data'!F115))="","",OFFSET('Hygiene Data'!$F$11,0,10*ROW('Hygiene Data'!F115)))</f>
        <v/>
      </c>
      <c r="DV121" s="369" t="str">
        <f ca="1">+IF(OFFSET('Hygiene Data'!$F$12,0,10*ROW('Hygiene Data'!F115))="","",OFFSET('Hygiene Data'!$F$12,0,10*ROW('Hygiene Data'!F115)))</f>
        <v/>
      </c>
      <c r="DW121" s="369" t="str">
        <f ca="1">+IF(OFFSET('Hygiene Data'!$F$13,0,10*ROW('Hygiene Data'!F115))="","",OFFSET('Hygiene Data'!$F$13,0,10*ROW('Hygiene Data'!F115)))</f>
        <v/>
      </c>
      <c r="DX121" s="369" t="str">
        <f ca="1">+IF(OFFSET('Hygiene Data'!$G$11,0,10*ROW('Hygiene Data'!G115))="","",OFFSET('Hygiene Data'!$G$11,0,10*ROW('Hygiene Data'!G115)))</f>
        <v/>
      </c>
      <c r="DY121" s="369" t="str">
        <f ca="1">+IF(OFFSET('Hygiene Data'!$G$12,0,10*ROW('Hygiene Data'!G115))="","",OFFSET('Hygiene Data'!$G$12,0,10*ROW('Hygiene Data'!G115)))</f>
        <v/>
      </c>
      <c r="DZ121" s="369" t="str">
        <f ca="1">+IF(OFFSET('Hygiene Data'!$G$13,0,10*ROW('Hygiene Data'!G115))="","",OFFSET('Hygiene Data'!$G$13,0,10*ROW('Hygiene Data'!G115)))</f>
        <v/>
      </c>
      <c r="EA121" s="369" t="str">
        <f ca="1">+IF(OFFSET('Hygiene Data'!$H$11,0,10*ROW('Hygiene Data'!H115))="","",OFFSET('Hygiene Data'!$H$11,0,10*ROW('Hygiene Data'!H115)))</f>
        <v/>
      </c>
      <c r="EB121" s="369" t="str">
        <f ca="1">+IF(OFFSET('Hygiene Data'!$H$12,0,10*ROW('Hygiene Data'!H115))="","",OFFSET('Hygiene Data'!$H$12,0,10*ROW('Hygiene Data'!H115)))</f>
        <v/>
      </c>
      <c r="EC121" s="369" t="str">
        <f ca="1">+IF(OFFSET('Hygiene Data'!$H$13,0,10*ROW('Hygiene Data'!H115))="","",OFFSET('Hygiene Data'!$H$13,0,10*ROW('Hygiene Data'!H115)))</f>
        <v/>
      </c>
      <c r="ED121" s="369" t="str">
        <f ca="1">+IF(OFFSET('Hygiene Data'!$I$11,0,10*ROW('Hygiene Data'!I115))="","",OFFSET('Hygiene Data'!$I$11,0,10*ROW('Hygiene Data'!I115)))</f>
        <v/>
      </c>
      <c r="EE121" s="369" t="str">
        <f ca="1">+IF(OFFSET('Hygiene Data'!$I$12,0,10*ROW('Hygiene Data'!I115))="","",OFFSET('Hygiene Data'!$I$12,0,10*ROW('Hygiene Data'!I115)))</f>
        <v/>
      </c>
      <c r="EF121" s="369" t="str">
        <f ca="1">+IF(OFFSET('Hygiene Data'!$I$13,0,10*ROW('Hygiene Data'!I115))="","",OFFSET('Hygiene Data'!$I$13,0,10*ROW('Hygiene Data'!I115)))</f>
        <v/>
      </c>
    </row>
    <row r="122" spans="1:136" x14ac:dyDescent="0.25">
      <c r="A122" s="478" t="str">
        <f ca="1">+IF(OFFSET('Water Data'!$B$2,0,10*ROW('Water Data'!E116))="","",OFFSET('Water Data'!$B$2,0,10*ROW('Water Data'!E116)))</f>
        <v/>
      </c>
      <c r="B122" s="47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5" t="str">
        <f t="shared" ca="1" si="1"/>
        <v/>
      </c>
      <c r="D122" s="50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9" t="str">
        <f ca="1">+IF(OFFSET('Water Data'!$D$27,0,10*ROW('Water Data'!D116))="","",OFFSET('Water Data'!$D$27,0,10*ROW('Water Data'!D116)))</f>
        <v/>
      </c>
      <c r="BT122" s="369" t="str">
        <f ca="1">+IF(OFFSET('Water Data'!$D$28,0,10*ROW('Water Data'!D116))="","",OFFSET('Water Data'!$D$28,0,10*ROW('Water Data'!D116)))</f>
        <v/>
      </c>
      <c r="BU122" s="369" t="str">
        <f ca="1">+IF(OFFSET('Water Data'!$D$29,0,10*ROW('Water Data'!D116))="","",OFFSET('Water Data'!$D$29,0,10*ROW('Water Data'!D116)))</f>
        <v/>
      </c>
      <c r="BV122" s="369" t="str">
        <f ca="1">+IF(OFFSET('Water Data'!$E$27,0,10*ROW('Water Data'!E116))="","",OFFSET('Water Data'!$E$27,0,10*ROW('Water Data'!E116)))</f>
        <v/>
      </c>
      <c r="BW122" s="369" t="str">
        <f ca="1">+IF(OFFSET('Water Data'!$E$28,0,10*ROW('Water Data'!E116))="","",OFFSET('Water Data'!$E$28,0,10*ROW('Water Data'!E116)))</f>
        <v/>
      </c>
      <c r="BX122" s="369" t="str">
        <f ca="1">+IF(OFFSET('Water Data'!$E$29,0,10*ROW('Water Data'!E116))="","",OFFSET('Water Data'!$E$29,0,10*ROW('Water Data'!E116)))</f>
        <v/>
      </c>
      <c r="BY122" s="369" t="str">
        <f ca="1">+IF(OFFSET('Water Data'!$F$27,0,10*ROW('Water Data'!F116))="","",OFFSET('Water Data'!$F$27,0,10*ROW('Water Data'!F116)))</f>
        <v/>
      </c>
      <c r="BZ122" s="369" t="str">
        <f ca="1">+IF(OFFSET('Water Data'!$F$28,0,10*ROW('Water Data'!F116))="","",OFFSET('Water Data'!$F$28,0,10*ROW('Water Data'!F116)))</f>
        <v/>
      </c>
      <c r="CA122" s="369" t="str">
        <f ca="1">+IF(OFFSET('Water Data'!$F$29,0,10*ROW('Water Data'!F116))="","",OFFSET('Water Data'!$F$29,0,10*ROW('Water Data'!F116)))</f>
        <v/>
      </c>
      <c r="CB122" s="369" t="str">
        <f ca="1">+IF(OFFSET('Water Data'!$G$27,0,10*ROW('Water Data'!G116))="","",OFFSET('Water Data'!$G$27,0,10*ROW('Water Data'!G116)))</f>
        <v/>
      </c>
      <c r="CC122" s="369" t="str">
        <f ca="1">+IF(OFFSET('Water Data'!$G$28,0,10*ROW('Water Data'!G116))="","",OFFSET('Water Data'!$G$28,0,10*ROW('Water Data'!G116)))</f>
        <v/>
      </c>
      <c r="CD122" s="369" t="str">
        <f ca="1">+IF(OFFSET('Water Data'!$G$29,0,10*ROW('Water Data'!G116))="","",OFFSET('Water Data'!$G$29,0,10*ROW('Water Data'!G116)))</f>
        <v/>
      </c>
      <c r="CE122" s="369" t="str">
        <f ca="1">+IF(OFFSET('Water Data'!$H$27,0,10*ROW('Water Data'!H116))="","",OFFSET('Water Data'!$H$27,0,10*ROW('Water Data'!H116)))</f>
        <v/>
      </c>
      <c r="CF122" s="369" t="str">
        <f ca="1">+IF(OFFSET('Water Data'!$H$28,0,10*ROW('Water Data'!H116))="","",OFFSET('Water Data'!$H$28,0,10*ROW('Water Data'!H116)))</f>
        <v/>
      </c>
      <c r="CG122" s="369" t="str">
        <f ca="1">+IF(OFFSET('Water Data'!$H$29,0,10*ROW('Water Data'!H116))="","",OFFSET('Water Data'!$H$29,0,10*ROW('Water Data'!H116)))</f>
        <v/>
      </c>
      <c r="CH122" s="369" t="str">
        <f ca="1">+IF(OFFSET('Water Data'!$I$27,0,10*ROW('Water Data'!I116))="","",OFFSET('Water Data'!$I$27,0,10*ROW('Water Data'!I116)))</f>
        <v/>
      </c>
      <c r="CI122" s="369" t="str">
        <f ca="1">+IF(OFFSET('Water Data'!$I$28,0,10*ROW('Water Data'!I116))="","",OFFSET('Water Data'!$I$28,0,10*ROW('Water Data'!I116)))</f>
        <v/>
      </c>
      <c r="CJ122" s="369" t="str">
        <f ca="1">+IF(OFFSET('Water Data'!$I$29,0,10*ROW('Water Data'!I116))="","",OFFSET('Water Data'!$I$29,0,10*ROW('Water Data'!I116)))</f>
        <v/>
      </c>
      <c r="CK122" s="369" t="str">
        <f ca="1">+IF(OFFSET('Sanitation Data'!$D$28,0,10*ROW('Sanitation Data'!D116))="","",OFFSET('Sanitation Data'!$D$28,0,10*ROW('Sanitation Data'!D116)))</f>
        <v/>
      </c>
      <c r="CL122" s="369" t="str">
        <f ca="1">+IF(OFFSET('Sanitation Data'!$D$29,0,10*ROW('Sanitation Data'!D116))="","",OFFSET('Sanitation Data'!$D$29,0,10*ROW('Sanitation Data'!D116)))</f>
        <v/>
      </c>
      <c r="CM122" s="369" t="str">
        <f ca="1">+IF(OFFSET('Sanitation Data'!$D$30,0,10*ROW('Sanitation Data'!D116))="","",OFFSET('Sanitation Data'!$D$30,0,10*ROW('Sanitation Data'!D116)))</f>
        <v/>
      </c>
      <c r="CN122" s="369" t="str">
        <f ca="1">+IF(OFFSET('Sanitation Data'!$D$31,0,10*ROW('Sanitation Data'!D116))="","",OFFSET('Sanitation Data'!$D$31,0,10*ROW('Sanitation Data'!D116)))</f>
        <v/>
      </c>
      <c r="CO122" s="369" t="str">
        <f ca="1">+IF(OFFSET('Sanitation Data'!$D$32,0,10*ROW('Sanitation Data'!D116))="","",OFFSET('Sanitation Data'!$D$32,0,10*ROW('Sanitation Data'!D116)))</f>
        <v/>
      </c>
      <c r="CP122" s="369" t="str">
        <f ca="1">+IF(OFFSET('Sanitation Data'!$E$28,0,10*ROW('Sanitation Data'!E116))="","",OFFSET('Sanitation Data'!$E$28,0,10*ROW('Sanitation Data'!E116)))</f>
        <v/>
      </c>
      <c r="CQ122" s="369" t="str">
        <f ca="1">+IF(OFFSET('Sanitation Data'!$E$29,0,10*ROW('Sanitation Data'!E116))="","",OFFSET('Sanitation Data'!$E$29,0,10*ROW('Sanitation Data'!E116)))</f>
        <v/>
      </c>
      <c r="CR122" s="369" t="str">
        <f ca="1">+IF(OFFSET('Sanitation Data'!$E$30,0,10*ROW('Sanitation Data'!E116))="","",OFFSET('Sanitation Data'!$E$30,0,10*ROW('Sanitation Data'!E116)))</f>
        <v/>
      </c>
      <c r="CS122" s="369" t="str">
        <f ca="1">+IF(OFFSET('Sanitation Data'!$E$31,0,10*ROW('Sanitation Data'!E116))="","",OFFSET('Sanitation Data'!$E$31,0,10*ROW('Sanitation Data'!E116)))</f>
        <v/>
      </c>
      <c r="CT122" s="369" t="str">
        <f ca="1">+IF(OFFSET('Sanitation Data'!$E$32,0,10*ROW('Sanitation Data'!E116))="","",OFFSET('Sanitation Data'!$E$32,0,10*ROW('Sanitation Data'!E116)))</f>
        <v/>
      </c>
      <c r="CU122" s="369" t="str">
        <f ca="1">+IF(OFFSET('Sanitation Data'!$F$28,0,10*ROW('Sanitation Data'!F116))="","",OFFSET('Sanitation Data'!$F$28,0,10*ROW('Sanitation Data'!F116)))</f>
        <v/>
      </c>
      <c r="CV122" s="369" t="str">
        <f ca="1">+IF(OFFSET('Sanitation Data'!$F$29,0,10*ROW('Sanitation Data'!F116))="","",OFFSET('Sanitation Data'!$F$29,0,10*ROW('Sanitation Data'!F116)))</f>
        <v/>
      </c>
      <c r="CW122" s="369" t="str">
        <f ca="1">+IF(OFFSET('Sanitation Data'!$F$30,0,10*ROW('Sanitation Data'!F116))="","",OFFSET('Sanitation Data'!$F$30,0,10*ROW('Sanitation Data'!F116)))</f>
        <v/>
      </c>
      <c r="CX122" s="369" t="str">
        <f ca="1">+IF(OFFSET('Sanitation Data'!$F$31,0,10*ROW('Sanitation Data'!F116))="","",OFFSET('Sanitation Data'!$F$31,0,10*ROW('Sanitation Data'!F116)))</f>
        <v/>
      </c>
      <c r="CY122" s="369" t="str">
        <f ca="1">+IF(OFFSET('Sanitation Data'!$F$32,0,10*ROW('Sanitation Data'!F116))="","",OFFSET('Sanitation Data'!$F$32,0,10*ROW('Sanitation Data'!F116)))</f>
        <v/>
      </c>
      <c r="CZ122" s="369" t="str">
        <f ca="1">+IF(OFFSET('Sanitation Data'!$G$28,0,10*ROW('Sanitation Data'!G116))="","",OFFSET('Sanitation Data'!$G$28,0,10*ROW('Sanitation Data'!G116)))</f>
        <v/>
      </c>
      <c r="DA122" s="369" t="str">
        <f ca="1">+IF(OFFSET('Sanitation Data'!$G$29,0,10*ROW('Sanitation Data'!G116))="","",OFFSET('Sanitation Data'!$G$29,0,10*ROW('Sanitation Data'!G116)))</f>
        <v/>
      </c>
      <c r="DB122" s="369" t="str">
        <f ca="1">+IF(OFFSET('Sanitation Data'!$G$30,0,10*ROW('Sanitation Data'!G116))="","",OFFSET('Sanitation Data'!$G$30,0,10*ROW('Sanitation Data'!G116)))</f>
        <v/>
      </c>
      <c r="DC122" s="369" t="str">
        <f ca="1">+IF(OFFSET('Sanitation Data'!$G$31,0,10*ROW('Sanitation Data'!G116))="","",OFFSET('Sanitation Data'!$G$31,0,10*ROW('Sanitation Data'!G116)))</f>
        <v/>
      </c>
      <c r="DD122" s="369" t="str">
        <f ca="1">+IF(OFFSET('Sanitation Data'!$G$32,0,10*ROW('Sanitation Data'!G116))="","",OFFSET('Sanitation Data'!$G$32,0,10*ROW('Sanitation Data'!G116)))</f>
        <v/>
      </c>
      <c r="DE122" s="369" t="str">
        <f ca="1">+IF(OFFSET('Sanitation Data'!$H$28,0,10*ROW('Sanitation Data'!H116))="","",OFFSET('Sanitation Data'!$H$28,0,10*ROW('Sanitation Data'!H116)))</f>
        <v/>
      </c>
      <c r="DF122" s="369" t="str">
        <f ca="1">+IF(OFFSET('Sanitation Data'!$H$29,0,10*ROW('Sanitation Data'!H116))="","",OFFSET('Sanitation Data'!$H$29,0,10*ROW('Sanitation Data'!H116)))</f>
        <v/>
      </c>
      <c r="DG122" s="369" t="str">
        <f ca="1">+IF(OFFSET('Sanitation Data'!$H$30,0,10*ROW('Sanitation Data'!H116))="","",OFFSET('Sanitation Data'!$H$30,0,10*ROW('Sanitation Data'!H116)))</f>
        <v/>
      </c>
      <c r="DH122" s="369" t="str">
        <f ca="1">+IF(OFFSET('Sanitation Data'!$H$31,0,10*ROW('Sanitation Data'!H116))="","",OFFSET('Sanitation Data'!$H$31,0,10*ROW('Sanitation Data'!H116)))</f>
        <v/>
      </c>
      <c r="DI122" s="369" t="str">
        <f ca="1">+IF(OFFSET('Sanitation Data'!$H$32,0,10*ROW('Sanitation Data'!H116))="","",OFFSET('Sanitation Data'!$H$32,0,10*ROW('Sanitation Data'!H116)))</f>
        <v/>
      </c>
      <c r="DJ122" s="369" t="str">
        <f ca="1">+IF(OFFSET('Sanitation Data'!$I$28,0,10*ROW('Sanitation Data'!I116))="","",OFFSET('Sanitation Data'!$I$28,0,10*ROW('Sanitation Data'!I116)))</f>
        <v/>
      </c>
      <c r="DK122" s="369" t="str">
        <f ca="1">+IF(OFFSET('Sanitation Data'!$I$29,0,10*ROW('Sanitation Data'!I116))="","",OFFSET('Sanitation Data'!$I$29,0,10*ROW('Sanitation Data'!I116)))</f>
        <v/>
      </c>
      <c r="DL122" s="369" t="str">
        <f ca="1">+IF(OFFSET('Sanitation Data'!$I$30,0,10*ROW('Sanitation Data'!I116))="","",OFFSET('Sanitation Data'!$I$30,0,10*ROW('Sanitation Data'!I116)))</f>
        <v/>
      </c>
      <c r="DM122" s="369" t="str">
        <f ca="1">+IF(OFFSET('Sanitation Data'!$I$31,0,10*ROW('Sanitation Data'!I116))="","",OFFSET('Sanitation Data'!$I$31,0,10*ROW('Sanitation Data'!I116)))</f>
        <v/>
      </c>
      <c r="DN122" s="369" t="str">
        <f ca="1">+IF(OFFSET('Sanitation Data'!$I$32,0,10*ROW('Sanitation Data'!I116))="","",OFFSET('Sanitation Data'!$I$32,0,10*ROW('Sanitation Data'!I116)))</f>
        <v/>
      </c>
      <c r="DO122" s="369" t="str">
        <f ca="1">+IF(OFFSET('Hygiene Data'!$D$11,0,10*ROW('Hygiene Data'!D116))="","",OFFSET('Hygiene Data'!$D$11,0,10*ROW('Hygiene Data'!D116)))</f>
        <v/>
      </c>
      <c r="DP122" s="369" t="str">
        <f ca="1">+IF(OFFSET('Hygiene Data'!$D$12,0,10*ROW('Hygiene Data'!D116))="","",OFFSET('Hygiene Data'!$D$12,0,10*ROW('Hygiene Data'!D116)))</f>
        <v/>
      </c>
      <c r="DQ122" s="369" t="str">
        <f ca="1">+IF(OFFSET('Hygiene Data'!$D$13,0,10*ROW('Hygiene Data'!D116))="","",OFFSET('Hygiene Data'!$D$13,0,10*ROW('Hygiene Data'!D116)))</f>
        <v/>
      </c>
      <c r="DR122" s="369" t="str">
        <f ca="1">+IF(OFFSET('Hygiene Data'!$E$11,0,10*ROW('Hygiene Data'!E116))="","",OFFSET('Hygiene Data'!$E$11,0,10*ROW('Hygiene Data'!E116)))</f>
        <v/>
      </c>
      <c r="DS122" s="369" t="str">
        <f ca="1">+IF(OFFSET('Hygiene Data'!$E$12,0,10*ROW('Hygiene Data'!E116))="","",OFFSET('Hygiene Data'!$E$12,0,10*ROW('Hygiene Data'!E116)))</f>
        <v/>
      </c>
      <c r="DT122" s="369" t="str">
        <f ca="1">+IF(OFFSET('Hygiene Data'!$E$13,0,10*ROW('Hygiene Data'!E116))="","",OFFSET('Hygiene Data'!$E$13,0,10*ROW('Hygiene Data'!E116)))</f>
        <v/>
      </c>
      <c r="DU122" s="369" t="str">
        <f ca="1">+IF(OFFSET('Hygiene Data'!$F$11,0,10*ROW('Hygiene Data'!F116))="","",OFFSET('Hygiene Data'!$F$11,0,10*ROW('Hygiene Data'!F116)))</f>
        <v/>
      </c>
      <c r="DV122" s="369" t="str">
        <f ca="1">+IF(OFFSET('Hygiene Data'!$F$12,0,10*ROW('Hygiene Data'!F116))="","",OFFSET('Hygiene Data'!$F$12,0,10*ROW('Hygiene Data'!F116)))</f>
        <v/>
      </c>
      <c r="DW122" s="369" t="str">
        <f ca="1">+IF(OFFSET('Hygiene Data'!$F$13,0,10*ROW('Hygiene Data'!F116))="","",OFFSET('Hygiene Data'!$F$13,0,10*ROW('Hygiene Data'!F116)))</f>
        <v/>
      </c>
      <c r="DX122" s="369" t="str">
        <f ca="1">+IF(OFFSET('Hygiene Data'!$G$11,0,10*ROW('Hygiene Data'!G116))="","",OFFSET('Hygiene Data'!$G$11,0,10*ROW('Hygiene Data'!G116)))</f>
        <v/>
      </c>
      <c r="DY122" s="369" t="str">
        <f ca="1">+IF(OFFSET('Hygiene Data'!$G$12,0,10*ROW('Hygiene Data'!G116))="","",OFFSET('Hygiene Data'!$G$12,0,10*ROW('Hygiene Data'!G116)))</f>
        <v/>
      </c>
      <c r="DZ122" s="369" t="str">
        <f ca="1">+IF(OFFSET('Hygiene Data'!$G$13,0,10*ROW('Hygiene Data'!G116))="","",OFFSET('Hygiene Data'!$G$13,0,10*ROW('Hygiene Data'!G116)))</f>
        <v/>
      </c>
      <c r="EA122" s="369" t="str">
        <f ca="1">+IF(OFFSET('Hygiene Data'!$H$11,0,10*ROW('Hygiene Data'!H116))="","",OFFSET('Hygiene Data'!$H$11,0,10*ROW('Hygiene Data'!H116)))</f>
        <v/>
      </c>
      <c r="EB122" s="369" t="str">
        <f ca="1">+IF(OFFSET('Hygiene Data'!$H$12,0,10*ROW('Hygiene Data'!H116))="","",OFFSET('Hygiene Data'!$H$12,0,10*ROW('Hygiene Data'!H116)))</f>
        <v/>
      </c>
      <c r="EC122" s="369" t="str">
        <f ca="1">+IF(OFFSET('Hygiene Data'!$H$13,0,10*ROW('Hygiene Data'!H116))="","",OFFSET('Hygiene Data'!$H$13,0,10*ROW('Hygiene Data'!H116)))</f>
        <v/>
      </c>
      <c r="ED122" s="369" t="str">
        <f ca="1">+IF(OFFSET('Hygiene Data'!$I$11,0,10*ROW('Hygiene Data'!I116))="","",OFFSET('Hygiene Data'!$I$11,0,10*ROW('Hygiene Data'!I116)))</f>
        <v/>
      </c>
      <c r="EE122" s="369" t="str">
        <f ca="1">+IF(OFFSET('Hygiene Data'!$I$12,0,10*ROW('Hygiene Data'!I116))="","",OFFSET('Hygiene Data'!$I$12,0,10*ROW('Hygiene Data'!I116)))</f>
        <v/>
      </c>
      <c r="EF122" s="369" t="str">
        <f ca="1">+IF(OFFSET('Hygiene Data'!$I$13,0,10*ROW('Hygiene Data'!I116))="","",OFFSET('Hygiene Data'!$I$13,0,10*ROW('Hygiene Data'!I116)))</f>
        <v/>
      </c>
    </row>
    <row r="123" spans="1:136" x14ac:dyDescent="0.25">
      <c r="A123" s="478" t="str">
        <f ca="1">+IF(OFFSET('Water Data'!$B$2,0,10*ROW('Water Data'!E117))="","",OFFSET('Water Data'!$B$2,0,10*ROW('Water Data'!E117)))</f>
        <v/>
      </c>
      <c r="B123" s="47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5" t="str">
        <f t="shared" ca="1" si="1"/>
        <v/>
      </c>
      <c r="D123" s="50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9" t="str">
        <f ca="1">+IF(OFFSET('Water Data'!$D$27,0,10*ROW('Water Data'!D117))="","",OFFSET('Water Data'!$D$27,0,10*ROW('Water Data'!D117)))</f>
        <v/>
      </c>
      <c r="BT123" s="369" t="str">
        <f ca="1">+IF(OFFSET('Water Data'!$D$28,0,10*ROW('Water Data'!D117))="","",OFFSET('Water Data'!$D$28,0,10*ROW('Water Data'!D117)))</f>
        <v/>
      </c>
      <c r="BU123" s="369" t="str">
        <f ca="1">+IF(OFFSET('Water Data'!$D$29,0,10*ROW('Water Data'!D117))="","",OFFSET('Water Data'!$D$29,0,10*ROW('Water Data'!D117)))</f>
        <v/>
      </c>
      <c r="BV123" s="369" t="str">
        <f ca="1">+IF(OFFSET('Water Data'!$E$27,0,10*ROW('Water Data'!E117))="","",OFFSET('Water Data'!$E$27,0,10*ROW('Water Data'!E117)))</f>
        <v/>
      </c>
      <c r="BW123" s="369" t="str">
        <f ca="1">+IF(OFFSET('Water Data'!$E$28,0,10*ROW('Water Data'!E117))="","",OFFSET('Water Data'!$E$28,0,10*ROW('Water Data'!E117)))</f>
        <v/>
      </c>
      <c r="BX123" s="369" t="str">
        <f ca="1">+IF(OFFSET('Water Data'!$E$29,0,10*ROW('Water Data'!E117))="","",OFFSET('Water Data'!$E$29,0,10*ROW('Water Data'!E117)))</f>
        <v/>
      </c>
      <c r="BY123" s="369" t="str">
        <f ca="1">+IF(OFFSET('Water Data'!$F$27,0,10*ROW('Water Data'!F117))="","",OFFSET('Water Data'!$F$27,0,10*ROW('Water Data'!F117)))</f>
        <v/>
      </c>
      <c r="BZ123" s="369" t="str">
        <f ca="1">+IF(OFFSET('Water Data'!$F$28,0,10*ROW('Water Data'!F117))="","",OFFSET('Water Data'!$F$28,0,10*ROW('Water Data'!F117)))</f>
        <v/>
      </c>
      <c r="CA123" s="369" t="str">
        <f ca="1">+IF(OFFSET('Water Data'!$F$29,0,10*ROW('Water Data'!F117))="","",OFFSET('Water Data'!$F$29,0,10*ROW('Water Data'!F117)))</f>
        <v/>
      </c>
      <c r="CB123" s="369" t="str">
        <f ca="1">+IF(OFFSET('Water Data'!$G$27,0,10*ROW('Water Data'!G117))="","",OFFSET('Water Data'!$G$27,0,10*ROW('Water Data'!G117)))</f>
        <v/>
      </c>
      <c r="CC123" s="369" t="str">
        <f ca="1">+IF(OFFSET('Water Data'!$G$28,0,10*ROW('Water Data'!G117))="","",OFFSET('Water Data'!$G$28,0,10*ROW('Water Data'!G117)))</f>
        <v/>
      </c>
      <c r="CD123" s="369" t="str">
        <f ca="1">+IF(OFFSET('Water Data'!$G$29,0,10*ROW('Water Data'!G117))="","",OFFSET('Water Data'!$G$29,0,10*ROW('Water Data'!G117)))</f>
        <v/>
      </c>
      <c r="CE123" s="369" t="str">
        <f ca="1">+IF(OFFSET('Water Data'!$H$27,0,10*ROW('Water Data'!H117))="","",OFFSET('Water Data'!$H$27,0,10*ROW('Water Data'!H117)))</f>
        <v/>
      </c>
      <c r="CF123" s="369" t="str">
        <f ca="1">+IF(OFFSET('Water Data'!$H$28,0,10*ROW('Water Data'!H117))="","",OFFSET('Water Data'!$H$28,0,10*ROW('Water Data'!H117)))</f>
        <v/>
      </c>
      <c r="CG123" s="369" t="str">
        <f ca="1">+IF(OFFSET('Water Data'!$H$29,0,10*ROW('Water Data'!H117))="","",OFFSET('Water Data'!$H$29,0,10*ROW('Water Data'!H117)))</f>
        <v/>
      </c>
      <c r="CH123" s="369" t="str">
        <f ca="1">+IF(OFFSET('Water Data'!$I$27,0,10*ROW('Water Data'!I117))="","",OFFSET('Water Data'!$I$27,0,10*ROW('Water Data'!I117)))</f>
        <v/>
      </c>
      <c r="CI123" s="369" t="str">
        <f ca="1">+IF(OFFSET('Water Data'!$I$28,0,10*ROW('Water Data'!I117))="","",OFFSET('Water Data'!$I$28,0,10*ROW('Water Data'!I117)))</f>
        <v/>
      </c>
      <c r="CJ123" s="369" t="str">
        <f ca="1">+IF(OFFSET('Water Data'!$I$29,0,10*ROW('Water Data'!I117))="","",OFFSET('Water Data'!$I$29,0,10*ROW('Water Data'!I117)))</f>
        <v/>
      </c>
      <c r="CK123" s="369" t="str">
        <f ca="1">+IF(OFFSET('Sanitation Data'!$D$28,0,10*ROW('Sanitation Data'!D117))="","",OFFSET('Sanitation Data'!$D$28,0,10*ROW('Sanitation Data'!D117)))</f>
        <v/>
      </c>
      <c r="CL123" s="369" t="str">
        <f ca="1">+IF(OFFSET('Sanitation Data'!$D$29,0,10*ROW('Sanitation Data'!D117))="","",OFFSET('Sanitation Data'!$D$29,0,10*ROW('Sanitation Data'!D117)))</f>
        <v/>
      </c>
      <c r="CM123" s="369" t="str">
        <f ca="1">+IF(OFFSET('Sanitation Data'!$D$30,0,10*ROW('Sanitation Data'!D117))="","",OFFSET('Sanitation Data'!$D$30,0,10*ROW('Sanitation Data'!D117)))</f>
        <v/>
      </c>
      <c r="CN123" s="369" t="str">
        <f ca="1">+IF(OFFSET('Sanitation Data'!$D$31,0,10*ROW('Sanitation Data'!D117))="","",OFFSET('Sanitation Data'!$D$31,0,10*ROW('Sanitation Data'!D117)))</f>
        <v/>
      </c>
      <c r="CO123" s="369" t="str">
        <f ca="1">+IF(OFFSET('Sanitation Data'!$D$32,0,10*ROW('Sanitation Data'!D117))="","",OFFSET('Sanitation Data'!$D$32,0,10*ROW('Sanitation Data'!D117)))</f>
        <v/>
      </c>
      <c r="CP123" s="369" t="str">
        <f ca="1">+IF(OFFSET('Sanitation Data'!$E$28,0,10*ROW('Sanitation Data'!E117))="","",OFFSET('Sanitation Data'!$E$28,0,10*ROW('Sanitation Data'!E117)))</f>
        <v/>
      </c>
      <c r="CQ123" s="369" t="str">
        <f ca="1">+IF(OFFSET('Sanitation Data'!$E$29,0,10*ROW('Sanitation Data'!E117))="","",OFFSET('Sanitation Data'!$E$29,0,10*ROW('Sanitation Data'!E117)))</f>
        <v/>
      </c>
      <c r="CR123" s="369" t="str">
        <f ca="1">+IF(OFFSET('Sanitation Data'!$E$30,0,10*ROW('Sanitation Data'!E117))="","",OFFSET('Sanitation Data'!$E$30,0,10*ROW('Sanitation Data'!E117)))</f>
        <v/>
      </c>
      <c r="CS123" s="369" t="str">
        <f ca="1">+IF(OFFSET('Sanitation Data'!$E$31,0,10*ROW('Sanitation Data'!E117))="","",OFFSET('Sanitation Data'!$E$31,0,10*ROW('Sanitation Data'!E117)))</f>
        <v/>
      </c>
      <c r="CT123" s="369" t="str">
        <f ca="1">+IF(OFFSET('Sanitation Data'!$E$32,0,10*ROW('Sanitation Data'!E117))="","",OFFSET('Sanitation Data'!$E$32,0,10*ROW('Sanitation Data'!E117)))</f>
        <v/>
      </c>
      <c r="CU123" s="369" t="str">
        <f ca="1">+IF(OFFSET('Sanitation Data'!$F$28,0,10*ROW('Sanitation Data'!F117))="","",OFFSET('Sanitation Data'!$F$28,0,10*ROW('Sanitation Data'!F117)))</f>
        <v/>
      </c>
      <c r="CV123" s="369" t="str">
        <f ca="1">+IF(OFFSET('Sanitation Data'!$F$29,0,10*ROW('Sanitation Data'!F117))="","",OFFSET('Sanitation Data'!$F$29,0,10*ROW('Sanitation Data'!F117)))</f>
        <v/>
      </c>
      <c r="CW123" s="369" t="str">
        <f ca="1">+IF(OFFSET('Sanitation Data'!$F$30,0,10*ROW('Sanitation Data'!F117))="","",OFFSET('Sanitation Data'!$F$30,0,10*ROW('Sanitation Data'!F117)))</f>
        <v/>
      </c>
      <c r="CX123" s="369" t="str">
        <f ca="1">+IF(OFFSET('Sanitation Data'!$F$31,0,10*ROW('Sanitation Data'!F117))="","",OFFSET('Sanitation Data'!$F$31,0,10*ROW('Sanitation Data'!F117)))</f>
        <v/>
      </c>
      <c r="CY123" s="369" t="str">
        <f ca="1">+IF(OFFSET('Sanitation Data'!$F$32,0,10*ROW('Sanitation Data'!F117))="","",OFFSET('Sanitation Data'!$F$32,0,10*ROW('Sanitation Data'!F117)))</f>
        <v/>
      </c>
      <c r="CZ123" s="369" t="str">
        <f ca="1">+IF(OFFSET('Sanitation Data'!$G$28,0,10*ROW('Sanitation Data'!G117))="","",OFFSET('Sanitation Data'!$G$28,0,10*ROW('Sanitation Data'!G117)))</f>
        <v/>
      </c>
      <c r="DA123" s="369" t="str">
        <f ca="1">+IF(OFFSET('Sanitation Data'!$G$29,0,10*ROW('Sanitation Data'!G117))="","",OFFSET('Sanitation Data'!$G$29,0,10*ROW('Sanitation Data'!G117)))</f>
        <v/>
      </c>
      <c r="DB123" s="369" t="str">
        <f ca="1">+IF(OFFSET('Sanitation Data'!$G$30,0,10*ROW('Sanitation Data'!G117))="","",OFFSET('Sanitation Data'!$G$30,0,10*ROW('Sanitation Data'!G117)))</f>
        <v/>
      </c>
      <c r="DC123" s="369" t="str">
        <f ca="1">+IF(OFFSET('Sanitation Data'!$G$31,0,10*ROW('Sanitation Data'!G117))="","",OFFSET('Sanitation Data'!$G$31,0,10*ROW('Sanitation Data'!G117)))</f>
        <v/>
      </c>
      <c r="DD123" s="369" t="str">
        <f ca="1">+IF(OFFSET('Sanitation Data'!$G$32,0,10*ROW('Sanitation Data'!G117))="","",OFFSET('Sanitation Data'!$G$32,0,10*ROW('Sanitation Data'!G117)))</f>
        <v/>
      </c>
      <c r="DE123" s="369" t="str">
        <f ca="1">+IF(OFFSET('Sanitation Data'!$H$28,0,10*ROW('Sanitation Data'!H117))="","",OFFSET('Sanitation Data'!$H$28,0,10*ROW('Sanitation Data'!H117)))</f>
        <v/>
      </c>
      <c r="DF123" s="369" t="str">
        <f ca="1">+IF(OFFSET('Sanitation Data'!$H$29,0,10*ROW('Sanitation Data'!H117))="","",OFFSET('Sanitation Data'!$H$29,0,10*ROW('Sanitation Data'!H117)))</f>
        <v/>
      </c>
      <c r="DG123" s="369" t="str">
        <f ca="1">+IF(OFFSET('Sanitation Data'!$H$30,0,10*ROW('Sanitation Data'!H117))="","",OFFSET('Sanitation Data'!$H$30,0,10*ROW('Sanitation Data'!H117)))</f>
        <v/>
      </c>
      <c r="DH123" s="369" t="str">
        <f ca="1">+IF(OFFSET('Sanitation Data'!$H$31,0,10*ROW('Sanitation Data'!H117))="","",OFFSET('Sanitation Data'!$H$31,0,10*ROW('Sanitation Data'!H117)))</f>
        <v/>
      </c>
      <c r="DI123" s="369" t="str">
        <f ca="1">+IF(OFFSET('Sanitation Data'!$H$32,0,10*ROW('Sanitation Data'!H117))="","",OFFSET('Sanitation Data'!$H$32,0,10*ROW('Sanitation Data'!H117)))</f>
        <v/>
      </c>
      <c r="DJ123" s="369" t="str">
        <f ca="1">+IF(OFFSET('Sanitation Data'!$I$28,0,10*ROW('Sanitation Data'!I117))="","",OFFSET('Sanitation Data'!$I$28,0,10*ROW('Sanitation Data'!I117)))</f>
        <v/>
      </c>
      <c r="DK123" s="369" t="str">
        <f ca="1">+IF(OFFSET('Sanitation Data'!$I$29,0,10*ROW('Sanitation Data'!I117))="","",OFFSET('Sanitation Data'!$I$29,0,10*ROW('Sanitation Data'!I117)))</f>
        <v/>
      </c>
      <c r="DL123" s="369" t="str">
        <f ca="1">+IF(OFFSET('Sanitation Data'!$I$30,0,10*ROW('Sanitation Data'!I117))="","",OFFSET('Sanitation Data'!$I$30,0,10*ROW('Sanitation Data'!I117)))</f>
        <v/>
      </c>
      <c r="DM123" s="369" t="str">
        <f ca="1">+IF(OFFSET('Sanitation Data'!$I$31,0,10*ROW('Sanitation Data'!I117))="","",OFFSET('Sanitation Data'!$I$31,0,10*ROW('Sanitation Data'!I117)))</f>
        <v/>
      </c>
      <c r="DN123" s="369" t="str">
        <f ca="1">+IF(OFFSET('Sanitation Data'!$I$32,0,10*ROW('Sanitation Data'!I117))="","",OFFSET('Sanitation Data'!$I$32,0,10*ROW('Sanitation Data'!I117)))</f>
        <v/>
      </c>
      <c r="DO123" s="369" t="str">
        <f ca="1">+IF(OFFSET('Hygiene Data'!$D$11,0,10*ROW('Hygiene Data'!D117))="","",OFFSET('Hygiene Data'!$D$11,0,10*ROW('Hygiene Data'!D117)))</f>
        <v/>
      </c>
      <c r="DP123" s="369" t="str">
        <f ca="1">+IF(OFFSET('Hygiene Data'!$D$12,0,10*ROW('Hygiene Data'!D117))="","",OFFSET('Hygiene Data'!$D$12,0,10*ROW('Hygiene Data'!D117)))</f>
        <v/>
      </c>
      <c r="DQ123" s="369" t="str">
        <f ca="1">+IF(OFFSET('Hygiene Data'!$D$13,0,10*ROW('Hygiene Data'!D117))="","",OFFSET('Hygiene Data'!$D$13,0,10*ROW('Hygiene Data'!D117)))</f>
        <v/>
      </c>
      <c r="DR123" s="369" t="str">
        <f ca="1">+IF(OFFSET('Hygiene Data'!$E$11,0,10*ROW('Hygiene Data'!E117))="","",OFFSET('Hygiene Data'!$E$11,0,10*ROW('Hygiene Data'!E117)))</f>
        <v/>
      </c>
      <c r="DS123" s="369" t="str">
        <f ca="1">+IF(OFFSET('Hygiene Data'!$E$12,0,10*ROW('Hygiene Data'!E117))="","",OFFSET('Hygiene Data'!$E$12,0,10*ROW('Hygiene Data'!E117)))</f>
        <v/>
      </c>
      <c r="DT123" s="369" t="str">
        <f ca="1">+IF(OFFSET('Hygiene Data'!$E$13,0,10*ROW('Hygiene Data'!E117))="","",OFFSET('Hygiene Data'!$E$13,0,10*ROW('Hygiene Data'!E117)))</f>
        <v/>
      </c>
      <c r="DU123" s="369" t="str">
        <f ca="1">+IF(OFFSET('Hygiene Data'!$F$11,0,10*ROW('Hygiene Data'!F117))="","",OFFSET('Hygiene Data'!$F$11,0,10*ROW('Hygiene Data'!F117)))</f>
        <v/>
      </c>
      <c r="DV123" s="369" t="str">
        <f ca="1">+IF(OFFSET('Hygiene Data'!$F$12,0,10*ROW('Hygiene Data'!F117))="","",OFFSET('Hygiene Data'!$F$12,0,10*ROW('Hygiene Data'!F117)))</f>
        <v/>
      </c>
      <c r="DW123" s="369" t="str">
        <f ca="1">+IF(OFFSET('Hygiene Data'!$F$13,0,10*ROW('Hygiene Data'!F117))="","",OFFSET('Hygiene Data'!$F$13,0,10*ROW('Hygiene Data'!F117)))</f>
        <v/>
      </c>
      <c r="DX123" s="369" t="str">
        <f ca="1">+IF(OFFSET('Hygiene Data'!$G$11,0,10*ROW('Hygiene Data'!G117))="","",OFFSET('Hygiene Data'!$G$11,0,10*ROW('Hygiene Data'!G117)))</f>
        <v/>
      </c>
      <c r="DY123" s="369" t="str">
        <f ca="1">+IF(OFFSET('Hygiene Data'!$G$12,0,10*ROW('Hygiene Data'!G117))="","",OFFSET('Hygiene Data'!$G$12,0,10*ROW('Hygiene Data'!G117)))</f>
        <v/>
      </c>
      <c r="DZ123" s="369" t="str">
        <f ca="1">+IF(OFFSET('Hygiene Data'!$G$13,0,10*ROW('Hygiene Data'!G117))="","",OFFSET('Hygiene Data'!$G$13,0,10*ROW('Hygiene Data'!G117)))</f>
        <v/>
      </c>
      <c r="EA123" s="369" t="str">
        <f ca="1">+IF(OFFSET('Hygiene Data'!$H$11,0,10*ROW('Hygiene Data'!H117))="","",OFFSET('Hygiene Data'!$H$11,0,10*ROW('Hygiene Data'!H117)))</f>
        <v/>
      </c>
      <c r="EB123" s="369" t="str">
        <f ca="1">+IF(OFFSET('Hygiene Data'!$H$12,0,10*ROW('Hygiene Data'!H117))="","",OFFSET('Hygiene Data'!$H$12,0,10*ROW('Hygiene Data'!H117)))</f>
        <v/>
      </c>
      <c r="EC123" s="369" t="str">
        <f ca="1">+IF(OFFSET('Hygiene Data'!$H$13,0,10*ROW('Hygiene Data'!H117))="","",OFFSET('Hygiene Data'!$H$13,0,10*ROW('Hygiene Data'!H117)))</f>
        <v/>
      </c>
      <c r="ED123" s="369" t="str">
        <f ca="1">+IF(OFFSET('Hygiene Data'!$I$11,0,10*ROW('Hygiene Data'!I117))="","",OFFSET('Hygiene Data'!$I$11,0,10*ROW('Hygiene Data'!I117)))</f>
        <v/>
      </c>
      <c r="EE123" s="369" t="str">
        <f ca="1">+IF(OFFSET('Hygiene Data'!$I$12,0,10*ROW('Hygiene Data'!I117))="","",OFFSET('Hygiene Data'!$I$12,0,10*ROW('Hygiene Data'!I117)))</f>
        <v/>
      </c>
      <c r="EF123" s="369" t="str">
        <f ca="1">+IF(OFFSET('Hygiene Data'!$I$13,0,10*ROW('Hygiene Data'!I117))="","",OFFSET('Hygiene Data'!$I$13,0,10*ROW('Hygiene Data'!I117)))</f>
        <v/>
      </c>
    </row>
    <row r="124" spans="1:136" x14ac:dyDescent="0.25">
      <c r="A124" s="478" t="str">
        <f ca="1">+IF(OFFSET('Water Data'!$B$2,0,10*ROW('Water Data'!E118))="","",OFFSET('Water Data'!$B$2,0,10*ROW('Water Data'!E118)))</f>
        <v/>
      </c>
      <c r="B124" s="47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5" t="str">
        <f t="shared" ca="1" si="1"/>
        <v/>
      </c>
      <c r="D124" s="50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9" t="str">
        <f ca="1">+IF(OFFSET('Water Data'!$D$27,0,10*ROW('Water Data'!D118))="","",OFFSET('Water Data'!$D$27,0,10*ROW('Water Data'!D118)))</f>
        <v/>
      </c>
      <c r="BT124" s="369" t="str">
        <f ca="1">+IF(OFFSET('Water Data'!$D$28,0,10*ROW('Water Data'!D118))="","",OFFSET('Water Data'!$D$28,0,10*ROW('Water Data'!D118)))</f>
        <v/>
      </c>
      <c r="BU124" s="369" t="str">
        <f ca="1">+IF(OFFSET('Water Data'!$D$29,0,10*ROW('Water Data'!D118))="","",OFFSET('Water Data'!$D$29,0,10*ROW('Water Data'!D118)))</f>
        <v/>
      </c>
      <c r="BV124" s="369" t="str">
        <f ca="1">+IF(OFFSET('Water Data'!$E$27,0,10*ROW('Water Data'!E118))="","",OFFSET('Water Data'!$E$27,0,10*ROW('Water Data'!E118)))</f>
        <v/>
      </c>
      <c r="BW124" s="369" t="str">
        <f ca="1">+IF(OFFSET('Water Data'!$E$28,0,10*ROW('Water Data'!E118))="","",OFFSET('Water Data'!$E$28,0,10*ROW('Water Data'!E118)))</f>
        <v/>
      </c>
      <c r="BX124" s="369" t="str">
        <f ca="1">+IF(OFFSET('Water Data'!$E$29,0,10*ROW('Water Data'!E118))="","",OFFSET('Water Data'!$E$29,0,10*ROW('Water Data'!E118)))</f>
        <v/>
      </c>
      <c r="BY124" s="369" t="str">
        <f ca="1">+IF(OFFSET('Water Data'!$F$27,0,10*ROW('Water Data'!F118))="","",OFFSET('Water Data'!$F$27,0,10*ROW('Water Data'!F118)))</f>
        <v/>
      </c>
      <c r="BZ124" s="369" t="str">
        <f ca="1">+IF(OFFSET('Water Data'!$F$28,0,10*ROW('Water Data'!F118))="","",OFFSET('Water Data'!$F$28,0,10*ROW('Water Data'!F118)))</f>
        <v/>
      </c>
      <c r="CA124" s="369" t="str">
        <f ca="1">+IF(OFFSET('Water Data'!$F$29,0,10*ROW('Water Data'!F118))="","",OFFSET('Water Data'!$F$29,0,10*ROW('Water Data'!F118)))</f>
        <v/>
      </c>
      <c r="CB124" s="369" t="str">
        <f ca="1">+IF(OFFSET('Water Data'!$G$27,0,10*ROW('Water Data'!G118))="","",OFFSET('Water Data'!$G$27,0,10*ROW('Water Data'!G118)))</f>
        <v/>
      </c>
      <c r="CC124" s="369" t="str">
        <f ca="1">+IF(OFFSET('Water Data'!$G$28,0,10*ROW('Water Data'!G118))="","",OFFSET('Water Data'!$G$28,0,10*ROW('Water Data'!G118)))</f>
        <v/>
      </c>
      <c r="CD124" s="369" t="str">
        <f ca="1">+IF(OFFSET('Water Data'!$G$29,0,10*ROW('Water Data'!G118))="","",OFFSET('Water Data'!$G$29,0,10*ROW('Water Data'!G118)))</f>
        <v/>
      </c>
      <c r="CE124" s="369" t="str">
        <f ca="1">+IF(OFFSET('Water Data'!$H$27,0,10*ROW('Water Data'!H118))="","",OFFSET('Water Data'!$H$27,0,10*ROW('Water Data'!H118)))</f>
        <v/>
      </c>
      <c r="CF124" s="369" t="str">
        <f ca="1">+IF(OFFSET('Water Data'!$H$28,0,10*ROW('Water Data'!H118))="","",OFFSET('Water Data'!$H$28,0,10*ROW('Water Data'!H118)))</f>
        <v/>
      </c>
      <c r="CG124" s="369" t="str">
        <f ca="1">+IF(OFFSET('Water Data'!$H$29,0,10*ROW('Water Data'!H118))="","",OFFSET('Water Data'!$H$29,0,10*ROW('Water Data'!H118)))</f>
        <v/>
      </c>
      <c r="CH124" s="369" t="str">
        <f ca="1">+IF(OFFSET('Water Data'!$I$27,0,10*ROW('Water Data'!I118))="","",OFFSET('Water Data'!$I$27,0,10*ROW('Water Data'!I118)))</f>
        <v/>
      </c>
      <c r="CI124" s="369" t="str">
        <f ca="1">+IF(OFFSET('Water Data'!$I$28,0,10*ROW('Water Data'!I118))="","",OFFSET('Water Data'!$I$28,0,10*ROW('Water Data'!I118)))</f>
        <v/>
      </c>
      <c r="CJ124" s="369" t="str">
        <f ca="1">+IF(OFFSET('Water Data'!$I$29,0,10*ROW('Water Data'!I118))="","",OFFSET('Water Data'!$I$29,0,10*ROW('Water Data'!I118)))</f>
        <v/>
      </c>
      <c r="CK124" s="369" t="str">
        <f ca="1">+IF(OFFSET('Sanitation Data'!$D$28,0,10*ROW('Sanitation Data'!D118))="","",OFFSET('Sanitation Data'!$D$28,0,10*ROW('Sanitation Data'!D118)))</f>
        <v/>
      </c>
      <c r="CL124" s="369" t="str">
        <f ca="1">+IF(OFFSET('Sanitation Data'!$D$29,0,10*ROW('Sanitation Data'!D118))="","",OFFSET('Sanitation Data'!$D$29,0,10*ROW('Sanitation Data'!D118)))</f>
        <v/>
      </c>
      <c r="CM124" s="369" t="str">
        <f ca="1">+IF(OFFSET('Sanitation Data'!$D$30,0,10*ROW('Sanitation Data'!D118))="","",OFFSET('Sanitation Data'!$D$30,0,10*ROW('Sanitation Data'!D118)))</f>
        <v/>
      </c>
      <c r="CN124" s="369" t="str">
        <f ca="1">+IF(OFFSET('Sanitation Data'!$D$31,0,10*ROW('Sanitation Data'!D118))="","",OFFSET('Sanitation Data'!$D$31,0,10*ROW('Sanitation Data'!D118)))</f>
        <v/>
      </c>
      <c r="CO124" s="369" t="str">
        <f ca="1">+IF(OFFSET('Sanitation Data'!$D$32,0,10*ROW('Sanitation Data'!D118))="","",OFFSET('Sanitation Data'!$D$32,0,10*ROW('Sanitation Data'!D118)))</f>
        <v/>
      </c>
      <c r="CP124" s="369" t="str">
        <f ca="1">+IF(OFFSET('Sanitation Data'!$E$28,0,10*ROW('Sanitation Data'!E118))="","",OFFSET('Sanitation Data'!$E$28,0,10*ROW('Sanitation Data'!E118)))</f>
        <v/>
      </c>
      <c r="CQ124" s="369" t="str">
        <f ca="1">+IF(OFFSET('Sanitation Data'!$E$29,0,10*ROW('Sanitation Data'!E118))="","",OFFSET('Sanitation Data'!$E$29,0,10*ROW('Sanitation Data'!E118)))</f>
        <v/>
      </c>
      <c r="CR124" s="369" t="str">
        <f ca="1">+IF(OFFSET('Sanitation Data'!$E$30,0,10*ROW('Sanitation Data'!E118))="","",OFFSET('Sanitation Data'!$E$30,0,10*ROW('Sanitation Data'!E118)))</f>
        <v/>
      </c>
      <c r="CS124" s="369" t="str">
        <f ca="1">+IF(OFFSET('Sanitation Data'!$E$31,0,10*ROW('Sanitation Data'!E118))="","",OFFSET('Sanitation Data'!$E$31,0,10*ROW('Sanitation Data'!E118)))</f>
        <v/>
      </c>
      <c r="CT124" s="369" t="str">
        <f ca="1">+IF(OFFSET('Sanitation Data'!$E$32,0,10*ROW('Sanitation Data'!E118))="","",OFFSET('Sanitation Data'!$E$32,0,10*ROW('Sanitation Data'!E118)))</f>
        <v/>
      </c>
      <c r="CU124" s="369" t="str">
        <f ca="1">+IF(OFFSET('Sanitation Data'!$F$28,0,10*ROW('Sanitation Data'!F118))="","",OFFSET('Sanitation Data'!$F$28,0,10*ROW('Sanitation Data'!F118)))</f>
        <v/>
      </c>
      <c r="CV124" s="369" t="str">
        <f ca="1">+IF(OFFSET('Sanitation Data'!$F$29,0,10*ROW('Sanitation Data'!F118))="","",OFFSET('Sanitation Data'!$F$29,0,10*ROW('Sanitation Data'!F118)))</f>
        <v/>
      </c>
      <c r="CW124" s="369" t="str">
        <f ca="1">+IF(OFFSET('Sanitation Data'!$F$30,0,10*ROW('Sanitation Data'!F118))="","",OFFSET('Sanitation Data'!$F$30,0,10*ROW('Sanitation Data'!F118)))</f>
        <v/>
      </c>
      <c r="CX124" s="369" t="str">
        <f ca="1">+IF(OFFSET('Sanitation Data'!$F$31,0,10*ROW('Sanitation Data'!F118))="","",OFFSET('Sanitation Data'!$F$31,0,10*ROW('Sanitation Data'!F118)))</f>
        <v/>
      </c>
      <c r="CY124" s="369" t="str">
        <f ca="1">+IF(OFFSET('Sanitation Data'!$F$32,0,10*ROW('Sanitation Data'!F118))="","",OFFSET('Sanitation Data'!$F$32,0,10*ROW('Sanitation Data'!F118)))</f>
        <v/>
      </c>
      <c r="CZ124" s="369" t="str">
        <f ca="1">+IF(OFFSET('Sanitation Data'!$G$28,0,10*ROW('Sanitation Data'!G118))="","",OFFSET('Sanitation Data'!$G$28,0,10*ROW('Sanitation Data'!G118)))</f>
        <v/>
      </c>
      <c r="DA124" s="369" t="str">
        <f ca="1">+IF(OFFSET('Sanitation Data'!$G$29,0,10*ROW('Sanitation Data'!G118))="","",OFFSET('Sanitation Data'!$G$29,0,10*ROW('Sanitation Data'!G118)))</f>
        <v/>
      </c>
      <c r="DB124" s="369" t="str">
        <f ca="1">+IF(OFFSET('Sanitation Data'!$G$30,0,10*ROW('Sanitation Data'!G118))="","",OFFSET('Sanitation Data'!$G$30,0,10*ROW('Sanitation Data'!G118)))</f>
        <v/>
      </c>
      <c r="DC124" s="369" t="str">
        <f ca="1">+IF(OFFSET('Sanitation Data'!$G$31,0,10*ROW('Sanitation Data'!G118))="","",OFFSET('Sanitation Data'!$G$31,0,10*ROW('Sanitation Data'!G118)))</f>
        <v/>
      </c>
      <c r="DD124" s="369" t="str">
        <f ca="1">+IF(OFFSET('Sanitation Data'!$G$32,0,10*ROW('Sanitation Data'!G118))="","",OFFSET('Sanitation Data'!$G$32,0,10*ROW('Sanitation Data'!G118)))</f>
        <v/>
      </c>
      <c r="DE124" s="369" t="str">
        <f ca="1">+IF(OFFSET('Sanitation Data'!$H$28,0,10*ROW('Sanitation Data'!H118))="","",OFFSET('Sanitation Data'!$H$28,0,10*ROW('Sanitation Data'!H118)))</f>
        <v/>
      </c>
      <c r="DF124" s="369" t="str">
        <f ca="1">+IF(OFFSET('Sanitation Data'!$H$29,0,10*ROW('Sanitation Data'!H118))="","",OFFSET('Sanitation Data'!$H$29,0,10*ROW('Sanitation Data'!H118)))</f>
        <v/>
      </c>
      <c r="DG124" s="369" t="str">
        <f ca="1">+IF(OFFSET('Sanitation Data'!$H$30,0,10*ROW('Sanitation Data'!H118))="","",OFFSET('Sanitation Data'!$H$30,0,10*ROW('Sanitation Data'!H118)))</f>
        <v/>
      </c>
      <c r="DH124" s="369" t="str">
        <f ca="1">+IF(OFFSET('Sanitation Data'!$H$31,0,10*ROW('Sanitation Data'!H118))="","",OFFSET('Sanitation Data'!$H$31,0,10*ROW('Sanitation Data'!H118)))</f>
        <v/>
      </c>
      <c r="DI124" s="369" t="str">
        <f ca="1">+IF(OFFSET('Sanitation Data'!$H$32,0,10*ROW('Sanitation Data'!H118))="","",OFFSET('Sanitation Data'!$H$32,0,10*ROW('Sanitation Data'!H118)))</f>
        <v/>
      </c>
      <c r="DJ124" s="369" t="str">
        <f ca="1">+IF(OFFSET('Sanitation Data'!$I$28,0,10*ROW('Sanitation Data'!I118))="","",OFFSET('Sanitation Data'!$I$28,0,10*ROW('Sanitation Data'!I118)))</f>
        <v/>
      </c>
      <c r="DK124" s="369" t="str">
        <f ca="1">+IF(OFFSET('Sanitation Data'!$I$29,0,10*ROW('Sanitation Data'!I118))="","",OFFSET('Sanitation Data'!$I$29,0,10*ROW('Sanitation Data'!I118)))</f>
        <v/>
      </c>
      <c r="DL124" s="369" t="str">
        <f ca="1">+IF(OFFSET('Sanitation Data'!$I$30,0,10*ROW('Sanitation Data'!I118))="","",OFFSET('Sanitation Data'!$I$30,0,10*ROW('Sanitation Data'!I118)))</f>
        <v/>
      </c>
      <c r="DM124" s="369" t="str">
        <f ca="1">+IF(OFFSET('Sanitation Data'!$I$31,0,10*ROW('Sanitation Data'!I118))="","",OFFSET('Sanitation Data'!$I$31,0,10*ROW('Sanitation Data'!I118)))</f>
        <v/>
      </c>
      <c r="DN124" s="369" t="str">
        <f ca="1">+IF(OFFSET('Sanitation Data'!$I$32,0,10*ROW('Sanitation Data'!I118))="","",OFFSET('Sanitation Data'!$I$32,0,10*ROW('Sanitation Data'!I118)))</f>
        <v/>
      </c>
      <c r="DO124" s="369" t="str">
        <f ca="1">+IF(OFFSET('Hygiene Data'!$D$11,0,10*ROW('Hygiene Data'!D118))="","",OFFSET('Hygiene Data'!$D$11,0,10*ROW('Hygiene Data'!D118)))</f>
        <v/>
      </c>
      <c r="DP124" s="369" t="str">
        <f ca="1">+IF(OFFSET('Hygiene Data'!$D$12,0,10*ROW('Hygiene Data'!D118))="","",OFFSET('Hygiene Data'!$D$12,0,10*ROW('Hygiene Data'!D118)))</f>
        <v/>
      </c>
      <c r="DQ124" s="369" t="str">
        <f ca="1">+IF(OFFSET('Hygiene Data'!$D$13,0,10*ROW('Hygiene Data'!D118))="","",OFFSET('Hygiene Data'!$D$13,0,10*ROW('Hygiene Data'!D118)))</f>
        <v/>
      </c>
      <c r="DR124" s="369" t="str">
        <f ca="1">+IF(OFFSET('Hygiene Data'!$E$11,0,10*ROW('Hygiene Data'!E118))="","",OFFSET('Hygiene Data'!$E$11,0,10*ROW('Hygiene Data'!E118)))</f>
        <v/>
      </c>
      <c r="DS124" s="369" t="str">
        <f ca="1">+IF(OFFSET('Hygiene Data'!$E$12,0,10*ROW('Hygiene Data'!E118))="","",OFFSET('Hygiene Data'!$E$12,0,10*ROW('Hygiene Data'!E118)))</f>
        <v/>
      </c>
      <c r="DT124" s="369" t="str">
        <f ca="1">+IF(OFFSET('Hygiene Data'!$E$13,0,10*ROW('Hygiene Data'!E118))="","",OFFSET('Hygiene Data'!$E$13,0,10*ROW('Hygiene Data'!E118)))</f>
        <v/>
      </c>
      <c r="DU124" s="369" t="str">
        <f ca="1">+IF(OFFSET('Hygiene Data'!$F$11,0,10*ROW('Hygiene Data'!F118))="","",OFFSET('Hygiene Data'!$F$11,0,10*ROW('Hygiene Data'!F118)))</f>
        <v/>
      </c>
      <c r="DV124" s="369" t="str">
        <f ca="1">+IF(OFFSET('Hygiene Data'!$F$12,0,10*ROW('Hygiene Data'!F118))="","",OFFSET('Hygiene Data'!$F$12,0,10*ROW('Hygiene Data'!F118)))</f>
        <v/>
      </c>
      <c r="DW124" s="369" t="str">
        <f ca="1">+IF(OFFSET('Hygiene Data'!$F$13,0,10*ROW('Hygiene Data'!F118))="","",OFFSET('Hygiene Data'!$F$13,0,10*ROW('Hygiene Data'!F118)))</f>
        <v/>
      </c>
      <c r="DX124" s="369" t="str">
        <f ca="1">+IF(OFFSET('Hygiene Data'!$G$11,0,10*ROW('Hygiene Data'!G118))="","",OFFSET('Hygiene Data'!$G$11,0,10*ROW('Hygiene Data'!G118)))</f>
        <v/>
      </c>
      <c r="DY124" s="369" t="str">
        <f ca="1">+IF(OFFSET('Hygiene Data'!$G$12,0,10*ROW('Hygiene Data'!G118))="","",OFFSET('Hygiene Data'!$G$12,0,10*ROW('Hygiene Data'!G118)))</f>
        <v/>
      </c>
      <c r="DZ124" s="369" t="str">
        <f ca="1">+IF(OFFSET('Hygiene Data'!$G$13,0,10*ROW('Hygiene Data'!G118))="","",OFFSET('Hygiene Data'!$G$13,0,10*ROW('Hygiene Data'!G118)))</f>
        <v/>
      </c>
      <c r="EA124" s="369" t="str">
        <f ca="1">+IF(OFFSET('Hygiene Data'!$H$11,0,10*ROW('Hygiene Data'!H118))="","",OFFSET('Hygiene Data'!$H$11,0,10*ROW('Hygiene Data'!H118)))</f>
        <v/>
      </c>
      <c r="EB124" s="369" t="str">
        <f ca="1">+IF(OFFSET('Hygiene Data'!$H$12,0,10*ROW('Hygiene Data'!H118))="","",OFFSET('Hygiene Data'!$H$12,0,10*ROW('Hygiene Data'!H118)))</f>
        <v/>
      </c>
      <c r="EC124" s="369" t="str">
        <f ca="1">+IF(OFFSET('Hygiene Data'!$H$13,0,10*ROW('Hygiene Data'!H118))="","",OFFSET('Hygiene Data'!$H$13,0,10*ROW('Hygiene Data'!H118)))</f>
        <v/>
      </c>
      <c r="ED124" s="369" t="str">
        <f ca="1">+IF(OFFSET('Hygiene Data'!$I$11,0,10*ROW('Hygiene Data'!I118))="","",OFFSET('Hygiene Data'!$I$11,0,10*ROW('Hygiene Data'!I118)))</f>
        <v/>
      </c>
      <c r="EE124" s="369" t="str">
        <f ca="1">+IF(OFFSET('Hygiene Data'!$I$12,0,10*ROW('Hygiene Data'!I118))="","",OFFSET('Hygiene Data'!$I$12,0,10*ROW('Hygiene Data'!I118)))</f>
        <v/>
      </c>
      <c r="EF124" s="369" t="str">
        <f ca="1">+IF(OFFSET('Hygiene Data'!$I$13,0,10*ROW('Hygiene Data'!I118))="","",OFFSET('Hygiene Data'!$I$13,0,10*ROW('Hygiene Data'!I118)))</f>
        <v/>
      </c>
    </row>
    <row r="125" spans="1:136" x14ac:dyDescent="0.25">
      <c r="A125" s="478" t="str">
        <f ca="1">+IF(OFFSET('Water Data'!$B$2,0,10*ROW('Water Data'!E119))="","",OFFSET('Water Data'!$B$2,0,10*ROW('Water Data'!E119)))</f>
        <v/>
      </c>
      <c r="B125" s="47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5" t="str">
        <f t="shared" ca="1" si="1"/>
        <v/>
      </c>
      <c r="D125" s="50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9" t="str">
        <f ca="1">+IF(OFFSET('Water Data'!$D$27,0,10*ROW('Water Data'!D119))="","",OFFSET('Water Data'!$D$27,0,10*ROW('Water Data'!D119)))</f>
        <v/>
      </c>
      <c r="BT125" s="369" t="str">
        <f ca="1">+IF(OFFSET('Water Data'!$D$28,0,10*ROW('Water Data'!D119))="","",OFFSET('Water Data'!$D$28,0,10*ROW('Water Data'!D119)))</f>
        <v/>
      </c>
      <c r="BU125" s="369" t="str">
        <f ca="1">+IF(OFFSET('Water Data'!$D$29,0,10*ROW('Water Data'!D119))="","",OFFSET('Water Data'!$D$29,0,10*ROW('Water Data'!D119)))</f>
        <v/>
      </c>
      <c r="BV125" s="369" t="str">
        <f ca="1">+IF(OFFSET('Water Data'!$E$27,0,10*ROW('Water Data'!E119))="","",OFFSET('Water Data'!$E$27,0,10*ROW('Water Data'!E119)))</f>
        <v/>
      </c>
      <c r="BW125" s="369" t="str">
        <f ca="1">+IF(OFFSET('Water Data'!$E$28,0,10*ROW('Water Data'!E119))="","",OFFSET('Water Data'!$E$28,0,10*ROW('Water Data'!E119)))</f>
        <v/>
      </c>
      <c r="BX125" s="369" t="str">
        <f ca="1">+IF(OFFSET('Water Data'!$E$29,0,10*ROW('Water Data'!E119))="","",OFFSET('Water Data'!$E$29,0,10*ROW('Water Data'!E119)))</f>
        <v/>
      </c>
      <c r="BY125" s="369" t="str">
        <f ca="1">+IF(OFFSET('Water Data'!$F$27,0,10*ROW('Water Data'!F119))="","",OFFSET('Water Data'!$F$27,0,10*ROW('Water Data'!F119)))</f>
        <v/>
      </c>
      <c r="BZ125" s="369" t="str">
        <f ca="1">+IF(OFFSET('Water Data'!$F$28,0,10*ROW('Water Data'!F119))="","",OFFSET('Water Data'!$F$28,0,10*ROW('Water Data'!F119)))</f>
        <v/>
      </c>
      <c r="CA125" s="369" t="str">
        <f ca="1">+IF(OFFSET('Water Data'!$F$29,0,10*ROW('Water Data'!F119))="","",OFFSET('Water Data'!$F$29,0,10*ROW('Water Data'!F119)))</f>
        <v/>
      </c>
      <c r="CB125" s="369" t="str">
        <f ca="1">+IF(OFFSET('Water Data'!$G$27,0,10*ROW('Water Data'!G119))="","",OFFSET('Water Data'!$G$27,0,10*ROW('Water Data'!G119)))</f>
        <v/>
      </c>
      <c r="CC125" s="369" t="str">
        <f ca="1">+IF(OFFSET('Water Data'!$G$28,0,10*ROW('Water Data'!G119))="","",OFFSET('Water Data'!$G$28,0,10*ROW('Water Data'!G119)))</f>
        <v/>
      </c>
      <c r="CD125" s="369" t="str">
        <f ca="1">+IF(OFFSET('Water Data'!$G$29,0,10*ROW('Water Data'!G119))="","",OFFSET('Water Data'!$G$29,0,10*ROW('Water Data'!G119)))</f>
        <v/>
      </c>
      <c r="CE125" s="369" t="str">
        <f ca="1">+IF(OFFSET('Water Data'!$H$27,0,10*ROW('Water Data'!H119))="","",OFFSET('Water Data'!$H$27,0,10*ROW('Water Data'!H119)))</f>
        <v/>
      </c>
      <c r="CF125" s="369" t="str">
        <f ca="1">+IF(OFFSET('Water Data'!$H$28,0,10*ROW('Water Data'!H119))="","",OFFSET('Water Data'!$H$28,0,10*ROW('Water Data'!H119)))</f>
        <v/>
      </c>
      <c r="CG125" s="369" t="str">
        <f ca="1">+IF(OFFSET('Water Data'!$H$29,0,10*ROW('Water Data'!H119))="","",OFFSET('Water Data'!$H$29,0,10*ROW('Water Data'!H119)))</f>
        <v/>
      </c>
      <c r="CH125" s="369" t="str">
        <f ca="1">+IF(OFFSET('Water Data'!$I$27,0,10*ROW('Water Data'!I119))="","",OFFSET('Water Data'!$I$27,0,10*ROW('Water Data'!I119)))</f>
        <v/>
      </c>
      <c r="CI125" s="369" t="str">
        <f ca="1">+IF(OFFSET('Water Data'!$I$28,0,10*ROW('Water Data'!I119))="","",OFFSET('Water Data'!$I$28,0,10*ROW('Water Data'!I119)))</f>
        <v/>
      </c>
      <c r="CJ125" s="369" t="str">
        <f ca="1">+IF(OFFSET('Water Data'!$I$29,0,10*ROW('Water Data'!I119))="","",OFFSET('Water Data'!$I$29,0,10*ROW('Water Data'!I119)))</f>
        <v/>
      </c>
      <c r="CK125" s="369" t="str">
        <f ca="1">+IF(OFFSET('Sanitation Data'!$D$28,0,10*ROW('Sanitation Data'!D119))="","",OFFSET('Sanitation Data'!$D$28,0,10*ROW('Sanitation Data'!D119)))</f>
        <v/>
      </c>
      <c r="CL125" s="369" t="str">
        <f ca="1">+IF(OFFSET('Sanitation Data'!$D$29,0,10*ROW('Sanitation Data'!D119))="","",OFFSET('Sanitation Data'!$D$29,0,10*ROW('Sanitation Data'!D119)))</f>
        <v/>
      </c>
      <c r="CM125" s="369" t="str">
        <f ca="1">+IF(OFFSET('Sanitation Data'!$D$30,0,10*ROW('Sanitation Data'!D119))="","",OFFSET('Sanitation Data'!$D$30,0,10*ROW('Sanitation Data'!D119)))</f>
        <v/>
      </c>
      <c r="CN125" s="369" t="str">
        <f ca="1">+IF(OFFSET('Sanitation Data'!$D$31,0,10*ROW('Sanitation Data'!D119))="","",OFFSET('Sanitation Data'!$D$31,0,10*ROW('Sanitation Data'!D119)))</f>
        <v/>
      </c>
      <c r="CO125" s="369" t="str">
        <f ca="1">+IF(OFFSET('Sanitation Data'!$D$32,0,10*ROW('Sanitation Data'!D119))="","",OFFSET('Sanitation Data'!$D$32,0,10*ROW('Sanitation Data'!D119)))</f>
        <v/>
      </c>
      <c r="CP125" s="369" t="str">
        <f ca="1">+IF(OFFSET('Sanitation Data'!$E$28,0,10*ROW('Sanitation Data'!E119))="","",OFFSET('Sanitation Data'!$E$28,0,10*ROW('Sanitation Data'!E119)))</f>
        <v/>
      </c>
      <c r="CQ125" s="369" t="str">
        <f ca="1">+IF(OFFSET('Sanitation Data'!$E$29,0,10*ROW('Sanitation Data'!E119))="","",OFFSET('Sanitation Data'!$E$29,0,10*ROW('Sanitation Data'!E119)))</f>
        <v/>
      </c>
      <c r="CR125" s="369" t="str">
        <f ca="1">+IF(OFFSET('Sanitation Data'!$E$30,0,10*ROW('Sanitation Data'!E119))="","",OFFSET('Sanitation Data'!$E$30,0,10*ROW('Sanitation Data'!E119)))</f>
        <v/>
      </c>
      <c r="CS125" s="369" t="str">
        <f ca="1">+IF(OFFSET('Sanitation Data'!$E$31,0,10*ROW('Sanitation Data'!E119))="","",OFFSET('Sanitation Data'!$E$31,0,10*ROW('Sanitation Data'!E119)))</f>
        <v/>
      </c>
      <c r="CT125" s="369" t="str">
        <f ca="1">+IF(OFFSET('Sanitation Data'!$E$32,0,10*ROW('Sanitation Data'!E119))="","",OFFSET('Sanitation Data'!$E$32,0,10*ROW('Sanitation Data'!E119)))</f>
        <v/>
      </c>
      <c r="CU125" s="369" t="str">
        <f ca="1">+IF(OFFSET('Sanitation Data'!$F$28,0,10*ROW('Sanitation Data'!F119))="","",OFFSET('Sanitation Data'!$F$28,0,10*ROW('Sanitation Data'!F119)))</f>
        <v/>
      </c>
      <c r="CV125" s="369" t="str">
        <f ca="1">+IF(OFFSET('Sanitation Data'!$F$29,0,10*ROW('Sanitation Data'!F119))="","",OFFSET('Sanitation Data'!$F$29,0,10*ROW('Sanitation Data'!F119)))</f>
        <v/>
      </c>
      <c r="CW125" s="369" t="str">
        <f ca="1">+IF(OFFSET('Sanitation Data'!$F$30,0,10*ROW('Sanitation Data'!F119))="","",OFFSET('Sanitation Data'!$F$30,0,10*ROW('Sanitation Data'!F119)))</f>
        <v/>
      </c>
      <c r="CX125" s="369" t="str">
        <f ca="1">+IF(OFFSET('Sanitation Data'!$F$31,0,10*ROW('Sanitation Data'!F119))="","",OFFSET('Sanitation Data'!$F$31,0,10*ROW('Sanitation Data'!F119)))</f>
        <v/>
      </c>
      <c r="CY125" s="369" t="str">
        <f ca="1">+IF(OFFSET('Sanitation Data'!$F$32,0,10*ROW('Sanitation Data'!F119))="","",OFFSET('Sanitation Data'!$F$32,0,10*ROW('Sanitation Data'!F119)))</f>
        <v/>
      </c>
      <c r="CZ125" s="369" t="str">
        <f ca="1">+IF(OFFSET('Sanitation Data'!$G$28,0,10*ROW('Sanitation Data'!G119))="","",OFFSET('Sanitation Data'!$G$28,0,10*ROW('Sanitation Data'!G119)))</f>
        <v/>
      </c>
      <c r="DA125" s="369" t="str">
        <f ca="1">+IF(OFFSET('Sanitation Data'!$G$29,0,10*ROW('Sanitation Data'!G119))="","",OFFSET('Sanitation Data'!$G$29,0,10*ROW('Sanitation Data'!G119)))</f>
        <v/>
      </c>
      <c r="DB125" s="369" t="str">
        <f ca="1">+IF(OFFSET('Sanitation Data'!$G$30,0,10*ROW('Sanitation Data'!G119))="","",OFFSET('Sanitation Data'!$G$30,0,10*ROW('Sanitation Data'!G119)))</f>
        <v/>
      </c>
      <c r="DC125" s="369" t="str">
        <f ca="1">+IF(OFFSET('Sanitation Data'!$G$31,0,10*ROW('Sanitation Data'!G119))="","",OFFSET('Sanitation Data'!$G$31,0,10*ROW('Sanitation Data'!G119)))</f>
        <v/>
      </c>
      <c r="DD125" s="369" t="str">
        <f ca="1">+IF(OFFSET('Sanitation Data'!$G$32,0,10*ROW('Sanitation Data'!G119))="","",OFFSET('Sanitation Data'!$G$32,0,10*ROW('Sanitation Data'!G119)))</f>
        <v/>
      </c>
      <c r="DE125" s="369" t="str">
        <f ca="1">+IF(OFFSET('Sanitation Data'!$H$28,0,10*ROW('Sanitation Data'!H119))="","",OFFSET('Sanitation Data'!$H$28,0,10*ROW('Sanitation Data'!H119)))</f>
        <v/>
      </c>
      <c r="DF125" s="369" t="str">
        <f ca="1">+IF(OFFSET('Sanitation Data'!$H$29,0,10*ROW('Sanitation Data'!H119))="","",OFFSET('Sanitation Data'!$H$29,0,10*ROW('Sanitation Data'!H119)))</f>
        <v/>
      </c>
      <c r="DG125" s="369" t="str">
        <f ca="1">+IF(OFFSET('Sanitation Data'!$H$30,0,10*ROW('Sanitation Data'!H119))="","",OFFSET('Sanitation Data'!$H$30,0,10*ROW('Sanitation Data'!H119)))</f>
        <v/>
      </c>
      <c r="DH125" s="369" t="str">
        <f ca="1">+IF(OFFSET('Sanitation Data'!$H$31,0,10*ROW('Sanitation Data'!H119))="","",OFFSET('Sanitation Data'!$H$31,0,10*ROW('Sanitation Data'!H119)))</f>
        <v/>
      </c>
      <c r="DI125" s="369" t="str">
        <f ca="1">+IF(OFFSET('Sanitation Data'!$H$32,0,10*ROW('Sanitation Data'!H119))="","",OFFSET('Sanitation Data'!$H$32,0,10*ROW('Sanitation Data'!H119)))</f>
        <v/>
      </c>
      <c r="DJ125" s="369" t="str">
        <f ca="1">+IF(OFFSET('Sanitation Data'!$I$28,0,10*ROW('Sanitation Data'!I119))="","",OFFSET('Sanitation Data'!$I$28,0,10*ROW('Sanitation Data'!I119)))</f>
        <v/>
      </c>
      <c r="DK125" s="369" t="str">
        <f ca="1">+IF(OFFSET('Sanitation Data'!$I$29,0,10*ROW('Sanitation Data'!I119))="","",OFFSET('Sanitation Data'!$I$29,0,10*ROW('Sanitation Data'!I119)))</f>
        <v/>
      </c>
      <c r="DL125" s="369" t="str">
        <f ca="1">+IF(OFFSET('Sanitation Data'!$I$30,0,10*ROW('Sanitation Data'!I119))="","",OFFSET('Sanitation Data'!$I$30,0,10*ROW('Sanitation Data'!I119)))</f>
        <v/>
      </c>
      <c r="DM125" s="369" t="str">
        <f ca="1">+IF(OFFSET('Sanitation Data'!$I$31,0,10*ROW('Sanitation Data'!I119))="","",OFFSET('Sanitation Data'!$I$31,0,10*ROW('Sanitation Data'!I119)))</f>
        <v/>
      </c>
      <c r="DN125" s="369" t="str">
        <f ca="1">+IF(OFFSET('Sanitation Data'!$I$32,0,10*ROW('Sanitation Data'!I119))="","",OFFSET('Sanitation Data'!$I$32,0,10*ROW('Sanitation Data'!I119)))</f>
        <v/>
      </c>
      <c r="DO125" s="369" t="str">
        <f ca="1">+IF(OFFSET('Hygiene Data'!$D$11,0,10*ROW('Hygiene Data'!D119))="","",OFFSET('Hygiene Data'!$D$11,0,10*ROW('Hygiene Data'!D119)))</f>
        <v/>
      </c>
      <c r="DP125" s="369" t="str">
        <f ca="1">+IF(OFFSET('Hygiene Data'!$D$12,0,10*ROW('Hygiene Data'!D119))="","",OFFSET('Hygiene Data'!$D$12,0,10*ROW('Hygiene Data'!D119)))</f>
        <v/>
      </c>
      <c r="DQ125" s="369" t="str">
        <f ca="1">+IF(OFFSET('Hygiene Data'!$D$13,0,10*ROW('Hygiene Data'!D119))="","",OFFSET('Hygiene Data'!$D$13,0,10*ROW('Hygiene Data'!D119)))</f>
        <v/>
      </c>
      <c r="DR125" s="369" t="str">
        <f ca="1">+IF(OFFSET('Hygiene Data'!$E$11,0,10*ROW('Hygiene Data'!E119))="","",OFFSET('Hygiene Data'!$E$11,0,10*ROW('Hygiene Data'!E119)))</f>
        <v/>
      </c>
      <c r="DS125" s="369" t="str">
        <f ca="1">+IF(OFFSET('Hygiene Data'!$E$12,0,10*ROW('Hygiene Data'!E119))="","",OFFSET('Hygiene Data'!$E$12,0,10*ROW('Hygiene Data'!E119)))</f>
        <v/>
      </c>
      <c r="DT125" s="369" t="str">
        <f ca="1">+IF(OFFSET('Hygiene Data'!$E$13,0,10*ROW('Hygiene Data'!E119))="","",OFFSET('Hygiene Data'!$E$13,0,10*ROW('Hygiene Data'!E119)))</f>
        <v/>
      </c>
      <c r="DU125" s="369" t="str">
        <f ca="1">+IF(OFFSET('Hygiene Data'!$F$11,0,10*ROW('Hygiene Data'!F119))="","",OFFSET('Hygiene Data'!$F$11,0,10*ROW('Hygiene Data'!F119)))</f>
        <v/>
      </c>
      <c r="DV125" s="369" t="str">
        <f ca="1">+IF(OFFSET('Hygiene Data'!$F$12,0,10*ROW('Hygiene Data'!F119))="","",OFFSET('Hygiene Data'!$F$12,0,10*ROW('Hygiene Data'!F119)))</f>
        <v/>
      </c>
      <c r="DW125" s="369" t="str">
        <f ca="1">+IF(OFFSET('Hygiene Data'!$F$13,0,10*ROW('Hygiene Data'!F119))="","",OFFSET('Hygiene Data'!$F$13,0,10*ROW('Hygiene Data'!F119)))</f>
        <v/>
      </c>
      <c r="DX125" s="369" t="str">
        <f ca="1">+IF(OFFSET('Hygiene Data'!$G$11,0,10*ROW('Hygiene Data'!G119))="","",OFFSET('Hygiene Data'!$G$11,0,10*ROW('Hygiene Data'!G119)))</f>
        <v/>
      </c>
      <c r="DY125" s="369" t="str">
        <f ca="1">+IF(OFFSET('Hygiene Data'!$G$12,0,10*ROW('Hygiene Data'!G119))="","",OFFSET('Hygiene Data'!$G$12,0,10*ROW('Hygiene Data'!G119)))</f>
        <v/>
      </c>
      <c r="DZ125" s="369" t="str">
        <f ca="1">+IF(OFFSET('Hygiene Data'!$G$13,0,10*ROW('Hygiene Data'!G119))="","",OFFSET('Hygiene Data'!$G$13,0,10*ROW('Hygiene Data'!G119)))</f>
        <v/>
      </c>
      <c r="EA125" s="369" t="str">
        <f ca="1">+IF(OFFSET('Hygiene Data'!$H$11,0,10*ROW('Hygiene Data'!H119))="","",OFFSET('Hygiene Data'!$H$11,0,10*ROW('Hygiene Data'!H119)))</f>
        <v/>
      </c>
      <c r="EB125" s="369" t="str">
        <f ca="1">+IF(OFFSET('Hygiene Data'!$H$12,0,10*ROW('Hygiene Data'!H119))="","",OFFSET('Hygiene Data'!$H$12,0,10*ROW('Hygiene Data'!H119)))</f>
        <v/>
      </c>
      <c r="EC125" s="369" t="str">
        <f ca="1">+IF(OFFSET('Hygiene Data'!$H$13,0,10*ROW('Hygiene Data'!H119))="","",OFFSET('Hygiene Data'!$H$13,0,10*ROW('Hygiene Data'!H119)))</f>
        <v/>
      </c>
      <c r="ED125" s="369" t="str">
        <f ca="1">+IF(OFFSET('Hygiene Data'!$I$11,0,10*ROW('Hygiene Data'!I119))="","",OFFSET('Hygiene Data'!$I$11,0,10*ROW('Hygiene Data'!I119)))</f>
        <v/>
      </c>
      <c r="EE125" s="369" t="str">
        <f ca="1">+IF(OFFSET('Hygiene Data'!$I$12,0,10*ROW('Hygiene Data'!I119))="","",OFFSET('Hygiene Data'!$I$12,0,10*ROW('Hygiene Data'!I119)))</f>
        <v/>
      </c>
      <c r="EF125" s="369" t="str">
        <f ca="1">+IF(OFFSET('Hygiene Data'!$I$13,0,10*ROW('Hygiene Data'!I119))="","",OFFSET('Hygiene Data'!$I$13,0,10*ROW('Hygiene Data'!I119)))</f>
        <v/>
      </c>
    </row>
    <row r="126" spans="1:136" x14ac:dyDescent="0.25">
      <c r="A126" s="478" t="str">
        <f ca="1">+IF(OFFSET('Water Data'!$B$2,0,10*ROW('Water Data'!E120))="","",OFFSET('Water Data'!$B$2,0,10*ROW('Water Data'!E120)))</f>
        <v/>
      </c>
      <c r="B126" s="47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5" t="str">
        <f t="shared" ca="1" si="1"/>
        <v/>
      </c>
      <c r="D126" s="50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9" t="str">
        <f ca="1">+IF(OFFSET('Water Data'!$D$27,0,10*ROW('Water Data'!D120))="","",OFFSET('Water Data'!$D$27,0,10*ROW('Water Data'!D120)))</f>
        <v/>
      </c>
      <c r="BT126" s="369" t="str">
        <f ca="1">+IF(OFFSET('Water Data'!$D$28,0,10*ROW('Water Data'!D120))="","",OFFSET('Water Data'!$D$28,0,10*ROW('Water Data'!D120)))</f>
        <v/>
      </c>
      <c r="BU126" s="369" t="str">
        <f ca="1">+IF(OFFSET('Water Data'!$D$29,0,10*ROW('Water Data'!D120))="","",OFFSET('Water Data'!$D$29,0,10*ROW('Water Data'!D120)))</f>
        <v/>
      </c>
      <c r="BV126" s="369" t="str">
        <f ca="1">+IF(OFFSET('Water Data'!$E$27,0,10*ROW('Water Data'!E120))="","",OFFSET('Water Data'!$E$27,0,10*ROW('Water Data'!E120)))</f>
        <v/>
      </c>
      <c r="BW126" s="369" t="str">
        <f ca="1">+IF(OFFSET('Water Data'!$E$28,0,10*ROW('Water Data'!E120))="","",OFFSET('Water Data'!$E$28,0,10*ROW('Water Data'!E120)))</f>
        <v/>
      </c>
      <c r="BX126" s="369" t="str">
        <f ca="1">+IF(OFFSET('Water Data'!$E$29,0,10*ROW('Water Data'!E120))="","",OFFSET('Water Data'!$E$29,0,10*ROW('Water Data'!E120)))</f>
        <v/>
      </c>
      <c r="BY126" s="369" t="str">
        <f ca="1">+IF(OFFSET('Water Data'!$F$27,0,10*ROW('Water Data'!F120))="","",OFFSET('Water Data'!$F$27,0,10*ROW('Water Data'!F120)))</f>
        <v/>
      </c>
      <c r="BZ126" s="369" t="str">
        <f ca="1">+IF(OFFSET('Water Data'!$F$28,0,10*ROW('Water Data'!F120))="","",OFFSET('Water Data'!$F$28,0,10*ROW('Water Data'!F120)))</f>
        <v/>
      </c>
      <c r="CA126" s="369" t="str">
        <f ca="1">+IF(OFFSET('Water Data'!$F$29,0,10*ROW('Water Data'!F120))="","",OFFSET('Water Data'!$F$29,0,10*ROW('Water Data'!F120)))</f>
        <v/>
      </c>
      <c r="CB126" s="369" t="str">
        <f ca="1">+IF(OFFSET('Water Data'!$G$27,0,10*ROW('Water Data'!G120))="","",OFFSET('Water Data'!$G$27,0,10*ROW('Water Data'!G120)))</f>
        <v/>
      </c>
      <c r="CC126" s="369" t="str">
        <f ca="1">+IF(OFFSET('Water Data'!$G$28,0,10*ROW('Water Data'!G120))="","",OFFSET('Water Data'!$G$28,0,10*ROW('Water Data'!G120)))</f>
        <v/>
      </c>
      <c r="CD126" s="369" t="str">
        <f ca="1">+IF(OFFSET('Water Data'!$G$29,0,10*ROW('Water Data'!G120))="","",OFFSET('Water Data'!$G$29,0,10*ROW('Water Data'!G120)))</f>
        <v/>
      </c>
      <c r="CE126" s="369" t="str">
        <f ca="1">+IF(OFFSET('Water Data'!$H$27,0,10*ROW('Water Data'!H120))="","",OFFSET('Water Data'!$H$27,0,10*ROW('Water Data'!H120)))</f>
        <v/>
      </c>
      <c r="CF126" s="369" t="str">
        <f ca="1">+IF(OFFSET('Water Data'!$H$28,0,10*ROW('Water Data'!H120))="","",OFFSET('Water Data'!$H$28,0,10*ROW('Water Data'!H120)))</f>
        <v/>
      </c>
      <c r="CG126" s="369" t="str">
        <f ca="1">+IF(OFFSET('Water Data'!$H$29,0,10*ROW('Water Data'!H120))="","",OFFSET('Water Data'!$H$29,0,10*ROW('Water Data'!H120)))</f>
        <v/>
      </c>
      <c r="CH126" s="369" t="str">
        <f ca="1">+IF(OFFSET('Water Data'!$I$27,0,10*ROW('Water Data'!I120))="","",OFFSET('Water Data'!$I$27,0,10*ROW('Water Data'!I120)))</f>
        <v/>
      </c>
      <c r="CI126" s="369" t="str">
        <f ca="1">+IF(OFFSET('Water Data'!$I$28,0,10*ROW('Water Data'!I120))="","",OFFSET('Water Data'!$I$28,0,10*ROW('Water Data'!I120)))</f>
        <v/>
      </c>
      <c r="CJ126" s="369" t="str">
        <f ca="1">+IF(OFFSET('Water Data'!$I$29,0,10*ROW('Water Data'!I120))="","",OFFSET('Water Data'!$I$29,0,10*ROW('Water Data'!I120)))</f>
        <v/>
      </c>
      <c r="CK126" s="369" t="str">
        <f ca="1">+IF(OFFSET('Sanitation Data'!$D$28,0,10*ROW('Sanitation Data'!D120))="","",OFFSET('Sanitation Data'!$D$28,0,10*ROW('Sanitation Data'!D120)))</f>
        <v/>
      </c>
      <c r="CL126" s="369" t="str">
        <f ca="1">+IF(OFFSET('Sanitation Data'!$D$29,0,10*ROW('Sanitation Data'!D120))="","",OFFSET('Sanitation Data'!$D$29,0,10*ROW('Sanitation Data'!D120)))</f>
        <v/>
      </c>
      <c r="CM126" s="369" t="str">
        <f ca="1">+IF(OFFSET('Sanitation Data'!$D$30,0,10*ROW('Sanitation Data'!D120))="","",OFFSET('Sanitation Data'!$D$30,0,10*ROW('Sanitation Data'!D120)))</f>
        <v/>
      </c>
      <c r="CN126" s="369" t="str">
        <f ca="1">+IF(OFFSET('Sanitation Data'!$D$31,0,10*ROW('Sanitation Data'!D120))="","",OFFSET('Sanitation Data'!$D$31,0,10*ROW('Sanitation Data'!D120)))</f>
        <v/>
      </c>
      <c r="CO126" s="369" t="str">
        <f ca="1">+IF(OFFSET('Sanitation Data'!$D$32,0,10*ROW('Sanitation Data'!D120))="","",OFFSET('Sanitation Data'!$D$32,0,10*ROW('Sanitation Data'!D120)))</f>
        <v/>
      </c>
      <c r="CP126" s="369" t="str">
        <f ca="1">+IF(OFFSET('Sanitation Data'!$E$28,0,10*ROW('Sanitation Data'!E120))="","",OFFSET('Sanitation Data'!$E$28,0,10*ROW('Sanitation Data'!E120)))</f>
        <v/>
      </c>
      <c r="CQ126" s="369" t="str">
        <f ca="1">+IF(OFFSET('Sanitation Data'!$E$29,0,10*ROW('Sanitation Data'!E120))="","",OFFSET('Sanitation Data'!$E$29,0,10*ROW('Sanitation Data'!E120)))</f>
        <v/>
      </c>
      <c r="CR126" s="369" t="str">
        <f ca="1">+IF(OFFSET('Sanitation Data'!$E$30,0,10*ROW('Sanitation Data'!E120))="","",OFFSET('Sanitation Data'!$E$30,0,10*ROW('Sanitation Data'!E120)))</f>
        <v/>
      </c>
      <c r="CS126" s="369" t="str">
        <f ca="1">+IF(OFFSET('Sanitation Data'!$E$31,0,10*ROW('Sanitation Data'!E120))="","",OFFSET('Sanitation Data'!$E$31,0,10*ROW('Sanitation Data'!E120)))</f>
        <v/>
      </c>
      <c r="CT126" s="369" t="str">
        <f ca="1">+IF(OFFSET('Sanitation Data'!$E$32,0,10*ROW('Sanitation Data'!E120))="","",OFFSET('Sanitation Data'!$E$32,0,10*ROW('Sanitation Data'!E120)))</f>
        <v/>
      </c>
      <c r="CU126" s="369" t="str">
        <f ca="1">+IF(OFFSET('Sanitation Data'!$F$28,0,10*ROW('Sanitation Data'!F120))="","",OFFSET('Sanitation Data'!$F$28,0,10*ROW('Sanitation Data'!F120)))</f>
        <v/>
      </c>
      <c r="CV126" s="369" t="str">
        <f ca="1">+IF(OFFSET('Sanitation Data'!$F$29,0,10*ROW('Sanitation Data'!F120))="","",OFFSET('Sanitation Data'!$F$29,0,10*ROW('Sanitation Data'!F120)))</f>
        <v/>
      </c>
      <c r="CW126" s="369" t="str">
        <f ca="1">+IF(OFFSET('Sanitation Data'!$F$30,0,10*ROW('Sanitation Data'!F120))="","",OFFSET('Sanitation Data'!$F$30,0,10*ROW('Sanitation Data'!F120)))</f>
        <v/>
      </c>
      <c r="CX126" s="369" t="str">
        <f ca="1">+IF(OFFSET('Sanitation Data'!$F$31,0,10*ROW('Sanitation Data'!F120))="","",OFFSET('Sanitation Data'!$F$31,0,10*ROW('Sanitation Data'!F120)))</f>
        <v/>
      </c>
      <c r="CY126" s="369" t="str">
        <f ca="1">+IF(OFFSET('Sanitation Data'!$F$32,0,10*ROW('Sanitation Data'!F120))="","",OFFSET('Sanitation Data'!$F$32,0,10*ROW('Sanitation Data'!F120)))</f>
        <v/>
      </c>
      <c r="CZ126" s="369" t="str">
        <f ca="1">+IF(OFFSET('Sanitation Data'!$G$28,0,10*ROW('Sanitation Data'!G120))="","",OFFSET('Sanitation Data'!$G$28,0,10*ROW('Sanitation Data'!G120)))</f>
        <v/>
      </c>
      <c r="DA126" s="369" t="str">
        <f ca="1">+IF(OFFSET('Sanitation Data'!$G$29,0,10*ROW('Sanitation Data'!G120))="","",OFFSET('Sanitation Data'!$G$29,0,10*ROW('Sanitation Data'!G120)))</f>
        <v/>
      </c>
      <c r="DB126" s="369" t="str">
        <f ca="1">+IF(OFFSET('Sanitation Data'!$G$30,0,10*ROW('Sanitation Data'!G120))="","",OFFSET('Sanitation Data'!$G$30,0,10*ROW('Sanitation Data'!G120)))</f>
        <v/>
      </c>
      <c r="DC126" s="369" t="str">
        <f ca="1">+IF(OFFSET('Sanitation Data'!$G$31,0,10*ROW('Sanitation Data'!G120))="","",OFFSET('Sanitation Data'!$G$31,0,10*ROW('Sanitation Data'!G120)))</f>
        <v/>
      </c>
      <c r="DD126" s="369" t="str">
        <f ca="1">+IF(OFFSET('Sanitation Data'!$G$32,0,10*ROW('Sanitation Data'!G120))="","",OFFSET('Sanitation Data'!$G$32,0,10*ROW('Sanitation Data'!G120)))</f>
        <v/>
      </c>
      <c r="DE126" s="369" t="str">
        <f ca="1">+IF(OFFSET('Sanitation Data'!$H$28,0,10*ROW('Sanitation Data'!H120))="","",OFFSET('Sanitation Data'!$H$28,0,10*ROW('Sanitation Data'!H120)))</f>
        <v/>
      </c>
      <c r="DF126" s="369" t="str">
        <f ca="1">+IF(OFFSET('Sanitation Data'!$H$29,0,10*ROW('Sanitation Data'!H120))="","",OFFSET('Sanitation Data'!$H$29,0,10*ROW('Sanitation Data'!H120)))</f>
        <v/>
      </c>
      <c r="DG126" s="369" t="str">
        <f ca="1">+IF(OFFSET('Sanitation Data'!$H$30,0,10*ROW('Sanitation Data'!H120))="","",OFFSET('Sanitation Data'!$H$30,0,10*ROW('Sanitation Data'!H120)))</f>
        <v/>
      </c>
      <c r="DH126" s="369" t="str">
        <f ca="1">+IF(OFFSET('Sanitation Data'!$H$31,0,10*ROW('Sanitation Data'!H120))="","",OFFSET('Sanitation Data'!$H$31,0,10*ROW('Sanitation Data'!H120)))</f>
        <v/>
      </c>
      <c r="DI126" s="369" t="str">
        <f ca="1">+IF(OFFSET('Sanitation Data'!$H$32,0,10*ROW('Sanitation Data'!H120))="","",OFFSET('Sanitation Data'!$H$32,0,10*ROW('Sanitation Data'!H120)))</f>
        <v/>
      </c>
      <c r="DJ126" s="369" t="str">
        <f ca="1">+IF(OFFSET('Sanitation Data'!$I$28,0,10*ROW('Sanitation Data'!I120))="","",OFFSET('Sanitation Data'!$I$28,0,10*ROW('Sanitation Data'!I120)))</f>
        <v/>
      </c>
      <c r="DK126" s="369" t="str">
        <f ca="1">+IF(OFFSET('Sanitation Data'!$I$29,0,10*ROW('Sanitation Data'!I120))="","",OFFSET('Sanitation Data'!$I$29,0,10*ROW('Sanitation Data'!I120)))</f>
        <v/>
      </c>
      <c r="DL126" s="369" t="str">
        <f ca="1">+IF(OFFSET('Sanitation Data'!$I$30,0,10*ROW('Sanitation Data'!I120))="","",OFFSET('Sanitation Data'!$I$30,0,10*ROW('Sanitation Data'!I120)))</f>
        <v/>
      </c>
      <c r="DM126" s="369" t="str">
        <f ca="1">+IF(OFFSET('Sanitation Data'!$I$31,0,10*ROW('Sanitation Data'!I120))="","",OFFSET('Sanitation Data'!$I$31,0,10*ROW('Sanitation Data'!I120)))</f>
        <v/>
      </c>
      <c r="DN126" s="369" t="str">
        <f ca="1">+IF(OFFSET('Sanitation Data'!$I$32,0,10*ROW('Sanitation Data'!I120))="","",OFFSET('Sanitation Data'!$I$32,0,10*ROW('Sanitation Data'!I120)))</f>
        <v/>
      </c>
      <c r="DO126" s="369" t="str">
        <f ca="1">+IF(OFFSET('Hygiene Data'!$D$11,0,10*ROW('Hygiene Data'!D120))="","",OFFSET('Hygiene Data'!$D$11,0,10*ROW('Hygiene Data'!D120)))</f>
        <v/>
      </c>
      <c r="DP126" s="369" t="str">
        <f ca="1">+IF(OFFSET('Hygiene Data'!$D$12,0,10*ROW('Hygiene Data'!D120))="","",OFFSET('Hygiene Data'!$D$12,0,10*ROW('Hygiene Data'!D120)))</f>
        <v/>
      </c>
      <c r="DQ126" s="369" t="str">
        <f ca="1">+IF(OFFSET('Hygiene Data'!$D$13,0,10*ROW('Hygiene Data'!D120))="","",OFFSET('Hygiene Data'!$D$13,0,10*ROW('Hygiene Data'!D120)))</f>
        <v/>
      </c>
      <c r="DR126" s="369" t="str">
        <f ca="1">+IF(OFFSET('Hygiene Data'!$E$11,0,10*ROW('Hygiene Data'!E120))="","",OFFSET('Hygiene Data'!$E$11,0,10*ROW('Hygiene Data'!E120)))</f>
        <v/>
      </c>
      <c r="DS126" s="369" t="str">
        <f ca="1">+IF(OFFSET('Hygiene Data'!$E$12,0,10*ROW('Hygiene Data'!E120))="","",OFFSET('Hygiene Data'!$E$12,0,10*ROW('Hygiene Data'!E120)))</f>
        <v/>
      </c>
      <c r="DT126" s="369" t="str">
        <f ca="1">+IF(OFFSET('Hygiene Data'!$E$13,0,10*ROW('Hygiene Data'!E120))="","",OFFSET('Hygiene Data'!$E$13,0,10*ROW('Hygiene Data'!E120)))</f>
        <v/>
      </c>
      <c r="DU126" s="369" t="str">
        <f ca="1">+IF(OFFSET('Hygiene Data'!$F$11,0,10*ROW('Hygiene Data'!F120))="","",OFFSET('Hygiene Data'!$F$11,0,10*ROW('Hygiene Data'!F120)))</f>
        <v/>
      </c>
      <c r="DV126" s="369" t="str">
        <f ca="1">+IF(OFFSET('Hygiene Data'!$F$12,0,10*ROW('Hygiene Data'!F120))="","",OFFSET('Hygiene Data'!$F$12,0,10*ROW('Hygiene Data'!F120)))</f>
        <v/>
      </c>
      <c r="DW126" s="369" t="str">
        <f ca="1">+IF(OFFSET('Hygiene Data'!$F$13,0,10*ROW('Hygiene Data'!F120))="","",OFFSET('Hygiene Data'!$F$13,0,10*ROW('Hygiene Data'!F120)))</f>
        <v/>
      </c>
      <c r="DX126" s="369" t="str">
        <f ca="1">+IF(OFFSET('Hygiene Data'!$G$11,0,10*ROW('Hygiene Data'!G120))="","",OFFSET('Hygiene Data'!$G$11,0,10*ROW('Hygiene Data'!G120)))</f>
        <v/>
      </c>
      <c r="DY126" s="369" t="str">
        <f ca="1">+IF(OFFSET('Hygiene Data'!$G$12,0,10*ROW('Hygiene Data'!G120))="","",OFFSET('Hygiene Data'!$G$12,0,10*ROW('Hygiene Data'!G120)))</f>
        <v/>
      </c>
      <c r="DZ126" s="369" t="str">
        <f ca="1">+IF(OFFSET('Hygiene Data'!$G$13,0,10*ROW('Hygiene Data'!G120))="","",OFFSET('Hygiene Data'!$G$13,0,10*ROW('Hygiene Data'!G120)))</f>
        <v/>
      </c>
      <c r="EA126" s="369" t="str">
        <f ca="1">+IF(OFFSET('Hygiene Data'!$H$11,0,10*ROW('Hygiene Data'!H120))="","",OFFSET('Hygiene Data'!$H$11,0,10*ROW('Hygiene Data'!H120)))</f>
        <v/>
      </c>
      <c r="EB126" s="369" t="str">
        <f ca="1">+IF(OFFSET('Hygiene Data'!$H$12,0,10*ROW('Hygiene Data'!H120))="","",OFFSET('Hygiene Data'!$H$12,0,10*ROW('Hygiene Data'!H120)))</f>
        <v/>
      </c>
      <c r="EC126" s="369" t="str">
        <f ca="1">+IF(OFFSET('Hygiene Data'!$H$13,0,10*ROW('Hygiene Data'!H120))="","",OFFSET('Hygiene Data'!$H$13,0,10*ROW('Hygiene Data'!H120)))</f>
        <v/>
      </c>
      <c r="ED126" s="369" t="str">
        <f ca="1">+IF(OFFSET('Hygiene Data'!$I$11,0,10*ROW('Hygiene Data'!I120))="","",OFFSET('Hygiene Data'!$I$11,0,10*ROW('Hygiene Data'!I120)))</f>
        <v/>
      </c>
      <c r="EE126" s="369" t="str">
        <f ca="1">+IF(OFFSET('Hygiene Data'!$I$12,0,10*ROW('Hygiene Data'!I120))="","",OFFSET('Hygiene Data'!$I$12,0,10*ROW('Hygiene Data'!I120)))</f>
        <v/>
      </c>
      <c r="EF126" s="369" t="str">
        <f ca="1">+IF(OFFSET('Hygiene Data'!$I$13,0,10*ROW('Hygiene Data'!I120))="","",OFFSET('Hygiene Data'!$I$13,0,10*ROW('Hygiene Data'!I120)))</f>
        <v/>
      </c>
    </row>
    <row r="127" spans="1:136" x14ac:dyDescent="0.25">
      <c r="A127" s="478" t="str">
        <f ca="1">+IF(OFFSET('Water Data'!$B$2,0,10*ROW('Water Data'!E121))="","",OFFSET('Water Data'!$B$2,0,10*ROW('Water Data'!E121)))</f>
        <v/>
      </c>
      <c r="B127" s="47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5" t="str">
        <f t="shared" ca="1" si="1"/>
        <v/>
      </c>
      <c r="D127" s="50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9" t="str">
        <f ca="1">+IF(OFFSET('Water Data'!$D$27,0,10*ROW('Water Data'!D121))="","",OFFSET('Water Data'!$D$27,0,10*ROW('Water Data'!D121)))</f>
        <v/>
      </c>
      <c r="BT127" s="369" t="str">
        <f ca="1">+IF(OFFSET('Water Data'!$D$28,0,10*ROW('Water Data'!D121))="","",OFFSET('Water Data'!$D$28,0,10*ROW('Water Data'!D121)))</f>
        <v/>
      </c>
      <c r="BU127" s="369" t="str">
        <f ca="1">+IF(OFFSET('Water Data'!$D$29,0,10*ROW('Water Data'!D121))="","",OFFSET('Water Data'!$D$29,0,10*ROW('Water Data'!D121)))</f>
        <v/>
      </c>
      <c r="BV127" s="369" t="str">
        <f ca="1">+IF(OFFSET('Water Data'!$E$27,0,10*ROW('Water Data'!E121))="","",OFFSET('Water Data'!$E$27,0,10*ROW('Water Data'!E121)))</f>
        <v/>
      </c>
      <c r="BW127" s="369" t="str">
        <f ca="1">+IF(OFFSET('Water Data'!$E$28,0,10*ROW('Water Data'!E121))="","",OFFSET('Water Data'!$E$28,0,10*ROW('Water Data'!E121)))</f>
        <v/>
      </c>
      <c r="BX127" s="369" t="str">
        <f ca="1">+IF(OFFSET('Water Data'!$E$29,0,10*ROW('Water Data'!E121))="","",OFFSET('Water Data'!$E$29,0,10*ROW('Water Data'!E121)))</f>
        <v/>
      </c>
      <c r="BY127" s="369" t="str">
        <f ca="1">+IF(OFFSET('Water Data'!$F$27,0,10*ROW('Water Data'!F121))="","",OFFSET('Water Data'!$F$27,0,10*ROW('Water Data'!F121)))</f>
        <v/>
      </c>
      <c r="BZ127" s="369" t="str">
        <f ca="1">+IF(OFFSET('Water Data'!$F$28,0,10*ROW('Water Data'!F121))="","",OFFSET('Water Data'!$F$28,0,10*ROW('Water Data'!F121)))</f>
        <v/>
      </c>
      <c r="CA127" s="369" t="str">
        <f ca="1">+IF(OFFSET('Water Data'!$F$29,0,10*ROW('Water Data'!F121))="","",OFFSET('Water Data'!$F$29,0,10*ROW('Water Data'!F121)))</f>
        <v/>
      </c>
      <c r="CB127" s="369" t="str">
        <f ca="1">+IF(OFFSET('Water Data'!$G$27,0,10*ROW('Water Data'!G121))="","",OFFSET('Water Data'!$G$27,0,10*ROW('Water Data'!G121)))</f>
        <v/>
      </c>
      <c r="CC127" s="369" t="str">
        <f ca="1">+IF(OFFSET('Water Data'!$G$28,0,10*ROW('Water Data'!G121))="","",OFFSET('Water Data'!$G$28,0,10*ROW('Water Data'!G121)))</f>
        <v/>
      </c>
      <c r="CD127" s="369" t="str">
        <f ca="1">+IF(OFFSET('Water Data'!$G$29,0,10*ROW('Water Data'!G121))="","",OFFSET('Water Data'!$G$29,0,10*ROW('Water Data'!G121)))</f>
        <v/>
      </c>
      <c r="CE127" s="369" t="str">
        <f ca="1">+IF(OFFSET('Water Data'!$H$27,0,10*ROW('Water Data'!H121))="","",OFFSET('Water Data'!$H$27,0,10*ROW('Water Data'!H121)))</f>
        <v/>
      </c>
      <c r="CF127" s="369" t="str">
        <f ca="1">+IF(OFFSET('Water Data'!$H$28,0,10*ROW('Water Data'!H121))="","",OFFSET('Water Data'!$H$28,0,10*ROW('Water Data'!H121)))</f>
        <v/>
      </c>
      <c r="CG127" s="369" t="str">
        <f ca="1">+IF(OFFSET('Water Data'!$H$29,0,10*ROW('Water Data'!H121))="","",OFFSET('Water Data'!$H$29,0,10*ROW('Water Data'!H121)))</f>
        <v/>
      </c>
      <c r="CH127" s="369" t="str">
        <f ca="1">+IF(OFFSET('Water Data'!$I$27,0,10*ROW('Water Data'!I121))="","",OFFSET('Water Data'!$I$27,0,10*ROW('Water Data'!I121)))</f>
        <v/>
      </c>
      <c r="CI127" s="369" t="str">
        <f ca="1">+IF(OFFSET('Water Data'!$I$28,0,10*ROW('Water Data'!I121))="","",OFFSET('Water Data'!$I$28,0,10*ROW('Water Data'!I121)))</f>
        <v/>
      </c>
      <c r="CJ127" s="369" t="str">
        <f ca="1">+IF(OFFSET('Water Data'!$I$29,0,10*ROW('Water Data'!I121))="","",OFFSET('Water Data'!$I$29,0,10*ROW('Water Data'!I121)))</f>
        <v/>
      </c>
      <c r="CK127" s="369" t="str">
        <f ca="1">+IF(OFFSET('Sanitation Data'!$D$28,0,10*ROW('Sanitation Data'!D121))="","",OFFSET('Sanitation Data'!$D$28,0,10*ROW('Sanitation Data'!D121)))</f>
        <v/>
      </c>
      <c r="CL127" s="369" t="str">
        <f ca="1">+IF(OFFSET('Sanitation Data'!$D$29,0,10*ROW('Sanitation Data'!D121))="","",OFFSET('Sanitation Data'!$D$29,0,10*ROW('Sanitation Data'!D121)))</f>
        <v/>
      </c>
      <c r="CM127" s="369" t="str">
        <f ca="1">+IF(OFFSET('Sanitation Data'!$D$30,0,10*ROW('Sanitation Data'!D121))="","",OFFSET('Sanitation Data'!$D$30,0,10*ROW('Sanitation Data'!D121)))</f>
        <v/>
      </c>
      <c r="CN127" s="369" t="str">
        <f ca="1">+IF(OFFSET('Sanitation Data'!$D$31,0,10*ROW('Sanitation Data'!D121))="","",OFFSET('Sanitation Data'!$D$31,0,10*ROW('Sanitation Data'!D121)))</f>
        <v/>
      </c>
      <c r="CO127" s="369" t="str">
        <f ca="1">+IF(OFFSET('Sanitation Data'!$D$32,0,10*ROW('Sanitation Data'!D121))="","",OFFSET('Sanitation Data'!$D$32,0,10*ROW('Sanitation Data'!D121)))</f>
        <v/>
      </c>
      <c r="CP127" s="369" t="str">
        <f ca="1">+IF(OFFSET('Sanitation Data'!$E$28,0,10*ROW('Sanitation Data'!E121))="","",OFFSET('Sanitation Data'!$E$28,0,10*ROW('Sanitation Data'!E121)))</f>
        <v/>
      </c>
      <c r="CQ127" s="369" t="str">
        <f ca="1">+IF(OFFSET('Sanitation Data'!$E$29,0,10*ROW('Sanitation Data'!E121))="","",OFFSET('Sanitation Data'!$E$29,0,10*ROW('Sanitation Data'!E121)))</f>
        <v/>
      </c>
      <c r="CR127" s="369" t="str">
        <f ca="1">+IF(OFFSET('Sanitation Data'!$E$30,0,10*ROW('Sanitation Data'!E121))="","",OFFSET('Sanitation Data'!$E$30,0,10*ROW('Sanitation Data'!E121)))</f>
        <v/>
      </c>
      <c r="CS127" s="369" t="str">
        <f ca="1">+IF(OFFSET('Sanitation Data'!$E$31,0,10*ROW('Sanitation Data'!E121))="","",OFFSET('Sanitation Data'!$E$31,0,10*ROW('Sanitation Data'!E121)))</f>
        <v/>
      </c>
      <c r="CT127" s="369" t="str">
        <f ca="1">+IF(OFFSET('Sanitation Data'!$E$32,0,10*ROW('Sanitation Data'!E121))="","",OFFSET('Sanitation Data'!$E$32,0,10*ROW('Sanitation Data'!E121)))</f>
        <v/>
      </c>
      <c r="CU127" s="369" t="str">
        <f ca="1">+IF(OFFSET('Sanitation Data'!$F$28,0,10*ROW('Sanitation Data'!F121))="","",OFFSET('Sanitation Data'!$F$28,0,10*ROW('Sanitation Data'!F121)))</f>
        <v/>
      </c>
      <c r="CV127" s="369" t="str">
        <f ca="1">+IF(OFFSET('Sanitation Data'!$F$29,0,10*ROW('Sanitation Data'!F121))="","",OFFSET('Sanitation Data'!$F$29,0,10*ROW('Sanitation Data'!F121)))</f>
        <v/>
      </c>
      <c r="CW127" s="369" t="str">
        <f ca="1">+IF(OFFSET('Sanitation Data'!$F$30,0,10*ROW('Sanitation Data'!F121))="","",OFFSET('Sanitation Data'!$F$30,0,10*ROW('Sanitation Data'!F121)))</f>
        <v/>
      </c>
      <c r="CX127" s="369" t="str">
        <f ca="1">+IF(OFFSET('Sanitation Data'!$F$31,0,10*ROW('Sanitation Data'!F121))="","",OFFSET('Sanitation Data'!$F$31,0,10*ROW('Sanitation Data'!F121)))</f>
        <v/>
      </c>
      <c r="CY127" s="369" t="str">
        <f ca="1">+IF(OFFSET('Sanitation Data'!$F$32,0,10*ROW('Sanitation Data'!F121))="","",OFFSET('Sanitation Data'!$F$32,0,10*ROW('Sanitation Data'!F121)))</f>
        <v/>
      </c>
      <c r="CZ127" s="369" t="str">
        <f ca="1">+IF(OFFSET('Sanitation Data'!$G$28,0,10*ROW('Sanitation Data'!G121))="","",OFFSET('Sanitation Data'!$G$28,0,10*ROW('Sanitation Data'!G121)))</f>
        <v/>
      </c>
      <c r="DA127" s="369" t="str">
        <f ca="1">+IF(OFFSET('Sanitation Data'!$G$29,0,10*ROW('Sanitation Data'!G121))="","",OFFSET('Sanitation Data'!$G$29,0,10*ROW('Sanitation Data'!G121)))</f>
        <v/>
      </c>
      <c r="DB127" s="369" t="str">
        <f ca="1">+IF(OFFSET('Sanitation Data'!$G$30,0,10*ROW('Sanitation Data'!G121))="","",OFFSET('Sanitation Data'!$G$30,0,10*ROW('Sanitation Data'!G121)))</f>
        <v/>
      </c>
      <c r="DC127" s="369" t="str">
        <f ca="1">+IF(OFFSET('Sanitation Data'!$G$31,0,10*ROW('Sanitation Data'!G121))="","",OFFSET('Sanitation Data'!$G$31,0,10*ROW('Sanitation Data'!G121)))</f>
        <v/>
      </c>
      <c r="DD127" s="369" t="str">
        <f ca="1">+IF(OFFSET('Sanitation Data'!$G$32,0,10*ROW('Sanitation Data'!G121))="","",OFFSET('Sanitation Data'!$G$32,0,10*ROW('Sanitation Data'!G121)))</f>
        <v/>
      </c>
      <c r="DE127" s="369" t="str">
        <f ca="1">+IF(OFFSET('Sanitation Data'!$H$28,0,10*ROW('Sanitation Data'!H121))="","",OFFSET('Sanitation Data'!$H$28,0,10*ROW('Sanitation Data'!H121)))</f>
        <v/>
      </c>
      <c r="DF127" s="369" t="str">
        <f ca="1">+IF(OFFSET('Sanitation Data'!$H$29,0,10*ROW('Sanitation Data'!H121))="","",OFFSET('Sanitation Data'!$H$29,0,10*ROW('Sanitation Data'!H121)))</f>
        <v/>
      </c>
      <c r="DG127" s="369" t="str">
        <f ca="1">+IF(OFFSET('Sanitation Data'!$H$30,0,10*ROW('Sanitation Data'!H121))="","",OFFSET('Sanitation Data'!$H$30,0,10*ROW('Sanitation Data'!H121)))</f>
        <v/>
      </c>
      <c r="DH127" s="369" t="str">
        <f ca="1">+IF(OFFSET('Sanitation Data'!$H$31,0,10*ROW('Sanitation Data'!H121))="","",OFFSET('Sanitation Data'!$H$31,0,10*ROW('Sanitation Data'!H121)))</f>
        <v/>
      </c>
      <c r="DI127" s="369" t="str">
        <f ca="1">+IF(OFFSET('Sanitation Data'!$H$32,0,10*ROW('Sanitation Data'!H121))="","",OFFSET('Sanitation Data'!$H$32,0,10*ROW('Sanitation Data'!H121)))</f>
        <v/>
      </c>
      <c r="DJ127" s="369" t="str">
        <f ca="1">+IF(OFFSET('Sanitation Data'!$I$28,0,10*ROW('Sanitation Data'!I121))="","",OFFSET('Sanitation Data'!$I$28,0,10*ROW('Sanitation Data'!I121)))</f>
        <v/>
      </c>
      <c r="DK127" s="369" t="str">
        <f ca="1">+IF(OFFSET('Sanitation Data'!$I$29,0,10*ROW('Sanitation Data'!I121))="","",OFFSET('Sanitation Data'!$I$29,0,10*ROW('Sanitation Data'!I121)))</f>
        <v/>
      </c>
      <c r="DL127" s="369" t="str">
        <f ca="1">+IF(OFFSET('Sanitation Data'!$I$30,0,10*ROW('Sanitation Data'!I121))="","",OFFSET('Sanitation Data'!$I$30,0,10*ROW('Sanitation Data'!I121)))</f>
        <v/>
      </c>
      <c r="DM127" s="369" t="str">
        <f ca="1">+IF(OFFSET('Sanitation Data'!$I$31,0,10*ROW('Sanitation Data'!I121))="","",OFFSET('Sanitation Data'!$I$31,0,10*ROW('Sanitation Data'!I121)))</f>
        <v/>
      </c>
      <c r="DN127" s="369" t="str">
        <f ca="1">+IF(OFFSET('Sanitation Data'!$I$32,0,10*ROW('Sanitation Data'!I121))="","",OFFSET('Sanitation Data'!$I$32,0,10*ROW('Sanitation Data'!I121)))</f>
        <v/>
      </c>
      <c r="DO127" s="369" t="str">
        <f ca="1">+IF(OFFSET('Hygiene Data'!$D$11,0,10*ROW('Hygiene Data'!D121))="","",OFFSET('Hygiene Data'!$D$11,0,10*ROW('Hygiene Data'!D121)))</f>
        <v/>
      </c>
      <c r="DP127" s="369" t="str">
        <f ca="1">+IF(OFFSET('Hygiene Data'!$D$12,0,10*ROW('Hygiene Data'!D121))="","",OFFSET('Hygiene Data'!$D$12,0,10*ROW('Hygiene Data'!D121)))</f>
        <v/>
      </c>
      <c r="DQ127" s="369" t="str">
        <f ca="1">+IF(OFFSET('Hygiene Data'!$D$13,0,10*ROW('Hygiene Data'!D121))="","",OFFSET('Hygiene Data'!$D$13,0,10*ROW('Hygiene Data'!D121)))</f>
        <v/>
      </c>
      <c r="DR127" s="369" t="str">
        <f ca="1">+IF(OFFSET('Hygiene Data'!$E$11,0,10*ROW('Hygiene Data'!E121))="","",OFFSET('Hygiene Data'!$E$11,0,10*ROW('Hygiene Data'!E121)))</f>
        <v/>
      </c>
      <c r="DS127" s="369" t="str">
        <f ca="1">+IF(OFFSET('Hygiene Data'!$E$12,0,10*ROW('Hygiene Data'!E121))="","",OFFSET('Hygiene Data'!$E$12,0,10*ROW('Hygiene Data'!E121)))</f>
        <v/>
      </c>
      <c r="DT127" s="369" t="str">
        <f ca="1">+IF(OFFSET('Hygiene Data'!$E$13,0,10*ROW('Hygiene Data'!E121))="","",OFFSET('Hygiene Data'!$E$13,0,10*ROW('Hygiene Data'!E121)))</f>
        <v/>
      </c>
      <c r="DU127" s="369" t="str">
        <f ca="1">+IF(OFFSET('Hygiene Data'!$F$11,0,10*ROW('Hygiene Data'!F121))="","",OFFSET('Hygiene Data'!$F$11,0,10*ROW('Hygiene Data'!F121)))</f>
        <v/>
      </c>
      <c r="DV127" s="369" t="str">
        <f ca="1">+IF(OFFSET('Hygiene Data'!$F$12,0,10*ROW('Hygiene Data'!F121))="","",OFFSET('Hygiene Data'!$F$12,0,10*ROW('Hygiene Data'!F121)))</f>
        <v/>
      </c>
      <c r="DW127" s="369" t="str">
        <f ca="1">+IF(OFFSET('Hygiene Data'!$F$13,0,10*ROW('Hygiene Data'!F121))="","",OFFSET('Hygiene Data'!$F$13,0,10*ROW('Hygiene Data'!F121)))</f>
        <v/>
      </c>
      <c r="DX127" s="369" t="str">
        <f ca="1">+IF(OFFSET('Hygiene Data'!$G$11,0,10*ROW('Hygiene Data'!G121))="","",OFFSET('Hygiene Data'!$G$11,0,10*ROW('Hygiene Data'!G121)))</f>
        <v/>
      </c>
      <c r="DY127" s="369" t="str">
        <f ca="1">+IF(OFFSET('Hygiene Data'!$G$12,0,10*ROW('Hygiene Data'!G121))="","",OFFSET('Hygiene Data'!$G$12,0,10*ROW('Hygiene Data'!G121)))</f>
        <v/>
      </c>
      <c r="DZ127" s="369" t="str">
        <f ca="1">+IF(OFFSET('Hygiene Data'!$G$13,0,10*ROW('Hygiene Data'!G121))="","",OFFSET('Hygiene Data'!$G$13,0,10*ROW('Hygiene Data'!G121)))</f>
        <v/>
      </c>
      <c r="EA127" s="369" t="str">
        <f ca="1">+IF(OFFSET('Hygiene Data'!$H$11,0,10*ROW('Hygiene Data'!H121))="","",OFFSET('Hygiene Data'!$H$11,0,10*ROW('Hygiene Data'!H121)))</f>
        <v/>
      </c>
      <c r="EB127" s="369" t="str">
        <f ca="1">+IF(OFFSET('Hygiene Data'!$H$12,0,10*ROW('Hygiene Data'!H121))="","",OFFSET('Hygiene Data'!$H$12,0,10*ROW('Hygiene Data'!H121)))</f>
        <v/>
      </c>
      <c r="EC127" s="369" t="str">
        <f ca="1">+IF(OFFSET('Hygiene Data'!$H$13,0,10*ROW('Hygiene Data'!H121))="","",OFFSET('Hygiene Data'!$H$13,0,10*ROW('Hygiene Data'!H121)))</f>
        <v/>
      </c>
      <c r="ED127" s="369" t="str">
        <f ca="1">+IF(OFFSET('Hygiene Data'!$I$11,0,10*ROW('Hygiene Data'!I121))="","",OFFSET('Hygiene Data'!$I$11,0,10*ROW('Hygiene Data'!I121)))</f>
        <v/>
      </c>
      <c r="EE127" s="369" t="str">
        <f ca="1">+IF(OFFSET('Hygiene Data'!$I$12,0,10*ROW('Hygiene Data'!I121))="","",OFFSET('Hygiene Data'!$I$12,0,10*ROW('Hygiene Data'!I121)))</f>
        <v/>
      </c>
      <c r="EF127" s="369" t="str">
        <f ca="1">+IF(OFFSET('Hygiene Data'!$I$13,0,10*ROW('Hygiene Data'!I121))="","",OFFSET('Hygiene Data'!$I$13,0,10*ROW('Hygiene Data'!I121)))</f>
        <v/>
      </c>
    </row>
    <row r="128" spans="1:136" x14ac:dyDescent="0.25">
      <c r="A128" s="478" t="str">
        <f ca="1">+IF(OFFSET('Water Data'!$B$2,0,10*ROW('Water Data'!E122))="","",OFFSET('Water Data'!$B$2,0,10*ROW('Water Data'!E122)))</f>
        <v/>
      </c>
      <c r="B128" s="47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5" t="str">
        <f t="shared" ca="1" si="1"/>
        <v/>
      </c>
      <c r="D128" s="50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9" t="str">
        <f ca="1">+IF(OFFSET('Water Data'!$D$27,0,10*ROW('Water Data'!D122))="","",OFFSET('Water Data'!$D$27,0,10*ROW('Water Data'!D122)))</f>
        <v/>
      </c>
      <c r="BT128" s="369" t="str">
        <f ca="1">+IF(OFFSET('Water Data'!$D$28,0,10*ROW('Water Data'!D122))="","",OFFSET('Water Data'!$D$28,0,10*ROW('Water Data'!D122)))</f>
        <v/>
      </c>
      <c r="BU128" s="369" t="str">
        <f ca="1">+IF(OFFSET('Water Data'!$D$29,0,10*ROW('Water Data'!D122))="","",OFFSET('Water Data'!$D$29,0,10*ROW('Water Data'!D122)))</f>
        <v/>
      </c>
      <c r="BV128" s="369" t="str">
        <f ca="1">+IF(OFFSET('Water Data'!$E$27,0,10*ROW('Water Data'!E122))="","",OFFSET('Water Data'!$E$27,0,10*ROW('Water Data'!E122)))</f>
        <v/>
      </c>
      <c r="BW128" s="369" t="str">
        <f ca="1">+IF(OFFSET('Water Data'!$E$28,0,10*ROW('Water Data'!E122))="","",OFFSET('Water Data'!$E$28,0,10*ROW('Water Data'!E122)))</f>
        <v/>
      </c>
      <c r="BX128" s="369" t="str">
        <f ca="1">+IF(OFFSET('Water Data'!$E$29,0,10*ROW('Water Data'!E122))="","",OFFSET('Water Data'!$E$29,0,10*ROW('Water Data'!E122)))</f>
        <v/>
      </c>
      <c r="BY128" s="369" t="str">
        <f ca="1">+IF(OFFSET('Water Data'!$F$27,0,10*ROW('Water Data'!F122))="","",OFFSET('Water Data'!$F$27,0,10*ROW('Water Data'!F122)))</f>
        <v/>
      </c>
      <c r="BZ128" s="369" t="str">
        <f ca="1">+IF(OFFSET('Water Data'!$F$28,0,10*ROW('Water Data'!F122))="","",OFFSET('Water Data'!$F$28,0,10*ROW('Water Data'!F122)))</f>
        <v/>
      </c>
      <c r="CA128" s="369" t="str">
        <f ca="1">+IF(OFFSET('Water Data'!$F$29,0,10*ROW('Water Data'!F122))="","",OFFSET('Water Data'!$F$29,0,10*ROW('Water Data'!F122)))</f>
        <v/>
      </c>
      <c r="CB128" s="369" t="str">
        <f ca="1">+IF(OFFSET('Water Data'!$G$27,0,10*ROW('Water Data'!G122))="","",OFFSET('Water Data'!$G$27,0,10*ROW('Water Data'!G122)))</f>
        <v/>
      </c>
      <c r="CC128" s="369" t="str">
        <f ca="1">+IF(OFFSET('Water Data'!$G$28,0,10*ROW('Water Data'!G122))="","",OFFSET('Water Data'!$G$28,0,10*ROW('Water Data'!G122)))</f>
        <v/>
      </c>
      <c r="CD128" s="369" t="str">
        <f ca="1">+IF(OFFSET('Water Data'!$G$29,0,10*ROW('Water Data'!G122))="","",OFFSET('Water Data'!$G$29,0,10*ROW('Water Data'!G122)))</f>
        <v/>
      </c>
      <c r="CE128" s="369" t="str">
        <f ca="1">+IF(OFFSET('Water Data'!$H$27,0,10*ROW('Water Data'!H122))="","",OFFSET('Water Data'!$H$27,0,10*ROW('Water Data'!H122)))</f>
        <v/>
      </c>
      <c r="CF128" s="369" t="str">
        <f ca="1">+IF(OFFSET('Water Data'!$H$28,0,10*ROW('Water Data'!H122))="","",OFFSET('Water Data'!$H$28,0,10*ROW('Water Data'!H122)))</f>
        <v/>
      </c>
      <c r="CG128" s="369" t="str">
        <f ca="1">+IF(OFFSET('Water Data'!$H$29,0,10*ROW('Water Data'!H122))="","",OFFSET('Water Data'!$H$29,0,10*ROW('Water Data'!H122)))</f>
        <v/>
      </c>
      <c r="CH128" s="369" t="str">
        <f ca="1">+IF(OFFSET('Water Data'!$I$27,0,10*ROW('Water Data'!I122))="","",OFFSET('Water Data'!$I$27,0,10*ROW('Water Data'!I122)))</f>
        <v/>
      </c>
      <c r="CI128" s="369" t="str">
        <f ca="1">+IF(OFFSET('Water Data'!$I$28,0,10*ROW('Water Data'!I122))="","",OFFSET('Water Data'!$I$28,0,10*ROW('Water Data'!I122)))</f>
        <v/>
      </c>
      <c r="CJ128" s="369" t="str">
        <f ca="1">+IF(OFFSET('Water Data'!$I$29,0,10*ROW('Water Data'!I122))="","",OFFSET('Water Data'!$I$29,0,10*ROW('Water Data'!I122)))</f>
        <v/>
      </c>
      <c r="CK128" s="369" t="str">
        <f ca="1">+IF(OFFSET('Sanitation Data'!$D$28,0,10*ROW('Sanitation Data'!D122))="","",OFFSET('Sanitation Data'!$D$28,0,10*ROW('Sanitation Data'!D122)))</f>
        <v/>
      </c>
      <c r="CL128" s="369" t="str">
        <f ca="1">+IF(OFFSET('Sanitation Data'!$D$29,0,10*ROW('Sanitation Data'!D122))="","",OFFSET('Sanitation Data'!$D$29,0,10*ROW('Sanitation Data'!D122)))</f>
        <v/>
      </c>
      <c r="CM128" s="369" t="str">
        <f ca="1">+IF(OFFSET('Sanitation Data'!$D$30,0,10*ROW('Sanitation Data'!D122))="","",OFFSET('Sanitation Data'!$D$30,0,10*ROW('Sanitation Data'!D122)))</f>
        <v/>
      </c>
      <c r="CN128" s="369" t="str">
        <f ca="1">+IF(OFFSET('Sanitation Data'!$D$31,0,10*ROW('Sanitation Data'!D122))="","",OFFSET('Sanitation Data'!$D$31,0,10*ROW('Sanitation Data'!D122)))</f>
        <v/>
      </c>
      <c r="CO128" s="369" t="str">
        <f ca="1">+IF(OFFSET('Sanitation Data'!$D$32,0,10*ROW('Sanitation Data'!D122))="","",OFFSET('Sanitation Data'!$D$32,0,10*ROW('Sanitation Data'!D122)))</f>
        <v/>
      </c>
      <c r="CP128" s="369" t="str">
        <f ca="1">+IF(OFFSET('Sanitation Data'!$E$28,0,10*ROW('Sanitation Data'!E122))="","",OFFSET('Sanitation Data'!$E$28,0,10*ROW('Sanitation Data'!E122)))</f>
        <v/>
      </c>
      <c r="CQ128" s="369" t="str">
        <f ca="1">+IF(OFFSET('Sanitation Data'!$E$29,0,10*ROW('Sanitation Data'!E122))="","",OFFSET('Sanitation Data'!$E$29,0,10*ROW('Sanitation Data'!E122)))</f>
        <v/>
      </c>
      <c r="CR128" s="369" t="str">
        <f ca="1">+IF(OFFSET('Sanitation Data'!$E$30,0,10*ROW('Sanitation Data'!E122))="","",OFFSET('Sanitation Data'!$E$30,0,10*ROW('Sanitation Data'!E122)))</f>
        <v/>
      </c>
      <c r="CS128" s="369" t="str">
        <f ca="1">+IF(OFFSET('Sanitation Data'!$E$31,0,10*ROW('Sanitation Data'!E122))="","",OFFSET('Sanitation Data'!$E$31,0,10*ROW('Sanitation Data'!E122)))</f>
        <v/>
      </c>
      <c r="CT128" s="369" t="str">
        <f ca="1">+IF(OFFSET('Sanitation Data'!$E$32,0,10*ROW('Sanitation Data'!E122))="","",OFFSET('Sanitation Data'!$E$32,0,10*ROW('Sanitation Data'!E122)))</f>
        <v/>
      </c>
      <c r="CU128" s="369" t="str">
        <f ca="1">+IF(OFFSET('Sanitation Data'!$F$28,0,10*ROW('Sanitation Data'!F122))="","",OFFSET('Sanitation Data'!$F$28,0,10*ROW('Sanitation Data'!F122)))</f>
        <v/>
      </c>
      <c r="CV128" s="369" t="str">
        <f ca="1">+IF(OFFSET('Sanitation Data'!$F$29,0,10*ROW('Sanitation Data'!F122))="","",OFFSET('Sanitation Data'!$F$29,0,10*ROW('Sanitation Data'!F122)))</f>
        <v/>
      </c>
      <c r="CW128" s="369" t="str">
        <f ca="1">+IF(OFFSET('Sanitation Data'!$F$30,0,10*ROW('Sanitation Data'!F122))="","",OFFSET('Sanitation Data'!$F$30,0,10*ROW('Sanitation Data'!F122)))</f>
        <v/>
      </c>
      <c r="CX128" s="369" t="str">
        <f ca="1">+IF(OFFSET('Sanitation Data'!$F$31,0,10*ROW('Sanitation Data'!F122))="","",OFFSET('Sanitation Data'!$F$31,0,10*ROW('Sanitation Data'!F122)))</f>
        <v/>
      </c>
      <c r="CY128" s="369" t="str">
        <f ca="1">+IF(OFFSET('Sanitation Data'!$F$32,0,10*ROW('Sanitation Data'!F122))="","",OFFSET('Sanitation Data'!$F$32,0,10*ROW('Sanitation Data'!F122)))</f>
        <v/>
      </c>
      <c r="CZ128" s="369" t="str">
        <f ca="1">+IF(OFFSET('Sanitation Data'!$G$28,0,10*ROW('Sanitation Data'!G122))="","",OFFSET('Sanitation Data'!$G$28,0,10*ROW('Sanitation Data'!G122)))</f>
        <v/>
      </c>
      <c r="DA128" s="369" t="str">
        <f ca="1">+IF(OFFSET('Sanitation Data'!$G$29,0,10*ROW('Sanitation Data'!G122))="","",OFFSET('Sanitation Data'!$G$29,0,10*ROW('Sanitation Data'!G122)))</f>
        <v/>
      </c>
      <c r="DB128" s="369" t="str">
        <f ca="1">+IF(OFFSET('Sanitation Data'!$G$30,0,10*ROW('Sanitation Data'!G122))="","",OFFSET('Sanitation Data'!$G$30,0,10*ROW('Sanitation Data'!G122)))</f>
        <v/>
      </c>
      <c r="DC128" s="369" t="str">
        <f ca="1">+IF(OFFSET('Sanitation Data'!$G$31,0,10*ROW('Sanitation Data'!G122))="","",OFFSET('Sanitation Data'!$G$31,0,10*ROW('Sanitation Data'!G122)))</f>
        <v/>
      </c>
      <c r="DD128" s="369" t="str">
        <f ca="1">+IF(OFFSET('Sanitation Data'!$G$32,0,10*ROW('Sanitation Data'!G122))="","",OFFSET('Sanitation Data'!$G$32,0,10*ROW('Sanitation Data'!G122)))</f>
        <v/>
      </c>
      <c r="DE128" s="369" t="str">
        <f ca="1">+IF(OFFSET('Sanitation Data'!$H$28,0,10*ROW('Sanitation Data'!H122))="","",OFFSET('Sanitation Data'!$H$28,0,10*ROW('Sanitation Data'!H122)))</f>
        <v/>
      </c>
      <c r="DF128" s="369" t="str">
        <f ca="1">+IF(OFFSET('Sanitation Data'!$H$29,0,10*ROW('Sanitation Data'!H122))="","",OFFSET('Sanitation Data'!$H$29,0,10*ROW('Sanitation Data'!H122)))</f>
        <v/>
      </c>
      <c r="DG128" s="369" t="str">
        <f ca="1">+IF(OFFSET('Sanitation Data'!$H$30,0,10*ROW('Sanitation Data'!H122))="","",OFFSET('Sanitation Data'!$H$30,0,10*ROW('Sanitation Data'!H122)))</f>
        <v/>
      </c>
      <c r="DH128" s="369" t="str">
        <f ca="1">+IF(OFFSET('Sanitation Data'!$H$31,0,10*ROW('Sanitation Data'!H122))="","",OFFSET('Sanitation Data'!$H$31,0,10*ROW('Sanitation Data'!H122)))</f>
        <v/>
      </c>
      <c r="DI128" s="369" t="str">
        <f ca="1">+IF(OFFSET('Sanitation Data'!$H$32,0,10*ROW('Sanitation Data'!H122))="","",OFFSET('Sanitation Data'!$H$32,0,10*ROW('Sanitation Data'!H122)))</f>
        <v/>
      </c>
      <c r="DJ128" s="369" t="str">
        <f ca="1">+IF(OFFSET('Sanitation Data'!$I$28,0,10*ROW('Sanitation Data'!I122))="","",OFFSET('Sanitation Data'!$I$28,0,10*ROW('Sanitation Data'!I122)))</f>
        <v/>
      </c>
      <c r="DK128" s="369" t="str">
        <f ca="1">+IF(OFFSET('Sanitation Data'!$I$29,0,10*ROW('Sanitation Data'!I122))="","",OFFSET('Sanitation Data'!$I$29,0,10*ROW('Sanitation Data'!I122)))</f>
        <v/>
      </c>
      <c r="DL128" s="369" t="str">
        <f ca="1">+IF(OFFSET('Sanitation Data'!$I$30,0,10*ROW('Sanitation Data'!I122))="","",OFFSET('Sanitation Data'!$I$30,0,10*ROW('Sanitation Data'!I122)))</f>
        <v/>
      </c>
      <c r="DM128" s="369" t="str">
        <f ca="1">+IF(OFFSET('Sanitation Data'!$I$31,0,10*ROW('Sanitation Data'!I122))="","",OFFSET('Sanitation Data'!$I$31,0,10*ROW('Sanitation Data'!I122)))</f>
        <v/>
      </c>
      <c r="DN128" s="369" t="str">
        <f ca="1">+IF(OFFSET('Sanitation Data'!$I$32,0,10*ROW('Sanitation Data'!I122))="","",OFFSET('Sanitation Data'!$I$32,0,10*ROW('Sanitation Data'!I122)))</f>
        <v/>
      </c>
      <c r="DO128" s="369" t="str">
        <f ca="1">+IF(OFFSET('Hygiene Data'!$D$11,0,10*ROW('Hygiene Data'!D122))="","",OFFSET('Hygiene Data'!$D$11,0,10*ROW('Hygiene Data'!D122)))</f>
        <v/>
      </c>
      <c r="DP128" s="369" t="str">
        <f ca="1">+IF(OFFSET('Hygiene Data'!$D$12,0,10*ROW('Hygiene Data'!D122))="","",OFFSET('Hygiene Data'!$D$12,0,10*ROW('Hygiene Data'!D122)))</f>
        <v/>
      </c>
      <c r="DQ128" s="369" t="str">
        <f ca="1">+IF(OFFSET('Hygiene Data'!$D$13,0,10*ROW('Hygiene Data'!D122))="","",OFFSET('Hygiene Data'!$D$13,0,10*ROW('Hygiene Data'!D122)))</f>
        <v/>
      </c>
      <c r="DR128" s="369" t="str">
        <f ca="1">+IF(OFFSET('Hygiene Data'!$E$11,0,10*ROW('Hygiene Data'!E122))="","",OFFSET('Hygiene Data'!$E$11,0,10*ROW('Hygiene Data'!E122)))</f>
        <v/>
      </c>
      <c r="DS128" s="369" t="str">
        <f ca="1">+IF(OFFSET('Hygiene Data'!$E$12,0,10*ROW('Hygiene Data'!E122))="","",OFFSET('Hygiene Data'!$E$12,0,10*ROW('Hygiene Data'!E122)))</f>
        <v/>
      </c>
      <c r="DT128" s="369" t="str">
        <f ca="1">+IF(OFFSET('Hygiene Data'!$E$13,0,10*ROW('Hygiene Data'!E122))="","",OFFSET('Hygiene Data'!$E$13,0,10*ROW('Hygiene Data'!E122)))</f>
        <v/>
      </c>
      <c r="DU128" s="369" t="str">
        <f ca="1">+IF(OFFSET('Hygiene Data'!$F$11,0,10*ROW('Hygiene Data'!F122))="","",OFFSET('Hygiene Data'!$F$11,0,10*ROW('Hygiene Data'!F122)))</f>
        <v/>
      </c>
      <c r="DV128" s="369" t="str">
        <f ca="1">+IF(OFFSET('Hygiene Data'!$F$12,0,10*ROW('Hygiene Data'!F122))="","",OFFSET('Hygiene Data'!$F$12,0,10*ROW('Hygiene Data'!F122)))</f>
        <v/>
      </c>
      <c r="DW128" s="369" t="str">
        <f ca="1">+IF(OFFSET('Hygiene Data'!$F$13,0,10*ROW('Hygiene Data'!F122))="","",OFFSET('Hygiene Data'!$F$13,0,10*ROW('Hygiene Data'!F122)))</f>
        <v/>
      </c>
      <c r="DX128" s="369" t="str">
        <f ca="1">+IF(OFFSET('Hygiene Data'!$G$11,0,10*ROW('Hygiene Data'!G122))="","",OFFSET('Hygiene Data'!$G$11,0,10*ROW('Hygiene Data'!G122)))</f>
        <v/>
      </c>
      <c r="DY128" s="369" t="str">
        <f ca="1">+IF(OFFSET('Hygiene Data'!$G$12,0,10*ROW('Hygiene Data'!G122))="","",OFFSET('Hygiene Data'!$G$12,0,10*ROW('Hygiene Data'!G122)))</f>
        <v/>
      </c>
      <c r="DZ128" s="369" t="str">
        <f ca="1">+IF(OFFSET('Hygiene Data'!$G$13,0,10*ROW('Hygiene Data'!G122))="","",OFFSET('Hygiene Data'!$G$13,0,10*ROW('Hygiene Data'!G122)))</f>
        <v/>
      </c>
      <c r="EA128" s="369" t="str">
        <f ca="1">+IF(OFFSET('Hygiene Data'!$H$11,0,10*ROW('Hygiene Data'!H122))="","",OFFSET('Hygiene Data'!$H$11,0,10*ROW('Hygiene Data'!H122)))</f>
        <v/>
      </c>
      <c r="EB128" s="369" t="str">
        <f ca="1">+IF(OFFSET('Hygiene Data'!$H$12,0,10*ROW('Hygiene Data'!H122))="","",OFFSET('Hygiene Data'!$H$12,0,10*ROW('Hygiene Data'!H122)))</f>
        <v/>
      </c>
      <c r="EC128" s="369" t="str">
        <f ca="1">+IF(OFFSET('Hygiene Data'!$H$13,0,10*ROW('Hygiene Data'!H122))="","",OFFSET('Hygiene Data'!$H$13,0,10*ROW('Hygiene Data'!H122)))</f>
        <v/>
      </c>
      <c r="ED128" s="369" t="str">
        <f ca="1">+IF(OFFSET('Hygiene Data'!$I$11,0,10*ROW('Hygiene Data'!I122))="","",OFFSET('Hygiene Data'!$I$11,0,10*ROW('Hygiene Data'!I122)))</f>
        <v/>
      </c>
      <c r="EE128" s="369" t="str">
        <f ca="1">+IF(OFFSET('Hygiene Data'!$I$12,0,10*ROW('Hygiene Data'!I122))="","",OFFSET('Hygiene Data'!$I$12,0,10*ROW('Hygiene Data'!I122)))</f>
        <v/>
      </c>
      <c r="EF128" s="369" t="str">
        <f ca="1">+IF(OFFSET('Hygiene Data'!$I$13,0,10*ROW('Hygiene Data'!I122))="","",OFFSET('Hygiene Data'!$I$13,0,10*ROW('Hygiene Data'!I122)))</f>
        <v/>
      </c>
    </row>
    <row r="129" spans="1:136" x14ac:dyDescent="0.25">
      <c r="A129" s="478" t="str">
        <f ca="1">+IF(OFFSET('Water Data'!$B$2,0,10*ROW('Water Data'!E123))="","",OFFSET('Water Data'!$B$2,0,10*ROW('Water Data'!E123)))</f>
        <v/>
      </c>
      <c r="B129" s="47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5" t="str">
        <f t="shared" ca="1" si="1"/>
        <v/>
      </c>
      <c r="D129" s="50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9" t="str">
        <f ca="1">+IF(OFFSET('Water Data'!$D$27,0,10*ROW('Water Data'!D123))="","",OFFSET('Water Data'!$D$27,0,10*ROW('Water Data'!D123)))</f>
        <v/>
      </c>
      <c r="BT129" s="369" t="str">
        <f ca="1">+IF(OFFSET('Water Data'!$D$28,0,10*ROW('Water Data'!D123))="","",OFFSET('Water Data'!$D$28,0,10*ROW('Water Data'!D123)))</f>
        <v/>
      </c>
      <c r="BU129" s="369" t="str">
        <f ca="1">+IF(OFFSET('Water Data'!$D$29,0,10*ROW('Water Data'!D123))="","",OFFSET('Water Data'!$D$29,0,10*ROW('Water Data'!D123)))</f>
        <v/>
      </c>
      <c r="BV129" s="369" t="str">
        <f ca="1">+IF(OFFSET('Water Data'!$E$27,0,10*ROW('Water Data'!E123))="","",OFFSET('Water Data'!$E$27,0,10*ROW('Water Data'!E123)))</f>
        <v/>
      </c>
      <c r="BW129" s="369" t="str">
        <f ca="1">+IF(OFFSET('Water Data'!$E$28,0,10*ROW('Water Data'!E123))="","",OFFSET('Water Data'!$E$28,0,10*ROW('Water Data'!E123)))</f>
        <v/>
      </c>
      <c r="BX129" s="369" t="str">
        <f ca="1">+IF(OFFSET('Water Data'!$E$29,0,10*ROW('Water Data'!E123))="","",OFFSET('Water Data'!$E$29,0,10*ROW('Water Data'!E123)))</f>
        <v/>
      </c>
      <c r="BY129" s="369" t="str">
        <f ca="1">+IF(OFFSET('Water Data'!$F$27,0,10*ROW('Water Data'!F123))="","",OFFSET('Water Data'!$F$27,0,10*ROW('Water Data'!F123)))</f>
        <v/>
      </c>
      <c r="BZ129" s="369" t="str">
        <f ca="1">+IF(OFFSET('Water Data'!$F$28,0,10*ROW('Water Data'!F123))="","",OFFSET('Water Data'!$F$28,0,10*ROW('Water Data'!F123)))</f>
        <v/>
      </c>
      <c r="CA129" s="369" t="str">
        <f ca="1">+IF(OFFSET('Water Data'!$F$29,0,10*ROW('Water Data'!F123))="","",OFFSET('Water Data'!$F$29,0,10*ROW('Water Data'!F123)))</f>
        <v/>
      </c>
      <c r="CB129" s="369" t="str">
        <f ca="1">+IF(OFFSET('Water Data'!$G$27,0,10*ROW('Water Data'!G123))="","",OFFSET('Water Data'!$G$27,0,10*ROW('Water Data'!G123)))</f>
        <v/>
      </c>
      <c r="CC129" s="369" t="str">
        <f ca="1">+IF(OFFSET('Water Data'!$G$28,0,10*ROW('Water Data'!G123))="","",OFFSET('Water Data'!$G$28,0,10*ROW('Water Data'!G123)))</f>
        <v/>
      </c>
      <c r="CD129" s="369" t="str">
        <f ca="1">+IF(OFFSET('Water Data'!$G$29,0,10*ROW('Water Data'!G123))="","",OFFSET('Water Data'!$G$29,0,10*ROW('Water Data'!G123)))</f>
        <v/>
      </c>
      <c r="CE129" s="369" t="str">
        <f ca="1">+IF(OFFSET('Water Data'!$H$27,0,10*ROW('Water Data'!H123))="","",OFFSET('Water Data'!$H$27,0,10*ROW('Water Data'!H123)))</f>
        <v/>
      </c>
      <c r="CF129" s="369" t="str">
        <f ca="1">+IF(OFFSET('Water Data'!$H$28,0,10*ROW('Water Data'!H123))="","",OFFSET('Water Data'!$H$28,0,10*ROW('Water Data'!H123)))</f>
        <v/>
      </c>
      <c r="CG129" s="369" t="str">
        <f ca="1">+IF(OFFSET('Water Data'!$H$29,0,10*ROW('Water Data'!H123))="","",OFFSET('Water Data'!$H$29,0,10*ROW('Water Data'!H123)))</f>
        <v/>
      </c>
      <c r="CH129" s="369" t="str">
        <f ca="1">+IF(OFFSET('Water Data'!$I$27,0,10*ROW('Water Data'!I123))="","",OFFSET('Water Data'!$I$27,0,10*ROW('Water Data'!I123)))</f>
        <v/>
      </c>
      <c r="CI129" s="369" t="str">
        <f ca="1">+IF(OFFSET('Water Data'!$I$28,0,10*ROW('Water Data'!I123))="","",OFFSET('Water Data'!$I$28,0,10*ROW('Water Data'!I123)))</f>
        <v/>
      </c>
      <c r="CJ129" s="369" t="str">
        <f ca="1">+IF(OFFSET('Water Data'!$I$29,0,10*ROW('Water Data'!I123))="","",OFFSET('Water Data'!$I$29,0,10*ROW('Water Data'!I123)))</f>
        <v/>
      </c>
      <c r="CK129" s="369" t="str">
        <f ca="1">+IF(OFFSET('Sanitation Data'!$D$28,0,10*ROW('Sanitation Data'!D123))="","",OFFSET('Sanitation Data'!$D$28,0,10*ROW('Sanitation Data'!D123)))</f>
        <v/>
      </c>
      <c r="CL129" s="369" t="str">
        <f ca="1">+IF(OFFSET('Sanitation Data'!$D$29,0,10*ROW('Sanitation Data'!D123))="","",OFFSET('Sanitation Data'!$D$29,0,10*ROW('Sanitation Data'!D123)))</f>
        <v/>
      </c>
      <c r="CM129" s="369" t="str">
        <f ca="1">+IF(OFFSET('Sanitation Data'!$D$30,0,10*ROW('Sanitation Data'!D123))="","",OFFSET('Sanitation Data'!$D$30,0,10*ROW('Sanitation Data'!D123)))</f>
        <v/>
      </c>
      <c r="CN129" s="369" t="str">
        <f ca="1">+IF(OFFSET('Sanitation Data'!$D$31,0,10*ROW('Sanitation Data'!D123))="","",OFFSET('Sanitation Data'!$D$31,0,10*ROW('Sanitation Data'!D123)))</f>
        <v/>
      </c>
      <c r="CO129" s="369" t="str">
        <f ca="1">+IF(OFFSET('Sanitation Data'!$D$32,0,10*ROW('Sanitation Data'!D123))="","",OFFSET('Sanitation Data'!$D$32,0,10*ROW('Sanitation Data'!D123)))</f>
        <v/>
      </c>
      <c r="CP129" s="369" t="str">
        <f ca="1">+IF(OFFSET('Sanitation Data'!$E$28,0,10*ROW('Sanitation Data'!E123))="","",OFFSET('Sanitation Data'!$E$28,0,10*ROW('Sanitation Data'!E123)))</f>
        <v/>
      </c>
      <c r="CQ129" s="369" t="str">
        <f ca="1">+IF(OFFSET('Sanitation Data'!$E$29,0,10*ROW('Sanitation Data'!E123))="","",OFFSET('Sanitation Data'!$E$29,0,10*ROW('Sanitation Data'!E123)))</f>
        <v/>
      </c>
      <c r="CR129" s="369" t="str">
        <f ca="1">+IF(OFFSET('Sanitation Data'!$E$30,0,10*ROW('Sanitation Data'!E123))="","",OFFSET('Sanitation Data'!$E$30,0,10*ROW('Sanitation Data'!E123)))</f>
        <v/>
      </c>
      <c r="CS129" s="369" t="str">
        <f ca="1">+IF(OFFSET('Sanitation Data'!$E$31,0,10*ROW('Sanitation Data'!E123))="","",OFFSET('Sanitation Data'!$E$31,0,10*ROW('Sanitation Data'!E123)))</f>
        <v/>
      </c>
      <c r="CT129" s="369" t="str">
        <f ca="1">+IF(OFFSET('Sanitation Data'!$E$32,0,10*ROW('Sanitation Data'!E123))="","",OFFSET('Sanitation Data'!$E$32,0,10*ROW('Sanitation Data'!E123)))</f>
        <v/>
      </c>
      <c r="CU129" s="369" t="str">
        <f ca="1">+IF(OFFSET('Sanitation Data'!$F$28,0,10*ROW('Sanitation Data'!F123))="","",OFFSET('Sanitation Data'!$F$28,0,10*ROW('Sanitation Data'!F123)))</f>
        <v/>
      </c>
      <c r="CV129" s="369" t="str">
        <f ca="1">+IF(OFFSET('Sanitation Data'!$F$29,0,10*ROW('Sanitation Data'!F123))="","",OFFSET('Sanitation Data'!$F$29,0,10*ROW('Sanitation Data'!F123)))</f>
        <v/>
      </c>
      <c r="CW129" s="369" t="str">
        <f ca="1">+IF(OFFSET('Sanitation Data'!$F$30,0,10*ROW('Sanitation Data'!F123))="","",OFFSET('Sanitation Data'!$F$30,0,10*ROW('Sanitation Data'!F123)))</f>
        <v/>
      </c>
      <c r="CX129" s="369" t="str">
        <f ca="1">+IF(OFFSET('Sanitation Data'!$F$31,0,10*ROW('Sanitation Data'!F123))="","",OFFSET('Sanitation Data'!$F$31,0,10*ROW('Sanitation Data'!F123)))</f>
        <v/>
      </c>
      <c r="CY129" s="369" t="str">
        <f ca="1">+IF(OFFSET('Sanitation Data'!$F$32,0,10*ROW('Sanitation Data'!F123))="","",OFFSET('Sanitation Data'!$F$32,0,10*ROW('Sanitation Data'!F123)))</f>
        <v/>
      </c>
      <c r="CZ129" s="369" t="str">
        <f ca="1">+IF(OFFSET('Sanitation Data'!$G$28,0,10*ROW('Sanitation Data'!G123))="","",OFFSET('Sanitation Data'!$G$28,0,10*ROW('Sanitation Data'!G123)))</f>
        <v/>
      </c>
      <c r="DA129" s="369" t="str">
        <f ca="1">+IF(OFFSET('Sanitation Data'!$G$29,0,10*ROW('Sanitation Data'!G123))="","",OFFSET('Sanitation Data'!$G$29,0,10*ROW('Sanitation Data'!G123)))</f>
        <v/>
      </c>
      <c r="DB129" s="369" t="str">
        <f ca="1">+IF(OFFSET('Sanitation Data'!$G$30,0,10*ROW('Sanitation Data'!G123))="","",OFFSET('Sanitation Data'!$G$30,0,10*ROW('Sanitation Data'!G123)))</f>
        <v/>
      </c>
      <c r="DC129" s="369" t="str">
        <f ca="1">+IF(OFFSET('Sanitation Data'!$G$31,0,10*ROW('Sanitation Data'!G123))="","",OFFSET('Sanitation Data'!$G$31,0,10*ROW('Sanitation Data'!G123)))</f>
        <v/>
      </c>
      <c r="DD129" s="369" t="str">
        <f ca="1">+IF(OFFSET('Sanitation Data'!$G$32,0,10*ROW('Sanitation Data'!G123))="","",OFFSET('Sanitation Data'!$G$32,0,10*ROW('Sanitation Data'!G123)))</f>
        <v/>
      </c>
      <c r="DE129" s="369" t="str">
        <f ca="1">+IF(OFFSET('Sanitation Data'!$H$28,0,10*ROW('Sanitation Data'!H123))="","",OFFSET('Sanitation Data'!$H$28,0,10*ROW('Sanitation Data'!H123)))</f>
        <v/>
      </c>
      <c r="DF129" s="369" t="str">
        <f ca="1">+IF(OFFSET('Sanitation Data'!$H$29,0,10*ROW('Sanitation Data'!H123))="","",OFFSET('Sanitation Data'!$H$29,0,10*ROW('Sanitation Data'!H123)))</f>
        <v/>
      </c>
      <c r="DG129" s="369" t="str">
        <f ca="1">+IF(OFFSET('Sanitation Data'!$H$30,0,10*ROW('Sanitation Data'!H123))="","",OFFSET('Sanitation Data'!$H$30,0,10*ROW('Sanitation Data'!H123)))</f>
        <v/>
      </c>
      <c r="DH129" s="369" t="str">
        <f ca="1">+IF(OFFSET('Sanitation Data'!$H$31,0,10*ROW('Sanitation Data'!H123))="","",OFFSET('Sanitation Data'!$H$31,0,10*ROW('Sanitation Data'!H123)))</f>
        <v/>
      </c>
      <c r="DI129" s="369" t="str">
        <f ca="1">+IF(OFFSET('Sanitation Data'!$H$32,0,10*ROW('Sanitation Data'!H123))="","",OFFSET('Sanitation Data'!$H$32,0,10*ROW('Sanitation Data'!H123)))</f>
        <v/>
      </c>
      <c r="DJ129" s="369" t="str">
        <f ca="1">+IF(OFFSET('Sanitation Data'!$I$28,0,10*ROW('Sanitation Data'!I123))="","",OFFSET('Sanitation Data'!$I$28,0,10*ROW('Sanitation Data'!I123)))</f>
        <v/>
      </c>
      <c r="DK129" s="369" t="str">
        <f ca="1">+IF(OFFSET('Sanitation Data'!$I$29,0,10*ROW('Sanitation Data'!I123))="","",OFFSET('Sanitation Data'!$I$29,0,10*ROW('Sanitation Data'!I123)))</f>
        <v/>
      </c>
      <c r="DL129" s="369" t="str">
        <f ca="1">+IF(OFFSET('Sanitation Data'!$I$30,0,10*ROW('Sanitation Data'!I123))="","",OFFSET('Sanitation Data'!$I$30,0,10*ROW('Sanitation Data'!I123)))</f>
        <v/>
      </c>
      <c r="DM129" s="369" t="str">
        <f ca="1">+IF(OFFSET('Sanitation Data'!$I$31,0,10*ROW('Sanitation Data'!I123))="","",OFFSET('Sanitation Data'!$I$31,0,10*ROW('Sanitation Data'!I123)))</f>
        <v/>
      </c>
      <c r="DN129" s="369" t="str">
        <f ca="1">+IF(OFFSET('Sanitation Data'!$I$32,0,10*ROW('Sanitation Data'!I123))="","",OFFSET('Sanitation Data'!$I$32,0,10*ROW('Sanitation Data'!I123)))</f>
        <v/>
      </c>
      <c r="DO129" s="369" t="str">
        <f ca="1">+IF(OFFSET('Hygiene Data'!$D$11,0,10*ROW('Hygiene Data'!D123))="","",OFFSET('Hygiene Data'!$D$11,0,10*ROW('Hygiene Data'!D123)))</f>
        <v/>
      </c>
      <c r="DP129" s="369" t="str">
        <f ca="1">+IF(OFFSET('Hygiene Data'!$D$12,0,10*ROW('Hygiene Data'!D123))="","",OFFSET('Hygiene Data'!$D$12,0,10*ROW('Hygiene Data'!D123)))</f>
        <v/>
      </c>
      <c r="DQ129" s="369" t="str">
        <f ca="1">+IF(OFFSET('Hygiene Data'!$D$13,0,10*ROW('Hygiene Data'!D123))="","",OFFSET('Hygiene Data'!$D$13,0,10*ROW('Hygiene Data'!D123)))</f>
        <v/>
      </c>
      <c r="DR129" s="369" t="str">
        <f ca="1">+IF(OFFSET('Hygiene Data'!$E$11,0,10*ROW('Hygiene Data'!E123))="","",OFFSET('Hygiene Data'!$E$11,0,10*ROW('Hygiene Data'!E123)))</f>
        <v/>
      </c>
      <c r="DS129" s="369" t="str">
        <f ca="1">+IF(OFFSET('Hygiene Data'!$E$12,0,10*ROW('Hygiene Data'!E123))="","",OFFSET('Hygiene Data'!$E$12,0,10*ROW('Hygiene Data'!E123)))</f>
        <v/>
      </c>
      <c r="DT129" s="369" t="str">
        <f ca="1">+IF(OFFSET('Hygiene Data'!$E$13,0,10*ROW('Hygiene Data'!E123))="","",OFFSET('Hygiene Data'!$E$13,0,10*ROW('Hygiene Data'!E123)))</f>
        <v/>
      </c>
      <c r="DU129" s="369" t="str">
        <f ca="1">+IF(OFFSET('Hygiene Data'!$F$11,0,10*ROW('Hygiene Data'!F123))="","",OFFSET('Hygiene Data'!$F$11,0,10*ROW('Hygiene Data'!F123)))</f>
        <v/>
      </c>
      <c r="DV129" s="369" t="str">
        <f ca="1">+IF(OFFSET('Hygiene Data'!$F$12,0,10*ROW('Hygiene Data'!F123))="","",OFFSET('Hygiene Data'!$F$12,0,10*ROW('Hygiene Data'!F123)))</f>
        <v/>
      </c>
      <c r="DW129" s="369" t="str">
        <f ca="1">+IF(OFFSET('Hygiene Data'!$F$13,0,10*ROW('Hygiene Data'!F123))="","",OFFSET('Hygiene Data'!$F$13,0,10*ROW('Hygiene Data'!F123)))</f>
        <v/>
      </c>
      <c r="DX129" s="369" t="str">
        <f ca="1">+IF(OFFSET('Hygiene Data'!$G$11,0,10*ROW('Hygiene Data'!G123))="","",OFFSET('Hygiene Data'!$G$11,0,10*ROW('Hygiene Data'!G123)))</f>
        <v/>
      </c>
      <c r="DY129" s="369" t="str">
        <f ca="1">+IF(OFFSET('Hygiene Data'!$G$12,0,10*ROW('Hygiene Data'!G123))="","",OFFSET('Hygiene Data'!$G$12,0,10*ROW('Hygiene Data'!G123)))</f>
        <v/>
      </c>
      <c r="DZ129" s="369" t="str">
        <f ca="1">+IF(OFFSET('Hygiene Data'!$G$13,0,10*ROW('Hygiene Data'!G123))="","",OFFSET('Hygiene Data'!$G$13,0,10*ROW('Hygiene Data'!G123)))</f>
        <v/>
      </c>
      <c r="EA129" s="369" t="str">
        <f ca="1">+IF(OFFSET('Hygiene Data'!$H$11,0,10*ROW('Hygiene Data'!H123))="","",OFFSET('Hygiene Data'!$H$11,0,10*ROW('Hygiene Data'!H123)))</f>
        <v/>
      </c>
      <c r="EB129" s="369" t="str">
        <f ca="1">+IF(OFFSET('Hygiene Data'!$H$12,0,10*ROW('Hygiene Data'!H123))="","",OFFSET('Hygiene Data'!$H$12,0,10*ROW('Hygiene Data'!H123)))</f>
        <v/>
      </c>
      <c r="EC129" s="369" t="str">
        <f ca="1">+IF(OFFSET('Hygiene Data'!$H$13,0,10*ROW('Hygiene Data'!H123))="","",OFFSET('Hygiene Data'!$H$13,0,10*ROW('Hygiene Data'!H123)))</f>
        <v/>
      </c>
      <c r="ED129" s="369" t="str">
        <f ca="1">+IF(OFFSET('Hygiene Data'!$I$11,0,10*ROW('Hygiene Data'!I123))="","",OFFSET('Hygiene Data'!$I$11,0,10*ROW('Hygiene Data'!I123)))</f>
        <v/>
      </c>
      <c r="EE129" s="369" t="str">
        <f ca="1">+IF(OFFSET('Hygiene Data'!$I$12,0,10*ROW('Hygiene Data'!I123))="","",OFFSET('Hygiene Data'!$I$12,0,10*ROW('Hygiene Data'!I123)))</f>
        <v/>
      </c>
      <c r="EF129" s="369" t="str">
        <f ca="1">+IF(OFFSET('Hygiene Data'!$I$13,0,10*ROW('Hygiene Data'!I123))="","",OFFSET('Hygiene Data'!$I$13,0,10*ROW('Hygiene Data'!I123)))</f>
        <v/>
      </c>
    </row>
    <row r="130" spans="1:136" x14ac:dyDescent="0.25">
      <c r="A130" s="478" t="str">
        <f ca="1">+IF(OFFSET('Water Data'!$B$2,0,10*ROW('Water Data'!E124))="","",OFFSET('Water Data'!$B$2,0,10*ROW('Water Data'!E124)))</f>
        <v/>
      </c>
      <c r="B130" s="47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5" t="str">
        <f t="shared" ca="1" si="1"/>
        <v/>
      </c>
      <c r="D130" s="50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9" t="str">
        <f ca="1">+IF(OFFSET('Water Data'!$D$27,0,10*ROW('Water Data'!D124))="","",OFFSET('Water Data'!$D$27,0,10*ROW('Water Data'!D124)))</f>
        <v/>
      </c>
      <c r="BT130" s="369" t="str">
        <f ca="1">+IF(OFFSET('Water Data'!$D$28,0,10*ROW('Water Data'!D124))="","",OFFSET('Water Data'!$D$28,0,10*ROW('Water Data'!D124)))</f>
        <v/>
      </c>
      <c r="BU130" s="369" t="str">
        <f ca="1">+IF(OFFSET('Water Data'!$D$29,0,10*ROW('Water Data'!D124))="","",OFFSET('Water Data'!$D$29,0,10*ROW('Water Data'!D124)))</f>
        <v/>
      </c>
      <c r="BV130" s="369" t="str">
        <f ca="1">+IF(OFFSET('Water Data'!$E$27,0,10*ROW('Water Data'!E124))="","",OFFSET('Water Data'!$E$27,0,10*ROW('Water Data'!E124)))</f>
        <v/>
      </c>
      <c r="BW130" s="369" t="str">
        <f ca="1">+IF(OFFSET('Water Data'!$E$28,0,10*ROW('Water Data'!E124))="","",OFFSET('Water Data'!$E$28,0,10*ROW('Water Data'!E124)))</f>
        <v/>
      </c>
      <c r="BX130" s="369" t="str">
        <f ca="1">+IF(OFFSET('Water Data'!$E$29,0,10*ROW('Water Data'!E124))="","",OFFSET('Water Data'!$E$29,0,10*ROW('Water Data'!E124)))</f>
        <v/>
      </c>
      <c r="BY130" s="369" t="str">
        <f ca="1">+IF(OFFSET('Water Data'!$F$27,0,10*ROW('Water Data'!F124))="","",OFFSET('Water Data'!$F$27,0,10*ROW('Water Data'!F124)))</f>
        <v/>
      </c>
      <c r="BZ130" s="369" t="str">
        <f ca="1">+IF(OFFSET('Water Data'!$F$28,0,10*ROW('Water Data'!F124))="","",OFFSET('Water Data'!$F$28,0,10*ROW('Water Data'!F124)))</f>
        <v/>
      </c>
      <c r="CA130" s="369" t="str">
        <f ca="1">+IF(OFFSET('Water Data'!$F$29,0,10*ROW('Water Data'!F124))="","",OFFSET('Water Data'!$F$29,0,10*ROW('Water Data'!F124)))</f>
        <v/>
      </c>
      <c r="CB130" s="369" t="str">
        <f ca="1">+IF(OFFSET('Water Data'!$G$27,0,10*ROW('Water Data'!G124))="","",OFFSET('Water Data'!$G$27,0,10*ROW('Water Data'!G124)))</f>
        <v/>
      </c>
      <c r="CC130" s="369" t="str">
        <f ca="1">+IF(OFFSET('Water Data'!$G$28,0,10*ROW('Water Data'!G124))="","",OFFSET('Water Data'!$G$28,0,10*ROW('Water Data'!G124)))</f>
        <v/>
      </c>
      <c r="CD130" s="369" t="str">
        <f ca="1">+IF(OFFSET('Water Data'!$G$29,0,10*ROW('Water Data'!G124))="","",OFFSET('Water Data'!$G$29,0,10*ROW('Water Data'!G124)))</f>
        <v/>
      </c>
      <c r="CE130" s="369" t="str">
        <f ca="1">+IF(OFFSET('Water Data'!$H$27,0,10*ROW('Water Data'!H124))="","",OFFSET('Water Data'!$H$27,0,10*ROW('Water Data'!H124)))</f>
        <v/>
      </c>
      <c r="CF130" s="369" t="str">
        <f ca="1">+IF(OFFSET('Water Data'!$H$28,0,10*ROW('Water Data'!H124))="","",OFFSET('Water Data'!$H$28,0,10*ROW('Water Data'!H124)))</f>
        <v/>
      </c>
      <c r="CG130" s="369" t="str">
        <f ca="1">+IF(OFFSET('Water Data'!$H$29,0,10*ROW('Water Data'!H124))="","",OFFSET('Water Data'!$H$29,0,10*ROW('Water Data'!H124)))</f>
        <v/>
      </c>
      <c r="CH130" s="369" t="str">
        <f ca="1">+IF(OFFSET('Water Data'!$I$27,0,10*ROW('Water Data'!I124))="","",OFFSET('Water Data'!$I$27,0,10*ROW('Water Data'!I124)))</f>
        <v/>
      </c>
      <c r="CI130" s="369" t="str">
        <f ca="1">+IF(OFFSET('Water Data'!$I$28,0,10*ROW('Water Data'!I124))="","",OFFSET('Water Data'!$I$28,0,10*ROW('Water Data'!I124)))</f>
        <v/>
      </c>
      <c r="CJ130" s="369" t="str">
        <f ca="1">+IF(OFFSET('Water Data'!$I$29,0,10*ROW('Water Data'!I124))="","",OFFSET('Water Data'!$I$29,0,10*ROW('Water Data'!I124)))</f>
        <v/>
      </c>
      <c r="CK130" s="369" t="str">
        <f ca="1">+IF(OFFSET('Sanitation Data'!$D$28,0,10*ROW('Sanitation Data'!D124))="","",OFFSET('Sanitation Data'!$D$28,0,10*ROW('Sanitation Data'!D124)))</f>
        <v/>
      </c>
      <c r="CL130" s="369" t="str">
        <f ca="1">+IF(OFFSET('Sanitation Data'!$D$29,0,10*ROW('Sanitation Data'!D124))="","",OFFSET('Sanitation Data'!$D$29,0,10*ROW('Sanitation Data'!D124)))</f>
        <v/>
      </c>
      <c r="CM130" s="369" t="str">
        <f ca="1">+IF(OFFSET('Sanitation Data'!$D$30,0,10*ROW('Sanitation Data'!D124))="","",OFFSET('Sanitation Data'!$D$30,0,10*ROW('Sanitation Data'!D124)))</f>
        <v/>
      </c>
      <c r="CN130" s="369" t="str">
        <f ca="1">+IF(OFFSET('Sanitation Data'!$D$31,0,10*ROW('Sanitation Data'!D124))="","",OFFSET('Sanitation Data'!$D$31,0,10*ROW('Sanitation Data'!D124)))</f>
        <v/>
      </c>
      <c r="CO130" s="369" t="str">
        <f ca="1">+IF(OFFSET('Sanitation Data'!$D$32,0,10*ROW('Sanitation Data'!D124))="","",OFFSET('Sanitation Data'!$D$32,0,10*ROW('Sanitation Data'!D124)))</f>
        <v/>
      </c>
      <c r="CP130" s="369" t="str">
        <f ca="1">+IF(OFFSET('Sanitation Data'!$E$28,0,10*ROW('Sanitation Data'!E124))="","",OFFSET('Sanitation Data'!$E$28,0,10*ROW('Sanitation Data'!E124)))</f>
        <v/>
      </c>
      <c r="CQ130" s="369" t="str">
        <f ca="1">+IF(OFFSET('Sanitation Data'!$E$29,0,10*ROW('Sanitation Data'!E124))="","",OFFSET('Sanitation Data'!$E$29,0,10*ROW('Sanitation Data'!E124)))</f>
        <v/>
      </c>
      <c r="CR130" s="369" t="str">
        <f ca="1">+IF(OFFSET('Sanitation Data'!$E$30,0,10*ROW('Sanitation Data'!E124))="","",OFFSET('Sanitation Data'!$E$30,0,10*ROW('Sanitation Data'!E124)))</f>
        <v/>
      </c>
      <c r="CS130" s="369" t="str">
        <f ca="1">+IF(OFFSET('Sanitation Data'!$E$31,0,10*ROW('Sanitation Data'!E124))="","",OFFSET('Sanitation Data'!$E$31,0,10*ROW('Sanitation Data'!E124)))</f>
        <v/>
      </c>
      <c r="CT130" s="369" t="str">
        <f ca="1">+IF(OFFSET('Sanitation Data'!$E$32,0,10*ROW('Sanitation Data'!E124))="","",OFFSET('Sanitation Data'!$E$32,0,10*ROW('Sanitation Data'!E124)))</f>
        <v/>
      </c>
      <c r="CU130" s="369" t="str">
        <f ca="1">+IF(OFFSET('Sanitation Data'!$F$28,0,10*ROW('Sanitation Data'!F124))="","",OFFSET('Sanitation Data'!$F$28,0,10*ROW('Sanitation Data'!F124)))</f>
        <v/>
      </c>
      <c r="CV130" s="369" t="str">
        <f ca="1">+IF(OFFSET('Sanitation Data'!$F$29,0,10*ROW('Sanitation Data'!F124))="","",OFFSET('Sanitation Data'!$F$29,0,10*ROW('Sanitation Data'!F124)))</f>
        <v/>
      </c>
      <c r="CW130" s="369" t="str">
        <f ca="1">+IF(OFFSET('Sanitation Data'!$F$30,0,10*ROW('Sanitation Data'!F124))="","",OFFSET('Sanitation Data'!$F$30,0,10*ROW('Sanitation Data'!F124)))</f>
        <v/>
      </c>
      <c r="CX130" s="369" t="str">
        <f ca="1">+IF(OFFSET('Sanitation Data'!$F$31,0,10*ROW('Sanitation Data'!F124))="","",OFFSET('Sanitation Data'!$F$31,0,10*ROW('Sanitation Data'!F124)))</f>
        <v/>
      </c>
      <c r="CY130" s="369" t="str">
        <f ca="1">+IF(OFFSET('Sanitation Data'!$F$32,0,10*ROW('Sanitation Data'!F124))="","",OFFSET('Sanitation Data'!$F$32,0,10*ROW('Sanitation Data'!F124)))</f>
        <v/>
      </c>
      <c r="CZ130" s="369" t="str">
        <f ca="1">+IF(OFFSET('Sanitation Data'!$G$28,0,10*ROW('Sanitation Data'!G124))="","",OFFSET('Sanitation Data'!$G$28,0,10*ROW('Sanitation Data'!G124)))</f>
        <v/>
      </c>
      <c r="DA130" s="369" t="str">
        <f ca="1">+IF(OFFSET('Sanitation Data'!$G$29,0,10*ROW('Sanitation Data'!G124))="","",OFFSET('Sanitation Data'!$G$29,0,10*ROW('Sanitation Data'!G124)))</f>
        <v/>
      </c>
      <c r="DB130" s="369" t="str">
        <f ca="1">+IF(OFFSET('Sanitation Data'!$G$30,0,10*ROW('Sanitation Data'!G124))="","",OFFSET('Sanitation Data'!$G$30,0,10*ROW('Sanitation Data'!G124)))</f>
        <v/>
      </c>
      <c r="DC130" s="369" t="str">
        <f ca="1">+IF(OFFSET('Sanitation Data'!$G$31,0,10*ROW('Sanitation Data'!G124))="","",OFFSET('Sanitation Data'!$G$31,0,10*ROW('Sanitation Data'!G124)))</f>
        <v/>
      </c>
      <c r="DD130" s="369" t="str">
        <f ca="1">+IF(OFFSET('Sanitation Data'!$G$32,0,10*ROW('Sanitation Data'!G124))="","",OFFSET('Sanitation Data'!$G$32,0,10*ROW('Sanitation Data'!G124)))</f>
        <v/>
      </c>
      <c r="DE130" s="369" t="str">
        <f ca="1">+IF(OFFSET('Sanitation Data'!$H$28,0,10*ROW('Sanitation Data'!H124))="","",OFFSET('Sanitation Data'!$H$28,0,10*ROW('Sanitation Data'!H124)))</f>
        <v/>
      </c>
      <c r="DF130" s="369" t="str">
        <f ca="1">+IF(OFFSET('Sanitation Data'!$H$29,0,10*ROW('Sanitation Data'!H124))="","",OFFSET('Sanitation Data'!$H$29,0,10*ROW('Sanitation Data'!H124)))</f>
        <v/>
      </c>
      <c r="DG130" s="369" t="str">
        <f ca="1">+IF(OFFSET('Sanitation Data'!$H$30,0,10*ROW('Sanitation Data'!H124))="","",OFFSET('Sanitation Data'!$H$30,0,10*ROW('Sanitation Data'!H124)))</f>
        <v/>
      </c>
      <c r="DH130" s="369" t="str">
        <f ca="1">+IF(OFFSET('Sanitation Data'!$H$31,0,10*ROW('Sanitation Data'!H124))="","",OFFSET('Sanitation Data'!$H$31,0,10*ROW('Sanitation Data'!H124)))</f>
        <v/>
      </c>
      <c r="DI130" s="369" t="str">
        <f ca="1">+IF(OFFSET('Sanitation Data'!$H$32,0,10*ROW('Sanitation Data'!H124))="","",OFFSET('Sanitation Data'!$H$32,0,10*ROW('Sanitation Data'!H124)))</f>
        <v/>
      </c>
      <c r="DJ130" s="369" t="str">
        <f ca="1">+IF(OFFSET('Sanitation Data'!$I$28,0,10*ROW('Sanitation Data'!I124))="","",OFFSET('Sanitation Data'!$I$28,0,10*ROW('Sanitation Data'!I124)))</f>
        <v/>
      </c>
      <c r="DK130" s="369" t="str">
        <f ca="1">+IF(OFFSET('Sanitation Data'!$I$29,0,10*ROW('Sanitation Data'!I124))="","",OFFSET('Sanitation Data'!$I$29,0,10*ROW('Sanitation Data'!I124)))</f>
        <v/>
      </c>
      <c r="DL130" s="369" t="str">
        <f ca="1">+IF(OFFSET('Sanitation Data'!$I$30,0,10*ROW('Sanitation Data'!I124))="","",OFFSET('Sanitation Data'!$I$30,0,10*ROW('Sanitation Data'!I124)))</f>
        <v/>
      </c>
      <c r="DM130" s="369" t="str">
        <f ca="1">+IF(OFFSET('Sanitation Data'!$I$31,0,10*ROW('Sanitation Data'!I124))="","",OFFSET('Sanitation Data'!$I$31,0,10*ROW('Sanitation Data'!I124)))</f>
        <v/>
      </c>
      <c r="DN130" s="369" t="str">
        <f ca="1">+IF(OFFSET('Sanitation Data'!$I$32,0,10*ROW('Sanitation Data'!I124))="","",OFFSET('Sanitation Data'!$I$32,0,10*ROW('Sanitation Data'!I124)))</f>
        <v/>
      </c>
      <c r="DO130" s="369" t="str">
        <f ca="1">+IF(OFFSET('Hygiene Data'!$D$11,0,10*ROW('Hygiene Data'!D124))="","",OFFSET('Hygiene Data'!$D$11,0,10*ROW('Hygiene Data'!D124)))</f>
        <v/>
      </c>
      <c r="DP130" s="369" t="str">
        <f ca="1">+IF(OFFSET('Hygiene Data'!$D$12,0,10*ROW('Hygiene Data'!D124))="","",OFFSET('Hygiene Data'!$D$12,0,10*ROW('Hygiene Data'!D124)))</f>
        <v/>
      </c>
      <c r="DQ130" s="369" t="str">
        <f ca="1">+IF(OFFSET('Hygiene Data'!$D$13,0,10*ROW('Hygiene Data'!D124))="","",OFFSET('Hygiene Data'!$D$13,0,10*ROW('Hygiene Data'!D124)))</f>
        <v/>
      </c>
      <c r="DR130" s="369" t="str">
        <f ca="1">+IF(OFFSET('Hygiene Data'!$E$11,0,10*ROW('Hygiene Data'!E124))="","",OFFSET('Hygiene Data'!$E$11,0,10*ROW('Hygiene Data'!E124)))</f>
        <v/>
      </c>
      <c r="DS130" s="369" t="str">
        <f ca="1">+IF(OFFSET('Hygiene Data'!$E$12,0,10*ROW('Hygiene Data'!E124))="","",OFFSET('Hygiene Data'!$E$12,0,10*ROW('Hygiene Data'!E124)))</f>
        <v/>
      </c>
      <c r="DT130" s="369" t="str">
        <f ca="1">+IF(OFFSET('Hygiene Data'!$E$13,0,10*ROW('Hygiene Data'!E124))="","",OFFSET('Hygiene Data'!$E$13,0,10*ROW('Hygiene Data'!E124)))</f>
        <v/>
      </c>
      <c r="DU130" s="369" t="str">
        <f ca="1">+IF(OFFSET('Hygiene Data'!$F$11,0,10*ROW('Hygiene Data'!F124))="","",OFFSET('Hygiene Data'!$F$11,0,10*ROW('Hygiene Data'!F124)))</f>
        <v/>
      </c>
      <c r="DV130" s="369" t="str">
        <f ca="1">+IF(OFFSET('Hygiene Data'!$F$12,0,10*ROW('Hygiene Data'!F124))="","",OFFSET('Hygiene Data'!$F$12,0,10*ROW('Hygiene Data'!F124)))</f>
        <v/>
      </c>
      <c r="DW130" s="369" t="str">
        <f ca="1">+IF(OFFSET('Hygiene Data'!$F$13,0,10*ROW('Hygiene Data'!F124))="","",OFFSET('Hygiene Data'!$F$13,0,10*ROW('Hygiene Data'!F124)))</f>
        <v/>
      </c>
      <c r="DX130" s="369" t="str">
        <f ca="1">+IF(OFFSET('Hygiene Data'!$G$11,0,10*ROW('Hygiene Data'!G124))="","",OFFSET('Hygiene Data'!$G$11,0,10*ROW('Hygiene Data'!G124)))</f>
        <v/>
      </c>
      <c r="DY130" s="369" t="str">
        <f ca="1">+IF(OFFSET('Hygiene Data'!$G$12,0,10*ROW('Hygiene Data'!G124))="","",OFFSET('Hygiene Data'!$G$12,0,10*ROW('Hygiene Data'!G124)))</f>
        <v/>
      </c>
      <c r="DZ130" s="369" t="str">
        <f ca="1">+IF(OFFSET('Hygiene Data'!$G$13,0,10*ROW('Hygiene Data'!G124))="","",OFFSET('Hygiene Data'!$G$13,0,10*ROW('Hygiene Data'!G124)))</f>
        <v/>
      </c>
      <c r="EA130" s="369" t="str">
        <f ca="1">+IF(OFFSET('Hygiene Data'!$H$11,0,10*ROW('Hygiene Data'!H124))="","",OFFSET('Hygiene Data'!$H$11,0,10*ROW('Hygiene Data'!H124)))</f>
        <v/>
      </c>
      <c r="EB130" s="369" t="str">
        <f ca="1">+IF(OFFSET('Hygiene Data'!$H$12,0,10*ROW('Hygiene Data'!H124))="","",OFFSET('Hygiene Data'!$H$12,0,10*ROW('Hygiene Data'!H124)))</f>
        <v/>
      </c>
      <c r="EC130" s="369" t="str">
        <f ca="1">+IF(OFFSET('Hygiene Data'!$H$13,0,10*ROW('Hygiene Data'!H124))="","",OFFSET('Hygiene Data'!$H$13,0,10*ROW('Hygiene Data'!H124)))</f>
        <v/>
      </c>
      <c r="ED130" s="369" t="str">
        <f ca="1">+IF(OFFSET('Hygiene Data'!$I$11,0,10*ROW('Hygiene Data'!I124))="","",OFFSET('Hygiene Data'!$I$11,0,10*ROW('Hygiene Data'!I124)))</f>
        <v/>
      </c>
      <c r="EE130" s="369" t="str">
        <f ca="1">+IF(OFFSET('Hygiene Data'!$I$12,0,10*ROW('Hygiene Data'!I124))="","",OFFSET('Hygiene Data'!$I$12,0,10*ROW('Hygiene Data'!I124)))</f>
        <v/>
      </c>
      <c r="EF130" s="369" t="str">
        <f ca="1">+IF(OFFSET('Hygiene Data'!$I$13,0,10*ROW('Hygiene Data'!I124))="","",OFFSET('Hygiene Data'!$I$13,0,10*ROW('Hygiene Data'!I124)))</f>
        <v/>
      </c>
    </row>
    <row r="131" spans="1:136" x14ac:dyDescent="0.25">
      <c r="A131" s="478" t="str">
        <f ca="1">+IF(OFFSET('Water Data'!$B$2,0,10*ROW('Water Data'!E125))="","",OFFSET('Water Data'!$B$2,0,10*ROW('Water Data'!E125)))</f>
        <v/>
      </c>
      <c r="B131" s="47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5" t="str">
        <f t="shared" ca="1" si="1"/>
        <v/>
      </c>
      <c r="D131" s="50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9" t="str">
        <f ca="1">+IF(OFFSET('Water Data'!$D$27,0,10*ROW('Water Data'!D125))="","",OFFSET('Water Data'!$D$27,0,10*ROW('Water Data'!D125)))</f>
        <v/>
      </c>
      <c r="BT131" s="369" t="str">
        <f ca="1">+IF(OFFSET('Water Data'!$D$28,0,10*ROW('Water Data'!D125))="","",OFFSET('Water Data'!$D$28,0,10*ROW('Water Data'!D125)))</f>
        <v/>
      </c>
      <c r="BU131" s="369" t="str">
        <f ca="1">+IF(OFFSET('Water Data'!$D$29,0,10*ROW('Water Data'!D125))="","",OFFSET('Water Data'!$D$29,0,10*ROW('Water Data'!D125)))</f>
        <v/>
      </c>
      <c r="BV131" s="369" t="str">
        <f ca="1">+IF(OFFSET('Water Data'!$E$27,0,10*ROW('Water Data'!E125))="","",OFFSET('Water Data'!$E$27,0,10*ROW('Water Data'!E125)))</f>
        <v/>
      </c>
      <c r="BW131" s="369" t="str">
        <f ca="1">+IF(OFFSET('Water Data'!$E$28,0,10*ROW('Water Data'!E125))="","",OFFSET('Water Data'!$E$28,0,10*ROW('Water Data'!E125)))</f>
        <v/>
      </c>
      <c r="BX131" s="369" t="str">
        <f ca="1">+IF(OFFSET('Water Data'!$E$29,0,10*ROW('Water Data'!E125))="","",OFFSET('Water Data'!$E$29,0,10*ROW('Water Data'!E125)))</f>
        <v/>
      </c>
      <c r="BY131" s="369" t="str">
        <f ca="1">+IF(OFFSET('Water Data'!$F$27,0,10*ROW('Water Data'!F125))="","",OFFSET('Water Data'!$F$27,0,10*ROW('Water Data'!F125)))</f>
        <v/>
      </c>
      <c r="BZ131" s="369" t="str">
        <f ca="1">+IF(OFFSET('Water Data'!$F$28,0,10*ROW('Water Data'!F125))="","",OFFSET('Water Data'!$F$28,0,10*ROW('Water Data'!F125)))</f>
        <v/>
      </c>
      <c r="CA131" s="369" t="str">
        <f ca="1">+IF(OFFSET('Water Data'!$F$29,0,10*ROW('Water Data'!F125))="","",OFFSET('Water Data'!$F$29,0,10*ROW('Water Data'!F125)))</f>
        <v/>
      </c>
      <c r="CB131" s="369" t="str">
        <f ca="1">+IF(OFFSET('Water Data'!$G$27,0,10*ROW('Water Data'!G125))="","",OFFSET('Water Data'!$G$27,0,10*ROW('Water Data'!G125)))</f>
        <v/>
      </c>
      <c r="CC131" s="369" t="str">
        <f ca="1">+IF(OFFSET('Water Data'!$G$28,0,10*ROW('Water Data'!G125))="","",OFFSET('Water Data'!$G$28,0,10*ROW('Water Data'!G125)))</f>
        <v/>
      </c>
      <c r="CD131" s="369" t="str">
        <f ca="1">+IF(OFFSET('Water Data'!$G$29,0,10*ROW('Water Data'!G125))="","",OFFSET('Water Data'!$G$29,0,10*ROW('Water Data'!G125)))</f>
        <v/>
      </c>
      <c r="CE131" s="369" t="str">
        <f ca="1">+IF(OFFSET('Water Data'!$H$27,0,10*ROW('Water Data'!H125))="","",OFFSET('Water Data'!$H$27,0,10*ROW('Water Data'!H125)))</f>
        <v/>
      </c>
      <c r="CF131" s="369" t="str">
        <f ca="1">+IF(OFFSET('Water Data'!$H$28,0,10*ROW('Water Data'!H125))="","",OFFSET('Water Data'!$H$28,0,10*ROW('Water Data'!H125)))</f>
        <v/>
      </c>
      <c r="CG131" s="369" t="str">
        <f ca="1">+IF(OFFSET('Water Data'!$H$29,0,10*ROW('Water Data'!H125))="","",OFFSET('Water Data'!$H$29,0,10*ROW('Water Data'!H125)))</f>
        <v/>
      </c>
      <c r="CH131" s="369" t="str">
        <f ca="1">+IF(OFFSET('Water Data'!$I$27,0,10*ROW('Water Data'!I125))="","",OFFSET('Water Data'!$I$27,0,10*ROW('Water Data'!I125)))</f>
        <v/>
      </c>
      <c r="CI131" s="369" t="str">
        <f ca="1">+IF(OFFSET('Water Data'!$I$28,0,10*ROW('Water Data'!I125))="","",OFFSET('Water Data'!$I$28,0,10*ROW('Water Data'!I125)))</f>
        <v/>
      </c>
      <c r="CJ131" s="369" t="str">
        <f ca="1">+IF(OFFSET('Water Data'!$I$29,0,10*ROW('Water Data'!I125))="","",OFFSET('Water Data'!$I$29,0,10*ROW('Water Data'!I125)))</f>
        <v/>
      </c>
      <c r="CK131" s="369" t="str">
        <f ca="1">+IF(OFFSET('Sanitation Data'!$D$28,0,10*ROW('Sanitation Data'!D125))="","",OFFSET('Sanitation Data'!$D$28,0,10*ROW('Sanitation Data'!D125)))</f>
        <v/>
      </c>
      <c r="CL131" s="369" t="str">
        <f ca="1">+IF(OFFSET('Sanitation Data'!$D$29,0,10*ROW('Sanitation Data'!D125))="","",OFFSET('Sanitation Data'!$D$29,0,10*ROW('Sanitation Data'!D125)))</f>
        <v/>
      </c>
      <c r="CM131" s="369" t="str">
        <f ca="1">+IF(OFFSET('Sanitation Data'!$D$30,0,10*ROW('Sanitation Data'!D125))="","",OFFSET('Sanitation Data'!$D$30,0,10*ROW('Sanitation Data'!D125)))</f>
        <v/>
      </c>
      <c r="CN131" s="369" t="str">
        <f ca="1">+IF(OFFSET('Sanitation Data'!$D$31,0,10*ROW('Sanitation Data'!D125))="","",OFFSET('Sanitation Data'!$D$31,0,10*ROW('Sanitation Data'!D125)))</f>
        <v/>
      </c>
      <c r="CO131" s="369" t="str">
        <f ca="1">+IF(OFFSET('Sanitation Data'!$D$32,0,10*ROW('Sanitation Data'!D125))="","",OFFSET('Sanitation Data'!$D$32,0,10*ROW('Sanitation Data'!D125)))</f>
        <v/>
      </c>
      <c r="CP131" s="369" t="str">
        <f ca="1">+IF(OFFSET('Sanitation Data'!$E$28,0,10*ROW('Sanitation Data'!E125))="","",OFFSET('Sanitation Data'!$E$28,0,10*ROW('Sanitation Data'!E125)))</f>
        <v/>
      </c>
      <c r="CQ131" s="369" t="str">
        <f ca="1">+IF(OFFSET('Sanitation Data'!$E$29,0,10*ROW('Sanitation Data'!E125))="","",OFFSET('Sanitation Data'!$E$29,0,10*ROW('Sanitation Data'!E125)))</f>
        <v/>
      </c>
      <c r="CR131" s="369" t="str">
        <f ca="1">+IF(OFFSET('Sanitation Data'!$E$30,0,10*ROW('Sanitation Data'!E125))="","",OFFSET('Sanitation Data'!$E$30,0,10*ROW('Sanitation Data'!E125)))</f>
        <v/>
      </c>
      <c r="CS131" s="369" t="str">
        <f ca="1">+IF(OFFSET('Sanitation Data'!$E$31,0,10*ROW('Sanitation Data'!E125))="","",OFFSET('Sanitation Data'!$E$31,0,10*ROW('Sanitation Data'!E125)))</f>
        <v/>
      </c>
      <c r="CT131" s="369" t="str">
        <f ca="1">+IF(OFFSET('Sanitation Data'!$E$32,0,10*ROW('Sanitation Data'!E125))="","",OFFSET('Sanitation Data'!$E$32,0,10*ROW('Sanitation Data'!E125)))</f>
        <v/>
      </c>
      <c r="CU131" s="369" t="str">
        <f ca="1">+IF(OFFSET('Sanitation Data'!$F$28,0,10*ROW('Sanitation Data'!F125))="","",OFFSET('Sanitation Data'!$F$28,0,10*ROW('Sanitation Data'!F125)))</f>
        <v/>
      </c>
      <c r="CV131" s="369" t="str">
        <f ca="1">+IF(OFFSET('Sanitation Data'!$F$29,0,10*ROW('Sanitation Data'!F125))="","",OFFSET('Sanitation Data'!$F$29,0,10*ROW('Sanitation Data'!F125)))</f>
        <v/>
      </c>
      <c r="CW131" s="369" t="str">
        <f ca="1">+IF(OFFSET('Sanitation Data'!$F$30,0,10*ROW('Sanitation Data'!F125))="","",OFFSET('Sanitation Data'!$F$30,0,10*ROW('Sanitation Data'!F125)))</f>
        <v/>
      </c>
      <c r="CX131" s="369" t="str">
        <f ca="1">+IF(OFFSET('Sanitation Data'!$F$31,0,10*ROW('Sanitation Data'!F125))="","",OFFSET('Sanitation Data'!$F$31,0,10*ROW('Sanitation Data'!F125)))</f>
        <v/>
      </c>
      <c r="CY131" s="369" t="str">
        <f ca="1">+IF(OFFSET('Sanitation Data'!$F$32,0,10*ROW('Sanitation Data'!F125))="","",OFFSET('Sanitation Data'!$F$32,0,10*ROW('Sanitation Data'!F125)))</f>
        <v/>
      </c>
      <c r="CZ131" s="369" t="str">
        <f ca="1">+IF(OFFSET('Sanitation Data'!$G$28,0,10*ROW('Sanitation Data'!G125))="","",OFFSET('Sanitation Data'!$G$28,0,10*ROW('Sanitation Data'!G125)))</f>
        <v/>
      </c>
      <c r="DA131" s="369" t="str">
        <f ca="1">+IF(OFFSET('Sanitation Data'!$G$29,0,10*ROW('Sanitation Data'!G125))="","",OFFSET('Sanitation Data'!$G$29,0,10*ROW('Sanitation Data'!G125)))</f>
        <v/>
      </c>
      <c r="DB131" s="369" t="str">
        <f ca="1">+IF(OFFSET('Sanitation Data'!$G$30,0,10*ROW('Sanitation Data'!G125))="","",OFFSET('Sanitation Data'!$G$30,0,10*ROW('Sanitation Data'!G125)))</f>
        <v/>
      </c>
      <c r="DC131" s="369" t="str">
        <f ca="1">+IF(OFFSET('Sanitation Data'!$G$31,0,10*ROW('Sanitation Data'!G125))="","",OFFSET('Sanitation Data'!$G$31,0,10*ROW('Sanitation Data'!G125)))</f>
        <v/>
      </c>
      <c r="DD131" s="369" t="str">
        <f ca="1">+IF(OFFSET('Sanitation Data'!$G$32,0,10*ROW('Sanitation Data'!G125))="","",OFFSET('Sanitation Data'!$G$32,0,10*ROW('Sanitation Data'!G125)))</f>
        <v/>
      </c>
      <c r="DE131" s="369" t="str">
        <f ca="1">+IF(OFFSET('Sanitation Data'!$H$28,0,10*ROW('Sanitation Data'!H125))="","",OFFSET('Sanitation Data'!$H$28,0,10*ROW('Sanitation Data'!H125)))</f>
        <v/>
      </c>
      <c r="DF131" s="369" t="str">
        <f ca="1">+IF(OFFSET('Sanitation Data'!$H$29,0,10*ROW('Sanitation Data'!H125))="","",OFFSET('Sanitation Data'!$H$29,0,10*ROW('Sanitation Data'!H125)))</f>
        <v/>
      </c>
      <c r="DG131" s="369" t="str">
        <f ca="1">+IF(OFFSET('Sanitation Data'!$H$30,0,10*ROW('Sanitation Data'!H125))="","",OFFSET('Sanitation Data'!$H$30,0,10*ROW('Sanitation Data'!H125)))</f>
        <v/>
      </c>
      <c r="DH131" s="369" t="str">
        <f ca="1">+IF(OFFSET('Sanitation Data'!$H$31,0,10*ROW('Sanitation Data'!H125))="","",OFFSET('Sanitation Data'!$H$31,0,10*ROW('Sanitation Data'!H125)))</f>
        <v/>
      </c>
      <c r="DI131" s="369" t="str">
        <f ca="1">+IF(OFFSET('Sanitation Data'!$H$32,0,10*ROW('Sanitation Data'!H125))="","",OFFSET('Sanitation Data'!$H$32,0,10*ROW('Sanitation Data'!H125)))</f>
        <v/>
      </c>
      <c r="DJ131" s="369" t="str">
        <f ca="1">+IF(OFFSET('Sanitation Data'!$I$28,0,10*ROW('Sanitation Data'!I125))="","",OFFSET('Sanitation Data'!$I$28,0,10*ROW('Sanitation Data'!I125)))</f>
        <v/>
      </c>
      <c r="DK131" s="369" t="str">
        <f ca="1">+IF(OFFSET('Sanitation Data'!$I$29,0,10*ROW('Sanitation Data'!I125))="","",OFFSET('Sanitation Data'!$I$29,0,10*ROW('Sanitation Data'!I125)))</f>
        <v/>
      </c>
      <c r="DL131" s="369" t="str">
        <f ca="1">+IF(OFFSET('Sanitation Data'!$I$30,0,10*ROW('Sanitation Data'!I125))="","",OFFSET('Sanitation Data'!$I$30,0,10*ROW('Sanitation Data'!I125)))</f>
        <v/>
      </c>
      <c r="DM131" s="369" t="str">
        <f ca="1">+IF(OFFSET('Sanitation Data'!$I$31,0,10*ROW('Sanitation Data'!I125))="","",OFFSET('Sanitation Data'!$I$31,0,10*ROW('Sanitation Data'!I125)))</f>
        <v/>
      </c>
      <c r="DN131" s="369" t="str">
        <f ca="1">+IF(OFFSET('Sanitation Data'!$I$32,0,10*ROW('Sanitation Data'!I125))="","",OFFSET('Sanitation Data'!$I$32,0,10*ROW('Sanitation Data'!I125)))</f>
        <v/>
      </c>
      <c r="DO131" s="369" t="str">
        <f ca="1">+IF(OFFSET('Hygiene Data'!$D$11,0,10*ROW('Hygiene Data'!D125))="","",OFFSET('Hygiene Data'!$D$11,0,10*ROW('Hygiene Data'!D125)))</f>
        <v/>
      </c>
      <c r="DP131" s="369" t="str">
        <f ca="1">+IF(OFFSET('Hygiene Data'!$D$12,0,10*ROW('Hygiene Data'!D125))="","",OFFSET('Hygiene Data'!$D$12,0,10*ROW('Hygiene Data'!D125)))</f>
        <v/>
      </c>
      <c r="DQ131" s="369" t="str">
        <f ca="1">+IF(OFFSET('Hygiene Data'!$D$13,0,10*ROW('Hygiene Data'!D125))="","",OFFSET('Hygiene Data'!$D$13,0,10*ROW('Hygiene Data'!D125)))</f>
        <v/>
      </c>
      <c r="DR131" s="369" t="str">
        <f ca="1">+IF(OFFSET('Hygiene Data'!$E$11,0,10*ROW('Hygiene Data'!E125))="","",OFFSET('Hygiene Data'!$E$11,0,10*ROW('Hygiene Data'!E125)))</f>
        <v/>
      </c>
      <c r="DS131" s="369" t="str">
        <f ca="1">+IF(OFFSET('Hygiene Data'!$E$12,0,10*ROW('Hygiene Data'!E125))="","",OFFSET('Hygiene Data'!$E$12,0,10*ROW('Hygiene Data'!E125)))</f>
        <v/>
      </c>
      <c r="DT131" s="369" t="str">
        <f ca="1">+IF(OFFSET('Hygiene Data'!$E$13,0,10*ROW('Hygiene Data'!E125))="","",OFFSET('Hygiene Data'!$E$13,0,10*ROW('Hygiene Data'!E125)))</f>
        <v/>
      </c>
      <c r="DU131" s="369" t="str">
        <f ca="1">+IF(OFFSET('Hygiene Data'!$F$11,0,10*ROW('Hygiene Data'!F125))="","",OFFSET('Hygiene Data'!$F$11,0,10*ROW('Hygiene Data'!F125)))</f>
        <v/>
      </c>
      <c r="DV131" s="369" t="str">
        <f ca="1">+IF(OFFSET('Hygiene Data'!$F$12,0,10*ROW('Hygiene Data'!F125))="","",OFFSET('Hygiene Data'!$F$12,0,10*ROW('Hygiene Data'!F125)))</f>
        <v/>
      </c>
      <c r="DW131" s="369" t="str">
        <f ca="1">+IF(OFFSET('Hygiene Data'!$F$13,0,10*ROW('Hygiene Data'!F125))="","",OFFSET('Hygiene Data'!$F$13,0,10*ROW('Hygiene Data'!F125)))</f>
        <v/>
      </c>
      <c r="DX131" s="369" t="str">
        <f ca="1">+IF(OFFSET('Hygiene Data'!$G$11,0,10*ROW('Hygiene Data'!G125))="","",OFFSET('Hygiene Data'!$G$11,0,10*ROW('Hygiene Data'!G125)))</f>
        <v/>
      </c>
      <c r="DY131" s="369" t="str">
        <f ca="1">+IF(OFFSET('Hygiene Data'!$G$12,0,10*ROW('Hygiene Data'!G125))="","",OFFSET('Hygiene Data'!$G$12,0,10*ROW('Hygiene Data'!G125)))</f>
        <v/>
      </c>
      <c r="DZ131" s="369" t="str">
        <f ca="1">+IF(OFFSET('Hygiene Data'!$G$13,0,10*ROW('Hygiene Data'!G125))="","",OFFSET('Hygiene Data'!$G$13,0,10*ROW('Hygiene Data'!G125)))</f>
        <v/>
      </c>
      <c r="EA131" s="369" t="str">
        <f ca="1">+IF(OFFSET('Hygiene Data'!$H$11,0,10*ROW('Hygiene Data'!H125))="","",OFFSET('Hygiene Data'!$H$11,0,10*ROW('Hygiene Data'!H125)))</f>
        <v/>
      </c>
      <c r="EB131" s="369" t="str">
        <f ca="1">+IF(OFFSET('Hygiene Data'!$H$12,0,10*ROW('Hygiene Data'!H125))="","",OFFSET('Hygiene Data'!$H$12,0,10*ROW('Hygiene Data'!H125)))</f>
        <v/>
      </c>
      <c r="EC131" s="369" t="str">
        <f ca="1">+IF(OFFSET('Hygiene Data'!$H$13,0,10*ROW('Hygiene Data'!H125))="","",OFFSET('Hygiene Data'!$H$13,0,10*ROW('Hygiene Data'!H125)))</f>
        <v/>
      </c>
      <c r="ED131" s="369" t="str">
        <f ca="1">+IF(OFFSET('Hygiene Data'!$I$11,0,10*ROW('Hygiene Data'!I125))="","",OFFSET('Hygiene Data'!$I$11,0,10*ROW('Hygiene Data'!I125)))</f>
        <v/>
      </c>
      <c r="EE131" s="369" t="str">
        <f ca="1">+IF(OFFSET('Hygiene Data'!$I$12,0,10*ROW('Hygiene Data'!I125))="","",OFFSET('Hygiene Data'!$I$12,0,10*ROW('Hygiene Data'!I125)))</f>
        <v/>
      </c>
      <c r="EF131" s="369" t="str">
        <f ca="1">+IF(OFFSET('Hygiene Data'!$I$13,0,10*ROW('Hygiene Data'!I125))="","",OFFSET('Hygiene Data'!$I$13,0,10*ROW('Hygiene Data'!I125)))</f>
        <v/>
      </c>
    </row>
    <row r="132" spans="1:136" x14ac:dyDescent="0.25">
      <c r="A132" s="478" t="str">
        <f ca="1">+IF(OFFSET('Water Data'!$B$2,0,10*ROW('Water Data'!E126))="","",OFFSET('Water Data'!$B$2,0,10*ROW('Water Data'!E126)))</f>
        <v/>
      </c>
      <c r="B132" s="47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5" t="str">
        <f t="shared" ca="1" si="1"/>
        <v/>
      </c>
      <c r="D132" s="50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9" t="str">
        <f ca="1">+IF(OFFSET('Water Data'!$D$27,0,10*ROW('Water Data'!D126))="","",OFFSET('Water Data'!$D$27,0,10*ROW('Water Data'!D126)))</f>
        <v/>
      </c>
      <c r="BT132" s="369" t="str">
        <f ca="1">+IF(OFFSET('Water Data'!$D$28,0,10*ROW('Water Data'!D126))="","",OFFSET('Water Data'!$D$28,0,10*ROW('Water Data'!D126)))</f>
        <v/>
      </c>
      <c r="BU132" s="369" t="str">
        <f ca="1">+IF(OFFSET('Water Data'!$D$29,0,10*ROW('Water Data'!D126))="","",OFFSET('Water Data'!$D$29,0,10*ROW('Water Data'!D126)))</f>
        <v/>
      </c>
      <c r="BV132" s="369" t="str">
        <f ca="1">+IF(OFFSET('Water Data'!$E$27,0,10*ROW('Water Data'!E126))="","",OFFSET('Water Data'!$E$27,0,10*ROW('Water Data'!E126)))</f>
        <v/>
      </c>
      <c r="BW132" s="369" t="str">
        <f ca="1">+IF(OFFSET('Water Data'!$E$28,0,10*ROW('Water Data'!E126))="","",OFFSET('Water Data'!$E$28,0,10*ROW('Water Data'!E126)))</f>
        <v/>
      </c>
      <c r="BX132" s="369" t="str">
        <f ca="1">+IF(OFFSET('Water Data'!$E$29,0,10*ROW('Water Data'!E126))="","",OFFSET('Water Data'!$E$29,0,10*ROW('Water Data'!E126)))</f>
        <v/>
      </c>
      <c r="BY132" s="369" t="str">
        <f ca="1">+IF(OFFSET('Water Data'!$F$27,0,10*ROW('Water Data'!F126))="","",OFFSET('Water Data'!$F$27,0,10*ROW('Water Data'!F126)))</f>
        <v/>
      </c>
      <c r="BZ132" s="369" t="str">
        <f ca="1">+IF(OFFSET('Water Data'!$F$28,0,10*ROW('Water Data'!F126))="","",OFFSET('Water Data'!$F$28,0,10*ROW('Water Data'!F126)))</f>
        <v/>
      </c>
      <c r="CA132" s="369" t="str">
        <f ca="1">+IF(OFFSET('Water Data'!$F$29,0,10*ROW('Water Data'!F126))="","",OFFSET('Water Data'!$F$29,0,10*ROW('Water Data'!F126)))</f>
        <v/>
      </c>
      <c r="CB132" s="369" t="str">
        <f ca="1">+IF(OFFSET('Water Data'!$G$27,0,10*ROW('Water Data'!G126))="","",OFFSET('Water Data'!$G$27,0,10*ROW('Water Data'!G126)))</f>
        <v/>
      </c>
      <c r="CC132" s="369" t="str">
        <f ca="1">+IF(OFFSET('Water Data'!$G$28,0,10*ROW('Water Data'!G126))="","",OFFSET('Water Data'!$G$28,0,10*ROW('Water Data'!G126)))</f>
        <v/>
      </c>
      <c r="CD132" s="369" t="str">
        <f ca="1">+IF(OFFSET('Water Data'!$G$29,0,10*ROW('Water Data'!G126))="","",OFFSET('Water Data'!$G$29,0,10*ROW('Water Data'!G126)))</f>
        <v/>
      </c>
      <c r="CE132" s="369" t="str">
        <f ca="1">+IF(OFFSET('Water Data'!$H$27,0,10*ROW('Water Data'!H126))="","",OFFSET('Water Data'!$H$27,0,10*ROW('Water Data'!H126)))</f>
        <v/>
      </c>
      <c r="CF132" s="369" t="str">
        <f ca="1">+IF(OFFSET('Water Data'!$H$28,0,10*ROW('Water Data'!H126))="","",OFFSET('Water Data'!$H$28,0,10*ROW('Water Data'!H126)))</f>
        <v/>
      </c>
      <c r="CG132" s="369" t="str">
        <f ca="1">+IF(OFFSET('Water Data'!$H$29,0,10*ROW('Water Data'!H126))="","",OFFSET('Water Data'!$H$29,0,10*ROW('Water Data'!H126)))</f>
        <v/>
      </c>
      <c r="CH132" s="369" t="str">
        <f ca="1">+IF(OFFSET('Water Data'!$I$27,0,10*ROW('Water Data'!I126))="","",OFFSET('Water Data'!$I$27,0,10*ROW('Water Data'!I126)))</f>
        <v/>
      </c>
      <c r="CI132" s="369" t="str">
        <f ca="1">+IF(OFFSET('Water Data'!$I$28,0,10*ROW('Water Data'!I126))="","",OFFSET('Water Data'!$I$28,0,10*ROW('Water Data'!I126)))</f>
        <v/>
      </c>
      <c r="CJ132" s="369" t="str">
        <f ca="1">+IF(OFFSET('Water Data'!$I$29,0,10*ROW('Water Data'!I126))="","",OFFSET('Water Data'!$I$29,0,10*ROW('Water Data'!I126)))</f>
        <v/>
      </c>
      <c r="CK132" s="369" t="str">
        <f ca="1">+IF(OFFSET('Sanitation Data'!$D$28,0,10*ROW('Sanitation Data'!D126))="","",OFFSET('Sanitation Data'!$D$28,0,10*ROW('Sanitation Data'!D126)))</f>
        <v/>
      </c>
      <c r="CL132" s="369" t="str">
        <f ca="1">+IF(OFFSET('Sanitation Data'!$D$29,0,10*ROW('Sanitation Data'!D126))="","",OFFSET('Sanitation Data'!$D$29,0,10*ROW('Sanitation Data'!D126)))</f>
        <v/>
      </c>
      <c r="CM132" s="369" t="str">
        <f ca="1">+IF(OFFSET('Sanitation Data'!$D$30,0,10*ROW('Sanitation Data'!D126))="","",OFFSET('Sanitation Data'!$D$30,0,10*ROW('Sanitation Data'!D126)))</f>
        <v/>
      </c>
      <c r="CN132" s="369" t="str">
        <f ca="1">+IF(OFFSET('Sanitation Data'!$D$31,0,10*ROW('Sanitation Data'!D126))="","",OFFSET('Sanitation Data'!$D$31,0,10*ROW('Sanitation Data'!D126)))</f>
        <v/>
      </c>
      <c r="CO132" s="369" t="str">
        <f ca="1">+IF(OFFSET('Sanitation Data'!$D$32,0,10*ROW('Sanitation Data'!D126))="","",OFFSET('Sanitation Data'!$D$32,0,10*ROW('Sanitation Data'!D126)))</f>
        <v/>
      </c>
      <c r="CP132" s="369" t="str">
        <f ca="1">+IF(OFFSET('Sanitation Data'!$E$28,0,10*ROW('Sanitation Data'!E126))="","",OFFSET('Sanitation Data'!$E$28,0,10*ROW('Sanitation Data'!E126)))</f>
        <v/>
      </c>
      <c r="CQ132" s="369" t="str">
        <f ca="1">+IF(OFFSET('Sanitation Data'!$E$29,0,10*ROW('Sanitation Data'!E126))="","",OFFSET('Sanitation Data'!$E$29,0,10*ROW('Sanitation Data'!E126)))</f>
        <v/>
      </c>
      <c r="CR132" s="369" t="str">
        <f ca="1">+IF(OFFSET('Sanitation Data'!$E$30,0,10*ROW('Sanitation Data'!E126))="","",OFFSET('Sanitation Data'!$E$30,0,10*ROW('Sanitation Data'!E126)))</f>
        <v/>
      </c>
      <c r="CS132" s="369" t="str">
        <f ca="1">+IF(OFFSET('Sanitation Data'!$E$31,0,10*ROW('Sanitation Data'!E126))="","",OFFSET('Sanitation Data'!$E$31,0,10*ROW('Sanitation Data'!E126)))</f>
        <v/>
      </c>
      <c r="CT132" s="369" t="str">
        <f ca="1">+IF(OFFSET('Sanitation Data'!$E$32,0,10*ROW('Sanitation Data'!E126))="","",OFFSET('Sanitation Data'!$E$32,0,10*ROW('Sanitation Data'!E126)))</f>
        <v/>
      </c>
      <c r="CU132" s="369" t="str">
        <f ca="1">+IF(OFFSET('Sanitation Data'!$F$28,0,10*ROW('Sanitation Data'!F126))="","",OFFSET('Sanitation Data'!$F$28,0,10*ROW('Sanitation Data'!F126)))</f>
        <v/>
      </c>
      <c r="CV132" s="369" t="str">
        <f ca="1">+IF(OFFSET('Sanitation Data'!$F$29,0,10*ROW('Sanitation Data'!F126))="","",OFFSET('Sanitation Data'!$F$29,0,10*ROW('Sanitation Data'!F126)))</f>
        <v/>
      </c>
      <c r="CW132" s="369" t="str">
        <f ca="1">+IF(OFFSET('Sanitation Data'!$F$30,0,10*ROW('Sanitation Data'!F126))="","",OFFSET('Sanitation Data'!$F$30,0,10*ROW('Sanitation Data'!F126)))</f>
        <v/>
      </c>
      <c r="CX132" s="369" t="str">
        <f ca="1">+IF(OFFSET('Sanitation Data'!$F$31,0,10*ROW('Sanitation Data'!F126))="","",OFFSET('Sanitation Data'!$F$31,0,10*ROW('Sanitation Data'!F126)))</f>
        <v/>
      </c>
      <c r="CY132" s="369" t="str">
        <f ca="1">+IF(OFFSET('Sanitation Data'!$F$32,0,10*ROW('Sanitation Data'!F126))="","",OFFSET('Sanitation Data'!$F$32,0,10*ROW('Sanitation Data'!F126)))</f>
        <v/>
      </c>
      <c r="CZ132" s="369" t="str">
        <f ca="1">+IF(OFFSET('Sanitation Data'!$G$28,0,10*ROW('Sanitation Data'!G126))="","",OFFSET('Sanitation Data'!$G$28,0,10*ROW('Sanitation Data'!G126)))</f>
        <v/>
      </c>
      <c r="DA132" s="369" t="str">
        <f ca="1">+IF(OFFSET('Sanitation Data'!$G$29,0,10*ROW('Sanitation Data'!G126))="","",OFFSET('Sanitation Data'!$G$29,0,10*ROW('Sanitation Data'!G126)))</f>
        <v/>
      </c>
      <c r="DB132" s="369" t="str">
        <f ca="1">+IF(OFFSET('Sanitation Data'!$G$30,0,10*ROW('Sanitation Data'!G126))="","",OFFSET('Sanitation Data'!$G$30,0,10*ROW('Sanitation Data'!G126)))</f>
        <v/>
      </c>
      <c r="DC132" s="369" t="str">
        <f ca="1">+IF(OFFSET('Sanitation Data'!$G$31,0,10*ROW('Sanitation Data'!G126))="","",OFFSET('Sanitation Data'!$G$31,0,10*ROW('Sanitation Data'!G126)))</f>
        <v/>
      </c>
      <c r="DD132" s="369" t="str">
        <f ca="1">+IF(OFFSET('Sanitation Data'!$G$32,0,10*ROW('Sanitation Data'!G126))="","",OFFSET('Sanitation Data'!$G$32,0,10*ROW('Sanitation Data'!G126)))</f>
        <v/>
      </c>
      <c r="DE132" s="369" t="str">
        <f ca="1">+IF(OFFSET('Sanitation Data'!$H$28,0,10*ROW('Sanitation Data'!H126))="","",OFFSET('Sanitation Data'!$H$28,0,10*ROW('Sanitation Data'!H126)))</f>
        <v/>
      </c>
      <c r="DF132" s="369" t="str">
        <f ca="1">+IF(OFFSET('Sanitation Data'!$H$29,0,10*ROW('Sanitation Data'!H126))="","",OFFSET('Sanitation Data'!$H$29,0,10*ROW('Sanitation Data'!H126)))</f>
        <v/>
      </c>
      <c r="DG132" s="369" t="str">
        <f ca="1">+IF(OFFSET('Sanitation Data'!$H$30,0,10*ROW('Sanitation Data'!H126))="","",OFFSET('Sanitation Data'!$H$30,0,10*ROW('Sanitation Data'!H126)))</f>
        <v/>
      </c>
      <c r="DH132" s="369" t="str">
        <f ca="1">+IF(OFFSET('Sanitation Data'!$H$31,0,10*ROW('Sanitation Data'!H126))="","",OFFSET('Sanitation Data'!$H$31,0,10*ROW('Sanitation Data'!H126)))</f>
        <v/>
      </c>
      <c r="DI132" s="369" t="str">
        <f ca="1">+IF(OFFSET('Sanitation Data'!$H$32,0,10*ROW('Sanitation Data'!H126))="","",OFFSET('Sanitation Data'!$H$32,0,10*ROW('Sanitation Data'!H126)))</f>
        <v/>
      </c>
      <c r="DJ132" s="369" t="str">
        <f ca="1">+IF(OFFSET('Sanitation Data'!$I$28,0,10*ROW('Sanitation Data'!I126))="","",OFFSET('Sanitation Data'!$I$28,0,10*ROW('Sanitation Data'!I126)))</f>
        <v/>
      </c>
      <c r="DK132" s="369" t="str">
        <f ca="1">+IF(OFFSET('Sanitation Data'!$I$29,0,10*ROW('Sanitation Data'!I126))="","",OFFSET('Sanitation Data'!$I$29,0,10*ROW('Sanitation Data'!I126)))</f>
        <v/>
      </c>
      <c r="DL132" s="369" t="str">
        <f ca="1">+IF(OFFSET('Sanitation Data'!$I$30,0,10*ROW('Sanitation Data'!I126))="","",OFFSET('Sanitation Data'!$I$30,0,10*ROW('Sanitation Data'!I126)))</f>
        <v/>
      </c>
      <c r="DM132" s="369" t="str">
        <f ca="1">+IF(OFFSET('Sanitation Data'!$I$31,0,10*ROW('Sanitation Data'!I126))="","",OFFSET('Sanitation Data'!$I$31,0,10*ROW('Sanitation Data'!I126)))</f>
        <v/>
      </c>
      <c r="DN132" s="369" t="str">
        <f ca="1">+IF(OFFSET('Sanitation Data'!$I$32,0,10*ROW('Sanitation Data'!I126))="","",OFFSET('Sanitation Data'!$I$32,0,10*ROW('Sanitation Data'!I126)))</f>
        <v/>
      </c>
      <c r="DO132" s="369" t="str">
        <f ca="1">+IF(OFFSET('Hygiene Data'!$D$11,0,10*ROW('Hygiene Data'!D126))="","",OFFSET('Hygiene Data'!$D$11,0,10*ROW('Hygiene Data'!D126)))</f>
        <v/>
      </c>
      <c r="DP132" s="369" t="str">
        <f ca="1">+IF(OFFSET('Hygiene Data'!$D$12,0,10*ROW('Hygiene Data'!D126))="","",OFFSET('Hygiene Data'!$D$12,0,10*ROW('Hygiene Data'!D126)))</f>
        <v/>
      </c>
      <c r="DQ132" s="369" t="str">
        <f ca="1">+IF(OFFSET('Hygiene Data'!$D$13,0,10*ROW('Hygiene Data'!D126))="","",OFFSET('Hygiene Data'!$D$13,0,10*ROW('Hygiene Data'!D126)))</f>
        <v/>
      </c>
      <c r="DR132" s="369" t="str">
        <f ca="1">+IF(OFFSET('Hygiene Data'!$E$11,0,10*ROW('Hygiene Data'!E126))="","",OFFSET('Hygiene Data'!$E$11,0,10*ROW('Hygiene Data'!E126)))</f>
        <v/>
      </c>
      <c r="DS132" s="369" t="str">
        <f ca="1">+IF(OFFSET('Hygiene Data'!$E$12,0,10*ROW('Hygiene Data'!E126))="","",OFFSET('Hygiene Data'!$E$12,0,10*ROW('Hygiene Data'!E126)))</f>
        <v/>
      </c>
      <c r="DT132" s="369" t="str">
        <f ca="1">+IF(OFFSET('Hygiene Data'!$E$13,0,10*ROW('Hygiene Data'!E126))="","",OFFSET('Hygiene Data'!$E$13,0,10*ROW('Hygiene Data'!E126)))</f>
        <v/>
      </c>
      <c r="DU132" s="369" t="str">
        <f ca="1">+IF(OFFSET('Hygiene Data'!$F$11,0,10*ROW('Hygiene Data'!F126))="","",OFFSET('Hygiene Data'!$F$11,0,10*ROW('Hygiene Data'!F126)))</f>
        <v/>
      </c>
      <c r="DV132" s="369" t="str">
        <f ca="1">+IF(OFFSET('Hygiene Data'!$F$12,0,10*ROW('Hygiene Data'!F126))="","",OFFSET('Hygiene Data'!$F$12,0,10*ROW('Hygiene Data'!F126)))</f>
        <v/>
      </c>
      <c r="DW132" s="369" t="str">
        <f ca="1">+IF(OFFSET('Hygiene Data'!$F$13,0,10*ROW('Hygiene Data'!F126))="","",OFFSET('Hygiene Data'!$F$13,0,10*ROW('Hygiene Data'!F126)))</f>
        <v/>
      </c>
      <c r="DX132" s="369" t="str">
        <f ca="1">+IF(OFFSET('Hygiene Data'!$G$11,0,10*ROW('Hygiene Data'!G126))="","",OFFSET('Hygiene Data'!$G$11,0,10*ROW('Hygiene Data'!G126)))</f>
        <v/>
      </c>
      <c r="DY132" s="369" t="str">
        <f ca="1">+IF(OFFSET('Hygiene Data'!$G$12,0,10*ROW('Hygiene Data'!G126))="","",OFFSET('Hygiene Data'!$G$12,0,10*ROW('Hygiene Data'!G126)))</f>
        <v/>
      </c>
      <c r="DZ132" s="369" t="str">
        <f ca="1">+IF(OFFSET('Hygiene Data'!$G$13,0,10*ROW('Hygiene Data'!G126))="","",OFFSET('Hygiene Data'!$G$13,0,10*ROW('Hygiene Data'!G126)))</f>
        <v/>
      </c>
      <c r="EA132" s="369" t="str">
        <f ca="1">+IF(OFFSET('Hygiene Data'!$H$11,0,10*ROW('Hygiene Data'!H126))="","",OFFSET('Hygiene Data'!$H$11,0,10*ROW('Hygiene Data'!H126)))</f>
        <v/>
      </c>
      <c r="EB132" s="369" t="str">
        <f ca="1">+IF(OFFSET('Hygiene Data'!$H$12,0,10*ROW('Hygiene Data'!H126))="","",OFFSET('Hygiene Data'!$H$12,0,10*ROW('Hygiene Data'!H126)))</f>
        <v/>
      </c>
      <c r="EC132" s="369" t="str">
        <f ca="1">+IF(OFFSET('Hygiene Data'!$H$13,0,10*ROW('Hygiene Data'!H126))="","",OFFSET('Hygiene Data'!$H$13,0,10*ROW('Hygiene Data'!H126)))</f>
        <v/>
      </c>
      <c r="ED132" s="369" t="str">
        <f ca="1">+IF(OFFSET('Hygiene Data'!$I$11,0,10*ROW('Hygiene Data'!I126))="","",OFFSET('Hygiene Data'!$I$11,0,10*ROW('Hygiene Data'!I126)))</f>
        <v/>
      </c>
      <c r="EE132" s="369" t="str">
        <f ca="1">+IF(OFFSET('Hygiene Data'!$I$12,0,10*ROW('Hygiene Data'!I126))="","",OFFSET('Hygiene Data'!$I$12,0,10*ROW('Hygiene Data'!I126)))</f>
        <v/>
      </c>
      <c r="EF132" s="369" t="str">
        <f ca="1">+IF(OFFSET('Hygiene Data'!$I$13,0,10*ROW('Hygiene Data'!I126))="","",OFFSET('Hygiene Data'!$I$13,0,10*ROW('Hygiene Data'!I126)))</f>
        <v/>
      </c>
    </row>
    <row r="133" spans="1:136" x14ac:dyDescent="0.25">
      <c r="A133" s="478" t="str">
        <f ca="1">+IF(OFFSET('Water Data'!$B$2,0,10*ROW('Water Data'!E127))="","",OFFSET('Water Data'!$B$2,0,10*ROW('Water Data'!E127)))</f>
        <v/>
      </c>
      <c r="B133" s="47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5" t="str">
        <f t="shared" ca="1" si="1"/>
        <v/>
      </c>
      <c r="D133" s="50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9" t="str">
        <f ca="1">+IF(OFFSET('Water Data'!$D$27,0,10*ROW('Water Data'!D127))="","",OFFSET('Water Data'!$D$27,0,10*ROW('Water Data'!D127)))</f>
        <v/>
      </c>
      <c r="BT133" s="369" t="str">
        <f ca="1">+IF(OFFSET('Water Data'!$D$28,0,10*ROW('Water Data'!D127))="","",OFFSET('Water Data'!$D$28,0,10*ROW('Water Data'!D127)))</f>
        <v/>
      </c>
      <c r="BU133" s="369" t="str">
        <f ca="1">+IF(OFFSET('Water Data'!$D$29,0,10*ROW('Water Data'!D127))="","",OFFSET('Water Data'!$D$29,0,10*ROW('Water Data'!D127)))</f>
        <v/>
      </c>
      <c r="BV133" s="369" t="str">
        <f ca="1">+IF(OFFSET('Water Data'!$E$27,0,10*ROW('Water Data'!E127))="","",OFFSET('Water Data'!$E$27,0,10*ROW('Water Data'!E127)))</f>
        <v/>
      </c>
      <c r="BW133" s="369" t="str">
        <f ca="1">+IF(OFFSET('Water Data'!$E$28,0,10*ROW('Water Data'!E127))="","",OFFSET('Water Data'!$E$28,0,10*ROW('Water Data'!E127)))</f>
        <v/>
      </c>
      <c r="BX133" s="369" t="str">
        <f ca="1">+IF(OFFSET('Water Data'!$E$29,0,10*ROW('Water Data'!E127))="","",OFFSET('Water Data'!$E$29,0,10*ROW('Water Data'!E127)))</f>
        <v/>
      </c>
      <c r="BY133" s="369" t="str">
        <f ca="1">+IF(OFFSET('Water Data'!$F$27,0,10*ROW('Water Data'!F127))="","",OFFSET('Water Data'!$F$27,0,10*ROW('Water Data'!F127)))</f>
        <v/>
      </c>
      <c r="BZ133" s="369" t="str">
        <f ca="1">+IF(OFFSET('Water Data'!$F$28,0,10*ROW('Water Data'!F127))="","",OFFSET('Water Data'!$F$28,0,10*ROW('Water Data'!F127)))</f>
        <v/>
      </c>
      <c r="CA133" s="369" t="str">
        <f ca="1">+IF(OFFSET('Water Data'!$F$29,0,10*ROW('Water Data'!F127))="","",OFFSET('Water Data'!$F$29,0,10*ROW('Water Data'!F127)))</f>
        <v/>
      </c>
      <c r="CB133" s="369" t="str">
        <f ca="1">+IF(OFFSET('Water Data'!$G$27,0,10*ROW('Water Data'!G127))="","",OFFSET('Water Data'!$G$27,0,10*ROW('Water Data'!G127)))</f>
        <v/>
      </c>
      <c r="CC133" s="369" t="str">
        <f ca="1">+IF(OFFSET('Water Data'!$G$28,0,10*ROW('Water Data'!G127))="","",OFFSET('Water Data'!$G$28,0,10*ROW('Water Data'!G127)))</f>
        <v/>
      </c>
      <c r="CD133" s="369" t="str">
        <f ca="1">+IF(OFFSET('Water Data'!$G$29,0,10*ROW('Water Data'!G127))="","",OFFSET('Water Data'!$G$29,0,10*ROW('Water Data'!G127)))</f>
        <v/>
      </c>
      <c r="CE133" s="369" t="str">
        <f ca="1">+IF(OFFSET('Water Data'!$H$27,0,10*ROW('Water Data'!H127))="","",OFFSET('Water Data'!$H$27,0,10*ROW('Water Data'!H127)))</f>
        <v/>
      </c>
      <c r="CF133" s="369" t="str">
        <f ca="1">+IF(OFFSET('Water Data'!$H$28,0,10*ROW('Water Data'!H127))="","",OFFSET('Water Data'!$H$28,0,10*ROW('Water Data'!H127)))</f>
        <v/>
      </c>
      <c r="CG133" s="369" t="str">
        <f ca="1">+IF(OFFSET('Water Data'!$H$29,0,10*ROW('Water Data'!H127))="","",OFFSET('Water Data'!$H$29,0,10*ROW('Water Data'!H127)))</f>
        <v/>
      </c>
      <c r="CH133" s="369" t="str">
        <f ca="1">+IF(OFFSET('Water Data'!$I$27,0,10*ROW('Water Data'!I127))="","",OFFSET('Water Data'!$I$27,0,10*ROW('Water Data'!I127)))</f>
        <v/>
      </c>
      <c r="CI133" s="369" t="str">
        <f ca="1">+IF(OFFSET('Water Data'!$I$28,0,10*ROW('Water Data'!I127))="","",OFFSET('Water Data'!$I$28,0,10*ROW('Water Data'!I127)))</f>
        <v/>
      </c>
      <c r="CJ133" s="369" t="str">
        <f ca="1">+IF(OFFSET('Water Data'!$I$29,0,10*ROW('Water Data'!I127))="","",OFFSET('Water Data'!$I$29,0,10*ROW('Water Data'!I127)))</f>
        <v/>
      </c>
      <c r="CK133" s="369" t="str">
        <f ca="1">+IF(OFFSET('Sanitation Data'!$D$28,0,10*ROW('Sanitation Data'!D127))="","",OFFSET('Sanitation Data'!$D$28,0,10*ROW('Sanitation Data'!D127)))</f>
        <v/>
      </c>
      <c r="CL133" s="369" t="str">
        <f ca="1">+IF(OFFSET('Sanitation Data'!$D$29,0,10*ROW('Sanitation Data'!D127))="","",OFFSET('Sanitation Data'!$D$29,0,10*ROW('Sanitation Data'!D127)))</f>
        <v/>
      </c>
      <c r="CM133" s="369" t="str">
        <f ca="1">+IF(OFFSET('Sanitation Data'!$D$30,0,10*ROW('Sanitation Data'!D127))="","",OFFSET('Sanitation Data'!$D$30,0,10*ROW('Sanitation Data'!D127)))</f>
        <v/>
      </c>
      <c r="CN133" s="369" t="str">
        <f ca="1">+IF(OFFSET('Sanitation Data'!$D$31,0,10*ROW('Sanitation Data'!D127))="","",OFFSET('Sanitation Data'!$D$31,0,10*ROW('Sanitation Data'!D127)))</f>
        <v/>
      </c>
      <c r="CO133" s="369" t="str">
        <f ca="1">+IF(OFFSET('Sanitation Data'!$D$32,0,10*ROW('Sanitation Data'!D127))="","",OFFSET('Sanitation Data'!$D$32,0,10*ROW('Sanitation Data'!D127)))</f>
        <v/>
      </c>
      <c r="CP133" s="369" t="str">
        <f ca="1">+IF(OFFSET('Sanitation Data'!$E$28,0,10*ROW('Sanitation Data'!E127))="","",OFFSET('Sanitation Data'!$E$28,0,10*ROW('Sanitation Data'!E127)))</f>
        <v/>
      </c>
      <c r="CQ133" s="369" t="str">
        <f ca="1">+IF(OFFSET('Sanitation Data'!$E$29,0,10*ROW('Sanitation Data'!E127))="","",OFFSET('Sanitation Data'!$E$29,0,10*ROW('Sanitation Data'!E127)))</f>
        <v/>
      </c>
      <c r="CR133" s="369" t="str">
        <f ca="1">+IF(OFFSET('Sanitation Data'!$E$30,0,10*ROW('Sanitation Data'!E127))="","",OFFSET('Sanitation Data'!$E$30,0,10*ROW('Sanitation Data'!E127)))</f>
        <v/>
      </c>
      <c r="CS133" s="369" t="str">
        <f ca="1">+IF(OFFSET('Sanitation Data'!$E$31,0,10*ROW('Sanitation Data'!E127))="","",OFFSET('Sanitation Data'!$E$31,0,10*ROW('Sanitation Data'!E127)))</f>
        <v/>
      </c>
      <c r="CT133" s="369" t="str">
        <f ca="1">+IF(OFFSET('Sanitation Data'!$E$32,0,10*ROW('Sanitation Data'!E127))="","",OFFSET('Sanitation Data'!$E$32,0,10*ROW('Sanitation Data'!E127)))</f>
        <v/>
      </c>
      <c r="CU133" s="369" t="str">
        <f ca="1">+IF(OFFSET('Sanitation Data'!$F$28,0,10*ROW('Sanitation Data'!F127))="","",OFFSET('Sanitation Data'!$F$28,0,10*ROW('Sanitation Data'!F127)))</f>
        <v/>
      </c>
      <c r="CV133" s="369" t="str">
        <f ca="1">+IF(OFFSET('Sanitation Data'!$F$29,0,10*ROW('Sanitation Data'!F127))="","",OFFSET('Sanitation Data'!$F$29,0,10*ROW('Sanitation Data'!F127)))</f>
        <v/>
      </c>
      <c r="CW133" s="369" t="str">
        <f ca="1">+IF(OFFSET('Sanitation Data'!$F$30,0,10*ROW('Sanitation Data'!F127))="","",OFFSET('Sanitation Data'!$F$30,0,10*ROW('Sanitation Data'!F127)))</f>
        <v/>
      </c>
      <c r="CX133" s="369" t="str">
        <f ca="1">+IF(OFFSET('Sanitation Data'!$F$31,0,10*ROW('Sanitation Data'!F127))="","",OFFSET('Sanitation Data'!$F$31,0,10*ROW('Sanitation Data'!F127)))</f>
        <v/>
      </c>
      <c r="CY133" s="369" t="str">
        <f ca="1">+IF(OFFSET('Sanitation Data'!$F$32,0,10*ROW('Sanitation Data'!F127))="","",OFFSET('Sanitation Data'!$F$32,0,10*ROW('Sanitation Data'!F127)))</f>
        <v/>
      </c>
      <c r="CZ133" s="369" t="str">
        <f ca="1">+IF(OFFSET('Sanitation Data'!$G$28,0,10*ROW('Sanitation Data'!G127))="","",OFFSET('Sanitation Data'!$G$28,0,10*ROW('Sanitation Data'!G127)))</f>
        <v/>
      </c>
      <c r="DA133" s="369" t="str">
        <f ca="1">+IF(OFFSET('Sanitation Data'!$G$29,0,10*ROW('Sanitation Data'!G127))="","",OFFSET('Sanitation Data'!$G$29,0,10*ROW('Sanitation Data'!G127)))</f>
        <v/>
      </c>
      <c r="DB133" s="369" t="str">
        <f ca="1">+IF(OFFSET('Sanitation Data'!$G$30,0,10*ROW('Sanitation Data'!G127))="","",OFFSET('Sanitation Data'!$G$30,0,10*ROW('Sanitation Data'!G127)))</f>
        <v/>
      </c>
      <c r="DC133" s="369" t="str">
        <f ca="1">+IF(OFFSET('Sanitation Data'!$G$31,0,10*ROW('Sanitation Data'!G127))="","",OFFSET('Sanitation Data'!$G$31,0,10*ROW('Sanitation Data'!G127)))</f>
        <v/>
      </c>
      <c r="DD133" s="369" t="str">
        <f ca="1">+IF(OFFSET('Sanitation Data'!$G$32,0,10*ROW('Sanitation Data'!G127))="","",OFFSET('Sanitation Data'!$G$32,0,10*ROW('Sanitation Data'!G127)))</f>
        <v/>
      </c>
      <c r="DE133" s="369" t="str">
        <f ca="1">+IF(OFFSET('Sanitation Data'!$H$28,0,10*ROW('Sanitation Data'!H127))="","",OFFSET('Sanitation Data'!$H$28,0,10*ROW('Sanitation Data'!H127)))</f>
        <v/>
      </c>
      <c r="DF133" s="369" t="str">
        <f ca="1">+IF(OFFSET('Sanitation Data'!$H$29,0,10*ROW('Sanitation Data'!H127))="","",OFFSET('Sanitation Data'!$H$29,0,10*ROW('Sanitation Data'!H127)))</f>
        <v/>
      </c>
      <c r="DG133" s="369" t="str">
        <f ca="1">+IF(OFFSET('Sanitation Data'!$H$30,0,10*ROW('Sanitation Data'!H127))="","",OFFSET('Sanitation Data'!$H$30,0,10*ROW('Sanitation Data'!H127)))</f>
        <v/>
      </c>
      <c r="DH133" s="369" t="str">
        <f ca="1">+IF(OFFSET('Sanitation Data'!$H$31,0,10*ROW('Sanitation Data'!H127))="","",OFFSET('Sanitation Data'!$H$31,0,10*ROW('Sanitation Data'!H127)))</f>
        <v/>
      </c>
      <c r="DI133" s="369" t="str">
        <f ca="1">+IF(OFFSET('Sanitation Data'!$H$32,0,10*ROW('Sanitation Data'!H127))="","",OFFSET('Sanitation Data'!$H$32,0,10*ROW('Sanitation Data'!H127)))</f>
        <v/>
      </c>
      <c r="DJ133" s="369" t="str">
        <f ca="1">+IF(OFFSET('Sanitation Data'!$I$28,0,10*ROW('Sanitation Data'!I127))="","",OFFSET('Sanitation Data'!$I$28,0,10*ROW('Sanitation Data'!I127)))</f>
        <v/>
      </c>
      <c r="DK133" s="369" t="str">
        <f ca="1">+IF(OFFSET('Sanitation Data'!$I$29,0,10*ROW('Sanitation Data'!I127))="","",OFFSET('Sanitation Data'!$I$29,0,10*ROW('Sanitation Data'!I127)))</f>
        <v/>
      </c>
      <c r="DL133" s="369" t="str">
        <f ca="1">+IF(OFFSET('Sanitation Data'!$I$30,0,10*ROW('Sanitation Data'!I127))="","",OFFSET('Sanitation Data'!$I$30,0,10*ROW('Sanitation Data'!I127)))</f>
        <v/>
      </c>
      <c r="DM133" s="369" t="str">
        <f ca="1">+IF(OFFSET('Sanitation Data'!$I$31,0,10*ROW('Sanitation Data'!I127))="","",OFFSET('Sanitation Data'!$I$31,0,10*ROW('Sanitation Data'!I127)))</f>
        <v/>
      </c>
      <c r="DN133" s="369" t="str">
        <f ca="1">+IF(OFFSET('Sanitation Data'!$I$32,0,10*ROW('Sanitation Data'!I127))="","",OFFSET('Sanitation Data'!$I$32,0,10*ROW('Sanitation Data'!I127)))</f>
        <v/>
      </c>
      <c r="DO133" s="369" t="str">
        <f ca="1">+IF(OFFSET('Hygiene Data'!$D$11,0,10*ROW('Hygiene Data'!D127))="","",OFFSET('Hygiene Data'!$D$11,0,10*ROW('Hygiene Data'!D127)))</f>
        <v/>
      </c>
      <c r="DP133" s="369" t="str">
        <f ca="1">+IF(OFFSET('Hygiene Data'!$D$12,0,10*ROW('Hygiene Data'!D127))="","",OFFSET('Hygiene Data'!$D$12,0,10*ROW('Hygiene Data'!D127)))</f>
        <v/>
      </c>
      <c r="DQ133" s="369" t="str">
        <f ca="1">+IF(OFFSET('Hygiene Data'!$D$13,0,10*ROW('Hygiene Data'!D127))="","",OFFSET('Hygiene Data'!$D$13,0,10*ROW('Hygiene Data'!D127)))</f>
        <v/>
      </c>
      <c r="DR133" s="369" t="str">
        <f ca="1">+IF(OFFSET('Hygiene Data'!$E$11,0,10*ROW('Hygiene Data'!E127))="","",OFFSET('Hygiene Data'!$E$11,0,10*ROW('Hygiene Data'!E127)))</f>
        <v/>
      </c>
      <c r="DS133" s="369" t="str">
        <f ca="1">+IF(OFFSET('Hygiene Data'!$E$12,0,10*ROW('Hygiene Data'!E127))="","",OFFSET('Hygiene Data'!$E$12,0,10*ROW('Hygiene Data'!E127)))</f>
        <v/>
      </c>
      <c r="DT133" s="369" t="str">
        <f ca="1">+IF(OFFSET('Hygiene Data'!$E$13,0,10*ROW('Hygiene Data'!E127))="","",OFFSET('Hygiene Data'!$E$13,0,10*ROW('Hygiene Data'!E127)))</f>
        <v/>
      </c>
      <c r="DU133" s="369" t="str">
        <f ca="1">+IF(OFFSET('Hygiene Data'!$F$11,0,10*ROW('Hygiene Data'!F127))="","",OFFSET('Hygiene Data'!$F$11,0,10*ROW('Hygiene Data'!F127)))</f>
        <v/>
      </c>
      <c r="DV133" s="369" t="str">
        <f ca="1">+IF(OFFSET('Hygiene Data'!$F$12,0,10*ROW('Hygiene Data'!F127))="","",OFFSET('Hygiene Data'!$F$12,0,10*ROW('Hygiene Data'!F127)))</f>
        <v/>
      </c>
      <c r="DW133" s="369" t="str">
        <f ca="1">+IF(OFFSET('Hygiene Data'!$F$13,0,10*ROW('Hygiene Data'!F127))="","",OFFSET('Hygiene Data'!$F$13,0,10*ROW('Hygiene Data'!F127)))</f>
        <v/>
      </c>
      <c r="DX133" s="369" t="str">
        <f ca="1">+IF(OFFSET('Hygiene Data'!$G$11,0,10*ROW('Hygiene Data'!G127))="","",OFFSET('Hygiene Data'!$G$11,0,10*ROW('Hygiene Data'!G127)))</f>
        <v/>
      </c>
      <c r="DY133" s="369" t="str">
        <f ca="1">+IF(OFFSET('Hygiene Data'!$G$12,0,10*ROW('Hygiene Data'!G127))="","",OFFSET('Hygiene Data'!$G$12,0,10*ROW('Hygiene Data'!G127)))</f>
        <v/>
      </c>
      <c r="DZ133" s="369" t="str">
        <f ca="1">+IF(OFFSET('Hygiene Data'!$G$13,0,10*ROW('Hygiene Data'!G127))="","",OFFSET('Hygiene Data'!$G$13,0,10*ROW('Hygiene Data'!G127)))</f>
        <v/>
      </c>
      <c r="EA133" s="369" t="str">
        <f ca="1">+IF(OFFSET('Hygiene Data'!$H$11,0,10*ROW('Hygiene Data'!H127))="","",OFFSET('Hygiene Data'!$H$11,0,10*ROW('Hygiene Data'!H127)))</f>
        <v/>
      </c>
      <c r="EB133" s="369" t="str">
        <f ca="1">+IF(OFFSET('Hygiene Data'!$H$12,0,10*ROW('Hygiene Data'!H127))="","",OFFSET('Hygiene Data'!$H$12,0,10*ROW('Hygiene Data'!H127)))</f>
        <v/>
      </c>
      <c r="EC133" s="369" t="str">
        <f ca="1">+IF(OFFSET('Hygiene Data'!$H$13,0,10*ROW('Hygiene Data'!H127))="","",OFFSET('Hygiene Data'!$H$13,0,10*ROW('Hygiene Data'!H127)))</f>
        <v/>
      </c>
      <c r="ED133" s="369" t="str">
        <f ca="1">+IF(OFFSET('Hygiene Data'!$I$11,0,10*ROW('Hygiene Data'!I127))="","",OFFSET('Hygiene Data'!$I$11,0,10*ROW('Hygiene Data'!I127)))</f>
        <v/>
      </c>
      <c r="EE133" s="369" t="str">
        <f ca="1">+IF(OFFSET('Hygiene Data'!$I$12,0,10*ROW('Hygiene Data'!I127))="","",OFFSET('Hygiene Data'!$I$12,0,10*ROW('Hygiene Data'!I127)))</f>
        <v/>
      </c>
      <c r="EF133" s="369" t="str">
        <f ca="1">+IF(OFFSET('Hygiene Data'!$I$13,0,10*ROW('Hygiene Data'!I127))="","",OFFSET('Hygiene Data'!$I$13,0,10*ROW('Hygiene Data'!I127)))</f>
        <v/>
      </c>
    </row>
    <row r="134" spans="1:136" x14ac:dyDescent="0.25">
      <c r="A134" s="478" t="str">
        <f ca="1">+IF(OFFSET('Water Data'!$B$2,0,10*ROW('Water Data'!E128))="","",OFFSET('Water Data'!$B$2,0,10*ROW('Water Data'!E128)))</f>
        <v/>
      </c>
      <c r="B134" s="47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5" t="str">
        <f t="shared" ca="1" si="1"/>
        <v/>
      </c>
      <c r="D134" s="50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9" t="str">
        <f ca="1">+IF(OFFSET('Water Data'!$D$27,0,10*ROW('Water Data'!D128))="","",OFFSET('Water Data'!$D$27,0,10*ROW('Water Data'!D128)))</f>
        <v/>
      </c>
      <c r="BT134" s="369" t="str">
        <f ca="1">+IF(OFFSET('Water Data'!$D$28,0,10*ROW('Water Data'!D128))="","",OFFSET('Water Data'!$D$28,0,10*ROW('Water Data'!D128)))</f>
        <v/>
      </c>
      <c r="BU134" s="369" t="str">
        <f ca="1">+IF(OFFSET('Water Data'!$D$29,0,10*ROW('Water Data'!D128))="","",OFFSET('Water Data'!$D$29,0,10*ROW('Water Data'!D128)))</f>
        <v/>
      </c>
      <c r="BV134" s="369" t="str">
        <f ca="1">+IF(OFFSET('Water Data'!$E$27,0,10*ROW('Water Data'!E128))="","",OFFSET('Water Data'!$E$27,0,10*ROW('Water Data'!E128)))</f>
        <v/>
      </c>
      <c r="BW134" s="369" t="str">
        <f ca="1">+IF(OFFSET('Water Data'!$E$28,0,10*ROW('Water Data'!E128))="","",OFFSET('Water Data'!$E$28,0,10*ROW('Water Data'!E128)))</f>
        <v/>
      </c>
      <c r="BX134" s="369" t="str">
        <f ca="1">+IF(OFFSET('Water Data'!$E$29,0,10*ROW('Water Data'!E128))="","",OFFSET('Water Data'!$E$29,0,10*ROW('Water Data'!E128)))</f>
        <v/>
      </c>
      <c r="BY134" s="369" t="str">
        <f ca="1">+IF(OFFSET('Water Data'!$F$27,0,10*ROW('Water Data'!F128))="","",OFFSET('Water Data'!$F$27,0,10*ROW('Water Data'!F128)))</f>
        <v/>
      </c>
      <c r="BZ134" s="369" t="str">
        <f ca="1">+IF(OFFSET('Water Data'!$F$28,0,10*ROW('Water Data'!F128))="","",OFFSET('Water Data'!$F$28,0,10*ROW('Water Data'!F128)))</f>
        <v/>
      </c>
      <c r="CA134" s="369" t="str">
        <f ca="1">+IF(OFFSET('Water Data'!$F$29,0,10*ROW('Water Data'!F128))="","",OFFSET('Water Data'!$F$29,0,10*ROW('Water Data'!F128)))</f>
        <v/>
      </c>
      <c r="CB134" s="369" t="str">
        <f ca="1">+IF(OFFSET('Water Data'!$G$27,0,10*ROW('Water Data'!G128))="","",OFFSET('Water Data'!$G$27,0,10*ROW('Water Data'!G128)))</f>
        <v/>
      </c>
      <c r="CC134" s="369" t="str">
        <f ca="1">+IF(OFFSET('Water Data'!$G$28,0,10*ROW('Water Data'!G128))="","",OFFSET('Water Data'!$G$28,0,10*ROW('Water Data'!G128)))</f>
        <v/>
      </c>
      <c r="CD134" s="369" t="str">
        <f ca="1">+IF(OFFSET('Water Data'!$G$29,0,10*ROW('Water Data'!G128))="","",OFFSET('Water Data'!$G$29,0,10*ROW('Water Data'!G128)))</f>
        <v/>
      </c>
      <c r="CE134" s="369" t="str">
        <f ca="1">+IF(OFFSET('Water Data'!$H$27,0,10*ROW('Water Data'!H128))="","",OFFSET('Water Data'!$H$27,0,10*ROW('Water Data'!H128)))</f>
        <v/>
      </c>
      <c r="CF134" s="369" t="str">
        <f ca="1">+IF(OFFSET('Water Data'!$H$28,0,10*ROW('Water Data'!H128))="","",OFFSET('Water Data'!$H$28,0,10*ROW('Water Data'!H128)))</f>
        <v/>
      </c>
      <c r="CG134" s="369" t="str">
        <f ca="1">+IF(OFFSET('Water Data'!$H$29,0,10*ROW('Water Data'!H128))="","",OFFSET('Water Data'!$H$29,0,10*ROW('Water Data'!H128)))</f>
        <v/>
      </c>
      <c r="CH134" s="369" t="str">
        <f ca="1">+IF(OFFSET('Water Data'!$I$27,0,10*ROW('Water Data'!I128))="","",OFFSET('Water Data'!$I$27,0,10*ROW('Water Data'!I128)))</f>
        <v/>
      </c>
      <c r="CI134" s="369" t="str">
        <f ca="1">+IF(OFFSET('Water Data'!$I$28,0,10*ROW('Water Data'!I128))="","",OFFSET('Water Data'!$I$28,0,10*ROW('Water Data'!I128)))</f>
        <v/>
      </c>
      <c r="CJ134" s="369" t="str">
        <f ca="1">+IF(OFFSET('Water Data'!$I$29,0,10*ROW('Water Data'!I128))="","",OFFSET('Water Data'!$I$29,0,10*ROW('Water Data'!I128)))</f>
        <v/>
      </c>
      <c r="CK134" s="369" t="str">
        <f ca="1">+IF(OFFSET('Sanitation Data'!$D$28,0,10*ROW('Sanitation Data'!D128))="","",OFFSET('Sanitation Data'!$D$28,0,10*ROW('Sanitation Data'!D128)))</f>
        <v/>
      </c>
      <c r="CL134" s="369" t="str">
        <f ca="1">+IF(OFFSET('Sanitation Data'!$D$29,0,10*ROW('Sanitation Data'!D128))="","",OFFSET('Sanitation Data'!$D$29,0,10*ROW('Sanitation Data'!D128)))</f>
        <v/>
      </c>
      <c r="CM134" s="369" t="str">
        <f ca="1">+IF(OFFSET('Sanitation Data'!$D$30,0,10*ROW('Sanitation Data'!D128))="","",OFFSET('Sanitation Data'!$D$30,0,10*ROW('Sanitation Data'!D128)))</f>
        <v/>
      </c>
      <c r="CN134" s="369" t="str">
        <f ca="1">+IF(OFFSET('Sanitation Data'!$D$31,0,10*ROW('Sanitation Data'!D128))="","",OFFSET('Sanitation Data'!$D$31,0,10*ROW('Sanitation Data'!D128)))</f>
        <v/>
      </c>
      <c r="CO134" s="369" t="str">
        <f ca="1">+IF(OFFSET('Sanitation Data'!$D$32,0,10*ROW('Sanitation Data'!D128))="","",OFFSET('Sanitation Data'!$D$32,0,10*ROW('Sanitation Data'!D128)))</f>
        <v/>
      </c>
      <c r="CP134" s="369" t="str">
        <f ca="1">+IF(OFFSET('Sanitation Data'!$E$28,0,10*ROW('Sanitation Data'!E128))="","",OFFSET('Sanitation Data'!$E$28,0,10*ROW('Sanitation Data'!E128)))</f>
        <v/>
      </c>
      <c r="CQ134" s="369" t="str">
        <f ca="1">+IF(OFFSET('Sanitation Data'!$E$29,0,10*ROW('Sanitation Data'!E128))="","",OFFSET('Sanitation Data'!$E$29,0,10*ROW('Sanitation Data'!E128)))</f>
        <v/>
      </c>
      <c r="CR134" s="369" t="str">
        <f ca="1">+IF(OFFSET('Sanitation Data'!$E$30,0,10*ROW('Sanitation Data'!E128))="","",OFFSET('Sanitation Data'!$E$30,0,10*ROW('Sanitation Data'!E128)))</f>
        <v/>
      </c>
      <c r="CS134" s="369" t="str">
        <f ca="1">+IF(OFFSET('Sanitation Data'!$E$31,0,10*ROW('Sanitation Data'!E128))="","",OFFSET('Sanitation Data'!$E$31,0,10*ROW('Sanitation Data'!E128)))</f>
        <v/>
      </c>
      <c r="CT134" s="369" t="str">
        <f ca="1">+IF(OFFSET('Sanitation Data'!$E$32,0,10*ROW('Sanitation Data'!E128))="","",OFFSET('Sanitation Data'!$E$32,0,10*ROW('Sanitation Data'!E128)))</f>
        <v/>
      </c>
      <c r="CU134" s="369" t="str">
        <f ca="1">+IF(OFFSET('Sanitation Data'!$F$28,0,10*ROW('Sanitation Data'!F128))="","",OFFSET('Sanitation Data'!$F$28,0,10*ROW('Sanitation Data'!F128)))</f>
        <v/>
      </c>
      <c r="CV134" s="369" t="str">
        <f ca="1">+IF(OFFSET('Sanitation Data'!$F$29,0,10*ROW('Sanitation Data'!F128))="","",OFFSET('Sanitation Data'!$F$29,0,10*ROW('Sanitation Data'!F128)))</f>
        <v/>
      </c>
      <c r="CW134" s="369" t="str">
        <f ca="1">+IF(OFFSET('Sanitation Data'!$F$30,0,10*ROW('Sanitation Data'!F128))="","",OFFSET('Sanitation Data'!$F$30,0,10*ROW('Sanitation Data'!F128)))</f>
        <v/>
      </c>
      <c r="CX134" s="369" t="str">
        <f ca="1">+IF(OFFSET('Sanitation Data'!$F$31,0,10*ROW('Sanitation Data'!F128))="","",OFFSET('Sanitation Data'!$F$31,0,10*ROW('Sanitation Data'!F128)))</f>
        <v/>
      </c>
      <c r="CY134" s="369" t="str">
        <f ca="1">+IF(OFFSET('Sanitation Data'!$F$32,0,10*ROW('Sanitation Data'!F128))="","",OFFSET('Sanitation Data'!$F$32,0,10*ROW('Sanitation Data'!F128)))</f>
        <v/>
      </c>
      <c r="CZ134" s="369" t="str">
        <f ca="1">+IF(OFFSET('Sanitation Data'!$G$28,0,10*ROW('Sanitation Data'!G128))="","",OFFSET('Sanitation Data'!$G$28,0,10*ROW('Sanitation Data'!G128)))</f>
        <v/>
      </c>
      <c r="DA134" s="369" t="str">
        <f ca="1">+IF(OFFSET('Sanitation Data'!$G$29,0,10*ROW('Sanitation Data'!G128))="","",OFFSET('Sanitation Data'!$G$29,0,10*ROW('Sanitation Data'!G128)))</f>
        <v/>
      </c>
      <c r="DB134" s="369" t="str">
        <f ca="1">+IF(OFFSET('Sanitation Data'!$G$30,0,10*ROW('Sanitation Data'!G128))="","",OFFSET('Sanitation Data'!$G$30,0,10*ROW('Sanitation Data'!G128)))</f>
        <v/>
      </c>
      <c r="DC134" s="369" t="str">
        <f ca="1">+IF(OFFSET('Sanitation Data'!$G$31,0,10*ROW('Sanitation Data'!G128))="","",OFFSET('Sanitation Data'!$G$31,0,10*ROW('Sanitation Data'!G128)))</f>
        <v/>
      </c>
      <c r="DD134" s="369" t="str">
        <f ca="1">+IF(OFFSET('Sanitation Data'!$G$32,0,10*ROW('Sanitation Data'!G128))="","",OFFSET('Sanitation Data'!$G$32,0,10*ROW('Sanitation Data'!G128)))</f>
        <v/>
      </c>
      <c r="DE134" s="369" t="str">
        <f ca="1">+IF(OFFSET('Sanitation Data'!$H$28,0,10*ROW('Sanitation Data'!H128))="","",OFFSET('Sanitation Data'!$H$28,0,10*ROW('Sanitation Data'!H128)))</f>
        <v/>
      </c>
      <c r="DF134" s="369" t="str">
        <f ca="1">+IF(OFFSET('Sanitation Data'!$H$29,0,10*ROW('Sanitation Data'!H128))="","",OFFSET('Sanitation Data'!$H$29,0,10*ROW('Sanitation Data'!H128)))</f>
        <v/>
      </c>
      <c r="DG134" s="369" t="str">
        <f ca="1">+IF(OFFSET('Sanitation Data'!$H$30,0,10*ROW('Sanitation Data'!H128))="","",OFFSET('Sanitation Data'!$H$30,0,10*ROW('Sanitation Data'!H128)))</f>
        <v/>
      </c>
      <c r="DH134" s="369" t="str">
        <f ca="1">+IF(OFFSET('Sanitation Data'!$H$31,0,10*ROW('Sanitation Data'!H128))="","",OFFSET('Sanitation Data'!$H$31,0,10*ROW('Sanitation Data'!H128)))</f>
        <v/>
      </c>
      <c r="DI134" s="369" t="str">
        <f ca="1">+IF(OFFSET('Sanitation Data'!$H$32,0,10*ROW('Sanitation Data'!H128))="","",OFFSET('Sanitation Data'!$H$32,0,10*ROW('Sanitation Data'!H128)))</f>
        <v/>
      </c>
      <c r="DJ134" s="369" t="str">
        <f ca="1">+IF(OFFSET('Sanitation Data'!$I$28,0,10*ROW('Sanitation Data'!I128))="","",OFFSET('Sanitation Data'!$I$28,0,10*ROW('Sanitation Data'!I128)))</f>
        <v/>
      </c>
      <c r="DK134" s="369" t="str">
        <f ca="1">+IF(OFFSET('Sanitation Data'!$I$29,0,10*ROW('Sanitation Data'!I128))="","",OFFSET('Sanitation Data'!$I$29,0,10*ROW('Sanitation Data'!I128)))</f>
        <v/>
      </c>
      <c r="DL134" s="369" t="str">
        <f ca="1">+IF(OFFSET('Sanitation Data'!$I$30,0,10*ROW('Sanitation Data'!I128))="","",OFFSET('Sanitation Data'!$I$30,0,10*ROW('Sanitation Data'!I128)))</f>
        <v/>
      </c>
      <c r="DM134" s="369" t="str">
        <f ca="1">+IF(OFFSET('Sanitation Data'!$I$31,0,10*ROW('Sanitation Data'!I128))="","",OFFSET('Sanitation Data'!$I$31,0,10*ROW('Sanitation Data'!I128)))</f>
        <v/>
      </c>
      <c r="DN134" s="369" t="str">
        <f ca="1">+IF(OFFSET('Sanitation Data'!$I$32,0,10*ROW('Sanitation Data'!I128))="","",OFFSET('Sanitation Data'!$I$32,0,10*ROW('Sanitation Data'!I128)))</f>
        <v/>
      </c>
      <c r="DO134" s="369" t="str">
        <f ca="1">+IF(OFFSET('Hygiene Data'!$D$11,0,10*ROW('Hygiene Data'!D128))="","",OFFSET('Hygiene Data'!$D$11,0,10*ROW('Hygiene Data'!D128)))</f>
        <v/>
      </c>
      <c r="DP134" s="369" t="str">
        <f ca="1">+IF(OFFSET('Hygiene Data'!$D$12,0,10*ROW('Hygiene Data'!D128))="","",OFFSET('Hygiene Data'!$D$12,0,10*ROW('Hygiene Data'!D128)))</f>
        <v/>
      </c>
      <c r="DQ134" s="369" t="str">
        <f ca="1">+IF(OFFSET('Hygiene Data'!$D$13,0,10*ROW('Hygiene Data'!D128))="","",OFFSET('Hygiene Data'!$D$13,0,10*ROW('Hygiene Data'!D128)))</f>
        <v/>
      </c>
      <c r="DR134" s="369" t="str">
        <f ca="1">+IF(OFFSET('Hygiene Data'!$E$11,0,10*ROW('Hygiene Data'!E128))="","",OFFSET('Hygiene Data'!$E$11,0,10*ROW('Hygiene Data'!E128)))</f>
        <v/>
      </c>
      <c r="DS134" s="369" t="str">
        <f ca="1">+IF(OFFSET('Hygiene Data'!$E$12,0,10*ROW('Hygiene Data'!E128))="","",OFFSET('Hygiene Data'!$E$12,0,10*ROW('Hygiene Data'!E128)))</f>
        <v/>
      </c>
      <c r="DT134" s="369" t="str">
        <f ca="1">+IF(OFFSET('Hygiene Data'!$E$13,0,10*ROW('Hygiene Data'!E128))="","",OFFSET('Hygiene Data'!$E$13,0,10*ROW('Hygiene Data'!E128)))</f>
        <v/>
      </c>
      <c r="DU134" s="369" t="str">
        <f ca="1">+IF(OFFSET('Hygiene Data'!$F$11,0,10*ROW('Hygiene Data'!F128))="","",OFFSET('Hygiene Data'!$F$11,0,10*ROW('Hygiene Data'!F128)))</f>
        <v/>
      </c>
      <c r="DV134" s="369" t="str">
        <f ca="1">+IF(OFFSET('Hygiene Data'!$F$12,0,10*ROW('Hygiene Data'!F128))="","",OFFSET('Hygiene Data'!$F$12,0,10*ROW('Hygiene Data'!F128)))</f>
        <v/>
      </c>
      <c r="DW134" s="369" t="str">
        <f ca="1">+IF(OFFSET('Hygiene Data'!$F$13,0,10*ROW('Hygiene Data'!F128))="","",OFFSET('Hygiene Data'!$F$13,0,10*ROW('Hygiene Data'!F128)))</f>
        <v/>
      </c>
      <c r="DX134" s="369" t="str">
        <f ca="1">+IF(OFFSET('Hygiene Data'!$G$11,0,10*ROW('Hygiene Data'!G128))="","",OFFSET('Hygiene Data'!$G$11,0,10*ROW('Hygiene Data'!G128)))</f>
        <v/>
      </c>
      <c r="DY134" s="369" t="str">
        <f ca="1">+IF(OFFSET('Hygiene Data'!$G$12,0,10*ROW('Hygiene Data'!G128))="","",OFFSET('Hygiene Data'!$G$12,0,10*ROW('Hygiene Data'!G128)))</f>
        <v/>
      </c>
      <c r="DZ134" s="369" t="str">
        <f ca="1">+IF(OFFSET('Hygiene Data'!$G$13,0,10*ROW('Hygiene Data'!G128))="","",OFFSET('Hygiene Data'!$G$13,0,10*ROW('Hygiene Data'!G128)))</f>
        <v/>
      </c>
      <c r="EA134" s="369" t="str">
        <f ca="1">+IF(OFFSET('Hygiene Data'!$H$11,0,10*ROW('Hygiene Data'!H128))="","",OFFSET('Hygiene Data'!$H$11,0,10*ROW('Hygiene Data'!H128)))</f>
        <v/>
      </c>
      <c r="EB134" s="369" t="str">
        <f ca="1">+IF(OFFSET('Hygiene Data'!$H$12,0,10*ROW('Hygiene Data'!H128))="","",OFFSET('Hygiene Data'!$H$12,0,10*ROW('Hygiene Data'!H128)))</f>
        <v/>
      </c>
      <c r="EC134" s="369" t="str">
        <f ca="1">+IF(OFFSET('Hygiene Data'!$H$13,0,10*ROW('Hygiene Data'!H128))="","",OFFSET('Hygiene Data'!$H$13,0,10*ROW('Hygiene Data'!H128)))</f>
        <v/>
      </c>
      <c r="ED134" s="369" t="str">
        <f ca="1">+IF(OFFSET('Hygiene Data'!$I$11,0,10*ROW('Hygiene Data'!I128))="","",OFFSET('Hygiene Data'!$I$11,0,10*ROW('Hygiene Data'!I128)))</f>
        <v/>
      </c>
      <c r="EE134" s="369" t="str">
        <f ca="1">+IF(OFFSET('Hygiene Data'!$I$12,0,10*ROW('Hygiene Data'!I128))="","",OFFSET('Hygiene Data'!$I$12,0,10*ROW('Hygiene Data'!I128)))</f>
        <v/>
      </c>
      <c r="EF134" s="369" t="str">
        <f ca="1">+IF(OFFSET('Hygiene Data'!$I$13,0,10*ROW('Hygiene Data'!I128))="","",OFFSET('Hygiene Data'!$I$13,0,10*ROW('Hygiene Data'!I128)))</f>
        <v/>
      </c>
    </row>
    <row r="135" spans="1:136" x14ac:dyDescent="0.25">
      <c r="A135" s="478" t="str">
        <f ca="1">+IF(OFFSET('Water Data'!$B$2,0,10*ROW('Water Data'!E129))="","",OFFSET('Water Data'!$B$2,0,10*ROW('Water Data'!E129)))</f>
        <v/>
      </c>
      <c r="B135" s="47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5" t="str">
        <f t="shared" ref="C135:C198" ca="1" si="2">+IF(ISNUMBER(VALUE(MID(A135,5,4))), VALUE(MID(A135, 5,4)),"")</f>
        <v/>
      </c>
      <c r="D135" s="50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9" t="str">
        <f ca="1">+IF(OFFSET('Water Data'!$D$27,0,10*ROW('Water Data'!D129))="","",OFFSET('Water Data'!$D$27,0,10*ROW('Water Data'!D129)))</f>
        <v/>
      </c>
      <c r="BT135" s="369" t="str">
        <f ca="1">+IF(OFFSET('Water Data'!$D$28,0,10*ROW('Water Data'!D129))="","",OFFSET('Water Data'!$D$28,0,10*ROW('Water Data'!D129)))</f>
        <v/>
      </c>
      <c r="BU135" s="369" t="str">
        <f ca="1">+IF(OFFSET('Water Data'!$D$29,0,10*ROW('Water Data'!D129))="","",OFFSET('Water Data'!$D$29,0,10*ROW('Water Data'!D129)))</f>
        <v/>
      </c>
      <c r="BV135" s="369" t="str">
        <f ca="1">+IF(OFFSET('Water Data'!$E$27,0,10*ROW('Water Data'!E129))="","",OFFSET('Water Data'!$E$27,0,10*ROW('Water Data'!E129)))</f>
        <v/>
      </c>
      <c r="BW135" s="369" t="str">
        <f ca="1">+IF(OFFSET('Water Data'!$E$28,0,10*ROW('Water Data'!E129))="","",OFFSET('Water Data'!$E$28,0,10*ROW('Water Data'!E129)))</f>
        <v/>
      </c>
      <c r="BX135" s="369" t="str">
        <f ca="1">+IF(OFFSET('Water Data'!$E$29,0,10*ROW('Water Data'!E129))="","",OFFSET('Water Data'!$E$29,0,10*ROW('Water Data'!E129)))</f>
        <v/>
      </c>
      <c r="BY135" s="369" t="str">
        <f ca="1">+IF(OFFSET('Water Data'!$F$27,0,10*ROW('Water Data'!F129))="","",OFFSET('Water Data'!$F$27,0,10*ROW('Water Data'!F129)))</f>
        <v/>
      </c>
      <c r="BZ135" s="369" t="str">
        <f ca="1">+IF(OFFSET('Water Data'!$F$28,0,10*ROW('Water Data'!F129))="","",OFFSET('Water Data'!$F$28,0,10*ROW('Water Data'!F129)))</f>
        <v/>
      </c>
      <c r="CA135" s="369" t="str">
        <f ca="1">+IF(OFFSET('Water Data'!$F$29,0,10*ROW('Water Data'!F129))="","",OFFSET('Water Data'!$F$29,0,10*ROW('Water Data'!F129)))</f>
        <v/>
      </c>
      <c r="CB135" s="369" t="str">
        <f ca="1">+IF(OFFSET('Water Data'!$G$27,0,10*ROW('Water Data'!G129))="","",OFFSET('Water Data'!$G$27,0,10*ROW('Water Data'!G129)))</f>
        <v/>
      </c>
      <c r="CC135" s="369" t="str">
        <f ca="1">+IF(OFFSET('Water Data'!$G$28,0,10*ROW('Water Data'!G129))="","",OFFSET('Water Data'!$G$28,0,10*ROW('Water Data'!G129)))</f>
        <v/>
      </c>
      <c r="CD135" s="369" t="str">
        <f ca="1">+IF(OFFSET('Water Data'!$G$29,0,10*ROW('Water Data'!G129))="","",OFFSET('Water Data'!$G$29,0,10*ROW('Water Data'!G129)))</f>
        <v/>
      </c>
      <c r="CE135" s="369" t="str">
        <f ca="1">+IF(OFFSET('Water Data'!$H$27,0,10*ROW('Water Data'!H129))="","",OFFSET('Water Data'!$H$27,0,10*ROW('Water Data'!H129)))</f>
        <v/>
      </c>
      <c r="CF135" s="369" t="str">
        <f ca="1">+IF(OFFSET('Water Data'!$H$28,0,10*ROW('Water Data'!H129))="","",OFFSET('Water Data'!$H$28,0,10*ROW('Water Data'!H129)))</f>
        <v/>
      </c>
      <c r="CG135" s="369" t="str">
        <f ca="1">+IF(OFFSET('Water Data'!$H$29,0,10*ROW('Water Data'!H129))="","",OFFSET('Water Data'!$H$29,0,10*ROW('Water Data'!H129)))</f>
        <v/>
      </c>
      <c r="CH135" s="369" t="str">
        <f ca="1">+IF(OFFSET('Water Data'!$I$27,0,10*ROW('Water Data'!I129))="","",OFFSET('Water Data'!$I$27,0,10*ROW('Water Data'!I129)))</f>
        <v/>
      </c>
      <c r="CI135" s="369" t="str">
        <f ca="1">+IF(OFFSET('Water Data'!$I$28,0,10*ROW('Water Data'!I129))="","",OFFSET('Water Data'!$I$28,0,10*ROW('Water Data'!I129)))</f>
        <v/>
      </c>
      <c r="CJ135" s="369" t="str">
        <f ca="1">+IF(OFFSET('Water Data'!$I$29,0,10*ROW('Water Data'!I129))="","",OFFSET('Water Data'!$I$29,0,10*ROW('Water Data'!I129)))</f>
        <v/>
      </c>
      <c r="CK135" s="369" t="str">
        <f ca="1">+IF(OFFSET('Sanitation Data'!$D$28,0,10*ROW('Sanitation Data'!D129))="","",OFFSET('Sanitation Data'!$D$28,0,10*ROW('Sanitation Data'!D129)))</f>
        <v/>
      </c>
      <c r="CL135" s="369" t="str">
        <f ca="1">+IF(OFFSET('Sanitation Data'!$D$29,0,10*ROW('Sanitation Data'!D129))="","",OFFSET('Sanitation Data'!$D$29,0,10*ROW('Sanitation Data'!D129)))</f>
        <v/>
      </c>
      <c r="CM135" s="369" t="str">
        <f ca="1">+IF(OFFSET('Sanitation Data'!$D$30,0,10*ROW('Sanitation Data'!D129))="","",OFFSET('Sanitation Data'!$D$30,0,10*ROW('Sanitation Data'!D129)))</f>
        <v/>
      </c>
      <c r="CN135" s="369" t="str">
        <f ca="1">+IF(OFFSET('Sanitation Data'!$D$31,0,10*ROW('Sanitation Data'!D129))="","",OFFSET('Sanitation Data'!$D$31,0,10*ROW('Sanitation Data'!D129)))</f>
        <v/>
      </c>
      <c r="CO135" s="369" t="str">
        <f ca="1">+IF(OFFSET('Sanitation Data'!$D$32,0,10*ROW('Sanitation Data'!D129))="","",OFFSET('Sanitation Data'!$D$32,0,10*ROW('Sanitation Data'!D129)))</f>
        <v/>
      </c>
      <c r="CP135" s="369" t="str">
        <f ca="1">+IF(OFFSET('Sanitation Data'!$E$28,0,10*ROW('Sanitation Data'!E129))="","",OFFSET('Sanitation Data'!$E$28,0,10*ROW('Sanitation Data'!E129)))</f>
        <v/>
      </c>
      <c r="CQ135" s="369" t="str">
        <f ca="1">+IF(OFFSET('Sanitation Data'!$E$29,0,10*ROW('Sanitation Data'!E129))="","",OFFSET('Sanitation Data'!$E$29,0,10*ROW('Sanitation Data'!E129)))</f>
        <v/>
      </c>
      <c r="CR135" s="369" t="str">
        <f ca="1">+IF(OFFSET('Sanitation Data'!$E$30,0,10*ROW('Sanitation Data'!E129))="","",OFFSET('Sanitation Data'!$E$30,0,10*ROW('Sanitation Data'!E129)))</f>
        <v/>
      </c>
      <c r="CS135" s="369" t="str">
        <f ca="1">+IF(OFFSET('Sanitation Data'!$E$31,0,10*ROW('Sanitation Data'!E129))="","",OFFSET('Sanitation Data'!$E$31,0,10*ROW('Sanitation Data'!E129)))</f>
        <v/>
      </c>
      <c r="CT135" s="369" t="str">
        <f ca="1">+IF(OFFSET('Sanitation Data'!$E$32,0,10*ROW('Sanitation Data'!E129))="","",OFFSET('Sanitation Data'!$E$32,0,10*ROW('Sanitation Data'!E129)))</f>
        <v/>
      </c>
      <c r="CU135" s="369" t="str">
        <f ca="1">+IF(OFFSET('Sanitation Data'!$F$28,0,10*ROW('Sanitation Data'!F129))="","",OFFSET('Sanitation Data'!$F$28,0,10*ROW('Sanitation Data'!F129)))</f>
        <v/>
      </c>
      <c r="CV135" s="369" t="str">
        <f ca="1">+IF(OFFSET('Sanitation Data'!$F$29,0,10*ROW('Sanitation Data'!F129))="","",OFFSET('Sanitation Data'!$F$29,0,10*ROW('Sanitation Data'!F129)))</f>
        <v/>
      </c>
      <c r="CW135" s="369" t="str">
        <f ca="1">+IF(OFFSET('Sanitation Data'!$F$30,0,10*ROW('Sanitation Data'!F129))="","",OFFSET('Sanitation Data'!$F$30,0,10*ROW('Sanitation Data'!F129)))</f>
        <v/>
      </c>
      <c r="CX135" s="369" t="str">
        <f ca="1">+IF(OFFSET('Sanitation Data'!$F$31,0,10*ROW('Sanitation Data'!F129))="","",OFFSET('Sanitation Data'!$F$31,0,10*ROW('Sanitation Data'!F129)))</f>
        <v/>
      </c>
      <c r="CY135" s="369" t="str">
        <f ca="1">+IF(OFFSET('Sanitation Data'!$F$32,0,10*ROW('Sanitation Data'!F129))="","",OFFSET('Sanitation Data'!$F$32,0,10*ROW('Sanitation Data'!F129)))</f>
        <v/>
      </c>
      <c r="CZ135" s="369" t="str">
        <f ca="1">+IF(OFFSET('Sanitation Data'!$G$28,0,10*ROW('Sanitation Data'!G129))="","",OFFSET('Sanitation Data'!$G$28,0,10*ROW('Sanitation Data'!G129)))</f>
        <v/>
      </c>
      <c r="DA135" s="369" t="str">
        <f ca="1">+IF(OFFSET('Sanitation Data'!$G$29,0,10*ROW('Sanitation Data'!G129))="","",OFFSET('Sanitation Data'!$G$29,0,10*ROW('Sanitation Data'!G129)))</f>
        <v/>
      </c>
      <c r="DB135" s="369" t="str">
        <f ca="1">+IF(OFFSET('Sanitation Data'!$G$30,0,10*ROW('Sanitation Data'!G129))="","",OFFSET('Sanitation Data'!$G$30,0,10*ROW('Sanitation Data'!G129)))</f>
        <v/>
      </c>
      <c r="DC135" s="369" t="str">
        <f ca="1">+IF(OFFSET('Sanitation Data'!$G$31,0,10*ROW('Sanitation Data'!G129))="","",OFFSET('Sanitation Data'!$G$31,0,10*ROW('Sanitation Data'!G129)))</f>
        <v/>
      </c>
      <c r="DD135" s="369" t="str">
        <f ca="1">+IF(OFFSET('Sanitation Data'!$G$32,0,10*ROW('Sanitation Data'!G129))="","",OFFSET('Sanitation Data'!$G$32,0,10*ROW('Sanitation Data'!G129)))</f>
        <v/>
      </c>
      <c r="DE135" s="369" t="str">
        <f ca="1">+IF(OFFSET('Sanitation Data'!$H$28,0,10*ROW('Sanitation Data'!H129))="","",OFFSET('Sanitation Data'!$H$28,0,10*ROW('Sanitation Data'!H129)))</f>
        <v/>
      </c>
      <c r="DF135" s="369" t="str">
        <f ca="1">+IF(OFFSET('Sanitation Data'!$H$29,0,10*ROW('Sanitation Data'!H129))="","",OFFSET('Sanitation Data'!$H$29,0,10*ROW('Sanitation Data'!H129)))</f>
        <v/>
      </c>
      <c r="DG135" s="369" t="str">
        <f ca="1">+IF(OFFSET('Sanitation Data'!$H$30,0,10*ROW('Sanitation Data'!H129))="","",OFFSET('Sanitation Data'!$H$30,0,10*ROW('Sanitation Data'!H129)))</f>
        <v/>
      </c>
      <c r="DH135" s="369" t="str">
        <f ca="1">+IF(OFFSET('Sanitation Data'!$H$31,0,10*ROW('Sanitation Data'!H129))="","",OFFSET('Sanitation Data'!$H$31,0,10*ROW('Sanitation Data'!H129)))</f>
        <v/>
      </c>
      <c r="DI135" s="369" t="str">
        <f ca="1">+IF(OFFSET('Sanitation Data'!$H$32,0,10*ROW('Sanitation Data'!H129))="","",OFFSET('Sanitation Data'!$H$32,0,10*ROW('Sanitation Data'!H129)))</f>
        <v/>
      </c>
      <c r="DJ135" s="369" t="str">
        <f ca="1">+IF(OFFSET('Sanitation Data'!$I$28,0,10*ROW('Sanitation Data'!I129))="","",OFFSET('Sanitation Data'!$I$28,0,10*ROW('Sanitation Data'!I129)))</f>
        <v/>
      </c>
      <c r="DK135" s="369" t="str">
        <f ca="1">+IF(OFFSET('Sanitation Data'!$I$29,0,10*ROW('Sanitation Data'!I129))="","",OFFSET('Sanitation Data'!$I$29,0,10*ROW('Sanitation Data'!I129)))</f>
        <v/>
      </c>
      <c r="DL135" s="369" t="str">
        <f ca="1">+IF(OFFSET('Sanitation Data'!$I$30,0,10*ROW('Sanitation Data'!I129))="","",OFFSET('Sanitation Data'!$I$30,0,10*ROW('Sanitation Data'!I129)))</f>
        <v/>
      </c>
      <c r="DM135" s="369" t="str">
        <f ca="1">+IF(OFFSET('Sanitation Data'!$I$31,0,10*ROW('Sanitation Data'!I129))="","",OFFSET('Sanitation Data'!$I$31,0,10*ROW('Sanitation Data'!I129)))</f>
        <v/>
      </c>
      <c r="DN135" s="369" t="str">
        <f ca="1">+IF(OFFSET('Sanitation Data'!$I$32,0,10*ROW('Sanitation Data'!I129))="","",OFFSET('Sanitation Data'!$I$32,0,10*ROW('Sanitation Data'!I129)))</f>
        <v/>
      </c>
      <c r="DO135" s="369" t="str">
        <f ca="1">+IF(OFFSET('Hygiene Data'!$D$11,0,10*ROW('Hygiene Data'!D129))="","",OFFSET('Hygiene Data'!$D$11,0,10*ROW('Hygiene Data'!D129)))</f>
        <v/>
      </c>
      <c r="DP135" s="369" t="str">
        <f ca="1">+IF(OFFSET('Hygiene Data'!$D$12,0,10*ROW('Hygiene Data'!D129))="","",OFFSET('Hygiene Data'!$D$12,0,10*ROW('Hygiene Data'!D129)))</f>
        <v/>
      </c>
      <c r="DQ135" s="369" t="str">
        <f ca="1">+IF(OFFSET('Hygiene Data'!$D$13,0,10*ROW('Hygiene Data'!D129))="","",OFFSET('Hygiene Data'!$D$13,0,10*ROW('Hygiene Data'!D129)))</f>
        <v/>
      </c>
      <c r="DR135" s="369" t="str">
        <f ca="1">+IF(OFFSET('Hygiene Data'!$E$11,0,10*ROW('Hygiene Data'!E129))="","",OFFSET('Hygiene Data'!$E$11,0,10*ROW('Hygiene Data'!E129)))</f>
        <v/>
      </c>
      <c r="DS135" s="369" t="str">
        <f ca="1">+IF(OFFSET('Hygiene Data'!$E$12,0,10*ROW('Hygiene Data'!E129))="","",OFFSET('Hygiene Data'!$E$12,0,10*ROW('Hygiene Data'!E129)))</f>
        <v/>
      </c>
      <c r="DT135" s="369" t="str">
        <f ca="1">+IF(OFFSET('Hygiene Data'!$E$13,0,10*ROW('Hygiene Data'!E129))="","",OFFSET('Hygiene Data'!$E$13,0,10*ROW('Hygiene Data'!E129)))</f>
        <v/>
      </c>
      <c r="DU135" s="369" t="str">
        <f ca="1">+IF(OFFSET('Hygiene Data'!$F$11,0,10*ROW('Hygiene Data'!F129))="","",OFFSET('Hygiene Data'!$F$11,0,10*ROW('Hygiene Data'!F129)))</f>
        <v/>
      </c>
      <c r="DV135" s="369" t="str">
        <f ca="1">+IF(OFFSET('Hygiene Data'!$F$12,0,10*ROW('Hygiene Data'!F129))="","",OFFSET('Hygiene Data'!$F$12,0,10*ROW('Hygiene Data'!F129)))</f>
        <v/>
      </c>
      <c r="DW135" s="369" t="str">
        <f ca="1">+IF(OFFSET('Hygiene Data'!$F$13,0,10*ROW('Hygiene Data'!F129))="","",OFFSET('Hygiene Data'!$F$13,0,10*ROW('Hygiene Data'!F129)))</f>
        <v/>
      </c>
      <c r="DX135" s="369" t="str">
        <f ca="1">+IF(OFFSET('Hygiene Data'!$G$11,0,10*ROW('Hygiene Data'!G129))="","",OFFSET('Hygiene Data'!$G$11,0,10*ROW('Hygiene Data'!G129)))</f>
        <v/>
      </c>
      <c r="DY135" s="369" t="str">
        <f ca="1">+IF(OFFSET('Hygiene Data'!$G$12,0,10*ROW('Hygiene Data'!G129))="","",OFFSET('Hygiene Data'!$G$12,0,10*ROW('Hygiene Data'!G129)))</f>
        <v/>
      </c>
      <c r="DZ135" s="369" t="str">
        <f ca="1">+IF(OFFSET('Hygiene Data'!$G$13,0,10*ROW('Hygiene Data'!G129))="","",OFFSET('Hygiene Data'!$G$13,0,10*ROW('Hygiene Data'!G129)))</f>
        <v/>
      </c>
      <c r="EA135" s="369" t="str">
        <f ca="1">+IF(OFFSET('Hygiene Data'!$H$11,0,10*ROW('Hygiene Data'!H129))="","",OFFSET('Hygiene Data'!$H$11,0,10*ROW('Hygiene Data'!H129)))</f>
        <v/>
      </c>
      <c r="EB135" s="369" t="str">
        <f ca="1">+IF(OFFSET('Hygiene Data'!$H$12,0,10*ROW('Hygiene Data'!H129))="","",OFFSET('Hygiene Data'!$H$12,0,10*ROW('Hygiene Data'!H129)))</f>
        <v/>
      </c>
      <c r="EC135" s="369" t="str">
        <f ca="1">+IF(OFFSET('Hygiene Data'!$H$13,0,10*ROW('Hygiene Data'!H129))="","",OFFSET('Hygiene Data'!$H$13,0,10*ROW('Hygiene Data'!H129)))</f>
        <v/>
      </c>
      <c r="ED135" s="369" t="str">
        <f ca="1">+IF(OFFSET('Hygiene Data'!$I$11,0,10*ROW('Hygiene Data'!I129))="","",OFFSET('Hygiene Data'!$I$11,0,10*ROW('Hygiene Data'!I129)))</f>
        <v/>
      </c>
      <c r="EE135" s="369" t="str">
        <f ca="1">+IF(OFFSET('Hygiene Data'!$I$12,0,10*ROW('Hygiene Data'!I129))="","",OFFSET('Hygiene Data'!$I$12,0,10*ROW('Hygiene Data'!I129)))</f>
        <v/>
      </c>
      <c r="EF135" s="369" t="str">
        <f ca="1">+IF(OFFSET('Hygiene Data'!$I$13,0,10*ROW('Hygiene Data'!I129))="","",OFFSET('Hygiene Data'!$I$13,0,10*ROW('Hygiene Data'!I129)))</f>
        <v/>
      </c>
    </row>
    <row r="136" spans="1:136" x14ac:dyDescent="0.25">
      <c r="A136" s="478" t="str">
        <f ca="1">+IF(OFFSET('Water Data'!$B$2,0,10*ROW('Water Data'!E130))="","",OFFSET('Water Data'!$B$2,0,10*ROW('Water Data'!E130)))</f>
        <v/>
      </c>
      <c r="B136" s="47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5" t="str">
        <f t="shared" ca="1" si="2"/>
        <v/>
      </c>
      <c r="D136" s="50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9" t="str">
        <f ca="1">+IF(OFFSET('Water Data'!$D$27,0,10*ROW('Water Data'!D130))="","",OFFSET('Water Data'!$D$27,0,10*ROW('Water Data'!D130)))</f>
        <v/>
      </c>
      <c r="BT136" s="369" t="str">
        <f ca="1">+IF(OFFSET('Water Data'!$D$28,0,10*ROW('Water Data'!D130))="","",OFFSET('Water Data'!$D$28,0,10*ROW('Water Data'!D130)))</f>
        <v/>
      </c>
      <c r="BU136" s="369" t="str">
        <f ca="1">+IF(OFFSET('Water Data'!$D$29,0,10*ROW('Water Data'!D130))="","",OFFSET('Water Data'!$D$29,0,10*ROW('Water Data'!D130)))</f>
        <v/>
      </c>
      <c r="BV136" s="369" t="str">
        <f ca="1">+IF(OFFSET('Water Data'!$E$27,0,10*ROW('Water Data'!E130))="","",OFFSET('Water Data'!$E$27,0,10*ROW('Water Data'!E130)))</f>
        <v/>
      </c>
      <c r="BW136" s="369" t="str">
        <f ca="1">+IF(OFFSET('Water Data'!$E$28,0,10*ROW('Water Data'!E130))="","",OFFSET('Water Data'!$E$28,0,10*ROW('Water Data'!E130)))</f>
        <v/>
      </c>
      <c r="BX136" s="369" t="str">
        <f ca="1">+IF(OFFSET('Water Data'!$E$29,0,10*ROW('Water Data'!E130))="","",OFFSET('Water Data'!$E$29,0,10*ROW('Water Data'!E130)))</f>
        <v/>
      </c>
      <c r="BY136" s="369" t="str">
        <f ca="1">+IF(OFFSET('Water Data'!$F$27,0,10*ROW('Water Data'!F130))="","",OFFSET('Water Data'!$F$27,0,10*ROW('Water Data'!F130)))</f>
        <v/>
      </c>
      <c r="BZ136" s="369" t="str">
        <f ca="1">+IF(OFFSET('Water Data'!$F$28,0,10*ROW('Water Data'!F130))="","",OFFSET('Water Data'!$F$28,0,10*ROW('Water Data'!F130)))</f>
        <v/>
      </c>
      <c r="CA136" s="369" t="str">
        <f ca="1">+IF(OFFSET('Water Data'!$F$29,0,10*ROW('Water Data'!F130))="","",OFFSET('Water Data'!$F$29,0,10*ROW('Water Data'!F130)))</f>
        <v/>
      </c>
      <c r="CB136" s="369" t="str">
        <f ca="1">+IF(OFFSET('Water Data'!$G$27,0,10*ROW('Water Data'!G130))="","",OFFSET('Water Data'!$G$27,0,10*ROW('Water Data'!G130)))</f>
        <v/>
      </c>
      <c r="CC136" s="369" t="str">
        <f ca="1">+IF(OFFSET('Water Data'!$G$28,0,10*ROW('Water Data'!G130))="","",OFFSET('Water Data'!$G$28,0,10*ROW('Water Data'!G130)))</f>
        <v/>
      </c>
      <c r="CD136" s="369" t="str">
        <f ca="1">+IF(OFFSET('Water Data'!$G$29,0,10*ROW('Water Data'!G130))="","",OFFSET('Water Data'!$G$29,0,10*ROW('Water Data'!G130)))</f>
        <v/>
      </c>
      <c r="CE136" s="369" t="str">
        <f ca="1">+IF(OFFSET('Water Data'!$H$27,0,10*ROW('Water Data'!H130))="","",OFFSET('Water Data'!$H$27,0,10*ROW('Water Data'!H130)))</f>
        <v/>
      </c>
      <c r="CF136" s="369" t="str">
        <f ca="1">+IF(OFFSET('Water Data'!$H$28,0,10*ROW('Water Data'!H130))="","",OFFSET('Water Data'!$H$28,0,10*ROW('Water Data'!H130)))</f>
        <v/>
      </c>
      <c r="CG136" s="369" t="str">
        <f ca="1">+IF(OFFSET('Water Data'!$H$29,0,10*ROW('Water Data'!H130))="","",OFFSET('Water Data'!$H$29,0,10*ROW('Water Data'!H130)))</f>
        <v/>
      </c>
      <c r="CH136" s="369" t="str">
        <f ca="1">+IF(OFFSET('Water Data'!$I$27,0,10*ROW('Water Data'!I130))="","",OFFSET('Water Data'!$I$27,0,10*ROW('Water Data'!I130)))</f>
        <v/>
      </c>
      <c r="CI136" s="369" t="str">
        <f ca="1">+IF(OFFSET('Water Data'!$I$28,0,10*ROW('Water Data'!I130))="","",OFFSET('Water Data'!$I$28,0,10*ROW('Water Data'!I130)))</f>
        <v/>
      </c>
      <c r="CJ136" s="369" t="str">
        <f ca="1">+IF(OFFSET('Water Data'!$I$29,0,10*ROW('Water Data'!I130))="","",OFFSET('Water Data'!$I$29,0,10*ROW('Water Data'!I130)))</f>
        <v/>
      </c>
      <c r="CK136" s="369" t="str">
        <f ca="1">+IF(OFFSET('Sanitation Data'!$D$28,0,10*ROW('Sanitation Data'!D130))="","",OFFSET('Sanitation Data'!$D$28,0,10*ROW('Sanitation Data'!D130)))</f>
        <v/>
      </c>
      <c r="CL136" s="369" t="str">
        <f ca="1">+IF(OFFSET('Sanitation Data'!$D$29,0,10*ROW('Sanitation Data'!D130))="","",OFFSET('Sanitation Data'!$D$29,0,10*ROW('Sanitation Data'!D130)))</f>
        <v/>
      </c>
      <c r="CM136" s="369" t="str">
        <f ca="1">+IF(OFFSET('Sanitation Data'!$D$30,0,10*ROW('Sanitation Data'!D130))="","",OFFSET('Sanitation Data'!$D$30,0,10*ROW('Sanitation Data'!D130)))</f>
        <v/>
      </c>
      <c r="CN136" s="369" t="str">
        <f ca="1">+IF(OFFSET('Sanitation Data'!$D$31,0,10*ROW('Sanitation Data'!D130))="","",OFFSET('Sanitation Data'!$D$31,0,10*ROW('Sanitation Data'!D130)))</f>
        <v/>
      </c>
      <c r="CO136" s="369" t="str">
        <f ca="1">+IF(OFFSET('Sanitation Data'!$D$32,0,10*ROW('Sanitation Data'!D130))="","",OFFSET('Sanitation Data'!$D$32,0,10*ROW('Sanitation Data'!D130)))</f>
        <v/>
      </c>
      <c r="CP136" s="369" t="str">
        <f ca="1">+IF(OFFSET('Sanitation Data'!$E$28,0,10*ROW('Sanitation Data'!E130))="","",OFFSET('Sanitation Data'!$E$28,0,10*ROW('Sanitation Data'!E130)))</f>
        <v/>
      </c>
      <c r="CQ136" s="369" t="str">
        <f ca="1">+IF(OFFSET('Sanitation Data'!$E$29,0,10*ROW('Sanitation Data'!E130))="","",OFFSET('Sanitation Data'!$E$29,0,10*ROW('Sanitation Data'!E130)))</f>
        <v/>
      </c>
      <c r="CR136" s="369" t="str">
        <f ca="1">+IF(OFFSET('Sanitation Data'!$E$30,0,10*ROW('Sanitation Data'!E130))="","",OFFSET('Sanitation Data'!$E$30,0,10*ROW('Sanitation Data'!E130)))</f>
        <v/>
      </c>
      <c r="CS136" s="369" t="str">
        <f ca="1">+IF(OFFSET('Sanitation Data'!$E$31,0,10*ROW('Sanitation Data'!E130))="","",OFFSET('Sanitation Data'!$E$31,0,10*ROW('Sanitation Data'!E130)))</f>
        <v/>
      </c>
      <c r="CT136" s="369" t="str">
        <f ca="1">+IF(OFFSET('Sanitation Data'!$E$32,0,10*ROW('Sanitation Data'!E130))="","",OFFSET('Sanitation Data'!$E$32,0,10*ROW('Sanitation Data'!E130)))</f>
        <v/>
      </c>
      <c r="CU136" s="369" t="str">
        <f ca="1">+IF(OFFSET('Sanitation Data'!$F$28,0,10*ROW('Sanitation Data'!F130))="","",OFFSET('Sanitation Data'!$F$28,0,10*ROW('Sanitation Data'!F130)))</f>
        <v/>
      </c>
      <c r="CV136" s="369" t="str">
        <f ca="1">+IF(OFFSET('Sanitation Data'!$F$29,0,10*ROW('Sanitation Data'!F130))="","",OFFSET('Sanitation Data'!$F$29,0,10*ROW('Sanitation Data'!F130)))</f>
        <v/>
      </c>
      <c r="CW136" s="369" t="str">
        <f ca="1">+IF(OFFSET('Sanitation Data'!$F$30,0,10*ROW('Sanitation Data'!F130))="","",OFFSET('Sanitation Data'!$F$30,0,10*ROW('Sanitation Data'!F130)))</f>
        <v/>
      </c>
      <c r="CX136" s="369" t="str">
        <f ca="1">+IF(OFFSET('Sanitation Data'!$F$31,0,10*ROW('Sanitation Data'!F130))="","",OFFSET('Sanitation Data'!$F$31,0,10*ROW('Sanitation Data'!F130)))</f>
        <v/>
      </c>
      <c r="CY136" s="369" t="str">
        <f ca="1">+IF(OFFSET('Sanitation Data'!$F$32,0,10*ROW('Sanitation Data'!F130))="","",OFFSET('Sanitation Data'!$F$32,0,10*ROW('Sanitation Data'!F130)))</f>
        <v/>
      </c>
      <c r="CZ136" s="369" t="str">
        <f ca="1">+IF(OFFSET('Sanitation Data'!$G$28,0,10*ROW('Sanitation Data'!G130))="","",OFFSET('Sanitation Data'!$G$28,0,10*ROW('Sanitation Data'!G130)))</f>
        <v/>
      </c>
      <c r="DA136" s="369" t="str">
        <f ca="1">+IF(OFFSET('Sanitation Data'!$G$29,0,10*ROW('Sanitation Data'!G130))="","",OFFSET('Sanitation Data'!$G$29,0,10*ROW('Sanitation Data'!G130)))</f>
        <v/>
      </c>
      <c r="DB136" s="369" t="str">
        <f ca="1">+IF(OFFSET('Sanitation Data'!$G$30,0,10*ROW('Sanitation Data'!G130))="","",OFFSET('Sanitation Data'!$G$30,0,10*ROW('Sanitation Data'!G130)))</f>
        <v/>
      </c>
      <c r="DC136" s="369" t="str">
        <f ca="1">+IF(OFFSET('Sanitation Data'!$G$31,0,10*ROW('Sanitation Data'!G130))="","",OFFSET('Sanitation Data'!$G$31,0,10*ROW('Sanitation Data'!G130)))</f>
        <v/>
      </c>
      <c r="DD136" s="369" t="str">
        <f ca="1">+IF(OFFSET('Sanitation Data'!$G$32,0,10*ROW('Sanitation Data'!G130))="","",OFFSET('Sanitation Data'!$G$32,0,10*ROW('Sanitation Data'!G130)))</f>
        <v/>
      </c>
      <c r="DE136" s="369" t="str">
        <f ca="1">+IF(OFFSET('Sanitation Data'!$H$28,0,10*ROW('Sanitation Data'!H130))="","",OFFSET('Sanitation Data'!$H$28,0,10*ROW('Sanitation Data'!H130)))</f>
        <v/>
      </c>
      <c r="DF136" s="369" t="str">
        <f ca="1">+IF(OFFSET('Sanitation Data'!$H$29,0,10*ROW('Sanitation Data'!H130))="","",OFFSET('Sanitation Data'!$H$29,0,10*ROW('Sanitation Data'!H130)))</f>
        <v/>
      </c>
      <c r="DG136" s="369" t="str">
        <f ca="1">+IF(OFFSET('Sanitation Data'!$H$30,0,10*ROW('Sanitation Data'!H130))="","",OFFSET('Sanitation Data'!$H$30,0,10*ROW('Sanitation Data'!H130)))</f>
        <v/>
      </c>
      <c r="DH136" s="369" t="str">
        <f ca="1">+IF(OFFSET('Sanitation Data'!$H$31,0,10*ROW('Sanitation Data'!H130))="","",OFFSET('Sanitation Data'!$H$31,0,10*ROW('Sanitation Data'!H130)))</f>
        <v/>
      </c>
      <c r="DI136" s="369" t="str">
        <f ca="1">+IF(OFFSET('Sanitation Data'!$H$32,0,10*ROW('Sanitation Data'!H130))="","",OFFSET('Sanitation Data'!$H$32,0,10*ROW('Sanitation Data'!H130)))</f>
        <v/>
      </c>
      <c r="DJ136" s="369" t="str">
        <f ca="1">+IF(OFFSET('Sanitation Data'!$I$28,0,10*ROW('Sanitation Data'!I130))="","",OFFSET('Sanitation Data'!$I$28,0,10*ROW('Sanitation Data'!I130)))</f>
        <v/>
      </c>
      <c r="DK136" s="369" t="str">
        <f ca="1">+IF(OFFSET('Sanitation Data'!$I$29,0,10*ROW('Sanitation Data'!I130))="","",OFFSET('Sanitation Data'!$I$29,0,10*ROW('Sanitation Data'!I130)))</f>
        <v/>
      </c>
      <c r="DL136" s="369" t="str">
        <f ca="1">+IF(OFFSET('Sanitation Data'!$I$30,0,10*ROW('Sanitation Data'!I130))="","",OFFSET('Sanitation Data'!$I$30,0,10*ROW('Sanitation Data'!I130)))</f>
        <v/>
      </c>
      <c r="DM136" s="369" t="str">
        <f ca="1">+IF(OFFSET('Sanitation Data'!$I$31,0,10*ROW('Sanitation Data'!I130))="","",OFFSET('Sanitation Data'!$I$31,0,10*ROW('Sanitation Data'!I130)))</f>
        <v/>
      </c>
      <c r="DN136" s="369" t="str">
        <f ca="1">+IF(OFFSET('Sanitation Data'!$I$32,0,10*ROW('Sanitation Data'!I130))="","",OFFSET('Sanitation Data'!$I$32,0,10*ROW('Sanitation Data'!I130)))</f>
        <v/>
      </c>
      <c r="DO136" s="369" t="str">
        <f ca="1">+IF(OFFSET('Hygiene Data'!$D$11,0,10*ROW('Hygiene Data'!D130))="","",OFFSET('Hygiene Data'!$D$11,0,10*ROW('Hygiene Data'!D130)))</f>
        <v/>
      </c>
      <c r="DP136" s="369" t="str">
        <f ca="1">+IF(OFFSET('Hygiene Data'!$D$12,0,10*ROW('Hygiene Data'!D130))="","",OFFSET('Hygiene Data'!$D$12,0,10*ROW('Hygiene Data'!D130)))</f>
        <v/>
      </c>
      <c r="DQ136" s="369" t="str">
        <f ca="1">+IF(OFFSET('Hygiene Data'!$D$13,0,10*ROW('Hygiene Data'!D130))="","",OFFSET('Hygiene Data'!$D$13,0,10*ROW('Hygiene Data'!D130)))</f>
        <v/>
      </c>
      <c r="DR136" s="369" t="str">
        <f ca="1">+IF(OFFSET('Hygiene Data'!$E$11,0,10*ROW('Hygiene Data'!E130))="","",OFFSET('Hygiene Data'!$E$11,0,10*ROW('Hygiene Data'!E130)))</f>
        <v/>
      </c>
      <c r="DS136" s="369" t="str">
        <f ca="1">+IF(OFFSET('Hygiene Data'!$E$12,0,10*ROW('Hygiene Data'!E130))="","",OFFSET('Hygiene Data'!$E$12,0,10*ROW('Hygiene Data'!E130)))</f>
        <v/>
      </c>
      <c r="DT136" s="369" t="str">
        <f ca="1">+IF(OFFSET('Hygiene Data'!$E$13,0,10*ROW('Hygiene Data'!E130))="","",OFFSET('Hygiene Data'!$E$13,0,10*ROW('Hygiene Data'!E130)))</f>
        <v/>
      </c>
      <c r="DU136" s="369" t="str">
        <f ca="1">+IF(OFFSET('Hygiene Data'!$F$11,0,10*ROW('Hygiene Data'!F130))="","",OFFSET('Hygiene Data'!$F$11,0,10*ROW('Hygiene Data'!F130)))</f>
        <v/>
      </c>
      <c r="DV136" s="369" t="str">
        <f ca="1">+IF(OFFSET('Hygiene Data'!$F$12,0,10*ROW('Hygiene Data'!F130))="","",OFFSET('Hygiene Data'!$F$12,0,10*ROW('Hygiene Data'!F130)))</f>
        <v/>
      </c>
      <c r="DW136" s="369" t="str">
        <f ca="1">+IF(OFFSET('Hygiene Data'!$F$13,0,10*ROW('Hygiene Data'!F130))="","",OFFSET('Hygiene Data'!$F$13,0,10*ROW('Hygiene Data'!F130)))</f>
        <v/>
      </c>
      <c r="DX136" s="369" t="str">
        <f ca="1">+IF(OFFSET('Hygiene Data'!$G$11,0,10*ROW('Hygiene Data'!G130))="","",OFFSET('Hygiene Data'!$G$11,0,10*ROW('Hygiene Data'!G130)))</f>
        <v/>
      </c>
      <c r="DY136" s="369" t="str">
        <f ca="1">+IF(OFFSET('Hygiene Data'!$G$12,0,10*ROW('Hygiene Data'!G130))="","",OFFSET('Hygiene Data'!$G$12,0,10*ROW('Hygiene Data'!G130)))</f>
        <v/>
      </c>
      <c r="DZ136" s="369" t="str">
        <f ca="1">+IF(OFFSET('Hygiene Data'!$G$13,0,10*ROW('Hygiene Data'!G130))="","",OFFSET('Hygiene Data'!$G$13,0,10*ROW('Hygiene Data'!G130)))</f>
        <v/>
      </c>
      <c r="EA136" s="369" t="str">
        <f ca="1">+IF(OFFSET('Hygiene Data'!$H$11,0,10*ROW('Hygiene Data'!H130))="","",OFFSET('Hygiene Data'!$H$11,0,10*ROW('Hygiene Data'!H130)))</f>
        <v/>
      </c>
      <c r="EB136" s="369" t="str">
        <f ca="1">+IF(OFFSET('Hygiene Data'!$H$12,0,10*ROW('Hygiene Data'!H130))="","",OFFSET('Hygiene Data'!$H$12,0,10*ROW('Hygiene Data'!H130)))</f>
        <v/>
      </c>
      <c r="EC136" s="369" t="str">
        <f ca="1">+IF(OFFSET('Hygiene Data'!$H$13,0,10*ROW('Hygiene Data'!H130))="","",OFFSET('Hygiene Data'!$H$13,0,10*ROW('Hygiene Data'!H130)))</f>
        <v/>
      </c>
      <c r="ED136" s="369" t="str">
        <f ca="1">+IF(OFFSET('Hygiene Data'!$I$11,0,10*ROW('Hygiene Data'!I130))="","",OFFSET('Hygiene Data'!$I$11,0,10*ROW('Hygiene Data'!I130)))</f>
        <v/>
      </c>
      <c r="EE136" s="369" t="str">
        <f ca="1">+IF(OFFSET('Hygiene Data'!$I$12,0,10*ROW('Hygiene Data'!I130))="","",OFFSET('Hygiene Data'!$I$12,0,10*ROW('Hygiene Data'!I130)))</f>
        <v/>
      </c>
      <c r="EF136" s="369" t="str">
        <f ca="1">+IF(OFFSET('Hygiene Data'!$I$13,0,10*ROW('Hygiene Data'!I130))="","",OFFSET('Hygiene Data'!$I$13,0,10*ROW('Hygiene Data'!I130)))</f>
        <v/>
      </c>
    </row>
    <row r="137" spans="1:136" x14ac:dyDescent="0.25">
      <c r="A137" s="478" t="str">
        <f ca="1">+IF(OFFSET('Water Data'!$B$2,0,10*ROW('Water Data'!E131))="","",OFFSET('Water Data'!$B$2,0,10*ROW('Water Data'!E131)))</f>
        <v/>
      </c>
      <c r="B137" s="47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5" t="str">
        <f t="shared" ca="1" si="2"/>
        <v/>
      </c>
      <c r="D137" s="50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9" t="str">
        <f ca="1">+IF(OFFSET('Water Data'!$D$27,0,10*ROW('Water Data'!D131))="","",OFFSET('Water Data'!$D$27,0,10*ROW('Water Data'!D131)))</f>
        <v/>
      </c>
      <c r="BT137" s="369" t="str">
        <f ca="1">+IF(OFFSET('Water Data'!$D$28,0,10*ROW('Water Data'!D131))="","",OFFSET('Water Data'!$D$28,0,10*ROW('Water Data'!D131)))</f>
        <v/>
      </c>
      <c r="BU137" s="369" t="str">
        <f ca="1">+IF(OFFSET('Water Data'!$D$29,0,10*ROW('Water Data'!D131))="","",OFFSET('Water Data'!$D$29,0,10*ROW('Water Data'!D131)))</f>
        <v/>
      </c>
      <c r="BV137" s="369" t="str">
        <f ca="1">+IF(OFFSET('Water Data'!$E$27,0,10*ROW('Water Data'!E131))="","",OFFSET('Water Data'!$E$27,0,10*ROW('Water Data'!E131)))</f>
        <v/>
      </c>
      <c r="BW137" s="369" t="str">
        <f ca="1">+IF(OFFSET('Water Data'!$E$28,0,10*ROW('Water Data'!E131))="","",OFFSET('Water Data'!$E$28,0,10*ROW('Water Data'!E131)))</f>
        <v/>
      </c>
      <c r="BX137" s="369" t="str">
        <f ca="1">+IF(OFFSET('Water Data'!$E$29,0,10*ROW('Water Data'!E131))="","",OFFSET('Water Data'!$E$29,0,10*ROW('Water Data'!E131)))</f>
        <v/>
      </c>
      <c r="BY137" s="369" t="str">
        <f ca="1">+IF(OFFSET('Water Data'!$F$27,0,10*ROW('Water Data'!F131))="","",OFFSET('Water Data'!$F$27,0,10*ROW('Water Data'!F131)))</f>
        <v/>
      </c>
      <c r="BZ137" s="369" t="str">
        <f ca="1">+IF(OFFSET('Water Data'!$F$28,0,10*ROW('Water Data'!F131))="","",OFFSET('Water Data'!$F$28,0,10*ROW('Water Data'!F131)))</f>
        <v/>
      </c>
      <c r="CA137" s="369" t="str">
        <f ca="1">+IF(OFFSET('Water Data'!$F$29,0,10*ROW('Water Data'!F131))="","",OFFSET('Water Data'!$F$29,0,10*ROW('Water Data'!F131)))</f>
        <v/>
      </c>
      <c r="CB137" s="369" t="str">
        <f ca="1">+IF(OFFSET('Water Data'!$G$27,0,10*ROW('Water Data'!G131))="","",OFFSET('Water Data'!$G$27,0,10*ROW('Water Data'!G131)))</f>
        <v/>
      </c>
      <c r="CC137" s="369" t="str">
        <f ca="1">+IF(OFFSET('Water Data'!$G$28,0,10*ROW('Water Data'!G131))="","",OFFSET('Water Data'!$G$28,0,10*ROW('Water Data'!G131)))</f>
        <v/>
      </c>
      <c r="CD137" s="369" t="str">
        <f ca="1">+IF(OFFSET('Water Data'!$G$29,0,10*ROW('Water Data'!G131))="","",OFFSET('Water Data'!$G$29,0,10*ROW('Water Data'!G131)))</f>
        <v/>
      </c>
      <c r="CE137" s="369" t="str">
        <f ca="1">+IF(OFFSET('Water Data'!$H$27,0,10*ROW('Water Data'!H131))="","",OFFSET('Water Data'!$H$27,0,10*ROW('Water Data'!H131)))</f>
        <v/>
      </c>
      <c r="CF137" s="369" t="str">
        <f ca="1">+IF(OFFSET('Water Data'!$H$28,0,10*ROW('Water Data'!H131))="","",OFFSET('Water Data'!$H$28,0,10*ROW('Water Data'!H131)))</f>
        <v/>
      </c>
      <c r="CG137" s="369" t="str">
        <f ca="1">+IF(OFFSET('Water Data'!$H$29,0,10*ROW('Water Data'!H131))="","",OFFSET('Water Data'!$H$29,0,10*ROW('Water Data'!H131)))</f>
        <v/>
      </c>
      <c r="CH137" s="369" t="str">
        <f ca="1">+IF(OFFSET('Water Data'!$I$27,0,10*ROW('Water Data'!I131))="","",OFFSET('Water Data'!$I$27,0,10*ROW('Water Data'!I131)))</f>
        <v/>
      </c>
      <c r="CI137" s="369" t="str">
        <f ca="1">+IF(OFFSET('Water Data'!$I$28,0,10*ROW('Water Data'!I131))="","",OFFSET('Water Data'!$I$28,0,10*ROW('Water Data'!I131)))</f>
        <v/>
      </c>
      <c r="CJ137" s="369" t="str">
        <f ca="1">+IF(OFFSET('Water Data'!$I$29,0,10*ROW('Water Data'!I131))="","",OFFSET('Water Data'!$I$29,0,10*ROW('Water Data'!I131)))</f>
        <v/>
      </c>
      <c r="CK137" s="369" t="str">
        <f ca="1">+IF(OFFSET('Sanitation Data'!$D$28,0,10*ROW('Sanitation Data'!D131))="","",OFFSET('Sanitation Data'!$D$28,0,10*ROW('Sanitation Data'!D131)))</f>
        <v/>
      </c>
      <c r="CL137" s="369" t="str">
        <f ca="1">+IF(OFFSET('Sanitation Data'!$D$29,0,10*ROW('Sanitation Data'!D131))="","",OFFSET('Sanitation Data'!$D$29,0,10*ROW('Sanitation Data'!D131)))</f>
        <v/>
      </c>
      <c r="CM137" s="369" t="str">
        <f ca="1">+IF(OFFSET('Sanitation Data'!$D$30,0,10*ROW('Sanitation Data'!D131))="","",OFFSET('Sanitation Data'!$D$30,0,10*ROW('Sanitation Data'!D131)))</f>
        <v/>
      </c>
      <c r="CN137" s="369" t="str">
        <f ca="1">+IF(OFFSET('Sanitation Data'!$D$31,0,10*ROW('Sanitation Data'!D131))="","",OFFSET('Sanitation Data'!$D$31,0,10*ROW('Sanitation Data'!D131)))</f>
        <v/>
      </c>
      <c r="CO137" s="369" t="str">
        <f ca="1">+IF(OFFSET('Sanitation Data'!$D$32,0,10*ROW('Sanitation Data'!D131))="","",OFFSET('Sanitation Data'!$D$32,0,10*ROW('Sanitation Data'!D131)))</f>
        <v/>
      </c>
      <c r="CP137" s="369" t="str">
        <f ca="1">+IF(OFFSET('Sanitation Data'!$E$28,0,10*ROW('Sanitation Data'!E131))="","",OFFSET('Sanitation Data'!$E$28,0,10*ROW('Sanitation Data'!E131)))</f>
        <v/>
      </c>
      <c r="CQ137" s="369" t="str">
        <f ca="1">+IF(OFFSET('Sanitation Data'!$E$29,0,10*ROW('Sanitation Data'!E131))="","",OFFSET('Sanitation Data'!$E$29,0,10*ROW('Sanitation Data'!E131)))</f>
        <v/>
      </c>
      <c r="CR137" s="369" t="str">
        <f ca="1">+IF(OFFSET('Sanitation Data'!$E$30,0,10*ROW('Sanitation Data'!E131))="","",OFFSET('Sanitation Data'!$E$30,0,10*ROW('Sanitation Data'!E131)))</f>
        <v/>
      </c>
      <c r="CS137" s="369" t="str">
        <f ca="1">+IF(OFFSET('Sanitation Data'!$E$31,0,10*ROW('Sanitation Data'!E131))="","",OFFSET('Sanitation Data'!$E$31,0,10*ROW('Sanitation Data'!E131)))</f>
        <v/>
      </c>
      <c r="CT137" s="369" t="str">
        <f ca="1">+IF(OFFSET('Sanitation Data'!$E$32,0,10*ROW('Sanitation Data'!E131))="","",OFFSET('Sanitation Data'!$E$32,0,10*ROW('Sanitation Data'!E131)))</f>
        <v/>
      </c>
      <c r="CU137" s="369" t="str">
        <f ca="1">+IF(OFFSET('Sanitation Data'!$F$28,0,10*ROW('Sanitation Data'!F131))="","",OFFSET('Sanitation Data'!$F$28,0,10*ROW('Sanitation Data'!F131)))</f>
        <v/>
      </c>
      <c r="CV137" s="369" t="str">
        <f ca="1">+IF(OFFSET('Sanitation Data'!$F$29,0,10*ROW('Sanitation Data'!F131))="","",OFFSET('Sanitation Data'!$F$29,0,10*ROW('Sanitation Data'!F131)))</f>
        <v/>
      </c>
      <c r="CW137" s="369" t="str">
        <f ca="1">+IF(OFFSET('Sanitation Data'!$F$30,0,10*ROW('Sanitation Data'!F131))="","",OFFSET('Sanitation Data'!$F$30,0,10*ROW('Sanitation Data'!F131)))</f>
        <v/>
      </c>
      <c r="CX137" s="369" t="str">
        <f ca="1">+IF(OFFSET('Sanitation Data'!$F$31,0,10*ROW('Sanitation Data'!F131))="","",OFFSET('Sanitation Data'!$F$31,0,10*ROW('Sanitation Data'!F131)))</f>
        <v/>
      </c>
      <c r="CY137" s="369" t="str">
        <f ca="1">+IF(OFFSET('Sanitation Data'!$F$32,0,10*ROW('Sanitation Data'!F131))="","",OFFSET('Sanitation Data'!$F$32,0,10*ROW('Sanitation Data'!F131)))</f>
        <v/>
      </c>
      <c r="CZ137" s="369" t="str">
        <f ca="1">+IF(OFFSET('Sanitation Data'!$G$28,0,10*ROW('Sanitation Data'!G131))="","",OFFSET('Sanitation Data'!$G$28,0,10*ROW('Sanitation Data'!G131)))</f>
        <v/>
      </c>
      <c r="DA137" s="369" t="str">
        <f ca="1">+IF(OFFSET('Sanitation Data'!$G$29,0,10*ROW('Sanitation Data'!G131))="","",OFFSET('Sanitation Data'!$G$29,0,10*ROW('Sanitation Data'!G131)))</f>
        <v/>
      </c>
      <c r="DB137" s="369" t="str">
        <f ca="1">+IF(OFFSET('Sanitation Data'!$G$30,0,10*ROW('Sanitation Data'!G131))="","",OFFSET('Sanitation Data'!$G$30,0,10*ROW('Sanitation Data'!G131)))</f>
        <v/>
      </c>
      <c r="DC137" s="369" t="str">
        <f ca="1">+IF(OFFSET('Sanitation Data'!$G$31,0,10*ROW('Sanitation Data'!G131))="","",OFFSET('Sanitation Data'!$G$31,0,10*ROW('Sanitation Data'!G131)))</f>
        <v/>
      </c>
      <c r="DD137" s="369" t="str">
        <f ca="1">+IF(OFFSET('Sanitation Data'!$G$32,0,10*ROW('Sanitation Data'!G131))="","",OFFSET('Sanitation Data'!$G$32,0,10*ROW('Sanitation Data'!G131)))</f>
        <v/>
      </c>
      <c r="DE137" s="369" t="str">
        <f ca="1">+IF(OFFSET('Sanitation Data'!$H$28,0,10*ROW('Sanitation Data'!H131))="","",OFFSET('Sanitation Data'!$H$28,0,10*ROW('Sanitation Data'!H131)))</f>
        <v/>
      </c>
      <c r="DF137" s="369" t="str">
        <f ca="1">+IF(OFFSET('Sanitation Data'!$H$29,0,10*ROW('Sanitation Data'!H131))="","",OFFSET('Sanitation Data'!$H$29,0,10*ROW('Sanitation Data'!H131)))</f>
        <v/>
      </c>
      <c r="DG137" s="369" t="str">
        <f ca="1">+IF(OFFSET('Sanitation Data'!$H$30,0,10*ROW('Sanitation Data'!H131))="","",OFFSET('Sanitation Data'!$H$30,0,10*ROW('Sanitation Data'!H131)))</f>
        <v/>
      </c>
      <c r="DH137" s="369" t="str">
        <f ca="1">+IF(OFFSET('Sanitation Data'!$H$31,0,10*ROW('Sanitation Data'!H131))="","",OFFSET('Sanitation Data'!$H$31,0,10*ROW('Sanitation Data'!H131)))</f>
        <v/>
      </c>
      <c r="DI137" s="369" t="str">
        <f ca="1">+IF(OFFSET('Sanitation Data'!$H$32,0,10*ROW('Sanitation Data'!H131))="","",OFFSET('Sanitation Data'!$H$32,0,10*ROW('Sanitation Data'!H131)))</f>
        <v/>
      </c>
      <c r="DJ137" s="369" t="str">
        <f ca="1">+IF(OFFSET('Sanitation Data'!$I$28,0,10*ROW('Sanitation Data'!I131))="","",OFFSET('Sanitation Data'!$I$28,0,10*ROW('Sanitation Data'!I131)))</f>
        <v/>
      </c>
      <c r="DK137" s="369" t="str">
        <f ca="1">+IF(OFFSET('Sanitation Data'!$I$29,0,10*ROW('Sanitation Data'!I131))="","",OFFSET('Sanitation Data'!$I$29,0,10*ROW('Sanitation Data'!I131)))</f>
        <v/>
      </c>
      <c r="DL137" s="369" t="str">
        <f ca="1">+IF(OFFSET('Sanitation Data'!$I$30,0,10*ROW('Sanitation Data'!I131))="","",OFFSET('Sanitation Data'!$I$30,0,10*ROW('Sanitation Data'!I131)))</f>
        <v/>
      </c>
      <c r="DM137" s="369" t="str">
        <f ca="1">+IF(OFFSET('Sanitation Data'!$I$31,0,10*ROW('Sanitation Data'!I131))="","",OFFSET('Sanitation Data'!$I$31,0,10*ROW('Sanitation Data'!I131)))</f>
        <v/>
      </c>
      <c r="DN137" s="369" t="str">
        <f ca="1">+IF(OFFSET('Sanitation Data'!$I$32,0,10*ROW('Sanitation Data'!I131))="","",OFFSET('Sanitation Data'!$I$32,0,10*ROW('Sanitation Data'!I131)))</f>
        <v/>
      </c>
      <c r="DO137" s="369" t="str">
        <f ca="1">+IF(OFFSET('Hygiene Data'!$D$11,0,10*ROW('Hygiene Data'!D131))="","",OFFSET('Hygiene Data'!$D$11,0,10*ROW('Hygiene Data'!D131)))</f>
        <v/>
      </c>
      <c r="DP137" s="369" t="str">
        <f ca="1">+IF(OFFSET('Hygiene Data'!$D$12,0,10*ROW('Hygiene Data'!D131))="","",OFFSET('Hygiene Data'!$D$12,0,10*ROW('Hygiene Data'!D131)))</f>
        <v/>
      </c>
      <c r="DQ137" s="369" t="str">
        <f ca="1">+IF(OFFSET('Hygiene Data'!$D$13,0,10*ROW('Hygiene Data'!D131))="","",OFFSET('Hygiene Data'!$D$13,0,10*ROW('Hygiene Data'!D131)))</f>
        <v/>
      </c>
      <c r="DR137" s="369" t="str">
        <f ca="1">+IF(OFFSET('Hygiene Data'!$E$11,0,10*ROW('Hygiene Data'!E131))="","",OFFSET('Hygiene Data'!$E$11,0,10*ROW('Hygiene Data'!E131)))</f>
        <v/>
      </c>
      <c r="DS137" s="369" t="str">
        <f ca="1">+IF(OFFSET('Hygiene Data'!$E$12,0,10*ROW('Hygiene Data'!E131))="","",OFFSET('Hygiene Data'!$E$12,0,10*ROW('Hygiene Data'!E131)))</f>
        <v/>
      </c>
      <c r="DT137" s="369" t="str">
        <f ca="1">+IF(OFFSET('Hygiene Data'!$E$13,0,10*ROW('Hygiene Data'!E131))="","",OFFSET('Hygiene Data'!$E$13,0,10*ROW('Hygiene Data'!E131)))</f>
        <v/>
      </c>
      <c r="DU137" s="369" t="str">
        <f ca="1">+IF(OFFSET('Hygiene Data'!$F$11,0,10*ROW('Hygiene Data'!F131))="","",OFFSET('Hygiene Data'!$F$11,0,10*ROW('Hygiene Data'!F131)))</f>
        <v/>
      </c>
      <c r="DV137" s="369" t="str">
        <f ca="1">+IF(OFFSET('Hygiene Data'!$F$12,0,10*ROW('Hygiene Data'!F131))="","",OFFSET('Hygiene Data'!$F$12,0,10*ROW('Hygiene Data'!F131)))</f>
        <v/>
      </c>
      <c r="DW137" s="369" t="str">
        <f ca="1">+IF(OFFSET('Hygiene Data'!$F$13,0,10*ROW('Hygiene Data'!F131))="","",OFFSET('Hygiene Data'!$F$13,0,10*ROW('Hygiene Data'!F131)))</f>
        <v/>
      </c>
      <c r="DX137" s="369" t="str">
        <f ca="1">+IF(OFFSET('Hygiene Data'!$G$11,0,10*ROW('Hygiene Data'!G131))="","",OFFSET('Hygiene Data'!$G$11,0,10*ROW('Hygiene Data'!G131)))</f>
        <v/>
      </c>
      <c r="DY137" s="369" t="str">
        <f ca="1">+IF(OFFSET('Hygiene Data'!$G$12,0,10*ROW('Hygiene Data'!G131))="","",OFFSET('Hygiene Data'!$G$12,0,10*ROW('Hygiene Data'!G131)))</f>
        <v/>
      </c>
      <c r="DZ137" s="369" t="str">
        <f ca="1">+IF(OFFSET('Hygiene Data'!$G$13,0,10*ROW('Hygiene Data'!G131))="","",OFFSET('Hygiene Data'!$G$13,0,10*ROW('Hygiene Data'!G131)))</f>
        <v/>
      </c>
      <c r="EA137" s="369" t="str">
        <f ca="1">+IF(OFFSET('Hygiene Data'!$H$11,0,10*ROW('Hygiene Data'!H131))="","",OFFSET('Hygiene Data'!$H$11,0,10*ROW('Hygiene Data'!H131)))</f>
        <v/>
      </c>
      <c r="EB137" s="369" t="str">
        <f ca="1">+IF(OFFSET('Hygiene Data'!$H$12,0,10*ROW('Hygiene Data'!H131))="","",OFFSET('Hygiene Data'!$H$12,0,10*ROW('Hygiene Data'!H131)))</f>
        <v/>
      </c>
      <c r="EC137" s="369" t="str">
        <f ca="1">+IF(OFFSET('Hygiene Data'!$H$13,0,10*ROW('Hygiene Data'!H131))="","",OFFSET('Hygiene Data'!$H$13,0,10*ROW('Hygiene Data'!H131)))</f>
        <v/>
      </c>
      <c r="ED137" s="369" t="str">
        <f ca="1">+IF(OFFSET('Hygiene Data'!$I$11,0,10*ROW('Hygiene Data'!I131))="","",OFFSET('Hygiene Data'!$I$11,0,10*ROW('Hygiene Data'!I131)))</f>
        <v/>
      </c>
      <c r="EE137" s="369" t="str">
        <f ca="1">+IF(OFFSET('Hygiene Data'!$I$12,0,10*ROW('Hygiene Data'!I131))="","",OFFSET('Hygiene Data'!$I$12,0,10*ROW('Hygiene Data'!I131)))</f>
        <v/>
      </c>
      <c r="EF137" s="369" t="str">
        <f ca="1">+IF(OFFSET('Hygiene Data'!$I$13,0,10*ROW('Hygiene Data'!I131))="","",OFFSET('Hygiene Data'!$I$13,0,10*ROW('Hygiene Data'!I131)))</f>
        <v/>
      </c>
    </row>
    <row r="138" spans="1:136" x14ac:dyDescent="0.25">
      <c r="A138" s="478" t="str">
        <f ca="1">+IF(OFFSET('Water Data'!$B$2,0,10*ROW('Water Data'!E132))="","",OFFSET('Water Data'!$B$2,0,10*ROW('Water Data'!E132)))</f>
        <v/>
      </c>
      <c r="B138" s="47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5" t="str">
        <f t="shared" ca="1" si="2"/>
        <v/>
      </c>
      <c r="D138" s="50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9" t="str">
        <f ca="1">+IF(OFFSET('Water Data'!$D$27,0,10*ROW('Water Data'!D132))="","",OFFSET('Water Data'!$D$27,0,10*ROW('Water Data'!D132)))</f>
        <v/>
      </c>
      <c r="BT138" s="369" t="str">
        <f ca="1">+IF(OFFSET('Water Data'!$D$28,0,10*ROW('Water Data'!D132))="","",OFFSET('Water Data'!$D$28,0,10*ROW('Water Data'!D132)))</f>
        <v/>
      </c>
      <c r="BU138" s="369" t="str">
        <f ca="1">+IF(OFFSET('Water Data'!$D$29,0,10*ROW('Water Data'!D132))="","",OFFSET('Water Data'!$D$29,0,10*ROW('Water Data'!D132)))</f>
        <v/>
      </c>
      <c r="BV138" s="369" t="str">
        <f ca="1">+IF(OFFSET('Water Data'!$E$27,0,10*ROW('Water Data'!E132))="","",OFFSET('Water Data'!$E$27,0,10*ROW('Water Data'!E132)))</f>
        <v/>
      </c>
      <c r="BW138" s="369" t="str">
        <f ca="1">+IF(OFFSET('Water Data'!$E$28,0,10*ROW('Water Data'!E132))="","",OFFSET('Water Data'!$E$28,0,10*ROW('Water Data'!E132)))</f>
        <v/>
      </c>
      <c r="BX138" s="369" t="str">
        <f ca="1">+IF(OFFSET('Water Data'!$E$29,0,10*ROW('Water Data'!E132))="","",OFFSET('Water Data'!$E$29,0,10*ROW('Water Data'!E132)))</f>
        <v/>
      </c>
      <c r="BY138" s="369" t="str">
        <f ca="1">+IF(OFFSET('Water Data'!$F$27,0,10*ROW('Water Data'!F132))="","",OFFSET('Water Data'!$F$27,0,10*ROW('Water Data'!F132)))</f>
        <v/>
      </c>
      <c r="BZ138" s="369" t="str">
        <f ca="1">+IF(OFFSET('Water Data'!$F$28,0,10*ROW('Water Data'!F132))="","",OFFSET('Water Data'!$F$28,0,10*ROW('Water Data'!F132)))</f>
        <v/>
      </c>
      <c r="CA138" s="369" t="str">
        <f ca="1">+IF(OFFSET('Water Data'!$F$29,0,10*ROW('Water Data'!F132))="","",OFFSET('Water Data'!$F$29,0,10*ROW('Water Data'!F132)))</f>
        <v/>
      </c>
      <c r="CB138" s="369" t="str">
        <f ca="1">+IF(OFFSET('Water Data'!$G$27,0,10*ROW('Water Data'!G132))="","",OFFSET('Water Data'!$G$27,0,10*ROW('Water Data'!G132)))</f>
        <v/>
      </c>
      <c r="CC138" s="369" t="str">
        <f ca="1">+IF(OFFSET('Water Data'!$G$28,0,10*ROW('Water Data'!G132))="","",OFFSET('Water Data'!$G$28,0,10*ROW('Water Data'!G132)))</f>
        <v/>
      </c>
      <c r="CD138" s="369" t="str">
        <f ca="1">+IF(OFFSET('Water Data'!$G$29,0,10*ROW('Water Data'!G132))="","",OFFSET('Water Data'!$G$29,0,10*ROW('Water Data'!G132)))</f>
        <v/>
      </c>
      <c r="CE138" s="369" t="str">
        <f ca="1">+IF(OFFSET('Water Data'!$H$27,0,10*ROW('Water Data'!H132))="","",OFFSET('Water Data'!$H$27,0,10*ROW('Water Data'!H132)))</f>
        <v/>
      </c>
      <c r="CF138" s="369" t="str">
        <f ca="1">+IF(OFFSET('Water Data'!$H$28,0,10*ROW('Water Data'!H132))="","",OFFSET('Water Data'!$H$28,0,10*ROW('Water Data'!H132)))</f>
        <v/>
      </c>
      <c r="CG138" s="369" t="str">
        <f ca="1">+IF(OFFSET('Water Data'!$H$29,0,10*ROW('Water Data'!H132))="","",OFFSET('Water Data'!$H$29,0,10*ROW('Water Data'!H132)))</f>
        <v/>
      </c>
      <c r="CH138" s="369" t="str">
        <f ca="1">+IF(OFFSET('Water Data'!$I$27,0,10*ROW('Water Data'!I132))="","",OFFSET('Water Data'!$I$27,0,10*ROW('Water Data'!I132)))</f>
        <v/>
      </c>
      <c r="CI138" s="369" t="str">
        <f ca="1">+IF(OFFSET('Water Data'!$I$28,0,10*ROW('Water Data'!I132))="","",OFFSET('Water Data'!$I$28,0,10*ROW('Water Data'!I132)))</f>
        <v/>
      </c>
      <c r="CJ138" s="369" t="str">
        <f ca="1">+IF(OFFSET('Water Data'!$I$29,0,10*ROW('Water Data'!I132))="","",OFFSET('Water Data'!$I$29,0,10*ROW('Water Data'!I132)))</f>
        <v/>
      </c>
      <c r="CK138" s="369" t="str">
        <f ca="1">+IF(OFFSET('Sanitation Data'!$D$28,0,10*ROW('Sanitation Data'!D132))="","",OFFSET('Sanitation Data'!$D$28,0,10*ROW('Sanitation Data'!D132)))</f>
        <v/>
      </c>
      <c r="CL138" s="369" t="str">
        <f ca="1">+IF(OFFSET('Sanitation Data'!$D$29,0,10*ROW('Sanitation Data'!D132))="","",OFFSET('Sanitation Data'!$D$29,0,10*ROW('Sanitation Data'!D132)))</f>
        <v/>
      </c>
      <c r="CM138" s="369" t="str">
        <f ca="1">+IF(OFFSET('Sanitation Data'!$D$30,0,10*ROW('Sanitation Data'!D132))="","",OFFSET('Sanitation Data'!$D$30,0,10*ROW('Sanitation Data'!D132)))</f>
        <v/>
      </c>
      <c r="CN138" s="369" t="str">
        <f ca="1">+IF(OFFSET('Sanitation Data'!$D$31,0,10*ROW('Sanitation Data'!D132))="","",OFFSET('Sanitation Data'!$D$31,0,10*ROW('Sanitation Data'!D132)))</f>
        <v/>
      </c>
      <c r="CO138" s="369" t="str">
        <f ca="1">+IF(OFFSET('Sanitation Data'!$D$32,0,10*ROW('Sanitation Data'!D132))="","",OFFSET('Sanitation Data'!$D$32,0,10*ROW('Sanitation Data'!D132)))</f>
        <v/>
      </c>
      <c r="CP138" s="369" t="str">
        <f ca="1">+IF(OFFSET('Sanitation Data'!$E$28,0,10*ROW('Sanitation Data'!E132))="","",OFFSET('Sanitation Data'!$E$28,0,10*ROW('Sanitation Data'!E132)))</f>
        <v/>
      </c>
      <c r="CQ138" s="369" t="str">
        <f ca="1">+IF(OFFSET('Sanitation Data'!$E$29,0,10*ROW('Sanitation Data'!E132))="","",OFFSET('Sanitation Data'!$E$29,0,10*ROW('Sanitation Data'!E132)))</f>
        <v/>
      </c>
      <c r="CR138" s="369" t="str">
        <f ca="1">+IF(OFFSET('Sanitation Data'!$E$30,0,10*ROW('Sanitation Data'!E132))="","",OFFSET('Sanitation Data'!$E$30,0,10*ROW('Sanitation Data'!E132)))</f>
        <v/>
      </c>
      <c r="CS138" s="369" t="str">
        <f ca="1">+IF(OFFSET('Sanitation Data'!$E$31,0,10*ROW('Sanitation Data'!E132))="","",OFFSET('Sanitation Data'!$E$31,0,10*ROW('Sanitation Data'!E132)))</f>
        <v/>
      </c>
      <c r="CT138" s="369" t="str">
        <f ca="1">+IF(OFFSET('Sanitation Data'!$E$32,0,10*ROW('Sanitation Data'!E132))="","",OFFSET('Sanitation Data'!$E$32,0,10*ROW('Sanitation Data'!E132)))</f>
        <v/>
      </c>
      <c r="CU138" s="369" t="str">
        <f ca="1">+IF(OFFSET('Sanitation Data'!$F$28,0,10*ROW('Sanitation Data'!F132))="","",OFFSET('Sanitation Data'!$F$28,0,10*ROW('Sanitation Data'!F132)))</f>
        <v/>
      </c>
      <c r="CV138" s="369" t="str">
        <f ca="1">+IF(OFFSET('Sanitation Data'!$F$29,0,10*ROW('Sanitation Data'!F132))="","",OFFSET('Sanitation Data'!$F$29,0,10*ROW('Sanitation Data'!F132)))</f>
        <v/>
      </c>
      <c r="CW138" s="369" t="str">
        <f ca="1">+IF(OFFSET('Sanitation Data'!$F$30,0,10*ROW('Sanitation Data'!F132))="","",OFFSET('Sanitation Data'!$F$30,0,10*ROW('Sanitation Data'!F132)))</f>
        <v/>
      </c>
      <c r="CX138" s="369" t="str">
        <f ca="1">+IF(OFFSET('Sanitation Data'!$F$31,0,10*ROW('Sanitation Data'!F132))="","",OFFSET('Sanitation Data'!$F$31,0,10*ROW('Sanitation Data'!F132)))</f>
        <v/>
      </c>
      <c r="CY138" s="369" t="str">
        <f ca="1">+IF(OFFSET('Sanitation Data'!$F$32,0,10*ROW('Sanitation Data'!F132))="","",OFFSET('Sanitation Data'!$F$32,0,10*ROW('Sanitation Data'!F132)))</f>
        <v/>
      </c>
      <c r="CZ138" s="369" t="str">
        <f ca="1">+IF(OFFSET('Sanitation Data'!$G$28,0,10*ROW('Sanitation Data'!G132))="","",OFFSET('Sanitation Data'!$G$28,0,10*ROW('Sanitation Data'!G132)))</f>
        <v/>
      </c>
      <c r="DA138" s="369" t="str">
        <f ca="1">+IF(OFFSET('Sanitation Data'!$G$29,0,10*ROW('Sanitation Data'!G132))="","",OFFSET('Sanitation Data'!$G$29,0,10*ROW('Sanitation Data'!G132)))</f>
        <v/>
      </c>
      <c r="DB138" s="369" t="str">
        <f ca="1">+IF(OFFSET('Sanitation Data'!$G$30,0,10*ROW('Sanitation Data'!G132))="","",OFFSET('Sanitation Data'!$G$30,0,10*ROW('Sanitation Data'!G132)))</f>
        <v/>
      </c>
      <c r="DC138" s="369" t="str">
        <f ca="1">+IF(OFFSET('Sanitation Data'!$G$31,0,10*ROW('Sanitation Data'!G132))="","",OFFSET('Sanitation Data'!$G$31,0,10*ROW('Sanitation Data'!G132)))</f>
        <v/>
      </c>
      <c r="DD138" s="369" t="str">
        <f ca="1">+IF(OFFSET('Sanitation Data'!$G$32,0,10*ROW('Sanitation Data'!G132))="","",OFFSET('Sanitation Data'!$G$32,0,10*ROW('Sanitation Data'!G132)))</f>
        <v/>
      </c>
      <c r="DE138" s="369" t="str">
        <f ca="1">+IF(OFFSET('Sanitation Data'!$H$28,0,10*ROW('Sanitation Data'!H132))="","",OFFSET('Sanitation Data'!$H$28,0,10*ROW('Sanitation Data'!H132)))</f>
        <v/>
      </c>
      <c r="DF138" s="369" t="str">
        <f ca="1">+IF(OFFSET('Sanitation Data'!$H$29,0,10*ROW('Sanitation Data'!H132))="","",OFFSET('Sanitation Data'!$H$29,0,10*ROW('Sanitation Data'!H132)))</f>
        <v/>
      </c>
      <c r="DG138" s="369" t="str">
        <f ca="1">+IF(OFFSET('Sanitation Data'!$H$30,0,10*ROW('Sanitation Data'!H132))="","",OFFSET('Sanitation Data'!$H$30,0,10*ROW('Sanitation Data'!H132)))</f>
        <v/>
      </c>
      <c r="DH138" s="369" t="str">
        <f ca="1">+IF(OFFSET('Sanitation Data'!$H$31,0,10*ROW('Sanitation Data'!H132))="","",OFFSET('Sanitation Data'!$H$31,0,10*ROW('Sanitation Data'!H132)))</f>
        <v/>
      </c>
      <c r="DI138" s="369" t="str">
        <f ca="1">+IF(OFFSET('Sanitation Data'!$H$32,0,10*ROW('Sanitation Data'!H132))="","",OFFSET('Sanitation Data'!$H$32,0,10*ROW('Sanitation Data'!H132)))</f>
        <v/>
      </c>
      <c r="DJ138" s="369" t="str">
        <f ca="1">+IF(OFFSET('Sanitation Data'!$I$28,0,10*ROW('Sanitation Data'!I132))="","",OFFSET('Sanitation Data'!$I$28,0,10*ROW('Sanitation Data'!I132)))</f>
        <v/>
      </c>
      <c r="DK138" s="369" t="str">
        <f ca="1">+IF(OFFSET('Sanitation Data'!$I$29,0,10*ROW('Sanitation Data'!I132))="","",OFFSET('Sanitation Data'!$I$29,0,10*ROW('Sanitation Data'!I132)))</f>
        <v/>
      </c>
      <c r="DL138" s="369" t="str">
        <f ca="1">+IF(OFFSET('Sanitation Data'!$I$30,0,10*ROW('Sanitation Data'!I132))="","",OFFSET('Sanitation Data'!$I$30,0,10*ROW('Sanitation Data'!I132)))</f>
        <v/>
      </c>
      <c r="DM138" s="369" t="str">
        <f ca="1">+IF(OFFSET('Sanitation Data'!$I$31,0,10*ROW('Sanitation Data'!I132))="","",OFFSET('Sanitation Data'!$I$31,0,10*ROW('Sanitation Data'!I132)))</f>
        <v/>
      </c>
      <c r="DN138" s="369" t="str">
        <f ca="1">+IF(OFFSET('Sanitation Data'!$I$32,0,10*ROW('Sanitation Data'!I132))="","",OFFSET('Sanitation Data'!$I$32,0,10*ROW('Sanitation Data'!I132)))</f>
        <v/>
      </c>
      <c r="DO138" s="369" t="str">
        <f ca="1">+IF(OFFSET('Hygiene Data'!$D$11,0,10*ROW('Hygiene Data'!D132))="","",OFFSET('Hygiene Data'!$D$11,0,10*ROW('Hygiene Data'!D132)))</f>
        <v/>
      </c>
      <c r="DP138" s="369" t="str">
        <f ca="1">+IF(OFFSET('Hygiene Data'!$D$12,0,10*ROW('Hygiene Data'!D132))="","",OFFSET('Hygiene Data'!$D$12,0,10*ROW('Hygiene Data'!D132)))</f>
        <v/>
      </c>
      <c r="DQ138" s="369" t="str">
        <f ca="1">+IF(OFFSET('Hygiene Data'!$D$13,0,10*ROW('Hygiene Data'!D132))="","",OFFSET('Hygiene Data'!$D$13,0,10*ROW('Hygiene Data'!D132)))</f>
        <v/>
      </c>
      <c r="DR138" s="369" t="str">
        <f ca="1">+IF(OFFSET('Hygiene Data'!$E$11,0,10*ROW('Hygiene Data'!E132))="","",OFFSET('Hygiene Data'!$E$11,0,10*ROW('Hygiene Data'!E132)))</f>
        <v/>
      </c>
      <c r="DS138" s="369" t="str">
        <f ca="1">+IF(OFFSET('Hygiene Data'!$E$12,0,10*ROW('Hygiene Data'!E132))="","",OFFSET('Hygiene Data'!$E$12,0,10*ROW('Hygiene Data'!E132)))</f>
        <v/>
      </c>
      <c r="DT138" s="369" t="str">
        <f ca="1">+IF(OFFSET('Hygiene Data'!$E$13,0,10*ROW('Hygiene Data'!E132))="","",OFFSET('Hygiene Data'!$E$13,0,10*ROW('Hygiene Data'!E132)))</f>
        <v/>
      </c>
      <c r="DU138" s="369" t="str">
        <f ca="1">+IF(OFFSET('Hygiene Data'!$F$11,0,10*ROW('Hygiene Data'!F132))="","",OFFSET('Hygiene Data'!$F$11,0,10*ROW('Hygiene Data'!F132)))</f>
        <v/>
      </c>
      <c r="DV138" s="369" t="str">
        <f ca="1">+IF(OFFSET('Hygiene Data'!$F$12,0,10*ROW('Hygiene Data'!F132))="","",OFFSET('Hygiene Data'!$F$12,0,10*ROW('Hygiene Data'!F132)))</f>
        <v/>
      </c>
      <c r="DW138" s="369" t="str">
        <f ca="1">+IF(OFFSET('Hygiene Data'!$F$13,0,10*ROW('Hygiene Data'!F132))="","",OFFSET('Hygiene Data'!$F$13,0,10*ROW('Hygiene Data'!F132)))</f>
        <v/>
      </c>
      <c r="DX138" s="369" t="str">
        <f ca="1">+IF(OFFSET('Hygiene Data'!$G$11,0,10*ROW('Hygiene Data'!G132))="","",OFFSET('Hygiene Data'!$G$11,0,10*ROW('Hygiene Data'!G132)))</f>
        <v/>
      </c>
      <c r="DY138" s="369" t="str">
        <f ca="1">+IF(OFFSET('Hygiene Data'!$G$12,0,10*ROW('Hygiene Data'!G132))="","",OFFSET('Hygiene Data'!$G$12,0,10*ROW('Hygiene Data'!G132)))</f>
        <v/>
      </c>
      <c r="DZ138" s="369" t="str">
        <f ca="1">+IF(OFFSET('Hygiene Data'!$G$13,0,10*ROW('Hygiene Data'!G132))="","",OFFSET('Hygiene Data'!$G$13,0,10*ROW('Hygiene Data'!G132)))</f>
        <v/>
      </c>
      <c r="EA138" s="369" t="str">
        <f ca="1">+IF(OFFSET('Hygiene Data'!$H$11,0,10*ROW('Hygiene Data'!H132))="","",OFFSET('Hygiene Data'!$H$11,0,10*ROW('Hygiene Data'!H132)))</f>
        <v/>
      </c>
      <c r="EB138" s="369" t="str">
        <f ca="1">+IF(OFFSET('Hygiene Data'!$H$12,0,10*ROW('Hygiene Data'!H132))="","",OFFSET('Hygiene Data'!$H$12,0,10*ROW('Hygiene Data'!H132)))</f>
        <v/>
      </c>
      <c r="EC138" s="369" t="str">
        <f ca="1">+IF(OFFSET('Hygiene Data'!$H$13,0,10*ROW('Hygiene Data'!H132))="","",OFFSET('Hygiene Data'!$H$13,0,10*ROW('Hygiene Data'!H132)))</f>
        <v/>
      </c>
      <c r="ED138" s="369" t="str">
        <f ca="1">+IF(OFFSET('Hygiene Data'!$I$11,0,10*ROW('Hygiene Data'!I132))="","",OFFSET('Hygiene Data'!$I$11,0,10*ROW('Hygiene Data'!I132)))</f>
        <v/>
      </c>
      <c r="EE138" s="369" t="str">
        <f ca="1">+IF(OFFSET('Hygiene Data'!$I$12,0,10*ROW('Hygiene Data'!I132))="","",OFFSET('Hygiene Data'!$I$12,0,10*ROW('Hygiene Data'!I132)))</f>
        <v/>
      </c>
      <c r="EF138" s="369" t="str">
        <f ca="1">+IF(OFFSET('Hygiene Data'!$I$13,0,10*ROW('Hygiene Data'!I132))="","",OFFSET('Hygiene Data'!$I$13,0,10*ROW('Hygiene Data'!I132)))</f>
        <v/>
      </c>
    </row>
    <row r="139" spans="1:136" x14ac:dyDescent="0.25">
      <c r="A139" s="478" t="str">
        <f ca="1">+IF(OFFSET('Water Data'!$B$2,0,10*ROW('Water Data'!E133))="","",OFFSET('Water Data'!$B$2,0,10*ROW('Water Data'!E133)))</f>
        <v/>
      </c>
      <c r="B139" s="47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5" t="str">
        <f t="shared" ca="1" si="2"/>
        <v/>
      </c>
      <c r="D139" s="50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9" t="str">
        <f ca="1">+IF(OFFSET('Water Data'!$D$27,0,10*ROW('Water Data'!D133))="","",OFFSET('Water Data'!$D$27,0,10*ROW('Water Data'!D133)))</f>
        <v/>
      </c>
      <c r="BT139" s="369" t="str">
        <f ca="1">+IF(OFFSET('Water Data'!$D$28,0,10*ROW('Water Data'!D133))="","",OFFSET('Water Data'!$D$28,0,10*ROW('Water Data'!D133)))</f>
        <v/>
      </c>
      <c r="BU139" s="369" t="str">
        <f ca="1">+IF(OFFSET('Water Data'!$D$29,0,10*ROW('Water Data'!D133))="","",OFFSET('Water Data'!$D$29,0,10*ROW('Water Data'!D133)))</f>
        <v/>
      </c>
      <c r="BV139" s="369" t="str">
        <f ca="1">+IF(OFFSET('Water Data'!$E$27,0,10*ROW('Water Data'!E133))="","",OFFSET('Water Data'!$E$27,0,10*ROW('Water Data'!E133)))</f>
        <v/>
      </c>
      <c r="BW139" s="369" t="str">
        <f ca="1">+IF(OFFSET('Water Data'!$E$28,0,10*ROW('Water Data'!E133))="","",OFFSET('Water Data'!$E$28,0,10*ROW('Water Data'!E133)))</f>
        <v/>
      </c>
      <c r="BX139" s="369" t="str">
        <f ca="1">+IF(OFFSET('Water Data'!$E$29,0,10*ROW('Water Data'!E133))="","",OFFSET('Water Data'!$E$29,0,10*ROW('Water Data'!E133)))</f>
        <v/>
      </c>
      <c r="BY139" s="369" t="str">
        <f ca="1">+IF(OFFSET('Water Data'!$F$27,0,10*ROW('Water Data'!F133))="","",OFFSET('Water Data'!$F$27,0,10*ROW('Water Data'!F133)))</f>
        <v/>
      </c>
      <c r="BZ139" s="369" t="str">
        <f ca="1">+IF(OFFSET('Water Data'!$F$28,0,10*ROW('Water Data'!F133))="","",OFFSET('Water Data'!$F$28,0,10*ROW('Water Data'!F133)))</f>
        <v/>
      </c>
      <c r="CA139" s="369" t="str">
        <f ca="1">+IF(OFFSET('Water Data'!$F$29,0,10*ROW('Water Data'!F133))="","",OFFSET('Water Data'!$F$29,0,10*ROW('Water Data'!F133)))</f>
        <v/>
      </c>
      <c r="CB139" s="369" t="str">
        <f ca="1">+IF(OFFSET('Water Data'!$G$27,0,10*ROW('Water Data'!G133))="","",OFFSET('Water Data'!$G$27,0,10*ROW('Water Data'!G133)))</f>
        <v/>
      </c>
      <c r="CC139" s="369" t="str">
        <f ca="1">+IF(OFFSET('Water Data'!$G$28,0,10*ROW('Water Data'!G133))="","",OFFSET('Water Data'!$G$28,0,10*ROW('Water Data'!G133)))</f>
        <v/>
      </c>
      <c r="CD139" s="369" t="str">
        <f ca="1">+IF(OFFSET('Water Data'!$G$29,0,10*ROW('Water Data'!G133))="","",OFFSET('Water Data'!$G$29,0,10*ROW('Water Data'!G133)))</f>
        <v/>
      </c>
      <c r="CE139" s="369" t="str">
        <f ca="1">+IF(OFFSET('Water Data'!$H$27,0,10*ROW('Water Data'!H133))="","",OFFSET('Water Data'!$H$27,0,10*ROW('Water Data'!H133)))</f>
        <v/>
      </c>
      <c r="CF139" s="369" t="str">
        <f ca="1">+IF(OFFSET('Water Data'!$H$28,0,10*ROW('Water Data'!H133))="","",OFFSET('Water Data'!$H$28,0,10*ROW('Water Data'!H133)))</f>
        <v/>
      </c>
      <c r="CG139" s="369" t="str">
        <f ca="1">+IF(OFFSET('Water Data'!$H$29,0,10*ROW('Water Data'!H133))="","",OFFSET('Water Data'!$H$29,0,10*ROW('Water Data'!H133)))</f>
        <v/>
      </c>
      <c r="CH139" s="369" t="str">
        <f ca="1">+IF(OFFSET('Water Data'!$I$27,0,10*ROW('Water Data'!I133))="","",OFFSET('Water Data'!$I$27,0,10*ROW('Water Data'!I133)))</f>
        <v/>
      </c>
      <c r="CI139" s="369" t="str">
        <f ca="1">+IF(OFFSET('Water Data'!$I$28,0,10*ROW('Water Data'!I133))="","",OFFSET('Water Data'!$I$28,0,10*ROW('Water Data'!I133)))</f>
        <v/>
      </c>
      <c r="CJ139" s="369" t="str">
        <f ca="1">+IF(OFFSET('Water Data'!$I$29,0,10*ROW('Water Data'!I133))="","",OFFSET('Water Data'!$I$29,0,10*ROW('Water Data'!I133)))</f>
        <v/>
      </c>
      <c r="CK139" s="369" t="str">
        <f ca="1">+IF(OFFSET('Sanitation Data'!$D$28,0,10*ROW('Sanitation Data'!D133))="","",OFFSET('Sanitation Data'!$D$28,0,10*ROW('Sanitation Data'!D133)))</f>
        <v/>
      </c>
      <c r="CL139" s="369" t="str">
        <f ca="1">+IF(OFFSET('Sanitation Data'!$D$29,0,10*ROW('Sanitation Data'!D133))="","",OFFSET('Sanitation Data'!$D$29,0,10*ROW('Sanitation Data'!D133)))</f>
        <v/>
      </c>
      <c r="CM139" s="369" t="str">
        <f ca="1">+IF(OFFSET('Sanitation Data'!$D$30,0,10*ROW('Sanitation Data'!D133))="","",OFFSET('Sanitation Data'!$D$30,0,10*ROW('Sanitation Data'!D133)))</f>
        <v/>
      </c>
      <c r="CN139" s="369" t="str">
        <f ca="1">+IF(OFFSET('Sanitation Data'!$D$31,0,10*ROW('Sanitation Data'!D133))="","",OFFSET('Sanitation Data'!$D$31,0,10*ROW('Sanitation Data'!D133)))</f>
        <v/>
      </c>
      <c r="CO139" s="369" t="str">
        <f ca="1">+IF(OFFSET('Sanitation Data'!$D$32,0,10*ROW('Sanitation Data'!D133))="","",OFFSET('Sanitation Data'!$D$32,0,10*ROW('Sanitation Data'!D133)))</f>
        <v/>
      </c>
      <c r="CP139" s="369" t="str">
        <f ca="1">+IF(OFFSET('Sanitation Data'!$E$28,0,10*ROW('Sanitation Data'!E133))="","",OFFSET('Sanitation Data'!$E$28,0,10*ROW('Sanitation Data'!E133)))</f>
        <v/>
      </c>
      <c r="CQ139" s="369" t="str">
        <f ca="1">+IF(OFFSET('Sanitation Data'!$E$29,0,10*ROW('Sanitation Data'!E133))="","",OFFSET('Sanitation Data'!$E$29,0,10*ROW('Sanitation Data'!E133)))</f>
        <v/>
      </c>
      <c r="CR139" s="369" t="str">
        <f ca="1">+IF(OFFSET('Sanitation Data'!$E$30,0,10*ROW('Sanitation Data'!E133))="","",OFFSET('Sanitation Data'!$E$30,0,10*ROW('Sanitation Data'!E133)))</f>
        <v/>
      </c>
      <c r="CS139" s="369" t="str">
        <f ca="1">+IF(OFFSET('Sanitation Data'!$E$31,0,10*ROW('Sanitation Data'!E133))="","",OFFSET('Sanitation Data'!$E$31,0,10*ROW('Sanitation Data'!E133)))</f>
        <v/>
      </c>
      <c r="CT139" s="369" t="str">
        <f ca="1">+IF(OFFSET('Sanitation Data'!$E$32,0,10*ROW('Sanitation Data'!E133))="","",OFFSET('Sanitation Data'!$E$32,0,10*ROW('Sanitation Data'!E133)))</f>
        <v/>
      </c>
      <c r="CU139" s="369" t="str">
        <f ca="1">+IF(OFFSET('Sanitation Data'!$F$28,0,10*ROW('Sanitation Data'!F133))="","",OFFSET('Sanitation Data'!$F$28,0,10*ROW('Sanitation Data'!F133)))</f>
        <v/>
      </c>
      <c r="CV139" s="369" t="str">
        <f ca="1">+IF(OFFSET('Sanitation Data'!$F$29,0,10*ROW('Sanitation Data'!F133))="","",OFFSET('Sanitation Data'!$F$29,0,10*ROW('Sanitation Data'!F133)))</f>
        <v/>
      </c>
      <c r="CW139" s="369" t="str">
        <f ca="1">+IF(OFFSET('Sanitation Data'!$F$30,0,10*ROW('Sanitation Data'!F133))="","",OFFSET('Sanitation Data'!$F$30,0,10*ROW('Sanitation Data'!F133)))</f>
        <v/>
      </c>
      <c r="CX139" s="369" t="str">
        <f ca="1">+IF(OFFSET('Sanitation Data'!$F$31,0,10*ROW('Sanitation Data'!F133))="","",OFFSET('Sanitation Data'!$F$31,0,10*ROW('Sanitation Data'!F133)))</f>
        <v/>
      </c>
      <c r="CY139" s="369" t="str">
        <f ca="1">+IF(OFFSET('Sanitation Data'!$F$32,0,10*ROW('Sanitation Data'!F133))="","",OFFSET('Sanitation Data'!$F$32,0,10*ROW('Sanitation Data'!F133)))</f>
        <v/>
      </c>
      <c r="CZ139" s="369" t="str">
        <f ca="1">+IF(OFFSET('Sanitation Data'!$G$28,0,10*ROW('Sanitation Data'!G133))="","",OFFSET('Sanitation Data'!$G$28,0,10*ROW('Sanitation Data'!G133)))</f>
        <v/>
      </c>
      <c r="DA139" s="369" t="str">
        <f ca="1">+IF(OFFSET('Sanitation Data'!$G$29,0,10*ROW('Sanitation Data'!G133))="","",OFFSET('Sanitation Data'!$G$29,0,10*ROW('Sanitation Data'!G133)))</f>
        <v/>
      </c>
      <c r="DB139" s="369" t="str">
        <f ca="1">+IF(OFFSET('Sanitation Data'!$G$30,0,10*ROW('Sanitation Data'!G133))="","",OFFSET('Sanitation Data'!$G$30,0,10*ROW('Sanitation Data'!G133)))</f>
        <v/>
      </c>
      <c r="DC139" s="369" t="str">
        <f ca="1">+IF(OFFSET('Sanitation Data'!$G$31,0,10*ROW('Sanitation Data'!G133))="","",OFFSET('Sanitation Data'!$G$31,0,10*ROW('Sanitation Data'!G133)))</f>
        <v/>
      </c>
      <c r="DD139" s="369" t="str">
        <f ca="1">+IF(OFFSET('Sanitation Data'!$G$32,0,10*ROW('Sanitation Data'!G133))="","",OFFSET('Sanitation Data'!$G$32,0,10*ROW('Sanitation Data'!G133)))</f>
        <v/>
      </c>
      <c r="DE139" s="369" t="str">
        <f ca="1">+IF(OFFSET('Sanitation Data'!$H$28,0,10*ROW('Sanitation Data'!H133))="","",OFFSET('Sanitation Data'!$H$28,0,10*ROW('Sanitation Data'!H133)))</f>
        <v/>
      </c>
      <c r="DF139" s="369" t="str">
        <f ca="1">+IF(OFFSET('Sanitation Data'!$H$29,0,10*ROW('Sanitation Data'!H133))="","",OFFSET('Sanitation Data'!$H$29,0,10*ROW('Sanitation Data'!H133)))</f>
        <v/>
      </c>
      <c r="DG139" s="369" t="str">
        <f ca="1">+IF(OFFSET('Sanitation Data'!$H$30,0,10*ROW('Sanitation Data'!H133))="","",OFFSET('Sanitation Data'!$H$30,0,10*ROW('Sanitation Data'!H133)))</f>
        <v/>
      </c>
      <c r="DH139" s="369" t="str">
        <f ca="1">+IF(OFFSET('Sanitation Data'!$H$31,0,10*ROW('Sanitation Data'!H133))="","",OFFSET('Sanitation Data'!$H$31,0,10*ROW('Sanitation Data'!H133)))</f>
        <v/>
      </c>
      <c r="DI139" s="369" t="str">
        <f ca="1">+IF(OFFSET('Sanitation Data'!$H$32,0,10*ROW('Sanitation Data'!H133))="","",OFFSET('Sanitation Data'!$H$32,0,10*ROW('Sanitation Data'!H133)))</f>
        <v/>
      </c>
      <c r="DJ139" s="369" t="str">
        <f ca="1">+IF(OFFSET('Sanitation Data'!$I$28,0,10*ROW('Sanitation Data'!I133))="","",OFFSET('Sanitation Data'!$I$28,0,10*ROW('Sanitation Data'!I133)))</f>
        <v/>
      </c>
      <c r="DK139" s="369" t="str">
        <f ca="1">+IF(OFFSET('Sanitation Data'!$I$29,0,10*ROW('Sanitation Data'!I133))="","",OFFSET('Sanitation Data'!$I$29,0,10*ROW('Sanitation Data'!I133)))</f>
        <v/>
      </c>
      <c r="DL139" s="369" t="str">
        <f ca="1">+IF(OFFSET('Sanitation Data'!$I$30,0,10*ROW('Sanitation Data'!I133))="","",OFFSET('Sanitation Data'!$I$30,0,10*ROW('Sanitation Data'!I133)))</f>
        <v/>
      </c>
      <c r="DM139" s="369" t="str">
        <f ca="1">+IF(OFFSET('Sanitation Data'!$I$31,0,10*ROW('Sanitation Data'!I133))="","",OFFSET('Sanitation Data'!$I$31,0,10*ROW('Sanitation Data'!I133)))</f>
        <v/>
      </c>
      <c r="DN139" s="369" t="str">
        <f ca="1">+IF(OFFSET('Sanitation Data'!$I$32,0,10*ROW('Sanitation Data'!I133))="","",OFFSET('Sanitation Data'!$I$32,0,10*ROW('Sanitation Data'!I133)))</f>
        <v/>
      </c>
      <c r="DO139" s="369" t="str">
        <f ca="1">+IF(OFFSET('Hygiene Data'!$D$11,0,10*ROW('Hygiene Data'!D133))="","",OFFSET('Hygiene Data'!$D$11,0,10*ROW('Hygiene Data'!D133)))</f>
        <v/>
      </c>
      <c r="DP139" s="369" t="str">
        <f ca="1">+IF(OFFSET('Hygiene Data'!$D$12,0,10*ROW('Hygiene Data'!D133))="","",OFFSET('Hygiene Data'!$D$12,0,10*ROW('Hygiene Data'!D133)))</f>
        <v/>
      </c>
      <c r="DQ139" s="369" t="str">
        <f ca="1">+IF(OFFSET('Hygiene Data'!$D$13,0,10*ROW('Hygiene Data'!D133))="","",OFFSET('Hygiene Data'!$D$13,0,10*ROW('Hygiene Data'!D133)))</f>
        <v/>
      </c>
      <c r="DR139" s="369" t="str">
        <f ca="1">+IF(OFFSET('Hygiene Data'!$E$11,0,10*ROW('Hygiene Data'!E133))="","",OFFSET('Hygiene Data'!$E$11,0,10*ROW('Hygiene Data'!E133)))</f>
        <v/>
      </c>
      <c r="DS139" s="369" t="str">
        <f ca="1">+IF(OFFSET('Hygiene Data'!$E$12,0,10*ROW('Hygiene Data'!E133))="","",OFFSET('Hygiene Data'!$E$12,0,10*ROW('Hygiene Data'!E133)))</f>
        <v/>
      </c>
      <c r="DT139" s="369" t="str">
        <f ca="1">+IF(OFFSET('Hygiene Data'!$E$13,0,10*ROW('Hygiene Data'!E133))="","",OFFSET('Hygiene Data'!$E$13,0,10*ROW('Hygiene Data'!E133)))</f>
        <v/>
      </c>
      <c r="DU139" s="369" t="str">
        <f ca="1">+IF(OFFSET('Hygiene Data'!$F$11,0,10*ROW('Hygiene Data'!F133))="","",OFFSET('Hygiene Data'!$F$11,0,10*ROW('Hygiene Data'!F133)))</f>
        <v/>
      </c>
      <c r="DV139" s="369" t="str">
        <f ca="1">+IF(OFFSET('Hygiene Data'!$F$12,0,10*ROW('Hygiene Data'!F133))="","",OFFSET('Hygiene Data'!$F$12,0,10*ROW('Hygiene Data'!F133)))</f>
        <v/>
      </c>
      <c r="DW139" s="369" t="str">
        <f ca="1">+IF(OFFSET('Hygiene Data'!$F$13,0,10*ROW('Hygiene Data'!F133))="","",OFFSET('Hygiene Data'!$F$13,0,10*ROW('Hygiene Data'!F133)))</f>
        <v/>
      </c>
      <c r="DX139" s="369" t="str">
        <f ca="1">+IF(OFFSET('Hygiene Data'!$G$11,0,10*ROW('Hygiene Data'!G133))="","",OFFSET('Hygiene Data'!$G$11,0,10*ROW('Hygiene Data'!G133)))</f>
        <v/>
      </c>
      <c r="DY139" s="369" t="str">
        <f ca="1">+IF(OFFSET('Hygiene Data'!$G$12,0,10*ROW('Hygiene Data'!G133))="","",OFFSET('Hygiene Data'!$G$12,0,10*ROW('Hygiene Data'!G133)))</f>
        <v/>
      </c>
      <c r="DZ139" s="369" t="str">
        <f ca="1">+IF(OFFSET('Hygiene Data'!$G$13,0,10*ROW('Hygiene Data'!G133))="","",OFFSET('Hygiene Data'!$G$13,0,10*ROW('Hygiene Data'!G133)))</f>
        <v/>
      </c>
      <c r="EA139" s="369" t="str">
        <f ca="1">+IF(OFFSET('Hygiene Data'!$H$11,0,10*ROW('Hygiene Data'!H133))="","",OFFSET('Hygiene Data'!$H$11,0,10*ROW('Hygiene Data'!H133)))</f>
        <v/>
      </c>
      <c r="EB139" s="369" t="str">
        <f ca="1">+IF(OFFSET('Hygiene Data'!$H$12,0,10*ROW('Hygiene Data'!H133))="","",OFFSET('Hygiene Data'!$H$12,0,10*ROW('Hygiene Data'!H133)))</f>
        <v/>
      </c>
      <c r="EC139" s="369" t="str">
        <f ca="1">+IF(OFFSET('Hygiene Data'!$H$13,0,10*ROW('Hygiene Data'!H133))="","",OFFSET('Hygiene Data'!$H$13,0,10*ROW('Hygiene Data'!H133)))</f>
        <v/>
      </c>
      <c r="ED139" s="369" t="str">
        <f ca="1">+IF(OFFSET('Hygiene Data'!$I$11,0,10*ROW('Hygiene Data'!I133))="","",OFFSET('Hygiene Data'!$I$11,0,10*ROW('Hygiene Data'!I133)))</f>
        <v/>
      </c>
      <c r="EE139" s="369" t="str">
        <f ca="1">+IF(OFFSET('Hygiene Data'!$I$12,0,10*ROW('Hygiene Data'!I133))="","",OFFSET('Hygiene Data'!$I$12,0,10*ROW('Hygiene Data'!I133)))</f>
        <v/>
      </c>
      <c r="EF139" s="369" t="str">
        <f ca="1">+IF(OFFSET('Hygiene Data'!$I$13,0,10*ROW('Hygiene Data'!I133))="","",OFFSET('Hygiene Data'!$I$13,0,10*ROW('Hygiene Data'!I133)))</f>
        <v/>
      </c>
    </row>
    <row r="140" spans="1:136" x14ac:dyDescent="0.25">
      <c r="A140" s="478" t="str">
        <f ca="1">+IF(OFFSET('Water Data'!$B$2,0,10*ROW('Water Data'!E134))="","",OFFSET('Water Data'!$B$2,0,10*ROW('Water Data'!E134)))</f>
        <v/>
      </c>
      <c r="B140" s="47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5" t="str">
        <f t="shared" ca="1" si="2"/>
        <v/>
      </c>
      <c r="D140" s="50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9" t="str">
        <f ca="1">+IF(OFFSET('Water Data'!$D$27,0,10*ROW('Water Data'!D134))="","",OFFSET('Water Data'!$D$27,0,10*ROW('Water Data'!D134)))</f>
        <v/>
      </c>
      <c r="BT140" s="369" t="str">
        <f ca="1">+IF(OFFSET('Water Data'!$D$28,0,10*ROW('Water Data'!D134))="","",OFFSET('Water Data'!$D$28,0,10*ROW('Water Data'!D134)))</f>
        <v/>
      </c>
      <c r="BU140" s="369" t="str">
        <f ca="1">+IF(OFFSET('Water Data'!$D$29,0,10*ROW('Water Data'!D134))="","",OFFSET('Water Data'!$D$29,0,10*ROW('Water Data'!D134)))</f>
        <v/>
      </c>
      <c r="BV140" s="369" t="str">
        <f ca="1">+IF(OFFSET('Water Data'!$E$27,0,10*ROW('Water Data'!E134))="","",OFFSET('Water Data'!$E$27,0,10*ROW('Water Data'!E134)))</f>
        <v/>
      </c>
      <c r="BW140" s="369" t="str">
        <f ca="1">+IF(OFFSET('Water Data'!$E$28,0,10*ROW('Water Data'!E134))="","",OFFSET('Water Data'!$E$28,0,10*ROW('Water Data'!E134)))</f>
        <v/>
      </c>
      <c r="BX140" s="369" t="str">
        <f ca="1">+IF(OFFSET('Water Data'!$E$29,0,10*ROW('Water Data'!E134))="","",OFFSET('Water Data'!$E$29,0,10*ROW('Water Data'!E134)))</f>
        <v/>
      </c>
      <c r="BY140" s="369" t="str">
        <f ca="1">+IF(OFFSET('Water Data'!$F$27,0,10*ROW('Water Data'!F134))="","",OFFSET('Water Data'!$F$27,0,10*ROW('Water Data'!F134)))</f>
        <v/>
      </c>
      <c r="BZ140" s="369" t="str">
        <f ca="1">+IF(OFFSET('Water Data'!$F$28,0,10*ROW('Water Data'!F134))="","",OFFSET('Water Data'!$F$28,0,10*ROW('Water Data'!F134)))</f>
        <v/>
      </c>
      <c r="CA140" s="369" t="str">
        <f ca="1">+IF(OFFSET('Water Data'!$F$29,0,10*ROW('Water Data'!F134))="","",OFFSET('Water Data'!$F$29,0,10*ROW('Water Data'!F134)))</f>
        <v/>
      </c>
      <c r="CB140" s="369" t="str">
        <f ca="1">+IF(OFFSET('Water Data'!$G$27,0,10*ROW('Water Data'!G134))="","",OFFSET('Water Data'!$G$27,0,10*ROW('Water Data'!G134)))</f>
        <v/>
      </c>
      <c r="CC140" s="369" t="str">
        <f ca="1">+IF(OFFSET('Water Data'!$G$28,0,10*ROW('Water Data'!G134))="","",OFFSET('Water Data'!$G$28,0,10*ROW('Water Data'!G134)))</f>
        <v/>
      </c>
      <c r="CD140" s="369" t="str">
        <f ca="1">+IF(OFFSET('Water Data'!$G$29,0,10*ROW('Water Data'!G134))="","",OFFSET('Water Data'!$G$29,0,10*ROW('Water Data'!G134)))</f>
        <v/>
      </c>
      <c r="CE140" s="369" t="str">
        <f ca="1">+IF(OFFSET('Water Data'!$H$27,0,10*ROW('Water Data'!H134))="","",OFFSET('Water Data'!$H$27,0,10*ROW('Water Data'!H134)))</f>
        <v/>
      </c>
      <c r="CF140" s="369" t="str">
        <f ca="1">+IF(OFFSET('Water Data'!$H$28,0,10*ROW('Water Data'!H134))="","",OFFSET('Water Data'!$H$28,0,10*ROW('Water Data'!H134)))</f>
        <v/>
      </c>
      <c r="CG140" s="369" t="str">
        <f ca="1">+IF(OFFSET('Water Data'!$H$29,0,10*ROW('Water Data'!H134))="","",OFFSET('Water Data'!$H$29,0,10*ROW('Water Data'!H134)))</f>
        <v/>
      </c>
      <c r="CH140" s="369" t="str">
        <f ca="1">+IF(OFFSET('Water Data'!$I$27,0,10*ROW('Water Data'!I134))="","",OFFSET('Water Data'!$I$27,0,10*ROW('Water Data'!I134)))</f>
        <v/>
      </c>
      <c r="CI140" s="369" t="str">
        <f ca="1">+IF(OFFSET('Water Data'!$I$28,0,10*ROW('Water Data'!I134))="","",OFFSET('Water Data'!$I$28,0,10*ROW('Water Data'!I134)))</f>
        <v/>
      </c>
      <c r="CJ140" s="369" t="str">
        <f ca="1">+IF(OFFSET('Water Data'!$I$29,0,10*ROW('Water Data'!I134))="","",OFFSET('Water Data'!$I$29,0,10*ROW('Water Data'!I134)))</f>
        <v/>
      </c>
      <c r="CK140" s="369" t="str">
        <f ca="1">+IF(OFFSET('Sanitation Data'!$D$28,0,10*ROW('Sanitation Data'!D134))="","",OFFSET('Sanitation Data'!$D$28,0,10*ROW('Sanitation Data'!D134)))</f>
        <v/>
      </c>
      <c r="CL140" s="369" t="str">
        <f ca="1">+IF(OFFSET('Sanitation Data'!$D$29,0,10*ROW('Sanitation Data'!D134))="","",OFFSET('Sanitation Data'!$D$29,0,10*ROW('Sanitation Data'!D134)))</f>
        <v/>
      </c>
      <c r="CM140" s="369" t="str">
        <f ca="1">+IF(OFFSET('Sanitation Data'!$D$30,0,10*ROW('Sanitation Data'!D134))="","",OFFSET('Sanitation Data'!$D$30,0,10*ROW('Sanitation Data'!D134)))</f>
        <v/>
      </c>
      <c r="CN140" s="369" t="str">
        <f ca="1">+IF(OFFSET('Sanitation Data'!$D$31,0,10*ROW('Sanitation Data'!D134))="","",OFFSET('Sanitation Data'!$D$31,0,10*ROW('Sanitation Data'!D134)))</f>
        <v/>
      </c>
      <c r="CO140" s="369" t="str">
        <f ca="1">+IF(OFFSET('Sanitation Data'!$D$32,0,10*ROW('Sanitation Data'!D134))="","",OFFSET('Sanitation Data'!$D$32,0,10*ROW('Sanitation Data'!D134)))</f>
        <v/>
      </c>
      <c r="CP140" s="369" t="str">
        <f ca="1">+IF(OFFSET('Sanitation Data'!$E$28,0,10*ROW('Sanitation Data'!E134))="","",OFFSET('Sanitation Data'!$E$28,0,10*ROW('Sanitation Data'!E134)))</f>
        <v/>
      </c>
      <c r="CQ140" s="369" t="str">
        <f ca="1">+IF(OFFSET('Sanitation Data'!$E$29,0,10*ROW('Sanitation Data'!E134))="","",OFFSET('Sanitation Data'!$E$29,0,10*ROW('Sanitation Data'!E134)))</f>
        <v/>
      </c>
      <c r="CR140" s="369" t="str">
        <f ca="1">+IF(OFFSET('Sanitation Data'!$E$30,0,10*ROW('Sanitation Data'!E134))="","",OFFSET('Sanitation Data'!$E$30,0,10*ROW('Sanitation Data'!E134)))</f>
        <v/>
      </c>
      <c r="CS140" s="369" t="str">
        <f ca="1">+IF(OFFSET('Sanitation Data'!$E$31,0,10*ROW('Sanitation Data'!E134))="","",OFFSET('Sanitation Data'!$E$31,0,10*ROW('Sanitation Data'!E134)))</f>
        <v/>
      </c>
      <c r="CT140" s="369" t="str">
        <f ca="1">+IF(OFFSET('Sanitation Data'!$E$32,0,10*ROW('Sanitation Data'!E134))="","",OFFSET('Sanitation Data'!$E$32,0,10*ROW('Sanitation Data'!E134)))</f>
        <v/>
      </c>
      <c r="CU140" s="369" t="str">
        <f ca="1">+IF(OFFSET('Sanitation Data'!$F$28,0,10*ROW('Sanitation Data'!F134))="","",OFFSET('Sanitation Data'!$F$28,0,10*ROW('Sanitation Data'!F134)))</f>
        <v/>
      </c>
      <c r="CV140" s="369" t="str">
        <f ca="1">+IF(OFFSET('Sanitation Data'!$F$29,0,10*ROW('Sanitation Data'!F134))="","",OFFSET('Sanitation Data'!$F$29,0,10*ROW('Sanitation Data'!F134)))</f>
        <v/>
      </c>
      <c r="CW140" s="369" t="str">
        <f ca="1">+IF(OFFSET('Sanitation Data'!$F$30,0,10*ROW('Sanitation Data'!F134))="","",OFFSET('Sanitation Data'!$F$30,0,10*ROW('Sanitation Data'!F134)))</f>
        <v/>
      </c>
      <c r="CX140" s="369" t="str">
        <f ca="1">+IF(OFFSET('Sanitation Data'!$F$31,0,10*ROW('Sanitation Data'!F134))="","",OFFSET('Sanitation Data'!$F$31,0,10*ROW('Sanitation Data'!F134)))</f>
        <v/>
      </c>
      <c r="CY140" s="369" t="str">
        <f ca="1">+IF(OFFSET('Sanitation Data'!$F$32,0,10*ROW('Sanitation Data'!F134))="","",OFFSET('Sanitation Data'!$F$32,0,10*ROW('Sanitation Data'!F134)))</f>
        <v/>
      </c>
      <c r="CZ140" s="369" t="str">
        <f ca="1">+IF(OFFSET('Sanitation Data'!$G$28,0,10*ROW('Sanitation Data'!G134))="","",OFFSET('Sanitation Data'!$G$28,0,10*ROW('Sanitation Data'!G134)))</f>
        <v/>
      </c>
      <c r="DA140" s="369" t="str">
        <f ca="1">+IF(OFFSET('Sanitation Data'!$G$29,0,10*ROW('Sanitation Data'!G134))="","",OFFSET('Sanitation Data'!$G$29,0,10*ROW('Sanitation Data'!G134)))</f>
        <v/>
      </c>
      <c r="DB140" s="369" t="str">
        <f ca="1">+IF(OFFSET('Sanitation Data'!$G$30,0,10*ROW('Sanitation Data'!G134))="","",OFFSET('Sanitation Data'!$G$30,0,10*ROW('Sanitation Data'!G134)))</f>
        <v/>
      </c>
      <c r="DC140" s="369" t="str">
        <f ca="1">+IF(OFFSET('Sanitation Data'!$G$31,0,10*ROW('Sanitation Data'!G134))="","",OFFSET('Sanitation Data'!$G$31,0,10*ROW('Sanitation Data'!G134)))</f>
        <v/>
      </c>
      <c r="DD140" s="369" t="str">
        <f ca="1">+IF(OFFSET('Sanitation Data'!$G$32,0,10*ROW('Sanitation Data'!G134))="","",OFFSET('Sanitation Data'!$G$32,0,10*ROW('Sanitation Data'!G134)))</f>
        <v/>
      </c>
      <c r="DE140" s="369" t="str">
        <f ca="1">+IF(OFFSET('Sanitation Data'!$H$28,0,10*ROW('Sanitation Data'!H134))="","",OFFSET('Sanitation Data'!$H$28,0,10*ROW('Sanitation Data'!H134)))</f>
        <v/>
      </c>
      <c r="DF140" s="369" t="str">
        <f ca="1">+IF(OFFSET('Sanitation Data'!$H$29,0,10*ROW('Sanitation Data'!H134))="","",OFFSET('Sanitation Data'!$H$29,0,10*ROW('Sanitation Data'!H134)))</f>
        <v/>
      </c>
      <c r="DG140" s="369" t="str">
        <f ca="1">+IF(OFFSET('Sanitation Data'!$H$30,0,10*ROW('Sanitation Data'!H134))="","",OFFSET('Sanitation Data'!$H$30,0,10*ROW('Sanitation Data'!H134)))</f>
        <v/>
      </c>
      <c r="DH140" s="369" t="str">
        <f ca="1">+IF(OFFSET('Sanitation Data'!$H$31,0,10*ROW('Sanitation Data'!H134))="","",OFFSET('Sanitation Data'!$H$31,0,10*ROW('Sanitation Data'!H134)))</f>
        <v/>
      </c>
      <c r="DI140" s="369" t="str">
        <f ca="1">+IF(OFFSET('Sanitation Data'!$H$32,0,10*ROW('Sanitation Data'!H134))="","",OFFSET('Sanitation Data'!$H$32,0,10*ROW('Sanitation Data'!H134)))</f>
        <v/>
      </c>
      <c r="DJ140" s="369" t="str">
        <f ca="1">+IF(OFFSET('Sanitation Data'!$I$28,0,10*ROW('Sanitation Data'!I134))="","",OFFSET('Sanitation Data'!$I$28,0,10*ROW('Sanitation Data'!I134)))</f>
        <v/>
      </c>
      <c r="DK140" s="369" t="str">
        <f ca="1">+IF(OFFSET('Sanitation Data'!$I$29,0,10*ROW('Sanitation Data'!I134))="","",OFFSET('Sanitation Data'!$I$29,0,10*ROW('Sanitation Data'!I134)))</f>
        <v/>
      </c>
      <c r="DL140" s="369" t="str">
        <f ca="1">+IF(OFFSET('Sanitation Data'!$I$30,0,10*ROW('Sanitation Data'!I134))="","",OFFSET('Sanitation Data'!$I$30,0,10*ROW('Sanitation Data'!I134)))</f>
        <v/>
      </c>
      <c r="DM140" s="369" t="str">
        <f ca="1">+IF(OFFSET('Sanitation Data'!$I$31,0,10*ROW('Sanitation Data'!I134))="","",OFFSET('Sanitation Data'!$I$31,0,10*ROW('Sanitation Data'!I134)))</f>
        <v/>
      </c>
      <c r="DN140" s="369" t="str">
        <f ca="1">+IF(OFFSET('Sanitation Data'!$I$32,0,10*ROW('Sanitation Data'!I134))="","",OFFSET('Sanitation Data'!$I$32,0,10*ROW('Sanitation Data'!I134)))</f>
        <v/>
      </c>
      <c r="DO140" s="369" t="str">
        <f ca="1">+IF(OFFSET('Hygiene Data'!$D$11,0,10*ROW('Hygiene Data'!D134))="","",OFFSET('Hygiene Data'!$D$11,0,10*ROW('Hygiene Data'!D134)))</f>
        <v/>
      </c>
      <c r="DP140" s="369" t="str">
        <f ca="1">+IF(OFFSET('Hygiene Data'!$D$12,0,10*ROW('Hygiene Data'!D134))="","",OFFSET('Hygiene Data'!$D$12,0,10*ROW('Hygiene Data'!D134)))</f>
        <v/>
      </c>
      <c r="DQ140" s="369" t="str">
        <f ca="1">+IF(OFFSET('Hygiene Data'!$D$13,0,10*ROW('Hygiene Data'!D134))="","",OFFSET('Hygiene Data'!$D$13,0,10*ROW('Hygiene Data'!D134)))</f>
        <v/>
      </c>
      <c r="DR140" s="369" t="str">
        <f ca="1">+IF(OFFSET('Hygiene Data'!$E$11,0,10*ROW('Hygiene Data'!E134))="","",OFFSET('Hygiene Data'!$E$11,0,10*ROW('Hygiene Data'!E134)))</f>
        <v/>
      </c>
      <c r="DS140" s="369" t="str">
        <f ca="1">+IF(OFFSET('Hygiene Data'!$E$12,0,10*ROW('Hygiene Data'!E134))="","",OFFSET('Hygiene Data'!$E$12,0,10*ROW('Hygiene Data'!E134)))</f>
        <v/>
      </c>
      <c r="DT140" s="369" t="str">
        <f ca="1">+IF(OFFSET('Hygiene Data'!$E$13,0,10*ROW('Hygiene Data'!E134))="","",OFFSET('Hygiene Data'!$E$13,0,10*ROW('Hygiene Data'!E134)))</f>
        <v/>
      </c>
      <c r="DU140" s="369" t="str">
        <f ca="1">+IF(OFFSET('Hygiene Data'!$F$11,0,10*ROW('Hygiene Data'!F134))="","",OFFSET('Hygiene Data'!$F$11,0,10*ROW('Hygiene Data'!F134)))</f>
        <v/>
      </c>
      <c r="DV140" s="369" t="str">
        <f ca="1">+IF(OFFSET('Hygiene Data'!$F$12,0,10*ROW('Hygiene Data'!F134))="","",OFFSET('Hygiene Data'!$F$12,0,10*ROW('Hygiene Data'!F134)))</f>
        <v/>
      </c>
      <c r="DW140" s="369" t="str">
        <f ca="1">+IF(OFFSET('Hygiene Data'!$F$13,0,10*ROW('Hygiene Data'!F134))="","",OFFSET('Hygiene Data'!$F$13,0,10*ROW('Hygiene Data'!F134)))</f>
        <v/>
      </c>
      <c r="DX140" s="369" t="str">
        <f ca="1">+IF(OFFSET('Hygiene Data'!$G$11,0,10*ROW('Hygiene Data'!G134))="","",OFFSET('Hygiene Data'!$G$11,0,10*ROW('Hygiene Data'!G134)))</f>
        <v/>
      </c>
      <c r="DY140" s="369" t="str">
        <f ca="1">+IF(OFFSET('Hygiene Data'!$G$12,0,10*ROW('Hygiene Data'!G134))="","",OFFSET('Hygiene Data'!$G$12,0,10*ROW('Hygiene Data'!G134)))</f>
        <v/>
      </c>
      <c r="DZ140" s="369" t="str">
        <f ca="1">+IF(OFFSET('Hygiene Data'!$G$13,0,10*ROW('Hygiene Data'!G134))="","",OFFSET('Hygiene Data'!$G$13,0,10*ROW('Hygiene Data'!G134)))</f>
        <v/>
      </c>
      <c r="EA140" s="369" t="str">
        <f ca="1">+IF(OFFSET('Hygiene Data'!$H$11,0,10*ROW('Hygiene Data'!H134))="","",OFFSET('Hygiene Data'!$H$11,0,10*ROW('Hygiene Data'!H134)))</f>
        <v/>
      </c>
      <c r="EB140" s="369" t="str">
        <f ca="1">+IF(OFFSET('Hygiene Data'!$H$12,0,10*ROW('Hygiene Data'!H134))="","",OFFSET('Hygiene Data'!$H$12,0,10*ROW('Hygiene Data'!H134)))</f>
        <v/>
      </c>
      <c r="EC140" s="369" t="str">
        <f ca="1">+IF(OFFSET('Hygiene Data'!$H$13,0,10*ROW('Hygiene Data'!H134))="","",OFFSET('Hygiene Data'!$H$13,0,10*ROW('Hygiene Data'!H134)))</f>
        <v/>
      </c>
      <c r="ED140" s="369" t="str">
        <f ca="1">+IF(OFFSET('Hygiene Data'!$I$11,0,10*ROW('Hygiene Data'!I134))="","",OFFSET('Hygiene Data'!$I$11,0,10*ROW('Hygiene Data'!I134)))</f>
        <v/>
      </c>
      <c r="EE140" s="369" t="str">
        <f ca="1">+IF(OFFSET('Hygiene Data'!$I$12,0,10*ROW('Hygiene Data'!I134))="","",OFFSET('Hygiene Data'!$I$12,0,10*ROW('Hygiene Data'!I134)))</f>
        <v/>
      </c>
      <c r="EF140" s="369" t="str">
        <f ca="1">+IF(OFFSET('Hygiene Data'!$I$13,0,10*ROW('Hygiene Data'!I134))="","",OFFSET('Hygiene Data'!$I$13,0,10*ROW('Hygiene Data'!I134)))</f>
        <v/>
      </c>
    </row>
    <row r="141" spans="1:136" x14ac:dyDescent="0.25">
      <c r="A141" s="478" t="str">
        <f ca="1">+IF(OFFSET('Water Data'!$B$2,0,10*ROW('Water Data'!E135))="","",OFFSET('Water Data'!$B$2,0,10*ROW('Water Data'!E135)))</f>
        <v/>
      </c>
      <c r="B141" s="47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5" t="str">
        <f t="shared" ca="1" si="2"/>
        <v/>
      </c>
      <c r="D141" s="50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9" t="str">
        <f ca="1">+IF(OFFSET('Water Data'!$D$27,0,10*ROW('Water Data'!D135))="","",OFFSET('Water Data'!$D$27,0,10*ROW('Water Data'!D135)))</f>
        <v/>
      </c>
      <c r="BT141" s="369" t="str">
        <f ca="1">+IF(OFFSET('Water Data'!$D$28,0,10*ROW('Water Data'!D135))="","",OFFSET('Water Data'!$D$28,0,10*ROW('Water Data'!D135)))</f>
        <v/>
      </c>
      <c r="BU141" s="369" t="str">
        <f ca="1">+IF(OFFSET('Water Data'!$D$29,0,10*ROW('Water Data'!D135))="","",OFFSET('Water Data'!$D$29,0,10*ROW('Water Data'!D135)))</f>
        <v/>
      </c>
      <c r="BV141" s="369" t="str">
        <f ca="1">+IF(OFFSET('Water Data'!$E$27,0,10*ROW('Water Data'!E135))="","",OFFSET('Water Data'!$E$27,0,10*ROW('Water Data'!E135)))</f>
        <v/>
      </c>
      <c r="BW141" s="369" t="str">
        <f ca="1">+IF(OFFSET('Water Data'!$E$28,0,10*ROW('Water Data'!E135))="","",OFFSET('Water Data'!$E$28,0,10*ROW('Water Data'!E135)))</f>
        <v/>
      </c>
      <c r="BX141" s="369" t="str">
        <f ca="1">+IF(OFFSET('Water Data'!$E$29,0,10*ROW('Water Data'!E135))="","",OFFSET('Water Data'!$E$29,0,10*ROW('Water Data'!E135)))</f>
        <v/>
      </c>
      <c r="BY141" s="369" t="str">
        <f ca="1">+IF(OFFSET('Water Data'!$F$27,0,10*ROW('Water Data'!F135))="","",OFFSET('Water Data'!$F$27,0,10*ROW('Water Data'!F135)))</f>
        <v/>
      </c>
      <c r="BZ141" s="369" t="str">
        <f ca="1">+IF(OFFSET('Water Data'!$F$28,0,10*ROW('Water Data'!F135))="","",OFFSET('Water Data'!$F$28,0,10*ROW('Water Data'!F135)))</f>
        <v/>
      </c>
      <c r="CA141" s="369" t="str">
        <f ca="1">+IF(OFFSET('Water Data'!$F$29,0,10*ROW('Water Data'!F135))="","",OFFSET('Water Data'!$F$29,0,10*ROW('Water Data'!F135)))</f>
        <v/>
      </c>
      <c r="CB141" s="369" t="str">
        <f ca="1">+IF(OFFSET('Water Data'!$G$27,0,10*ROW('Water Data'!G135))="","",OFFSET('Water Data'!$G$27,0,10*ROW('Water Data'!G135)))</f>
        <v/>
      </c>
      <c r="CC141" s="369" t="str">
        <f ca="1">+IF(OFFSET('Water Data'!$G$28,0,10*ROW('Water Data'!G135))="","",OFFSET('Water Data'!$G$28,0,10*ROW('Water Data'!G135)))</f>
        <v/>
      </c>
      <c r="CD141" s="369" t="str">
        <f ca="1">+IF(OFFSET('Water Data'!$G$29,0,10*ROW('Water Data'!G135))="","",OFFSET('Water Data'!$G$29,0,10*ROW('Water Data'!G135)))</f>
        <v/>
      </c>
      <c r="CE141" s="369" t="str">
        <f ca="1">+IF(OFFSET('Water Data'!$H$27,0,10*ROW('Water Data'!H135))="","",OFFSET('Water Data'!$H$27,0,10*ROW('Water Data'!H135)))</f>
        <v/>
      </c>
      <c r="CF141" s="369" t="str">
        <f ca="1">+IF(OFFSET('Water Data'!$H$28,0,10*ROW('Water Data'!H135))="","",OFFSET('Water Data'!$H$28,0,10*ROW('Water Data'!H135)))</f>
        <v/>
      </c>
      <c r="CG141" s="369" t="str">
        <f ca="1">+IF(OFFSET('Water Data'!$H$29,0,10*ROW('Water Data'!H135))="","",OFFSET('Water Data'!$H$29,0,10*ROW('Water Data'!H135)))</f>
        <v/>
      </c>
      <c r="CH141" s="369" t="str">
        <f ca="1">+IF(OFFSET('Water Data'!$I$27,0,10*ROW('Water Data'!I135))="","",OFFSET('Water Data'!$I$27,0,10*ROW('Water Data'!I135)))</f>
        <v/>
      </c>
      <c r="CI141" s="369" t="str">
        <f ca="1">+IF(OFFSET('Water Data'!$I$28,0,10*ROW('Water Data'!I135))="","",OFFSET('Water Data'!$I$28,0,10*ROW('Water Data'!I135)))</f>
        <v/>
      </c>
      <c r="CJ141" s="369" t="str">
        <f ca="1">+IF(OFFSET('Water Data'!$I$29,0,10*ROW('Water Data'!I135))="","",OFFSET('Water Data'!$I$29,0,10*ROW('Water Data'!I135)))</f>
        <v/>
      </c>
      <c r="CK141" s="369" t="str">
        <f ca="1">+IF(OFFSET('Sanitation Data'!$D$28,0,10*ROW('Sanitation Data'!D135))="","",OFFSET('Sanitation Data'!$D$28,0,10*ROW('Sanitation Data'!D135)))</f>
        <v/>
      </c>
      <c r="CL141" s="369" t="str">
        <f ca="1">+IF(OFFSET('Sanitation Data'!$D$29,0,10*ROW('Sanitation Data'!D135))="","",OFFSET('Sanitation Data'!$D$29,0,10*ROW('Sanitation Data'!D135)))</f>
        <v/>
      </c>
      <c r="CM141" s="369" t="str">
        <f ca="1">+IF(OFFSET('Sanitation Data'!$D$30,0,10*ROW('Sanitation Data'!D135))="","",OFFSET('Sanitation Data'!$D$30,0,10*ROW('Sanitation Data'!D135)))</f>
        <v/>
      </c>
      <c r="CN141" s="369" t="str">
        <f ca="1">+IF(OFFSET('Sanitation Data'!$D$31,0,10*ROW('Sanitation Data'!D135))="","",OFFSET('Sanitation Data'!$D$31,0,10*ROW('Sanitation Data'!D135)))</f>
        <v/>
      </c>
      <c r="CO141" s="369" t="str">
        <f ca="1">+IF(OFFSET('Sanitation Data'!$D$32,0,10*ROW('Sanitation Data'!D135))="","",OFFSET('Sanitation Data'!$D$32,0,10*ROW('Sanitation Data'!D135)))</f>
        <v/>
      </c>
      <c r="CP141" s="369" t="str">
        <f ca="1">+IF(OFFSET('Sanitation Data'!$E$28,0,10*ROW('Sanitation Data'!E135))="","",OFFSET('Sanitation Data'!$E$28,0,10*ROW('Sanitation Data'!E135)))</f>
        <v/>
      </c>
      <c r="CQ141" s="369" t="str">
        <f ca="1">+IF(OFFSET('Sanitation Data'!$E$29,0,10*ROW('Sanitation Data'!E135))="","",OFFSET('Sanitation Data'!$E$29,0,10*ROW('Sanitation Data'!E135)))</f>
        <v/>
      </c>
      <c r="CR141" s="369" t="str">
        <f ca="1">+IF(OFFSET('Sanitation Data'!$E$30,0,10*ROW('Sanitation Data'!E135))="","",OFFSET('Sanitation Data'!$E$30,0,10*ROW('Sanitation Data'!E135)))</f>
        <v/>
      </c>
      <c r="CS141" s="369" t="str">
        <f ca="1">+IF(OFFSET('Sanitation Data'!$E$31,0,10*ROW('Sanitation Data'!E135))="","",OFFSET('Sanitation Data'!$E$31,0,10*ROW('Sanitation Data'!E135)))</f>
        <v/>
      </c>
      <c r="CT141" s="369" t="str">
        <f ca="1">+IF(OFFSET('Sanitation Data'!$E$32,0,10*ROW('Sanitation Data'!E135))="","",OFFSET('Sanitation Data'!$E$32,0,10*ROW('Sanitation Data'!E135)))</f>
        <v/>
      </c>
      <c r="CU141" s="369" t="str">
        <f ca="1">+IF(OFFSET('Sanitation Data'!$F$28,0,10*ROW('Sanitation Data'!F135))="","",OFFSET('Sanitation Data'!$F$28,0,10*ROW('Sanitation Data'!F135)))</f>
        <v/>
      </c>
      <c r="CV141" s="369" t="str">
        <f ca="1">+IF(OFFSET('Sanitation Data'!$F$29,0,10*ROW('Sanitation Data'!F135))="","",OFFSET('Sanitation Data'!$F$29,0,10*ROW('Sanitation Data'!F135)))</f>
        <v/>
      </c>
      <c r="CW141" s="369" t="str">
        <f ca="1">+IF(OFFSET('Sanitation Data'!$F$30,0,10*ROW('Sanitation Data'!F135))="","",OFFSET('Sanitation Data'!$F$30,0,10*ROW('Sanitation Data'!F135)))</f>
        <v/>
      </c>
      <c r="CX141" s="369" t="str">
        <f ca="1">+IF(OFFSET('Sanitation Data'!$F$31,0,10*ROW('Sanitation Data'!F135))="","",OFFSET('Sanitation Data'!$F$31,0,10*ROW('Sanitation Data'!F135)))</f>
        <v/>
      </c>
      <c r="CY141" s="369" t="str">
        <f ca="1">+IF(OFFSET('Sanitation Data'!$F$32,0,10*ROW('Sanitation Data'!F135))="","",OFFSET('Sanitation Data'!$F$32,0,10*ROW('Sanitation Data'!F135)))</f>
        <v/>
      </c>
      <c r="CZ141" s="369" t="str">
        <f ca="1">+IF(OFFSET('Sanitation Data'!$G$28,0,10*ROW('Sanitation Data'!G135))="","",OFFSET('Sanitation Data'!$G$28,0,10*ROW('Sanitation Data'!G135)))</f>
        <v/>
      </c>
      <c r="DA141" s="369" t="str">
        <f ca="1">+IF(OFFSET('Sanitation Data'!$G$29,0,10*ROW('Sanitation Data'!G135))="","",OFFSET('Sanitation Data'!$G$29,0,10*ROW('Sanitation Data'!G135)))</f>
        <v/>
      </c>
      <c r="DB141" s="369" t="str">
        <f ca="1">+IF(OFFSET('Sanitation Data'!$G$30,0,10*ROW('Sanitation Data'!G135))="","",OFFSET('Sanitation Data'!$G$30,0,10*ROW('Sanitation Data'!G135)))</f>
        <v/>
      </c>
      <c r="DC141" s="369" t="str">
        <f ca="1">+IF(OFFSET('Sanitation Data'!$G$31,0,10*ROW('Sanitation Data'!G135))="","",OFFSET('Sanitation Data'!$G$31,0,10*ROW('Sanitation Data'!G135)))</f>
        <v/>
      </c>
      <c r="DD141" s="369" t="str">
        <f ca="1">+IF(OFFSET('Sanitation Data'!$G$32,0,10*ROW('Sanitation Data'!G135))="","",OFFSET('Sanitation Data'!$G$32,0,10*ROW('Sanitation Data'!G135)))</f>
        <v/>
      </c>
      <c r="DE141" s="369" t="str">
        <f ca="1">+IF(OFFSET('Sanitation Data'!$H$28,0,10*ROW('Sanitation Data'!H135))="","",OFFSET('Sanitation Data'!$H$28,0,10*ROW('Sanitation Data'!H135)))</f>
        <v/>
      </c>
      <c r="DF141" s="369" t="str">
        <f ca="1">+IF(OFFSET('Sanitation Data'!$H$29,0,10*ROW('Sanitation Data'!H135))="","",OFFSET('Sanitation Data'!$H$29,0,10*ROW('Sanitation Data'!H135)))</f>
        <v/>
      </c>
      <c r="DG141" s="369" t="str">
        <f ca="1">+IF(OFFSET('Sanitation Data'!$H$30,0,10*ROW('Sanitation Data'!H135))="","",OFFSET('Sanitation Data'!$H$30,0,10*ROW('Sanitation Data'!H135)))</f>
        <v/>
      </c>
      <c r="DH141" s="369" t="str">
        <f ca="1">+IF(OFFSET('Sanitation Data'!$H$31,0,10*ROW('Sanitation Data'!H135))="","",OFFSET('Sanitation Data'!$H$31,0,10*ROW('Sanitation Data'!H135)))</f>
        <v/>
      </c>
      <c r="DI141" s="369" t="str">
        <f ca="1">+IF(OFFSET('Sanitation Data'!$H$32,0,10*ROW('Sanitation Data'!H135))="","",OFFSET('Sanitation Data'!$H$32,0,10*ROW('Sanitation Data'!H135)))</f>
        <v/>
      </c>
      <c r="DJ141" s="369" t="str">
        <f ca="1">+IF(OFFSET('Sanitation Data'!$I$28,0,10*ROW('Sanitation Data'!I135))="","",OFFSET('Sanitation Data'!$I$28,0,10*ROW('Sanitation Data'!I135)))</f>
        <v/>
      </c>
      <c r="DK141" s="369" t="str">
        <f ca="1">+IF(OFFSET('Sanitation Data'!$I$29,0,10*ROW('Sanitation Data'!I135))="","",OFFSET('Sanitation Data'!$I$29,0,10*ROW('Sanitation Data'!I135)))</f>
        <v/>
      </c>
      <c r="DL141" s="369" t="str">
        <f ca="1">+IF(OFFSET('Sanitation Data'!$I$30,0,10*ROW('Sanitation Data'!I135))="","",OFFSET('Sanitation Data'!$I$30,0,10*ROW('Sanitation Data'!I135)))</f>
        <v/>
      </c>
      <c r="DM141" s="369" t="str">
        <f ca="1">+IF(OFFSET('Sanitation Data'!$I$31,0,10*ROW('Sanitation Data'!I135))="","",OFFSET('Sanitation Data'!$I$31,0,10*ROW('Sanitation Data'!I135)))</f>
        <v/>
      </c>
      <c r="DN141" s="369" t="str">
        <f ca="1">+IF(OFFSET('Sanitation Data'!$I$32,0,10*ROW('Sanitation Data'!I135))="","",OFFSET('Sanitation Data'!$I$32,0,10*ROW('Sanitation Data'!I135)))</f>
        <v/>
      </c>
      <c r="DO141" s="369" t="str">
        <f ca="1">+IF(OFFSET('Hygiene Data'!$D$11,0,10*ROW('Hygiene Data'!D135))="","",OFFSET('Hygiene Data'!$D$11,0,10*ROW('Hygiene Data'!D135)))</f>
        <v/>
      </c>
      <c r="DP141" s="369" t="str">
        <f ca="1">+IF(OFFSET('Hygiene Data'!$D$12,0,10*ROW('Hygiene Data'!D135))="","",OFFSET('Hygiene Data'!$D$12,0,10*ROW('Hygiene Data'!D135)))</f>
        <v/>
      </c>
      <c r="DQ141" s="369" t="str">
        <f ca="1">+IF(OFFSET('Hygiene Data'!$D$13,0,10*ROW('Hygiene Data'!D135))="","",OFFSET('Hygiene Data'!$D$13,0,10*ROW('Hygiene Data'!D135)))</f>
        <v/>
      </c>
      <c r="DR141" s="369" t="str">
        <f ca="1">+IF(OFFSET('Hygiene Data'!$E$11,0,10*ROW('Hygiene Data'!E135))="","",OFFSET('Hygiene Data'!$E$11,0,10*ROW('Hygiene Data'!E135)))</f>
        <v/>
      </c>
      <c r="DS141" s="369" t="str">
        <f ca="1">+IF(OFFSET('Hygiene Data'!$E$12,0,10*ROW('Hygiene Data'!E135))="","",OFFSET('Hygiene Data'!$E$12,0,10*ROW('Hygiene Data'!E135)))</f>
        <v/>
      </c>
      <c r="DT141" s="369" t="str">
        <f ca="1">+IF(OFFSET('Hygiene Data'!$E$13,0,10*ROW('Hygiene Data'!E135))="","",OFFSET('Hygiene Data'!$E$13,0,10*ROW('Hygiene Data'!E135)))</f>
        <v/>
      </c>
      <c r="DU141" s="369" t="str">
        <f ca="1">+IF(OFFSET('Hygiene Data'!$F$11,0,10*ROW('Hygiene Data'!F135))="","",OFFSET('Hygiene Data'!$F$11,0,10*ROW('Hygiene Data'!F135)))</f>
        <v/>
      </c>
      <c r="DV141" s="369" t="str">
        <f ca="1">+IF(OFFSET('Hygiene Data'!$F$12,0,10*ROW('Hygiene Data'!F135))="","",OFFSET('Hygiene Data'!$F$12,0,10*ROW('Hygiene Data'!F135)))</f>
        <v/>
      </c>
      <c r="DW141" s="369" t="str">
        <f ca="1">+IF(OFFSET('Hygiene Data'!$F$13,0,10*ROW('Hygiene Data'!F135))="","",OFFSET('Hygiene Data'!$F$13,0,10*ROW('Hygiene Data'!F135)))</f>
        <v/>
      </c>
      <c r="DX141" s="369" t="str">
        <f ca="1">+IF(OFFSET('Hygiene Data'!$G$11,0,10*ROW('Hygiene Data'!G135))="","",OFFSET('Hygiene Data'!$G$11,0,10*ROW('Hygiene Data'!G135)))</f>
        <v/>
      </c>
      <c r="DY141" s="369" t="str">
        <f ca="1">+IF(OFFSET('Hygiene Data'!$G$12,0,10*ROW('Hygiene Data'!G135))="","",OFFSET('Hygiene Data'!$G$12,0,10*ROW('Hygiene Data'!G135)))</f>
        <v/>
      </c>
      <c r="DZ141" s="369" t="str">
        <f ca="1">+IF(OFFSET('Hygiene Data'!$G$13,0,10*ROW('Hygiene Data'!G135))="","",OFFSET('Hygiene Data'!$G$13,0,10*ROW('Hygiene Data'!G135)))</f>
        <v/>
      </c>
      <c r="EA141" s="369" t="str">
        <f ca="1">+IF(OFFSET('Hygiene Data'!$H$11,0,10*ROW('Hygiene Data'!H135))="","",OFFSET('Hygiene Data'!$H$11,0,10*ROW('Hygiene Data'!H135)))</f>
        <v/>
      </c>
      <c r="EB141" s="369" t="str">
        <f ca="1">+IF(OFFSET('Hygiene Data'!$H$12,0,10*ROW('Hygiene Data'!H135))="","",OFFSET('Hygiene Data'!$H$12,0,10*ROW('Hygiene Data'!H135)))</f>
        <v/>
      </c>
      <c r="EC141" s="369" t="str">
        <f ca="1">+IF(OFFSET('Hygiene Data'!$H$13,0,10*ROW('Hygiene Data'!H135))="","",OFFSET('Hygiene Data'!$H$13,0,10*ROW('Hygiene Data'!H135)))</f>
        <v/>
      </c>
      <c r="ED141" s="369" t="str">
        <f ca="1">+IF(OFFSET('Hygiene Data'!$I$11,0,10*ROW('Hygiene Data'!I135))="","",OFFSET('Hygiene Data'!$I$11,0,10*ROW('Hygiene Data'!I135)))</f>
        <v/>
      </c>
      <c r="EE141" s="369" t="str">
        <f ca="1">+IF(OFFSET('Hygiene Data'!$I$12,0,10*ROW('Hygiene Data'!I135))="","",OFFSET('Hygiene Data'!$I$12,0,10*ROW('Hygiene Data'!I135)))</f>
        <v/>
      </c>
      <c r="EF141" s="369" t="str">
        <f ca="1">+IF(OFFSET('Hygiene Data'!$I$13,0,10*ROW('Hygiene Data'!I135))="","",OFFSET('Hygiene Data'!$I$13,0,10*ROW('Hygiene Data'!I135)))</f>
        <v/>
      </c>
    </row>
    <row r="142" spans="1:136" x14ac:dyDescent="0.25">
      <c r="A142" s="478" t="str">
        <f ca="1">+IF(OFFSET('Water Data'!$B$2,0,10*ROW('Water Data'!E136))="","",OFFSET('Water Data'!$B$2,0,10*ROW('Water Data'!E136)))</f>
        <v/>
      </c>
      <c r="B142" s="47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5" t="str">
        <f t="shared" ca="1" si="2"/>
        <v/>
      </c>
      <c r="D142" s="50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9" t="str">
        <f ca="1">+IF(OFFSET('Water Data'!$D$27,0,10*ROW('Water Data'!D136))="","",OFFSET('Water Data'!$D$27,0,10*ROW('Water Data'!D136)))</f>
        <v/>
      </c>
      <c r="BT142" s="369" t="str">
        <f ca="1">+IF(OFFSET('Water Data'!$D$28,0,10*ROW('Water Data'!D136))="","",OFFSET('Water Data'!$D$28,0,10*ROW('Water Data'!D136)))</f>
        <v/>
      </c>
      <c r="BU142" s="369" t="str">
        <f ca="1">+IF(OFFSET('Water Data'!$D$29,0,10*ROW('Water Data'!D136))="","",OFFSET('Water Data'!$D$29,0,10*ROW('Water Data'!D136)))</f>
        <v/>
      </c>
      <c r="BV142" s="369" t="str">
        <f ca="1">+IF(OFFSET('Water Data'!$E$27,0,10*ROW('Water Data'!E136))="","",OFFSET('Water Data'!$E$27,0,10*ROW('Water Data'!E136)))</f>
        <v/>
      </c>
      <c r="BW142" s="369" t="str">
        <f ca="1">+IF(OFFSET('Water Data'!$E$28,0,10*ROW('Water Data'!E136))="","",OFFSET('Water Data'!$E$28,0,10*ROW('Water Data'!E136)))</f>
        <v/>
      </c>
      <c r="BX142" s="369" t="str">
        <f ca="1">+IF(OFFSET('Water Data'!$E$29,0,10*ROW('Water Data'!E136))="","",OFFSET('Water Data'!$E$29,0,10*ROW('Water Data'!E136)))</f>
        <v/>
      </c>
      <c r="BY142" s="369" t="str">
        <f ca="1">+IF(OFFSET('Water Data'!$F$27,0,10*ROW('Water Data'!F136))="","",OFFSET('Water Data'!$F$27,0,10*ROW('Water Data'!F136)))</f>
        <v/>
      </c>
      <c r="BZ142" s="369" t="str">
        <f ca="1">+IF(OFFSET('Water Data'!$F$28,0,10*ROW('Water Data'!F136))="","",OFFSET('Water Data'!$F$28,0,10*ROW('Water Data'!F136)))</f>
        <v/>
      </c>
      <c r="CA142" s="369" t="str">
        <f ca="1">+IF(OFFSET('Water Data'!$F$29,0,10*ROW('Water Data'!F136))="","",OFFSET('Water Data'!$F$29,0,10*ROW('Water Data'!F136)))</f>
        <v/>
      </c>
      <c r="CB142" s="369" t="str">
        <f ca="1">+IF(OFFSET('Water Data'!$G$27,0,10*ROW('Water Data'!G136))="","",OFFSET('Water Data'!$G$27,0,10*ROW('Water Data'!G136)))</f>
        <v/>
      </c>
      <c r="CC142" s="369" t="str">
        <f ca="1">+IF(OFFSET('Water Data'!$G$28,0,10*ROW('Water Data'!G136))="","",OFFSET('Water Data'!$G$28,0,10*ROW('Water Data'!G136)))</f>
        <v/>
      </c>
      <c r="CD142" s="369" t="str">
        <f ca="1">+IF(OFFSET('Water Data'!$G$29,0,10*ROW('Water Data'!G136))="","",OFFSET('Water Data'!$G$29,0,10*ROW('Water Data'!G136)))</f>
        <v/>
      </c>
      <c r="CE142" s="369" t="str">
        <f ca="1">+IF(OFFSET('Water Data'!$H$27,0,10*ROW('Water Data'!H136))="","",OFFSET('Water Data'!$H$27,0,10*ROW('Water Data'!H136)))</f>
        <v/>
      </c>
      <c r="CF142" s="369" t="str">
        <f ca="1">+IF(OFFSET('Water Data'!$H$28,0,10*ROW('Water Data'!H136))="","",OFFSET('Water Data'!$H$28,0,10*ROW('Water Data'!H136)))</f>
        <v/>
      </c>
      <c r="CG142" s="369" t="str">
        <f ca="1">+IF(OFFSET('Water Data'!$H$29,0,10*ROW('Water Data'!H136))="","",OFFSET('Water Data'!$H$29,0,10*ROW('Water Data'!H136)))</f>
        <v/>
      </c>
      <c r="CH142" s="369" t="str">
        <f ca="1">+IF(OFFSET('Water Data'!$I$27,0,10*ROW('Water Data'!I136))="","",OFFSET('Water Data'!$I$27,0,10*ROW('Water Data'!I136)))</f>
        <v/>
      </c>
      <c r="CI142" s="369" t="str">
        <f ca="1">+IF(OFFSET('Water Data'!$I$28,0,10*ROW('Water Data'!I136))="","",OFFSET('Water Data'!$I$28,0,10*ROW('Water Data'!I136)))</f>
        <v/>
      </c>
      <c r="CJ142" s="369" t="str">
        <f ca="1">+IF(OFFSET('Water Data'!$I$29,0,10*ROW('Water Data'!I136))="","",OFFSET('Water Data'!$I$29,0,10*ROW('Water Data'!I136)))</f>
        <v/>
      </c>
      <c r="CK142" s="369" t="str">
        <f ca="1">+IF(OFFSET('Sanitation Data'!$D$28,0,10*ROW('Sanitation Data'!D136))="","",OFFSET('Sanitation Data'!$D$28,0,10*ROW('Sanitation Data'!D136)))</f>
        <v/>
      </c>
      <c r="CL142" s="369" t="str">
        <f ca="1">+IF(OFFSET('Sanitation Data'!$D$29,0,10*ROW('Sanitation Data'!D136))="","",OFFSET('Sanitation Data'!$D$29,0,10*ROW('Sanitation Data'!D136)))</f>
        <v/>
      </c>
      <c r="CM142" s="369" t="str">
        <f ca="1">+IF(OFFSET('Sanitation Data'!$D$30,0,10*ROW('Sanitation Data'!D136))="","",OFFSET('Sanitation Data'!$D$30,0,10*ROW('Sanitation Data'!D136)))</f>
        <v/>
      </c>
      <c r="CN142" s="369" t="str">
        <f ca="1">+IF(OFFSET('Sanitation Data'!$D$31,0,10*ROW('Sanitation Data'!D136))="","",OFFSET('Sanitation Data'!$D$31,0,10*ROW('Sanitation Data'!D136)))</f>
        <v/>
      </c>
      <c r="CO142" s="369" t="str">
        <f ca="1">+IF(OFFSET('Sanitation Data'!$D$32,0,10*ROW('Sanitation Data'!D136))="","",OFFSET('Sanitation Data'!$D$32,0,10*ROW('Sanitation Data'!D136)))</f>
        <v/>
      </c>
      <c r="CP142" s="369" t="str">
        <f ca="1">+IF(OFFSET('Sanitation Data'!$E$28,0,10*ROW('Sanitation Data'!E136))="","",OFFSET('Sanitation Data'!$E$28,0,10*ROW('Sanitation Data'!E136)))</f>
        <v/>
      </c>
      <c r="CQ142" s="369" t="str">
        <f ca="1">+IF(OFFSET('Sanitation Data'!$E$29,0,10*ROW('Sanitation Data'!E136))="","",OFFSET('Sanitation Data'!$E$29,0,10*ROW('Sanitation Data'!E136)))</f>
        <v/>
      </c>
      <c r="CR142" s="369" t="str">
        <f ca="1">+IF(OFFSET('Sanitation Data'!$E$30,0,10*ROW('Sanitation Data'!E136))="","",OFFSET('Sanitation Data'!$E$30,0,10*ROW('Sanitation Data'!E136)))</f>
        <v/>
      </c>
      <c r="CS142" s="369" t="str">
        <f ca="1">+IF(OFFSET('Sanitation Data'!$E$31,0,10*ROW('Sanitation Data'!E136))="","",OFFSET('Sanitation Data'!$E$31,0,10*ROW('Sanitation Data'!E136)))</f>
        <v/>
      </c>
      <c r="CT142" s="369" t="str">
        <f ca="1">+IF(OFFSET('Sanitation Data'!$E$32,0,10*ROW('Sanitation Data'!E136))="","",OFFSET('Sanitation Data'!$E$32,0,10*ROW('Sanitation Data'!E136)))</f>
        <v/>
      </c>
      <c r="CU142" s="369" t="str">
        <f ca="1">+IF(OFFSET('Sanitation Data'!$F$28,0,10*ROW('Sanitation Data'!F136))="","",OFFSET('Sanitation Data'!$F$28,0,10*ROW('Sanitation Data'!F136)))</f>
        <v/>
      </c>
      <c r="CV142" s="369" t="str">
        <f ca="1">+IF(OFFSET('Sanitation Data'!$F$29,0,10*ROW('Sanitation Data'!F136))="","",OFFSET('Sanitation Data'!$F$29,0,10*ROW('Sanitation Data'!F136)))</f>
        <v/>
      </c>
      <c r="CW142" s="369" t="str">
        <f ca="1">+IF(OFFSET('Sanitation Data'!$F$30,0,10*ROW('Sanitation Data'!F136))="","",OFFSET('Sanitation Data'!$F$30,0,10*ROW('Sanitation Data'!F136)))</f>
        <v/>
      </c>
      <c r="CX142" s="369" t="str">
        <f ca="1">+IF(OFFSET('Sanitation Data'!$F$31,0,10*ROW('Sanitation Data'!F136))="","",OFFSET('Sanitation Data'!$F$31,0,10*ROW('Sanitation Data'!F136)))</f>
        <v/>
      </c>
      <c r="CY142" s="369" t="str">
        <f ca="1">+IF(OFFSET('Sanitation Data'!$F$32,0,10*ROW('Sanitation Data'!F136))="","",OFFSET('Sanitation Data'!$F$32,0,10*ROW('Sanitation Data'!F136)))</f>
        <v/>
      </c>
      <c r="CZ142" s="369" t="str">
        <f ca="1">+IF(OFFSET('Sanitation Data'!$G$28,0,10*ROW('Sanitation Data'!G136))="","",OFFSET('Sanitation Data'!$G$28,0,10*ROW('Sanitation Data'!G136)))</f>
        <v/>
      </c>
      <c r="DA142" s="369" t="str">
        <f ca="1">+IF(OFFSET('Sanitation Data'!$G$29,0,10*ROW('Sanitation Data'!G136))="","",OFFSET('Sanitation Data'!$G$29,0,10*ROW('Sanitation Data'!G136)))</f>
        <v/>
      </c>
      <c r="DB142" s="369" t="str">
        <f ca="1">+IF(OFFSET('Sanitation Data'!$G$30,0,10*ROW('Sanitation Data'!G136))="","",OFFSET('Sanitation Data'!$G$30,0,10*ROW('Sanitation Data'!G136)))</f>
        <v/>
      </c>
      <c r="DC142" s="369" t="str">
        <f ca="1">+IF(OFFSET('Sanitation Data'!$G$31,0,10*ROW('Sanitation Data'!G136))="","",OFFSET('Sanitation Data'!$G$31,0,10*ROW('Sanitation Data'!G136)))</f>
        <v/>
      </c>
      <c r="DD142" s="369" t="str">
        <f ca="1">+IF(OFFSET('Sanitation Data'!$G$32,0,10*ROW('Sanitation Data'!G136))="","",OFFSET('Sanitation Data'!$G$32,0,10*ROW('Sanitation Data'!G136)))</f>
        <v/>
      </c>
      <c r="DE142" s="369" t="str">
        <f ca="1">+IF(OFFSET('Sanitation Data'!$H$28,0,10*ROW('Sanitation Data'!H136))="","",OFFSET('Sanitation Data'!$H$28,0,10*ROW('Sanitation Data'!H136)))</f>
        <v/>
      </c>
      <c r="DF142" s="369" t="str">
        <f ca="1">+IF(OFFSET('Sanitation Data'!$H$29,0,10*ROW('Sanitation Data'!H136))="","",OFFSET('Sanitation Data'!$H$29,0,10*ROW('Sanitation Data'!H136)))</f>
        <v/>
      </c>
      <c r="DG142" s="369" t="str">
        <f ca="1">+IF(OFFSET('Sanitation Data'!$H$30,0,10*ROW('Sanitation Data'!H136))="","",OFFSET('Sanitation Data'!$H$30,0,10*ROW('Sanitation Data'!H136)))</f>
        <v/>
      </c>
      <c r="DH142" s="369" t="str">
        <f ca="1">+IF(OFFSET('Sanitation Data'!$H$31,0,10*ROW('Sanitation Data'!H136))="","",OFFSET('Sanitation Data'!$H$31,0,10*ROW('Sanitation Data'!H136)))</f>
        <v/>
      </c>
      <c r="DI142" s="369" t="str">
        <f ca="1">+IF(OFFSET('Sanitation Data'!$H$32,0,10*ROW('Sanitation Data'!H136))="","",OFFSET('Sanitation Data'!$H$32,0,10*ROW('Sanitation Data'!H136)))</f>
        <v/>
      </c>
      <c r="DJ142" s="369" t="str">
        <f ca="1">+IF(OFFSET('Sanitation Data'!$I$28,0,10*ROW('Sanitation Data'!I136))="","",OFFSET('Sanitation Data'!$I$28,0,10*ROW('Sanitation Data'!I136)))</f>
        <v/>
      </c>
      <c r="DK142" s="369" t="str">
        <f ca="1">+IF(OFFSET('Sanitation Data'!$I$29,0,10*ROW('Sanitation Data'!I136))="","",OFFSET('Sanitation Data'!$I$29,0,10*ROW('Sanitation Data'!I136)))</f>
        <v/>
      </c>
      <c r="DL142" s="369" t="str">
        <f ca="1">+IF(OFFSET('Sanitation Data'!$I$30,0,10*ROW('Sanitation Data'!I136))="","",OFFSET('Sanitation Data'!$I$30,0,10*ROW('Sanitation Data'!I136)))</f>
        <v/>
      </c>
      <c r="DM142" s="369" t="str">
        <f ca="1">+IF(OFFSET('Sanitation Data'!$I$31,0,10*ROW('Sanitation Data'!I136))="","",OFFSET('Sanitation Data'!$I$31,0,10*ROW('Sanitation Data'!I136)))</f>
        <v/>
      </c>
      <c r="DN142" s="369" t="str">
        <f ca="1">+IF(OFFSET('Sanitation Data'!$I$32,0,10*ROW('Sanitation Data'!I136))="","",OFFSET('Sanitation Data'!$I$32,0,10*ROW('Sanitation Data'!I136)))</f>
        <v/>
      </c>
      <c r="DO142" s="369" t="str">
        <f ca="1">+IF(OFFSET('Hygiene Data'!$D$11,0,10*ROW('Hygiene Data'!D136))="","",OFFSET('Hygiene Data'!$D$11,0,10*ROW('Hygiene Data'!D136)))</f>
        <v/>
      </c>
      <c r="DP142" s="369" t="str">
        <f ca="1">+IF(OFFSET('Hygiene Data'!$D$12,0,10*ROW('Hygiene Data'!D136))="","",OFFSET('Hygiene Data'!$D$12,0,10*ROW('Hygiene Data'!D136)))</f>
        <v/>
      </c>
      <c r="DQ142" s="369" t="str">
        <f ca="1">+IF(OFFSET('Hygiene Data'!$D$13,0,10*ROW('Hygiene Data'!D136))="","",OFFSET('Hygiene Data'!$D$13,0,10*ROW('Hygiene Data'!D136)))</f>
        <v/>
      </c>
      <c r="DR142" s="369" t="str">
        <f ca="1">+IF(OFFSET('Hygiene Data'!$E$11,0,10*ROW('Hygiene Data'!E136))="","",OFFSET('Hygiene Data'!$E$11,0,10*ROW('Hygiene Data'!E136)))</f>
        <v/>
      </c>
      <c r="DS142" s="369" t="str">
        <f ca="1">+IF(OFFSET('Hygiene Data'!$E$12,0,10*ROW('Hygiene Data'!E136))="","",OFFSET('Hygiene Data'!$E$12,0,10*ROW('Hygiene Data'!E136)))</f>
        <v/>
      </c>
      <c r="DT142" s="369" t="str">
        <f ca="1">+IF(OFFSET('Hygiene Data'!$E$13,0,10*ROW('Hygiene Data'!E136))="","",OFFSET('Hygiene Data'!$E$13,0,10*ROW('Hygiene Data'!E136)))</f>
        <v/>
      </c>
      <c r="DU142" s="369" t="str">
        <f ca="1">+IF(OFFSET('Hygiene Data'!$F$11,0,10*ROW('Hygiene Data'!F136))="","",OFFSET('Hygiene Data'!$F$11,0,10*ROW('Hygiene Data'!F136)))</f>
        <v/>
      </c>
      <c r="DV142" s="369" t="str">
        <f ca="1">+IF(OFFSET('Hygiene Data'!$F$12,0,10*ROW('Hygiene Data'!F136))="","",OFFSET('Hygiene Data'!$F$12,0,10*ROW('Hygiene Data'!F136)))</f>
        <v/>
      </c>
      <c r="DW142" s="369" t="str">
        <f ca="1">+IF(OFFSET('Hygiene Data'!$F$13,0,10*ROW('Hygiene Data'!F136))="","",OFFSET('Hygiene Data'!$F$13,0,10*ROW('Hygiene Data'!F136)))</f>
        <v/>
      </c>
      <c r="DX142" s="369" t="str">
        <f ca="1">+IF(OFFSET('Hygiene Data'!$G$11,0,10*ROW('Hygiene Data'!G136))="","",OFFSET('Hygiene Data'!$G$11,0,10*ROW('Hygiene Data'!G136)))</f>
        <v/>
      </c>
      <c r="DY142" s="369" t="str">
        <f ca="1">+IF(OFFSET('Hygiene Data'!$G$12,0,10*ROW('Hygiene Data'!G136))="","",OFFSET('Hygiene Data'!$G$12,0,10*ROW('Hygiene Data'!G136)))</f>
        <v/>
      </c>
      <c r="DZ142" s="369" t="str">
        <f ca="1">+IF(OFFSET('Hygiene Data'!$G$13,0,10*ROW('Hygiene Data'!G136))="","",OFFSET('Hygiene Data'!$G$13,0,10*ROW('Hygiene Data'!G136)))</f>
        <v/>
      </c>
      <c r="EA142" s="369" t="str">
        <f ca="1">+IF(OFFSET('Hygiene Data'!$H$11,0,10*ROW('Hygiene Data'!H136))="","",OFFSET('Hygiene Data'!$H$11,0,10*ROW('Hygiene Data'!H136)))</f>
        <v/>
      </c>
      <c r="EB142" s="369" t="str">
        <f ca="1">+IF(OFFSET('Hygiene Data'!$H$12,0,10*ROW('Hygiene Data'!H136))="","",OFFSET('Hygiene Data'!$H$12,0,10*ROW('Hygiene Data'!H136)))</f>
        <v/>
      </c>
      <c r="EC142" s="369" t="str">
        <f ca="1">+IF(OFFSET('Hygiene Data'!$H$13,0,10*ROW('Hygiene Data'!H136))="","",OFFSET('Hygiene Data'!$H$13,0,10*ROW('Hygiene Data'!H136)))</f>
        <v/>
      </c>
      <c r="ED142" s="369" t="str">
        <f ca="1">+IF(OFFSET('Hygiene Data'!$I$11,0,10*ROW('Hygiene Data'!I136))="","",OFFSET('Hygiene Data'!$I$11,0,10*ROW('Hygiene Data'!I136)))</f>
        <v/>
      </c>
      <c r="EE142" s="369" t="str">
        <f ca="1">+IF(OFFSET('Hygiene Data'!$I$12,0,10*ROW('Hygiene Data'!I136))="","",OFFSET('Hygiene Data'!$I$12,0,10*ROW('Hygiene Data'!I136)))</f>
        <v/>
      </c>
      <c r="EF142" s="369" t="str">
        <f ca="1">+IF(OFFSET('Hygiene Data'!$I$13,0,10*ROW('Hygiene Data'!I136))="","",OFFSET('Hygiene Data'!$I$13,0,10*ROW('Hygiene Data'!I136)))</f>
        <v/>
      </c>
    </row>
    <row r="143" spans="1:136" x14ac:dyDescent="0.25">
      <c r="A143" s="478" t="str">
        <f ca="1">+IF(OFFSET('Water Data'!$B$2,0,10*ROW('Water Data'!E137))="","",OFFSET('Water Data'!$B$2,0,10*ROW('Water Data'!E137)))</f>
        <v/>
      </c>
      <c r="B143" s="47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5" t="str">
        <f t="shared" ca="1" si="2"/>
        <v/>
      </c>
      <c r="D143" s="50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9" t="str">
        <f ca="1">+IF(OFFSET('Water Data'!$D$27,0,10*ROW('Water Data'!D137))="","",OFFSET('Water Data'!$D$27,0,10*ROW('Water Data'!D137)))</f>
        <v/>
      </c>
      <c r="BT143" s="369" t="str">
        <f ca="1">+IF(OFFSET('Water Data'!$D$28,0,10*ROW('Water Data'!D137))="","",OFFSET('Water Data'!$D$28,0,10*ROW('Water Data'!D137)))</f>
        <v/>
      </c>
      <c r="BU143" s="369" t="str">
        <f ca="1">+IF(OFFSET('Water Data'!$D$29,0,10*ROW('Water Data'!D137))="","",OFFSET('Water Data'!$D$29,0,10*ROW('Water Data'!D137)))</f>
        <v/>
      </c>
      <c r="BV143" s="369" t="str">
        <f ca="1">+IF(OFFSET('Water Data'!$E$27,0,10*ROW('Water Data'!E137))="","",OFFSET('Water Data'!$E$27,0,10*ROW('Water Data'!E137)))</f>
        <v/>
      </c>
      <c r="BW143" s="369" t="str">
        <f ca="1">+IF(OFFSET('Water Data'!$E$28,0,10*ROW('Water Data'!E137))="","",OFFSET('Water Data'!$E$28,0,10*ROW('Water Data'!E137)))</f>
        <v/>
      </c>
      <c r="BX143" s="369" t="str">
        <f ca="1">+IF(OFFSET('Water Data'!$E$29,0,10*ROW('Water Data'!E137))="","",OFFSET('Water Data'!$E$29,0,10*ROW('Water Data'!E137)))</f>
        <v/>
      </c>
      <c r="BY143" s="369" t="str">
        <f ca="1">+IF(OFFSET('Water Data'!$F$27,0,10*ROW('Water Data'!F137))="","",OFFSET('Water Data'!$F$27,0,10*ROW('Water Data'!F137)))</f>
        <v/>
      </c>
      <c r="BZ143" s="369" t="str">
        <f ca="1">+IF(OFFSET('Water Data'!$F$28,0,10*ROW('Water Data'!F137))="","",OFFSET('Water Data'!$F$28,0,10*ROW('Water Data'!F137)))</f>
        <v/>
      </c>
      <c r="CA143" s="369" t="str">
        <f ca="1">+IF(OFFSET('Water Data'!$F$29,0,10*ROW('Water Data'!F137))="","",OFFSET('Water Data'!$F$29,0,10*ROW('Water Data'!F137)))</f>
        <v/>
      </c>
      <c r="CB143" s="369" t="str">
        <f ca="1">+IF(OFFSET('Water Data'!$G$27,0,10*ROW('Water Data'!G137))="","",OFFSET('Water Data'!$G$27,0,10*ROW('Water Data'!G137)))</f>
        <v/>
      </c>
      <c r="CC143" s="369" t="str">
        <f ca="1">+IF(OFFSET('Water Data'!$G$28,0,10*ROW('Water Data'!G137))="","",OFFSET('Water Data'!$G$28,0,10*ROW('Water Data'!G137)))</f>
        <v/>
      </c>
      <c r="CD143" s="369" t="str">
        <f ca="1">+IF(OFFSET('Water Data'!$G$29,0,10*ROW('Water Data'!G137))="","",OFFSET('Water Data'!$G$29,0,10*ROW('Water Data'!G137)))</f>
        <v/>
      </c>
      <c r="CE143" s="369" t="str">
        <f ca="1">+IF(OFFSET('Water Data'!$H$27,0,10*ROW('Water Data'!H137))="","",OFFSET('Water Data'!$H$27,0,10*ROW('Water Data'!H137)))</f>
        <v/>
      </c>
      <c r="CF143" s="369" t="str">
        <f ca="1">+IF(OFFSET('Water Data'!$H$28,0,10*ROW('Water Data'!H137))="","",OFFSET('Water Data'!$H$28,0,10*ROW('Water Data'!H137)))</f>
        <v/>
      </c>
      <c r="CG143" s="369" t="str">
        <f ca="1">+IF(OFFSET('Water Data'!$H$29,0,10*ROW('Water Data'!H137))="","",OFFSET('Water Data'!$H$29,0,10*ROW('Water Data'!H137)))</f>
        <v/>
      </c>
      <c r="CH143" s="369" t="str">
        <f ca="1">+IF(OFFSET('Water Data'!$I$27,0,10*ROW('Water Data'!I137))="","",OFFSET('Water Data'!$I$27,0,10*ROW('Water Data'!I137)))</f>
        <v/>
      </c>
      <c r="CI143" s="369" t="str">
        <f ca="1">+IF(OFFSET('Water Data'!$I$28,0,10*ROW('Water Data'!I137))="","",OFFSET('Water Data'!$I$28,0,10*ROW('Water Data'!I137)))</f>
        <v/>
      </c>
      <c r="CJ143" s="369" t="str">
        <f ca="1">+IF(OFFSET('Water Data'!$I$29,0,10*ROW('Water Data'!I137))="","",OFFSET('Water Data'!$I$29,0,10*ROW('Water Data'!I137)))</f>
        <v/>
      </c>
      <c r="CK143" s="369" t="str">
        <f ca="1">+IF(OFFSET('Sanitation Data'!$D$28,0,10*ROW('Sanitation Data'!D137))="","",OFFSET('Sanitation Data'!$D$28,0,10*ROW('Sanitation Data'!D137)))</f>
        <v/>
      </c>
      <c r="CL143" s="369" t="str">
        <f ca="1">+IF(OFFSET('Sanitation Data'!$D$29,0,10*ROW('Sanitation Data'!D137))="","",OFFSET('Sanitation Data'!$D$29,0,10*ROW('Sanitation Data'!D137)))</f>
        <v/>
      </c>
      <c r="CM143" s="369" t="str">
        <f ca="1">+IF(OFFSET('Sanitation Data'!$D$30,0,10*ROW('Sanitation Data'!D137))="","",OFFSET('Sanitation Data'!$D$30,0,10*ROW('Sanitation Data'!D137)))</f>
        <v/>
      </c>
      <c r="CN143" s="369" t="str">
        <f ca="1">+IF(OFFSET('Sanitation Data'!$D$31,0,10*ROW('Sanitation Data'!D137))="","",OFFSET('Sanitation Data'!$D$31,0,10*ROW('Sanitation Data'!D137)))</f>
        <v/>
      </c>
      <c r="CO143" s="369" t="str">
        <f ca="1">+IF(OFFSET('Sanitation Data'!$D$32,0,10*ROW('Sanitation Data'!D137))="","",OFFSET('Sanitation Data'!$D$32,0,10*ROW('Sanitation Data'!D137)))</f>
        <v/>
      </c>
      <c r="CP143" s="369" t="str">
        <f ca="1">+IF(OFFSET('Sanitation Data'!$E$28,0,10*ROW('Sanitation Data'!E137))="","",OFFSET('Sanitation Data'!$E$28,0,10*ROW('Sanitation Data'!E137)))</f>
        <v/>
      </c>
      <c r="CQ143" s="369" t="str">
        <f ca="1">+IF(OFFSET('Sanitation Data'!$E$29,0,10*ROW('Sanitation Data'!E137))="","",OFFSET('Sanitation Data'!$E$29,0,10*ROW('Sanitation Data'!E137)))</f>
        <v/>
      </c>
      <c r="CR143" s="369" t="str">
        <f ca="1">+IF(OFFSET('Sanitation Data'!$E$30,0,10*ROW('Sanitation Data'!E137))="","",OFFSET('Sanitation Data'!$E$30,0,10*ROW('Sanitation Data'!E137)))</f>
        <v/>
      </c>
      <c r="CS143" s="369" t="str">
        <f ca="1">+IF(OFFSET('Sanitation Data'!$E$31,0,10*ROW('Sanitation Data'!E137))="","",OFFSET('Sanitation Data'!$E$31,0,10*ROW('Sanitation Data'!E137)))</f>
        <v/>
      </c>
      <c r="CT143" s="369" t="str">
        <f ca="1">+IF(OFFSET('Sanitation Data'!$E$32,0,10*ROW('Sanitation Data'!E137))="","",OFFSET('Sanitation Data'!$E$32,0,10*ROW('Sanitation Data'!E137)))</f>
        <v/>
      </c>
      <c r="CU143" s="369" t="str">
        <f ca="1">+IF(OFFSET('Sanitation Data'!$F$28,0,10*ROW('Sanitation Data'!F137))="","",OFFSET('Sanitation Data'!$F$28,0,10*ROW('Sanitation Data'!F137)))</f>
        <v/>
      </c>
      <c r="CV143" s="369" t="str">
        <f ca="1">+IF(OFFSET('Sanitation Data'!$F$29,0,10*ROW('Sanitation Data'!F137))="","",OFFSET('Sanitation Data'!$F$29,0,10*ROW('Sanitation Data'!F137)))</f>
        <v/>
      </c>
      <c r="CW143" s="369" t="str">
        <f ca="1">+IF(OFFSET('Sanitation Data'!$F$30,0,10*ROW('Sanitation Data'!F137))="","",OFFSET('Sanitation Data'!$F$30,0,10*ROW('Sanitation Data'!F137)))</f>
        <v/>
      </c>
      <c r="CX143" s="369" t="str">
        <f ca="1">+IF(OFFSET('Sanitation Data'!$F$31,0,10*ROW('Sanitation Data'!F137))="","",OFFSET('Sanitation Data'!$F$31,0,10*ROW('Sanitation Data'!F137)))</f>
        <v/>
      </c>
      <c r="CY143" s="369" t="str">
        <f ca="1">+IF(OFFSET('Sanitation Data'!$F$32,0,10*ROW('Sanitation Data'!F137))="","",OFFSET('Sanitation Data'!$F$32,0,10*ROW('Sanitation Data'!F137)))</f>
        <v/>
      </c>
      <c r="CZ143" s="369" t="str">
        <f ca="1">+IF(OFFSET('Sanitation Data'!$G$28,0,10*ROW('Sanitation Data'!G137))="","",OFFSET('Sanitation Data'!$G$28,0,10*ROW('Sanitation Data'!G137)))</f>
        <v/>
      </c>
      <c r="DA143" s="369" t="str">
        <f ca="1">+IF(OFFSET('Sanitation Data'!$G$29,0,10*ROW('Sanitation Data'!G137))="","",OFFSET('Sanitation Data'!$G$29,0,10*ROW('Sanitation Data'!G137)))</f>
        <v/>
      </c>
      <c r="DB143" s="369" t="str">
        <f ca="1">+IF(OFFSET('Sanitation Data'!$G$30,0,10*ROW('Sanitation Data'!G137))="","",OFFSET('Sanitation Data'!$G$30,0,10*ROW('Sanitation Data'!G137)))</f>
        <v/>
      </c>
      <c r="DC143" s="369" t="str">
        <f ca="1">+IF(OFFSET('Sanitation Data'!$G$31,0,10*ROW('Sanitation Data'!G137))="","",OFFSET('Sanitation Data'!$G$31,0,10*ROW('Sanitation Data'!G137)))</f>
        <v/>
      </c>
      <c r="DD143" s="369" t="str">
        <f ca="1">+IF(OFFSET('Sanitation Data'!$G$32,0,10*ROW('Sanitation Data'!G137))="","",OFFSET('Sanitation Data'!$G$32,0,10*ROW('Sanitation Data'!G137)))</f>
        <v/>
      </c>
      <c r="DE143" s="369" t="str">
        <f ca="1">+IF(OFFSET('Sanitation Data'!$H$28,0,10*ROW('Sanitation Data'!H137))="","",OFFSET('Sanitation Data'!$H$28,0,10*ROW('Sanitation Data'!H137)))</f>
        <v/>
      </c>
      <c r="DF143" s="369" t="str">
        <f ca="1">+IF(OFFSET('Sanitation Data'!$H$29,0,10*ROW('Sanitation Data'!H137))="","",OFFSET('Sanitation Data'!$H$29,0,10*ROW('Sanitation Data'!H137)))</f>
        <v/>
      </c>
      <c r="DG143" s="369" t="str">
        <f ca="1">+IF(OFFSET('Sanitation Data'!$H$30,0,10*ROW('Sanitation Data'!H137))="","",OFFSET('Sanitation Data'!$H$30,0,10*ROW('Sanitation Data'!H137)))</f>
        <v/>
      </c>
      <c r="DH143" s="369" t="str">
        <f ca="1">+IF(OFFSET('Sanitation Data'!$H$31,0,10*ROW('Sanitation Data'!H137))="","",OFFSET('Sanitation Data'!$H$31,0,10*ROW('Sanitation Data'!H137)))</f>
        <v/>
      </c>
      <c r="DI143" s="369" t="str">
        <f ca="1">+IF(OFFSET('Sanitation Data'!$H$32,0,10*ROW('Sanitation Data'!H137))="","",OFFSET('Sanitation Data'!$H$32,0,10*ROW('Sanitation Data'!H137)))</f>
        <v/>
      </c>
      <c r="DJ143" s="369" t="str">
        <f ca="1">+IF(OFFSET('Sanitation Data'!$I$28,0,10*ROW('Sanitation Data'!I137))="","",OFFSET('Sanitation Data'!$I$28,0,10*ROW('Sanitation Data'!I137)))</f>
        <v/>
      </c>
      <c r="DK143" s="369" t="str">
        <f ca="1">+IF(OFFSET('Sanitation Data'!$I$29,0,10*ROW('Sanitation Data'!I137))="","",OFFSET('Sanitation Data'!$I$29,0,10*ROW('Sanitation Data'!I137)))</f>
        <v/>
      </c>
      <c r="DL143" s="369" t="str">
        <f ca="1">+IF(OFFSET('Sanitation Data'!$I$30,0,10*ROW('Sanitation Data'!I137))="","",OFFSET('Sanitation Data'!$I$30,0,10*ROW('Sanitation Data'!I137)))</f>
        <v/>
      </c>
      <c r="DM143" s="369" t="str">
        <f ca="1">+IF(OFFSET('Sanitation Data'!$I$31,0,10*ROW('Sanitation Data'!I137))="","",OFFSET('Sanitation Data'!$I$31,0,10*ROW('Sanitation Data'!I137)))</f>
        <v/>
      </c>
      <c r="DN143" s="369" t="str">
        <f ca="1">+IF(OFFSET('Sanitation Data'!$I$32,0,10*ROW('Sanitation Data'!I137))="","",OFFSET('Sanitation Data'!$I$32,0,10*ROW('Sanitation Data'!I137)))</f>
        <v/>
      </c>
      <c r="DO143" s="369" t="str">
        <f ca="1">+IF(OFFSET('Hygiene Data'!$D$11,0,10*ROW('Hygiene Data'!D137))="","",OFFSET('Hygiene Data'!$D$11,0,10*ROW('Hygiene Data'!D137)))</f>
        <v/>
      </c>
      <c r="DP143" s="369" t="str">
        <f ca="1">+IF(OFFSET('Hygiene Data'!$D$12,0,10*ROW('Hygiene Data'!D137))="","",OFFSET('Hygiene Data'!$D$12,0,10*ROW('Hygiene Data'!D137)))</f>
        <v/>
      </c>
      <c r="DQ143" s="369" t="str">
        <f ca="1">+IF(OFFSET('Hygiene Data'!$D$13,0,10*ROW('Hygiene Data'!D137))="","",OFFSET('Hygiene Data'!$D$13,0,10*ROW('Hygiene Data'!D137)))</f>
        <v/>
      </c>
      <c r="DR143" s="369" t="str">
        <f ca="1">+IF(OFFSET('Hygiene Data'!$E$11,0,10*ROW('Hygiene Data'!E137))="","",OFFSET('Hygiene Data'!$E$11,0,10*ROW('Hygiene Data'!E137)))</f>
        <v/>
      </c>
      <c r="DS143" s="369" t="str">
        <f ca="1">+IF(OFFSET('Hygiene Data'!$E$12,0,10*ROW('Hygiene Data'!E137))="","",OFFSET('Hygiene Data'!$E$12,0,10*ROW('Hygiene Data'!E137)))</f>
        <v/>
      </c>
      <c r="DT143" s="369" t="str">
        <f ca="1">+IF(OFFSET('Hygiene Data'!$E$13,0,10*ROW('Hygiene Data'!E137))="","",OFFSET('Hygiene Data'!$E$13,0,10*ROW('Hygiene Data'!E137)))</f>
        <v/>
      </c>
      <c r="DU143" s="369" t="str">
        <f ca="1">+IF(OFFSET('Hygiene Data'!$F$11,0,10*ROW('Hygiene Data'!F137))="","",OFFSET('Hygiene Data'!$F$11,0,10*ROW('Hygiene Data'!F137)))</f>
        <v/>
      </c>
      <c r="DV143" s="369" t="str">
        <f ca="1">+IF(OFFSET('Hygiene Data'!$F$12,0,10*ROW('Hygiene Data'!F137))="","",OFFSET('Hygiene Data'!$F$12,0,10*ROW('Hygiene Data'!F137)))</f>
        <v/>
      </c>
      <c r="DW143" s="369" t="str">
        <f ca="1">+IF(OFFSET('Hygiene Data'!$F$13,0,10*ROW('Hygiene Data'!F137))="","",OFFSET('Hygiene Data'!$F$13,0,10*ROW('Hygiene Data'!F137)))</f>
        <v/>
      </c>
      <c r="DX143" s="369" t="str">
        <f ca="1">+IF(OFFSET('Hygiene Data'!$G$11,0,10*ROW('Hygiene Data'!G137))="","",OFFSET('Hygiene Data'!$G$11,0,10*ROW('Hygiene Data'!G137)))</f>
        <v/>
      </c>
      <c r="DY143" s="369" t="str">
        <f ca="1">+IF(OFFSET('Hygiene Data'!$G$12,0,10*ROW('Hygiene Data'!G137))="","",OFFSET('Hygiene Data'!$G$12,0,10*ROW('Hygiene Data'!G137)))</f>
        <v/>
      </c>
      <c r="DZ143" s="369" t="str">
        <f ca="1">+IF(OFFSET('Hygiene Data'!$G$13,0,10*ROW('Hygiene Data'!G137))="","",OFFSET('Hygiene Data'!$G$13,0,10*ROW('Hygiene Data'!G137)))</f>
        <v/>
      </c>
      <c r="EA143" s="369" t="str">
        <f ca="1">+IF(OFFSET('Hygiene Data'!$H$11,0,10*ROW('Hygiene Data'!H137))="","",OFFSET('Hygiene Data'!$H$11,0,10*ROW('Hygiene Data'!H137)))</f>
        <v/>
      </c>
      <c r="EB143" s="369" t="str">
        <f ca="1">+IF(OFFSET('Hygiene Data'!$H$12,0,10*ROW('Hygiene Data'!H137))="","",OFFSET('Hygiene Data'!$H$12,0,10*ROW('Hygiene Data'!H137)))</f>
        <v/>
      </c>
      <c r="EC143" s="369" t="str">
        <f ca="1">+IF(OFFSET('Hygiene Data'!$H$13,0,10*ROW('Hygiene Data'!H137))="","",OFFSET('Hygiene Data'!$H$13,0,10*ROW('Hygiene Data'!H137)))</f>
        <v/>
      </c>
      <c r="ED143" s="369" t="str">
        <f ca="1">+IF(OFFSET('Hygiene Data'!$I$11,0,10*ROW('Hygiene Data'!I137))="","",OFFSET('Hygiene Data'!$I$11,0,10*ROW('Hygiene Data'!I137)))</f>
        <v/>
      </c>
      <c r="EE143" s="369" t="str">
        <f ca="1">+IF(OFFSET('Hygiene Data'!$I$12,0,10*ROW('Hygiene Data'!I137))="","",OFFSET('Hygiene Data'!$I$12,0,10*ROW('Hygiene Data'!I137)))</f>
        <v/>
      </c>
      <c r="EF143" s="369" t="str">
        <f ca="1">+IF(OFFSET('Hygiene Data'!$I$13,0,10*ROW('Hygiene Data'!I137))="","",OFFSET('Hygiene Data'!$I$13,0,10*ROW('Hygiene Data'!I137)))</f>
        <v/>
      </c>
    </row>
    <row r="144" spans="1:136" x14ac:dyDescent="0.25">
      <c r="A144" s="478" t="str">
        <f ca="1">+IF(OFFSET('Water Data'!$B$2,0,10*ROW('Water Data'!E138))="","",OFFSET('Water Data'!$B$2,0,10*ROW('Water Data'!E138)))</f>
        <v/>
      </c>
      <c r="B144" s="47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5" t="str">
        <f t="shared" ca="1" si="2"/>
        <v/>
      </c>
      <c r="D144" s="50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9" t="str">
        <f ca="1">+IF(OFFSET('Water Data'!$D$27,0,10*ROW('Water Data'!D138))="","",OFFSET('Water Data'!$D$27,0,10*ROW('Water Data'!D138)))</f>
        <v/>
      </c>
      <c r="BT144" s="369" t="str">
        <f ca="1">+IF(OFFSET('Water Data'!$D$28,0,10*ROW('Water Data'!D138))="","",OFFSET('Water Data'!$D$28,0,10*ROW('Water Data'!D138)))</f>
        <v/>
      </c>
      <c r="BU144" s="369" t="str">
        <f ca="1">+IF(OFFSET('Water Data'!$D$29,0,10*ROW('Water Data'!D138))="","",OFFSET('Water Data'!$D$29,0,10*ROW('Water Data'!D138)))</f>
        <v/>
      </c>
      <c r="BV144" s="369" t="str">
        <f ca="1">+IF(OFFSET('Water Data'!$E$27,0,10*ROW('Water Data'!E138))="","",OFFSET('Water Data'!$E$27,0,10*ROW('Water Data'!E138)))</f>
        <v/>
      </c>
      <c r="BW144" s="369" t="str">
        <f ca="1">+IF(OFFSET('Water Data'!$E$28,0,10*ROW('Water Data'!E138))="","",OFFSET('Water Data'!$E$28,0,10*ROW('Water Data'!E138)))</f>
        <v/>
      </c>
      <c r="BX144" s="369" t="str">
        <f ca="1">+IF(OFFSET('Water Data'!$E$29,0,10*ROW('Water Data'!E138))="","",OFFSET('Water Data'!$E$29,0,10*ROW('Water Data'!E138)))</f>
        <v/>
      </c>
      <c r="BY144" s="369" t="str">
        <f ca="1">+IF(OFFSET('Water Data'!$F$27,0,10*ROW('Water Data'!F138))="","",OFFSET('Water Data'!$F$27,0,10*ROW('Water Data'!F138)))</f>
        <v/>
      </c>
      <c r="BZ144" s="369" t="str">
        <f ca="1">+IF(OFFSET('Water Data'!$F$28,0,10*ROW('Water Data'!F138))="","",OFFSET('Water Data'!$F$28,0,10*ROW('Water Data'!F138)))</f>
        <v/>
      </c>
      <c r="CA144" s="369" t="str">
        <f ca="1">+IF(OFFSET('Water Data'!$F$29,0,10*ROW('Water Data'!F138))="","",OFFSET('Water Data'!$F$29,0,10*ROW('Water Data'!F138)))</f>
        <v/>
      </c>
      <c r="CB144" s="369" t="str">
        <f ca="1">+IF(OFFSET('Water Data'!$G$27,0,10*ROW('Water Data'!G138))="","",OFFSET('Water Data'!$G$27,0,10*ROW('Water Data'!G138)))</f>
        <v/>
      </c>
      <c r="CC144" s="369" t="str">
        <f ca="1">+IF(OFFSET('Water Data'!$G$28,0,10*ROW('Water Data'!G138))="","",OFFSET('Water Data'!$G$28,0,10*ROW('Water Data'!G138)))</f>
        <v/>
      </c>
      <c r="CD144" s="369" t="str">
        <f ca="1">+IF(OFFSET('Water Data'!$G$29,0,10*ROW('Water Data'!G138))="","",OFFSET('Water Data'!$G$29,0,10*ROW('Water Data'!G138)))</f>
        <v/>
      </c>
      <c r="CE144" s="369" t="str">
        <f ca="1">+IF(OFFSET('Water Data'!$H$27,0,10*ROW('Water Data'!H138))="","",OFFSET('Water Data'!$H$27,0,10*ROW('Water Data'!H138)))</f>
        <v/>
      </c>
      <c r="CF144" s="369" t="str">
        <f ca="1">+IF(OFFSET('Water Data'!$H$28,0,10*ROW('Water Data'!H138))="","",OFFSET('Water Data'!$H$28,0,10*ROW('Water Data'!H138)))</f>
        <v/>
      </c>
      <c r="CG144" s="369" t="str">
        <f ca="1">+IF(OFFSET('Water Data'!$H$29,0,10*ROW('Water Data'!H138))="","",OFFSET('Water Data'!$H$29,0,10*ROW('Water Data'!H138)))</f>
        <v/>
      </c>
      <c r="CH144" s="369" t="str">
        <f ca="1">+IF(OFFSET('Water Data'!$I$27,0,10*ROW('Water Data'!I138))="","",OFFSET('Water Data'!$I$27,0,10*ROW('Water Data'!I138)))</f>
        <v/>
      </c>
      <c r="CI144" s="369" t="str">
        <f ca="1">+IF(OFFSET('Water Data'!$I$28,0,10*ROW('Water Data'!I138))="","",OFFSET('Water Data'!$I$28,0,10*ROW('Water Data'!I138)))</f>
        <v/>
      </c>
      <c r="CJ144" s="369" t="str">
        <f ca="1">+IF(OFFSET('Water Data'!$I$29,0,10*ROW('Water Data'!I138))="","",OFFSET('Water Data'!$I$29,0,10*ROW('Water Data'!I138)))</f>
        <v/>
      </c>
      <c r="CK144" s="369" t="str">
        <f ca="1">+IF(OFFSET('Sanitation Data'!$D$28,0,10*ROW('Sanitation Data'!D138))="","",OFFSET('Sanitation Data'!$D$28,0,10*ROW('Sanitation Data'!D138)))</f>
        <v/>
      </c>
      <c r="CL144" s="369" t="str">
        <f ca="1">+IF(OFFSET('Sanitation Data'!$D$29,0,10*ROW('Sanitation Data'!D138))="","",OFFSET('Sanitation Data'!$D$29,0,10*ROW('Sanitation Data'!D138)))</f>
        <v/>
      </c>
      <c r="CM144" s="369" t="str">
        <f ca="1">+IF(OFFSET('Sanitation Data'!$D$30,0,10*ROW('Sanitation Data'!D138))="","",OFFSET('Sanitation Data'!$D$30,0,10*ROW('Sanitation Data'!D138)))</f>
        <v/>
      </c>
      <c r="CN144" s="369" t="str">
        <f ca="1">+IF(OFFSET('Sanitation Data'!$D$31,0,10*ROW('Sanitation Data'!D138))="","",OFFSET('Sanitation Data'!$D$31,0,10*ROW('Sanitation Data'!D138)))</f>
        <v/>
      </c>
      <c r="CO144" s="369" t="str">
        <f ca="1">+IF(OFFSET('Sanitation Data'!$D$32,0,10*ROW('Sanitation Data'!D138))="","",OFFSET('Sanitation Data'!$D$32,0,10*ROW('Sanitation Data'!D138)))</f>
        <v/>
      </c>
      <c r="CP144" s="369" t="str">
        <f ca="1">+IF(OFFSET('Sanitation Data'!$E$28,0,10*ROW('Sanitation Data'!E138))="","",OFFSET('Sanitation Data'!$E$28,0,10*ROW('Sanitation Data'!E138)))</f>
        <v/>
      </c>
      <c r="CQ144" s="369" t="str">
        <f ca="1">+IF(OFFSET('Sanitation Data'!$E$29,0,10*ROW('Sanitation Data'!E138))="","",OFFSET('Sanitation Data'!$E$29,0,10*ROW('Sanitation Data'!E138)))</f>
        <v/>
      </c>
      <c r="CR144" s="369" t="str">
        <f ca="1">+IF(OFFSET('Sanitation Data'!$E$30,0,10*ROW('Sanitation Data'!E138))="","",OFFSET('Sanitation Data'!$E$30,0,10*ROW('Sanitation Data'!E138)))</f>
        <v/>
      </c>
      <c r="CS144" s="369" t="str">
        <f ca="1">+IF(OFFSET('Sanitation Data'!$E$31,0,10*ROW('Sanitation Data'!E138))="","",OFFSET('Sanitation Data'!$E$31,0,10*ROW('Sanitation Data'!E138)))</f>
        <v/>
      </c>
      <c r="CT144" s="369" t="str">
        <f ca="1">+IF(OFFSET('Sanitation Data'!$E$32,0,10*ROW('Sanitation Data'!E138))="","",OFFSET('Sanitation Data'!$E$32,0,10*ROW('Sanitation Data'!E138)))</f>
        <v/>
      </c>
      <c r="CU144" s="369" t="str">
        <f ca="1">+IF(OFFSET('Sanitation Data'!$F$28,0,10*ROW('Sanitation Data'!F138))="","",OFFSET('Sanitation Data'!$F$28,0,10*ROW('Sanitation Data'!F138)))</f>
        <v/>
      </c>
      <c r="CV144" s="369" t="str">
        <f ca="1">+IF(OFFSET('Sanitation Data'!$F$29,0,10*ROW('Sanitation Data'!F138))="","",OFFSET('Sanitation Data'!$F$29,0,10*ROW('Sanitation Data'!F138)))</f>
        <v/>
      </c>
      <c r="CW144" s="369" t="str">
        <f ca="1">+IF(OFFSET('Sanitation Data'!$F$30,0,10*ROW('Sanitation Data'!F138))="","",OFFSET('Sanitation Data'!$F$30,0,10*ROW('Sanitation Data'!F138)))</f>
        <v/>
      </c>
      <c r="CX144" s="369" t="str">
        <f ca="1">+IF(OFFSET('Sanitation Data'!$F$31,0,10*ROW('Sanitation Data'!F138))="","",OFFSET('Sanitation Data'!$F$31,0,10*ROW('Sanitation Data'!F138)))</f>
        <v/>
      </c>
      <c r="CY144" s="369" t="str">
        <f ca="1">+IF(OFFSET('Sanitation Data'!$F$32,0,10*ROW('Sanitation Data'!F138))="","",OFFSET('Sanitation Data'!$F$32,0,10*ROW('Sanitation Data'!F138)))</f>
        <v/>
      </c>
      <c r="CZ144" s="369" t="str">
        <f ca="1">+IF(OFFSET('Sanitation Data'!$G$28,0,10*ROW('Sanitation Data'!G138))="","",OFFSET('Sanitation Data'!$G$28,0,10*ROW('Sanitation Data'!G138)))</f>
        <v/>
      </c>
      <c r="DA144" s="369" t="str">
        <f ca="1">+IF(OFFSET('Sanitation Data'!$G$29,0,10*ROW('Sanitation Data'!G138))="","",OFFSET('Sanitation Data'!$G$29,0,10*ROW('Sanitation Data'!G138)))</f>
        <v/>
      </c>
      <c r="DB144" s="369" t="str">
        <f ca="1">+IF(OFFSET('Sanitation Data'!$G$30,0,10*ROW('Sanitation Data'!G138))="","",OFFSET('Sanitation Data'!$G$30,0,10*ROW('Sanitation Data'!G138)))</f>
        <v/>
      </c>
      <c r="DC144" s="369" t="str">
        <f ca="1">+IF(OFFSET('Sanitation Data'!$G$31,0,10*ROW('Sanitation Data'!G138))="","",OFFSET('Sanitation Data'!$G$31,0,10*ROW('Sanitation Data'!G138)))</f>
        <v/>
      </c>
      <c r="DD144" s="369" t="str">
        <f ca="1">+IF(OFFSET('Sanitation Data'!$G$32,0,10*ROW('Sanitation Data'!G138))="","",OFFSET('Sanitation Data'!$G$32,0,10*ROW('Sanitation Data'!G138)))</f>
        <v/>
      </c>
      <c r="DE144" s="369" t="str">
        <f ca="1">+IF(OFFSET('Sanitation Data'!$H$28,0,10*ROW('Sanitation Data'!H138))="","",OFFSET('Sanitation Data'!$H$28,0,10*ROW('Sanitation Data'!H138)))</f>
        <v/>
      </c>
      <c r="DF144" s="369" t="str">
        <f ca="1">+IF(OFFSET('Sanitation Data'!$H$29,0,10*ROW('Sanitation Data'!H138))="","",OFFSET('Sanitation Data'!$H$29,0,10*ROW('Sanitation Data'!H138)))</f>
        <v/>
      </c>
      <c r="DG144" s="369" t="str">
        <f ca="1">+IF(OFFSET('Sanitation Data'!$H$30,0,10*ROW('Sanitation Data'!H138))="","",OFFSET('Sanitation Data'!$H$30,0,10*ROW('Sanitation Data'!H138)))</f>
        <v/>
      </c>
      <c r="DH144" s="369" t="str">
        <f ca="1">+IF(OFFSET('Sanitation Data'!$H$31,0,10*ROW('Sanitation Data'!H138))="","",OFFSET('Sanitation Data'!$H$31,0,10*ROW('Sanitation Data'!H138)))</f>
        <v/>
      </c>
      <c r="DI144" s="369" t="str">
        <f ca="1">+IF(OFFSET('Sanitation Data'!$H$32,0,10*ROW('Sanitation Data'!H138))="","",OFFSET('Sanitation Data'!$H$32,0,10*ROW('Sanitation Data'!H138)))</f>
        <v/>
      </c>
      <c r="DJ144" s="369" t="str">
        <f ca="1">+IF(OFFSET('Sanitation Data'!$I$28,0,10*ROW('Sanitation Data'!I138))="","",OFFSET('Sanitation Data'!$I$28,0,10*ROW('Sanitation Data'!I138)))</f>
        <v/>
      </c>
      <c r="DK144" s="369" t="str">
        <f ca="1">+IF(OFFSET('Sanitation Data'!$I$29,0,10*ROW('Sanitation Data'!I138))="","",OFFSET('Sanitation Data'!$I$29,0,10*ROW('Sanitation Data'!I138)))</f>
        <v/>
      </c>
      <c r="DL144" s="369" t="str">
        <f ca="1">+IF(OFFSET('Sanitation Data'!$I$30,0,10*ROW('Sanitation Data'!I138))="","",OFFSET('Sanitation Data'!$I$30,0,10*ROW('Sanitation Data'!I138)))</f>
        <v/>
      </c>
      <c r="DM144" s="369" t="str">
        <f ca="1">+IF(OFFSET('Sanitation Data'!$I$31,0,10*ROW('Sanitation Data'!I138))="","",OFFSET('Sanitation Data'!$I$31,0,10*ROW('Sanitation Data'!I138)))</f>
        <v/>
      </c>
      <c r="DN144" s="369" t="str">
        <f ca="1">+IF(OFFSET('Sanitation Data'!$I$32,0,10*ROW('Sanitation Data'!I138))="","",OFFSET('Sanitation Data'!$I$32,0,10*ROW('Sanitation Data'!I138)))</f>
        <v/>
      </c>
      <c r="DO144" s="369" t="str">
        <f ca="1">+IF(OFFSET('Hygiene Data'!$D$11,0,10*ROW('Hygiene Data'!D138))="","",OFFSET('Hygiene Data'!$D$11,0,10*ROW('Hygiene Data'!D138)))</f>
        <v/>
      </c>
      <c r="DP144" s="369" t="str">
        <f ca="1">+IF(OFFSET('Hygiene Data'!$D$12,0,10*ROW('Hygiene Data'!D138))="","",OFFSET('Hygiene Data'!$D$12,0,10*ROW('Hygiene Data'!D138)))</f>
        <v/>
      </c>
      <c r="DQ144" s="369" t="str">
        <f ca="1">+IF(OFFSET('Hygiene Data'!$D$13,0,10*ROW('Hygiene Data'!D138))="","",OFFSET('Hygiene Data'!$D$13,0,10*ROW('Hygiene Data'!D138)))</f>
        <v/>
      </c>
      <c r="DR144" s="369" t="str">
        <f ca="1">+IF(OFFSET('Hygiene Data'!$E$11,0,10*ROW('Hygiene Data'!E138))="","",OFFSET('Hygiene Data'!$E$11,0,10*ROW('Hygiene Data'!E138)))</f>
        <v/>
      </c>
      <c r="DS144" s="369" t="str">
        <f ca="1">+IF(OFFSET('Hygiene Data'!$E$12,0,10*ROW('Hygiene Data'!E138))="","",OFFSET('Hygiene Data'!$E$12,0,10*ROW('Hygiene Data'!E138)))</f>
        <v/>
      </c>
      <c r="DT144" s="369" t="str">
        <f ca="1">+IF(OFFSET('Hygiene Data'!$E$13,0,10*ROW('Hygiene Data'!E138))="","",OFFSET('Hygiene Data'!$E$13,0,10*ROW('Hygiene Data'!E138)))</f>
        <v/>
      </c>
      <c r="DU144" s="369" t="str">
        <f ca="1">+IF(OFFSET('Hygiene Data'!$F$11,0,10*ROW('Hygiene Data'!F138))="","",OFFSET('Hygiene Data'!$F$11,0,10*ROW('Hygiene Data'!F138)))</f>
        <v/>
      </c>
      <c r="DV144" s="369" t="str">
        <f ca="1">+IF(OFFSET('Hygiene Data'!$F$12,0,10*ROW('Hygiene Data'!F138))="","",OFFSET('Hygiene Data'!$F$12,0,10*ROW('Hygiene Data'!F138)))</f>
        <v/>
      </c>
      <c r="DW144" s="369" t="str">
        <f ca="1">+IF(OFFSET('Hygiene Data'!$F$13,0,10*ROW('Hygiene Data'!F138))="","",OFFSET('Hygiene Data'!$F$13,0,10*ROW('Hygiene Data'!F138)))</f>
        <v/>
      </c>
      <c r="DX144" s="369" t="str">
        <f ca="1">+IF(OFFSET('Hygiene Data'!$G$11,0,10*ROW('Hygiene Data'!G138))="","",OFFSET('Hygiene Data'!$G$11,0,10*ROW('Hygiene Data'!G138)))</f>
        <v/>
      </c>
      <c r="DY144" s="369" t="str">
        <f ca="1">+IF(OFFSET('Hygiene Data'!$G$12,0,10*ROW('Hygiene Data'!G138))="","",OFFSET('Hygiene Data'!$G$12,0,10*ROW('Hygiene Data'!G138)))</f>
        <v/>
      </c>
      <c r="DZ144" s="369" t="str">
        <f ca="1">+IF(OFFSET('Hygiene Data'!$G$13,0,10*ROW('Hygiene Data'!G138))="","",OFFSET('Hygiene Data'!$G$13,0,10*ROW('Hygiene Data'!G138)))</f>
        <v/>
      </c>
      <c r="EA144" s="369" t="str">
        <f ca="1">+IF(OFFSET('Hygiene Data'!$H$11,0,10*ROW('Hygiene Data'!H138))="","",OFFSET('Hygiene Data'!$H$11,0,10*ROW('Hygiene Data'!H138)))</f>
        <v/>
      </c>
      <c r="EB144" s="369" t="str">
        <f ca="1">+IF(OFFSET('Hygiene Data'!$H$12,0,10*ROW('Hygiene Data'!H138))="","",OFFSET('Hygiene Data'!$H$12,0,10*ROW('Hygiene Data'!H138)))</f>
        <v/>
      </c>
      <c r="EC144" s="369" t="str">
        <f ca="1">+IF(OFFSET('Hygiene Data'!$H$13,0,10*ROW('Hygiene Data'!H138))="","",OFFSET('Hygiene Data'!$H$13,0,10*ROW('Hygiene Data'!H138)))</f>
        <v/>
      </c>
      <c r="ED144" s="369" t="str">
        <f ca="1">+IF(OFFSET('Hygiene Data'!$I$11,0,10*ROW('Hygiene Data'!I138))="","",OFFSET('Hygiene Data'!$I$11,0,10*ROW('Hygiene Data'!I138)))</f>
        <v/>
      </c>
      <c r="EE144" s="369" t="str">
        <f ca="1">+IF(OFFSET('Hygiene Data'!$I$12,0,10*ROW('Hygiene Data'!I138))="","",OFFSET('Hygiene Data'!$I$12,0,10*ROW('Hygiene Data'!I138)))</f>
        <v/>
      </c>
      <c r="EF144" s="369" t="str">
        <f ca="1">+IF(OFFSET('Hygiene Data'!$I$13,0,10*ROW('Hygiene Data'!I138))="","",OFFSET('Hygiene Data'!$I$13,0,10*ROW('Hygiene Data'!I138)))</f>
        <v/>
      </c>
    </row>
    <row r="145" spans="1:136" x14ac:dyDescent="0.25">
      <c r="A145" s="478" t="str">
        <f ca="1">+IF(OFFSET('Water Data'!$B$2,0,10*ROW('Water Data'!E139))="","",OFFSET('Water Data'!$B$2,0,10*ROW('Water Data'!E139)))</f>
        <v/>
      </c>
      <c r="B145" s="47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5" t="str">
        <f t="shared" ca="1" si="2"/>
        <v/>
      </c>
      <c r="D145" s="50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9" t="str">
        <f ca="1">+IF(OFFSET('Water Data'!$D$27,0,10*ROW('Water Data'!D139))="","",OFFSET('Water Data'!$D$27,0,10*ROW('Water Data'!D139)))</f>
        <v/>
      </c>
      <c r="BT145" s="369" t="str">
        <f ca="1">+IF(OFFSET('Water Data'!$D$28,0,10*ROW('Water Data'!D139))="","",OFFSET('Water Data'!$D$28,0,10*ROW('Water Data'!D139)))</f>
        <v/>
      </c>
      <c r="BU145" s="369" t="str">
        <f ca="1">+IF(OFFSET('Water Data'!$D$29,0,10*ROW('Water Data'!D139))="","",OFFSET('Water Data'!$D$29,0,10*ROW('Water Data'!D139)))</f>
        <v/>
      </c>
      <c r="BV145" s="369" t="str">
        <f ca="1">+IF(OFFSET('Water Data'!$E$27,0,10*ROW('Water Data'!E139))="","",OFFSET('Water Data'!$E$27,0,10*ROW('Water Data'!E139)))</f>
        <v/>
      </c>
      <c r="BW145" s="369" t="str">
        <f ca="1">+IF(OFFSET('Water Data'!$E$28,0,10*ROW('Water Data'!E139))="","",OFFSET('Water Data'!$E$28,0,10*ROW('Water Data'!E139)))</f>
        <v/>
      </c>
      <c r="BX145" s="369" t="str">
        <f ca="1">+IF(OFFSET('Water Data'!$E$29,0,10*ROW('Water Data'!E139))="","",OFFSET('Water Data'!$E$29,0,10*ROW('Water Data'!E139)))</f>
        <v/>
      </c>
      <c r="BY145" s="369" t="str">
        <f ca="1">+IF(OFFSET('Water Data'!$F$27,0,10*ROW('Water Data'!F139))="","",OFFSET('Water Data'!$F$27,0,10*ROW('Water Data'!F139)))</f>
        <v/>
      </c>
      <c r="BZ145" s="369" t="str">
        <f ca="1">+IF(OFFSET('Water Data'!$F$28,0,10*ROW('Water Data'!F139))="","",OFFSET('Water Data'!$F$28,0,10*ROW('Water Data'!F139)))</f>
        <v/>
      </c>
      <c r="CA145" s="369" t="str">
        <f ca="1">+IF(OFFSET('Water Data'!$F$29,0,10*ROW('Water Data'!F139))="","",OFFSET('Water Data'!$F$29,0,10*ROW('Water Data'!F139)))</f>
        <v/>
      </c>
      <c r="CB145" s="369" t="str">
        <f ca="1">+IF(OFFSET('Water Data'!$G$27,0,10*ROW('Water Data'!G139))="","",OFFSET('Water Data'!$G$27,0,10*ROW('Water Data'!G139)))</f>
        <v/>
      </c>
      <c r="CC145" s="369" t="str">
        <f ca="1">+IF(OFFSET('Water Data'!$G$28,0,10*ROW('Water Data'!G139))="","",OFFSET('Water Data'!$G$28,0,10*ROW('Water Data'!G139)))</f>
        <v/>
      </c>
      <c r="CD145" s="369" t="str">
        <f ca="1">+IF(OFFSET('Water Data'!$G$29,0,10*ROW('Water Data'!G139))="","",OFFSET('Water Data'!$G$29,0,10*ROW('Water Data'!G139)))</f>
        <v/>
      </c>
      <c r="CE145" s="369" t="str">
        <f ca="1">+IF(OFFSET('Water Data'!$H$27,0,10*ROW('Water Data'!H139))="","",OFFSET('Water Data'!$H$27,0,10*ROW('Water Data'!H139)))</f>
        <v/>
      </c>
      <c r="CF145" s="369" t="str">
        <f ca="1">+IF(OFFSET('Water Data'!$H$28,0,10*ROW('Water Data'!H139))="","",OFFSET('Water Data'!$H$28,0,10*ROW('Water Data'!H139)))</f>
        <v/>
      </c>
      <c r="CG145" s="369" t="str">
        <f ca="1">+IF(OFFSET('Water Data'!$H$29,0,10*ROW('Water Data'!H139))="","",OFFSET('Water Data'!$H$29,0,10*ROW('Water Data'!H139)))</f>
        <v/>
      </c>
      <c r="CH145" s="369" t="str">
        <f ca="1">+IF(OFFSET('Water Data'!$I$27,0,10*ROW('Water Data'!I139))="","",OFFSET('Water Data'!$I$27,0,10*ROW('Water Data'!I139)))</f>
        <v/>
      </c>
      <c r="CI145" s="369" t="str">
        <f ca="1">+IF(OFFSET('Water Data'!$I$28,0,10*ROW('Water Data'!I139))="","",OFFSET('Water Data'!$I$28,0,10*ROW('Water Data'!I139)))</f>
        <v/>
      </c>
      <c r="CJ145" s="369" t="str">
        <f ca="1">+IF(OFFSET('Water Data'!$I$29,0,10*ROW('Water Data'!I139))="","",OFFSET('Water Data'!$I$29,0,10*ROW('Water Data'!I139)))</f>
        <v/>
      </c>
      <c r="CK145" s="369" t="str">
        <f ca="1">+IF(OFFSET('Sanitation Data'!$D$28,0,10*ROW('Sanitation Data'!D139))="","",OFFSET('Sanitation Data'!$D$28,0,10*ROW('Sanitation Data'!D139)))</f>
        <v/>
      </c>
      <c r="CL145" s="369" t="str">
        <f ca="1">+IF(OFFSET('Sanitation Data'!$D$29,0,10*ROW('Sanitation Data'!D139))="","",OFFSET('Sanitation Data'!$D$29,0,10*ROW('Sanitation Data'!D139)))</f>
        <v/>
      </c>
      <c r="CM145" s="369" t="str">
        <f ca="1">+IF(OFFSET('Sanitation Data'!$D$30,0,10*ROW('Sanitation Data'!D139))="","",OFFSET('Sanitation Data'!$D$30,0,10*ROW('Sanitation Data'!D139)))</f>
        <v/>
      </c>
      <c r="CN145" s="369" t="str">
        <f ca="1">+IF(OFFSET('Sanitation Data'!$D$31,0,10*ROW('Sanitation Data'!D139))="","",OFFSET('Sanitation Data'!$D$31,0,10*ROW('Sanitation Data'!D139)))</f>
        <v/>
      </c>
      <c r="CO145" s="369" t="str">
        <f ca="1">+IF(OFFSET('Sanitation Data'!$D$32,0,10*ROW('Sanitation Data'!D139))="","",OFFSET('Sanitation Data'!$D$32,0,10*ROW('Sanitation Data'!D139)))</f>
        <v/>
      </c>
      <c r="CP145" s="369" t="str">
        <f ca="1">+IF(OFFSET('Sanitation Data'!$E$28,0,10*ROW('Sanitation Data'!E139))="","",OFFSET('Sanitation Data'!$E$28,0,10*ROW('Sanitation Data'!E139)))</f>
        <v/>
      </c>
      <c r="CQ145" s="369" t="str">
        <f ca="1">+IF(OFFSET('Sanitation Data'!$E$29,0,10*ROW('Sanitation Data'!E139))="","",OFFSET('Sanitation Data'!$E$29,0,10*ROW('Sanitation Data'!E139)))</f>
        <v/>
      </c>
      <c r="CR145" s="369" t="str">
        <f ca="1">+IF(OFFSET('Sanitation Data'!$E$30,0,10*ROW('Sanitation Data'!E139))="","",OFFSET('Sanitation Data'!$E$30,0,10*ROW('Sanitation Data'!E139)))</f>
        <v/>
      </c>
      <c r="CS145" s="369" t="str">
        <f ca="1">+IF(OFFSET('Sanitation Data'!$E$31,0,10*ROW('Sanitation Data'!E139))="","",OFFSET('Sanitation Data'!$E$31,0,10*ROW('Sanitation Data'!E139)))</f>
        <v/>
      </c>
      <c r="CT145" s="369" t="str">
        <f ca="1">+IF(OFFSET('Sanitation Data'!$E$32,0,10*ROW('Sanitation Data'!E139))="","",OFFSET('Sanitation Data'!$E$32,0,10*ROW('Sanitation Data'!E139)))</f>
        <v/>
      </c>
      <c r="CU145" s="369" t="str">
        <f ca="1">+IF(OFFSET('Sanitation Data'!$F$28,0,10*ROW('Sanitation Data'!F139))="","",OFFSET('Sanitation Data'!$F$28,0,10*ROW('Sanitation Data'!F139)))</f>
        <v/>
      </c>
      <c r="CV145" s="369" t="str">
        <f ca="1">+IF(OFFSET('Sanitation Data'!$F$29,0,10*ROW('Sanitation Data'!F139))="","",OFFSET('Sanitation Data'!$F$29,0,10*ROW('Sanitation Data'!F139)))</f>
        <v/>
      </c>
      <c r="CW145" s="369" t="str">
        <f ca="1">+IF(OFFSET('Sanitation Data'!$F$30,0,10*ROW('Sanitation Data'!F139))="","",OFFSET('Sanitation Data'!$F$30,0,10*ROW('Sanitation Data'!F139)))</f>
        <v/>
      </c>
      <c r="CX145" s="369" t="str">
        <f ca="1">+IF(OFFSET('Sanitation Data'!$F$31,0,10*ROW('Sanitation Data'!F139))="","",OFFSET('Sanitation Data'!$F$31,0,10*ROW('Sanitation Data'!F139)))</f>
        <v/>
      </c>
      <c r="CY145" s="369" t="str">
        <f ca="1">+IF(OFFSET('Sanitation Data'!$F$32,0,10*ROW('Sanitation Data'!F139))="","",OFFSET('Sanitation Data'!$F$32,0,10*ROW('Sanitation Data'!F139)))</f>
        <v/>
      </c>
      <c r="CZ145" s="369" t="str">
        <f ca="1">+IF(OFFSET('Sanitation Data'!$G$28,0,10*ROW('Sanitation Data'!G139))="","",OFFSET('Sanitation Data'!$G$28,0,10*ROW('Sanitation Data'!G139)))</f>
        <v/>
      </c>
      <c r="DA145" s="369" t="str">
        <f ca="1">+IF(OFFSET('Sanitation Data'!$G$29,0,10*ROW('Sanitation Data'!G139))="","",OFFSET('Sanitation Data'!$G$29,0,10*ROW('Sanitation Data'!G139)))</f>
        <v/>
      </c>
      <c r="DB145" s="369" t="str">
        <f ca="1">+IF(OFFSET('Sanitation Data'!$G$30,0,10*ROW('Sanitation Data'!G139))="","",OFFSET('Sanitation Data'!$G$30,0,10*ROW('Sanitation Data'!G139)))</f>
        <v/>
      </c>
      <c r="DC145" s="369" t="str">
        <f ca="1">+IF(OFFSET('Sanitation Data'!$G$31,0,10*ROW('Sanitation Data'!G139))="","",OFFSET('Sanitation Data'!$G$31,0,10*ROW('Sanitation Data'!G139)))</f>
        <v/>
      </c>
      <c r="DD145" s="369" t="str">
        <f ca="1">+IF(OFFSET('Sanitation Data'!$G$32,0,10*ROW('Sanitation Data'!G139))="","",OFFSET('Sanitation Data'!$G$32,0,10*ROW('Sanitation Data'!G139)))</f>
        <v/>
      </c>
      <c r="DE145" s="369" t="str">
        <f ca="1">+IF(OFFSET('Sanitation Data'!$H$28,0,10*ROW('Sanitation Data'!H139))="","",OFFSET('Sanitation Data'!$H$28,0,10*ROW('Sanitation Data'!H139)))</f>
        <v/>
      </c>
      <c r="DF145" s="369" t="str">
        <f ca="1">+IF(OFFSET('Sanitation Data'!$H$29,0,10*ROW('Sanitation Data'!H139))="","",OFFSET('Sanitation Data'!$H$29,0,10*ROW('Sanitation Data'!H139)))</f>
        <v/>
      </c>
      <c r="DG145" s="369" t="str">
        <f ca="1">+IF(OFFSET('Sanitation Data'!$H$30,0,10*ROW('Sanitation Data'!H139))="","",OFFSET('Sanitation Data'!$H$30,0,10*ROW('Sanitation Data'!H139)))</f>
        <v/>
      </c>
      <c r="DH145" s="369" t="str">
        <f ca="1">+IF(OFFSET('Sanitation Data'!$H$31,0,10*ROW('Sanitation Data'!H139))="","",OFFSET('Sanitation Data'!$H$31,0,10*ROW('Sanitation Data'!H139)))</f>
        <v/>
      </c>
      <c r="DI145" s="369" t="str">
        <f ca="1">+IF(OFFSET('Sanitation Data'!$H$32,0,10*ROW('Sanitation Data'!H139))="","",OFFSET('Sanitation Data'!$H$32,0,10*ROW('Sanitation Data'!H139)))</f>
        <v/>
      </c>
      <c r="DJ145" s="369" t="str">
        <f ca="1">+IF(OFFSET('Sanitation Data'!$I$28,0,10*ROW('Sanitation Data'!I139))="","",OFFSET('Sanitation Data'!$I$28,0,10*ROW('Sanitation Data'!I139)))</f>
        <v/>
      </c>
      <c r="DK145" s="369" t="str">
        <f ca="1">+IF(OFFSET('Sanitation Data'!$I$29,0,10*ROW('Sanitation Data'!I139))="","",OFFSET('Sanitation Data'!$I$29,0,10*ROW('Sanitation Data'!I139)))</f>
        <v/>
      </c>
      <c r="DL145" s="369" t="str">
        <f ca="1">+IF(OFFSET('Sanitation Data'!$I$30,0,10*ROW('Sanitation Data'!I139))="","",OFFSET('Sanitation Data'!$I$30,0,10*ROW('Sanitation Data'!I139)))</f>
        <v/>
      </c>
      <c r="DM145" s="369" t="str">
        <f ca="1">+IF(OFFSET('Sanitation Data'!$I$31,0,10*ROW('Sanitation Data'!I139))="","",OFFSET('Sanitation Data'!$I$31,0,10*ROW('Sanitation Data'!I139)))</f>
        <v/>
      </c>
      <c r="DN145" s="369" t="str">
        <f ca="1">+IF(OFFSET('Sanitation Data'!$I$32,0,10*ROW('Sanitation Data'!I139))="","",OFFSET('Sanitation Data'!$I$32,0,10*ROW('Sanitation Data'!I139)))</f>
        <v/>
      </c>
      <c r="DO145" s="369" t="str">
        <f ca="1">+IF(OFFSET('Hygiene Data'!$D$11,0,10*ROW('Hygiene Data'!D139))="","",OFFSET('Hygiene Data'!$D$11,0,10*ROW('Hygiene Data'!D139)))</f>
        <v/>
      </c>
      <c r="DP145" s="369" t="str">
        <f ca="1">+IF(OFFSET('Hygiene Data'!$D$12,0,10*ROW('Hygiene Data'!D139))="","",OFFSET('Hygiene Data'!$D$12,0,10*ROW('Hygiene Data'!D139)))</f>
        <v/>
      </c>
      <c r="DQ145" s="369" t="str">
        <f ca="1">+IF(OFFSET('Hygiene Data'!$D$13,0,10*ROW('Hygiene Data'!D139))="","",OFFSET('Hygiene Data'!$D$13,0,10*ROW('Hygiene Data'!D139)))</f>
        <v/>
      </c>
      <c r="DR145" s="369" t="str">
        <f ca="1">+IF(OFFSET('Hygiene Data'!$E$11,0,10*ROW('Hygiene Data'!E139))="","",OFFSET('Hygiene Data'!$E$11,0,10*ROW('Hygiene Data'!E139)))</f>
        <v/>
      </c>
      <c r="DS145" s="369" t="str">
        <f ca="1">+IF(OFFSET('Hygiene Data'!$E$12,0,10*ROW('Hygiene Data'!E139))="","",OFFSET('Hygiene Data'!$E$12,0,10*ROW('Hygiene Data'!E139)))</f>
        <v/>
      </c>
      <c r="DT145" s="369" t="str">
        <f ca="1">+IF(OFFSET('Hygiene Data'!$E$13,0,10*ROW('Hygiene Data'!E139))="","",OFFSET('Hygiene Data'!$E$13,0,10*ROW('Hygiene Data'!E139)))</f>
        <v/>
      </c>
      <c r="DU145" s="369" t="str">
        <f ca="1">+IF(OFFSET('Hygiene Data'!$F$11,0,10*ROW('Hygiene Data'!F139))="","",OFFSET('Hygiene Data'!$F$11,0,10*ROW('Hygiene Data'!F139)))</f>
        <v/>
      </c>
      <c r="DV145" s="369" t="str">
        <f ca="1">+IF(OFFSET('Hygiene Data'!$F$12,0,10*ROW('Hygiene Data'!F139))="","",OFFSET('Hygiene Data'!$F$12,0,10*ROW('Hygiene Data'!F139)))</f>
        <v/>
      </c>
      <c r="DW145" s="369" t="str">
        <f ca="1">+IF(OFFSET('Hygiene Data'!$F$13,0,10*ROW('Hygiene Data'!F139))="","",OFFSET('Hygiene Data'!$F$13,0,10*ROW('Hygiene Data'!F139)))</f>
        <v/>
      </c>
      <c r="DX145" s="369" t="str">
        <f ca="1">+IF(OFFSET('Hygiene Data'!$G$11,0,10*ROW('Hygiene Data'!G139))="","",OFFSET('Hygiene Data'!$G$11,0,10*ROW('Hygiene Data'!G139)))</f>
        <v/>
      </c>
      <c r="DY145" s="369" t="str">
        <f ca="1">+IF(OFFSET('Hygiene Data'!$G$12,0,10*ROW('Hygiene Data'!G139))="","",OFFSET('Hygiene Data'!$G$12,0,10*ROW('Hygiene Data'!G139)))</f>
        <v/>
      </c>
      <c r="DZ145" s="369" t="str">
        <f ca="1">+IF(OFFSET('Hygiene Data'!$G$13,0,10*ROW('Hygiene Data'!G139))="","",OFFSET('Hygiene Data'!$G$13,0,10*ROW('Hygiene Data'!G139)))</f>
        <v/>
      </c>
      <c r="EA145" s="369" t="str">
        <f ca="1">+IF(OFFSET('Hygiene Data'!$H$11,0,10*ROW('Hygiene Data'!H139))="","",OFFSET('Hygiene Data'!$H$11,0,10*ROW('Hygiene Data'!H139)))</f>
        <v/>
      </c>
      <c r="EB145" s="369" t="str">
        <f ca="1">+IF(OFFSET('Hygiene Data'!$H$12,0,10*ROW('Hygiene Data'!H139))="","",OFFSET('Hygiene Data'!$H$12,0,10*ROW('Hygiene Data'!H139)))</f>
        <v/>
      </c>
      <c r="EC145" s="369" t="str">
        <f ca="1">+IF(OFFSET('Hygiene Data'!$H$13,0,10*ROW('Hygiene Data'!H139))="","",OFFSET('Hygiene Data'!$H$13,0,10*ROW('Hygiene Data'!H139)))</f>
        <v/>
      </c>
      <c r="ED145" s="369" t="str">
        <f ca="1">+IF(OFFSET('Hygiene Data'!$I$11,0,10*ROW('Hygiene Data'!I139))="","",OFFSET('Hygiene Data'!$I$11,0,10*ROW('Hygiene Data'!I139)))</f>
        <v/>
      </c>
      <c r="EE145" s="369" t="str">
        <f ca="1">+IF(OFFSET('Hygiene Data'!$I$12,0,10*ROW('Hygiene Data'!I139))="","",OFFSET('Hygiene Data'!$I$12,0,10*ROW('Hygiene Data'!I139)))</f>
        <v/>
      </c>
      <c r="EF145" s="369" t="str">
        <f ca="1">+IF(OFFSET('Hygiene Data'!$I$13,0,10*ROW('Hygiene Data'!I139))="","",OFFSET('Hygiene Data'!$I$13,0,10*ROW('Hygiene Data'!I139)))</f>
        <v/>
      </c>
    </row>
    <row r="146" spans="1:136" x14ac:dyDescent="0.25">
      <c r="A146" s="478" t="str">
        <f ca="1">+IF(OFFSET('Water Data'!$B$2,0,10*ROW('Water Data'!E140))="","",OFFSET('Water Data'!$B$2,0,10*ROW('Water Data'!E140)))</f>
        <v/>
      </c>
      <c r="B146" s="47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5" t="str">
        <f t="shared" ca="1" si="2"/>
        <v/>
      </c>
      <c r="D146" s="50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9" t="str">
        <f ca="1">+IF(OFFSET('Water Data'!$D$27,0,10*ROW('Water Data'!D140))="","",OFFSET('Water Data'!$D$27,0,10*ROW('Water Data'!D140)))</f>
        <v/>
      </c>
      <c r="BT146" s="369" t="str">
        <f ca="1">+IF(OFFSET('Water Data'!$D$28,0,10*ROW('Water Data'!D140))="","",OFFSET('Water Data'!$D$28,0,10*ROW('Water Data'!D140)))</f>
        <v/>
      </c>
      <c r="BU146" s="369" t="str">
        <f ca="1">+IF(OFFSET('Water Data'!$D$29,0,10*ROW('Water Data'!D140))="","",OFFSET('Water Data'!$D$29,0,10*ROW('Water Data'!D140)))</f>
        <v/>
      </c>
      <c r="BV146" s="369" t="str">
        <f ca="1">+IF(OFFSET('Water Data'!$E$27,0,10*ROW('Water Data'!E140))="","",OFFSET('Water Data'!$E$27,0,10*ROW('Water Data'!E140)))</f>
        <v/>
      </c>
      <c r="BW146" s="369" t="str">
        <f ca="1">+IF(OFFSET('Water Data'!$E$28,0,10*ROW('Water Data'!E140))="","",OFFSET('Water Data'!$E$28,0,10*ROW('Water Data'!E140)))</f>
        <v/>
      </c>
      <c r="BX146" s="369" t="str">
        <f ca="1">+IF(OFFSET('Water Data'!$E$29,0,10*ROW('Water Data'!E140))="","",OFFSET('Water Data'!$E$29,0,10*ROW('Water Data'!E140)))</f>
        <v/>
      </c>
      <c r="BY146" s="369" t="str">
        <f ca="1">+IF(OFFSET('Water Data'!$F$27,0,10*ROW('Water Data'!F140))="","",OFFSET('Water Data'!$F$27,0,10*ROW('Water Data'!F140)))</f>
        <v/>
      </c>
      <c r="BZ146" s="369" t="str">
        <f ca="1">+IF(OFFSET('Water Data'!$F$28,0,10*ROW('Water Data'!F140))="","",OFFSET('Water Data'!$F$28,0,10*ROW('Water Data'!F140)))</f>
        <v/>
      </c>
      <c r="CA146" s="369" t="str">
        <f ca="1">+IF(OFFSET('Water Data'!$F$29,0,10*ROW('Water Data'!F140))="","",OFFSET('Water Data'!$F$29,0,10*ROW('Water Data'!F140)))</f>
        <v/>
      </c>
      <c r="CB146" s="369" t="str">
        <f ca="1">+IF(OFFSET('Water Data'!$G$27,0,10*ROW('Water Data'!G140))="","",OFFSET('Water Data'!$G$27,0,10*ROW('Water Data'!G140)))</f>
        <v/>
      </c>
      <c r="CC146" s="369" t="str">
        <f ca="1">+IF(OFFSET('Water Data'!$G$28,0,10*ROW('Water Data'!G140))="","",OFFSET('Water Data'!$G$28,0,10*ROW('Water Data'!G140)))</f>
        <v/>
      </c>
      <c r="CD146" s="369" t="str">
        <f ca="1">+IF(OFFSET('Water Data'!$G$29,0,10*ROW('Water Data'!G140))="","",OFFSET('Water Data'!$G$29,0,10*ROW('Water Data'!G140)))</f>
        <v/>
      </c>
      <c r="CE146" s="369" t="str">
        <f ca="1">+IF(OFFSET('Water Data'!$H$27,0,10*ROW('Water Data'!H140))="","",OFFSET('Water Data'!$H$27,0,10*ROW('Water Data'!H140)))</f>
        <v/>
      </c>
      <c r="CF146" s="369" t="str">
        <f ca="1">+IF(OFFSET('Water Data'!$H$28,0,10*ROW('Water Data'!H140))="","",OFFSET('Water Data'!$H$28,0,10*ROW('Water Data'!H140)))</f>
        <v/>
      </c>
      <c r="CG146" s="369" t="str">
        <f ca="1">+IF(OFFSET('Water Data'!$H$29,0,10*ROW('Water Data'!H140))="","",OFFSET('Water Data'!$H$29,0,10*ROW('Water Data'!H140)))</f>
        <v/>
      </c>
      <c r="CH146" s="369" t="str">
        <f ca="1">+IF(OFFSET('Water Data'!$I$27,0,10*ROW('Water Data'!I140))="","",OFFSET('Water Data'!$I$27,0,10*ROW('Water Data'!I140)))</f>
        <v/>
      </c>
      <c r="CI146" s="369" t="str">
        <f ca="1">+IF(OFFSET('Water Data'!$I$28,0,10*ROW('Water Data'!I140))="","",OFFSET('Water Data'!$I$28,0,10*ROW('Water Data'!I140)))</f>
        <v/>
      </c>
      <c r="CJ146" s="369" t="str">
        <f ca="1">+IF(OFFSET('Water Data'!$I$29,0,10*ROW('Water Data'!I140))="","",OFFSET('Water Data'!$I$29,0,10*ROW('Water Data'!I140)))</f>
        <v/>
      </c>
      <c r="CK146" s="369" t="str">
        <f ca="1">+IF(OFFSET('Sanitation Data'!$D$28,0,10*ROW('Sanitation Data'!D140))="","",OFFSET('Sanitation Data'!$D$28,0,10*ROW('Sanitation Data'!D140)))</f>
        <v/>
      </c>
      <c r="CL146" s="369" t="str">
        <f ca="1">+IF(OFFSET('Sanitation Data'!$D$29,0,10*ROW('Sanitation Data'!D140))="","",OFFSET('Sanitation Data'!$D$29,0,10*ROW('Sanitation Data'!D140)))</f>
        <v/>
      </c>
      <c r="CM146" s="369" t="str">
        <f ca="1">+IF(OFFSET('Sanitation Data'!$D$30,0,10*ROW('Sanitation Data'!D140))="","",OFFSET('Sanitation Data'!$D$30,0,10*ROW('Sanitation Data'!D140)))</f>
        <v/>
      </c>
      <c r="CN146" s="369" t="str">
        <f ca="1">+IF(OFFSET('Sanitation Data'!$D$31,0,10*ROW('Sanitation Data'!D140))="","",OFFSET('Sanitation Data'!$D$31,0,10*ROW('Sanitation Data'!D140)))</f>
        <v/>
      </c>
      <c r="CO146" s="369" t="str">
        <f ca="1">+IF(OFFSET('Sanitation Data'!$D$32,0,10*ROW('Sanitation Data'!D140))="","",OFFSET('Sanitation Data'!$D$32,0,10*ROW('Sanitation Data'!D140)))</f>
        <v/>
      </c>
      <c r="CP146" s="369" t="str">
        <f ca="1">+IF(OFFSET('Sanitation Data'!$E$28,0,10*ROW('Sanitation Data'!E140))="","",OFFSET('Sanitation Data'!$E$28,0,10*ROW('Sanitation Data'!E140)))</f>
        <v/>
      </c>
      <c r="CQ146" s="369" t="str">
        <f ca="1">+IF(OFFSET('Sanitation Data'!$E$29,0,10*ROW('Sanitation Data'!E140))="","",OFFSET('Sanitation Data'!$E$29,0,10*ROW('Sanitation Data'!E140)))</f>
        <v/>
      </c>
      <c r="CR146" s="369" t="str">
        <f ca="1">+IF(OFFSET('Sanitation Data'!$E$30,0,10*ROW('Sanitation Data'!E140))="","",OFFSET('Sanitation Data'!$E$30,0,10*ROW('Sanitation Data'!E140)))</f>
        <v/>
      </c>
      <c r="CS146" s="369" t="str">
        <f ca="1">+IF(OFFSET('Sanitation Data'!$E$31,0,10*ROW('Sanitation Data'!E140))="","",OFFSET('Sanitation Data'!$E$31,0,10*ROW('Sanitation Data'!E140)))</f>
        <v/>
      </c>
      <c r="CT146" s="369" t="str">
        <f ca="1">+IF(OFFSET('Sanitation Data'!$E$32,0,10*ROW('Sanitation Data'!E140))="","",OFFSET('Sanitation Data'!$E$32,0,10*ROW('Sanitation Data'!E140)))</f>
        <v/>
      </c>
      <c r="CU146" s="369" t="str">
        <f ca="1">+IF(OFFSET('Sanitation Data'!$F$28,0,10*ROW('Sanitation Data'!F140))="","",OFFSET('Sanitation Data'!$F$28,0,10*ROW('Sanitation Data'!F140)))</f>
        <v/>
      </c>
      <c r="CV146" s="369" t="str">
        <f ca="1">+IF(OFFSET('Sanitation Data'!$F$29,0,10*ROW('Sanitation Data'!F140))="","",OFFSET('Sanitation Data'!$F$29,0,10*ROW('Sanitation Data'!F140)))</f>
        <v/>
      </c>
      <c r="CW146" s="369" t="str">
        <f ca="1">+IF(OFFSET('Sanitation Data'!$F$30,0,10*ROW('Sanitation Data'!F140))="","",OFFSET('Sanitation Data'!$F$30,0,10*ROW('Sanitation Data'!F140)))</f>
        <v/>
      </c>
      <c r="CX146" s="369" t="str">
        <f ca="1">+IF(OFFSET('Sanitation Data'!$F$31,0,10*ROW('Sanitation Data'!F140))="","",OFFSET('Sanitation Data'!$F$31,0,10*ROW('Sanitation Data'!F140)))</f>
        <v/>
      </c>
      <c r="CY146" s="369" t="str">
        <f ca="1">+IF(OFFSET('Sanitation Data'!$F$32,0,10*ROW('Sanitation Data'!F140))="","",OFFSET('Sanitation Data'!$F$32,0,10*ROW('Sanitation Data'!F140)))</f>
        <v/>
      </c>
      <c r="CZ146" s="369" t="str">
        <f ca="1">+IF(OFFSET('Sanitation Data'!$G$28,0,10*ROW('Sanitation Data'!G140))="","",OFFSET('Sanitation Data'!$G$28,0,10*ROW('Sanitation Data'!G140)))</f>
        <v/>
      </c>
      <c r="DA146" s="369" t="str">
        <f ca="1">+IF(OFFSET('Sanitation Data'!$G$29,0,10*ROW('Sanitation Data'!G140))="","",OFFSET('Sanitation Data'!$G$29,0,10*ROW('Sanitation Data'!G140)))</f>
        <v/>
      </c>
      <c r="DB146" s="369" t="str">
        <f ca="1">+IF(OFFSET('Sanitation Data'!$G$30,0,10*ROW('Sanitation Data'!G140))="","",OFFSET('Sanitation Data'!$G$30,0,10*ROW('Sanitation Data'!G140)))</f>
        <v/>
      </c>
      <c r="DC146" s="369" t="str">
        <f ca="1">+IF(OFFSET('Sanitation Data'!$G$31,0,10*ROW('Sanitation Data'!G140))="","",OFFSET('Sanitation Data'!$G$31,0,10*ROW('Sanitation Data'!G140)))</f>
        <v/>
      </c>
      <c r="DD146" s="369" t="str">
        <f ca="1">+IF(OFFSET('Sanitation Data'!$G$32,0,10*ROW('Sanitation Data'!G140))="","",OFFSET('Sanitation Data'!$G$32,0,10*ROW('Sanitation Data'!G140)))</f>
        <v/>
      </c>
      <c r="DE146" s="369" t="str">
        <f ca="1">+IF(OFFSET('Sanitation Data'!$H$28,0,10*ROW('Sanitation Data'!H140))="","",OFFSET('Sanitation Data'!$H$28,0,10*ROW('Sanitation Data'!H140)))</f>
        <v/>
      </c>
      <c r="DF146" s="369" t="str">
        <f ca="1">+IF(OFFSET('Sanitation Data'!$H$29,0,10*ROW('Sanitation Data'!H140))="","",OFFSET('Sanitation Data'!$H$29,0,10*ROW('Sanitation Data'!H140)))</f>
        <v/>
      </c>
      <c r="DG146" s="369" t="str">
        <f ca="1">+IF(OFFSET('Sanitation Data'!$H$30,0,10*ROW('Sanitation Data'!H140))="","",OFFSET('Sanitation Data'!$H$30,0,10*ROW('Sanitation Data'!H140)))</f>
        <v/>
      </c>
      <c r="DH146" s="369" t="str">
        <f ca="1">+IF(OFFSET('Sanitation Data'!$H$31,0,10*ROW('Sanitation Data'!H140))="","",OFFSET('Sanitation Data'!$H$31,0,10*ROW('Sanitation Data'!H140)))</f>
        <v/>
      </c>
      <c r="DI146" s="369" t="str">
        <f ca="1">+IF(OFFSET('Sanitation Data'!$H$32,0,10*ROW('Sanitation Data'!H140))="","",OFFSET('Sanitation Data'!$H$32,0,10*ROW('Sanitation Data'!H140)))</f>
        <v/>
      </c>
      <c r="DJ146" s="369" t="str">
        <f ca="1">+IF(OFFSET('Sanitation Data'!$I$28,0,10*ROW('Sanitation Data'!I140))="","",OFFSET('Sanitation Data'!$I$28,0,10*ROW('Sanitation Data'!I140)))</f>
        <v/>
      </c>
      <c r="DK146" s="369" t="str">
        <f ca="1">+IF(OFFSET('Sanitation Data'!$I$29,0,10*ROW('Sanitation Data'!I140))="","",OFFSET('Sanitation Data'!$I$29,0,10*ROW('Sanitation Data'!I140)))</f>
        <v/>
      </c>
      <c r="DL146" s="369" t="str">
        <f ca="1">+IF(OFFSET('Sanitation Data'!$I$30,0,10*ROW('Sanitation Data'!I140))="","",OFFSET('Sanitation Data'!$I$30,0,10*ROW('Sanitation Data'!I140)))</f>
        <v/>
      </c>
      <c r="DM146" s="369" t="str">
        <f ca="1">+IF(OFFSET('Sanitation Data'!$I$31,0,10*ROW('Sanitation Data'!I140))="","",OFFSET('Sanitation Data'!$I$31,0,10*ROW('Sanitation Data'!I140)))</f>
        <v/>
      </c>
      <c r="DN146" s="369" t="str">
        <f ca="1">+IF(OFFSET('Sanitation Data'!$I$32,0,10*ROW('Sanitation Data'!I140))="","",OFFSET('Sanitation Data'!$I$32,0,10*ROW('Sanitation Data'!I140)))</f>
        <v/>
      </c>
      <c r="DO146" s="369" t="str">
        <f ca="1">+IF(OFFSET('Hygiene Data'!$D$11,0,10*ROW('Hygiene Data'!D140))="","",OFFSET('Hygiene Data'!$D$11,0,10*ROW('Hygiene Data'!D140)))</f>
        <v/>
      </c>
      <c r="DP146" s="369" t="str">
        <f ca="1">+IF(OFFSET('Hygiene Data'!$D$12,0,10*ROW('Hygiene Data'!D140))="","",OFFSET('Hygiene Data'!$D$12,0,10*ROW('Hygiene Data'!D140)))</f>
        <v/>
      </c>
      <c r="DQ146" s="369" t="str">
        <f ca="1">+IF(OFFSET('Hygiene Data'!$D$13,0,10*ROW('Hygiene Data'!D140))="","",OFFSET('Hygiene Data'!$D$13,0,10*ROW('Hygiene Data'!D140)))</f>
        <v/>
      </c>
      <c r="DR146" s="369" t="str">
        <f ca="1">+IF(OFFSET('Hygiene Data'!$E$11,0,10*ROW('Hygiene Data'!E140))="","",OFFSET('Hygiene Data'!$E$11,0,10*ROW('Hygiene Data'!E140)))</f>
        <v/>
      </c>
      <c r="DS146" s="369" t="str">
        <f ca="1">+IF(OFFSET('Hygiene Data'!$E$12,0,10*ROW('Hygiene Data'!E140))="","",OFFSET('Hygiene Data'!$E$12,0,10*ROW('Hygiene Data'!E140)))</f>
        <v/>
      </c>
      <c r="DT146" s="369" t="str">
        <f ca="1">+IF(OFFSET('Hygiene Data'!$E$13,0,10*ROW('Hygiene Data'!E140))="","",OFFSET('Hygiene Data'!$E$13,0,10*ROW('Hygiene Data'!E140)))</f>
        <v/>
      </c>
      <c r="DU146" s="369" t="str">
        <f ca="1">+IF(OFFSET('Hygiene Data'!$F$11,0,10*ROW('Hygiene Data'!F140))="","",OFFSET('Hygiene Data'!$F$11,0,10*ROW('Hygiene Data'!F140)))</f>
        <v/>
      </c>
      <c r="DV146" s="369" t="str">
        <f ca="1">+IF(OFFSET('Hygiene Data'!$F$12,0,10*ROW('Hygiene Data'!F140))="","",OFFSET('Hygiene Data'!$F$12,0,10*ROW('Hygiene Data'!F140)))</f>
        <v/>
      </c>
      <c r="DW146" s="369" t="str">
        <f ca="1">+IF(OFFSET('Hygiene Data'!$F$13,0,10*ROW('Hygiene Data'!F140))="","",OFFSET('Hygiene Data'!$F$13,0,10*ROW('Hygiene Data'!F140)))</f>
        <v/>
      </c>
      <c r="DX146" s="369" t="str">
        <f ca="1">+IF(OFFSET('Hygiene Data'!$G$11,0,10*ROW('Hygiene Data'!G140))="","",OFFSET('Hygiene Data'!$G$11,0,10*ROW('Hygiene Data'!G140)))</f>
        <v/>
      </c>
      <c r="DY146" s="369" t="str">
        <f ca="1">+IF(OFFSET('Hygiene Data'!$G$12,0,10*ROW('Hygiene Data'!G140))="","",OFFSET('Hygiene Data'!$G$12,0,10*ROW('Hygiene Data'!G140)))</f>
        <v/>
      </c>
      <c r="DZ146" s="369" t="str">
        <f ca="1">+IF(OFFSET('Hygiene Data'!$G$13,0,10*ROW('Hygiene Data'!G140))="","",OFFSET('Hygiene Data'!$G$13,0,10*ROW('Hygiene Data'!G140)))</f>
        <v/>
      </c>
      <c r="EA146" s="369" t="str">
        <f ca="1">+IF(OFFSET('Hygiene Data'!$H$11,0,10*ROW('Hygiene Data'!H140))="","",OFFSET('Hygiene Data'!$H$11,0,10*ROW('Hygiene Data'!H140)))</f>
        <v/>
      </c>
      <c r="EB146" s="369" t="str">
        <f ca="1">+IF(OFFSET('Hygiene Data'!$H$12,0,10*ROW('Hygiene Data'!H140))="","",OFFSET('Hygiene Data'!$H$12,0,10*ROW('Hygiene Data'!H140)))</f>
        <v/>
      </c>
      <c r="EC146" s="369" t="str">
        <f ca="1">+IF(OFFSET('Hygiene Data'!$H$13,0,10*ROW('Hygiene Data'!H140))="","",OFFSET('Hygiene Data'!$H$13,0,10*ROW('Hygiene Data'!H140)))</f>
        <v/>
      </c>
      <c r="ED146" s="369" t="str">
        <f ca="1">+IF(OFFSET('Hygiene Data'!$I$11,0,10*ROW('Hygiene Data'!I140))="","",OFFSET('Hygiene Data'!$I$11,0,10*ROW('Hygiene Data'!I140)))</f>
        <v/>
      </c>
      <c r="EE146" s="369" t="str">
        <f ca="1">+IF(OFFSET('Hygiene Data'!$I$12,0,10*ROW('Hygiene Data'!I140))="","",OFFSET('Hygiene Data'!$I$12,0,10*ROW('Hygiene Data'!I140)))</f>
        <v/>
      </c>
      <c r="EF146" s="369" t="str">
        <f ca="1">+IF(OFFSET('Hygiene Data'!$I$13,0,10*ROW('Hygiene Data'!I140))="","",OFFSET('Hygiene Data'!$I$13,0,10*ROW('Hygiene Data'!I140)))</f>
        <v/>
      </c>
    </row>
    <row r="147" spans="1:136" x14ac:dyDescent="0.25">
      <c r="A147" s="478" t="str">
        <f ca="1">+IF(OFFSET('Water Data'!$B$2,0,10*ROW('Water Data'!E141))="","",OFFSET('Water Data'!$B$2,0,10*ROW('Water Data'!E141)))</f>
        <v/>
      </c>
      <c r="B147" s="47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5" t="str">
        <f t="shared" ca="1" si="2"/>
        <v/>
      </c>
      <c r="D147" s="50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9" t="str">
        <f ca="1">+IF(OFFSET('Water Data'!$D$27,0,10*ROW('Water Data'!D141))="","",OFFSET('Water Data'!$D$27,0,10*ROW('Water Data'!D141)))</f>
        <v/>
      </c>
      <c r="BT147" s="369" t="str">
        <f ca="1">+IF(OFFSET('Water Data'!$D$28,0,10*ROW('Water Data'!D141))="","",OFFSET('Water Data'!$D$28,0,10*ROW('Water Data'!D141)))</f>
        <v/>
      </c>
      <c r="BU147" s="369" t="str">
        <f ca="1">+IF(OFFSET('Water Data'!$D$29,0,10*ROW('Water Data'!D141))="","",OFFSET('Water Data'!$D$29,0,10*ROW('Water Data'!D141)))</f>
        <v/>
      </c>
      <c r="BV147" s="369" t="str">
        <f ca="1">+IF(OFFSET('Water Data'!$E$27,0,10*ROW('Water Data'!E141))="","",OFFSET('Water Data'!$E$27,0,10*ROW('Water Data'!E141)))</f>
        <v/>
      </c>
      <c r="BW147" s="369" t="str">
        <f ca="1">+IF(OFFSET('Water Data'!$E$28,0,10*ROW('Water Data'!E141))="","",OFFSET('Water Data'!$E$28,0,10*ROW('Water Data'!E141)))</f>
        <v/>
      </c>
      <c r="BX147" s="369" t="str">
        <f ca="1">+IF(OFFSET('Water Data'!$E$29,0,10*ROW('Water Data'!E141))="","",OFFSET('Water Data'!$E$29,0,10*ROW('Water Data'!E141)))</f>
        <v/>
      </c>
      <c r="BY147" s="369" t="str">
        <f ca="1">+IF(OFFSET('Water Data'!$F$27,0,10*ROW('Water Data'!F141))="","",OFFSET('Water Data'!$F$27,0,10*ROW('Water Data'!F141)))</f>
        <v/>
      </c>
      <c r="BZ147" s="369" t="str">
        <f ca="1">+IF(OFFSET('Water Data'!$F$28,0,10*ROW('Water Data'!F141))="","",OFFSET('Water Data'!$F$28,0,10*ROW('Water Data'!F141)))</f>
        <v/>
      </c>
      <c r="CA147" s="369" t="str">
        <f ca="1">+IF(OFFSET('Water Data'!$F$29,0,10*ROW('Water Data'!F141))="","",OFFSET('Water Data'!$F$29,0,10*ROW('Water Data'!F141)))</f>
        <v/>
      </c>
      <c r="CB147" s="369" t="str">
        <f ca="1">+IF(OFFSET('Water Data'!$G$27,0,10*ROW('Water Data'!G141))="","",OFFSET('Water Data'!$G$27,0,10*ROW('Water Data'!G141)))</f>
        <v/>
      </c>
      <c r="CC147" s="369" t="str">
        <f ca="1">+IF(OFFSET('Water Data'!$G$28,0,10*ROW('Water Data'!G141))="","",OFFSET('Water Data'!$G$28,0,10*ROW('Water Data'!G141)))</f>
        <v/>
      </c>
      <c r="CD147" s="369" t="str">
        <f ca="1">+IF(OFFSET('Water Data'!$G$29,0,10*ROW('Water Data'!G141))="","",OFFSET('Water Data'!$G$29,0,10*ROW('Water Data'!G141)))</f>
        <v/>
      </c>
      <c r="CE147" s="369" t="str">
        <f ca="1">+IF(OFFSET('Water Data'!$H$27,0,10*ROW('Water Data'!H141))="","",OFFSET('Water Data'!$H$27,0,10*ROW('Water Data'!H141)))</f>
        <v/>
      </c>
      <c r="CF147" s="369" t="str">
        <f ca="1">+IF(OFFSET('Water Data'!$H$28,0,10*ROW('Water Data'!H141))="","",OFFSET('Water Data'!$H$28,0,10*ROW('Water Data'!H141)))</f>
        <v/>
      </c>
      <c r="CG147" s="369" t="str">
        <f ca="1">+IF(OFFSET('Water Data'!$H$29,0,10*ROW('Water Data'!H141))="","",OFFSET('Water Data'!$H$29,0,10*ROW('Water Data'!H141)))</f>
        <v/>
      </c>
      <c r="CH147" s="369" t="str">
        <f ca="1">+IF(OFFSET('Water Data'!$I$27,0,10*ROW('Water Data'!I141))="","",OFFSET('Water Data'!$I$27,0,10*ROW('Water Data'!I141)))</f>
        <v/>
      </c>
      <c r="CI147" s="369" t="str">
        <f ca="1">+IF(OFFSET('Water Data'!$I$28,0,10*ROW('Water Data'!I141))="","",OFFSET('Water Data'!$I$28,0,10*ROW('Water Data'!I141)))</f>
        <v/>
      </c>
      <c r="CJ147" s="369" t="str">
        <f ca="1">+IF(OFFSET('Water Data'!$I$29,0,10*ROW('Water Data'!I141))="","",OFFSET('Water Data'!$I$29,0,10*ROW('Water Data'!I141)))</f>
        <v/>
      </c>
      <c r="CK147" s="369" t="str">
        <f ca="1">+IF(OFFSET('Sanitation Data'!$D$28,0,10*ROW('Sanitation Data'!D141))="","",OFFSET('Sanitation Data'!$D$28,0,10*ROW('Sanitation Data'!D141)))</f>
        <v/>
      </c>
      <c r="CL147" s="369" t="str">
        <f ca="1">+IF(OFFSET('Sanitation Data'!$D$29,0,10*ROW('Sanitation Data'!D141))="","",OFFSET('Sanitation Data'!$D$29,0,10*ROW('Sanitation Data'!D141)))</f>
        <v/>
      </c>
      <c r="CM147" s="369" t="str">
        <f ca="1">+IF(OFFSET('Sanitation Data'!$D$30,0,10*ROW('Sanitation Data'!D141))="","",OFFSET('Sanitation Data'!$D$30,0,10*ROW('Sanitation Data'!D141)))</f>
        <v/>
      </c>
      <c r="CN147" s="369" t="str">
        <f ca="1">+IF(OFFSET('Sanitation Data'!$D$31,0,10*ROW('Sanitation Data'!D141))="","",OFFSET('Sanitation Data'!$D$31,0,10*ROW('Sanitation Data'!D141)))</f>
        <v/>
      </c>
      <c r="CO147" s="369" t="str">
        <f ca="1">+IF(OFFSET('Sanitation Data'!$D$32,0,10*ROW('Sanitation Data'!D141))="","",OFFSET('Sanitation Data'!$D$32,0,10*ROW('Sanitation Data'!D141)))</f>
        <v/>
      </c>
      <c r="CP147" s="369" t="str">
        <f ca="1">+IF(OFFSET('Sanitation Data'!$E$28,0,10*ROW('Sanitation Data'!E141))="","",OFFSET('Sanitation Data'!$E$28,0,10*ROW('Sanitation Data'!E141)))</f>
        <v/>
      </c>
      <c r="CQ147" s="369" t="str">
        <f ca="1">+IF(OFFSET('Sanitation Data'!$E$29,0,10*ROW('Sanitation Data'!E141))="","",OFFSET('Sanitation Data'!$E$29,0,10*ROW('Sanitation Data'!E141)))</f>
        <v/>
      </c>
      <c r="CR147" s="369" t="str">
        <f ca="1">+IF(OFFSET('Sanitation Data'!$E$30,0,10*ROW('Sanitation Data'!E141))="","",OFFSET('Sanitation Data'!$E$30,0,10*ROW('Sanitation Data'!E141)))</f>
        <v/>
      </c>
      <c r="CS147" s="369" t="str">
        <f ca="1">+IF(OFFSET('Sanitation Data'!$E$31,0,10*ROW('Sanitation Data'!E141))="","",OFFSET('Sanitation Data'!$E$31,0,10*ROW('Sanitation Data'!E141)))</f>
        <v/>
      </c>
      <c r="CT147" s="369" t="str">
        <f ca="1">+IF(OFFSET('Sanitation Data'!$E$32,0,10*ROW('Sanitation Data'!E141))="","",OFFSET('Sanitation Data'!$E$32,0,10*ROW('Sanitation Data'!E141)))</f>
        <v/>
      </c>
      <c r="CU147" s="369" t="str">
        <f ca="1">+IF(OFFSET('Sanitation Data'!$F$28,0,10*ROW('Sanitation Data'!F141))="","",OFFSET('Sanitation Data'!$F$28,0,10*ROW('Sanitation Data'!F141)))</f>
        <v/>
      </c>
      <c r="CV147" s="369" t="str">
        <f ca="1">+IF(OFFSET('Sanitation Data'!$F$29,0,10*ROW('Sanitation Data'!F141))="","",OFFSET('Sanitation Data'!$F$29,0,10*ROW('Sanitation Data'!F141)))</f>
        <v/>
      </c>
      <c r="CW147" s="369" t="str">
        <f ca="1">+IF(OFFSET('Sanitation Data'!$F$30,0,10*ROW('Sanitation Data'!F141))="","",OFFSET('Sanitation Data'!$F$30,0,10*ROW('Sanitation Data'!F141)))</f>
        <v/>
      </c>
      <c r="CX147" s="369" t="str">
        <f ca="1">+IF(OFFSET('Sanitation Data'!$F$31,0,10*ROW('Sanitation Data'!F141))="","",OFFSET('Sanitation Data'!$F$31,0,10*ROW('Sanitation Data'!F141)))</f>
        <v/>
      </c>
      <c r="CY147" s="369" t="str">
        <f ca="1">+IF(OFFSET('Sanitation Data'!$F$32,0,10*ROW('Sanitation Data'!F141))="","",OFFSET('Sanitation Data'!$F$32,0,10*ROW('Sanitation Data'!F141)))</f>
        <v/>
      </c>
      <c r="CZ147" s="369" t="str">
        <f ca="1">+IF(OFFSET('Sanitation Data'!$G$28,0,10*ROW('Sanitation Data'!G141))="","",OFFSET('Sanitation Data'!$G$28,0,10*ROW('Sanitation Data'!G141)))</f>
        <v/>
      </c>
      <c r="DA147" s="369" t="str">
        <f ca="1">+IF(OFFSET('Sanitation Data'!$G$29,0,10*ROW('Sanitation Data'!G141))="","",OFFSET('Sanitation Data'!$G$29,0,10*ROW('Sanitation Data'!G141)))</f>
        <v/>
      </c>
      <c r="DB147" s="369" t="str">
        <f ca="1">+IF(OFFSET('Sanitation Data'!$G$30,0,10*ROW('Sanitation Data'!G141))="","",OFFSET('Sanitation Data'!$G$30,0,10*ROW('Sanitation Data'!G141)))</f>
        <v/>
      </c>
      <c r="DC147" s="369" t="str">
        <f ca="1">+IF(OFFSET('Sanitation Data'!$G$31,0,10*ROW('Sanitation Data'!G141))="","",OFFSET('Sanitation Data'!$G$31,0,10*ROW('Sanitation Data'!G141)))</f>
        <v/>
      </c>
      <c r="DD147" s="369" t="str">
        <f ca="1">+IF(OFFSET('Sanitation Data'!$G$32,0,10*ROW('Sanitation Data'!G141))="","",OFFSET('Sanitation Data'!$G$32,0,10*ROW('Sanitation Data'!G141)))</f>
        <v/>
      </c>
      <c r="DE147" s="369" t="str">
        <f ca="1">+IF(OFFSET('Sanitation Data'!$H$28,0,10*ROW('Sanitation Data'!H141))="","",OFFSET('Sanitation Data'!$H$28,0,10*ROW('Sanitation Data'!H141)))</f>
        <v/>
      </c>
      <c r="DF147" s="369" t="str">
        <f ca="1">+IF(OFFSET('Sanitation Data'!$H$29,0,10*ROW('Sanitation Data'!H141))="","",OFFSET('Sanitation Data'!$H$29,0,10*ROW('Sanitation Data'!H141)))</f>
        <v/>
      </c>
      <c r="DG147" s="369" t="str">
        <f ca="1">+IF(OFFSET('Sanitation Data'!$H$30,0,10*ROW('Sanitation Data'!H141))="","",OFFSET('Sanitation Data'!$H$30,0,10*ROW('Sanitation Data'!H141)))</f>
        <v/>
      </c>
      <c r="DH147" s="369" t="str">
        <f ca="1">+IF(OFFSET('Sanitation Data'!$H$31,0,10*ROW('Sanitation Data'!H141))="","",OFFSET('Sanitation Data'!$H$31,0,10*ROW('Sanitation Data'!H141)))</f>
        <v/>
      </c>
      <c r="DI147" s="369" t="str">
        <f ca="1">+IF(OFFSET('Sanitation Data'!$H$32,0,10*ROW('Sanitation Data'!H141))="","",OFFSET('Sanitation Data'!$H$32,0,10*ROW('Sanitation Data'!H141)))</f>
        <v/>
      </c>
      <c r="DJ147" s="369" t="str">
        <f ca="1">+IF(OFFSET('Sanitation Data'!$I$28,0,10*ROW('Sanitation Data'!I141))="","",OFFSET('Sanitation Data'!$I$28,0,10*ROW('Sanitation Data'!I141)))</f>
        <v/>
      </c>
      <c r="DK147" s="369" t="str">
        <f ca="1">+IF(OFFSET('Sanitation Data'!$I$29,0,10*ROW('Sanitation Data'!I141))="","",OFFSET('Sanitation Data'!$I$29,0,10*ROW('Sanitation Data'!I141)))</f>
        <v/>
      </c>
      <c r="DL147" s="369" t="str">
        <f ca="1">+IF(OFFSET('Sanitation Data'!$I$30,0,10*ROW('Sanitation Data'!I141))="","",OFFSET('Sanitation Data'!$I$30,0,10*ROW('Sanitation Data'!I141)))</f>
        <v/>
      </c>
      <c r="DM147" s="369" t="str">
        <f ca="1">+IF(OFFSET('Sanitation Data'!$I$31,0,10*ROW('Sanitation Data'!I141))="","",OFFSET('Sanitation Data'!$I$31,0,10*ROW('Sanitation Data'!I141)))</f>
        <v/>
      </c>
      <c r="DN147" s="369" t="str">
        <f ca="1">+IF(OFFSET('Sanitation Data'!$I$32,0,10*ROW('Sanitation Data'!I141))="","",OFFSET('Sanitation Data'!$I$32,0,10*ROW('Sanitation Data'!I141)))</f>
        <v/>
      </c>
      <c r="DO147" s="369" t="str">
        <f ca="1">+IF(OFFSET('Hygiene Data'!$D$11,0,10*ROW('Hygiene Data'!D141))="","",OFFSET('Hygiene Data'!$D$11,0,10*ROW('Hygiene Data'!D141)))</f>
        <v/>
      </c>
      <c r="DP147" s="369" t="str">
        <f ca="1">+IF(OFFSET('Hygiene Data'!$D$12,0,10*ROW('Hygiene Data'!D141))="","",OFFSET('Hygiene Data'!$D$12,0,10*ROW('Hygiene Data'!D141)))</f>
        <v/>
      </c>
      <c r="DQ147" s="369" t="str">
        <f ca="1">+IF(OFFSET('Hygiene Data'!$D$13,0,10*ROW('Hygiene Data'!D141))="","",OFFSET('Hygiene Data'!$D$13,0,10*ROW('Hygiene Data'!D141)))</f>
        <v/>
      </c>
      <c r="DR147" s="369" t="str">
        <f ca="1">+IF(OFFSET('Hygiene Data'!$E$11,0,10*ROW('Hygiene Data'!E141))="","",OFFSET('Hygiene Data'!$E$11,0,10*ROW('Hygiene Data'!E141)))</f>
        <v/>
      </c>
      <c r="DS147" s="369" t="str">
        <f ca="1">+IF(OFFSET('Hygiene Data'!$E$12,0,10*ROW('Hygiene Data'!E141))="","",OFFSET('Hygiene Data'!$E$12,0,10*ROW('Hygiene Data'!E141)))</f>
        <v/>
      </c>
      <c r="DT147" s="369" t="str">
        <f ca="1">+IF(OFFSET('Hygiene Data'!$E$13,0,10*ROW('Hygiene Data'!E141))="","",OFFSET('Hygiene Data'!$E$13,0,10*ROW('Hygiene Data'!E141)))</f>
        <v/>
      </c>
      <c r="DU147" s="369" t="str">
        <f ca="1">+IF(OFFSET('Hygiene Data'!$F$11,0,10*ROW('Hygiene Data'!F141))="","",OFFSET('Hygiene Data'!$F$11,0,10*ROW('Hygiene Data'!F141)))</f>
        <v/>
      </c>
      <c r="DV147" s="369" t="str">
        <f ca="1">+IF(OFFSET('Hygiene Data'!$F$12,0,10*ROW('Hygiene Data'!F141))="","",OFFSET('Hygiene Data'!$F$12,0,10*ROW('Hygiene Data'!F141)))</f>
        <v/>
      </c>
      <c r="DW147" s="369" t="str">
        <f ca="1">+IF(OFFSET('Hygiene Data'!$F$13,0,10*ROW('Hygiene Data'!F141))="","",OFFSET('Hygiene Data'!$F$13,0,10*ROW('Hygiene Data'!F141)))</f>
        <v/>
      </c>
      <c r="DX147" s="369" t="str">
        <f ca="1">+IF(OFFSET('Hygiene Data'!$G$11,0,10*ROW('Hygiene Data'!G141))="","",OFFSET('Hygiene Data'!$G$11,0,10*ROW('Hygiene Data'!G141)))</f>
        <v/>
      </c>
      <c r="DY147" s="369" t="str">
        <f ca="1">+IF(OFFSET('Hygiene Data'!$G$12,0,10*ROW('Hygiene Data'!G141))="","",OFFSET('Hygiene Data'!$G$12,0,10*ROW('Hygiene Data'!G141)))</f>
        <v/>
      </c>
      <c r="DZ147" s="369" t="str">
        <f ca="1">+IF(OFFSET('Hygiene Data'!$G$13,0,10*ROW('Hygiene Data'!G141))="","",OFFSET('Hygiene Data'!$G$13,0,10*ROW('Hygiene Data'!G141)))</f>
        <v/>
      </c>
      <c r="EA147" s="369" t="str">
        <f ca="1">+IF(OFFSET('Hygiene Data'!$H$11,0,10*ROW('Hygiene Data'!H141))="","",OFFSET('Hygiene Data'!$H$11,0,10*ROW('Hygiene Data'!H141)))</f>
        <v/>
      </c>
      <c r="EB147" s="369" t="str">
        <f ca="1">+IF(OFFSET('Hygiene Data'!$H$12,0,10*ROW('Hygiene Data'!H141))="","",OFFSET('Hygiene Data'!$H$12,0,10*ROW('Hygiene Data'!H141)))</f>
        <v/>
      </c>
      <c r="EC147" s="369" t="str">
        <f ca="1">+IF(OFFSET('Hygiene Data'!$H$13,0,10*ROW('Hygiene Data'!H141))="","",OFFSET('Hygiene Data'!$H$13,0,10*ROW('Hygiene Data'!H141)))</f>
        <v/>
      </c>
      <c r="ED147" s="369" t="str">
        <f ca="1">+IF(OFFSET('Hygiene Data'!$I$11,0,10*ROW('Hygiene Data'!I141))="","",OFFSET('Hygiene Data'!$I$11,0,10*ROW('Hygiene Data'!I141)))</f>
        <v/>
      </c>
      <c r="EE147" s="369" t="str">
        <f ca="1">+IF(OFFSET('Hygiene Data'!$I$12,0,10*ROW('Hygiene Data'!I141))="","",OFFSET('Hygiene Data'!$I$12,0,10*ROW('Hygiene Data'!I141)))</f>
        <v/>
      </c>
      <c r="EF147" s="369" t="str">
        <f ca="1">+IF(OFFSET('Hygiene Data'!$I$13,0,10*ROW('Hygiene Data'!I141))="","",OFFSET('Hygiene Data'!$I$13,0,10*ROW('Hygiene Data'!I141)))</f>
        <v/>
      </c>
    </row>
    <row r="148" spans="1:136" x14ac:dyDescent="0.25">
      <c r="A148" s="478" t="str">
        <f ca="1">+IF(OFFSET('Water Data'!$B$2,0,10*ROW('Water Data'!E142))="","",OFFSET('Water Data'!$B$2,0,10*ROW('Water Data'!E142)))</f>
        <v/>
      </c>
      <c r="B148" s="47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5" t="str">
        <f t="shared" ca="1" si="2"/>
        <v/>
      </c>
      <c r="D148" s="50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9" t="str">
        <f ca="1">+IF(OFFSET('Water Data'!$D$27,0,10*ROW('Water Data'!D142))="","",OFFSET('Water Data'!$D$27,0,10*ROW('Water Data'!D142)))</f>
        <v/>
      </c>
      <c r="BT148" s="369" t="str">
        <f ca="1">+IF(OFFSET('Water Data'!$D$28,0,10*ROW('Water Data'!D142))="","",OFFSET('Water Data'!$D$28,0,10*ROW('Water Data'!D142)))</f>
        <v/>
      </c>
      <c r="BU148" s="369" t="str">
        <f ca="1">+IF(OFFSET('Water Data'!$D$29,0,10*ROW('Water Data'!D142))="","",OFFSET('Water Data'!$D$29,0,10*ROW('Water Data'!D142)))</f>
        <v/>
      </c>
      <c r="BV148" s="369" t="str">
        <f ca="1">+IF(OFFSET('Water Data'!$E$27,0,10*ROW('Water Data'!E142))="","",OFFSET('Water Data'!$E$27,0,10*ROW('Water Data'!E142)))</f>
        <v/>
      </c>
      <c r="BW148" s="369" t="str">
        <f ca="1">+IF(OFFSET('Water Data'!$E$28,0,10*ROW('Water Data'!E142))="","",OFFSET('Water Data'!$E$28,0,10*ROW('Water Data'!E142)))</f>
        <v/>
      </c>
      <c r="BX148" s="369" t="str">
        <f ca="1">+IF(OFFSET('Water Data'!$E$29,0,10*ROW('Water Data'!E142))="","",OFFSET('Water Data'!$E$29,0,10*ROW('Water Data'!E142)))</f>
        <v/>
      </c>
      <c r="BY148" s="369" t="str">
        <f ca="1">+IF(OFFSET('Water Data'!$F$27,0,10*ROW('Water Data'!F142))="","",OFFSET('Water Data'!$F$27,0,10*ROW('Water Data'!F142)))</f>
        <v/>
      </c>
      <c r="BZ148" s="369" t="str">
        <f ca="1">+IF(OFFSET('Water Data'!$F$28,0,10*ROW('Water Data'!F142))="","",OFFSET('Water Data'!$F$28,0,10*ROW('Water Data'!F142)))</f>
        <v/>
      </c>
      <c r="CA148" s="369" t="str">
        <f ca="1">+IF(OFFSET('Water Data'!$F$29,0,10*ROW('Water Data'!F142))="","",OFFSET('Water Data'!$F$29,0,10*ROW('Water Data'!F142)))</f>
        <v/>
      </c>
      <c r="CB148" s="369" t="str">
        <f ca="1">+IF(OFFSET('Water Data'!$G$27,0,10*ROW('Water Data'!G142))="","",OFFSET('Water Data'!$G$27,0,10*ROW('Water Data'!G142)))</f>
        <v/>
      </c>
      <c r="CC148" s="369" t="str">
        <f ca="1">+IF(OFFSET('Water Data'!$G$28,0,10*ROW('Water Data'!G142))="","",OFFSET('Water Data'!$G$28,0,10*ROW('Water Data'!G142)))</f>
        <v/>
      </c>
      <c r="CD148" s="369" t="str">
        <f ca="1">+IF(OFFSET('Water Data'!$G$29,0,10*ROW('Water Data'!G142))="","",OFFSET('Water Data'!$G$29,0,10*ROW('Water Data'!G142)))</f>
        <v/>
      </c>
      <c r="CE148" s="369" t="str">
        <f ca="1">+IF(OFFSET('Water Data'!$H$27,0,10*ROW('Water Data'!H142))="","",OFFSET('Water Data'!$H$27,0,10*ROW('Water Data'!H142)))</f>
        <v/>
      </c>
      <c r="CF148" s="369" t="str">
        <f ca="1">+IF(OFFSET('Water Data'!$H$28,0,10*ROW('Water Data'!H142))="","",OFFSET('Water Data'!$H$28,0,10*ROW('Water Data'!H142)))</f>
        <v/>
      </c>
      <c r="CG148" s="369" t="str">
        <f ca="1">+IF(OFFSET('Water Data'!$H$29,0,10*ROW('Water Data'!H142))="","",OFFSET('Water Data'!$H$29,0,10*ROW('Water Data'!H142)))</f>
        <v/>
      </c>
      <c r="CH148" s="369" t="str">
        <f ca="1">+IF(OFFSET('Water Data'!$I$27,0,10*ROW('Water Data'!I142))="","",OFFSET('Water Data'!$I$27,0,10*ROW('Water Data'!I142)))</f>
        <v/>
      </c>
      <c r="CI148" s="369" t="str">
        <f ca="1">+IF(OFFSET('Water Data'!$I$28,0,10*ROW('Water Data'!I142))="","",OFFSET('Water Data'!$I$28,0,10*ROW('Water Data'!I142)))</f>
        <v/>
      </c>
      <c r="CJ148" s="369" t="str">
        <f ca="1">+IF(OFFSET('Water Data'!$I$29,0,10*ROW('Water Data'!I142))="","",OFFSET('Water Data'!$I$29,0,10*ROW('Water Data'!I142)))</f>
        <v/>
      </c>
      <c r="CK148" s="369" t="str">
        <f ca="1">+IF(OFFSET('Sanitation Data'!$D$28,0,10*ROW('Sanitation Data'!D142))="","",OFFSET('Sanitation Data'!$D$28,0,10*ROW('Sanitation Data'!D142)))</f>
        <v/>
      </c>
      <c r="CL148" s="369" t="str">
        <f ca="1">+IF(OFFSET('Sanitation Data'!$D$29,0,10*ROW('Sanitation Data'!D142))="","",OFFSET('Sanitation Data'!$D$29,0,10*ROW('Sanitation Data'!D142)))</f>
        <v/>
      </c>
      <c r="CM148" s="369" t="str">
        <f ca="1">+IF(OFFSET('Sanitation Data'!$D$30,0,10*ROW('Sanitation Data'!D142))="","",OFFSET('Sanitation Data'!$D$30,0,10*ROW('Sanitation Data'!D142)))</f>
        <v/>
      </c>
      <c r="CN148" s="369" t="str">
        <f ca="1">+IF(OFFSET('Sanitation Data'!$D$31,0,10*ROW('Sanitation Data'!D142))="","",OFFSET('Sanitation Data'!$D$31,0,10*ROW('Sanitation Data'!D142)))</f>
        <v/>
      </c>
      <c r="CO148" s="369" t="str">
        <f ca="1">+IF(OFFSET('Sanitation Data'!$D$32,0,10*ROW('Sanitation Data'!D142))="","",OFFSET('Sanitation Data'!$D$32,0,10*ROW('Sanitation Data'!D142)))</f>
        <v/>
      </c>
      <c r="CP148" s="369" t="str">
        <f ca="1">+IF(OFFSET('Sanitation Data'!$E$28,0,10*ROW('Sanitation Data'!E142))="","",OFFSET('Sanitation Data'!$E$28,0,10*ROW('Sanitation Data'!E142)))</f>
        <v/>
      </c>
      <c r="CQ148" s="369" t="str">
        <f ca="1">+IF(OFFSET('Sanitation Data'!$E$29,0,10*ROW('Sanitation Data'!E142))="","",OFFSET('Sanitation Data'!$E$29,0,10*ROW('Sanitation Data'!E142)))</f>
        <v/>
      </c>
      <c r="CR148" s="369" t="str">
        <f ca="1">+IF(OFFSET('Sanitation Data'!$E$30,0,10*ROW('Sanitation Data'!E142))="","",OFFSET('Sanitation Data'!$E$30,0,10*ROW('Sanitation Data'!E142)))</f>
        <v/>
      </c>
      <c r="CS148" s="369" t="str">
        <f ca="1">+IF(OFFSET('Sanitation Data'!$E$31,0,10*ROW('Sanitation Data'!E142))="","",OFFSET('Sanitation Data'!$E$31,0,10*ROW('Sanitation Data'!E142)))</f>
        <v/>
      </c>
      <c r="CT148" s="369" t="str">
        <f ca="1">+IF(OFFSET('Sanitation Data'!$E$32,0,10*ROW('Sanitation Data'!E142))="","",OFFSET('Sanitation Data'!$E$32,0,10*ROW('Sanitation Data'!E142)))</f>
        <v/>
      </c>
      <c r="CU148" s="369" t="str">
        <f ca="1">+IF(OFFSET('Sanitation Data'!$F$28,0,10*ROW('Sanitation Data'!F142))="","",OFFSET('Sanitation Data'!$F$28,0,10*ROW('Sanitation Data'!F142)))</f>
        <v/>
      </c>
      <c r="CV148" s="369" t="str">
        <f ca="1">+IF(OFFSET('Sanitation Data'!$F$29,0,10*ROW('Sanitation Data'!F142))="","",OFFSET('Sanitation Data'!$F$29,0,10*ROW('Sanitation Data'!F142)))</f>
        <v/>
      </c>
      <c r="CW148" s="369" t="str">
        <f ca="1">+IF(OFFSET('Sanitation Data'!$F$30,0,10*ROW('Sanitation Data'!F142))="","",OFFSET('Sanitation Data'!$F$30,0,10*ROW('Sanitation Data'!F142)))</f>
        <v/>
      </c>
      <c r="CX148" s="369" t="str">
        <f ca="1">+IF(OFFSET('Sanitation Data'!$F$31,0,10*ROW('Sanitation Data'!F142))="","",OFFSET('Sanitation Data'!$F$31,0,10*ROW('Sanitation Data'!F142)))</f>
        <v/>
      </c>
      <c r="CY148" s="369" t="str">
        <f ca="1">+IF(OFFSET('Sanitation Data'!$F$32,0,10*ROW('Sanitation Data'!F142))="","",OFFSET('Sanitation Data'!$F$32,0,10*ROW('Sanitation Data'!F142)))</f>
        <v/>
      </c>
      <c r="CZ148" s="369" t="str">
        <f ca="1">+IF(OFFSET('Sanitation Data'!$G$28,0,10*ROW('Sanitation Data'!G142))="","",OFFSET('Sanitation Data'!$G$28,0,10*ROW('Sanitation Data'!G142)))</f>
        <v/>
      </c>
      <c r="DA148" s="369" t="str">
        <f ca="1">+IF(OFFSET('Sanitation Data'!$G$29,0,10*ROW('Sanitation Data'!G142))="","",OFFSET('Sanitation Data'!$G$29,0,10*ROW('Sanitation Data'!G142)))</f>
        <v/>
      </c>
      <c r="DB148" s="369" t="str">
        <f ca="1">+IF(OFFSET('Sanitation Data'!$G$30,0,10*ROW('Sanitation Data'!G142))="","",OFFSET('Sanitation Data'!$G$30,0,10*ROW('Sanitation Data'!G142)))</f>
        <v/>
      </c>
      <c r="DC148" s="369" t="str">
        <f ca="1">+IF(OFFSET('Sanitation Data'!$G$31,0,10*ROW('Sanitation Data'!G142))="","",OFFSET('Sanitation Data'!$G$31,0,10*ROW('Sanitation Data'!G142)))</f>
        <v/>
      </c>
      <c r="DD148" s="369" t="str">
        <f ca="1">+IF(OFFSET('Sanitation Data'!$G$32,0,10*ROW('Sanitation Data'!G142))="","",OFFSET('Sanitation Data'!$G$32,0,10*ROW('Sanitation Data'!G142)))</f>
        <v/>
      </c>
      <c r="DE148" s="369" t="str">
        <f ca="1">+IF(OFFSET('Sanitation Data'!$H$28,0,10*ROW('Sanitation Data'!H142))="","",OFFSET('Sanitation Data'!$H$28,0,10*ROW('Sanitation Data'!H142)))</f>
        <v/>
      </c>
      <c r="DF148" s="369" t="str">
        <f ca="1">+IF(OFFSET('Sanitation Data'!$H$29,0,10*ROW('Sanitation Data'!H142))="","",OFFSET('Sanitation Data'!$H$29,0,10*ROW('Sanitation Data'!H142)))</f>
        <v/>
      </c>
      <c r="DG148" s="369" t="str">
        <f ca="1">+IF(OFFSET('Sanitation Data'!$H$30,0,10*ROW('Sanitation Data'!H142))="","",OFFSET('Sanitation Data'!$H$30,0,10*ROW('Sanitation Data'!H142)))</f>
        <v/>
      </c>
      <c r="DH148" s="369" t="str">
        <f ca="1">+IF(OFFSET('Sanitation Data'!$H$31,0,10*ROW('Sanitation Data'!H142))="","",OFFSET('Sanitation Data'!$H$31,0,10*ROW('Sanitation Data'!H142)))</f>
        <v/>
      </c>
      <c r="DI148" s="369" t="str">
        <f ca="1">+IF(OFFSET('Sanitation Data'!$H$32,0,10*ROW('Sanitation Data'!H142))="","",OFFSET('Sanitation Data'!$H$32,0,10*ROW('Sanitation Data'!H142)))</f>
        <v/>
      </c>
      <c r="DJ148" s="369" t="str">
        <f ca="1">+IF(OFFSET('Sanitation Data'!$I$28,0,10*ROW('Sanitation Data'!I142))="","",OFFSET('Sanitation Data'!$I$28,0,10*ROW('Sanitation Data'!I142)))</f>
        <v/>
      </c>
      <c r="DK148" s="369" t="str">
        <f ca="1">+IF(OFFSET('Sanitation Data'!$I$29,0,10*ROW('Sanitation Data'!I142))="","",OFFSET('Sanitation Data'!$I$29,0,10*ROW('Sanitation Data'!I142)))</f>
        <v/>
      </c>
      <c r="DL148" s="369" t="str">
        <f ca="1">+IF(OFFSET('Sanitation Data'!$I$30,0,10*ROW('Sanitation Data'!I142))="","",OFFSET('Sanitation Data'!$I$30,0,10*ROW('Sanitation Data'!I142)))</f>
        <v/>
      </c>
      <c r="DM148" s="369" t="str">
        <f ca="1">+IF(OFFSET('Sanitation Data'!$I$31,0,10*ROW('Sanitation Data'!I142))="","",OFFSET('Sanitation Data'!$I$31,0,10*ROW('Sanitation Data'!I142)))</f>
        <v/>
      </c>
      <c r="DN148" s="369" t="str">
        <f ca="1">+IF(OFFSET('Sanitation Data'!$I$32,0,10*ROW('Sanitation Data'!I142))="","",OFFSET('Sanitation Data'!$I$32,0,10*ROW('Sanitation Data'!I142)))</f>
        <v/>
      </c>
      <c r="DO148" s="369" t="str">
        <f ca="1">+IF(OFFSET('Hygiene Data'!$D$11,0,10*ROW('Hygiene Data'!D142))="","",OFFSET('Hygiene Data'!$D$11,0,10*ROW('Hygiene Data'!D142)))</f>
        <v/>
      </c>
      <c r="DP148" s="369" t="str">
        <f ca="1">+IF(OFFSET('Hygiene Data'!$D$12,0,10*ROW('Hygiene Data'!D142))="","",OFFSET('Hygiene Data'!$D$12,0,10*ROW('Hygiene Data'!D142)))</f>
        <v/>
      </c>
      <c r="DQ148" s="369" t="str">
        <f ca="1">+IF(OFFSET('Hygiene Data'!$D$13,0,10*ROW('Hygiene Data'!D142))="","",OFFSET('Hygiene Data'!$D$13,0,10*ROW('Hygiene Data'!D142)))</f>
        <v/>
      </c>
      <c r="DR148" s="369" t="str">
        <f ca="1">+IF(OFFSET('Hygiene Data'!$E$11,0,10*ROW('Hygiene Data'!E142))="","",OFFSET('Hygiene Data'!$E$11,0,10*ROW('Hygiene Data'!E142)))</f>
        <v/>
      </c>
      <c r="DS148" s="369" t="str">
        <f ca="1">+IF(OFFSET('Hygiene Data'!$E$12,0,10*ROW('Hygiene Data'!E142))="","",OFFSET('Hygiene Data'!$E$12,0,10*ROW('Hygiene Data'!E142)))</f>
        <v/>
      </c>
      <c r="DT148" s="369" t="str">
        <f ca="1">+IF(OFFSET('Hygiene Data'!$E$13,0,10*ROW('Hygiene Data'!E142))="","",OFFSET('Hygiene Data'!$E$13,0,10*ROW('Hygiene Data'!E142)))</f>
        <v/>
      </c>
      <c r="DU148" s="369" t="str">
        <f ca="1">+IF(OFFSET('Hygiene Data'!$F$11,0,10*ROW('Hygiene Data'!F142))="","",OFFSET('Hygiene Data'!$F$11,0,10*ROW('Hygiene Data'!F142)))</f>
        <v/>
      </c>
      <c r="DV148" s="369" t="str">
        <f ca="1">+IF(OFFSET('Hygiene Data'!$F$12,0,10*ROW('Hygiene Data'!F142))="","",OFFSET('Hygiene Data'!$F$12,0,10*ROW('Hygiene Data'!F142)))</f>
        <v/>
      </c>
      <c r="DW148" s="369" t="str">
        <f ca="1">+IF(OFFSET('Hygiene Data'!$F$13,0,10*ROW('Hygiene Data'!F142))="","",OFFSET('Hygiene Data'!$F$13,0,10*ROW('Hygiene Data'!F142)))</f>
        <v/>
      </c>
      <c r="DX148" s="369" t="str">
        <f ca="1">+IF(OFFSET('Hygiene Data'!$G$11,0,10*ROW('Hygiene Data'!G142))="","",OFFSET('Hygiene Data'!$G$11,0,10*ROW('Hygiene Data'!G142)))</f>
        <v/>
      </c>
      <c r="DY148" s="369" t="str">
        <f ca="1">+IF(OFFSET('Hygiene Data'!$G$12,0,10*ROW('Hygiene Data'!G142))="","",OFFSET('Hygiene Data'!$G$12,0,10*ROW('Hygiene Data'!G142)))</f>
        <v/>
      </c>
      <c r="DZ148" s="369" t="str">
        <f ca="1">+IF(OFFSET('Hygiene Data'!$G$13,0,10*ROW('Hygiene Data'!G142))="","",OFFSET('Hygiene Data'!$G$13,0,10*ROW('Hygiene Data'!G142)))</f>
        <v/>
      </c>
      <c r="EA148" s="369" t="str">
        <f ca="1">+IF(OFFSET('Hygiene Data'!$H$11,0,10*ROW('Hygiene Data'!H142))="","",OFFSET('Hygiene Data'!$H$11,0,10*ROW('Hygiene Data'!H142)))</f>
        <v/>
      </c>
      <c r="EB148" s="369" t="str">
        <f ca="1">+IF(OFFSET('Hygiene Data'!$H$12,0,10*ROW('Hygiene Data'!H142))="","",OFFSET('Hygiene Data'!$H$12,0,10*ROW('Hygiene Data'!H142)))</f>
        <v/>
      </c>
      <c r="EC148" s="369" t="str">
        <f ca="1">+IF(OFFSET('Hygiene Data'!$H$13,0,10*ROW('Hygiene Data'!H142))="","",OFFSET('Hygiene Data'!$H$13,0,10*ROW('Hygiene Data'!H142)))</f>
        <v/>
      </c>
      <c r="ED148" s="369" t="str">
        <f ca="1">+IF(OFFSET('Hygiene Data'!$I$11,0,10*ROW('Hygiene Data'!I142))="","",OFFSET('Hygiene Data'!$I$11,0,10*ROW('Hygiene Data'!I142)))</f>
        <v/>
      </c>
      <c r="EE148" s="369" t="str">
        <f ca="1">+IF(OFFSET('Hygiene Data'!$I$12,0,10*ROW('Hygiene Data'!I142))="","",OFFSET('Hygiene Data'!$I$12,0,10*ROW('Hygiene Data'!I142)))</f>
        <v/>
      </c>
      <c r="EF148" s="369" t="str">
        <f ca="1">+IF(OFFSET('Hygiene Data'!$I$13,0,10*ROW('Hygiene Data'!I142))="","",OFFSET('Hygiene Data'!$I$13,0,10*ROW('Hygiene Data'!I142)))</f>
        <v/>
      </c>
    </row>
    <row r="149" spans="1:136" x14ac:dyDescent="0.25">
      <c r="A149" s="478" t="str">
        <f ca="1">+IF(OFFSET('Water Data'!$B$2,0,10*ROW('Water Data'!E143))="","",OFFSET('Water Data'!$B$2,0,10*ROW('Water Data'!E143)))</f>
        <v/>
      </c>
      <c r="B149" s="47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5" t="str">
        <f t="shared" ca="1" si="2"/>
        <v/>
      </c>
      <c r="D149" s="50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9" t="str">
        <f ca="1">+IF(OFFSET('Water Data'!$D$27,0,10*ROW('Water Data'!D143))="","",OFFSET('Water Data'!$D$27,0,10*ROW('Water Data'!D143)))</f>
        <v/>
      </c>
      <c r="BT149" s="369" t="str">
        <f ca="1">+IF(OFFSET('Water Data'!$D$28,0,10*ROW('Water Data'!D143))="","",OFFSET('Water Data'!$D$28,0,10*ROW('Water Data'!D143)))</f>
        <v/>
      </c>
      <c r="BU149" s="369" t="str">
        <f ca="1">+IF(OFFSET('Water Data'!$D$29,0,10*ROW('Water Data'!D143))="","",OFFSET('Water Data'!$D$29,0,10*ROW('Water Data'!D143)))</f>
        <v/>
      </c>
      <c r="BV149" s="369" t="str">
        <f ca="1">+IF(OFFSET('Water Data'!$E$27,0,10*ROW('Water Data'!E143))="","",OFFSET('Water Data'!$E$27,0,10*ROW('Water Data'!E143)))</f>
        <v/>
      </c>
      <c r="BW149" s="369" t="str">
        <f ca="1">+IF(OFFSET('Water Data'!$E$28,0,10*ROW('Water Data'!E143))="","",OFFSET('Water Data'!$E$28,0,10*ROW('Water Data'!E143)))</f>
        <v/>
      </c>
      <c r="BX149" s="369" t="str">
        <f ca="1">+IF(OFFSET('Water Data'!$E$29,0,10*ROW('Water Data'!E143))="","",OFFSET('Water Data'!$E$29,0,10*ROW('Water Data'!E143)))</f>
        <v/>
      </c>
      <c r="BY149" s="369" t="str">
        <f ca="1">+IF(OFFSET('Water Data'!$F$27,0,10*ROW('Water Data'!F143))="","",OFFSET('Water Data'!$F$27,0,10*ROW('Water Data'!F143)))</f>
        <v/>
      </c>
      <c r="BZ149" s="369" t="str">
        <f ca="1">+IF(OFFSET('Water Data'!$F$28,0,10*ROW('Water Data'!F143))="","",OFFSET('Water Data'!$F$28,0,10*ROW('Water Data'!F143)))</f>
        <v/>
      </c>
      <c r="CA149" s="369" t="str">
        <f ca="1">+IF(OFFSET('Water Data'!$F$29,0,10*ROW('Water Data'!F143))="","",OFFSET('Water Data'!$F$29,0,10*ROW('Water Data'!F143)))</f>
        <v/>
      </c>
      <c r="CB149" s="369" t="str">
        <f ca="1">+IF(OFFSET('Water Data'!$G$27,0,10*ROW('Water Data'!G143))="","",OFFSET('Water Data'!$G$27,0,10*ROW('Water Data'!G143)))</f>
        <v/>
      </c>
      <c r="CC149" s="369" t="str">
        <f ca="1">+IF(OFFSET('Water Data'!$G$28,0,10*ROW('Water Data'!G143))="","",OFFSET('Water Data'!$G$28,0,10*ROW('Water Data'!G143)))</f>
        <v/>
      </c>
      <c r="CD149" s="369" t="str">
        <f ca="1">+IF(OFFSET('Water Data'!$G$29,0,10*ROW('Water Data'!G143))="","",OFFSET('Water Data'!$G$29,0,10*ROW('Water Data'!G143)))</f>
        <v/>
      </c>
      <c r="CE149" s="369" t="str">
        <f ca="1">+IF(OFFSET('Water Data'!$H$27,0,10*ROW('Water Data'!H143))="","",OFFSET('Water Data'!$H$27,0,10*ROW('Water Data'!H143)))</f>
        <v/>
      </c>
      <c r="CF149" s="369" t="str">
        <f ca="1">+IF(OFFSET('Water Data'!$H$28,0,10*ROW('Water Data'!H143))="","",OFFSET('Water Data'!$H$28,0,10*ROW('Water Data'!H143)))</f>
        <v/>
      </c>
      <c r="CG149" s="369" t="str">
        <f ca="1">+IF(OFFSET('Water Data'!$H$29,0,10*ROW('Water Data'!H143))="","",OFFSET('Water Data'!$H$29,0,10*ROW('Water Data'!H143)))</f>
        <v/>
      </c>
      <c r="CH149" s="369" t="str">
        <f ca="1">+IF(OFFSET('Water Data'!$I$27,0,10*ROW('Water Data'!I143))="","",OFFSET('Water Data'!$I$27,0,10*ROW('Water Data'!I143)))</f>
        <v/>
      </c>
      <c r="CI149" s="369" t="str">
        <f ca="1">+IF(OFFSET('Water Data'!$I$28,0,10*ROW('Water Data'!I143))="","",OFFSET('Water Data'!$I$28,0,10*ROW('Water Data'!I143)))</f>
        <v/>
      </c>
      <c r="CJ149" s="369" t="str">
        <f ca="1">+IF(OFFSET('Water Data'!$I$29,0,10*ROW('Water Data'!I143))="","",OFFSET('Water Data'!$I$29,0,10*ROW('Water Data'!I143)))</f>
        <v/>
      </c>
      <c r="CK149" s="369" t="str">
        <f ca="1">+IF(OFFSET('Sanitation Data'!$D$28,0,10*ROW('Sanitation Data'!D143))="","",OFFSET('Sanitation Data'!$D$28,0,10*ROW('Sanitation Data'!D143)))</f>
        <v/>
      </c>
      <c r="CL149" s="369" t="str">
        <f ca="1">+IF(OFFSET('Sanitation Data'!$D$29,0,10*ROW('Sanitation Data'!D143))="","",OFFSET('Sanitation Data'!$D$29,0,10*ROW('Sanitation Data'!D143)))</f>
        <v/>
      </c>
      <c r="CM149" s="369" t="str">
        <f ca="1">+IF(OFFSET('Sanitation Data'!$D$30,0,10*ROW('Sanitation Data'!D143))="","",OFFSET('Sanitation Data'!$D$30,0,10*ROW('Sanitation Data'!D143)))</f>
        <v/>
      </c>
      <c r="CN149" s="369" t="str">
        <f ca="1">+IF(OFFSET('Sanitation Data'!$D$31,0,10*ROW('Sanitation Data'!D143))="","",OFFSET('Sanitation Data'!$D$31,0,10*ROW('Sanitation Data'!D143)))</f>
        <v/>
      </c>
      <c r="CO149" s="369" t="str">
        <f ca="1">+IF(OFFSET('Sanitation Data'!$D$32,0,10*ROW('Sanitation Data'!D143))="","",OFFSET('Sanitation Data'!$D$32,0,10*ROW('Sanitation Data'!D143)))</f>
        <v/>
      </c>
      <c r="CP149" s="369" t="str">
        <f ca="1">+IF(OFFSET('Sanitation Data'!$E$28,0,10*ROW('Sanitation Data'!E143))="","",OFFSET('Sanitation Data'!$E$28,0,10*ROW('Sanitation Data'!E143)))</f>
        <v/>
      </c>
      <c r="CQ149" s="369" t="str">
        <f ca="1">+IF(OFFSET('Sanitation Data'!$E$29,0,10*ROW('Sanitation Data'!E143))="","",OFFSET('Sanitation Data'!$E$29,0,10*ROW('Sanitation Data'!E143)))</f>
        <v/>
      </c>
      <c r="CR149" s="369" t="str">
        <f ca="1">+IF(OFFSET('Sanitation Data'!$E$30,0,10*ROW('Sanitation Data'!E143))="","",OFFSET('Sanitation Data'!$E$30,0,10*ROW('Sanitation Data'!E143)))</f>
        <v/>
      </c>
      <c r="CS149" s="369" t="str">
        <f ca="1">+IF(OFFSET('Sanitation Data'!$E$31,0,10*ROW('Sanitation Data'!E143))="","",OFFSET('Sanitation Data'!$E$31,0,10*ROW('Sanitation Data'!E143)))</f>
        <v/>
      </c>
      <c r="CT149" s="369" t="str">
        <f ca="1">+IF(OFFSET('Sanitation Data'!$E$32,0,10*ROW('Sanitation Data'!E143))="","",OFFSET('Sanitation Data'!$E$32,0,10*ROW('Sanitation Data'!E143)))</f>
        <v/>
      </c>
      <c r="CU149" s="369" t="str">
        <f ca="1">+IF(OFFSET('Sanitation Data'!$F$28,0,10*ROW('Sanitation Data'!F143))="","",OFFSET('Sanitation Data'!$F$28,0,10*ROW('Sanitation Data'!F143)))</f>
        <v/>
      </c>
      <c r="CV149" s="369" t="str">
        <f ca="1">+IF(OFFSET('Sanitation Data'!$F$29,0,10*ROW('Sanitation Data'!F143))="","",OFFSET('Sanitation Data'!$F$29,0,10*ROW('Sanitation Data'!F143)))</f>
        <v/>
      </c>
      <c r="CW149" s="369" t="str">
        <f ca="1">+IF(OFFSET('Sanitation Data'!$F$30,0,10*ROW('Sanitation Data'!F143))="","",OFFSET('Sanitation Data'!$F$30,0,10*ROW('Sanitation Data'!F143)))</f>
        <v/>
      </c>
      <c r="CX149" s="369" t="str">
        <f ca="1">+IF(OFFSET('Sanitation Data'!$F$31,0,10*ROW('Sanitation Data'!F143))="","",OFFSET('Sanitation Data'!$F$31,0,10*ROW('Sanitation Data'!F143)))</f>
        <v/>
      </c>
      <c r="CY149" s="369" t="str">
        <f ca="1">+IF(OFFSET('Sanitation Data'!$F$32,0,10*ROW('Sanitation Data'!F143))="","",OFFSET('Sanitation Data'!$F$32,0,10*ROW('Sanitation Data'!F143)))</f>
        <v/>
      </c>
      <c r="CZ149" s="369" t="str">
        <f ca="1">+IF(OFFSET('Sanitation Data'!$G$28,0,10*ROW('Sanitation Data'!G143))="","",OFFSET('Sanitation Data'!$G$28,0,10*ROW('Sanitation Data'!G143)))</f>
        <v/>
      </c>
      <c r="DA149" s="369" t="str">
        <f ca="1">+IF(OFFSET('Sanitation Data'!$G$29,0,10*ROW('Sanitation Data'!G143))="","",OFFSET('Sanitation Data'!$G$29,0,10*ROW('Sanitation Data'!G143)))</f>
        <v/>
      </c>
      <c r="DB149" s="369" t="str">
        <f ca="1">+IF(OFFSET('Sanitation Data'!$G$30,0,10*ROW('Sanitation Data'!G143))="","",OFFSET('Sanitation Data'!$G$30,0,10*ROW('Sanitation Data'!G143)))</f>
        <v/>
      </c>
      <c r="DC149" s="369" t="str">
        <f ca="1">+IF(OFFSET('Sanitation Data'!$G$31,0,10*ROW('Sanitation Data'!G143))="","",OFFSET('Sanitation Data'!$G$31,0,10*ROW('Sanitation Data'!G143)))</f>
        <v/>
      </c>
      <c r="DD149" s="369" t="str">
        <f ca="1">+IF(OFFSET('Sanitation Data'!$G$32,0,10*ROW('Sanitation Data'!G143))="","",OFFSET('Sanitation Data'!$G$32,0,10*ROW('Sanitation Data'!G143)))</f>
        <v/>
      </c>
      <c r="DE149" s="369" t="str">
        <f ca="1">+IF(OFFSET('Sanitation Data'!$H$28,0,10*ROW('Sanitation Data'!H143))="","",OFFSET('Sanitation Data'!$H$28,0,10*ROW('Sanitation Data'!H143)))</f>
        <v/>
      </c>
      <c r="DF149" s="369" t="str">
        <f ca="1">+IF(OFFSET('Sanitation Data'!$H$29,0,10*ROW('Sanitation Data'!H143))="","",OFFSET('Sanitation Data'!$H$29,0,10*ROW('Sanitation Data'!H143)))</f>
        <v/>
      </c>
      <c r="DG149" s="369" t="str">
        <f ca="1">+IF(OFFSET('Sanitation Data'!$H$30,0,10*ROW('Sanitation Data'!H143))="","",OFFSET('Sanitation Data'!$H$30,0,10*ROW('Sanitation Data'!H143)))</f>
        <v/>
      </c>
      <c r="DH149" s="369" t="str">
        <f ca="1">+IF(OFFSET('Sanitation Data'!$H$31,0,10*ROW('Sanitation Data'!H143))="","",OFFSET('Sanitation Data'!$H$31,0,10*ROW('Sanitation Data'!H143)))</f>
        <v/>
      </c>
      <c r="DI149" s="369" t="str">
        <f ca="1">+IF(OFFSET('Sanitation Data'!$H$32,0,10*ROW('Sanitation Data'!H143))="","",OFFSET('Sanitation Data'!$H$32,0,10*ROW('Sanitation Data'!H143)))</f>
        <v/>
      </c>
      <c r="DJ149" s="369" t="str">
        <f ca="1">+IF(OFFSET('Sanitation Data'!$I$28,0,10*ROW('Sanitation Data'!I143))="","",OFFSET('Sanitation Data'!$I$28,0,10*ROW('Sanitation Data'!I143)))</f>
        <v/>
      </c>
      <c r="DK149" s="369" t="str">
        <f ca="1">+IF(OFFSET('Sanitation Data'!$I$29,0,10*ROW('Sanitation Data'!I143))="","",OFFSET('Sanitation Data'!$I$29,0,10*ROW('Sanitation Data'!I143)))</f>
        <v/>
      </c>
      <c r="DL149" s="369" t="str">
        <f ca="1">+IF(OFFSET('Sanitation Data'!$I$30,0,10*ROW('Sanitation Data'!I143))="","",OFFSET('Sanitation Data'!$I$30,0,10*ROW('Sanitation Data'!I143)))</f>
        <v/>
      </c>
      <c r="DM149" s="369" t="str">
        <f ca="1">+IF(OFFSET('Sanitation Data'!$I$31,0,10*ROW('Sanitation Data'!I143))="","",OFFSET('Sanitation Data'!$I$31,0,10*ROW('Sanitation Data'!I143)))</f>
        <v/>
      </c>
      <c r="DN149" s="369" t="str">
        <f ca="1">+IF(OFFSET('Sanitation Data'!$I$32,0,10*ROW('Sanitation Data'!I143))="","",OFFSET('Sanitation Data'!$I$32,0,10*ROW('Sanitation Data'!I143)))</f>
        <v/>
      </c>
      <c r="DO149" s="369" t="str">
        <f ca="1">+IF(OFFSET('Hygiene Data'!$D$11,0,10*ROW('Hygiene Data'!D143))="","",OFFSET('Hygiene Data'!$D$11,0,10*ROW('Hygiene Data'!D143)))</f>
        <v/>
      </c>
      <c r="DP149" s="369" t="str">
        <f ca="1">+IF(OFFSET('Hygiene Data'!$D$12,0,10*ROW('Hygiene Data'!D143))="","",OFFSET('Hygiene Data'!$D$12,0,10*ROW('Hygiene Data'!D143)))</f>
        <v/>
      </c>
      <c r="DQ149" s="369" t="str">
        <f ca="1">+IF(OFFSET('Hygiene Data'!$D$13,0,10*ROW('Hygiene Data'!D143))="","",OFFSET('Hygiene Data'!$D$13,0,10*ROW('Hygiene Data'!D143)))</f>
        <v/>
      </c>
      <c r="DR149" s="369" t="str">
        <f ca="1">+IF(OFFSET('Hygiene Data'!$E$11,0,10*ROW('Hygiene Data'!E143))="","",OFFSET('Hygiene Data'!$E$11,0,10*ROW('Hygiene Data'!E143)))</f>
        <v/>
      </c>
      <c r="DS149" s="369" t="str">
        <f ca="1">+IF(OFFSET('Hygiene Data'!$E$12,0,10*ROW('Hygiene Data'!E143))="","",OFFSET('Hygiene Data'!$E$12,0,10*ROW('Hygiene Data'!E143)))</f>
        <v/>
      </c>
      <c r="DT149" s="369" t="str">
        <f ca="1">+IF(OFFSET('Hygiene Data'!$E$13,0,10*ROW('Hygiene Data'!E143))="","",OFFSET('Hygiene Data'!$E$13,0,10*ROW('Hygiene Data'!E143)))</f>
        <v/>
      </c>
      <c r="DU149" s="369" t="str">
        <f ca="1">+IF(OFFSET('Hygiene Data'!$F$11,0,10*ROW('Hygiene Data'!F143))="","",OFFSET('Hygiene Data'!$F$11,0,10*ROW('Hygiene Data'!F143)))</f>
        <v/>
      </c>
      <c r="DV149" s="369" t="str">
        <f ca="1">+IF(OFFSET('Hygiene Data'!$F$12,0,10*ROW('Hygiene Data'!F143))="","",OFFSET('Hygiene Data'!$F$12,0,10*ROW('Hygiene Data'!F143)))</f>
        <v/>
      </c>
      <c r="DW149" s="369" t="str">
        <f ca="1">+IF(OFFSET('Hygiene Data'!$F$13,0,10*ROW('Hygiene Data'!F143))="","",OFFSET('Hygiene Data'!$F$13,0,10*ROW('Hygiene Data'!F143)))</f>
        <v/>
      </c>
      <c r="DX149" s="369" t="str">
        <f ca="1">+IF(OFFSET('Hygiene Data'!$G$11,0,10*ROW('Hygiene Data'!G143))="","",OFFSET('Hygiene Data'!$G$11,0,10*ROW('Hygiene Data'!G143)))</f>
        <v/>
      </c>
      <c r="DY149" s="369" t="str">
        <f ca="1">+IF(OFFSET('Hygiene Data'!$G$12,0,10*ROW('Hygiene Data'!G143))="","",OFFSET('Hygiene Data'!$G$12,0,10*ROW('Hygiene Data'!G143)))</f>
        <v/>
      </c>
      <c r="DZ149" s="369" t="str">
        <f ca="1">+IF(OFFSET('Hygiene Data'!$G$13,0,10*ROW('Hygiene Data'!G143))="","",OFFSET('Hygiene Data'!$G$13,0,10*ROW('Hygiene Data'!G143)))</f>
        <v/>
      </c>
      <c r="EA149" s="369" t="str">
        <f ca="1">+IF(OFFSET('Hygiene Data'!$H$11,0,10*ROW('Hygiene Data'!H143))="","",OFFSET('Hygiene Data'!$H$11,0,10*ROW('Hygiene Data'!H143)))</f>
        <v/>
      </c>
      <c r="EB149" s="369" t="str">
        <f ca="1">+IF(OFFSET('Hygiene Data'!$H$12,0,10*ROW('Hygiene Data'!H143))="","",OFFSET('Hygiene Data'!$H$12,0,10*ROW('Hygiene Data'!H143)))</f>
        <v/>
      </c>
      <c r="EC149" s="369" t="str">
        <f ca="1">+IF(OFFSET('Hygiene Data'!$H$13,0,10*ROW('Hygiene Data'!H143))="","",OFFSET('Hygiene Data'!$H$13,0,10*ROW('Hygiene Data'!H143)))</f>
        <v/>
      </c>
      <c r="ED149" s="369" t="str">
        <f ca="1">+IF(OFFSET('Hygiene Data'!$I$11,0,10*ROW('Hygiene Data'!I143))="","",OFFSET('Hygiene Data'!$I$11,0,10*ROW('Hygiene Data'!I143)))</f>
        <v/>
      </c>
      <c r="EE149" s="369" t="str">
        <f ca="1">+IF(OFFSET('Hygiene Data'!$I$12,0,10*ROW('Hygiene Data'!I143))="","",OFFSET('Hygiene Data'!$I$12,0,10*ROW('Hygiene Data'!I143)))</f>
        <v/>
      </c>
      <c r="EF149" s="369" t="str">
        <f ca="1">+IF(OFFSET('Hygiene Data'!$I$13,0,10*ROW('Hygiene Data'!I143))="","",OFFSET('Hygiene Data'!$I$13,0,10*ROW('Hygiene Data'!I143)))</f>
        <v/>
      </c>
    </row>
    <row r="150" spans="1:136" x14ac:dyDescent="0.25">
      <c r="A150" s="478" t="str">
        <f ca="1">+IF(OFFSET('Water Data'!$B$2,0,10*ROW('Water Data'!E144))="","",OFFSET('Water Data'!$B$2,0,10*ROW('Water Data'!E144)))</f>
        <v/>
      </c>
      <c r="B150" s="47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5" t="str">
        <f t="shared" ca="1" si="2"/>
        <v/>
      </c>
      <c r="D150" s="50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9" t="str">
        <f ca="1">+IF(OFFSET('Water Data'!$D$27,0,10*ROW('Water Data'!D144))="","",OFFSET('Water Data'!$D$27,0,10*ROW('Water Data'!D144)))</f>
        <v/>
      </c>
      <c r="BT150" s="369" t="str">
        <f ca="1">+IF(OFFSET('Water Data'!$D$28,0,10*ROW('Water Data'!D144))="","",OFFSET('Water Data'!$D$28,0,10*ROW('Water Data'!D144)))</f>
        <v/>
      </c>
      <c r="BU150" s="369" t="str">
        <f ca="1">+IF(OFFSET('Water Data'!$D$29,0,10*ROW('Water Data'!D144))="","",OFFSET('Water Data'!$D$29,0,10*ROW('Water Data'!D144)))</f>
        <v/>
      </c>
      <c r="BV150" s="369" t="str">
        <f ca="1">+IF(OFFSET('Water Data'!$E$27,0,10*ROW('Water Data'!E144))="","",OFFSET('Water Data'!$E$27,0,10*ROW('Water Data'!E144)))</f>
        <v/>
      </c>
      <c r="BW150" s="369" t="str">
        <f ca="1">+IF(OFFSET('Water Data'!$E$28,0,10*ROW('Water Data'!E144))="","",OFFSET('Water Data'!$E$28,0,10*ROW('Water Data'!E144)))</f>
        <v/>
      </c>
      <c r="BX150" s="369" t="str">
        <f ca="1">+IF(OFFSET('Water Data'!$E$29,0,10*ROW('Water Data'!E144))="","",OFFSET('Water Data'!$E$29,0,10*ROW('Water Data'!E144)))</f>
        <v/>
      </c>
      <c r="BY150" s="369" t="str">
        <f ca="1">+IF(OFFSET('Water Data'!$F$27,0,10*ROW('Water Data'!F144))="","",OFFSET('Water Data'!$F$27,0,10*ROW('Water Data'!F144)))</f>
        <v/>
      </c>
      <c r="BZ150" s="369" t="str">
        <f ca="1">+IF(OFFSET('Water Data'!$F$28,0,10*ROW('Water Data'!F144))="","",OFFSET('Water Data'!$F$28,0,10*ROW('Water Data'!F144)))</f>
        <v/>
      </c>
      <c r="CA150" s="369" t="str">
        <f ca="1">+IF(OFFSET('Water Data'!$F$29,0,10*ROW('Water Data'!F144))="","",OFFSET('Water Data'!$F$29,0,10*ROW('Water Data'!F144)))</f>
        <v/>
      </c>
      <c r="CB150" s="369" t="str">
        <f ca="1">+IF(OFFSET('Water Data'!$G$27,0,10*ROW('Water Data'!G144))="","",OFFSET('Water Data'!$G$27,0,10*ROW('Water Data'!G144)))</f>
        <v/>
      </c>
      <c r="CC150" s="369" t="str">
        <f ca="1">+IF(OFFSET('Water Data'!$G$28,0,10*ROW('Water Data'!G144))="","",OFFSET('Water Data'!$G$28,0,10*ROW('Water Data'!G144)))</f>
        <v/>
      </c>
      <c r="CD150" s="369" t="str">
        <f ca="1">+IF(OFFSET('Water Data'!$G$29,0,10*ROW('Water Data'!G144))="","",OFFSET('Water Data'!$G$29,0,10*ROW('Water Data'!G144)))</f>
        <v/>
      </c>
      <c r="CE150" s="369" t="str">
        <f ca="1">+IF(OFFSET('Water Data'!$H$27,0,10*ROW('Water Data'!H144))="","",OFFSET('Water Data'!$H$27,0,10*ROW('Water Data'!H144)))</f>
        <v/>
      </c>
      <c r="CF150" s="369" t="str">
        <f ca="1">+IF(OFFSET('Water Data'!$H$28,0,10*ROW('Water Data'!H144))="","",OFFSET('Water Data'!$H$28,0,10*ROW('Water Data'!H144)))</f>
        <v/>
      </c>
      <c r="CG150" s="369" t="str">
        <f ca="1">+IF(OFFSET('Water Data'!$H$29,0,10*ROW('Water Data'!H144))="","",OFFSET('Water Data'!$H$29,0,10*ROW('Water Data'!H144)))</f>
        <v/>
      </c>
      <c r="CH150" s="369" t="str">
        <f ca="1">+IF(OFFSET('Water Data'!$I$27,0,10*ROW('Water Data'!I144))="","",OFFSET('Water Data'!$I$27,0,10*ROW('Water Data'!I144)))</f>
        <v/>
      </c>
      <c r="CI150" s="369" t="str">
        <f ca="1">+IF(OFFSET('Water Data'!$I$28,0,10*ROW('Water Data'!I144))="","",OFFSET('Water Data'!$I$28,0,10*ROW('Water Data'!I144)))</f>
        <v/>
      </c>
      <c r="CJ150" s="369" t="str">
        <f ca="1">+IF(OFFSET('Water Data'!$I$29,0,10*ROW('Water Data'!I144))="","",OFFSET('Water Data'!$I$29,0,10*ROW('Water Data'!I144)))</f>
        <v/>
      </c>
      <c r="CK150" s="369" t="str">
        <f ca="1">+IF(OFFSET('Sanitation Data'!$D$28,0,10*ROW('Sanitation Data'!D144))="","",OFFSET('Sanitation Data'!$D$28,0,10*ROW('Sanitation Data'!D144)))</f>
        <v/>
      </c>
      <c r="CL150" s="369" t="str">
        <f ca="1">+IF(OFFSET('Sanitation Data'!$D$29,0,10*ROW('Sanitation Data'!D144))="","",OFFSET('Sanitation Data'!$D$29,0,10*ROW('Sanitation Data'!D144)))</f>
        <v/>
      </c>
      <c r="CM150" s="369" t="str">
        <f ca="1">+IF(OFFSET('Sanitation Data'!$D$30,0,10*ROW('Sanitation Data'!D144))="","",OFFSET('Sanitation Data'!$D$30,0,10*ROW('Sanitation Data'!D144)))</f>
        <v/>
      </c>
      <c r="CN150" s="369" t="str">
        <f ca="1">+IF(OFFSET('Sanitation Data'!$D$31,0,10*ROW('Sanitation Data'!D144))="","",OFFSET('Sanitation Data'!$D$31,0,10*ROW('Sanitation Data'!D144)))</f>
        <v/>
      </c>
      <c r="CO150" s="369" t="str">
        <f ca="1">+IF(OFFSET('Sanitation Data'!$D$32,0,10*ROW('Sanitation Data'!D144))="","",OFFSET('Sanitation Data'!$D$32,0,10*ROW('Sanitation Data'!D144)))</f>
        <v/>
      </c>
      <c r="CP150" s="369" t="str">
        <f ca="1">+IF(OFFSET('Sanitation Data'!$E$28,0,10*ROW('Sanitation Data'!E144))="","",OFFSET('Sanitation Data'!$E$28,0,10*ROW('Sanitation Data'!E144)))</f>
        <v/>
      </c>
      <c r="CQ150" s="369" t="str">
        <f ca="1">+IF(OFFSET('Sanitation Data'!$E$29,0,10*ROW('Sanitation Data'!E144))="","",OFFSET('Sanitation Data'!$E$29,0,10*ROW('Sanitation Data'!E144)))</f>
        <v/>
      </c>
      <c r="CR150" s="369" t="str">
        <f ca="1">+IF(OFFSET('Sanitation Data'!$E$30,0,10*ROW('Sanitation Data'!E144))="","",OFFSET('Sanitation Data'!$E$30,0,10*ROW('Sanitation Data'!E144)))</f>
        <v/>
      </c>
      <c r="CS150" s="369" t="str">
        <f ca="1">+IF(OFFSET('Sanitation Data'!$E$31,0,10*ROW('Sanitation Data'!E144))="","",OFFSET('Sanitation Data'!$E$31,0,10*ROW('Sanitation Data'!E144)))</f>
        <v/>
      </c>
      <c r="CT150" s="369" t="str">
        <f ca="1">+IF(OFFSET('Sanitation Data'!$E$32,0,10*ROW('Sanitation Data'!E144))="","",OFFSET('Sanitation Data'!$E$32,0,10*ROW('Sanitation Data'!E144)))</f>
        <v/>
      </c>
      <c r="CU150" s="369" t="str">
        <f ca="1">+IF(OFFSET('Sanitation Data'!$F$28,0,10*ROW('Sanitation Data'!F144))="","",OFFSET('Sanitation Data'!$F$28,0,10*ROW('Sanitation Data'!F144)))</f>
        <v/>
      </c>
      <c r="CV150" s="369" t="str">
        <f ca="1">+IF(OFFSET('Sanitation Data'!$F$29,0,10*ROW('Sanitation Data'!F144))="","",OFFSET('Sanitation Data'!$F$29,0,10*ROW('Sanitation Data'!F144)))</f>
        <v/>
      </c>
      <c r="CW150" s="369" t="str">
        <f ca="1">+IF(OFFSET('Sanitation Data'!$F$30,0,10*ROW('Sanitation Data'!F144))="","",OFFSET('Sanitation Data'!$F$30,0,10*ROW('Sanitation Data'!F144)))</f>
        <v/>
      </c>
      <c r="CX150" s="369" t="str">
        <f ca="1">+IF(OFFSET('Sanitation Data'!$F$31,0,10*ROW('Sanitation Data'!F144))="","",OFFSET('Sanitation Data'!$F$31,0,10*ROW('Sanitation Data'!F144)))</f>
        <v/>
      </c>
      <c r="CY150" s="369" t="str">
        <f ca="1">+IF(OFFSET('Sanitation Data'!$F$32,0,10*ROW('Sanitation Data'!F144))="","",OFFSET('Sanitation Data'!$F$32,0,10*ROW('Sanitation Data'!F144)))</f>
        <v/>
      </c>
      <c r="CZ150" s="369" t="str">
        <f ca="1">+IF(OFFSET('Sanitation Data'!$G$28,0,10*ROW('Sanitation Data'!G144))="","",OFFSET('Sanitation Data'!$G$28,0,10*ROW('Sanitation Data'!G144)))</f>
        <v/>
      </c>
      <c r="DA150" s="369" t="str">
        <f ca="1">+IF(OFFSET('Sanitation Data'!$G$29,0,10*ROW('Sanitation Data'!G144))="","",OFFSET('Sanitation Data'!$G$29,0,10*ROW('Sanitation Data'!G144)))</f>
        <v/>
      </c>
      <c r="DB150" s="369" t="str">
        <f ca="1">+IF(OFFSET('Sanitation Data'!$G$30,0,10*ROW('Sanitation Data'!G144))="","",OFFSET('Sanitation Data'!$G$30,0,10*ROW('Sanitation Data'!G144)))</f>
        <v/>
      </c>
      <c r="DC150" s="369" t="str">
        <f ca="1">+IF(OFFSET('Sanitation Data'!$G$31,0,10*ROW('Sanitation Data'!G144))="","",OFFSET('Sanitation Data'!$G$31,0,10*ROW('Sanitation Data'!G144)))</f>
        <v/>
      </c>
      <c r="DD150" s="369" t="str">
        <f ca="1">+IF(OFFSET('Sanitation Data'!$G$32,0,10*ROW('Sanitation Data'!G144))="","",OFFSET('Sanitation Data'!$G$32,0,10*ROW('Sanitation Data'!G144)))</f>
        <v/>
      </c>
      <c r="DE150" s="369" t="str">
        <f ca="1">+IF(OFFSET('Sanitation Data'!$H$28,0,10*ROW('Sanitation Data'!H144))="","",OFFSET('Sanitation Data'!$H$28,0,10*ROW('Sanitation Data'!H144)))</f>
        <v/>
      </c>
      <c r="DF150" s="369" t="str">
        <f ca="1">+IF(OFFSET('Sanitation Data'!$H$29,0,10*ROW('Sanitation Data'!H144))="","",OFFSET('Sanitation Data'!$H$29,0,10*ROW('Sanitation Data'!H144)))</f>
        <v/>
      </c>
      <c r="DG150" s="369" t="str">
        <f ca="1">+IF(OFFSET('Sanitation Data'!$H$30,0,10*ROW('Sanitation Data'!H144))="","",OFFSET('Sanitation Data'!$H$30,0,10*ROW('Sanitation Data'!H144)))</f>
        <v/>
      </c>
      <c r="DH150" s="369" t="str">
        <f ca="1">+IF(OFFSET('Sanitation Data'!$H$31,0,10*ROW('Sanitation Data'!H144))="","",OFFSET('Sanitation Data'!$H$31,0,10*ROW('Sanitation Data'!H144)))</f>
        <v/>
      </c>
      <c r="DI150" s="369" t="str">
        <f ca="1">+IF(OFFSET('Sanitation Data'!$H$32,0,10*ROW('Sanitation Data'!H144))="","",OFFSET('Sanitation Data'!$H$32,0,10*ROW('Sanitation Data'!H144)))</f>
        <v/>
      </c>
      <c r="DJ150" s="369" t="str">
        <f ca="1">+IF(OFFSET('Sanitation Data'!$I$28,0,10*ROW('Sanitation Data'!I144))="","",OFFSET('Sanitation Data'!$I$28,0,10*ROW('Sanitation Data'!I144)))</f>
        <v/>
      </c>
      <c r="DK150" s="369" t="str">
        <f ca="1">+IF(OFFSET('Sanitation Data'!$I$29,0,10*ROW('Sanitation Data'!I144))="","",OFFSET('Sanitation Data'!$I$29,0,10*ROW('Sanitation Data'!I144)))</f>
        <v/>
      </c>
      <c r="DL150" s="369" t="str">
        <f ca="1">+IF(OFFSET('Sanitation Data'!$I$30,0,10*ROW('Sanitation Data'!I144))="","",OFFSET('Sanitation Data'!$I$30,0,10*ROW('Sanitation Data'!I144)))</f>
        <v/>
      </c>
      <c r="DM150" s="369" t="str">
        <f ca="1">+IF(OFFSET('Sanitation Data'!$I$31,0,10*ROW('Sanitation Data'!I144))="","",OFFSET('Sanitation Data'!$I$31,0,10*ROW('Sanitation Data'!I144)))</f>
        <v/>
      </c>
      <c r="DN150" s="369" t="str">
        <f ca="1">+IF(OFFSET('Sanitation Data'!$I$32,0,10*ROW('Sanitation Data'!I144))="","",OFFSET('Sanitation Data'!$I$32,0,10*ROW('Sanitation Data'!I144)))</f>
        <v/>
      </c>
      <c r="DO150" s="369" t="str">
        <f ca="1">+IF(OFFSET('Hygiene Data'!$D$11,0,10*ROW('Hygiene Data'!D144))="","",OFFSET('Hygiene Data'!$D$11,0,10*ROW('Hygiene Data'!D144)))</f>
        <v/>
      </c>
      <c r="DP150" s="369" t="str">
        <f ca="1">+IF(OFFSET('Hygiene Data'!$D$12,0,10*ROW('Hygiene Data'!D144))="","",OFFSET('Hygiene Data'!$D$12,0,10*ROW('Hygiene Data'!D144)))</f>
        <v/>
      </c>
      <c r="DQ150" s="369" t="str">
        <f ca="1">+IF(OFFSET('Hygiene Data'!$D$13,0,10*ROW('Hygiene Data'!D144))="","",OFFSET('Hygiene Data'!$D$13,0,10*ROW('Hygiene Data'!D144)))</f>
        <v/>
      </c>
      <c r="DR150" s="369" t="str">
        <f ca="1">+IF(OFFSET('Hygiene Data'!$E$11,0,10*ROW('Hygiene Data'!E144))="","",OFFSET('Hygiene Data'!$E$11,0,10*ROW('Hygiene Data'!E144)))</f>
        <v/>
      </c>
      <c r="DS150" s="369" t="str">
        <f ca="1">+IF(OFFSET('Hygiene Data'!$E$12,0,10*ROW('Hygiene Data'!E144))="","",OFFSET('Hygiene Data'!$E$12,0,10*ROW('Hygiene Data'!E144)))</f>
        <v/>
      </c>
      <c r="DT150" s="369" t="str">
        <f ca="1">+IF(OFFSET('Hygiene Data'!$E$13,0,10*ROW('Hygiene Data'!E144))="","",OFFSET('Hygiene Data'!$E$13,0,10*ROW('Hygiene Data'!E144)))</f>
        <v/>
      </c>
      <c r="DU150" s="369" t="str">
        <f ca="1">+IF(OFFSET('Hygiene Data'!$F$11,0,10*ROW('Hygiene Data'!F144))="","",OFFSET('Hygiene Data'!$F$11,0,10*ROW('Hygiene Data'!F144)))</f>
        <v/>
      </c>
      <c r="DV150" s="369" t="str">
        <f ca="1">+IF(OFFSET('Hygiene Data'!$F$12,0,10*ROW('Hygiene Data'!F144))="","",OFFSET('Hygiene Data'!$F$12,0,10*ROW('Hygiene Data'!F144)))</f>
        <v/>
      </c>
      <c r="DW150" s="369" t="str">
        <f ca="1">+IF(OFFSET('Hygiene Data'!$F$13,0,10*ROW('Hygiene Data'!F144))="","",OFFSET('Hygiene Data'!$F$13,0,10*ROW('Hygiene Data'!F144)))</f>
        <v/>
      </c>
      <c r="DX150" s="369" t="str">
        <f ca="1">+IF(OFFSET('Hygiene Data'!$G$11,0,10*ROW('Hygiene Data'!G144))="","",OFFSET('Hygiene Data'!$G$11,0,10*ROW('Hygiene Data'!G144)))</f>
        <v/>
      </c>
      <c r="DY150" s="369" t="str">
        <f ca="1">+IF(OFFSET('Hygiene Data'!$G$12,0,10*ROW('Hygiene Data'!G144))="","",OFFSET('Hygiene Data'!$G$12,0,10*ROW('Hygiene Data'!G144)))</f>
        <v/>
      </c>
      <c r="DZ150" s="369" t="str">
        <f ca="1">+IF(OFFSET('Hygiene Data'!$G$13,0,10*ROW('Hygiene Data'!G144))="","",OFFSET('Hygiene Data'!$G$13,0,10*ROW('Hygiene Data'!G144)))</f>
        <v/>
      </c>
      <c r="EA150" s="369" t="str">
        <f ca="1">+IF(OFFSET('Hygiene Data'!$H$11,0,10*ROW('Hygiene Data'!H144))="","",OFFSET('Hygiene Data'!$H$11,0,10*ROW('Hygiene Data'!H144)))</f>
        <v/>
      </c>
      <c r="EB150" s="369" t="str">
        <f ca="1">+IF(OFFSET('Hygiene Data'!$H$12,0,10*ROW('Hygiene Data'!H144))="","",OFFSET('Hygiene Data'!$H$12,0,10*ROW('Hygiene Data'!H144)))</f>
        <v/>
      </c>
      <c r="EC150" s="369" t="str">
        <f ca="1">+IF(OFFSET('Hygiene Data'!$H$13,0,10*ROW('Hygiene Data'!H144))="","",OFFSET('Hygiene Data'!$H$13,0,10*ROW('Hygiene Data'!H144)))</f>
        <v/>
      </c>
      <c r="ED150" s="369" t="str">
        <f ca="1">+IF(OFFSET('Hygiene Data'!$I$11,0,10*ROW('Hygiene Data'!I144))="","",OFFSET('Hygiene Data'!$I$11,0,10*ROW('Hygiene Data'!I144)))</f>
        <v/>
      </c>
      <c r="EE150" s="369" t="str">
        <f ca="1">+IF(OFFSET('Hygiene Data'!$I$12,0,10*ROW('Hygiene Data'!I144))="","",OFFSET('Hygiene Data'!$I$12,0,10*ROW('Hygiene Data'!I144)))</f>
        <v/>
      </c>
      <c r="EF150" s="369" t="str">
        <f ca="1">+IF(OFFSET('Hygiene Data'!$I$13,0,10*ROW('Hygiene Data'!I144))="","",OFFSET('Hygiene Data'!$I$13,0,10*ROW('Hygiene Data'!I144)))</f>
        <v/>
      </c>
    </row>
    <row r="151" spans="1:136" x14ac:dyDescent="0.25">
      <c r="A151" s="478" t="str">
        <f ca="1">+IF(OFFSET('Water Data'!$B$2,0,10*ROW('Water Data'!E145))="","",OFFSET('Water Data'!$B$2,0,10*ROW('Water Data'!E145)))</f>
        <v/>
      </c>
      <c r="B151" s="47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5" t="str">
        <f t="shared" ca="1" si="2"/>
        <v/>
      </c>
      <c r="D151" s="50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9" t="str">
        <f ca="1">+IF(OFFSET('Water Data'!$D$27,0,10*ROW('Water Data'!D145))="","",OFFSET('Water Data'!$D$27,0,10*ROW('Water Data'!D145)))</f>
        <v/>
      </c>
      <c r="BT151" s="369" t="str">
        <f ca="1">+IF(OFFSET('Water Data'!$D$28,0,10*ROW('Water Data'!D145))="","",OFFSET('Water Data'!$D$28,0,10*ROW('Water Data'!D145)))</f>
        <v/>
      </c>
      <c r="BU151" s="369" t="str">
        <f ca="1">+IF(OFFSET('Water Data'!$D$29,0,10*ROW('Water Data'!D145))="","",OFFSET('Water Data'!$D$29,0,10*ROW('Water Data'!D145)))</f>
        <v/>
      </c>
      <c r="BV151" s="369" t="str">
        <f ca="1">+IF(OFFSET('Water Data'!$E$27,0,10*ROW('Water Data'!E145))="","",OFFSET('Water Data'!$E$27,0,10*ROW('Water Data'!E145)))</f>
        <v/>
      </c>
      <c r="BW151" s="369" t="str">
        <f ca="1">+IF(OFFSET('Water Data'!$E$28,0,10*ROW('Water Data'!E145))="","",OFFSET('Water Data'!$E$28,0,10*ROW('Water Data'!E145)))</f>
        <v/>
      </c>
      <c r="BX151" s="369" t="str">
        <f ca="1">+IF(OFFSET('Water Data'!$E$29,0,10*ROW('Water Data'!E145))="","",OFFSET('Water Data'!$E$29,0,10*ROW('Water Data'!E145)))</f>
        <v/>
      </c>
      <c r="BY151" s="369" t="str">
        <f ca="1">+IF(OFFSET('Water Data'!$F$27,0,10*ROW('Water Data'!F145))="","",OFFSET('Water Data'!$F$27,0,10*ROW('Water Data'!F145)))</f>
        <v/>
      </c>
      <c r="BZ151" s="369" t="str">
        <f ca="1">+IF(OFFSET('Water Data'!$F$28,0,10*ROW('Water Data'!F145))="","",OFFSET('Water Data'!$F$28,0,10*ROW('Water Data'!F145)))</f>
        <v/>
      </c>
      <c r="CA151" s="369" t="str">
        <f ca="1">+IF(OFFSET('Water Data'!$F$29,0,10*ROW('Water Data'!F145))="","",OFFSET('Water Data'!$F$29,0,10*ROW('Water Data'!F145)))</f>
        <v/>
      </c>
      <c r="CB151" s="369" t="str">
        <f ca="1">+IF(OFFSET('Water Data'!$G$27,0,10*ROW('Water Data'!G145))="","",OFFSET('Water Data'!$G$27,0,10*ROW('Water Data'!G145)))</f>
        <v/>
      </c>
      <c r="CC151" s="369" t="str">
        <f ca="1">+IF(OFFSET('Water Data'!$G$28,0,10*ROW('Water Data'!G145))="","",OFFSET('Water Data'!$G$28,0,10*ROW('Water Data'!G145)))</f>
        <v/>
      </c>
      <c r="CD151" s="369" t="str">
        <f ca="1">+IF(OFFSET('Water Data'!$G$29,0,10*ROW('Water Data'!G145))="","",OFFSET('Water Data'!$G$29,0,10*ROW('Water Data'!G145)))</f>
        <v/>
      </c>
      <c r="CE151" s="369" t="str">
        <f ca="1">+IF(OFFSET('Water Data'!$H$27,0,10*ROW('Water Data'!H145))="","",OFFSET('Water Data'!$H$27,0,10*ROW('Water Data'!H145)))</f>
        <v/>
      </c>
      <c r="CF151" s="369" t="str">
        <f ca="1">+IF(OFFSET('Water Data'!$H$28,0,10*ROW('Water Data'!H145))="","",OFFSET('Water Data'!$H$28,0,10*ROW('Water Data'!H145)))</f>
        <v/>
      </c>
      <c r="CG151" s="369" t="str">
        <f ca="1">+IF(OFFSET('Water Data'!$H$29,0,10*ROW('Water Data'!H145))="","",OFFSET('Water Data'!$H$29,0,10*ROW('Water Data'!H145)))</f>
        <v/>
      </c>
      <c r="CH151" s="369" t="str">
        <f ca="1">+IF(OFFSET('Water Data'!$I$27,0,10*ROW('Water Data'!I145))="","",OFFSET('Water Data'!$I$27,0,10*ROW('Water Data'!I145)))</f>
        <v/>
      </c>
      <c r="CI151" s="369" t="str">
        <f ca="1">+IF(OFFSET('Water Data'!$I$28,0,10*ROW('Water Data'!I145))="","",OFFSET('Water Data'!$I$28,0,10*ROW('Water Data'!I145)))</f>
        <v/>
      </c>
      <c r="CJ151" s="369" t="str">
        <f ca="1">+IF(OFFSET('Water Data'!$I$29,0,10*ROW('Water Data'!I145))="","",OFFSET('Water Data'!$I$29,0,10*ROW('Water Data'!I145)))</f>
        <v/>
      </c>
      <c r="CK151" s="369" t="str">
        <f ca="1">+IF(OFFSET('Sanitation Data'!$D$28,0,10*ROW('Sanitation Data'!D145))="","",OFFSET('Sanitation Data'!$D$28,0,10*ROW('Sanitation Data'!D145)))</f>
        <v/>
      </c>
      <c r="CL151" s="369" t="str">
        <f ca="1">+IF(OFFSET('Sanitation Data'!$D$29,0,10*ROW('Sanitation Data'!D145))="","",OFFSET('Sanitation Data'!$D$29,0,10*ROW('Sanitation Data'!D145)))</f>
        <v/>
      </c>
      <c r="CM151" s="369" t="str">
        <f ca="1">+IF(OFFSET('Sanitation Data'!$D$30,0,10*ROW('Sanitation Data'!D145))="","",OFFSET('Sanitation Data'!$D$30,0,10*ROW('Sanitation Data'!D145)))</f>
        <v/>
      </c>
      <c r="CN151" s="369" t="str">
        <f ca="1">+IF(OFFSET('Sanitation Data'!$D$31,0,10*ROW('Sanitation Data'!D145))="","",OFFSET('Sanitation Data'!$D$31,0,10*ROW('Sanitation Data'!D145)))</f>
        <v/>
      </c>
      <c r="CO151" s="369" t="str">
        <f ca="1">+IF(OFFSET('Sanitation Data'!$D$32,0,10*ROW('Sanitation Data'!D145))="","",OFFSET('Sanitation Data'!$D$32,0,10*ROW('Sanitation Data'!D145)))</f>
        <v/>
      </c>
      <c r="CP151" s="369" t="str">
        <f ca="1">+IF(OFFSET('Sanitation Data'!$E$28,0,10*ROW('Sanitation Data'!E145))="","",OFFSET('Sanitation Data'!$E$28,0,10*ROW('Sanitation Data'!E145)))</f>
        <v/>
      </c>
      <c r="CQ151" s="369" t="str">
        <f ca="1">+IF(OFFSET('Sanitation Data'!$E$29,0,10*ROW('Sanitation Data'!E145))="","",OFFSET('Sanitation Data'!$E$29,0,10*ROW('Sanitation Data'!E145)))</f>
        <v/>
      </c>
      <c r="CR151" s="369" t="str">
        <f ca="1">+IF(OFFSET('Sanitation Data'!$E$30,0,10*ROW('Sanitation Data'!E145))="","",OFFSET('Sanitation Data'!$E$30,0,10*ROW('Sanitation Data'!E145)))</f>
        <v/>
      </c>
      <c r="CS151" s="369" t="str">
        <f ca="1">+IF(OFFSET('Sanitation Data'!$E$31,0,10*ROW('Sanitation Data'!E145))="","",OFFSET('Sanitation Data'!$E$31,0,10*ROW('Sanitation Data'!E145)))</f>
        <v/>
      </c>
      <c r="CT151" s="369" t="str">
        <f ca="1">+IF(OFFSET('Sanitation Data'!$E$32,0,10*ROW('Sanitation Data'!E145))="","",OFFSET('Sanitation Data'!$E$32,0,10*ROW('Sanitation Data'!E145)))</f>
        <v/>
      </c>
      <c r="CU151" s="369" t="str">
        <f ca="1">+IF(OFFSET('Sanitation Data'!$F$28,0,10*ROW('Sanitation Data'!F145))="","",OFFSET('Sanitation Data'!$F$28,0,10*ROW('Sanitation Data'!F145)))</f>
        <v/>
      </c>
      <c r="CV151" s="369" t="str">
        <f ca="1">+IF(OFFSET('Sanitation Data'!$F$29,0,10*ROW('Sanitation Data'!F145))="","",OFFSET('Sanitation Data'!$F$29,0,10*ROW('Sanitation Data'!F145)))</f>
        <v/>
      </c>
      <c r="CW151" s="369" t="str">
        <f ca="1">+IF(OFFSET('Sanitation Data'!$F$30,0,10*ROW('Sanitation Data'!F145))="","",OFFSET('Sanitation Data'!$F$30,0,10*ROW('Sanitation Data'!F145)))</f>
        <v/>
      </c>
      <c r="CX151" s="369" t="str">
        <f ca="1">+IF(OFFSET('Sanitation Data'!$F$31,0,10*ROW('Sanitation Data'!F145))="","",OFFSET('Sanitation Data'!$F$31,0,10*ROW('Sanitation Data'!F145)))</f>
        <v/>
      </c>
      <c r="CY151" s="369" t="str">
        <f ca="1">+IF(OFFSET('Sanitation Data'!$F$32,0,10*ROW('Sanitation Data'!F145))="","",OFFSET('Sanitation Data'!$F$32,0,10*ROW('Sanitation Data'!F145)))</f>
        <v/>
      </c>
      <c r="CZ151" s="369" t="str">
        <f ca="1">+IF(OFFSET('Sanitation Data'!$G$28,0,10*ROW('Sanitation Data'!G145))="","",OFFSET('Sanitation Data'!$G$28,0,10*ROW('Sanitation Data'!G145)))</f>
        <v/>
      </c>
      <c r="DA151" s="369" t="str">
        <f ca="1">+IF(OFFSET('Sanitation Data'!$G$29,0,10*ROW('Sanitation Data'!G145))="","",OFFSET('Sanitation Data'!$G$29,0,10*ROW('Sanitation Data'!G145)))</f>
        <v/>
      </c>
      <c r="DB151" s="369" t="str">
        <f ca="1">+IF(OFFSET('Sanitation Data'!$G$30,0,10*ROW('Sanitation Data'!G145))="","",OFFSET('Sanitation Data'!$G$30,0,10*ROW('Sanitation Data'!G145)))</f>
        <v/>
      </c>
      <c r="DC151" s="369" t="str">
        <f ca="1">+IF(OFFSET('Sanitation Data'!$G$31,0,10*ROW('Sanitation Data'!G145))="","",OFFSET('Sanitation Data'!$G$31,0,10*ROW('Sanitation Data'!G145)))</f>
        <v/>
      </c>
      <c r="DD151" s="369" t="str">
        <f ca="1">+IF(OFFSET('Sanitation Data'!$G$32,0,10*ROW('Sanitation Data'!G145))="","",OFFSET('Sanitation Data'!$G$32,0,10*ROW('Sanitation Data'!G145)))</f>
        <v/>
      </c>
      <c r="DE151" s="369" t="str">
        <f ca="1">+IF(OFFSET('Sanitation Data'!$H$28,0,10*ROW('Sanitation Data'!H145))="","",OFFSET('Sanitation Data'!$H$28,0,10*ROW('Sanitation Data'!H145)))</f>
        <v/>
      </c>
      <c r="DF151" s="369" t="str">
        <f ca="1">+IF(OFFSET('Sanitation Data'!$H$29,0,10*ROW('Sanitation Data'!H145))="","",OFFSET('Sanitation Data'!$H$29,0,10*ROW('Sanitation Data'!H145)))</f>
        <v/>
      </c>
      <c r="DG151" s="369" t="str">
        <f ca="1">+IF(OFFSET('Sanitation Data'!$H$30,0,10*ROW('Sanitation Data'!H145))="","",OFFSET('Sanitation Data'!$H$30,0,10*ROW('Sanitation Data'!H145)))</f>
        <v/>
      </c>
      <c r="DH151" s="369" t="str">
        <f ca="1">+IF(OFFSET('Sanitation Data'!$H$31,0,10*ROW('Sanitation Data'!H145))="","",OFFSET('Sanitation Data'!$H$31,0,10*ROW('Sanitation Data'!H145)))</f>
        <v/>
      </c>
      <c r="DI151" s="369" t="str">
        <f ca="1">+IF(OFFSET('Sanitation Data'!$H$32,0,10*ROW('Sanitation Data'!H145))="","",OFFSET('Sanitation Data'!$H$32,0,10*ROW('Sanitation Data'!H145)))</f>
        <v/>
      </c>
      <c r="DJ151" s="369" t="str">
        <f ca="1">+IF(OFFSET('Sanitation Data'!$I$28,0,10*ROW('Sanitation Data'!I145))="","",OFFSET('Sanitation Data'!$I$28,0,10*ROW('Sanitation Data'!I145)))</f>
        <v/>
      </c>
      <c r="DK151" s="369" t="str">
        <f ca="1">+IF(OFFSET('Sanitation Data'!$I$29,0,10*ROW('Sanitation Data'!I145))="","",OFFSET('Sanitation Data'!$I$29,0,10*ROW('Sanitation Data'!I145)))</f>
        <v/>
      </c>
      <c r="DL151" s="369" t="str">
        <f ca="1">+IF(OFFSET('Sanitation Data'!$I$30,0,10*ROW('Sanitation Data'!I145))="","",OFFSET('Sanitation Data'!$I$30,0,10*ROW('Sanitation Data'!I145)))</f>
        <v/>
      </c>
      <c r="DM151" s="369" t="str">
        <f ca="1">+IF(OFFSET('Sanitation Data'!$I$31,0,10*ROW('Sanitation Data'!I145))="","",OFFSET('Sanitation Data'!$I$31,0,10*ROW('Sanitation Data'!I145)))</f>
        <v/>
      </c>
      <c r="DN151" s="369" t="str">
        <f ca="1">+IF(OFFSET('Sanitation Data'!$I$32,0,10*ROW('Sanitation Data'!I145))="","",OFFSET('Sanitation Data'!$I$32,0,10*ROW('Sanitation Data'!I145)))</f>
        <v/>
      </c>
      <c r="DO151" s="369" t="str">
        <f ca="1">+IF(OFFSET('Hygiene Data'!$D$11,0,10*ROW('Hygiene Data'!D145))="","",OFFSET('Hygiene Data'!$D$11,0,10*ROW('Hygiene Data'!D145)))</f>
        <v/>
      </c>
      <c r="DP151" s="369" t="str">
        <f ca="1">+IF(OFFSET('Hygiene Data'!$D$12,0,10*ROW('Hygiene Data'!D145))="","",OFFSET('Hygiene Data'!$D$12,0,10*ROW('Hygiene Data'!D145)))</f>
        <v/>
      </c>
      <c r="DQ151" s="369" t="str">
        <f ca="1">+IF(OFFSET('Hygiene Data'!$D$13,0,10*ROW('Hygiene Data'!D145))="","",OFFSET('Hygiene Data'!$D$13,0,10*ROW('Hygiene Data'!D145)))</f>
        <v/>
      </c>
      <c r="DR151" s="369" t="str">
        <f ca="1">+IF(OFFSET('Hygiene Data'!$E$11,0,10*ROW('Hygiene Data'!E145))="","",OFFSET('Hygiene Data'!$E$11,0,10*ROW('Hygiene Data'!E145)))</f>
        <v/>
      </c>
      <c r="DS151" s="369" t="str">
        <f ca="1">+IF(OFFSET('Hygiene Data'!$E$12,0,10*ROW('Hygiene Data'!E145))="","",OFFSET('Hygiene Data'!$E$12,0,10*ROW('Hygiene Data'!E145)))</f>
        <v/>
      </c>
      <c r="DT151" s="369" t="str">
        <f ca="1">+IF(OFFSET('Hygiene Data'!$E$13,0,10*ROW('Hygiene Data'!E145))="","",OFFSET('Hygiene Data'!$E$13,0,10*ROW('Hygiene Data'!E145)))</f>
        <v/>
      </c>
      <c r="DU151" s="369" t="str">
        <f ca="1">+IF(OFFSET('Hygiene Data'!$F$11,0,10*ROW('Hygiene Data'!F145))="","",OFFSET('Hygiene Data'!$F$11,0,10*ROW('Hygiene Data'!F145)))</f>
        <v/>
      </c>
      <c r="DV151" s="369" t="str">
        <f ca="1">+IF(OFFSET('Hygiene Data'!$F$12,0,10*ROW('Hygiene Data'!F145))="","",OFFSET('Hygiene Data'!$F$12,0,10*ROW('Hygiene Data'!F145)))</f>
        <v/>
      </c>
      <c r="DW151" s="369" t="str">
        <f ca="1">+IF(OFFSET('Hygiene Data'!$F$13,0,10*ROW('Hygiene Data'!F145))="","",OFFSET('Hygiene Data'!$F$13,0,10*ROW('Hygiene Data'!F145)))</f>
        <v/>
      </c>
      <c r="DX151" s="369" t="str">
        <f ca="1">+IF(OFFSET('Hygiene Data'!$G$11,0,10*ROW('Hygiene Data'!G145))="","",OFFSET('Hygiene Data'!$G$11,0,10*ROW('Hygiene Data'!G145)))</f>
        <v/>
      </c>
      <c r="DY151" s="369" t="str">
        <f ca="1">+IF(OFFSET('Hygiene Data'!$G$12,0,10*ROW('Hygiene Data'!G145))="","",OFFSET('Hygiene Data'!$G$12,0,10*ROW('Hygiene Data'!G145)))</f>
        <v/>
      </c>
      <c r="DZ151" s="369" t="str">
        <f ca="1">+IF(OFFSET('Hygiene Data'!$G$13,0,10*ROW('Hygiene Data'!G145))="","",OFFSET('Hygiene Data'!$G$13,0,10*ROW('Hygiene Data'!G145)))</f>
        <v/>
      </c>
      <c r="EA151" s="369" t="str">
        <f ca="1">+IF(OFFSET('Hygiene Data'!$H$11,0,10*ROW('Hygiene Data'!H145))="","",OFFSET('Hygiene Data'!$H$11,0,10*ROW('Hygiene Data'!H145)))</f>
        <v/>
      </c>
      <c r="EB151" s="369" t="str">
        <f ca="1">+IF(OFFSET('Hygiene Data'!$H$12,0,10*ROW('Hygiene Data'!H145))="","",OFFSET('Hygiene Data'!$H$12,0,10*ROW('Hygiene Data'!H145)))</f>
        <v/>
      </c>
      <c r="EC151" s="369" t="str">
        <f ca="1">+IF(OFFSET('Hygiene Data'!$H$13,0,10*ROW('Hygiene Data'!H145))="","",OFFSET('Hygiene Data'!$H$13,0,10*ROW('Hygiene Data'!H145)))</f>
        <v/>
      </c>
      <c r="ED151" s="369" t="str">
        <f ca="1">+IF(OFFSET('Hygiene Data'!$I$11,0,10*ROW('Hygiene Data'!I145))="","",OFFSET('Hygiene Data'!$I$11,0,10*ROW('Hygiene Data'!I145)))</f>
        <v/>
      </c>
      <c r="EE151" s="369" t="str">
        <f ca="1">+IF(OFFSET('Hygiene Data'!$I$12,0,10*ROW('Hygiene Data'!I145))="","",OFFSET('Hygiene Data'!$I$12,0,10*ROW('Hygiene Data'!I145)))</f>
        <v/>
      </c>
      <c r="EF151" s="369" t="str">
        <f ca="1">+IF(OFFSET('Hygiene Data'!$I$13,0,10*ROW('Hygiene Data'!I145))="","",OFFSET('Hygiene Data'!$I$13,0,10*ROW('Hygiene Data'!I145)))</f>
        <v/>
      </c>
    </row>
    <row r="152" spans="1:136" x14ac:dyDescent="0.25">
      <c r="A152" s="478" t="str">
        <f ca="1">+IF(OFFSET('Water Data'!$B$2,0,10*ROW('Water Data'!E146))="","",OFFSET('Water Data'!$B$2,0,10*ROW('Water Data'!E146)))</f>
        <v/>
      </c>
      <c r="B152" s="47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5" t="str">
        <f t="shared" ca="1" si="2"/>
        <v/>
      </c>
      <c r="D152" s="50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9" t="str">
        <f ca="1">+IF(OFFSET('Water Data'!$D$27,0,10*ROW('Water Data'!D146))="","",OFFSET('Water Data'!$D$27,0,10*ROW('Water Data'!D146)))</f>
        <v/>
      </c>
      <c r="BT152" s="369" t="str">
        <f ca="1">+IF(OFFSET('Water Data'!$D$28,0,10*ROW('Water Data'!D146))="","",OFFSET('Water Data'!$D$28,0,10*ROW('Water Data'!D146)))</f>
        <v/>
      </c>
      <c r="BU152" s="369" t="str">
        <f ca="1">+IF(OFFSET('Water Data'!$D$29,0,10*ROW('Water Data'!D146))="","",OFFSET('Water Data'!$D$29,0,10*ROW('Water Data'!D146)))</f>
        <v/>
      </c>
      <c r="BV152" s="369" t="str">
        <f ca="1">+IF(OFFSET('Water Data'!$E$27,0,10*ROW('Water Data'!E146))="","",OFFSET('Water Data'!$E$27,0,10*ROW('Water Data'!E146)))</f>
        <v/>
      </c>
      <c r="BW152" s="369" t="str">
        <f ca="1">+IF(OFFSET('Water Data'!$E$28,0,10*ROW('Water Data'!E146))="","",OFFSET('Water Data'!$E$28,0,10*ROW('Water Data'!E146)))</f>
        <v/>
      </c>
      <c r="BX152" s="369" t="str">
        <f ca="1">+IF(OFFSET('Water Data'!$E$29,0,10*ROW('Water Data'!E146))="","",OFFSET('Water Data'!$E$29,0,10*ROW('Water Data'!E146)))</f>
        <v/>
      </c>
      <c r="BY152" s="369" t="str">
        <f ca="1">+IF(OFFSET('Water Data'!$F$27,0,10*ROW('Water Data'!F146))="","",OFFSET('Water Data'!$F$27,0,10*ROW('Water Data'!F146)))</f>
        <v/>
      </c>
      <c r="BZ152" s="369" t="str">
        <f ca="1">+IF(OFFSET('Water Data'!$F$28,0,10*ROW('Water Data'!F146))="","",OFFSET('Water Data'!$F$28,0,10*ROW('Water Data'!F146)))</f>
        <v/>
      </c>
      <c r="CA152" s="369" t="str">
        <f ca="1">+IF(OFFSET('Water Data'!$F$29,0,10*ROW('Water Data'!F146))="","",OFFSET('Water Data'!$F$29,0,10*ROW('Water Data'!F146)))</f>
        <v/>
      </c>
      <c r="CB152" s="369" t="str">
        <f ca="1">+IF(OFFSET('Water Data'!$G$27,0,10*ROW('Water Data'!G146))="","",OFFSET('Water Data'!$G$27,0,10*ROW('Water Data'!G146)))</f>
        <v/>
      </c>
      <c r="CC152" s="369" t="str">
        <f ca="1">+IF(OFFSET('Water Data'!$G$28,0,10*ROW('Water Data'!G146))="","",OFFSET('Water Data'!$G$28,0,10*ROW('Water Data'!G146)))</f>
        <v/>
      </c>
      <c r="CD152" s="369" t="str">
        <f ca="1">+IF(OFFSET('Water Data'!$G$29,0,10*ROW('Water Data'!G146))="","",OFFSET('Water Data'!$G$29,0,10*ROW('Water Data'!G146)))</f>
        <v/>
      </c>
      <c r="CE152" s="369" t="str">
        <f ca="1">+IF(OFFSET('Water Data'!$H$27,0,10*ROW('Water Data'!H146))="","",OFFSET('Water Data'!$H$27,0,10*ROW('Water Data'!H146)))</f>
        <v/>
      </c>
      <c r="CF152" s="369" t="str">
        <f ca="1">+IF(OFFSET('Water Data'!$H$28,0,10*ROW('Water Data'!H146))="","",OFFSET('Water Data'!$H$28,0,10*ROW('Water Data'!H146)))</f>
        <v/>
      </c>
      <c r="CG152" s="369" t="str">
        <f ca="1">+IF(OFFSET('Water Data'!$H$29,0,10*ROW('Water Data'!H146))="","",OFFSET('Water Data'!$H$29,0,10*ROW('Water Data'!H146)))</f>
        <v/>
      </c>
      <c r="CH152" s="369" t="str">
        <f ca="1">+IF(OFFSET('Water Data'!$I$27,0,10*ROW('Water Data'!I146))="","",OFFSET('Water Data'!$I$27,0,10*ROW('Water Data'!I146)))</f>
        <v/>
      </c>
      <c r="CI152" s="369" t="str">
        <f ca="1">+IF(OFFSET('Water Data'!$I$28,0,10*ROW('Water Data'!I146))="","",OFFSET('Water Data'!$I$28,0,10*ROW('Water Data'!I146)))</f>
        <v/>
      </c>
      <c r="CJ152" s="369" t="str">
        <f ca="1">+IF(OFFSET('Water Data'!$I$29,0,10*ROW('Water Data'!I146))="","",OFFSET('Water Data'!$I$29,0,10*ROW('Water Data'!I146)))</f>
        <v/>
      </c>
      <c r="CK152" s="369" t="str">
        <f ca="1">+IF(OFFSET('Sanitation Data'!$D$28,0,10*ROW('Sanitation Data'!D146))="","",OFFSET('Sanitation Data'!$D$28,0,10*ROW('Sanitation Data'!D146)))</f>
        <v/>
      </c>
      <c r="CL152" s="369" t="str">
        <f ca="1">+IF(OFFSET('Sanitation Data'!$D$29,0,10*ROW('Sanitation Data'!D146))="","",OFFSET('Sanitation Data'!$D$29,0,10*ROW('Sanitation Data'!D146)))</f>
        <v/>
      </c>
      <c r="CM152" s="369" t="str">
        <f ca="1">+IF(OFFSET('Sanitation Data'!$D$30,0,10*ROW('Sanitation Data'!D146))="","",OFFSET('Sanitation Data'!$D$30,0,10*ROW('Sanitation Data'!D146)))</f>
        <v/>
      </c>
      <c r="CN152" s="369" t="str">
        <f ca="1">+IF(OFFSET('Sanitation Data'!$D$31,0,10*ROW('Sanitation Data'!D146))="","",OFFSET('Sanitation Data'!$D$31,0,10*ROW('Sanitation Data'!D146)))</f>
        <v/>
      </c>
      <c r="CO152" s="369" t="str">
        <f ca="1">+IF(OFFSET('Sanitation Data'!$D$32,0,10*ROW('Sanitation Data'!D146))="","",OFFSET('Sanitation Data'!$D$32,0,10*ROW('Sanitation Data'!D146)))</f>
        <v/>
      </c>
      <c r="CP152" s="369" t="str">
        <f ca="1">+IF(OFFSET('Sanitation Data'!$E$28,0,10*ROW('Sanitation Data'!E146))="","",OFFSET('Sanitation Data'!$E$28,0,10*ROW('Sanitation Data'!E146)))</f>
        <v/>
      </c>
      <c r="CQ152" s="369" t="str">
        <f ca="1">+IF(OFFSET('Sanitation Data'!$E$29,0,10*ROW('Sanitation Data'!E146))="","",OFFSET('Sanitation Data'!$E$29,0,10*ROW('Sanitation Data'!E146)))</f>
        <v/>
      </c>
      <c r="CR152" s="369" t="str">
        <f ca="1">+IF(OFFSET('Sanitation Data'!$E$30,0,10*ROW('Sanitation Data'!E146))="","",OFFSET('Sanitation Data'!$E$30,0,10*ROW('Sanitation Data'!E146)))</f>
        <v/>
      </c>
      <c r="CS152" s="369" t="str">
        <f ca="1">+IF(OFFSET('Sanitation Data'!$E$31,0,10*ROW('Sanitation Data'!E146))="","",OFFSET('Sanitation Data'!$E$31,0,10*ROW('Sanitation Data'!E146)))</f>
        <v/>
      </c>
      <c r="CT152" s="369" t="str">
        <f ca="1">+IF(OFFSET('Sanitation Data'!$E$32,0,10*ROW('Sanitation Data'!E146))="","",OFFSET('Sanitation Data'!$E$32,0,10*ROW('Sanitation Data'!E146)))</f>
        <v/>
      </c>
      <c r="CU152" s="369" t="str">
        <f ca="1">+IF(OFFSET('Sanitation Data'!$F$28,0,10*ROW('Sanitation Data'!F146))="","",OFFSET('Sanitation Data'!$F$28,0,10*ROW('Sanitation Data'!F146)))</f>
        <v/>
      </c>
      <c r="CV152" s="369" t="str">
        <f ca="1">+IF(OFFSET('Sanitation Data'!$F$29,0,10*ROW('Sanitation Data'!F146))="","",OFFSET('Sanitation Data'!$F$29,0,10*ROW('Sanitation Data'!F146)))</f>
        <v/>
      </c>
      <c r="CW152" s="369" t="str">
        <f ca="1">+IF(OFFSET('Sanitation Data'!$F$30,0,10*ROW('Sanitation Data'!F146))="","",OFFSET('Sanitation Data'!$F$30,0,10*ROW('Sanitation Data'!F146)))</f>
        <v/>
      </c>
      <c r="CX152" s="369" t="str">
        <f ca="1">+IF(OFFSET('Sanitation Data'!$F$31,0,10*ROW('Sanitation Data'!F146))="","",OFFSET('Sanitation Data'!$F$31,0,10*ROW('Sanitation Data'!F146)))</f>
        <v/>
      </c>
      <c r="CY152" s="369" t="str">
        <f ca="1">+IF(OFFSET('Sanitation Data'!$F$32,0,10*ROW('Sanitation Data'!F146))="","",OFFSET('Sanitation Data'!$F$32,0,10*ROW('Sanitation Data'!F146)))</f>
        <v/>
      </c>
      <c r="CZ152" s="369" t="str">
        <f ca="1">+IF(OFFSET('Sanitation Data'!$G$28,0,10*ROW('Sanitation Data'!G146))="","",OFFSET('Sanitation Data'!$G$28,0,10*ROW('Sanitation Data'!G146)))</f>
        <v/>
      </c>
      <c r="DA152" s="369" t="str">
        <f ca="1">+IF(OFFSET('Sanitation Data'!$G$29,0,10*ROW('Sanitation Data'!G146))="","",OFFSET('Sanitation Data'!$G$29,0,10*ROW('Sanitation Data'!G146)))</f>
        <v/>
      </c>
      <c r="DB152" s="369" t="str">
        <f ca="1">+IF(OFFSET('Sanitation Data'!$G$30,0,10*ROW('Sanitation Data'!G146))="","",OFFSET('Sanitation Data'!$G$30,0,10*ROW('Sanitation Data'!G146)))</f>
        <v/>
      </c>
      <c r="DC152" s="369" t="str">
        <f ca="1">+IF(OFFSET('Sanitation Data'!$G$31,0,10*ROW('Sanitation Data'!G146))="","",OFFSET('Sanitation Data'!$G$31,0,10*ROW('Sanitation Data'!G146)))</f>
        <v/>
      </c>
      <c r="DD152" s="369" t="str">
        <f ca="1">+IF(OFFSET('Sanitation Data'!$G$32,0,10*ROW('Sanitation Data'!G146))="","",OFFSET('Sanitation Data'!$G$32,0,10*ROW('Sanitation Data'!G146)))</f>
        <v/>
      </c>
      <c r="DE152" s="369" t="str">
        <f ca="1">+IF(OFFSET('Sanitation Data'!$H$28,0,10*ROW('Sanitation Data'!H146))="","",OFFSET('Sanitation Data'!$H$28,0,10*ROW('Sanitation Data'!H146)))</f>
        <v/>
      </c>
      <c r="DF152" s="369" t="str">
        <f ca="1">+IF(OFFSET('Sanitation Data'!$H$29,0,10*ROW('Sanitation Data'!H146))="","",OFFSET('Sanitation Data'!$H$29,0,10*ROW('Sanitation Data'!H146)))</f>
        <v/>
      </c>
      <c r="DG152" s="369" t="str">
        <f ca="1">+IF(OFFSET('Sanitation Data'!$H$30,0,10*ROW('Sanitation Data'!H146))="","",OFFSET('Sanitation Data'!$H$30,0,10*ROW('Sanitation Data'!H146)))</f>
        <v/>
      </c>
      <c r="DH152" s="369" t="str">
        <f ca="1">+IF(OFFSET('Sanitation Data'!$H$31,0,10*ROW('Sanitation Data'!H146))="","",OFFSET('Sanitation Data'!$H$31,0,10*ROW('Sanitation Data'!H146)))</f>
        <v/>
      </c>
      <c r="DI152" s="369" t="str">
        <f ca="1">+IF(OFFSET('Sanitation Data'!$H$32,0,10*ROW('Sanitation Data'!H146))="","",OFFSET('Sanitation Data'!$H$32,0,10*ROW('Sanitation Data'!H146)))</f>
        <v/>
      </c>
      <c r="DJ152" s="369" t="str">
        <f ca="1">+IF(OFFSET('Sanitation Data'!$I$28,0,10*ROW('Sanitation Data'!I146))="","",OFFSET('Sanitation Data'!$I$28,0,10*ROW('Sanitation Data'!I146)))</f>
        <v/>
      </c>
      <c r="DK152" s="369" t="str">
        <f ca="1">+IF(OFFSET('Sanitation Data'!$I$29,0,10*ROW('Sanitation Data'!I146))="","",OFFSET('Sanitation Data'!$I$29,0,10*ROW('Sanitation Data'!I146)))</f>
        <v/>
      </c>
      <c r="DL152" s="369" t="str">
        <f ca="1">+IF(OFFSET('Sanitation Data'!$I$30,0,10*ROW('Sanitation Data'!I146))="","",OFFSET('Sanitation Data'!$I$30,0,10*ROW('Sanitation Data'!I146)))</f>
        <v/>
      </c>
      <c r="DM152" s="369" t="str">
        <f ca="1">+IF(OFFSET('Sanitation Data'!$I$31,0,10*ROW('Sanitation Data'!I146))="","",OFFSET('Sanitation Data'!$I$31,0,10*ROW('Sanitation Data'!I146)))</f>
        <v/>
      </c>
      <c r="DN152" s="369" t="str">
        <f ca="1">+IF(OFFSET('Sanitation Data'!$I$32,0,10*ROW('Sanitation Data'!I146))="","",OFFSET('Sanitation Data'!$I$32,0,10*ROW('Sanitation Data'!I146)))</f>
        <v/>
      </c>
      <c r="DO152" s="369" t="str">
        <f ca="1">+IF(OFFSET('Hygiene Data'!$D$11,0,10*ROW('Hygiene Data'!D146))="","",OFFSET('Hygiene Data'!$D$11,0,10*ROW('Hygiene Data'!D146)))</f>
        <v/>
      </c>
      <c r="DP152" s="369" t="str">
        <f ca="1">+IF(OFFSET('Hygiene Data'!$D$12,0,10*ROW('Hygiene Data'!D146))="","",OFFSET('Hygiene Data'!$D$12,0,10*ROW('Hygiene Data'!D146)))</f>
        <v/>
      </c>
      <c r="DQ152" s="369" t="str">
        <f ca="1">+IF(OFFSET('Hygiene Data'!$D$13,0,10*ROW('Hygiene Data'!D146))="","",OFFSET('Hygiene Data'!$D$13,0,10*ROW('Hygiene Data'!D146)))</f>
        <v/>
      </c>
      <c r="DR152" s="369" t="str">
        <f ca="1">+IF(OFFSET('Hygiene Data'!$E$11,0,10*ROW('Hygiene Data'!E146))="","",OFFSET('Hygiene Data'!$E$11,0,10*ROW('Hygiene Data'!E146)))</f>
        <v/>
      </c>
      <c r="DS152" s="369" t="str">
        <f ca="1">+IF(OFFSET('Hygiene Data'!$E$12,0,10*ROW('Hygiene Data'!E146))="","",OFFSET('Hygiene Data'!$E$12,0,10*ROW('Hygiene Data'!E146)))</f>
        <v/>
      </c>
      <c r="DT152" s="369" t="str">
        <f ca="1">+IF(OFFSET('Hygiene Data'!$E$13,0,10*ROW('Hygiene Data'!E146))="","",OFFSET('Hygiene Data'!$E$13,0,10*ROW('Hygiene Data'!E146)))</f>
        <v/>
      </c>
      <c r="DU152" s="369" t="str">
        <f ca="1">+IF(OFFSET('Hygiene Data'!$F$11,0,10*ROW('Hygiene Data'!F146))="","",OFFSET('Hygiene Data'!$F$11,0,10*ROW('Hygiene Data'!F146)))</f>
        <v/>
      </c>
      <c r="DV152" s="369" t="str">
        <f ca="1">+IF(OFFSET('Hygiene Data'!$F$12,0,10*ROW('Hygiene Data'!F146))="","",OFFSET('Hygiene Data'!$F$12,0,10*ROW('Hygiene Data'!F146)))</f>
        <v/>
      </c>
      <c r="DW152" s="369" t="str">
        <f ca="1">+IF(OFFSET('Hygiene Data'!$F$13,0,10*ROW('Hygiene Data'!F146))="","",OFFSET('Hygiene Data'!$F$13,0,10*ROW('Hygiene Data'!F146)))</f>
        <v/>
      </c>
      <c r="DX152" s="369" t="str">
        <f ca="1">+IF(OFFSET('Hygiene Data'!$G$11,0,10*ROW('Hygiene Data'!G146))="","",OFFSET('Hygiene Data'!$G$11,0,10*ROW('Hygiene Data'!G146)))</f>
        <v/>
      </c>
      <c r="DY152" s="369" t="str">
        <f ca="1">+IF(OFFSET('Hygiene Data'!$G$12,0,10*ROW('Hygiene Data'!G146))="","",OFFSET('Hygiene Data'!$G$12,0,10*ROW('Hygiene Data'!G146)))</f>
        <v/>
      </c>
      <c r="DZ152" s="369" t="str">
        <f ca="1">+IF(OFFSET('Hygiene Data'!$G$13,0,10*ROW('Hygiene Data'!G146))="","",OFFSET('Hygiene Data'!$G$13,0,10*ROW('Hygiene Data'!G146)))</f>
        <v/>
      </c>
      <c r="EA152" s="369" t="str">
        <f ca="1">+IF(OFFSET('Hygiene Data'!$H$11,0,10*ROW('Hygiene Data'!H146))="","",OFFSET('Hygiene Data'!$H$11,0,10*ROW('Hygiene Data'!H146)))</f>
        <v/>
      </c>
      <c r="EB152" s="369" t="str">
        <f ca="1">+IF(OFFSET('Hygiene Data'!$H$12,0,10*ROW('Hygiene Data'!H146))="","",OFFSET('Hygiene Data'!$H$12,0,10*ROW('Hygiene Data'!H146)))</f>
        <v/>
      </c>
      <c r="EC152" s="369" t="str">
        <f ca="1">+IF(OFFSET('Hygiene Data'!$H$13,0,10*ROW('Hygiene Data'!H146))="","",OFFSET('Hygiene Data'!$H$13,0,10*ROW('Hygiene Data'!H146)))</f>
        <v/>
      </c>
      <c r="ED152" s="369" t="str">
        <f ca="1">+IF(OFFSET('Hygiene Data'!$I$11,0,10*ROW('Hygiene Data'!I146))="","",OFFSET('Hygiene Data'!$I$11,0,10*ROW('Hygiene Data'!I146)))</f>
        <v/>
      </c>
      <c r="EE152" s="369" t="str">
        <f ca="1">+IF(OFFSET('Hygiene Data'!$I$12,0,10*ROW('Hygiene Data'!I146))="","",OFFSET('Hygiene Data'!$I$12,0,10*ROW('Hygiene Data'!I146)))</f>
        <v/>
      </c>
      <c r="EF152" s="369" t="str">
        <f ca="1">+IF(OFFSET('Hygiene Data'!$I$13,0,10*ROW('Hygiene Data'!I146))="","",OFFSET('Hygiene Data'!$I$13,0,10*ROW('Hygiene Data'!I146)))</f>
        <v/>
      </c>
    </row>
    <row r="153" spans="1:136" x14ac:dyDescent="0.25">
      <c r="A153" s="478" t="str">
        <f ca="1">+IF(OFFSET('Water Data'!$B$2,0,10*ROW('Water Data'!E147))="","",OFFSET('Water Data'!$B$2,0,10*ROW('Water Data'!E147)))</f>
        <v/>
      </c>
      <c r="B153" s="47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5" t="str">
        <f t="shared" ca="1" si="2"/>
        <v/>
      </c>
      <c r="D153" s="50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9" t="str">
        <f ca="1">+IF(OFFSET('Water Data'!$D$27,0,10*ROW('Water Data'!D147))="","",OFFSET('Water Data'!$D$27,0,10*ROW('Water Data'!D147)))</f>
        <v/>
      </c>
      <c r="BT153" s="369" t="str">
        <f ca="1">+IF(OFFSET('Water Data'!$D$28,0,10*ROW('Water Data'!D147))="","",OFFSET('Water Data'!$D$28,0,10*ROW('Water Data'!D147)))</f>
        <v/>
      </c>
      <c r="BU153" s="369" t="str">
        <f ca="1">+IF(OFFSET('Water Data'!$D$29,0,10*ROW('Water Data'!D147))="","",OFFSET('Water Data'!$D$29,0,10*ROW('Water Data'!D147)))</f>
        <v/>
      </c>
      <c r="BV153" s="369" t="str">
        <f ca="1">+IF(OFFSET('Water Data'!$E$27,0,10*ROW('Water Data'!E147))="","",OFFSET('Water Data'!$E$27,0,10*ROW('Water Data'!E147)))</f>
        <v/>
      </c>
      <c r="BW153" s="369" t="str">
        <f ca="1">+IF(OFFSET('Water Data'!$E$28,0,10*ROW('Water Data'!E147))="","",OFFSET('Water Data'!$E$28,0,10*ROW('Water Data'!E147)))</f>
        <v/>
      </c>
      <c r="BX153" s="369" t="str">
        <f ca="1">+IF(OFFSET('Water Data'!$E$29,0,10*ROW('Water Data'!E147))="","",OFFSET('Water Data'!$E$29,0,10*ROW('Water Data'!E147)))</f>
        <v/>
      </c>
      <c r="BY153" s="369" t="str">
        <f ca="1">+IF(OFFSET('Water Data'!$F$27,0,10*ROW('Water Data'!F147))="","",OFFSET('Water Data'!$F$27,0,10*ROW('Water Data'!F147)))</f>
        <v/>
      </c>
      <c r="BZ153" s="369" t="str">
        <f ca="1">+IF(OFFSET('Water Data'!$F$28,0,10*ROW('Water Data'!F147))="","",OFFSET('Water Data'!$F$28,0,10*ROW('Water Data'!F147)))</f>
        <v/>
      </c>
      <c r="CA153" s="369" t="str">
        <f ca="1">+IF(OFFSET('Water Data'!$F$29,0,10*ROW('Water Data'!F147))="","",OFFSET('Water Data'!$F$29,0,10*ROW('Water Data'!F147)))</f>
        <v/>
      </c>
      <c r="CB153" s="369" t="str">
        <f ca="1">+IF(OFFSET('Water Data'!$G$27,0,10*ROW('Water Data'!G147))="","",OFFSET('Water Data'!$G$27,0,10*ROW('Water Data'!G147)))</f>
        <v/>
      </c>
      <c r="CC153" s="369" t="str">
        <f ca="1">+IF(OFFSET('Water Data'!$G$28,0,10*ROW('Water Data'!G147))="","",OFFSET('Water Data'!$G$28,0,10*ROW('Water Data'!G147)))</f>
        <v/>
      </c>
      <c r="CD153" s="369" t="str">
        <f ca="1">+IF(OFFSET('Water Data'!$G$29,0,10*ROW('Water Data'!G147))="","",OFFSET('Water Data'!$G$29,0,10*ROW('Water Data'!G147)))</f>
        <v/>
      </c>
      <c r="CE153" s="369" t="str">
        <f ca="1">+IF(OFFSET('Water Data'!$H$27,0,10*ROW('Water Data'!H147))="","",OFFSET('Water Data'!$H$27,0,10*ROW('Water Data'!H147)))</f>
        <v/>
      </c>
      <c r="CF153" s="369" t="str">
        <f ca="1">+IF(OFFSET('Water Data'!$H$28,0,10*ROW('Water Data'!H147))="","",OFFSET('Water Data'!$H$28,0,10*ROW('Water Data'!H147)))</f>
        <v/>
      </c>
      <c r="CG153" s="369" t="str">
        <f ca="1">+IF(OFFSET('Water Data'!$H$29,0,10*ROW('Water Data'!H147))="","",OFFSET('Water Data'!$H$29,0,10*ROW('Water Data'!H147)))</f>
        <v/>
      </c>
      <c r="CH153" s="369" t="str">
        <f ca="1">+IF(OFFSET('Water Data'!$I$27,0,10*ROW('Water Data'!I147))="","",OFFSET('Water Data'!$I$27,0,10*ROW('Water Data'!I147)))</f>
        <v/>
      </c>
      <c r="CI153" s="369" t="str">
        <f ca="1">+IF(OFFSET('Water Data'!$I$28,0,10*ROW('Water Data'!I147))="","",OFFSET('Water Data'!$I$28,0,10*ROW('Water Data'!I147)))</f>
        <v/>
      </c>
      <c r="CJ153" s="369" t="str">
        <f ca="1">+IF(OFFSET('Water Data'!$I$29,0,10*ROW('Water Data'!I147))="","",OFFSET('Water Data'!$I$29,0,10*ROW('Water Data'!I147)))</f>
        <v/>
      </c>
      <c r="CK153" s="369" t="str">
        <f ca="1">+IF(OFFSET('Sanitation Data'!$D$28,0,10*ROW('Sanitation Data'!D147))="","",OFFSET('Sanitation Data'!$D$28,0,10*ROW('Sanitation Data'!D147)))</f>
        <v/>
      </c>
      <c r="CL153" s="369" t="str">
        <f ca="1">+IF(OFFSET('Sanitation Data'!$D$29,0,10*ROW('Sanitation Data'!D147))="","",OFFSET('Sanitation Data'!$D$29,0,10*ROW('Sanitation Data'!D147)))</f>
        <v/>
      </c>
      <c r="CM153" s="369" t="str">
        <f ca="1">+IF(OFFSET('Sanitation Data'!$D$30,0,10*ROW('Sanitation Data'!D147))="","",OFFSET('Sanitation Data'!$D$30,0,10*ROW('Sanitation Data'!D147)))</f>
        <v/>
      </c>
      <c r="CN153" s="369" t="str">
        <f ca="1">+IF(OFFSET('Sanitation Data'!$D$31,0,10*ROW('Sanitation Data'!D147))="","",OFFSET('Sanitation Data'!$D$31,0,10*ROW('Sanitation Data'!D147)))</f>
        <v/>
      </c>
      <c r="CO153" s="369" t="str">
        <f ca="1">+IF(OFFSET('Sanitation Data'!$D$32,0,10*ROW('Sanitation Data'!D147))="","",OFFSET('Sanitation Data'!$D$32,0,10*ROW('Sanitation Data'!D147)))</f>
        <v/>
      </c>
      <c r="CP153" s="369" t="str">
        <f ca="1">+IF(OFFSET('Sanitation Data'!$E$28,0,10*ROW('Sanitation Data'!E147))="","",OFFSET('Sanitation Data'!$E$28,0,10*ROW('Sanitation Data'!E147)))</f>
        <v/>
      </c>
      <c r="CQ153" s="369" t="str">
        <f ca="1">+IF(OFFSET('Sanitation Data'!$E$29,0,10*ROW('Sanitation Data'!E147))="","",OFFSET('Sanitation Data'!$E$29,0,10*ROW('Sanitation Data'!E147)))</f>
        <v/>
      </c>
      <c r="CR153" s="369" t="str">
        <f ca="1">+IF(OFFSET('Sanitation Data'!$E$30,0,10*ROW('Sanitation Data'!E147))="","",OFFSET('Sanitation Data'!$E$30,0,10*ROW('Sanitation Data'!E147)))</f>
        <v/>
      </c>
      <c r="CS153" s="369" t="str">
        <f ca="1">+IF(OFFSET('Sanitation Data'!$E$31,0,10*ROW('Sanitation Data'!E147))="","",OFFSET('Sanitation Data'!$E$31,0,10*ROW('Sanitation Data'!E147)))</f>
        <v/>
      </c>
      <c r="CT153" s="369" t="str">
        <f ca="1">+IF(OFFSET('Sanitation Data'!$E$32,0,10*ROW('Sanitation Data'!E147))="","",OFFSET('Sanitation Data'!$E$32,0,10*ROW('Sanitation Data'!E147)))</f>
        <v/>
      </c>
      <c r="CU153" s="369" t="str">
        <f ca="1">+IF(OFFSET('Sanitation Data'!$F$28,0,10*ROW('Sanitation Data'!F147))="","",OFFSET('Sanitation Data'!$F$28,0,10*ROW('Sanitation Data'!F147)))</f>
        <v/>
      </c>
      <c r="CV153" s="369" t="str">
        <f ca="1">+IF(OFFSET('Sanitation Data'!$F$29,0,10*ROW('Sanitation Data'!F147))="","",OFFSET('Sanitation Data'!$F$29,0,10*ROW('Sanitation Data'!F147)))</f>
        <v/>
      </c>
      <c r="CW153" s="369" t="str">
        <f ca="1">+IF(OFFSET('Sanitation Data'!$F$30,0,10*ROW('Sanitation Data'!F147))="","",OFFSET('Sanitation Data'!$F$30,0,10*ROW('Sanitation Data'!F147)))</f>
        <v/>
      </c>
      <c r="CX153" s="369" t="str">
        <f ca="1">+IF(OFFSET('Sanitation Data'!$F$31,0,10*ROW('Sanitation Data'!F147))="","",OFFSET('Sanitation Data'!$F$31,0,10*ROW('Sanitation Data'!F147)))</f>
        <v/>
      </c>
      <c r="CY153" s="369" t="str">
        <f ca="1">+IF(OFFSET('Sanitation Data'!$F$32,0,10*ROW('Sanitation Data'!F147))="","",OFFSET('Sanitation Data'!$F$32,0,10*ROW('Sanitation Data'!F147)))</f>
        <v/>
      </c>
      <c r="CZ153" s="369" t="str">
        <f ca="1">+IF(OFFSET('Sanitation Data'!$G$28,0,10*ROW('Sanitation Data'!G147))="","",OFFSET('Sanitation Data'!$G$28,0,10*ROW('Sanitation Data'!G147)))</f>
        <v/>
      </c>
      <c r="DA153" s="369" t="str">
        <f ca="1">+IF(OFFSET('Sanitation Data'!$G$29,0,10*ROW('Sanitation Data'!G147))="","",OFFSET('Sanitation Data'!$G$29,0,10*ROW('Sanitation Data'!G147)))</f>
        <v/>
      </c>
      <c r="DB153" s="369" t="str">
        <f ca="1">+IF(OFFSET('Sanitation Data'!$G$30,0,10*ROW('Sanitation Data'!G147))="","",OFFSET('Sanitation Data'!$G$30,0,10*ROW('Sanitation Data'!G147)))</f>
        <v/>
      </c>
      <c r="DC153" s="369" t="str">
        <f ca="1">+IF(OFFSET('Sanitation Data'!$G$31,0,10*ROW('Sanitation Data'!G147))="","",OFFSET('Sanitation Data'!$G$31,0,10*ROW('Sanitation Data'!G147)))</f>
        <v/>
      </c>
      <c r="DD153" s="369" t="str">
        <f ca="1">+IF(OFFSET('Sanitation Data'!$G$32,0,10*ROW('Sanitation Data'!G147))="","",OFFSET('Sanitation Data'!$G$32,0,10*ROW('Sanitation Data'!G147)))</f>
        <v/>
      </c>
      <c r="DE153" s="369" t="str">
        <f ca="1">+IF(OFFSET('Sanitation Data'!$H$28,0,10*ROW('Sanitation Data'!H147))="","",OFFSET('Sanitation Data'!$H$28,0,10*ROW('Sanitation Data'!H147)))</f>
        <v/>
      </c>
      <c r="DF153" s="369" t="str">
        <f ca="1">+IF(OFFSET('Sanitation Data'!$H$29,0,10*ROW('Sanitation Data'!H147))="","",OFFSET('Sanitation Data'!$H$29,0,10*ROW('Sanitation Data'!H147)))</f>
        <v/>
      </c>
      <c r="DG153" s="369" t="str">
        <f ca="1">+IF(OFFSET('Sanitation Data'!$H$30,0,10*ROW('Sanitation Data'!H147))="","",OFFSET('Sanitation Data'!$H$30,0,10*ROW('Sanitation Data'!H147)))</f>
        <v/>
      </c>
      <c r="DH153" s="369" t="str">
        <f ca="1">+IF(OFFSET('Sanitation Data'!$H$31,0,10*ROW('Sanitation Data'!H147))="","",OFFSET('Sanitation Data'!$H$31,0,10*ROW('Sanitation Data'!H147)))</f>
        <v/>
      </c>
      <c r="DI153" s="369" t="str">
        <f ca="1">+IF(OFFSET('Sanitation Data'!$H$32,0,10*ROW('Sanitation Data'!H147))="","",OFFSET('Sanitation Data'!$H$32,0,10*ROW('Sanitation Data'!H147)))</f>
        <v/>
      </c>
      <c r="DJ153" s="369" t="str">
        <f ca="1">+IF(OFFSET('Sanitation Data'!$I$28,0,10*ROW('Sanitation Data'!I147))="","",OFFSET('Sanitation Data'!$I$28,0,10*ROW('Sanitation Data'!I147)))</f>
        <v/>
      </c>
      <c r="DK153" s="369" t="str">
        <f ca="1">+IF(OFFSET('Sanitation Data'!$I$29,0,10*ROW('Sanitation Data'!I147))="","",OFFSET('Sanitation Data'!$I$29,0,10*ROW('Sanitation Data'!I147)))</f>
        <v/>
      </c>
      <c r="DL153" s="369" t="str">
        <f ca="1">+IF(OFFSET('Sanitation Data'!$I$30,0,10*ROW('Sanitation Data'!I147))="","",OFFSET('Sanitation Data'!$I$30,0,10*ROW('Sanitation Data'!I147)))</f>
        <v/>
      </c>
      <c r="DM153" s="369" t="str">
        <f ca="1">+IF(OFFSET('Sanitation Data'!$I$31,0,10*ROW('Sanitation Data'!I147))="","",OFFSET('Sanitation Data'!$I$31,0,10*ROW('Sanitation Data'!I147)))</f>
        <v/>
      </c>
      <c r="DN153" s="369" t="str">
        <f ca="1">+IF(OFFSET('Sanitation Data'!$I$32,0,10*ROW('Sanitation Data'!I147))="","",OFFSET('Sanitation Data'!$I$32,0,10*ROW('Sanitation Data'!I147)))</f>
        <v/>
      </c>
      <c r="DO153" s="369" t="str">
        <f ca="1">+IF(OFFSET('Hygiene Data'!$D$11,0,10*ROW('Hygiene Data'!D147))="","",OFFSET('Hygiene Data'!$D$11,0,10*ROW('Hygiene Data'!D147)))</f>
        <v/>
      </c>
      <c r="DP153" s="369" t="str">
        <f ca="1">+IF(OFFSET('Hygiene Data'!$D$12,0,10*ROW('Hygiene Data'!D147))="","",OFFSET('Hygiene Data'!$D$12,0,10*ROW('Hygiene Data'!D147)))</f>
        <v/>
      </c>
      <c r="DQ153" s="369" t="str">
        <f ca="1">+IF(OFFSET('Hygiene Data'!$D$13,0,10*ROW('Hygiene Data'!D147))="","",OFFSET('Hygiene Data'!$D$13,0,10*ROW('Hygiene Data'!D147)))</f>
        <v/>
      </c>
      <c r="DR153" s="369" t="str">
        <f ca="1">+IF(OFFSET('Hygiene Data'!$E$11,0,10*ROW('Hygiene Data'!E147))="","",OFFSET('Hygiene Data'!$E$11,0,10*ROW('Hygiene Data'!E147)))</f>
        <v/>
      </c>
      <c r="DS153" s="369" t="str">
        <f ca="1">+IF(OFFSET('Hygiene Data'!$E$12,0,10*ROW('Hygiene Data'!E147))="","",OFFSET('Hygiene Data'!$E$12,0,10*ROW('Hygiene Data'!E147)))</f>
        <v/>
      </c>
      <c r="DT153" s="369" t="str">
        <f ca="1">+IF(OFFSET('Hygiene Data'!$E$13,0,10*ROW('Hygiene Data'!E147))="","",OFFSET('Hygiene Data'!$E$13,0,10*ROW('Hygiene Data'!E147)))</f>
        <v/>
      </c>
      <c r="DU153" s="369" t="str">
        <f ca="1">+IF(OFFSET('Hygiene Data'!$F$11,0,10*ROW('Hygiene Data'!F147))="","",OFFSET('Hygiene Data'!$F$11,0,10*ROW('Hygiene Data'!F147)))</f>
        <v/>
      </c>
      <c r="DV153" s="369" t="str">
        <f ca="1">+IF(OFFSET('Hygiene Data'!$F$12,0,10*ROW('Hygiene Data'!F147))="","",OFFSET('Hygiene Data'!$F$12,0,10*ROW('Hygiene Data'!F147)))</f>
        <v/>
      </c>
      <c r="DW153" s="369" t="str">
        <f ca="1">+IF(OFFSET('Hygiene Data'!$F$13,0,10*ROW('Hygiene Data'!F147))="","",OFFSET('Hygiene Data'!$F$13,0,10*ROW('Hygiene Data'!F147)))</f>
        <v/>
      </c>
      <c r="DX153" s="369" t="str">
        <f ca="1">+IF(OFFSET('Hygiene Data'!$G$11,0,10*ROW('Hygiene Data'!G147))="","",OFFSET('Hygiene Data'!$G$11,0,10*ROW('Hygiene Data'!G147)))</f>
        <v/>
      </c>
      <c r="DY153" s="369" t="str">
        <f ca="1">+IF(OFFSET('Hygiene Data'!$G$12,0,10*ROW('Hygiene Data'!G147))="","",OFFSET('Hygiene Data'!$G$12,0,10*ROW('Hygiene Data'!G147)))</f>
        <v/>
      </c>
      <c r="DZ153" s="369" t="str">
        <f ca="1">+IF(OFFSET('Hygiene Data'!$G$13,0,10*ROW('Hygiene Data'!G147))="","",OFFSET('Hygiene Data'!$G$13,0,10*ROW('Hygiene Data'!G147)))</f>
        <v/>
      </c>
      <c r="EA153" s="369" t="str">
        <f ca="1">+IF(OFFSET('Hygiene Data'!$H$11,0,10*ROW('Hygiene Data'!H147))="","",OFFSET('Hygiene Data'!$H$11,0,10*ROW('Hygiene Data'!H147)))</f>
        <v/>
      </c>
      <c r="EB153" s="369" t="str">
        <f ca="1">+IF(OFFSET('Hygiene Data'!$H$12,0,10*ROW('Hygiene Data'!H147))="","",OFFSET('Hygiene Data'!$H$12,0,10*ROW('Hygiene Data'!H147)))</f>
        <v/>
      </c>
      <c r="EC153" s="369" t="str">
        <f ca="1">+IF(OFFSET('Hygiene Data'!$H$13,0,10*ROW('Hygiene Data'!H147))="","",OFFSET('Hygiene Data'!$H$13,0,10*ROW('Hygiene Data'!H147)))</f>
        <v/>
      </c>
      <c r="ED153" s="369" t="str">
        <f ca="1">+IF(OFFSET('Hygiene Data'!$I$11,0,10*ROW('Hygiene Data'!I147))="","",OFFSET('Hygiene Data'!$I$11,0,10*ROW('Hygiene Data'!I147)))</f>
        <v/>
      </c>
      <c r="EE153" s="369" t="str">
        <f ca="1">+IF(OFFSET('Hygiene Data'!$I$12,0,10*ROW('Hygiene Data'!I147))="","",OFFSET('Hygiene Data'!$I$12,0,10*ROW('Hygiene Data'!I147)))</f>
        <v/>
      </c>
      <c r="EF153" s="369" t="str">
        <f ca="1">+IF(OFFSET('Hygiene Data'!$I$13,0,10*ROW('Hygiene Data'!I147))="","",OFFSET('Hygiene Data'!$I$13,0,10*ROW('Hygiene Data'!I147)))</f>
        <v/>
      </c>
    </row>
    <row r="154" spans="1:136" x14ac:dyDescent="0.25">
      <c r="A154" s="478" t="str">
        <f ca="1">+IF(OFFSET('Water Data'!$B$2,0,10*ROW('Water Data'!E148))="","",OFFSET('Water Data'!$B$2,0,10*ROW('Water Data'!E148)))</f>
        <v/>
      </c>
      <c r="B154" s="47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5" t="str">
        <f t="shared" ca="1" si="2"/>
        <v/>
      </c>
      <c r="D154" s="50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9" t="str">
        <f ca="1">+IF(OFFSET('Water Data'!$D$27,0,10*ROW('Water Data'!D148))="","",OFFSET('Water Data'!$D$27,0,10*ROW('Water Data'!D148)))</f>
        <v/>
      </c>
      <c r="BT154" s="369" t="str">
        <f ca="1">+IF(OFFSET('Water Data'!$D$28,0,10*ROW('Water Data'!D148))="","",OFFSET('Water Data'!$D$28,0,10*ROW('Water Data'!D148)))</f>
        <v/>
      </c>
      <c r="BU154" s="369" t="str">
        <f ca="1">+IF(OFFSET('Water Data'!$D$29,0,10*ROW('Water Data'!D148))="","",OFFSET('Water Data'!$D$29,0,10*ROW('Water Data'!D148)))</f>
        <v/>
      </c>
      <c r="BV154" s="369" t="str">
        <f ca="1">+IF(OFFSET('Water Data'!$E$27,0,10*ROW('Water Data'!E148))="","",OFFSET('Water Data'!$E$27,0,10*ROW('Water Data'!E148)))</f>
        <v/>
      </c>
      <c r="BW154" s="369" t="str">
        <f ca="1">+IF(OFFSET('Water Data'!$E$28,0,10*ROW('Water Data'!E148))="","",OFFSET('Water Data'!$E$28,0,10*ROW('Water Data'!E148)))</f>
        <v/>
      </c>
      <c r="BX154" s="369" t="str">
        <f ca="1">+IF(OFFSET('Water Data'!$E$29,0,10*ROW('Water Data'!E148))="","",OFFSET('Water Data'!$E$29,0,10*ROW('Water Data'!E148)))</f>
        <v/>
      </c>
      <c r="BY154" s="369" t="str">
        <f ca="1">+IF(OFFSET('Water Data'!$F$27,0,10*ROW('Water Data'!F148))="","",OFFSET('Water Data'!$F$27,0,10*ROW('Water Data'!F148)))</f>
        <v/>
      </c>
      <c r="BZ154" s="369" t="str">
        <f ca="1">+IF(OFFSET('Water Data'!$F$28,0,10*ROW('Water Data'!F148))="","",OFFSET('Water Data'!$F$28,0,10*ROW('Water Data'!F148)))</f>
        <v/>
      </c>
      <c r="CA154" s="369" t="str">
        <f ca="1">+IF(OFFSET('Water Data'!$F$29,0,10*ROW('Water Data'!F148))="","",OFFSET('Water Data'!$F$29,0,10*ROW('Water Data'!F148)))</f>
        <v/>
      </c>
      <c r="CB154" s="369" t="str">
        <f ca="1">+IF(OFFSET('Water Data'!$G$27,0,10*ROW('Water Data'!G148))="","",OFFSET('Water Data'!$G$27,0,10*ROW('Water Data'!G148)))</f>
        <v/>
      </c>
      <c r="CC154" s="369" t="str">
        <f ca="1">+IF(OFFSET('Water Data'!$G$28,0,10*ROW('Water Data'!G148))="","",OFFSET('Water Data'!$G$28,0,10*ROW('Water Data'!G148)))</f>
        <v/>
      </c>
      <c r="CD154" s="369" t="str">
        <f ca="1">+IF(OFFSET('Water Data'!$G$29,0,10*ROW('Water Data'!G148))="","",OFFSET('Water Data'!$G$29,0,10*ROW('Water Data'!G148)))</f>
        <v/>
      </c>
      <c r="CE154" s="369" t="str">
        <f ca="1">+IF(OFFSET('Water Data'!$H$27,0,10*ROW('Water Data'!H148))="","",OFFSET('Water Data'!$H$27,0,10*ROW('Water Data'!H148)))</f>
        <v/>
      </c>
      <c r="CF154" s="369" t="str">
        <f ca="1">+IF(OFFSET('Water Data'!$H$28,0,10*ROW('Water Data'!H148))="","",OFFSET('Water Data'!$H$28,0,10*ROW('Water Data'!H148)))</f>
        <v/>
      </c>
      <c r="CG154" s="369" t="str">
        <f ca="1">+IF(OFFSET('Water Data'!$H$29,0,10*ROW('Water Data'!H148))="","",OFFSET('Water Data'!$H$29,0,10*ROW('Water Data'!H148)))</f>
        <v/>
      </c>
      <c r="CH154" s="369" t="str">
        <f ca="1">+IF(OFFSET('Water Data'!$I$27,0,10*ROW('Water Data'!I148))="","",OFFSET('Water Data'!$I$27,0,10*ROW('Water Data'!I148)))</f>
        <v/>
      </c>
      <c r="CI154" s="369" t="str">
        <f ca="1">+IF(OFFSET('Water Data'!$I$28,0,10*ROW('Water Data'!I148))="","",OFFSET('Water Data'!$I$28,0,10*ROW('Water Data'!I148)))</f>
        <v/>
      </c>
      <c r="CJ154" s="369" t="str">
        <f ca="1">+IF(OFFSET('Water Data'!$I$29,0,10*ROW('Water Data'!I148))="","",OFFSET('Water Data'!$I$29,0,10*ROW('Water Data'!I148)))</f>
        <v/>
      </c>
      <c r="CK154" s="369" t="str">
        <f ca="1">+IF(OFFSET('Sanitation Data'!$D$28,0,10*ROW('Sanitation Data'!D148))="","",OFFSET('Sanitation Data'!$D$28,0,10*ROW('Sanitation Data'!D148)))</f>
        <v/>
      </c>
      <c r="CL154" s="369" t="str">
        <f ca="1">+IF(OFFSET('Sanitation Data'!$D$29,0,10*ROW('Sanitation Data'!D148))="","",OFFSET('Sanitation Data'!$D$29,0,10*ROW('Sanitation Data'!D148)))</f>
        <v/>
      </c>
      <c r="CM154" s="369" t="str">
        <f ca="1">+IF(OFFSET('Sanitation Data'!$D$30,0,10*ROW('Sanitation Data'!D148))="","",OFFSET('Sanitation Data'!$D$30,0,10*ROW('Sanitation Data'!D148)))</f>
        <v/>
      </c>
      <c r="CN154" s="369" t="str">
        <f ca="1">+IF(OFFSET('Sanitation Data'!$D$31,0,10*ROW('Sanitation Data'!D148))="","",OFFSET('Sanitation Data'!$D$31,0,10*ROW('Sanitation Data'!D148)))</f>
        <v/>
      </c>
      <c r="CO154" s="369" t="str">
        <f ca="1">+IF(OFFSET('Sanitation Data'!$D$32,0,10*ROW('Sanitation Data'!D148))="","",OFFSET('Sanitation Data'!$D$32,0,10*ROW('Sanitation Data'!D148)))</f>
        <v/>
      </c>
      <c r="CP154" s="369" t="str">
        <f ca="1">+IF(OFFSET('Sanitation Data'!$E$28,0,10*ROW('Sanitation Data'!E148))="","",OFFSET('Sanitation Data'!$E$28,0,10*ROW('Sanitation Data'!E148)))</f>
        <v/>
      </c>
      <c r="CQ154" s="369" t="str">
        <f ca="1">+IF(OFFSET('Sanitation Data'!$E$29,0,10*ROW('Sanitation Data'!E148))="","",OFFSET('Sanitation Data'!$E$29,0,10*ROW('Sanitation Data'!E148)))</f>
        <v/>
      </c>
      <c r="CR154" s="369" t="str">
        <f ca="1">+IF(OFFSET('Sanitation Data'!$E$30,0,10*ROW('Sanitation Data'!E148))="","",OFFSET('Sanitation Data'!$E$30,0,10*ROW('Sanitation Data'!E148)))</f>
        <v/>
      </c>
      <c r="CS154" s="369" t="str">
        <f ca="1">+IF(OFFSET('Sanitation Data'!$E$31,0,10*ROW('Sanitation Data'!E148))="","",OFFSET('Sanitation Data'!$E$31,0,10*ROW('Sanitation Data'!E148)))</f>
        <v/>
      </c>
      <c r="CT154" s="369" t="str">
        <f ca="1">+IF(OFFSET('Sanitation Data'!$E$32,0,10*ROW('Sanitation Data'!E148))="","",OFFSET('Sanitation Data'!$E$32,0,10*ROW('Sanitation Data'!E148)))</f>
        <v/>
      </c>
      <c r="CU154" s="369" t="str">
        <f ca="1">+IF(OFFSET('Sanitation Data'!$F$28,0,10*ROW('Sanitation Data'!F148))="","",OFFSET('Sanitation Data'!$F$28,0,10*ROW('Sanitation Data'!F148)))</f>
        <v/>
      </c>
      <c r="CV154" s="369" t="str">
        <f ca="1">+IF(OFFSET('Sanitation Data'!$F$29,0,10*ROW('Sanitation Data'!F148))="","",OFFSET('Sanitation Data'!$F$29,0,10*ROW('Sanitation Data'!F148)))</f>
        <v/>
      </c>
      <c r="CW154" s="369" t="str">
        <f ca="1">+IF(OFFSET('Sanitation Data'!$F$30,0,10*ROW('Sanitation Data'!F148))="","",OFFSET('Sanitation Data'!$F$30,0,10*ROW('Sanitation Data'!F148)))</f>
        <v/>
      </c>
      <c r="CX154" s="369" t="str">
        <f ca="1">+IF(OFFSET('Sanitation Data'!$F$31,0,10*ROW('Sanitation Data'!F148))="","",OFFSET('Sanitation Data'!$F$31,0,10*ROW('Sanitation Data'!F148)))</f>
        <v/>
      </c>
      <c r="CY154" s="369" t="str">
        <f ca="1">+IF(OFFSET('Sanitation Data'!$F$32,0,10*ROW('Sanitation Data'!F148))="","",OFFSET('Sanitation Data'!$F$32,0,10*ROW('Sanitation Data'!F148)))</f>
        <v/>
      </c>
      <c r="CZ154" s="369" t="str">
        <f ca="1">+IF(OFFSET('Sanitation Data'!$G$28,0,10*ROW('Sanitation Data'!G148))="","",OFFSET('Sanitation Data'!$G$28,0,10*ROW('Sanitation Data'!G148)))</f>
        <v/>
      </c>
      <c r="DA154" s="369" t="str">
        <f ca="1">+IF(OFFSET('Sanitation Data'!$G$29,0,10*ROW('Sanitation Data'!G148))="","",OFFSET('Sanitation Data'!$G$29,0,10*ROW('Sanitation Data'!G148)))</f>
        <v/>
      </c>
      <c r="DB154" s="369" t="str">
        <f ca="1">+IF(OFFSET('Sanitation Data'!$G$30,0,10*ROW('Sanitation Data'!G148))="","",OFFSET('Sanitation Data'!$G$30,0,10*ROW('Sanitation Data'!G148)))</f>
        <v/>
      </c>
      <c r="DC154" s="369" t="str">
        <f ca="1">+IF(OFFSET('Sanitation Data'!$G$31,0,10*ROW('Sanitation Data'!G148))="","",OFFSET('Sanitation Data'!$G$31,0,10*ROW('Sanitation Data'!G148)))</f>
        <v/>
      </c>
      <c r="DD154" s="369" t="str">
        <f ca="1">+IF(OFFSET('Sanitation Data'!$G$32,0,10*ROW('Sanitation Data'!G148))="","",OFFSET('Sanitation Data'!$G$32,0,10*ROW('Sanitation Data'!G148)))</f>
        <v/>
      </c>
      <c r="DE154" s="369" t="str">
        <f ca="1">+IF(OFFSET('Sanitation Data'!$H$28,0,10*ROW('Sanitation Data'!H148))="","",OFFSET('Sanitation Data'!$H$28,0,10*ROW('Sanitation Data'!H148)))</f>
        <v/>
      </c>
      <c r="DF154" s="369" t="str">
        <f ca="1">+IF(OFFSET('Sanitation Data'!$H$29,0,10*ROW('Sanitation Data'!H148))="","",OFFSET('Sanitation Data'!$H$29,0,10*ROW('Sanitation Data'!H148)))</f>
        <v/>
      </c>
      <c r="DG154" s="369" t="str">
        <f ca="1">+IF(OFFSET('Sanitation Data'!$H$30,0,10*ROW('Sanitation Data'!H148))="","",OFFSET('Sanitation Data'!$H$30,0,10*ROW('Sanitation Data'!H148)))</f>
        <v/>
      </c>
      <c r="DH154" s="369" t="str">
        <f ca="1">+IF(OFFSET('Sanitation Data'!$H$31,0,10*ROW('Sanitation Data'!H148))="","",OFFSET('Sanitation Data'!$H$31,0,10*ROW('Sanitation Data'!H148)))</f>
        <v/>
      </c>
      <c r="DI154" s="369" t="str">
        <f ca="1">+IF(OFFSET('Sanitation Data'!$H$32,0,10*ROW('Sanitation Data'!H148))="","",OFFSET('Sanitation Data'!$H$32,0,10*ROW('Sanitation Data'!H148)))</f>
        <v/>
      </c>
      <c r="DJ154" s="369" t="str">
        <f ca="1">+IF(OFFSET('Sanitation Data'!$I$28,0,10*ROW('Sanitation Data'!I148))="","",OFFSET('Sanitation Data'!$I$28,0,10*ROW('Sanitation Data'!I148)))</f>
        <v/>
      </c>
      <c r="DK154" s="369" t="str">
        <f ca="1">+IF(OFFSET('Sanitation Data'!$I$29,0,10*ROW('Sanitation Data'!I148))="","",OFFSET('Sanitation Data'!$I$29,0,10*ROW('Sanitation Data'!I148)))</f>
        <v/>
      </c>
      <c r="DL154" s="369" t="str">
        <f ca="1">+IF(OFFSET('Sanitation Data'!$I$30,0,10*ROW('Sanitation Data'!I148))="","",OFFSET('Sanitation Data'!$I$30,0,10*ROW('Sanitation Data'!I148)))</f>
        <v/>
      </c>
      <c r="DM154" s="369" t="str">
        <f ca="1">+IF(OFFSET('Sanitation Data'!$I$31,0,10*ROW('Sanitation Data'!I148))="","",OFFSET('Sanitation Data'!$I$31,0,10*ROW('Sanitation Data'!I148)))</f>
        <v/>
      </c>
      <c r="DN154" s="369" t="str">
        <f ca="1">+IF(OFFSET('Sanitation Data'!$I$32,0,10*ROW('Sanitation Data'!I148))="","",OFFSET('Sanitation Data'!$I$32,0,10*ROW('Sanitation Data'!I148)))</f>
        <v/>
      </c>
      <c r="DO154" s="369" t="str">
        <f ca="1">+IF(OFFSET('Hygiene Data'!$D$11,0,10*ROW('Hygiene Data'!D148))="","",OFFSET('Hygiene Data'!$D$11,0,10*ROW('Hygiene Data'!D148)))</f>
        <v/>
      </c>
      <c r="DP154" s="369" t="str">
        <f ca="1">+IF(OFFSET('Hygiene Data'!$D$12,0,10*ROW('Hygiene Data'!D148))="","",OFFSET('Hygiene Data'!$D$12,0,10*ROW('Hygiene Data'!D148)))</f>
        <v/>
      </c>
      <c r="DQ154" s="369" t="str">
        <f ca="1">+IF(OFFSET('Hygiene Data'!$D$13,0,10*ROW('Hygiene Data'!D148))="","",OFFSET('Hygiene Data'!$D$13,0,10*ROW('Hygiene Data'!D148)))</f>
        <v/>
      </c>
      <c r="DR154" s="369" t="str">
        <f ca="1">+IF(OFFSET('Hygiene Data'!$E$11,0,10*ROW('Hygiene Data'!E148))="","",OFFSET('Hygiene Data'!$E$11,0,10*ROW('Hygiene Data'!E148)))</f>
        <v/>
      </c>
      <c r="DS154" s="369" t="str">
        <f ca="1">+IF(OFFSET('Hygiene Data'!$E$12,0,10*ROW('Hygiene Data'!E148))="","",OFFSET('Hygiene Data'!$E$12,0,10*ROW('Hygiene Data'!E148)))</f>
        <v/>
      </c>
      <c r="DT154" s="369" t="str">
        <f ca="1">+IF(OFFSET('Hygiene Data'!$E$13,0,10*ROW('Hygiene Data'!E148))="","",OFFSET('Hygiene Data'!$E$13,0,10*ROW('Hygiene Data'!E148)))</f>
        <v/>
      </c>
      <c r="DU154" s="369" t="str">
        <f ca="1">+IF(OFFSET('Hygiene Data'!$F$11,0,10*ROW('Hygiene Data'!F148))="","",OFFSET('Hygiene Data'!$F$11,0,10*ROW('Hygiene Data'!F148)))</f>
        <v/>
      </c>
      <c r="DV154" s="369" t="str">
        <f ca="1">+IF(OFFSET('Hygiene Data'!$F$12,0,10*ROW('Hygiene Data'!F148))="","",OFFSET('Hygiene Data'!$F$12,0,10*ROW('Hygiene Data'!F148)))</f>
        <v/>
      </c>
      <c r="DW154" s="369" t="str">
        <f ca="1">+IF(OFFSET('Hygiene Data'!$F$13,0,10*ROW('Hygiene Data'!F148))="","",OFFSET('Hygiene Data'!$F$13,0,10*ROW('Hygiene Data'!F148)))</f>
        <v/>
      </c>
      <c r="DX154" s="369" t="str">
        <f ca="1">+IF(OFFSET('Hygiene Data'!$G$11,0,10*ROW('Hygiene Data'!G148))="","",OFFSET('Hygiene Data'!$G$11,0,10*ROW('Hygiene Data'!G148)))</f>
        <v/>
      </c>
      <c r="DY154" s="369" t="str">
        <f ca="1">+IF(OFFSET('Hygiene Data'!$G$12,0,10*ROW('Hygiene Data'!G148))="","",OFFSET('Hygiene Data'!$G$12,0,10*ROW('Hygiene Data'!G148)))</f>
        <v/>
      </c>
      <c r="DZ154" s="369" t="str">
        <f ca="1">+IF(OFFSET('Hygiene Data'!$G$13,0,10*ROW('Hygiene Data'!G148))="","",OFFSET('Hygiene Data'!$G$13,0,10*ROW('Hygiene Data'!G148)))</f>
        <v/>
      </c>
      <c r="EA154" s="369" t="str">
        <f ca="1">+IF(OFFSET('Hygiene Data'!$H$11,0,10*ROW('Hygiene Data'!H148))="","",OFFSET('Hygiene Data'!$H$11,0,10*ROW('Hygiene Data'!H148)))</f>
        <v/>
      </c>
      <c r="EB154" s="369" t="str">
        <f ca="1">+IF(OFFSET('Hygiene Data'!$H$12,0,10*ROW('Hygiene Data'!H148))="","",OFFSET('Hygiene Data'!$H$12,0,10*ROW('Hygiene Data'!H148)))</f>
        <v/>
      </c>
      <c r="EC154" s="369" t="str">
        <f ca="1">+IF(OFFSET('Hygiene Data'!$H$13,0,10*ROW('Hygiene Data'!H148))="","",OFFSET('Hygiene Data'!$H$13,0,10*ROW('Hygiene Data'!H148)))</f>
        <v/>
      </c>
      <c r="ED154" s="369" t="str">
        <f ca="1">+IF(OFFSET('Hygiene Data'!$I$11,0,10*ROW('Hygiene Data'!I148))="","",OFFSET('Hygiene Data'!$I$11,0,10*ROW('Hygiene Data'!I148)))</f>
        <v/>
      </c>
      <c r="EE154" s="369" t="str">
        <f ca="1">+IF(OFFSET('Hygiene Data'!$I$12,0,10*ROW('Hygiene Data'!I148))="","",OFFSET('Hygiene Data'!$I$12,0,10*ROW('Hygiene Data'!I148)))</f>
        <v/>
      </c>
      <c r="EF154" s="369" t="str">
        <f ca="1">+IF(OFFSET('Hygiene Data'!$I$13,0,10*ROW('Hygiene Data'!I148))="","",OFFSET('Hygiene Data'!$I$13,0,10*ROW('Hygiene Data'!I148)))</f>
        <v/>
      </c>
    </row>
    <row r="155" spans="1:136" x14ac:dyDescent="0.25">
      <c r="A155" s="478" t="str">
        <f ca="1">+IF(OFFSET('Water Data'!$B$2,0,10*ROW('Water Data'!E149))="","",OFFSET('Water Data'!$B$2,0,10*ROW('Water Data'!E149)))</f>
        <v/>
      </c>
      <c r="B155" s="47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5" t="str">
        <f t="shared" ca="1" si="2"/>
        <v/>
      </c>
      <c r="D155" s="50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9" t="str">
        <f ca="1">+IF(OFFSET('Water Data'!$D$27,0,10*ROW('Water Data'!D149))="","",OFFSET('Water Data'!$D$27,0,10*ROW('Water Data'!D149)))</f>
        <v/>
      </c>
      <c r="BT155" s="369" t="str">
        <f ca="1">+IF(OFFSET('Water Data'!$D$28,0,10*ROW('Water Data'!D149))="","",OFFSET('Water Data'!$D$28,0,10*ROW('Water Data'!D149)))</f>
        <v/>
      </c>
      <c r="BU155" s="369" t="str">
        <f ca="1">+IF(OFFSET('Water Data'!$D$29,0,10*ROW('Water Data'!D149))="","",OFFSET('Water Data'!$D$29,0,10*ROW('Water Data'!D149)))</f>
        <v/>
      </c>
      <c r="BV155" s="369" t="str">
        <f ca="1">+IF(OFFSET('Water Data'!$E$27,0,10*ROW('Water Data'!E149))="","",OFFSET('Water Data'!$E$27,0,10*ROW('Water Data'!E149)))</f>
        <v/>
      </c>
      <c r="BW155" s="369" t="str">
        <f ca="1">+IF(OFFSET('Water Data'!$E$28,0,10*ROW('Water Data'!E149))="","",OFFSET('Water Data'!$E$28,0,10*ROW('Water Data'!E149)))</f>
        <v/>
      </c>
      <c r="BX155" s="369" t="str">
        <f ca="1">+IF(OFFSET('Water Data'!$E$29,0,10*ROW('Water Data'!E149))="","",OFFSET('Water Data'!$E$29,0,10*ROW('Water Data'!E149)))</f>
        <v/>
      </c>
      <c r="BY155" s="369" t="str">
        <f ca="1">+IF(OFFSET('Water Data'!$F$27,0,10*ROW('Water Data'!F149))="","",OFFSET('Water Data'!$F$27,0,10*ROW('Water Data'!F149)))</f>
        <v/>
      </c>
      <c r="BZ155" s="369" t="str">
        <f ca="1">+IF(OFFSET('Water Data'!$F$28,0,10*ROW('Water Data'!F149))="","",OFFSET('Water Data'!$F$28,0,10*ROW('Water Data'!F149)))</f>
        <v/>
      </c>
      <c r="CA155" s="369" t="str">
        <f ca="1">+IF(OFFSET('Water Data'!$F$29,0,10*ROW('Water Data'!F149))="","",OFFSET('Water Data'!$F$29,0,10*ROW('Water Data'!F149)))</f>
        <v/>
      </c>
      <c r="CB155" s="369" t="str">
        <f ca="1">+IF(OFFSET('Water Data'!$G$27,0,10*ROW('Water Data'!G149))="","",OFFSET('Water Data'!$G$27,0,10*ROW('Water Data'!G149)))</f>
        <v/>
      </c>
      <c r="CC155" s="369" t="str">
        <f ca="1">+IF(OFFSET('Water Data'!$G$28,0,10*ROW('Water Data'!G149))="","",OFFSET('Water Data'!$G$28,0,10*ROW('Water Data'!G149)))</f>
        <v/>
      </c>
      <c r="CD155" s="369" t="str">
        <f ca="1">+IF(OFFSET('Water Data'!$G$29,0,10*ROW('Water Data'!G149))="","",OFFSET('Water Data'!$G$29,0,10*ROW('Water Data'!G149)))</f>
        <v/>
      </c>
      <c r="CE155" s="369" t="str">
        <f ca="1">+IF(OFFSET('Water Data'!$H$27,0,10*ROW('Water Data'!H149))="","",OFFSET('Water Data'!$H$27,0,10*ROW('Water Data'!H149)))</f>
        <v/>
      </c>
      <c r="CF155" s="369" t="str">
        <f ca="1">+IF(OFFSET('Water Data'!$H$28,0,10*ROW('Water Data'!H149))="","",OFFSET('Water Data'!$H$28,0,10*ROW('Water Data'!H149)))</f>
        <v/>
      </c>
      <c r="CG155" s="369" t="str">
        <f ca="1">+IF(OFFSET('Water Data'!$H$29,0,10*ROW('Water Data'!H149))="","",OFFSET('Water Data'!$H$29,0,10*ROW('Water Data'!H149)))</f>
        <v/>
      </c>
      <c r="CH155" s="369" t="str">
        <f ca="1">+IF(OFFSET('Water Data'!$I$27,0,10*ROW('Water Data'!I149))="","",OFFSET('Water Data'!$I$27,0,10*ROW('Water Data'!I149)))</f>
        <v/>
      </c>
      <c r="CI155" s="369" t="str">
        <f ca="1">+IF(OFFSET('Water Data'!$I$28,0,10*ROW('Water Data'!I149))="","",OFFSET('Water Data'!$I$28,0,10*ROW('Water Data'!I149)))</f>
        <v/>
      </c>
      <c r="CJ155" s="369" t="str">
        <f ca="1">+IF(OFFSET('Water Data'!$I$29,0,10*ROW('Water Data'!I149))="","",OFFSET('Water Data'!$I$29,0,10*ROW('Water Data'!I149)))</f>
        <v/>
      </c>
      <c r="CK155" s="369" t="str">
        <f ca="1">+IF(OFFSET('Sanitation Data'!$D$28,0,10*ROW('Sanitation Data'!D149))="","",OFFSET('Sanitation Data'!$D$28,0,10*ROW('Sanitation Data'!D149)))</f>
        <v/>
      </c>
      <c r="CL155" s="369" t="str">
        <f ca="1">+IF(OFFSET('Sanitation Data'!$D$29,0,10*ROW('Sanitation Data'!D149))="","",OFFSET('Sanitation Data'!$D$29,0,10*ROW('Sanitation Data'!D149)))</f>
        <v/>
      </c>
      <c r="CM155" s="369" t="str">
        <f ca="1">+IF(OFFSET('Sanitation Data'!$D$30,0,10*ROW('Sanitation Data'!D149))="","",OFFSET('Sanitation Data'!$D$30,0,10*ROW('Sanitation Data'!D149)))</f>
        <v/>
      </c>
      <c r="CN155" s="369" t="str">
        <f ca="1">+IF(OFFSET('Sanitation Data'!$D$31,0,10*ROW('Sanitation Data'!D149))="","",OFFSET('Sanitation Data'!$D$31,0,10*ROW('Sanitation Data'!D149)))</f>
        <v/>
      </c>
      <c r="CO155" s="369" t="str">
        <f ca="1">+IF(OFFSET('Sanitation Data'!$D$32,0,10*ROW('Sanitation Data'!D149))="","",OFFSET('Sanitation Data'!$D$32,0,10*ROW('Sanitation Data'!D149)))</f>
        <v/>
      </c>
      <c r="CP155" s="369" t="str">
        <f ca="1">+IF(OFFSET('Sanitation Data'!$E$28,0,10*ROW('Sanitation Data'!E149))="","",OFFSET('Sanitation Data'!$E$28,0,10*ROW('Sanitation Data'!E149)))</f>
        <v/>
      </c>
      <c r="CQ155" s="369" t="str">
        <f ca="1">+IF(OFFSET('Sanitation Data'!$E$29,0,10*ROW('Sanitation Data'!E149))="","",OFFSET('Sanitation Data'!$E$29,0,10*ROW('Sanitation Data'!E149)))</f>
        <v/>
      </c>
      <c r="CR155" s="369" t="str">
        <f ca="1">+IF(OFFSET('Sanitation Data'!$E$30,0,10*ROW('Sanitation Data'!E149))="","",OFFSET('Sanitation Data'!$E$30,0,10*ROW('Sanitation Data'!E149)))</f>
        <v/>
      </c>
      <c r="CS155" s="369" t="str">
        <f ca="1">+IF(OFFSET('Sanitation Data'!$E$31,0,10*ROW('Sanitation Data'!E149))="","",OFFSET('Sanitation Data'!$E$31,0,10*ROW('Sanitation Data'!E149)))</f>
        <v/>
      </c>
      <c r="CT155" s="369" t="str">
        <f ca="1">+IF(OFFSET('Sanitation Data'!$E$32,0,10*ROW('Sanitation Data'!E149))="","",OFFSET('Sanitation Data'!$E$32,0,10*ROW('Sanitation Data'!E149)))</f>
        <v/>
      </c>
      <c r="CU155" s="369" t="str">
        <f ca="1">+IF(OFFSET('Sanitation Data'!$F$28,0,10*ROW('Sanitation Data'!F149))="","",OFFSET('Sanitation Data'!$F$28,0,10*ROW('Sanitation Data'!F149)))</f>
        <v/>
      </c>
      <c r="CV155" s="369" t="str">
        <f ca="1">+IF(OFFSET('Sanitation Data'!$F$29,0,10*ROW('Sanitation Data'!F149))="","",OFFSET('Sanitation Data'!$F$29,0,10*ROW('Sanitation Data'!F149)))</f>
        <v/>
      </c>
      <c r="CW155" s="369" t="str">
        <f ca="1">+IF(OFFSET('Sanitation Data'!$F$30,0,10*ROW('Sanitation Data'!F149))="","",OFFSET('Sanitation Data'!$F$30,0,10*ROW('Sanitation Data'!F149)))</f>
        <v/>
      </c>
      <c r="CX155" s="369" t="str">
        <f ca="1">+IF(OFFSET('Sanitation Data'!$F$31,0,10*ROW('Sanitation Data'!F149))="","",OFFSET('Sanitation Data'!$F$31,0,10*ROW('Sanitation Data'!F149)))</f>
        <v/>
      </c>
      <c r="CY155" s="369" t="str">
        <f ca="1">+IF(OFFSET('Sanitation Data'!$F$32,0,10*ROW('Sanitation Data'!F149))="","",OFFSET('Sanitation Data'!$F$32,0,10*ROW('Sanitation Data'!F149)))</f>
        <v/>
      </c>
      <c r="CZ155" s="369" t="str">
        <f ca="1">+IF(OFFSET('Sanitation Data'!$G$28,0,10*ROW('Sanitation Data'!G149))="","",OFFSET('Sanitation Data'!$G$28,0,10*ROW('Sanitation Data'!G149)))</f>
        <v/>
      </c>
      <c r="DA155" s="369" t="str">
        <f ca="1">+IF(OFFSET('Sanitation Data'!$G$29,0,10*ROW('Sanitation Data'!G149))="","",OFFSET('Sanitation Data'!$G$29,0,10*ROW('Sanitation Data'!G149)))</f>
        <v/>
      </c>
      <c r="DB155" s="369" t="str">
        <f ca="1">+IF(OFFSET('Sanitation Data'!$G$30,0,10*ROW('Sanitation Data'!G149))="","",OFFSET('Sanitation Data'!$G$30,0,10*ROW('Sanitation Data'!G149)))</f>
        <v/>
      </c>
      <c r="DC155" s="369" t="str">
        <f ca="1">+IF(OFFSET('Sanitation Data'!$G$31,0,10*ROW('Sanitation Data'!G149))="","",OFFSET('Sanitation Data'!$G$31,0,10*ROW('Sanitation Data'!G149)))</f>
        <v/>
      </c>
      <c r="DD155" s="369" t="str">
        <f ca="1">+IF(OFFSET('Sanitation Data'!$G$32,0,10*ROW('Sanitation Data'!G149))="","",OFFSET('Sanitation Data'!$G$32,0,10*ROW('Sanitation Data'!G149)))</f>
        <v/>
      </c>
      <c r="DE155" s="369" t="str">
        <f ca="1">+IF(OFFSET('Sanitation Data'!$H$28,0,10*ROW('Sanitation Data'!H149))="","",OFFSET('Sanitation Data'!$H$28,0,10*ROW('Sanitation Data'!H149)))</f>
        <v/>
      </c>
      <c r="DF155" s="369" t="str">
        <f ca="1">+IF(OFFSET('Sanitation Data'!$H$29,0,10*ROW('Sanitation Data'!H149))="","",OFFSET('Sanitation Data'!$H$29,0,10*ROW('Sanitation Data'!H149)))</f>
        <v/>
      </c>
      <c r="DG155" s="369" t="str">
        <f ca="1">+IF(OFFSET('Sanitation Data'!$H$30,0,10*ROW('Sanitation Data'!H149))="","",OFFSET('Sanitation Data'!$H$30,0,10*ROW('Sanitation Data'!H149)))</f>
        <v/>
      </c>
      <c r="DH155" s="369" t="str">
        <f ca="1">+IF(OFFSET('Sanitation Data'!$H$31,0,10*ROW('Sanitation Data'!H149))="","",OFFSET('Sanitation Data'!$H$31,0,10*ROW('Sanitation Data'!H149)))</f>
        <v/>
      </c>
      <c r="DI155" s="369" t="str">
        <f ca="1">+IF(OFFSET('Sanitation Data'!$H$32,0,10*ROW('Sanitation Data'!H149))="","",OFFSET('Sanitation Data'!$H$32,0,10*ROW('Sanitation Data'!H149)))</f>
        <v/>
      </c>
      <c r="DJ155" s="369" t="str">
        <f ca="1">+IF(OFFSET('Sanitation Data'!$I$28,0,10*ROW('Sanitation Data'!I149))="","",OFFSET('Sanitation Data'!$I$28,0,10*ROW('Sanitation Data'!I149)))</f>
        <v/>
      </c>
      <c r="DK155" s="369" t="str">
        <f ca="1">+IF(OFFSET('Sanitation Data'!$I$29,0,10*ROW('Sanitation Data'!I149))="","",OFFSET('Sanitation Data'!$I$29,0,10*ROW('Sanitation Data'!I149)))</f>
        <v/>
      </c>
      <c r="DL155" s="369" t="str">
        <f ca="1">+IF(OFFSET('Sanitation Data'!$I$30,0,10*ROW('Sanitation Data'!I149))="","",OFFSET('Sanitation Data'!$I$30,0,10*ROW('Sanitation Data'!I149)))</f>
        <v/>
      </c>
      <c r="DM155" s="369" t="str">
        <f ca="1">+IF(OFFSET('Sanitation Data'!$I$31,0,10*ROW('Sanitation Data'!I149))="","",OFFSET('Sanitation Data'!$I$31,0,10*ROW('Sanitation Data'!I149)))</f>
        <v/>
      </c>
      <c r="DN155" s="369" t="str">
        <f ca="1">+IF(OFFSET('Sanitation Data'!$I$32,0,10*ROW('Sanitation Data'!I149))="","",OFFSET('Sanitation Data'!$I$32,0,10*ROW('Sanitation Data'!I149)))</f>
        <v/>
      </c>
      <c r="DO155" s="369" t="str">
        <f ca="1">+IF(OFFSET('Hygiene Data'!$D$11,0,10*ROW('Hygiene Data'!D149))="","",OFFSET('Hygiene Data'!$D$11,0,10*ROW('Hygiene Data'!D149)))</f>
        <v/>
      </c>
      <c r="DP155" s="369" t="str">
        <f ca="1">+IF(OFFSET('Hygiene Data'!$D$12,0,10*ROW('Hygiene Data'!D149))="","",OFFSET('Hygiene Data'!$D$12,0,10*ROW('Hygiene Data'!D149)))</f>
        <v/>
      </c>
      <c r="DQ155" s="369" t="str">
        <f ca="1">+IF(OFFSET('Hygiene Data'!$D$13,0,10*ROW('Hygiene Data'!D149))="","",OFFSET('Hygiene Data'!$D$13,0,10*ROW('Hygiene Data'!D149)))</f>
        <v/>
      </c>
      <c r="DR155" s="369" t="str">
        <f ca="1">+IF(OFFSET('Hygiene Data'!$E$11,0,10*ROW('Hygiene Data'!E149))="","",OFFSET('Hygiene Data'!$E$11,0,10*ROW('Hygiene Data'!E149)))</f>
        <v/>
      </c>
      <c r="DS155" s="369" t="str">
        <f ca="1">+IF(OFFSET('Hygiene Data'!$E$12,0,10*ROW('Hygiene Data'!E149))="","",OFFSET('Hygiene Data'!$E$12,0,10*ROW('Hygiene Data'!E149)))</f>
        <v/>
      </c>
      <c r="DT155" s="369" t="str">
        <f ca="1">+IF(OFFSET('Hygiene Data'!$E$13,0,10*ROW('Hygiene Data'!E149))="","",OFFSET('Hygiene Data'!$E$13,0,10*ROW('Hygiene Data'!E149)))</f>
        <v/>
      </c>
      <c r="DU155" s="369" t="str">
        <f ca="1">+IF(OFFSET('Hygiene Data'!$F$11,0,10*ROW('Hygiene Data'!F149))="","",OFFSET('Hygiene Data'!$F$11,0,10*ROW('Hygiene Data'!F149)))</f>
        <v/>
      </c>
      <c r="DV155" s="369" t="str">
        <f ca="1">+IF(OFFSET('Hygiene Data'!$F$12,0,10*ROW('Hygiene Data'!F149))="","",OFFSET('Hygiene Data'!$F$12,0,10*ROW('Hygiene Data'!F149)))</f>
        <v/>
      </c>
      <c r="DW155" s="369" t="str">
        <f ca="1">+IF(OFFSET('Hygiene Data'!$F$13,0,10*ROW('Hygiene Data'!F149))="","",OFFSET('Hygiene Data'!$F$13,0,10*ROW('Hygiene Data'!F149)))</f>
        <v/>
      </c>
      <c r="DX155" s="369" t="str">
        <f ca="1">+IF(OFFSET('Hygiene Data'!$G$11,0,10*ROW('Hygiene Data'!G149))="","",OFFSET('Hygiene Data'!$G$11,0,10*ROW('Hygiene Data'!G149)))</f>
        <v/>
      </c>
      <c r="DY155" s="369" t="str">
        <f ca="1">+IF(OFFSET('Hygiene Data'!$G$12,0,10*ROW('Hygiene Data'!G149))="","",OFFSET('Hygiene Data'!$G$12,0,10*ROW('Hygiene Data'!G149)))</f>
        <v/>
      </c>
      <c r="DZ155" s="369" t="str">
        <f ca="1">+IF(OFFSET('Hygiene Data'!$G$13,0,10*ROW('Hygiene Data'!G149))="","",OFFSET('Hygiene Data'!$G$13,0,10*ROW('Hygiene Data'!G149)))</f>
        <v/>
      </c>
      <c r="EA155" s="369" t="str">
        <f ca="1">+IF(OFFSET('Hygiene Data'!$H$11,0,10*ROW('Hygiene Data'!H149))="","",OFFSET('Hygiene Data'!$H$11,0,10*ROW('Hygiene Data'!H149)))</f>
        <v/>
      </c>
      <c r="EB155" s="369" t="str">
        <f ca="1">+IF(OFFSET('Hygiene Data'!$H$12,0,10*ROW('Hygiene Data'!H149))="","",OFFSET('Hygiene Data'!$H$12,0,10*ROW('Hygiene Data'!H149)))</f>
        <v/>
      </c>
      <c r="EC155" s="369" t="str">
        <f ca="1">+IF(OFFSET('Hygiene Data'!$H$13,0,10*ROW('Hygiene Data'!H149))="","",OFFSET('Hygiene Data'!$H$13,0,10*ROW('Hygiene Data'!H149)))</f>
        <v/>
      </c>
      <c r="ED155" s="369" t="str">
        <f ca="1">+IF(OFFSET('Hygiene Data'!$I$11,0,10*ROW('Hygiene Data'!I149))="","",OFFSET('Hygiene Data'!$I$11,0,10*ROW('Hygiene Data'!I149)))</f>
        <v/>
      </c>
      <c r="EE155" s="369" t="str">
        <f ca="1">+IF(OFFSET('Hygiene Data'!$I$12,0,10*ROW('Hygiene Data'!I149))="","",OFFSET('Hygiene Data'!$I$12,0,10*ROW('Hygiene Data'!I149)))</f>
        <v/>
      </c>
      <c r="EF155" s="369" t="str">
        <f ca="1">+IF(OFFSET('Hygiene Data'!$I$13,0,10*ROW('Hygiene Data'!I149))="","",OFFSET('Hygiene Data'!$I$13,0,10*ROW('Hygiene Data'!I149)))</f>
        <v/>
      </c>
    </row>
    <row r="156" spans="1:136" x14ac:dyDescent="0.25">
      <c r="A156" s="478" t="str">
        <f ca="1">+IF(OFFSET('Water Data'!$B$2,0,10*ROW('Water Data'!E150))="","",OFFSET('Water Data'!$B$2,0,10*ROW('Water Data'!E150)))</f>
        <v/>
      </c>
      <c r="B156" s="47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5" t="str">
        <f t="shared" ca="1" si="2"/>
        <v/>
      </c>
      <c r="D156" s="50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9" t="str">
        <f ca="1">+IF(OFFSET('Water Data'!$D$27,0,10*ROW('Water Data'!D150))="","",OFFSET('Water Data'!$D$27,0,10*ROW('Water Data'!D150)))</f>
        <v/>
      </c>
      <c r="BT156" s="369" t="str">
        <f ca="1">+IF(OFFSET('Water Data'!$D$28,0,10*ROW('Water Data'!D150))="","",OFFSET('Water Data'!$D$28,0,10*ROW('Water Data'!D150)))</f>
        <v/>
      </c>
      <c r="BU156" s="369" t="str">
        <f ca="1">+IF(OFFSET('Water Data'!$D$29,0,10*ROW('Water Data'!D150))="","",OFFSET('Water Data'!$D$29,0,10*ROW('Water Data'!D150)))</f>
        <v/>
      </c>
      <c r="BV156" s="369" t="str">
        <f ca="1">+IF(OFFSET('Water Data'!$E$27,0,10*ROW('Water Data'!E150))="","",OFFSET('Water Data'!$E$27,0,10*ROW('Water Data'!E150)))</f>
        <v/>
      </c>
      <c r="BW156" s="369" t="str">
        <f ca="1">+IF(OFFSET('Water Data'!$E$28,0,10*ROW('Water Data'!E150))="","",OFFSET('Water Data'!$E$28,0,10*ROW('Water Data'!E150)))</f>
        <v/>
      </c>
      <c r="BX156" s="369" t="str">
        <f ca="1">+IF(OFFSET('Water Data'!$E$29,0,10*ROW('Water Data'!E150))="","",OFFSET('Water Data'!$E$29,0,10*ROW('Water Data'!E150)))</f>
        <v/>
      </c>
      <c r="BY156" s="369" t="str">
        <f ca="1">+IF(OFFSET('Water Data'!$F$27,0,10*ROW('Water Data'!F150))="","",OFFSET('Water Data'!$F$27,0,10*ROW('Water Data'!F150)))</f>
        <v/>
      </c>
      <c r="BZ156" s="369" t="str">
        <f ca="1">+IF(OFFSET('Water Data'!$F$28,0,10*ROW('Water Data'!F150))="","",OFFSET('Water Data'!$F$28,0,10*ROW('Water Data'!F150)))</f>
        <v/>
      </c>
      <c r="CA156" s="369" t="str">
        <f ca="1">+IF(OFFSET('Water Data'!$F$29,0,10*ROW('Water Data'!F150))="","",OFFSET('Water Data'!$F$29,0,10*ROW('Water Data'!F150)))</f>
        <v/>
      </c>
      <c r="CB156" s="369" t="str">
        <f ca="1">+IF(OFFSET('Water Data'!$G$27,0,10*ROW('Water Data'!G150))="","",OFFSET('Water Data'!$G$27,0,10*ROW('Water Data'!G150)))</f>
        <v/>
      </c>
      <c r="CC156" s="369" t="str">
        <f ca="1">+IF(OFFSET('Water Data'!$G$28,0,10*ROW('Water Data'!G150))="","",OFFSET('Water Data'!$G$28,0,10*ROW('Water Data'!G150)))</f>
        <v/>
      </c>
      <c r="CD156" s="369" t="str">
        <f ca="1">+IF(OFFSET('Water Data'!$G$29,0,10*ROW('Water Data'!G150))="","",OFFSET('Water Data'!$G$29,0,10*ROW('Water Data'!G150)))</f>
        <v/>
      </c>
      <c r="CE156" s="369" t="str">
        <f ca="1">+IF(OFFSET('Water Data'!$H$27,0,10*ROW('Water Data'!H150))="","",OFFSET('Water Data'!$H$27,0,10*ROW('Water Data'!H150)))</f>
        <v/>
      </c>
      <c r="CF156" s="369" t="str">
        <f ca="1">+IF(OFFSET('Water Data'!$H$28,0,10*ROW('Water Data'!H150))="","",OFFSET('Water Data'!$H$28,0,10*ROW('Water Data'!H150)))</f>
        <v/>
      </c>
      <c r="CG156" s="369" t="str">
        <f ca="1">+IF(OFFSET('Water Data'!$H$29,0,10*ROW('Water Data'!H150))="","",OFFSET('Water Data'!$H$29,0,10*ROW('Water Data'!H150)))</f>
        <v/>
      </c>
      <c r="CH156" s="369" t="str">
        <f ca="1">+IF(OFFSET('Water Data'!$I$27,0,10*ROW('Water Data'!I150))="","",OFFSET('Water Data'!$I$27,0,10*ROW('Water Data'!I150)))</f>
        <v/>
      </c>
      <c r="CI156" s="369" t="str">
        <f ca="1">+IF(OFFSET('Water Data'!$I$28,0,10*ROW('Water Data'!I150))="","",OFFSET('Water Data'!$I$28,0,10*ROW('Water Data'!I150)))</f>
        <v/>
      </c>
      <c r="CJ156" s="369" t="str">
        <f ca="1">+IF(OFFSET('Water Data'!$I$29,0,10*ROW('Water Data'!I150))="","",OFFSET('Water Data'!$I$29,0,10*ROW('Water Data'!I150)))</f>
        <v/>
      </c>
      <c r="CK156" s="369" t="str">
        <f ca="1">+IF(OFFSET('Sanitation Data'!$D$28,0,10*ROW('Sanitation Data'!D150))="","",OFFSET('Sanitation Data'!$D$28,0,10*ROW('Sanitation Data'!D150)))</f>
        <v/>
      </c>
      <c r="CL156" s="369" t="str">
        <f ca="1">+IF(OFFSET('Sanitation Data'!$D$29,0,10*ROW('Sanitation Data'!D150))="","",OFFSET('Sanitation Data'!$D$29,0,10*ROW('Sanitation Data'!D150)))</f>
        <v/>
      </c>
      <c r="CM156" s="369" t="str">
        <f ca="1">+IF(OFFSET('Sanitation Data'!$D$30,0,10*ROW('Sanitation Data'!D150))="","",OFFSET('Sanitation Data'!$D$30,0,10*ROW('Sanitation Data'!D150)))</f>
        <v/>
      </c>
      <c r="CN156" s="369" t="str">
        <f ca="1">+IF(OFFSET('Sanitation Data'!$D$31,0,10*ROW('Sanitation Data'!D150))="","",OFFSET('Sanitation Data'!$D$31,0,10*ROW('Sanitation Data'!D150)))</f>
        <v/>
      </c>
      <c r="CO156" s="369" t="str">
        <f ca="1">+IF(OFFSET('Sanitation Data'!$D$32,0,10*ROW('Sanitation Data'!D150))="","",OFFSET('Sanitation Data'!$D$32,0,10*ROW('Sanitation Data'!D150)))</f>
        <v/>
      </c>
      <c r="CP156" s="369" t="str">
        <f ca="1">+IF(OFFSET('Sanitation Data'!$E$28,0,10*ROW('Sanitation Data'!E150))="","",OFFSET('Sanitation Data'!$E$28,0,10*ROW('Sanitation Data'!E150)))</f>
        <v/>
      </c>
      <c r="CQ156" s="369" t="str">
        <f ca="1">+IF(OFFSET('Sanitation Data'!$E$29,0,10*ROW('Sanitation Data'!E150))="","",OFFSET('Sanitation Data'!$E$29,0,10*ROW('Sanitation Data'!E150)))</f>
        <v/>
      </c>
      <c r="CR156" s="369" t="str">
        <f ca="1">+IF(OFFSET('Sanitation Data'!$E$30,0,10*ROW('Sanitation Data'!E150))="","",OFFSET('Sanitation Data'!$E$30,0,10*ROW('Sanitation Data'!E150)))</f>
        <v/>
      </c>
      <c r="CS156" s="369" t="str">
        <f ca="1">+IF(OFFSET('Sanitation Data'!$E$31,0,10*ROW('Sanitation Data'!E150))="","",OFFSET('Sanitation Data'!$E$31,0,10*ROW('Sanitation Data'!E150)))</f>
        <v/>
      </c>
      <c r="CT156" s="369" t="str">
        <f ca="1">+IF(OFFSET('Sanitation Data'!$E$32,0,10*ROW('Sanitation Data'!E150))="","",OFFSET('Sanitation Data'!$E$32,0,10*ROW('Sanitation Data'!E150)))</f>
        <v/>
      </c>
      <c r="CU156" s="369" t="str">
        <f ca="1">+IF(OFFSET('Sanitation Data'!$F$28,0,10*ROW('Sanitation Data'!F150))="","",OFFSET('Sanitation Data'!$F$28,0,10*ROW('Sanitation Data'!F150)))</f>
        <v/>
      </c>
      <c r="CV156" s="369" t="str">
        <f ca="1">+IF(OFFSET('Sanitation Data'!$F$29,0,10*ROW('Sanitation Data'!F150))="","",OFFSET('Sanitation Data'!$F$29,0,10*ROW('Sanitation Data'!F150)))</f>
        <v/>
      </c>
      <c r="CW156" s="369" t="str">
        <f ca="1">+IF(OFFSET('Sanitation Data'!$F$30,0,10*ROW('Sanitation Data'!F150))="","",OFFSET('Sanitation Data'!$F$30,0,10*ROW('Sanitation Data'!F150)))</f>
        <v/>
      </c>
      <c r="CX156" s="369" t="str">
        <f ca="1">+IF(OFFSET('Sanitation Data'!$F$31,0,10*ROW('Sanitation Data'!F150))="","",OFFSET('Sanitation Data'!$F$31,0,10*ROW('Sanitation Data'!F150)))</f>
        <v/>
      </c>
      <c r="CY156" s="369" t="str">
        <f ca="1">+IF(OFFSET('Sanitation Data'!$F$32,0,10*ROW('Sanitation Data'!F150))="","",OFFSET('Sanitation Data'!$F$32,0,10*ROW('Sanitation Data'!F150)))</f>
        <v/>
      </c>
      <c r="CZ156" s="369" t="str">
        <f ca="1">+IF(OFFSET('Sanitation Data'!$G$28,0,10*ROW('Sanitation Data'!G150))="","",OFFSET('Sanitation Data'!$G$28,0,10*ROW('Sanitation Data'!G150)))</f>
        <v/>
      </c>
      <c r="DA156" s="369" t="str">
        <f ca="1">+IF(OFFSET('Sanitation Data'!$G$29,0,10*ROW('Sanitation Data'!G150))="","",OFFSET('Sanitation Data'!$G$29,0,10*ROW('Sanitation Data'!G150)))</f>
        <v/>
      </c>
      <c r="DB156" s="369" t="str">
        <f ca="1">+IF(OFFSET('Sanitation Data'!$G$30,0,10*ROW('Sanitation Data'!G150))="","",OFFSET('Sanitation Data'!$G$30,0,10*ROW('Sanitation Data'!G150)))</f>
        <v/>
      </c>
      <c r="DC156" s="369" t="str">
        <f ca="1">+IF(OFFSET('Sanitation Data'!$G$31,0,10*ROW('Sanitation Data'!G150))="","",OFFSET('Sanitation Data'!$G$31,0,10*ROW('Sanitation Data'!G150)))</f>
        <v/>
      </c>
      <c r="DD156" s="369" t="str">
        <f ca="1">+IF(OFFSET('Sanitation Data'!$G$32,0,10*ROW('Sanitation Data'!G150))="","",OFFSET('Sanitation Data'!$G$32,0,10*ROW('Sanitation Data'!G150)))</f>
        <v/>
      </c>
      <c r="DE156" s="369" t="str">
        <f ca="1">+IF(OFFSET('Sanitation Data'!$H$28,0,10*ROW('Sanitation Data'!H150))="","",OFFSET('Sanitation Data'!$H$28,0,10*ROW('Sanitation Data'!H150)))</f>
        <v/>
      </c>
      <c r="DF156" s="369" t="str">
        <f ca="1">+IF(OFFSET('Sanitation Data'!$H$29,0,10*ROW('Sanitation Data'!H150))="","",OFFSET('Sanitation Data'!$H$29,0,10*ROW('Sanitation Data'!H150)))</f>
        <v/>
      </c>
      <c r="DG156" s="369" t="str">
        <f ca="1">+IF(OFFSET('Sanitation Data'!$H$30,0,10*ROW('Sanitation Data'!H150))="","",OFFSET('Sanitation Data'!$H$30,0,10*ROW('Sanitation Data'!H150)))</f>
        <v/>
      </c>
      <c r="DH156" s="369" t="str">
        <f ca="1">+IF(OFFSET('Sanitation Data'!$H$31,0,10*ROW('Sanitation Data'!H150))="","",OFFSET('Sanitation Data'!$H$31,0,10*ROW('Sanitation Data'!H150)))</f>
        <v/>
      </c>
      <c r="DI156" s="369" t="str">
        <f ca="1">+IF(OFFSET('Sanitation Data'!$H$32,0,10*ROW('Sanitation Data'!H150))="","",OFFSET('Sanitation Data'!$H$32,0,10*ROW('Sanitation Data'!H150)))</f>
        <v/>
      </c>
      <c r="DJ156" s="369" t="str">
        <f ca="1">+IF(OFFSET('Sanitation Data'!$I$28,0,10*ROW('Sanitation Data'!I150))="","",OFFSET('Sanitation Data'!$I$28,0,10*ROW('Sanitation Data'!I150)))</f>
        <v/>
      </c>
      <c r="DK156" s="369" t="str">
        <f ca="1">+IF(OFFSET('Sanitation Data'!$I$29,0,10*ROW('Sanitation Data'!I150))="","",OFFSET('Sanitation Data'!$I$29,0,10*ROW('Sanitation Data'!I150)))</f>
        <v/>
      </c>
      <c r="DL156" s="369" t="str">
        <f ca="1">+IF(OFFSET('Sanitation Data'!$I$30,0,10*ROW('Sanitation Data'!I150))="","",OFFSET('Sanitation Data'!$I$30,0,10*ROW('Sanitation Data'!I150)))</f>
        <v/>
      </c>
      <c r="DM156" s="369" t="str">
        <f ca="1">+IF(OFFSET('Sanitation Data'!$I$31,0,10*ROW('Sanitation Data'!I150))="","",OFFSET('Sanitation Data'!$I$31,0,10*ROW('Sanitation Data'!I150)))</f>
        <v/>
      </c>
      <c r="DN156" s="369" t="str">
        <f ca="1">+IF(OFFSET('Sanitation Data'!$I$32,0,10*ROW('Sanitation Data'!I150))="","",OFFSET('Sanitation Data'!$I$32,0,10*ROW('Sanitation Data'!I150)))</f>
        <v/>
      </c>
      <c r="DO156" s="369" t="str">
        <f ca="1">+IF(OFFSET('Hygiene Data'!$D$11,0,10*ROW('Hygiene Data'!D150))="","",OFFSET('Hygiene Data'!$D$11,0,10*ROW('Hygiene Data'!D150)))</f>
        <v/>
      </c>
      <c r="DP156" s="369" t="str">
        <f ca="1">+IF(OFFSET('Hygiene Data'!$D$12,0,10*ROW('Hygiene Data'!D150))="","",OFFSET('Hygiene Data'!$D$12,0,10*ROW('Hygiene Data'!D150)))</f>
        <v/>
      </c>
      <c r="DQ156" s="369" t="str">
        <f ca="1">+IF(OFFSET('Hygiene Data'!$D$13,0,10*ROW('Hygiene Data'!D150))="","",OFFSET('Hygiene Data'!$D$13,0,10*ROW('Hygiene Data'!D150)))</f>
        <v/>
      </c>
      <c r="DR156" s="369" t="str">
        <f ca="1">+IF(OFFSET('Hygiene Data'!$E$11,0,10*ROW('Hygiene Data'!E150))="","",OFFSET('Hygiene Data'!$E$11,0,10*ROW('Hygiene Data'!E150)))</f>
        <v/>
      </c>
      <c r="DS156" s="369" t="str">
        <f ca="1">+IF(OFFSET('Hygiene Data'!$E$12,0,10*ROW('Hygiene Data'!E150))="","",OFFSET('Hygiene Data'!$E$12,0,10*ROW('Hygiene Data'!E150)))</f>
        <v/>
      </c>
      <c r="DT156" s="369" t="str">
        <f ca="1">+IF(OFFSET('Hygiene Data'!$E$13,0,10*ROW('Hygiene Data'!E150))="","",OFFSET('Hygiene Data'!$E$13,0,10*ROW('Hygiene Data'!E150)))</f>
        <v/>
      </c>
      <c r="DU156" s="369" t="str">
        <f ca="1">+IF(OFFSET('Hygiene Data'!$F$11,0,10*ROW('Hygiene Data'!F150))="","",OFFSET('Hygiene Data'!$F$11,0,10*ROW('Hygiene Data'!F150)))</f>
        <v/>
      </c>
      <c r="DV156" s="369" t="str">
        <f ca="1">+IF(OFFSET('Hygiene Data'!$F$12,0,10*ROW('Hygiene Data'!F150))="","",OFFSET('Hygiene Data'!$F$12,0,10*ROW('Hygiene Data'!F150)))</f>
        <v/>
      </c>
      <c r="DW156" s="369" t="str">
        <f ca="1">+IF(OFFSET('Hygiene Data'!$F$13,0,10*ROW('Hygiene Data'!F150))="","",OFFSET('Hygiene Data'!$F$13,0,10*ROW('Hygiene Data'!F150)))</f>
        <v/>
      </c>
      <c r="DX156" s="369" t="str">
        <f ca="1">+IF(OFFSET('Hygiene Data'!$G$11,0,10*ROW('Hygiene Data'!G150))="","",OFFSET('Hygiene Data'!$G$11,0,10*ROW('Hygiene Data'!G150)))</f>
        <v/>
      </c>
      <c r="DY156" s="369" t="str">
        <f ca="1">+IF(OFFSET('Hygiene Data'!$G$12,0,10*ROW('Hygiene Data'!G150))="","",OFFSET('Hygiene Data'!$G$12,0,10*ROW('Hygiene Data'!G150)))</f>
        <v/>
      </c>
      <c r="DZ156" s="369" t="str">
        <f ca="1">+IF(OFFSET('Hygiene Data'!$G$13,0,10*ROW('Hygiene Data'!G150))="","",OFFSET('Hygiene Data'!$G$13,0,10*ROW('Hygiene Data'!G150)))</f>
        <v/>
      </c>
      <c r="EA156" s="369" t="str">
        <f ca="1">+IF(OFFSET('Hygiene Data'!$H$11,0,10*ROW('Hygiene Data'!H150))="","",OFFSET('Hygiene Data'!$H$11,0,10*ROW('Hygiene Data'!H150)))</f>
        <v/>
      </c>
      <c r="EB156" s="369" t="str">
        <f ca="1">+IF(OFFSET('Hygiene Data'!$H$12,0,10*ROW('Hygiene Data'!H150))="","",OFFSET('Hygiene Data'!$H$12,0,10*ROW('Hygiene Data'!H150)))</f>
        <v/>
      </c>
      <c r="EC156" s="369" t="str">
        <f ca="1">+IF(OFFSET('Hygiene Data'!$H$13,0,10*ROW('Hygiene Data'!H150))="","",OFFSET('Hygiene Data'!$H$13,0,10*ROW('Hygiene Data'!H150)))</f>
        <v/>
      </c>
      <c r="ED156" s="369" t="str">
        <f ca="1">+IF(OFFSET('Hygiene Data'!$I$11,0,10*ROW('Hygiene Data'!I150))="","",OFFSET('Hygiene Data'!$I$11,0,10*ROW('Hygiene Data'!I150)))</f>
        <v/>
      </c>
      <c r="EE156" s="369" t="str">
        <f ca="1">+IF(OFFSET('Hygiene Data'!$I$12,0,10*ROW('Hygiene Data'!I150))="","",OFFSET('Hygiene Data'!$I$12,0,10*ROW('Hygiene Data'!I150)))</f>
        <v/>
      </c>
      <c r="EF156" s="369" t="str">
        <f ca="1">+IF(OFFSET('Hygiene Data'!$I$13,0,10*ROW('Hygiene Data'!I150))="","",OFFSET('Hygiene Data'!$I$13,0,10*ROW('Hygiene Data'!I150)))</f>
        <v/>
      </c>
    </row>
    <row r="157" spans="1:136" x14ac:dyDescent="0.25">
      <c r="A157" s="478" t="str">
        <f ca="1">+IF(OFFSET('Water Data'!$B$2,0,10*ROW('Water Data'!E151))="","",OFFSET('Water Data'!$B$2,0,10*ROW('Water Data'!E151)))</f>
        <v/>
      </c>
      <c r="B157" s="47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5" t="str">
        <f t="shared" ca="1" si="2"/>
        <v/>
      </c>
      <c r="D157" s="50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9" t="str">
        <f ca="1">+IF(OFFSET('Water Data'!$D$27,0,10*ROW('Water Data'!D151))="","",OFFSET('Water Data'!$D$27,0,10*ROW('Water Data'!D151)))</f>
        <v/>
      </c>
      <c r="BT157" s="369" t="str">
        <f ca="1">+IF(OFFSET('Water Data'!$D$28,0,10*ROW('Water Data'!D151))="","",OFFSET('Water Data'!$D$28,0,10*ROW('Water Data'!D151)))</f>
        <v/>
      </c>
      <c r="BU157" s="369" t="str">
        <f ca="1">+IF(OFFSET('Water Data'!$D$29,0,10*ROW('Water Data'!D151))="","",OFFSET('Water Data'!$D$29,0,10*ROW('Water Data'!D151)))</f>
        <v/>
      </c>
      <c r="BV157" s="369" t="str">
        <f ca="1">+IF(OFFSET('Water Data'!$E$27,0,10*ROW('Water Data'!E151))="","",OFFSET('Water Data'!$E$27,0,10*ROW('Water Data'!E151)))</f>
        <v/>
      </c>
      <c r="BW157" s="369" t="str">
        <f ca="1">+IF(OFFSET('Water Data'!$E$28,0,10*ROW('Water Data'!E151))="","",OFFSET('Water Data'!$E$28,0,10*ROW('Water Data'!E151)))</f>
        <v/>
      </c>
      <c r="BX157" s="369" t="str">
        <f ca="1">+IF(OFFSET('Water Data'!$E$29,0,10*ROW('Water Data'!E151))="","",OFFSET('Water Data'!$E$29,0,10*ROW('Water Data'!E151)))</f>
        <v/>
      </c>
      <c r="BY157" s="369" t="str">
        <f ca="1">+IF(OFFSET('Water Data'!$F$27,0,10*ROW('Water Data'!F151))="","",OFFSET('Water Data'!$F$27,0,10*ROW('Water Data'!F151)))</f>
        <v/>
      </c>
      <c r="BZ157" s="369" t="str">
        <f ca="1">+IF(OFFSET('Water Data'!$F$28,0,10*ROW('Water Data'!F151))="","",OFFSET('Water Data'!$F$28,0,10*ROW('Water Data'!F151)))</f>
        <v/>
      </c>
      <c r="CA157" s="369" t="str">
        <f ca="1">+IF(OFFSET('Water Data'!$F$29,0,10*ROW('Water Data'!F151))="","",OFFSET('Water Data'!$F$29,0,10*ROW('Water Data'!F151)))</f>
        <v/>
      </c>
      <c r="CB157" s="369" t="str">
        <f ca="1">+IF(OFFSET('Water Data'!$G$27,0,10*ROW('Water Data'!G151))="","",OFFSET('Water Data'!$G$27,0,10*ROW('Water Data'!G151)))</f>
        <v/>
      </c>
      <c r="CC157" s="369" t="str">
        <f ca="1">+IF(OFFSET('Water Data'!$G$28,0,10*ROW('Water Data'!G151))="","",OFFSET('Water Data'!$G$28,0,10*ROW('Water Data'!G151)))</f>
        <v/>
      </c>
      <c r="CD157" s="369" t="str">
        <f ca="1">+IF(OFFSET('Water Data'!$G$29,0,10*ROW('Water Data'!G151))="","",OFFSET('Water Data'!$G$29,0,10*ROW('Water Data'!G151)))</f>
        <v/>
      </c>
      <c r="CE157" s="369" t="str">
        <f ca="1">+IF(OFFSET('Water Data'!$H$27,0,10*ROW('Water Data'!H151))="","",OFFSET('Water Data'!$H$27,0,10*ROW('Water Data'!H151)))</f>
        <v/>
      </c>
      <c r="CF157" s="369" t="str">
        <f ca="1">+IF(OFFSET('Water Data'!$H$28,0,10*ROW('Water Data'!H151))="","",OFFSET('Water Data'!$H$28,0,10*ROW('Water Data'!H151)))</f>
        <v/>
      </c>
      <c r="CG157" s="369" t="str">
        <f ca="1">+IF(OFFSET('Water Data'!$H$29,0,10*ROW('Water Data'!H151))="","",OFFSET('Water Data'!$H$29,0,10*ROW('Water Data'!H151)))</f>
        <v/>
      </c>
      <c r="CH157" s="369" t="str">
        <f ca="1">+IF(OFFSET('Water Data'!$I$27,0,10*ROW('Water Data'!I151))="","",OFFSET('Water Data'!$I$27,0,10*ROW('Water Data'!I151)))</f>
        <v/>
      </c>
      <c r="CI157" s="369" t="str">
        <f ca="1">+IF(OFFSET('Water Data'!$I$28,0,10*ROW('Water Data'!I151))="","",OFFSET('Water Data'!$I$28,0,10*ROW('Water Data'!I151)))</f>
        <v/>
      </c>
      <c r="CJ157" s="369" t="str">
        <f ca="1">+IF(OFFSET('Water Data'!$I$29,0,10*ROW('Water Data'!I151))="","",OFFSET('Water Data'!$I$29,0,10*ROW('Water Data'!I151)))</f>
        <v/>
      </c>
      <c r="CK157" s="369" t="str">
        <f ca="1">+IF(OFFSET('Sanitation Data'!$D$28,0,10*ROW('Sanitation Data'!D151))="","",OFFSET('Sanitation Data'!$D$28,0,10*ROW('Sanitation Data'!D151)))</f>
        <v/>
      </c>
      <c r="CL157" s="369" t="str">
        <f ca="1">+IF(OFFSET('Sanitation Data'!$D$29,0,10*ROW('Sanitation Data'!D151))="","",OFFSET('Sanitation Data'!$D$29,0,10*ROW('Sanitation Data'!D151)))</f>
        <v/>
      </c>
      <c r="CM157" s="369" t="str">
        <f ca="1">+IF(OFFSET('Sanitation Data'!$D$30,0,10*ROW('Sanitation Data'!D151))="","",OFFSET('Sanitation Data'!$D$30,0,10*ROW('Sanitation Data'!D151)))</f>
        <v/>
      </c>
      <c r="CN157" s="369" t="str">
        <f ca="1">+IF(OFFSET('Sanitation Data'!$D$31,0,10*ROW('Sanitation Data'!D151))="","",OFFSET('Sanitation Data'!$D$31,0,10*ROW('Sanitation Data'!D151)))</f>
        <v/>
      </c>
      <c r="CO157" s="369" t="str">
        <f ca="1">+IF(OFFSET('Sanitation Data'!$D$32,0,10*ROW('Sanitation Data'!D151))="","",OFFSET('Sanitation Data'!$D$32,0,10*ROW('Sanitation Data'!D151)))</f>
        <v/>
      </c>
      <c r="CP157" s="369" t="str">
        <f ca="1">+IF(OFFSET('Sanitation Data'!$E$28,0,10*ROW('Sanitation Data'!E151))="","",OFFSET('Sanitation Data'!$E$28,0,10*ROW('Sanitation Data'!E151)))</f>
        <v/>
      </c>
      <c r="CQ157" s="369" t="str">
        <f ca="1">+IF(OFFSET('Sanitation Data'!$E$29,0,10*ROW('Sanitation Data'!E151))="","",OFFSET('Sanitation Data'!$E$29,0,10*ROW('Sanitation Data'!E151)))</f>
        <v/>
      </c>
      <c r="CR157" s="369" t="str">
        <f ca="1">+IF(OFFSET('Sanitation Data'!$E$30,0,10*ROW('Sanitation Data'!E151))="","",OFFSET('Sanitation Data'!$E$30,0,10*ROW('Sanitation Data'!E151)))</f>
        <v/>
      </c>
      <c r="CS157" s="369" t="str">
        <f ca="1">+IF(OFFSET('Sanitation Data'!$E$31,0,10*ROW('Sanitation Data'!E151))="","",OFFSET('Sanitation Data'!$E$31,0,10*ROW('Sanitation Data'!E151)))</f>
        <v/>
      </c>
      <c r="CT157" s="369" t="str">
        <f ca="1">+IF(OFFSET('Sanitation Data'!$E$32,0,10*ROW('Sanitation Data'!E151))="","",OFFSET('Sanitation Data'!$E$32,0,10*ROW('Sanitation Data'!E151)))</f>
        <v/>
      </c>
      <c r="CU157" s="369" t="str">
        <f ca="1">+IF(OFFSET('Sanitation Data'!$F$28,0,10*ROW('Sanitation Data'!F151))="","",OFFSET('Sanitation Data'!$F$28,0,10*ROW('Sanitation Data'!F151)))</f>
        <v/>
      </c>
      <c r="CV157" s="369" t="str">
        <f ca="1">+IF(OFFSET('Sanitation Data'!$F$29,0,10*ROW('Sanitation Data'!F151))="","",OFFSET('Sanitation Data'!$F$29,0,10*ROW('Sanitation Data'!F151)))</f>
        <v/>
      </c>
      <c r="CW157" s="369" t="str">
        <f ca="1">+IF(OFFSET('Sanitation Data'!$F$30,0,10*ROW('Sanitation Data'!F151))="","",OFFSET('Sanitation Data'!$F$30,0,10*ROW('Sanitation Data'!F151)))</f>
        <v/>
      </c>
      <c r="CX157" s="369" t="str">
        <f ca="1">+IF(OFFSET('Sanitation Data'!$F$31,0,10*ROW('Sanitation Data'!F151))="","",OFFSET('Sanitation Data'!$F$31,0,10*ROW('Sanitation Data'!F151)))</f>
        <v/>
      </c>
      <c r="CY157" s="369" t="str">
        <f ca="1">+IF(OFFSET('Sanitation Data'!$F$32,0,10*ROW('Sanitation Data'!F151))="","",OFFSET('Sanitation Data'!$F$32,0,10*ROW('Sanitation Data'!F151)))</f>
        <v/>
      </c>
      <c r="CZ157" s="369" t="str">
        <f ca="1">+IF(OFFSET('Sanitation Data'!$G$28,0,10*ROW('Sanitation Data'!G151))="","",OFFSET('Sanitation Data'!$G$28,0,10*ROW('Sanitation Data'!G151)))</f>
        <v/>
      </c>
      <c r="DA157" s="369" t="str">
        <f ca="1">+IF(OFFSET('Sanitation Data'!$G$29,0,10*ROW('Sanitation Data'!G151))="","",OFFSET('Sanitation Data'!$G$29,0,10*ROW('Sanitation Data'!G151)))</f>
        <v/>
      </c>
      <c r="DB157" s="369" t="str">
        <f ca="1">+IF(OFFSET('Sanitation Data'!$G$30,0,10*ROW('Sanitation Data'!G151))="","",OFFSET('Sanitation Data'!$G$30,0,10*ROW('Sanitation Data'!G151)))</f>
        <v/>
      </c>
      <c r="DC157" s="369" t="str">
        <f ca="1">+IF(OFFSET('Sanitation Data'!$G$31,0,10*ROW('Sanitation Data'!G151))="","",OFFSET('Sanitation Data'!$G$31,0,10*ROW('Sanitation Data'!G151)))</f>
        <v/>
      </c>
      <c r="DD157" s="369" t="str">
        <f ca="1">+IF(OFFSET('Sanitation Data'!$G$32,0,10*ROW('Sanitation Data'!G151))="","",OFFSET('Sanitation Data'!$G$32,0,10*ROW('Sanitation Data'!G151)))</f>
        <v/>
      </c>
      <c r="DE157" s="369" t="str">
        <f ca="1">+IF(OFFSET('Sanitation Data'!$H$28,0,10*ROW('Sanitation Data'!H151))="","",OFFSET('Sanitation Data'!$H$28,0,10*ROW('Sanitation Data'!H151)))</f>
        <v/>
      </c>
      <c r="DF157" s="369" t="str">
        <f ca="1">+IF(OFFSET('Sanitation Data'!$H$29,0,10*ROW('Sanitation Data'!H151))="","",OFFSET('Sanitation Data'!$H$29,0,10*ROW('Sanitation Data'!H151)))</f>
        <v/>
      </c>
      <c r="DG157" s="369" t="str">
        <f ca="1">+IF(OFFSET('Sanitation Data'!$H$30,0,10*ROW('Sanitation Data'!H151))="","",OFFSET('Sanitation Data'!$H$30,0,10*ROW('Sanitation Data'!H151)))</f>
        <v/>
      </c>
      <c r="DH157" s="369" t="str">
        <f ca="1">+IF(OFFSET('Sanitation Data'!$H$31,0,10*ROW('Sanitation Data'!H151))="","",OFFSET('Sanitation Data'!$H$31,0,10*ROW('Sanitation Data'!H151)))</f>
        <v/>
      </c>
      <c r="DI157" s="369" t="str">
        <f ca="1">+IF(OFFSET('Sanitation Data'!$H$32,0,10*ROW('Sanitation Data'!H151))="","",OFFSET('Sanitation Data'!$H$32,0,10*ROW('Sanitation Data'!H151)))</f>
        <v/>
      </c>
      <c r="DJ157" s="369" t="str">
        <f ca="1">+IF(OFFSET('Sanitation Data'!$I$28,0,10*ROW('Sanitation Data'!I151))="","",OFFSET('Sanitation Data'!$I$28,0,10*ROW('Sanitation Data'!I151)))</f>
        <v/>
      </c>
      <c r="DK157" s="369" t="str">
        <f ca="1">+IF(OFFSET('Sanitation Data'!$I$29,0,10*ROW('Sanitation Data'!I151))="","",OFFSET('Sanitation Data'!$I$29,0,10*ROW('Sanitation Data'!I151)))</f>
        <v/>
      </c>
      <c r="DL157" s="369" t="str">
        <f ca="1">+IF(OFFSET('Sanitation Data'!$I$30,0,10*ROW('Sanitation Data'!I151))="","",OFFSET('Sanitation Data'!$I$30,0,10*ROW('Sanitation Data'!I151)))</f>
        <v/>
      </c>
      <c r="DM157" s="369" t="str">
        <f ca="1">+IF(OFFSET('Sanitation Data'!$I$31,0,10*ROW('Sanitation Data'!I151))="","",OFFSET('Sanitation Data'!$I$31,0,10*ROW('Sanitation Data'!I151)))</f>
        <v/>
      </c>
      <c r="DN157" s="369" t="str">
        <f ca="1">+IF(OFFSET('Sanitation Data'!$I$32,0,10*ROW('Sanitation Data'!I151))="","",OFFSET('Sanitation Data'!$I$32,0,10*ROW('Sanitation Data'!I151)))</f>
        <v/>
      </c>
      <c r="DO157" s="369" t="str">
        <f ca="1">+IF(OFFSET('Hygiene Data'!$D$11,0,10*ROW('Hygiene Data'!D151))="","",OFFSET('Hygiene Data'!$D$11,0,10*ROW('Hygiene Data'!D151)))</f>
        <v/>
      </c>
      <c r="DP157" s="369" t="str">
        <f ca="1">+IF(OFFSET('Hygiene Data'!$D$12,0,10*ROW('Hygiene Data'!D151))="","",OFFSET('Hygiene Data'!$D$12,0,10*ROW('Hygiene Data'!D151)))</f>
        <v/>
      </c>
      <c r="DQ157" s="369" t="str">
        <f ca="1">+IF(OFFSET('Hygiene Data'!$D$13,0,10*ROW('Hygiene Data'!D151))="","",OFFSET('Hygiene Data'!$D$13,0,10*ROW('Hygiene Data'!D151)))</f>
        <v/>
      </c>
      <c r="DR157" s="369" t="str">
        <f ca="1">+IF(OFFSET('Hygiene Data'!$E$11,0,10*ROW('Hygiene Data'!E151))="","",OFFSET('Hygiene Data'!$E$11,0,10*ROW('Hygiene Data'!E151)))</f>
        <v/>
      </c>
      <c r="DS157" s="369" t="str">
        <f ca="1">+IF(OFFSET('Hygiene Data'!$E$12,0,10*ROW('Hygiene Data'!E151))="","",OFFSET('Hygiene Data'!$E$12,0,10*ROW('Hygiene Data'!E151)))</f>
        <v/>
      </c>
      <c r="DT157" s="369" t="str">
        <f ca="1">+IF(OFFSET('Hygiene Data'!$E$13,0,10*ROW('Hygiene Data'!E151))="","",OFFSET('Hygiene Data'!$E$13,0,10*ROW('Hygiene Data'!E151)))</f>
        <v/>
      </c>
      <c r="DU157" s="369" t="str">
        <f ca="1">+IF(OFFSET('Hygiene Data'!$F$11,0,10*ROW('Hygiene Data'!F151))="","",OFFSET('Hygiene Data'!$F$11,0,10*ROW('Hygiene Data'!F151)))</f>
        <v/>
      </c>
      <c r="DV157" s="369" t="str">
        <f ca="1">+IF(OFFSET('Hygiene Data'!$F$12,0,10*ROW('Hygiene Data'!F151))="","",OFFSET('Hygiene Data'!$F$12,0,10*ROW('Hygiene Data'!F151)))</f>
        <v/>
      </c>
      <c r="DW157" s="369" t="str">
        <f ca="1">+IF(OFFSET('Hygiene Data'!$F$13,0,10*ROW('Hygiene Data'!F151))="","",OFFSET('Hygiene Data'!$F$13,0,10*ROW('Hygiene Data'!F151)))</f>
        <v/>
      </c>
      <c r="DX157" s="369" t="str">
        <f ca="1">+IF(OFFSET('Hygiene Data'!$G$11,0,10*ROW('Hygiene Data'!G151))="","",OFFSET('Hygiene Data'!$G$11,0,10*ROW('Hygiene Data'!G151)))</f>
        <v/>
      </c>
      <c r="DY157" s="369" t="str">
        <f ca="1">+IF(OFFSET('Hygiene Data'!$G$12,0,10*ROW('Hygiene Data'!G151))="","",OFFSET('Hygiene Data'!$G$12,0,10*ROW('Hygiene Data'!G151)))</f>
        <v/>
      </c>
      <c r="DZ157" s="369" t="str">
        <f ca="1">+IF(OFFSET('Hygiene Data'!$G$13,0,10*ROW('Hygiene Data'!G151))="","",OFFSET('Hygiene Data'!$G$13,0,10*ROW('Hygiene Data'!G151)))</f>
        <v/>
      </c>
      <c r="EA157" s="369" t="str">
        <f ca="1">+IF(OFFSET('Hygiene Data'!$H$11,0,10*ROW('Hygiene Data'!H151))="","",OFFSET('Hygiene Data'!$H$11,0,10*ROW('Hygiene Data'!H151)))</f>
        <v/>
      </c>
      <c r="EB157" s="369" t="str">
        <f ca="1">+IF(OFFSET('Hygiene Data'!$H$12,0,10*ROW('Hygiene Data'!H151))="","",OFFSET('Hygiene Data'!$H$12,0,10*ROW('Hygiene Data'!H151)))</f>
        <v/>
      </c>
      <c r="EC157" s="369" t="str">
        <f ca="1">+IF(OFFSET('Hygiene Data'!$H$13,0,10*ROW('Hygiene Data'!H151))="","",OFFSET('Hygiene Data'!$H$13,0,10*ROW('Hygiene Data'!H151)))</f>
        <v/>
      </c>
      <c r="ED157" s="369" t="str">
        <f ca="1">+IF(OFFSET('Hygiene Data'!$I$11,0,10*ROW('Hygiene Data'!I151))="","",OFFSET('Hygiene Data'!$I$11,0,10*ROW('Hygiene Data'!I151)))</f>
        <v/>
      </c>
      <c r="EE157" s="369" t="str">
        <f ca="1">+IF(OFFSET('Hygiene Data'!$I$12,0,10*ROW('Hygiene Data'!I151))="","",OFFSET('Hygiene Data'!$I$12,0,10*ROW('Hygiene Data'!I151)))</f>
        <v/>
      </c>
      <c r="EF157" s="369" t="str">
        <f ca="1">+IF(OFFSET('Hygiene Data'!$I$13,0,10*ROW('Hygiene Data'!I151))="","",OFFSET('Hygiene Data'!$I$13,0,10*ROW('Hygiene Data'!I151)))</f>
        <v/>
      </c>
    </row>
    <row r="158" spans="1:136" x14ac:dyDescent="0.25">
      <c r="A158" s="478" t="str">
        <f ca="1">+IF(OFFSET('Water Data'!$B$2,0,10*ROW('Water Data'!E152))="","",OFFSET('Water Data'!$B$2,0,10*ROW('Water Data'!E152)))</f>
        <v/>
      </c>
      <c r="B158" s="47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5" t="str">
        <f t="shared" ca="1" si="2"/>
        <v/>
      </c>
      <c r="D158" s="50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9" t="str">
        <f ca="1">+IF(OFFSET('Water Data'!$D$27,0,10*ROW('Water Data'!D152))="","",OFFSET('Water Data'!$D$27,0,10*ROW('Water Data'!D152)))</f>
        <v/>
      </c>
      <c r="BT158" s="369" t="str">
        <f ca="1">+IF(OFFSET('Water Data'!$D$28,0,10*ROW('Water Data'!D152))="","",OFFSET('Water Data'!$D$28,0,10*ROW('Water Data'!D152)))</f>
        <v/>
      </c>
      <c r="BU158" s="369" t="str">
        <f ca="1">+IF(OFFSET('Water Data'!$D$29,0,10*ROW('Water Data'!D152))="","",OFFSET('Water Data'!$D$29,0,10*ROW('Water Data'!D152)))</f>
        <v/>
      </c>
      <c r="BV158" s="369" t="str">
        <f ca="1">+IF(OFFSET('Water Data'!$E$27,0,10*ROW('Water Data'!E152))="","",OFFSET('Water Data'!$E$27,0,10*ROW('Water Data'!E152)))</f>
        <v/>
      </c>
      <c r="BW158" s="369" t="str">
        <f ca="1">+IF(OFFSET('Water Data'!$E$28,0,10*ROW('Water Data'!E152))="","",OFFSET('Water Data'!$E$28,0,10*ROW('Water Data'!E152)))</f>
        <v/>
      </c>
      <c r="BX158" s="369" t="str">
        <f ca="1">+IF(OFFSET('Water Data'!$E$29,0,10*ROW('Water Data'!E152))="","",OFFSET('Water Data'!$E$29,0,10*ROW('Water Data'!E152)))</f>
        <v/>
      </c>
      <c r="BY158" s="369" t="str">
        <f ca="1">+IF(OFFSET('Water Data'!$F$27,0,10*ROW('Water Data'!F152))="","",OFFSET('Water Data'!$F$27,0,10*ROW('Water Data'!F152)))</f>
        <v/>
      </c>
      <c r="BZ158" s="369" t="str">
        <f ca="1">+IF(OFFSET('Water Data'!$F$28,0,10*ROW('Water Data'!F152))="","",OFFSET('Water Data'!$F$28,0,10*ROW('Water Data'!F152)))</f>
        <v/>
      </c>
      <c r="CA158" s="369" t="str">
        <f ca="1">+IF(OFFSET('Water Data'!$F$29,0,10*ROW('Water Data'!F152))="","",OFFSET('Water Data'!$F$29,0,10*ROW('Water Data'!F152)))</f>
        <v/>
      </c>
      <c r="CB158" s="369" t="str">
        <f ca="1">+IF(OFFSET('Water Data'!$G$27,0,10*ROW('Water Data'!G152))="","",OFFSET('Water Data'!$G$27,0,10*ROW('Water Data'!G152)))</f>
        <v/>
      </c>
      <c r="CC158" s="369" t="str">
        <f ca="1">+IF(OFFSET('Water Data'!$G$28,0,10*ROW('Water Data'!G152))="","",OFFSET('Water Data'!$G$28,0,10*ROW('Water Data'!G152)))</f>
        <v/>
      </c>
      <c r="CD158" s="369" t="str">
        <f ca="1">+IF(OFFSET('Water Data'!$G$29,0,10*ROW('Water Data'!G152))="","",OFFSET('Water Data'!$G$29,0,10*ROW('Water Data'!G152)))</f>
        <v/>
      </c>
      <c r="CE158" s="369" t="str">
        <f ca="1">+IF(OFFSET('Water Data'!$H$27,0,10*ROW('Water Data'!H152))="","",OFFSET('Water Data'!$H$27,0,10*ROW('Water Data'!H152)))</f>
        <v/>
      </c>
      <c r="CF158" s="369" t="str">
        <f ca="1">+IF(OFFSET('Water Data'!$H$28,0,10*ROW('Water Data'!H152))="","",OFFSET('Water Data'!$H$28,0,10*ROW('Water Data'!H152)))</f>
        <v/>
      </c>
      <c r="CG158" s="369" t="str">
        <f ca="1">+IF(OFFSET('Water Data'!$H$29,0,10*ROW('Water Data'!H152))="","",OFFSET('Water Data'!$H$29,0,10*ROW('Water Data'!H152)))</f>
        <v/>
      </c>
      <c r="CH158" s="369" t="str">
        <f ca="1">+IF(OFFSET('Water Data'!$I$27,0,10*ROW('Water Data'!I152))="","",OFFSET('Water Data'!$I$27,0,10*ROW('Water Data'!I152)))</f>
        <v/>
      </c>
      <c r="CI158" s="369" t="str">
        <f ca="1">+IF(OFFSET('Water Data'!$I$28,0,10*ROW('Water Data'!I152))="","",OFFSET('Water Data'!$I$28,0,10*ROW('Water Data'!I152)))</f>
        <v/>
      </c>
      <c r="CJ158" s="369" t="str">
        <f ca="1">+IF(OFFSET('Water Data'!$I$29,0,10*ROW('Water Data'!I152))="","",OFFSET('Water Data'!$I$29,0,10*ROW('Water Data'!I152)))</f>
        <v/>
      </c>
      <c r="CK158" s="369" t="str">
        <f ca="1">+IF(OFFSET('Sanitation Data'!$D$28,0,10*ROW('Sanitation Data'!D152))="","",OFFSET('Sanitation Data'!$D$28,0,10*ROW('Sanitation Data'!D152)))</f>
        <v/>
      </c>
      <c r="CL158" s="369" t="str">
        <f ca="1">+IF(OFFSET('Sanitation Data'!$D$29,0,10*ROW('Sanitation Data'!D152))="","",OFFSET('Sanitation Data'!$D$29,0,10*ROW('Sanitation Data'!D152)))</f>
        <v/>
      </c>
      <c r="CM158" s="369" t="str">
        <f ca="1">+IF(OFFSET('Sanitation Data'!$D$30,0,10*ROW('Sanitation Data'!D152))="","",OFFSET('Sanitation Data'!$D$30,0,10*ROW('Sanitation Data'!D152)))</f>
        <v/>
      </c>
      <c r="CN158" s="369" t="str">
        <f ca="1">+IF(OFFSET('Sanitation Data'!$D$31,0,10*ROW('Sanitation Data'!D152))="","",OFFSET('Sanitation Data'!$D$31,0,10*ROW('Sanitation Data'!D152)))</f>
        <v/>
      </c>
      <c r="CO158" s="369" t="str">
        <f ca="1">+IF(OFFSET('Sanitation Data'!$D$32,0,10*ROW('Sanitation Data'!D152))="","",OFFSET('Sanitation Data'!$D$32,0,10*ROW('Sanitation Data'!D152)))</f>
        <v/>
      </c>
      <c r="CP158" s="369" t="str">
        <f ca="1">+IF(OFFSET('Sanitation Data'!$E$28,0,10*ROW('Sanitation Data'!E152))="","",OFFSET('Sanitation Data'!$E$28,0,10*ROW('Sanitation Data'!E152)))</f>
        <v/>
      </c>
      <c r="CQ158" s="369" t="str">
        <f ca="1">+IF(OFFSET('Sanitation Data'!$E$29,0,10*ROW('Sanitation Data'!E152))="","",OFFSET('Sanitation Data'!$E$29,0,10*ROW('Sanitation Data'!E152)))</f>
        <v/>
      </c>
      <c r="CR158" s="369" t="str">
        <f ca="1">+IF(OFFSET('Sanitation Data'!$E$30,0,10*ROW('Sanitation Data'!E152))="","",OFFSET('Sanitation Data'!$E$30,0,10*ROW('Sanitation Data'!E152)))</f>
        <v/>
      </c>
      <c r="CS158" s="369" t="str">
        <f ca="1">+IF(OFFSET('Sanitation Data'!$E$31,0,10*ROW('Sanitation Data'!E152))="","",OFFSET('Sanitation Data'!$E$31,0,10*ROW('Sanitation Data'!E152)))</f>
        <v/>
      </c>
      <c r="CT158" s="369" t="str">
        <f ca="1">+IF(OFFSET('Sanitation Data'!$E$32,0,10*ROW('Sanitation Data'!E152))="","",OFFSET('Sanitation Data'!$E$32,0,10*ROW('Sanitation Data'!E152)))</f>
        <v/>
      </c>
      <c r="CU158" s="369" t="str">
        <f ca="1">+IF(OFFSET('Sanitation Data'!$F$28,0,10*ROW('Sanitation Data'!F152))="","",OFFSET('Sanitation Data'!$F$28,0,10*ROW('Sanitation Data'!F152)))</f>
        <v/>
      </c>
      <c r="CV158" s="369" t="str">
        <f ca="1">+IF(OFFSET('Sanitation Data'!$F$29,0,10*ROW('Sanitation Data'!F152))="","",OFFSET('Sanitation Data'!$F$29,0,10*ROW('Sanitation Data'!F152)))</f>
        <v/>
      </c>
      <c r="CW158" s="369" t="str">
        <f ca="1">+IF(OFFSET('Sanitation Data'!$F$30,0,10*ROW('Sanitation Data'!F152))="","",OFFSET('Sanitation Data'!$F$30,0,10*ROW('Sanitation Data'!F152)))</f>
        <v/>
      </c>
      <c r="CX158" s="369" t="str">
        <f ca="1">+IF(OFFSET('Sanitation Data'!$F$31,0,10*ROW('Sanitation Data'!F152))="","",OFFSET('Sanitation Data'!$F$31,0,10*ROW('Sanitation Data'!F152)))</f>
        <v/>
      </c>
      <c r="CY158" s="369" t="str">
        <f ca="1">+IF(OFFSET('Sanitation Data'!$F$32,0,10*ROW('Sanitation Data'!F152))="","",OFFSET('Sanitation Data'!$F$32,0,10*ROW('Sanitation Data'!F152)))</f>
        <v/>
      </c>
      <c r="CZ158" s="369" t="str">
        <f ca="1">+IF(OFFSET('Sanitation Data'!$G$28,0,10*ROW('Sanitation Data'!G152))="","",OFFSET('Sanitation Data'!$G$28,0,10*ROW('Sanitation Data'!G152)))</f>
        <v/>
      </c>
      <c r="DA158" s="369" t="str">
        <f ca="1">+IF(OFFSET('Sanitation Data'!$G$29,0,10*ROW('Sanitation Data'!G152))="","",OFFSET('Sanitation Data'!$G$29,0,10*ROW('Sanitation Data'!G152)))</f>
        <v/>
      </c>
      <c r="DB158" s="369" t="str">
        <f ca="1">+IF(OFFSET('Sanitation Data'!$G$30,0,10*ROW('Sanitation Data'!G152))="","",OFFSET('Sanitation Data'!$G$30,0,10*ROW('Sanitation Data'!G152)))</f>
        <v/>
      </c>
      <c r="DC158" s="369" t="str">
        <f ca="1">+IF(OFFSET('Sanitation Data'!$G$31,0,10*ROW('Sanitation Data'!G152))="","",OFFSET('Sanitation Data'!$G$31,0,10*ROW('Sanitation Data'!G152)))</f>
        <v/>
      </c>
      <c r="DD158" s="369" t="str">
        <f ca="1">+IF(OFFSET('Sanitation Data'!$G$32,0,10*ROW('Sanitation Data'!G152))="","",OFFSET('Sanitation Data'!$G$32,0,10*ROW('Sanitation Data'!G152)))</f>
        <v/>
      </c>
      <c r="DE158" s="369" t="str">
        <f ca="1">+IF(OFFSET('Sanitation Data'!$H$28,0,10*ROW('Sanitation Data'!H152))="","",OFFSET('Sanitation Data'!$H$28,0,10*ROW('Sanitation Data'!H152)))</f>
        <v/>
      </c>
      <c r="DF158" s="369" t="str">
        <f ca="1">+IF(OFFSET('Sanitation Data'!$H$29,0,10*ROW('Sanitation Data'!H152))="","",OFFSET('Sanitation Data'!$H$29,0,10*ROW('Sanitation Data'!H152)))</f>
        <v/>
      </c>
      <c r="DG158" s="369" t="str">
        <f ca="1">+IF(OFFSET('Sanitation Data'!$H$30,0,10*ROW('Sanitation Data'!H152))="","",OFFSET('Sanitation Data'!$H$30,0,10*ROW('Sanitation Data'!H152)))</f>
        <v/>
      </c>
      <c r="DH158" s="369" t="str">
        <f ca="1">+IF(OFFSET('Sanitation Data'!$H$31,0,10*ROW('Sanitation Data'!H152))="","",OFFSET('Sanitation Data'!$H$31,0,10*ROW('Sanitation Data'!H152)))</f>
        <v/>
      </c>
      <c r="DI158" s="369" t="str">
        <f ca="1">+IF(OFFSET('Sanitation Data'!$H$32,0,10*ROW('Sanitation Data'!H152))="","",OFFSET('Sanitation Data'!$H$32,0,10*ROW('Sanitation Data'!H152)))</f>
        <v/>
      </c>
      <c r="DJ158" s="369" t="str">
        <f ca="1">+IF(OFFSET('Sanitation Data'!$I$28,0,10*ROW('Sanitation Data'!I152))="","",OFFSET('Sanitation Data'!$I$28,0,10*ROW('Sanitation Data'!I152)))</f>
        <v/>
      </c>
      <c r="DK158" s="369" t="str">
        <f ca="1">+IF(OFFSET('Sanitation Data'!$I$29,0,10*ROW('Sanitation Data'!I152))="","",OFFSET('Sanitation Data'!$I$29,0,10*ROW('Sanitation Data'!I152)))</f>
        <v/>
      </c>
      <c r="DL158" s="369" t="str">
        <f ca="1">+IF(OFFSET('Sanitation Data'!$I$30,0,10*ROW('Sanitation Data'!I152))="","",OFFSET('Sanitation Data'!$I$30,0,10*ROW('Sanitation Data'!I152)))</f>
        <v/>
      </c>
      <c r="DM158" s="369" t="str">
        <f ca="1">+IF(OFFSET('Sanitation Data'!$I$31,0,10*ROW('Sanitation Data'!I152))="","",OFFSET('Sanitation Data'!$I$31,0,10*ROW('Sanitation Data'!I152)))</f>
        <v/>
      </c>
      <c r="DN158" s="369" t="str">
        <f ca="1">+IF(OFFSET('Sanitation Data'!$I$32,0,10*ROW('Sanitation Data'!I152))="","",OFFSET('Sanitation Data'!$I$32,0,10*ROW('Sanitation Data'!I152)))</f>
        <v/>
      </c>
      <c r="DO158" s="369" t="str">
        <f ca="1">+IF(OFFSET('Hygiene Data'!$D$11,0,10*ROW('Hygiene Data'!D152))="","",OFFSET('Hygiene Data'!$D$11,0,10*ROW('Hygiene Data'!D152)))</f>
        <v/>
      </c>
      <c r="DP158" s="369" t="str">
        <f ca="1">+IF(OFFSET('Hygiene Data'!$D$12,0,10*ROW('Hygiene Data'!D152))="","",OFFSET('Hygiene Data'!$D$12,0,10*ROW('Hygiene Data'!D152)))</f>
        <v/>
      </c>
      <c r="DQ158" s="369" t="str">
        <f ca="1">+IF(OFFSET('Hygiene Data'!$D$13,0,10*ROW('Hygiene Data'!D152))="","",OFFSET('Hygiene Data'!$D$13,0,10*ROW('Hygiene Data'!D152)))</f>
        <v/>
      </c>
      <c r="DR158" s="369" t="str">
        <f ca="1">+IF(OFFSET('Hygiene Data'!$E$11,0,10*ROW('Hygiene Data'!E152))="","",OFFSET('Hygiene Data'!$E$11,0,10*ROW('Hygiene Data'!E152)))</f>
        <v/>
      </c>
      <c r="DS158" s="369" t="str">
        <f ca="1">+IF(OFFSET('Hygiene Data'!$E$12,0,10*ROW('Hygiene Data'!E152))="","",OFFSET('Hygiene Data'!$E$12,0,10*ROW('Hygiene Data'!E152)))</f>
        <v/>
      </c>
      <c r="DT158" s="369" t="str">
        <f ca="1">+IF(OFFSET('Hygiene Data'!$E$13,0,10*ROW('Hygiene Data'!E152))="","",OFFSET('Hygiene Data'!$E$13,0,10*ROW('Hygiene Data'!E152)))</f>
        <v/>
      </c>
      <c r="DU158" s="369" t="str">
        <f ca="1">+IF(OFFSET('Hygiene Data'!$F$11,0,10*ROW('Hygiene Data'!F152))="","",OFFSET('Hygiene Data'!$F$11,0,10*ROW('Hygiene Data'!F152)))</f>
        <v/>
      </c>
      <c r="DV158" s="369" t="str">
        <f ca="1">+IF(OFFSET('Hygiene Data'!$F$12,0,10*ROW('Hygiene Data'!F152))="","",OFFSET('Hygiene Data'!$F$12,0,10*ROW('Hygiene Data'!F152)))</f>
        <v/>
      </c>
      <c r="DW158" s="369" t="str">
        <f ca="1">+IF(OFFSET('Hygiene Data'!$F$13,0,10*ROW('Hygiene Data'!F152))="","",OFFSET('Hygiene Data'!$F$13,0,10*ROW('Hygiene Data'!F152)))</f>
        <v/>
      </c>
      <c r="DX158" s="369" t="str">
        <f ca="1">+IF(OFFSET('Hygiene Data'!$G$11,0,10*ROW('Hygiene Data'!G152))="","",OFFSET('Hygiene Data'!$G$11,0,10*ROW('Hygiene Data'!G152)))</f>
        <v/>
      </c>
      <c r="DY158" s="369" t="str">
        <f ca="1">+IF(OFFSET('Hygiene Data'!$G$12,0,10*ROW('Hygiene Data'!G152))="","",OFFSET('Hygiene Data'!$G$12,0,10*ROW('Hygiene Data'!G152)))</f>
        <v/>
      </c>
      <c r="DZ158" s="369" t="str">
        <f ca="1">+IF(OFFSET('Hygiene Data'!$G$13,0,10*ROW('Hygiene Data'!G152))="","",OFFSET('Hygiene Data'!$G$13,0,10*ROW('Hygiene Data'!G152)))</f>
        <v/>
      </c>
      <c r="EA158" s="369" t="str">
        <f ca="1">+IF(OFFSET('Hygiene Data'!$H$11,0,10*ROW('Hygiene Data'!H152))="","",OFFSET('Hygiene Data'!$H$11,0,10*ROW('Hygiene Data'!H152)))</f>
        <v/>
      </c>
      <c r="EB158" s="369" t="str">
        <f ca="1">+IF(OFFSET('Hygiene Data'!$H$12,0,10*ROW('Hygiene Data'!H152))="","",OFFSET('Hygiene Data'!$H$12,0,10*ROW('Hygiene Data'!H152)))</f>
        <v/>
      </c>
      <c r="EC158" s="369" t="str">
        <f ca="1">+IF(OFFSET('Hygiene Data'!$H$13,0,10*ROW('Hygiene Data'!H152))="","",OFFSET('Hygiene Data'!$H$13,0,10*ROW('Hygiene Data'!H152)))</f>
        <v/>
      </c>
      <c r="ED158" s="369" t="str">
        <f ca="1">+IF(OFFSET('Hygiene Data'!$I$11,0,10*ROW('Hygiene Data'!I152))="","",OFFSET('Hygiene Data'!$I$11,0,10*ROW('Hygiene Data'!I152)))</f>
        <v/>
      </c>
      <c r="EE158" s="369" t="str">
        <f ca="1">+IF(OFFSET('Hygiene Data'!$I$12,0,10*ROW('Hygiene Data'!I152))="","",OFFSET('Hygiene Data'!$I$12,0,10*ROW('Hygiene Data'!I152)))</f>
        <v/>
      </c>
      <c r="EF158" s="369" t="str">
        <f ca="1">+IF(OFFSET('Hygiene Data'!$I$13,0,10*ROW('Hygiene Data'!I152))="","",OFFSET('Hygiene Data'!$I$13,0,10*ROW('Hygiene Data'!I152)))</f>
        <v/>
      </c>
    </row>
    <row r="159" spans="1:136" x14ac:dyDescent="0.25">
      <c r="A159" s="478" t="str">
        <f ca="1">+IF(OFFSET('Water Data'!$B$2,0,10*ROW('Water Data'!E153))="","",OFFSET('Water Data'!$B$2,0,10*ROW('Water Data'!E153)))</f>
        <v/>
      </c>
      <c r="B159" s="47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5" t="str">
        <f t="shared" ca="1" si="2"/>
        <v/>
      </c>
      <c r="D159" s="50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9" t="str">
        <f ca="1">+IF(OFFSET('Water Data'!$D$27,0,10*ROW('Water Data'!D153))="","",OFFSET('Water Data'!$D$27,0,10*ROW('Water Data'!D153)))</f>
        <v/>
      </c>
      <c r="BT159" s="369" t="str">
        <f ca="1">+IF(OFFSET('Water Data'!$D$28,0,10*ROW('Water Data'!D153))="","",OFFSET('Water Data'!$D$28,0,10*ROW('Water Data'!D153)))</f>
        <v/>
      </c>
      <c r="BU159" s="369" t="str">
        <f ca="1">+IF(OFFSET('Water Data'!$D$29,0,10*ROW('Water Data'!D153))="","",OFFSET('Water Data'!$D$29,0,10*ROW('Water Data'!D153)))</f>
        <v/>
      </c>
      <c r="BV159" s="369" t="str">
        <f ca="1">+IF(OFFSET('Water Data'!$E$27,0,10*ROW('Water Data'!E153))="","",OFFSET('Water Data'!$E$27,0,10*ROW('Water Data'!E153)))</f>
        <v/>
      </c>
      <c r="BW159" s="369" t="str">
        <f ca="1">+IF(OFFSET('Water Data'!$E$28,0,10*ROW('Water Data'!E153))="","",OFFSET('Water Data'!$E$28,0,10*ROW('Water Data'!E153)))</f>
        <v/>
      </c>
      <c r="BX159" s="369" t="str">
        <f ca="1">+IF(OFFSET('Water Data'!$E$29,0,10*ROW('Water Data'!E153))="","",OFFSET('Water Data'!$E$29,0,10*ROW('Water Data'!E153)))</f>
        <v/>
      </c>
      <c r="BY159" s="369" t="str">
        <f ca="1">+IF(OFFSET('Water Data'!$F$27,0,10*ROW('Water Data'!F153))="","",OFFSET('Water Data'!$F$27,0,10*ROW('Water Data'!F153)))</f>
        <v/>
      </c>
      <c r="BZ159" s="369" t="str">
        <f ca="1">+IF(OFFSET('Water Data'!$F$28,0,10*ROW('Water Data'!F153))="","",OFFSET('Water Data'!$F$28,0,10*ROW('Water Data'!F153)))</f>
        <v/>
      </c>
      <c r="CA159" s="369" t="str">
        <f ca="1">+IF(OFFSET('Water Data'!$F$29,0,10*ROW('Water Data'!F153))="","",OFFSET('Water Data'!$F$29,0,10*ROW('Water Data'!F153)))</f>
        <v/>
      </c>
      <c r="CB159" s="369" t="str">
        <f ca="1">+IF(OFFSET('Water Data'!$G$27,0,10*ROW('Water Data'!G153))="","",OFFSET('Water Data'!$G$27,0,10*ROW('Water Data'!G153)))</f>
        <v/>
      </c>
      <c r="CC159" s="369" t="str">
        <f ca="1">+IF(OFFSET('Water Data'!$G$28,0,10*ROW('Water Data'!G153))="","",OFFSET('Water Data'!$G$28,0,10*ROW('Water Data'!G153)))</f>
        <v/>
      </c>
      <c r="CD159" s="369" t="str">
        <f ca="1">+IF(OFFSET('Water Data'!$G$29,0,10*ROW('Water Data'!G153))="","",OFFSET('Water Data'!$G$29,0,10*ROW('Water Data'!G153)))</f>
        <v/>
      </c>
      <c r="CE159" s="369" t="str">
        <f ca="1">+IF(OFFSET('Water Data'!$H$27,0,10*ROW('Water Data'!H153))="","",OFFSET('Water Data'!$H$27,0,10*ROW('Water Data'!H153)))</f>
        <v/>
      </c>
      <c r="CF159" s="369" t="str">
        <f ca="1">+IF(OFFSET('Water Data'!$H$28,0,10*ROW('Water Data'!H153))="","",OFFSET('Water Data'!$H$28,0,10*ROW('Water Data'!H153)))</f>
        <v/>
      </c>
      <c r="CG159" s="369" t="str">
        <f ca="1">+IF(OFFSET('Water Data'!$H$29,0,10*ROW('Water Data'!H153))="","",OFFSET('Water Data'!$H$29,0,10*ROW('Water Data'!H153)))</f>
        <v/>
      </c>
      <c r="CH159" s="369" t="str">
        <f ca="1">+IF(OFFSET('Water Data'!$I$27,0,10*ROW('Water Data'!I153))="","",OFFSET('Water Data'!$I$27,0,10*ROW('Water Data'!I153)))</f>
        <v/>
      </c>
      <c r="CI159" s="369" t="str">
        <f ca="1">+IF(OFFSET('Water Data'!$I$28,0,10*ROW('Water Data'!I153))="","",OFFSET('Water Data'!$I$28,0,10*ROW('Water Data'!I153)))</f>
        <v/>
      </c>
      <c r="CJ159" s="369" t="str">
        <f ca="1">+IF(OFFSET('Water Data'!$I$29,0,10*ROW('Water Data'!I153))="","",OFFSET('Water Data'!$I$29,0,10*ROW('Water Data'!I153)))</f>
        <v/>
      </c>
      <c r="CK159" s="369" t="str">
        <f ca="1">+IF(OFFSET('Sanitation Data'!$D$28,0,10*ROW('Sanitation Data'!D153))="","",OFFSET('Sanitation Data'!$D$28,0,10*ROW('Sanitation Data'!D153)))</f>
        <v/>
      </c>
      <c r="CL159" s="369" t="str">
        <f ca="1">+IF(OFFSET('Sanitation Data'!$D$29,0,10*ROW('Sanitation Data'!D153))="","",OFFSET('Sanitation Data'!$D$29,0,10*ROW('Sanitation Data'!D153)))</f>
        <v/>
      </c>
      <c r="CM159" s="369" t="str">
        <f ca="1">+IF(OFFSET('Sanitation Data'!$D$30,0,10*ROW('Sanitation Data'!D153))="","",OFFSET('Sanitation Data'!$D$30,0,10*ROW('Sanitation Data'!D153)))</f>
        <v/>
      </c>
      <c r="CN159" s="369" t="str">
        <f ca="1">+IF(OFFSET('Sanitation Data'!$D$31,0,10*ROW('Sanitation Data'!D153))="","",OFFSET('Sanitation Data'!$D$31,0,10*ROW('Sanitation Data'!D153)))</f>
        <v/>
      </c>
      <c r="CO159" s="369" t="str">
        <f ca="1">+IF(OFFSET('Sanitation Data'!$D$32,0,10*ROW('Sanitation Data'!D153))="","",OFFSET('Sanitation Data'!$D$32,0,10*ROW('Sanitation Data'!D153)))</f>
        <v/>
      </c>
      <c r="CP159" s="369" t="str">
        <f ca="1">+IF(OFFSET('Sanitation Data'!$E$28,0,10*ROW('Sanitation Data'!E153))="","",OFFSET('Sanitation Data'!$E$28,0,10*ROW('Sanitation Data'!E153)))</f>
        <v/>
      </c>
      <c r="CQ159" s="369" t="str">
        <f ca="1">+IF(OFFSET('Sanitation Data'!$E$29,0,10*ROW('Sanitation Data'!E153))="","",OFFSET('Sanitation Data'!$E$29,0,10*ROW('Sanitation Data'!E153)))</f>
        <v/>
      </c>
      <c r="CR159" s="369" t="str">
        <f ca="1">+IF(OFFSET('Sanitation Data'!$E$30,0,10*ROW('Sanitation Data'!E153))="","",OFFSET('Sanitation Data'!$E$30,0,10*ROW('Sanitation Data'!E153)))</f>
        <v/>
      </c>
      <c r="CS159" s="369" t="str">
        <f ca="1">+IF(OFFSET('Sanitation Data'!$E$31,0,10*ROW('Sanitation Data'!E153))="","",OFFSET('Sanitation Data'!$E$31,0,10*ROW('Sanitation Data'!E153)))</f>
        <v/>
      </c>
      <c r="CT159" s="369" t="str">
        <f ca="1">+IF(OFFSET('Sanitation Data'!$E$32,0,10*ROW('Sanitation Data'!E153))="","",OFFSET('Sanitation Data'!$E$32,0,10*ROW('Sanitation Data'!E153)))</f>
        <v/>
      </c>
      <c r="CU159" s="369" t="str">
        <f ca="1">+IF(OFFSET('Sanitation Data'!$F$28,0,10*ROW('Sanitation Data'!F153))="","",OFFSET('Sanitation Data'!$F$28,0,10*ROW('Sanitation Data'!F153)))</f>
        <v/>
      </c>
      <c r="CV159" s="369" t="str">
        <f ca="1">+IF(OFFSET('Sanitation Data'!$F$29,0,10*ROW('Sanitation Data'!F153))="","",OFFSET('Sanitation Data'!$F$29,0,10*ROW('Sanitation Data'!F153)))</f>
        <v/>
      </c>
      <c r="CW159" s="369" t="str">
        <f ca="1">+IF(OFFSET('Sanitation Data'!$F$30,0,10*ROW('Sanitation Data'!F153))="","",OFFSET('Sanitation Data'!$F$30,0,10*ROW('Sanitation Data'!F153)))</f>
        <v/>
      </c>
      <c r="CX159" s="369" t="str">
        <f ca="1">+IF(OFFSET('Sanitation Data'!$F$31,0,10*ROW('Sanitation Data'!F153))="","",OFFSET('Sanitation Data'!$F$31,0,10*ROW('Sanitation Data'!F153)))</f>
        <v/>
      </c>
      <c r="CY159" s="369" t="str">
        <f ca="1">+IF(OFFSET('Sanitation Data'!$F$32,0,10*ROW('Sanitation Data'!F153))="","",OFFSET('Sanitation Data'!$F$32,0,10*ROW('Sanitation Data'!F153)))</f>
        <v/>
      </c>
      <c r="CZ159" s="369" t="str">
        <f ca="1">+IF(OFFSET('Sanitation Data'!$G$28,0,10*ROW('Sanitation Data'!G153))="","",OFFSET('Sanitation Data'!$G$28,0,10*ROW('Sanitation Data'!G153)))</f>
        <v/>
      </c>
      <c r="DA159" s="369" t="str">
        <f ca="1">+IF(OFFSET('Sanitation Data'!$G$29,0,10*ROW('Sanitation Data'!G153))="","",OFFSET('Sanitation Data'!$G$29,0,10*ROW('Sanitation Data'!G153)))</f>
        <v/>
      </c>
      <c r="DB159" s="369" t="str">
        <f ca="1">+IF(OFFSET('Sanitation Data'!$G$30,0,10*ROW('Sanitation Data'!G153))="","",OFFSET('Sanitation Data'!$G$30,0,10*ROW('Sanitation Data'!G153)))</f>
        <v/>
      </c>
      <c r="DC159" s="369" t="str">
        <f ca="1">+IF(OFFSET('Sanitation Data'!$G$31,0,10*ROW('Sanitation Data'!G153))="","",OFFSET('Sanitation Data'!$G$31,0,10*ROW('Sanitation Data'!G153)))</f>
        <v/>
      </c>
      <c r="DD159" s="369" t="str">
        <f ca="1">+IF(OFFSET('Sanitation Data'!$G$32,0,10*ROW('Sanitation Data'!G153))="","",OFFSET('Sanitation Data'!$G$32,0,10*ROW('Sanitation Data'!G153)))</f>
        <v/>
      </c>
      <c r="DE159" s="369" t="str">
        <f ca="1">+IF(OFFSET('Sanitation Data'!$H$28,0,10*ROW('Sanitation Data'!H153))="","",OFFSET('Sanitation Data'!$H$28,0,10*ROW('Sanitation Data'!H153)))</f>
        <v/>
      </c>
      <c r="DF159" s="369" t="str">
        <f ca="1">+IF(OFFSET('Sanitation Data'!$H$29,0,10*ROW('Sanitation Data'!H153))="","",OFFSET('Sanitation Data'!$H$29,0,10*ROW('Sanitation Data'!H153)))</f>
        <v/>
      </c>
      <c r="DG159" s="369" t="str">
        <f ca="1">+IF(OFFSET('Sanitation Data'!$H$30,0,10*ROW('Sanitation Data'!H153))="","",OFFSET('Sanitation Data'!$H$30,0,10*ROW('Sanitation Data'!H153)))</f>
        <v/>
      </c>
      <c r="DH159" s="369" t="str">
        <f ca="1">+IF(OFFSET('Sanitation Data'!$H$31,0,10*ROW('Sanitation Data'!H153))="","",OFFSET('Sanitation Data'!$H$31,0,10*ROW('Sanitation Data'!H153)))</f>
        <v/>
      </c>
      <c r="DI159" s="369" t="str">
        <f ca="1">+IF(OFFSET('Sanitation Data'!$H$32,0,10*ROW('Sanitation Data'!H153))="","",OFFSET('Sanitation Data'!$H$32,0,10*ROW('Sanitation Data'!H153)))</f>
        <v/>
      </c>
      <c r="DJ159" s="369" t="str">
        <f ca="1">+IF(OFFSET('Sanitation Data'!$I$28,0,10*ROW('Sanitation Data'!I153))="","",OFFSET('Sanitation Data'!$I$28,0,10*ROW('Sanitation Data'!I153)))</f>
        <v/>
      </c>
      <c r="DK159" s="369" t="str">
        <f ca="1">+IF(OFFSET('Sanitation Data'!$I$29,0,10*ROW('Sanitation Data'!I153))="","",OFFSET('Sanitation Data'!$I$29,0,10*ROW('Sanitation Data'!I153)))</f>
        <v/>
      </c>
      <c r="DL159" s="369" t="str">
        <f ca="1">+IF(OFFSET('Sanitation Data'!$I$30,0,10*ROW('Sanitation Data'!I153))="","",OFFSET('Sanitation Data'!$I$30,0,10*ROW('Sanitation Data'!I153)))</f>
        <v/>
      </c>
      <c r="DM159" s="369" t="str">
        <f ca="1">+IF(OFFSET('Sanitation Data'!$I$31,0,10*ROW('Sanitation Data'!I153))="","",OFFSET('Sanitation Data'!$I$31,0,10*ROW('Sanitation Data'!I153)))</f>
        <v/>
      </c>
      <c r="DN159" s="369" t="str">
        <f ca="1">+IF(OFFSET('Sanitation Data'!$I$32,0,10*ROW('Sanitation Data'!I153))="","",OFFSET('Sanitation Data'!$I$32,0,10*ROW('Sanitation Data'!I153)))</f>
        <v/>
      </c>
      <c r="DO159" s="369" t="str">
        <f ca="1">+IF(OFFSET('Hygiene Data'!$D$11,0,10*ROW('Hygiene Data'!D153))="","",OFFSET('Hygiene Data'!$D$11,0,10*ROW('Hygiene Data'!D153)))</f>
        <v/>
      </c>
      <c r="DP159" s="369" t="str">
        <f ca="1">+IF(OFFSET('Hygiene Data'!$D$12,0,10*ROW('Hygiene Data'!D153))="","",OFFSET('Hygiene Data'!$D$12,0,10*ROW('Hygiene Data'!D153)))</f>
        <v/>
      </c>
      <c r="DQ159" s="369" t="str">
        <f ca="1">+IF(OFFSET('Hygiene Data'!$D$13,0,10*ROW('Hygiene Data'!D153))="","",OFFSET('Hygiene Data'!$D$13,0,10*ROW('Hygiene Data'!D153)))</f>
        <v/>
      </c>
      <c r="DR159" s="369" t="str">
        <f ca="1">+IF(OFFSET('Hygiene Data'!$E$11,0,10*ROW('Hygiene Data'!E153))="","",OFFSET('Hygiene Data'!$E$11,0,10*ROW('Hygiene Data'!E153)))</f>
        <v/>
      </c>
      <c r="DS159" s="369" t="str">
        <f ca="1">+IF(OFFSET('Hygiene Data'!$E$12,0,10*ROW('Hygiene Data'!E153))="","",OFFSET('Hygiene Data'!$E$12,0,10*ROW('Hygiene Data'!E153)))</f>
        <v/>
      </c>
      <c r="DT159" s="369" t="str">
        <f ca="1">+IF(OFFSET('Hygiene Data'!$E$13,0,10*ROW('Hygiene Data'!E153))="","",OFFSET('Hygiene Data'!$E$13,0,10*ROW('Hygiene Data'!E153)))</f>
        <v/>
      </c>
      <c r="DU159" s="369" t="str">
        <f ca="1">+IF(OFFSET('Hygiene Data'!$F$11,0,10*ROW('Hygiene Data'!F153))="","",OFFSET('Hygiene Data'!$F$11,0,10*ROW('Hygiene Data'!F153)))</f>
        <v/>
      </c>
      <c r="DV159" s="369" t="str">
        <f ca="1">+IF(OFFSET('Hygiene Data'!$F$12,0,10*ROW('Hygiene Data'!F153))="","",OFFSET('Hygiene Data'!$F$12,0,10*ROW('Hygiene Data'!F153)))</f>
        <v/>
      </c>
      <c r="DW159" s="369" t="str">
        <f ca="1">+IF(OFFSET('Hygiene Data'!$F$13,0,10*ROW('Hygiene Data'!F153))="","",OFFSET('Hygiene Data'!$F$13,0,10*ROW('Hygiene Data'!F153)))</f>
        <v/>
      </c>
      <c r="DX159" s="369" t="str">
        <f ca="1">+IF(OFFSET('Hygiene Data'!$G$11,0,10*ROW('Hygiene Data'!G153))="","",OFFSET('Hygiene Data'!$G$11,0,10*ROW('Hygiene Data'!G153)))</f>
        <v/>
      </c>
      <c r="DY159" s="369" t="str">
        <f ca="1">+IF(OFFSET('Hygiene Data'!$G$12,0,10*ROW('Hygiene Data'!G153))="","",OFFSET('Hygiene Data'!$G$12,0,10*ROW('Hygiene Data'!G153)))</f>
        <v/>
      </c>
      <c r="DZ159" s="369" t="str">
        <f ca="1">+IF(OFFSET('Hygiene Data'!$G$13,0,10*ROW('Hygiene Data'!G153))="","",OFFSET('Hygiene Data'!$G$13,0,10*ROW('Hygiene Data'!G153)))</f>
        <v/>
      </c>
      <c r="EA159" s="369" t="str">
        <f ca="1">+IF(OFFSET('Hygiene Data'!$H$11,0,10*ROW('Hygiene Data'!H153))="","",OFFSET('Hygiene Data'!$H$11,0,10*ROW('Hygiene Data'!H153)))</f>
        <v/>
      </c>
      <c r="EB159" s="369" t="str">
        <f ca="1">+IF(OFFSET('Hygiene Data'!$H$12,0,10*ROW('Hygiene Data'!H153))="","",OFFSET('Hygiene Data'!$H$12,0,10*ROW('Hygiene Data'!H153)))</f>
        <v/>
      </c>
      <c r="EC159" s="369" t="str">
        <f ca="1">+IF(OFFSET('Hygiene Data'!$H$13,0,10*ROW('Hygiene Data'!H153))="","",OFFSET('Hygiene Data'!$H$13,0,10*ROW('Hygiene Data'!H153)))</f>
        <v/>
      </c>
      <c r="ED159" s="369" t="str">
        <f ca="1">+IF(OFFSET('Hygiene Data'!$I$11,0,10*ROW('Hygiene Data'!I153))="","",OFFSET('Hygiene Data'!$I$11,0,10*ROW('Hygiene Data'!I153)))</f>
        <v/>
      </c>
      <c r="EE159" s="369" t="str">
        <f ca="1">+IF(OFFSET('Hygiene Data'!$I$12,0,10*ROW('Hygiene Data'!I153))="","",OFFSET('Hygiene Data'!$I$12,0,10*ROW('Hygiene Data'!I153)))</f>
        <v/>
      </c>
      <c r="EF159" s="369" t="str">
        <f ca="1">+IF(OFFSET('Hygiene Data'!$I$13,0,10*ROW('Hygiene Data'!I153))="","",OFFSET('Hygiene Data'!$I$13,0,10*ROW('Hygiene Data'!I153)))</f>
        <v/>
      </c>
    </row>
    <row r="160" spans="1:136" x14ac:dyDescent="0.25">
      <c r="A160" s="478" t="str">
        <f ca="1">+IF(OFFSET('Water Data'!$B$2,0,10*ROW('Water Data'!E154))="","",OFFSET('Water Data'!$B$2,0,10*ROW('Water Data'!E154)))</f>
        <v/>
      </c>
      <c r="B160" s="47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5" t="str">
        <f t="shared" ca="1" si="2"/>
        <v/>
      </c>
      <c r="D160" s="50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9" t="str">
        <f ca="1">+IF(OFFSET('Water Data'!$D$27,0,10*ROW('Water Data'!D154))="","",OFFSET('Water Data'!$D$27,0,10*ROW('Water Data'!D154)))</f>
        <v/>
      </c>
      <c r="BT160" s="369" t="str">
        <f ca="1">+IF(OFFSET('Water Data'!$D$28,0,10*ROW('Water Data'!D154))="","",OFFSET('Water Data'!$D$28,0,10*ROW('Water Data'!D154)))</f>
        <v/>
      </c>
      <c r="BU160" s="369" t="str">
        <f ca="1">+IF(OFFSET('Water Data'!$D$29,0,10*ROW('Water Data'!D154))="","",OFFSET('Water Data'!$D$29,0,10*ROW('Water Data'!D154)))</f>
        <v/>
      </c>
      <c r="BV160" s="369" t="str">
        <f ca="1">+IF(OFFSET('Water Data'!$E$27,0,10*ROW('Water Data'!E154))="","",OFFSET('Water Data'!$E$27,0,10*ROW('Water Data'!E154)))</f>
        <v/>
      </c>
      <c r="BW160" s="369" t="str">
        <f ca="1">+IF(OFFSET('Water Data'!$E$28,0,10*ROW('Water Data'!E154))="","",OFFSET('Water Data'!$E$28,0,10*ROW('Water Data'!E154)))</f>
        <v/>
      </c>
      <c r="BX160" s="369" t="str">
        <f ca="1">+IF(OFFSET('Water Data'!$E$29,0,10*ROW('Water Data'!E154))="","",OFFSET('Water Data'!$E$29,0,10*ROW('Water Data'!E154)))</f>
        <v/>
      </c>
      <c r="BY160" s="369" t="str">
        <f ca="1">+IF(OFFSET('Water Data'!$F$27,0,10*ROW('Water Data'!F154))="","",OFFSET('Water Data'!$F$27,0,10*ROW('Water Data'!F154)))</f>
        <v/>
      </c>
      <c r="BZ160" s="369" t="str">
        <f ca="1">+IF(OFFSET('Water Data'!$F$28,0,10*ROW('Water Data'!F154))="","",OFFSET('Water Data'!$F$28,0,10*ROW('Water Data'!F154)))</f>
        <v/>
      </c>
      <c r="CA160" s="369" t="str">
        <f ca="1">+IF(OFFSET('Water Data'!$F$29,0,10*ROW('Water Data'!F154))="","",OFFSET('Water Data'!$F$29,0,10*ROW('Water Data'!F154)))</f>
        <v/>
      </c>
      <c r="CB160" s="369" t="str">
        <f ca="1">+IF(OFFSET('Water Data'!$G$27,0,10*ROW('Water Data'!G154))="","",OFFSET('Water Data'!$G$27,0,10*ROW('Water Data'!G154)))</f>
        <v/>
      </c>
      <c r="CC160" s="369" t="str">
        <f ca="1">+IF(OFFSET('Water Data'!$G$28,0,10*ROW('Water Data'!G154))="","",OFFSET('Water Data'!$G$28,0,10*ROW('Water Data'!G154)))</f>
        <v/>
      </c>
      <c r="CD160" s="369" t="str">
        <f ca="1">+IF(OFFSET('Water Data'!$G$29,0,10*ROW('Water Data'!G154))="","",OFFSET('Water Data'!$G$29,0,10*ROW('Water Data'!G154)))</f>
        <v/>
      </c>
      <c r="CE160" s="369" t="str">
        <f ca="1">+IF(OFFSET('Water Data'!$H$27,0,10*ROW('Water Data'!H154))="","",OFFSET('Water Data'!$H$27,0,10*ROW('Water Data'!H154)))</f>
        <v/>
      </c>
      <c r="CF160" s="369" t="str">
        <f ca="1">+IF(OFFSET('Water Data'!$H$28,0,10*ROW('Water Data'!H154))="","",OFFSET('Water Data'!$H$28,0,10*ROW('Water Data'!H154)))</f>
        <v/>
      </c>
      <c r="CG160" s="369" t="str">
        <f ca="1">+IF(OFFSET('Water Data'!$H$29,0,10*ROW('Water Data'!H154))="","",OFFSET('Water Data'!$H$29,0,10*ROW('Water Data'!H154)))</f>
        <v/>
      </c>
      <c r="CH160" s="369" t="str">
        <f ca="1">+IF(OFFSET('Water Data'!$I$27,0,10*ROW('Water Data'!I154))="","",OFFSET('Water Data'!$I$27,0,10*ROW('Water Data'!I154)))</f>
        <v/>
      </c>
      <c r="CI160" s="369" t="str">
        <f ca="1">+IF(OFFSET('Water Data'!$I$28,0,10*ROW('Water Data'!I154))="","",OFFSET('Water Data'!$I$28,0,10*ROW('Water Data'!I154)))</f>
        <v/>
      </c>
      <c r="CJ160" s="369" t="str">
        <f ca="1">+IF(OFFSET('Water Data'!$I$29,0,10*ROW('Water Data'!I154))="","",OFFSET('Water Data'!$I$29,0,10*ROW('Water Data'!I154)))</f>
        <v/>
      </c>
      <c r="CK160" s="369" t="str">
        <f ca="1">+IF(OFFSET('Sanitation Data'!$D$28,0,10*ROW('Sanitation Data'!D154))="","",OFFSET('Sanitation Data'!$D$28,0,10*ROW('Sanitation Data'!D154)))</f>
        <v/>
      </c>
      <c r="CL160" s="369" t="str">
        <f ca="1">+IF(OFFSET('Sanitation Data'!$D$29,0,10*ROW('Sanitation Data'!D154))="","",OFFSET('Sanitation Data'!$D$29,0,10*ROW('Sanitation Data'!D154)))</f>
        <v/>
      </c>
      <c r="CM160" s="369" t="str">
        <f ca="1">+IF(OFFSET('Sanitation Data'!$D$30,0,10*ROW('Sanitation Data'!D154))="","",OFFSET('Sanitation Data'!$D$30,0,10*ROW('Sanitation Data'!D154)))</f>
        <v/>
      </c>
      <c r="CN160" s="369" t="str">
        <f ca="1">+IF(OFFSET('Sanitation Data'!$D$31,0,10*ROW('Sanitation Data'!D154))="","",OFFSET('Sanitation Data'!$D$31,0,10*ROW('Sanitation Data'!D154)))</f>
        <v/>
      </c>
      <c r="CO160" s="369" t="str">
        <f ca="1">+IF(OFFSET('Sanitation Data'!$D$32,0,10*ROW('Sanitation Data'!D154))="","",OFFSET('Sanitation Data'!$D$32,0,10*ROW('Sanitation Data'!D154)))</f>
        <v/>
      </c>
      <c r="CP160" s="369" t="str">
        <f ca="1">+IF(OFFSET('Sanitation Data'!$E$28,0,10*ROW('Sanitation Data'!E154))="","",OFFSET('Sanitation Data'!$E$28,0,10*ROW('Sanitation Data'!E154)))</f>
        <v/>
      </c>
      <c r="CQ160" s="369" t="str">
        <f ca="1">+IF(OFFSET('Sanitation Data'!$E$29,0,10*ROW('Sanitation Data'!E154))="","",OFFSET('Sanitation Data'!$E$29,0,10*ROW('Sanitation Data'!E154)))</f>
        <v/>
      </c>
      <c r="CR160" s="369" t="str">
        <f ca="1">+IF(OFFSET('Sanitation Data'!$E$30,0,10*ROW('Sanitation Data'!E154))="","",OFFSET('Sanitation Data'!$E$30,0,10*ROW('Sanitation Data'!E154)))</f>
        <v/>
      </c>
      <c r="CS160" s="369" t="str">
        <f ca="1">+IF(OFFSET('Sanitation Data'!$E$31,0,10*ROW('Sanitation Data'!E154))="","",OFFSET('Sanitation Data'!$E$31,0,10*ROW('Sanitation Data'!E154)))</f>
        <v/>
      </c>
      <c r="CT160" s="369" t="str">
        <f ca="1">+IF(OFFSET('Sanitation Data'!$E$32,0,10*ROW('Sanitation Data'!E154))="","",OFFSET('Sanitation Data'!$E$32,0,10*ROW('Sanitation Data'!E154)))</f>
        <v/>
      </c>
      <c r="CU160" s="369" t="str">
        <f ca="1">+IF(OFFSET('Sanitation Data'!$F$28,0,10*ROW('Sanitation Data'!F154))="","",OFFSET('Sanitation Data'!$F$28,0,10*ROW('Sanitation Data'!F154)))</f>
        <v/>
      </c>
      <c r="CV160" s="369" t="str">
        <f ca="1">+IF(OFFSET('Sanitation Data'!$F$29,0,10*ROW('Sanitation Data'!F154))="","",OFFSET('Sanitation Data'!$F$29,0,10*ROW('Sanitation Data'!F154)))</f>
        <v/>
      </c>
      <c r="CW160" s="369" t="str">
        <f ca="1">+IF(OFFSET('Sanitation Data'!$F$30,0,10*ROW('Sanitation Data'!F154))="","",OFFSET('Sanitation Data'!$F$30,0,10*ROW('Sanitation Data'!F154)))</f>
        <v/>
      </c>
      <c r="CX160" s="369" t="str">
        <f ca="1">+IF(OFFSET('Sanitation Data'!$F$31,0,10*ROW('Sanitation Data'!F154))="","",OFFSET('Sanitation Data'!$F$31,0,10*ROW('Sanitation Data'!F154)))</f>
        <v/>
      </c>
      <c r="CY160" s="369" t="str">
        <f ca="1">+IF(OFFSET('Sanitation Data'!$F$32,0,10*ROW('Sanitation Data'!F154))="","",OFFSET('Sanitation Data'!$F$32,0,10*ROW('Sanitation Data'!F154)))</f>
        <v/>
      </c>
      <c r="CZ160" s="369" t="str">
        <f ca="1">+IF(OFFSET('Sanitation Data'!$G$28,0,10*ROW('Sanitation Data'!G154))="","",OFFSET('Sanitation Data'!$G$28,0,10*ROW('Sanitation Data'!G154)))</f>
        <v/>
      </c>
      <c r="DA160" s="369" t="str">
        <f ca="1">+IF(OFFSET('Sanitation Data'!$G$29,0,10*ROW('Sanitation Data'!G154))="","",OFFSET('Sanitation Data'!$G$29,0,10*ROW('Sanitation Data'!G154)))</f>
        <v/>
      </c>
      <c r="DB160" s="369" t="str">
        <f ca="1">+IF(OFFSET('Sanitation Data'!$G$30,0,10*ROW('Sanitation Data'!G154))="","",OFFSET('Sanitation Data'!$G$30,0,10*ROW('Sanitation Data'!G154)))</f>
        <v/>
      </c>
      <c r="DC160" s="369" t="str">
        <f ca="1">+IF(OFFSET('Sanitation Data'!$G$31,0,10*ROW('Sanitation Data'!G154))="","",OFFSET('Sanitation Data'!$G$31,0,10*ROW('Sanitation Data'!G154)))</f>
        <v/>
      </c>
      <c r="DD160" s="369" t="str">
        <f ca="1">+IF(OFFSET('Sanitation Data'!$G$32,0,10*ROW('Sanitation Data'!G154))="","",OFFSET('Sanitation Data'!$G$32,0,10*ROW('Sanitation Data'!G154)))</f>
        <v/>
      </c>
      <c r="DE160" s="369" t="str">
        <f ca="1">+IF(OFFSET('Sanitation Data'!$H$28,0,10*ROW('Sanitation Data'!H154))="","",OFFSET('Sanitation Data'!$H$28,0,10*ROW('Sanitation Data'!H154)))</f>
        <v/>
      </c>
      <c r="DF160" s="369" t="str">
        <f ca="1">+IF(OFFSET('Sanitation Data'!$H$29,0,10*ROW('Sanitation Data'!H154))="","",OFFSET('Sanitation Data'!$H$29,0,10*ROW('Sanitation Data'!H154)))</f>
        <v/>
      </c>
      <c r="DG160" s="369" t="str">
        <f ca="1">+IF(OFFSET('Sanitation Data'!$H$30,0,10*ROW('Sanitation Data'!H154))="","",OFFSET('Sanitation Data'!$H$30,0,10*ROW('Sanitation Data'!H154)))</f>
        <v/>
      </c>
      <c r="DH160" s="369" t="str">
        <f ca="1">+IF(OFFSET('Sanitation Data'!$H$31,0,10*ROW('Sanitation Data'!H154))="","",OFFSET('Sanitation Data'!$H$31,0,10*ROW('Sanitation Data'!H154)))</f>
        <v/>
      </c>
      <c r="DI160" s="369" t="str">
        <f ca="1">+IF(OFFSET('Sanitation Data'!$H$32,0,10*ROW('Sanitation Data'!H154))="","",OFFSET('Sanitation Data'!$H$32,0,10*ROW('Sanitation Data'!H154)))</f>
        <v/>
      </c>
      <c r="DJ160" s="369" t="str">
        <f ca="1">+IF(OFFSET('Sanitation Data'!$I$28,0,10*ROW('Sanitation Data'!I154))="","",OFFSET('Sanitation Data'!$I$28,0,10*ROW('Sanitation Data'!I154)))</f>
        <v/>
      </c>
      <c r="DK160" s="369" t="str">
        <f ca="1">+IF(OFFSET('Sanitation Data'!$I$29,0,10*ROW('Sanitation Data'!I154))="","",OFFSET('Sanitation Data'!$I$29,0,10*ROW('Sanitation Data'!I154)))</f>
        <v/>
      </c>
      <c r="DL160" s="369" t="str">
        <f ca="1">+IF(OFFSET('Sanitation Data'!$I$30,0,10*ROW('Sanitation Data'!I154))="","",OFFSET('Sanitation Data'!$I$30,0,10*ROW('Sanitation Data'!I154)))</f>
        <v/>
      </c>
      <c r="DM160" s="369" t="str">
        <f ca="1">+IF(OFFSET('Sanitation Data'!$I$31,0,10*ROW('Sanitation Data'!I154))="","",OFFSET('Sanitation Data'!$I$31,0,10*ROW('Sanitation Data'!I154)))</f>
        <v/>
      </c>
      <c r="DN160" s="369" t="str">
        <f ca="1">+IF(OFFSET('Sanitation Data'!$I$32,0,10*ROW('Sanitation Data'!I154))="","",OFFSET('Sanitation Data'!$I$32,0,10*ROW('Sanitation Data'!I154)))</f>
        <v/>
      </c>
      <c r="DO160" s="369" t="str">
        <f ca="1">+IF(OFFSET('Hygiene Data'!$D$11,0,10*ROW('Hygiene Data'!D154))="","",OFFSET('Hygiene Data'!$D$11,0,10*ROW('Hygiene Data'!D154)))</f>
        <v/>
      </c>
      <c r="DP160" s="369" t="str">
        <f ca="1">+IF(OFFSET('Hygiene Data'!$D$12,0,10*ROW('Hygiene Data'!D154))="","",OFFSET('Hygiene Data'!$D$12,0,10*ROW('Hygiene Data'!D154)))</f>
        <v/>
      </c>
      <c r="DQ160" s="369" t="str">
        <f ca="1">+IF(OFFSET('Hygiene Data'!$D$13,0,10*ROW('Hygiene Data'!D154))="","",OFFSET('Hygiene Data'!$D$13,0,10*ROW('Hygiene Data'!D154)))</f>
        <v/>
      </c>
      <c r="DR160" s="369" t="str">
        <f ca="1">+IF(OFFSET('Hygiene Data'!$E$11,0,10*ROW('Hygiene Data'!E154))="","",OFFSET('Hygiene Data'!$E$11,0,10*ROW('Hygiene Data'!E154)))</f>
        <v/>
      </c>
      <c r="DS160" s="369" t="str">
        <f ca="1">+IF(OFFSET('Hygiene Data'!$E$12,0,10*ROW('Hygiene Data'!E154))="","",OFFSET('Hygiene Data'!$E$12,0,10*ROW('Hygiene Data'!E154)))</f>
        <v/>
      </c>
      <c r="DT160" s="369" t="str">
        <f ca="1">+IF(OFFSET('Hygiene Data'!$E$13,0,10*ROW('Hygiene Data'!E154))="","",OFFSET('Hygiene Data'!$E$13,0,10*ROW('Hygiene Data'!E154)))</f>
        <v/>
      </c>
      <c r="DU160" s="369" t="str">
        <f ca="1">+IF(OFFSET('Hygiene Data'!$F$11,0,10*ROW('Hygiene Data'!F154))="","",OFFSET('Hygiene Data'!$F$11,0,10*ROW('Hygiene Data'!F154)))</f>
        <v/>
      </c>
      <c r="DV160" s="369" t="str">
        <f ca="1">+IF(OFFSET('Hygiene Data'!$F$12,0,10*ROW('Hygiene Data'!F154))="","",OFFSET('Hygiene Data'!$F$12,0,10*ROW('Hygiene Data'!F154)))</f>
        <v/>
      </c>
      <c r="DW160" s="369" t="str">
        <f ca="1">+IF(OFFSET('Hygiene Data'!$F$13,0,10*ROW('Hygiene Data'!F154))="","",OFFSET('Hygiene Data'!$F$13,0,10*ROW('Hygiene Data'!F154)))</f>
        <v/>
      </c>
      <c r="DX160" s="369" t="str">
        <f ca="1">+IF(OFFSET('Hygiene Data'!$G$11,0,10*ROW('Hygiene Data'!G154))="","",OFFSET('Hygiene Data'!$G$11,0,10*ROW('Hygiene Data'!G154)))</f>
        <v/>
      </c>
      <c r="DY160" s="369" t="str">
        <f ca="1">+IF(OFFSET('Hygiene Data'!$G$12,0,10*ROW('Hygiene Data'!G154))="","",OFFSET('Hygiene Data'!$G$12,0,10*ROW('Hygiene Data'!G154)))</f>
        <v/>
      </c>
      <c r="DZ160" s="369" t="str">
        <f ca="1">+IF(OFFSET('Hygiene Data'!$G$13,0,10*ROW('Hygiene Data'!G154))="","",OFFSET('Hygiene Data'!$G$13,0,10*ROW('Hygiene Data'!G154)))</f>
        <v/>
      </c>
      <c r="EA160" s="369" t="str">
        <f ca="1">+IF(OFFSET('Hygiene Data'!$H$11,0,10*ROW('Hygiene Data'!H154))="","",OFFSET('Hygiene Data'!$H$11,0,10*ROW('Hygiene Data'!H154)))</f>
        <v/>
      </c>
      <c r="EB160" s="369" t="str">
        <f ca="1">+IF(OFFSET('Hygiene Data'!$H$12,0,10*ROW('Hygiene Data'!H154))="","",OFFSET('Hygiene Data'!$H$12,0,10*ROW('Hygiene Data'!H154)))</f>
        <v/>
      </c>
      <c r="EC160" s="369" t="str">
        <f ca="1">+IF(OFFSET('Hygiene Data'!$H$13,0,10*ROW('Hygiene Data'!H154))="","",OFFSET('Hygiene Data'!$H$13,0,10*ROW('Hygiene Data'!H154)))</f>
        <v/>
      </c>
      <c r="ED160" s="369" t="str">
        <f ca="1">+IF(OFFSET('Hygiene Data'!$I$11,0,10*ROW('Hygiene Data'!I154))="","",OFFSET('Hygiene Data'!$I$11,0,10*ROW('Hygiene Data'!I154)))</f>
        <v/>
      </c>
      <c r="EE160" s="369" t="str">
        <f ca="1">+IF(OFFSET('Hygiene Data'!$I$12,0,10*ROW('Hygiene Data'!I154))="","",OFFSET('Hygiene Data'!$I$12,0,10*ROW('Hygiene Data'!I154)))</f>
        <v/>
      </c>
      <c r="EF160" s="369" t="str">
        <f ca="1">+IF(OFFSET('Hygiene Data'!$I$13,0,10*ROW('Hygiene Data'!I154))="","",OFFSET('Hygiene Data'!$I$13,0,10*ROW('Hygiene Data'!I154)))</f>
        <v/>
      </c>
    </row>
    <row r="161" spans="1:136" x14ac:dyDescent="0.25">
      <c r="A161" s="478" t="str">
        <f ca="1">+IF(OFFSET('Water Data'!$B$2,0,10*ROW('Water Data'!E155))="","",OFFSET('Water Data'!$B$2,0,10*ROW('Water Data'!E155)))</f>
        <v/>
      </c>
      <c r="B161" s="47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5" t="str">
        <f t="shared" ca="1" si="2"/>
        <v/>
      </c>
      <c r="D161" s="50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9" t="str">
        <f ca="1">+IF(OFFSET('Water Data'!$D$27,0,10*ROW('Water Data'!D155))="","",OFFSET('Water Data'!$D$27,0,10*ROW('Water Data'!D155)))</f>
        <v/>
      </c>
      <c r="BT161" s="369" t="str">
        <f ca="1">+IF(OFFSET('Water Data'!$D$28,0,10*ROW('Water Data'!D155))="","",OFFSET('Water Data'!$D$28,0,10*ROW('Water Data'!D155)))</f>
        <v/>
      </c>
      <c r="BU161" s="369" t="str">
        <f ca="1">+IF(OFFSET('Water Data'!$D$29,0,10*ROW('Water Data'!D155))="","",OFFSET('Water Data'!$D$29,0,10*ROW('Water Data'!D155)))</f>
        <v/>
      </c>
      <c r="BV161" s="369" t="str">
        <f ca="1">+IF(OFFSET('Water Data'!$E$27,0,10*ROW('Water Data'!E155))="","",OFFSET('Water Data'!$E$27,0,10*ROW('Water Data'!E155)))</f>
        <v/>
      </c>
      <c r="BW161" s="369" t="str">
        <f ca="1">+IF(OFFSET('Water Data'!$E$28,0,10*ROW('Water Data'!E155))="","",OFFSET('Water Data'!$E$28,0,10*ROW('Water Data'!E155)))</f>
        <v/>
      </c>
      <c r="BX161" s="369" t="str">
        <f ca="1">+IF(OFFSET('Water Data'!$E$29,0,10*ROW('Water Data'!E155))="","",OFFSET('Water Data'!$E$29,0,10*ROW('Water Data'!E155)))</f>
        <v/>
      </c>
      <c r="BY161" s="369" t="str">
        <f ca="1">+IF(OFFSET('Water Data'!$F$27,0,10*ROW('Water Data'!F155))="","",OFFSET('Water Data'!$F$27,0,10*ROW('Water Data'!F155)))</f>
        <v/>
      </c>
      <c r="BZ161" s="369" t="str">
        <f ca="1">+IF(OFFSET('Water Data'!$F$28,0,10*ROW('Water Data'!F155))="","",OFFSET('Water Data'!$F$28,0,10*ROW('Water Data'!F155)))</f>
        <v/>
      </c>
      <c r="CA161" s="369" t="str">
        <f ca="1">+IF(OFFSET('Water Data'!$F$29,0,10*ROW('Water Data'!F155))="","",OFFSET('Water Data'!$F$29,0,10*ROW('Water Data'!F155)))</f>
        <v/>
      </c>
      <c r="CB161" s="369" t="str">
        <f ca="1">+IF(OFFSET('Water Data'!$G$27,0,10*ROW('Water Data'!G155))="","",OFFSET('Water Data'!$G$27,0,10*ROW('Water Data'!G155)))</f>
        <v/>
      </c>
      <c r="CC161" s="369" t="str">
        <f ca="1">+IF(OFFSET('Water Data'!$G$28,0,10*ROW('Water Data'!G155))="","",OFFSET('Water Data'!$G$28,0,10*ROW('Water Data'!G155)))</f>
        <v/>
      </c>
      <c r="CD161" s="369" t="str">
        <f ca="1">+IF(OFFSET('Water Data'!$G$29,0,10*ROW('Water Data'!G155))="","",OFFSET('Water Data'!$G$29,0,10*ROW('Water Data'!G155)))</f>
        <v/>
      </c>
      <c r="CE161" s="369" t="str">
        <f ca="1">+IF(OFFSET('Water Data'!$H$27,0,10*ROW('Water Data'!H155))="","",OFFSET('Water Data'!$H$27,0,10*ROW('Water Data'!H155)))</f>
        <v/>
      </c>
      <c r="CF161" s="369" t="str">
        <f ca="1">+IF(OFFSET('Water Data'!$H$28,0,10*ROW('Water Data'!H155))="","",OFFSET('Water Data'!$H$28,0,10*ROW('Water Data'!H155)))</f>
        <v/>
      </c>
      <c r="CG161" s="369" t="str">
        <f ca="1">+IF(OFFSET('Water Data'!$H$29,0,10*ROW('Water Data'!H155))="","",OFFSET('Water Data'!$H$29,0,10*ROW('Water Data'!H155)))</f>
        <v/>
      </c>
      <c r="CH161" s="369" t="str">
        <f ca="1">+IF(OFFSET('Water Data'!$I$27,0,10*ROW('Water Data'!I155))="","",OFFSET('Water Data'!$I$27,0,10*ROW('Water Data'!I155)))</f>
        <v/>
      </c>
      <c r="CI161" s="369" t="str">
        <f ca="1">+IF(OFFSET('Water Data'!$I$28,0,10*ROW('Water Data'!I155))="","",OFFSET('Water Data'!$I$28,0,10*ROW('Water Data'!I155)))</f>
        <v/>
      </c>
      <c r="CJ161" s="369" t="str">
        <f ca="1">+IF(OFFSET('Water Data'!$I$29,0,10*ROW('Water Data'!I155))="","",OFFSET('Water Data'!$I$29,0,10*ROW('Water Data'!I155)))</f>
        <v/>
      </c>
      <c r="CK161" s="369" t="str">
        <f ca="1">+IF(OFFSET('Sanitation Data'!$D$28,0,10*ROW('Sanitation Data'!D155))="","",OFFSET('Sanitation Data'!$D$28,0,10*ROW('Sanitation Data'!D155)))</f>
        <v/>
      </c>
      <c r="CL161" s="369" t="str">
        <f ca="1">+IF(OFFSET('Sanitation Data'!$D$29,0,10*ROW('Sanitation Data'!D155))="","",OFFSET('Sanitation Data'!$D$29,0,10*ROW('Sanitation Data'!D155)))</f>
        <v/>
      </c>
      <c r="CM161" s="369" t="str">
        <f ca="1">+IF(OFFSET('Sanitation Data'!$D$30,0,10*ROW('Sanitation Data'!D155))="","",OFFSET('Sanitation Data'!$D$30,0,10*ROW('Sanitation Data'!D155)))</f>
        <v/>
      </c>
      <c r="CN161" s="369" t="str">
        <f ca="1">+IF(OFFSET('Sanitation Data'!$D$31,0,10*ROW('Sanitation Data'!D155))="","",OFFSET('Sanitation Data'!$D$31,0,10*ROW('Sanitation Data'!D155)))</f>
        <v/>
      </c>
      <c r="CO161" s="369" t="str">
        <f ca="1">+IF(OFFSET('Sanitation Data'!$D$32,0,10*ROW('Sanitation Data'!D155))="","",OFFSET('Sanitation Data'!$D$32,0,10*ROW('Sanitation Data'!D155)))</f>
        <v/>
      </c>
      <c r="CP161" s="369" t="str">
        <f ca="1">+IF(OFFSET('Sanitation Data'!$E$28,0,10*ROW('Sanitation Data'!E155))="","",OFFSET('Sanitation Data'!$E$28,0,10*ROW('Sanitation Data'!E155)))</f>
        <v/>
      </c>
      <c r="CQ161" s="369" t="str">
        <f ca="1">+IF(OFFSET('Sanitation Data'!$E$29,0,10*ROW('Sanitation Data'!E155))="","",OFFSET('Sanitation Data'!$E$29,0,10*ROW('Sanitation Data'!E155)))</f>
        <v/>
      </c>
      <c r="CR161" s="369" t="str">
        <f ca="1">+IF(OFFSET('Sanitation Data'!$E$30,0,10*ROW('Sanitation Data'!E155))="","",OFFSET('Sanitation Data'!$E$30,0,10*ROW('Sanitation Data'!E155)))</f>
        <v/>
      </c>
      <c r="CS161" s="369" t="str">
        <f ca="1">+IF(OFFSET('Sanitation Data'!$E$31,0,10*ROW('Sanitation Data'!E155))="","",OFFSET('Sanitation Data'!$E$31,0,10*ROW('Sanitation Data'!E155)))</f>
        <v/>
      </c>
      <c r="CT161" s="369" t="str">
        <f ca="1">+IF(OFFSET('Sanitation Data'!$E$32,0,10*ROW('Sanitation Data'!E155))="","",OFFSET('Sanitation Data'!$E$32,0,10*ROW('Sanitation Data'!E155)))</f>
        <v/>
      </c>
      <c r="CU161" s="369" t="str">
        <f ca="1">+IF(OFFSET('Sanitation Data'!$F$28,0,10*ROW('Sanitation Data'!F155))="","",OFFSET('Sanitation Data'!$F$28,0,10*ROW('Sanitation Data'!F155)))</f>
        <v/>
      </c>
      <c r="CV161" s="369" t="str">
        <f ca="1">+IF(OFFSET('Sanitation Data'!$F$29,0,10*ROW('Sanitation Data'!F155))="","",OFFSET('Sanitation Data'!$F$29,0,10*ROW('Sanitation Data'!F155)))</f>
        <v/>
      </c>
      <c r="CW161" s="369" t="str">
        <f ca="1">+IF(OFFSET('Sanitation Data'!$F$30,0,10*ROW('Sanitation Data'!F155))="","",OFFSET('Sanitation Data'!$F$30,0,10*ROW('Sanitation Data'!F155)))</f>
        <v/>
      </c>
      <c r="CX161" s="369" t="str">
        <f ca="1">+IF(OFFSET('Sanitation Data'!$F$31,0,10*ROW('Sanitation Data'!F155))="","",OFFSET('Sanitation Data'!$F$31,0,10*ROW('Sanitation Data'!F155)))</f>
        <v/>
      </c>
      <c r="CY161" s="369" t="str">
        <f ca="1">+IF(OFFSET('Sanitation Data'!$F$32,0,10*ROW('Sanitation Data'!F155))="","",OFFSET('Sanitation Data'!$F$32,0,10*ROW('Sanitation Data'!F155)))</f>
        <v/>
      </c>
      <c r="CZ161" s="369" t="str">
        <f ca="1">+IF(OFFSET('Sanitation Data'!$G$28,0,10*ROW('Sanitation Data'!G155))="","",OFFSET('Sanitation Data'!$G$28,0,10*ROW('Sanitation Data'!G155)))</f>
        <v/>
      </c>
      <c r="DA161" s="369" t="str">
        <f ca="1">+IF(OFFSET('Sanitation Data'!$G$29,0,10*ROW('Sanitation Data'!G155))="","",OFFSET('Sanitation Data'!$G$29,0,10*ROW('Sanitation Data'!G155)))</f>
        <v/>
      </c>
      <c r="DB161" s="369" t="str">
        <f ca="1">+IF(OFFSET('Sanitation Data'!$G$30,0,10*ROW('Sanitation Data'!G155))="","",OFFSET('Sanitation Data'!$G$30,0,10*ROW('Sanitation Data'!G155)))</f>
        <v/>
      </c>
      <c r="DC161" s="369" t="str">
        <f ca="1">+IF(OFFSET('Sanitation Data'!$G$31,0,10*ROW('Sanitation Data'!G155))="","",OFFSET('Sanitation Data'!$G$31,0,10*ROW('Sanitation Data'!G155)))</f>
        <v/>
      </c>
      <c r="DD161" s="369" t="str">
        <f ca="1">+IF(OFFSET('Sanitation Data'!$G$32,0,10*ROW('Sanitation Data'!G155))="","",OFFSET('Sanitation Data'!$G$32,0,10*ROW('Sanitation Data'!G155)))</f>
        <v/>
      </c>
      <c r="DE161" s="369" t="str">
        <f ca="1">+IF(OFFSET('Sanitation Data'!$H$28,0,10*ROW('Sanitation Data'!H155))="","",OFFSET('Sanitation Data'!$H$28,0,10*ROW('Sanitation Data'!H155)))</f>
        <v/>
      </c>
      <c r="DF161" s="369" t="str">
        <f ca="1">+IF(OFFSET('Sanitation Data'!$H$29,0,10*ROW('Sanitation Data'!H155))="","",OFFSET('Sanitation Data'!$H$29,0,10*ROW('Sanitation Data'!H155)))</f>
        <v/>
      </c>
      <c r="DG161" s="369" t="str">
        <f ca="1">+IF(OFFSET('Sanitation Data'!$H$30,0,10*ROW('Sanitation Data'!H155))="","",OFFSET('Sanitation Data'!$H$30,0,10*ROW('Sanitation Data'!H155)))</f>
        <v/>
      </c>
      <c r="DH161" s="369" t="str">
        <f ca="1">+IF(OFFSET('Sanitation Data'!$H$31,0,10*ROW('Sanitation Data'!H155))="","",OFFSET('Sanitation Data'!$H$31,0,10*ROW('Sanitation Data'!H155)))</f>
        <v/>
      </c>
      <c r="DI161" s="369" t="str">
        <f ca="1">+IF(OFFSET('Sanitation Data'!$H$32,0,10*ROW('Sanitation Data'!H155))="","",OFFSET('Sanitation Data'!$H$32,0,10*ROW('Sanitation Data'!H155)))</f>
        <v/>
      </c>
      <c r="DJ161" s="369" t="str">
        <f ca="1">+IF(OFFSET('Sanitation Data'!$I$28,0,10*ROW('Sanitation Data'!I155))="","",OFFSET('Sanitation Data'!$I$28,0,10*ROW('Sanitation Data'!I155)))</f>
        <v/>
      </c>
      <c r="DK161" s="369" t="str">
        <f ca="1">+IF(OFFSET('Sanitation Data'!$I$29,0,10*ROW('Sanitation Data'!I155))="","",OFFSET('Sanitation Data'!$I$29,0,10*ROW('Sanitation Data'!I155)))</f>
        <v/>
      </c>
      <c r="DL161" s="369" t="str">
        <f ca="1">+IF(OFFSET('Sanitation Data'!$I$30,0,10*ROW('Sanitation Data'!I155))="","",OFFSET('Sanitation Data'!$I$30,0,10*ROW('Sanitation Data'!I155)))</f>
        <v/>
      </c>
      <c r="DM161" s="369" t="str">
        <f ca="1">+IF(OFFSET('Sanitation Data'!$I$31,0,10*ROW('Sanitation Data'!I155))="","",OFFSET('Sanitation Data'!$I$31,0,10*ROW('Sanitation Data'!I155)))</f>
        <v/>
      </c>
      <c r="DN161" s="369" t="str">
        <f ca="1">+IF(OFFSET('Sanitation Data'!$I$32,0,10*ROW('Sanitation Data'!I155))="","",OFFSET('Sanitation Data'!$I$32,0,10*ROW('Sanitation Data'!I155)))</f>
        <v/>
      </c>
      <c r="DO161" s="369" t="str">
        <f ca="1">+IF(OFFSET('Hygiene Data'!$D$11,0,10*ROW('Hygiene Data'!D155))="","",OFFSET('Hygiene Data'!$D$11,0,10*ROW('Hygiene Data'!D155)))</f>
        <v/>
      </c>
      <c r="DP161" s="369" t="str">
        <f ca="1">+IF(OFFSET('Hygiene Data'!$D$12,0,10*ROW('Hygiene Data'!D155))="","",OFFSET('Hygiene Data'!$D$12,0,10*ROW('Hygiene Data'!D155)))</f>
        <v/>
      </c>
      <c r="DQ161" s="369" t="str">
        <f ca="1">+IF(OFFSET('Hygiene Data'!$D$13,0,10*ROW('Hygiene Data'!D155))="","",OFFSET('Hygiene Data'!$D$13,0,10*ROW('Hygiene Data'!D155)))</f>
        <v/>
      </c>
      <c r="DR161" s="369" t="str">
        <f ca="1">+IF(OFFSET('Hygiene Data'!$E$11,0,10*ROW('Hygiene Data'!E155))="","",OFFSET('Hygiene Data'!$E$11,0,10*ROW('Hygiene Data'!E155)))</f>
        <v/>
      </c>
      <c r="DS161" s="369" t="str">
        <f ca="1">+IF(OFFSET('Hygiene Data'!$E$12,0,10*ROW('Hygiene Data'!E155))="","",OFFSET('Hygiene Data'!$E$12,0,10*ROW('Hygiene Data'!E155)))</f>
        <v/>
      </c>
      <c r="DT161" s="369" t="str">
        <f ca="1">+IF(OFFSET('Hygiene Data'!$E$13,0,10*ROW('Hygiene Data'!E155))="","",OFFSET('Hygiene Data'!$E$13,0,10*ROW('Hygiene Data'!E155)))</f>
        <v/>
      </c>
      <c r="DU161" s="369" t="str">
        <f ca="1">+IF(OFFSET('Hygiene Data'!$F$11,0,10*ROW('Hygiene Data'!F155))="","",OFFSET('Hygiene Data'!$F$11,0,10*ROW('Hygiene Data'!F155)))</f>
        <v/>
      </c>
      <c r="DV161" s="369" t="str">
        <f ca="1">+IF(OFFSET('Hygiene Data'!$F$12,0,10*ROW('Hygiene Data'!F155))="","",OFFSET('Hygiene Data'!$F$12,0,10*ROW('Hygiene Data'!F155)))</f>
        <v/>
      </c>
      <c r="DW161" s="369" t="str">
        <f ca="1">+IF(OFFSET('Hygiene Data'!$F$13,0,10*ROW('Hygiene Data'!F155))="","",OFFSET('Hygiene Data'!$F$13,0,10*ROW('Hygiene Data'!F155)))</f>
        <v/>
      </c>
      <c r="DX161" s="369" t="str">
        <f ca="1">+IF(OFFSET('Hygiene Data'!$G$11,0,10*ROW('Hygiene Data'!G155))="","",OFFSET('Hygiene Data'!$G$11,0,10*ROW('Hygiene Data'!G155)))</f>
        <v/>
      </c>
      <c r="DY161" s="369" t="str">
        <f ca="1">+IF(OFFSET('Hygiene Data'!$G$12,0,10*ROW('Hygiene Data'!G155))="","",OFFSET('Hygiene Data'!$G$12,0,10*ROW('Hygiene Data'!G155)))</f>
        <v/>
      </c>
      <c r="DZ161" s="369" t="str">
        <f ca="1">+IF(OFFSET('Hygiene Data'!$G$13,0,10*ROW('Hygiene Data'!G155))="","",OFFSET('Hygiene Data'!$G$13,0,10*ROW('Hygiene Data'!G155)))</f>
        <v/>
      </c>
      <c r="EA161" s="369" t="str">
        <f ca="1">+IF(OFFSET('Hygiene Data'!$H$11,0,10*ROW('Hygiene Data'!H155))="","",OFFSET('Hygiene Data'!$H$11,0,10*ROW('Hygiene Data'!H155)))</f>
        <v/>
      </c>
      <c r="EB161" s="369" t="str">
        <f ca="1">+IF(OFFSET('Hygiene Data'!$H$12,0,10*ROW('Hygiene Data'!H155))="","",OFFSET('Hygiene Data'!$H$12,0,10*ROW('Hygiene Data'!H155)))</f>
        <v/>
      </c>
      <c r="EC161" s="369" t="str">
        <f ca="1">+IF(OFFSET('Hygiene Data'!$H$13,0,10*ROW('Hygiene Data'!H155))="","",OFFSET('Hygiene Data'!$H$13,0,10*ROW('Hygiene Data'!H155)))</f>
        <v/>
      </c>
      <c r="ED161" s="369" t="str">
        <f ca="1">+IF(OFFSET('Hygiene Data'!$I$11,0,10*ROW('Hygiene Data'!I155))="","",OFFSET('Hygiene Data'!$I$11,0,10*ROW('Hygiene Data'!I155)))</f>
        <v/>
      </c>
      <c r="EE161" s="369" t="str">
        <f ca="1">+IF(OFFSET('Hygiene Data'!$I$12,0,10*ROW('Hygiene Data'!I155))="","",OFFSET('Hygiene Data'!$I$12,0,10*ROW('Hygiene Data'!I155)))</f>
        <v/>
      </c>
      <c r="EF161" s="369" t="str">
        <f ca="1">+IF(OFFSET('Hygiene Data'!$I$13,0,10*ROW('Hygiene Data'!I155))="","",OFFSET('Hygiene Data'!$I$13,0,10*ROW('Hygiene Data'!I155)))</f>
        <v/>
      </c>
    </row>
    <row r="162" spans="1:136" x14ac:dyDescent="0.25">
      <c r="A162" s="478" t="str">
        <f ca="1">+IF(OFFSET('Water Data'!$B$2,0,10*ROW('Water Data'!E156))="","",OFFSET('Water Data'!$B$2,0,10*ROW('Water Data'!E156)))</f>
        <v/>
      </c>
      <c r="B162" s="47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5" t="str">
        <f t="shared" ca="1" si="2"/>
        <v/>
      </c>
      <c r="D162" s="50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9" t="str">
        <f ca="1">+IF(OFFSET('Water Data'!$D$27,0,10*ROW('Water Data'!D156))="","",OFFSET('Water Data'!$D$27,0,10*ROW('Water Data'!D156)))</f>
        <v/>
      </c>
      <c r="BT162" s="369" t="str">
        <f ca="1">+IF(OFFSET('Water Data'!$D$28,0,10*ROW('Water Data'!D156))="","",OFFSET('Water Data'!$D$28,0,10*ROW('Water Data'!D156)))</f>
        <v/>
      </c>
      <c r="BU162" s="369" t="str">
        <f ca="1">+IF(OFFSET('Water Data'!$D$29,0,10*ROW('Water Data'!D156))="","",OFFSET('Water Data'!$D$29,0,10*ROW('Water Data'!D156)))</f>
        <v/>
      </c>
      <c r="BV162" s="369" t="str">
        <f ca="1">+IF(OFFSET('Water Data'!$E$27,0,10*ROW('Water Data'!E156))="","",OFFSET('Water Data'!$E$27,0,10*ROW('Water Data'!E156)))</f>
        <v/>
      </c>
      <c r="BW162" s="369" t="str">
        <f ca="1">+IF(OFFSET('Water Data'!$E$28,0,10*ROW('Water Data'!E156))="","",OFFSET('Water Data'!$E$28,0,10*ROW('Water Data'!E156)))</f>
        <v/>
      </c>
      <c r="BX162" s="369" t="str">
        <f ca="1">+IF(OFFSET('Water Data'!$E$29,0,10*ROW('Water Data'!E156))="","",OFFSET('Water Data'!$E$29,0,10*ROW('Water Data'!E156)))</f>
        <v/>
      </c>
      <c r="BY162" s="369" t="str">
        <f ca="1">+IF(OFFSET('Water Data'!$F$27,0,10*ROW('Water Data'!F156))="","",OFFSET('Water Data'!$F$27,0,10*ROW('Water Data'!F156)))</f>
        <v/>
      </c>
      <c r="BZ162" s="369" t="str">
        <f ca="1">+IF(OFFSET('Water Data'!$F$28,0,10*ROW('Water Data'!F156))="","",OFFSET('Water Data'!$F$28,0,10*ROW('Water Data'!F156)))</f>
        <v/>
      </c>
      <c r="CA162" s="369" t="str">
        <f ca="1">+IF(OFFSET('Water Data'!$F$29,0,10*ROW('Water Data'!F156))="","",OFFSET('Water Data'!$F$29,0,10*ROW('Water Data'!F156)))</f>
        <v/>
      </c>
      <c r="CB162" s="369" t="str">
        <f ca="1">+IF(OFFSET('Water Data'!$G$27,0,10*ROW('Water Data'!G156))="","",OFFSET('Water Data'!$G$27,0,10*ROW('Water Data'!G156)))</f>
        <v/>
      </c>
      <c r="CC162" s="369" t="str">
        <f ca="1">+IF(OFFSET('Water Data'!$G$28,0,10*ROW('Water Data'!G156))="","",OFFSET('Water Data'!$G$28,0,10*ROW('Water Data'!G156)))</f>
        <v/>
      </c>
      <c r="CD162" s="369" t="str">
        <f ca="1">+IF(OFFSET('Water Data'!$G$29,0,10*ROW('Water Data'!G156))="","",OFFSET('Water Data'!$G$29,0,10*ROW('Water Data'!G156)))</f>
        <v/>
      </c>
      <c r="CE162" s="369" t="str">
        <f ca="1">+IF(OFFSET('Water Data'!$H$27,0,10*ROW('Water Data'!H156))="","",OFFSET('Water Data'!$H$27,0,10*ROW('Water Data'!H156)))</f>
        <v/>
      </c>
      <c r="CF162" s="369" t="str">
        <f ca="1">+IF(OFFSET('Water Data'!$H$28,0,10*ROW('Water Data'!H156))="","",OFFSET('Water Data'!$H$28,0,10*ROW('Water Data'!H156)))</f>
        <v/>
      </c>
      <c r="CG162" s="369" t="str">
        <f ca="1">+IF(OFFSET('Water Data'!$H$29,0,10*ROW('Water Data'!H156))="","",OFFSET('Water Data'!$H$29,0,10*ROW('Water Data'!H156)))</f>
        <v/>
      </c>
      <c r="CH162" s="369" t="str">
        <f ca="1">+IF(OFFSET('Water Data'!$I$27,0,10*ROW('Water Data'!I156))="","",OFFSET('Water Data'!$I$27,0,10*ROW('Water Data'!I156)))</f>
        <v/>
      </c>
      <c r="CI162" s="369" t="str">
        <f ca="1">+IF(OFFSET('Water Data'!$I$28,0,10*ROW('Water Data'!I156))="","",OFFSET('Water Data'!$I$28,0,10*ROW('Water Data'!I156)))</f>
        <v/>
      </c>
      <c r="CJ162" s="369" t="str">
        <f ca="1">+IF(OFFSET('Water Data'!$I$29,0,10*ROW('Water Data'!I156))="","",OFFSET('Water Data'!$I$29,0,10*ROW('Water Data'!I156)))</f>
        <v/>
      </c>
      <c r="CK162" s="369" t="str">
        <f ca="1">+IF(OFFSET('Sanitation Data'!$D$28,0,10*ROW('Sanitation Data'!D156))="","",OFFSET('Sanitation Data'!$D$28,0,10*ROW('Sanitation Data'!D156)))</f>
        <v/>
      </c>
      <c r="CL162" s="369" t="str">
        <f ca="1">+IF(OFFSET('Sanitation Data'!$D$29,0,10*ROW('Sanitation Data'!D156))="","",OFFSET('Sanitation Data'!$D$29,0,10*ROW('Sanitation Data'!D156)))</f>
        <v/>
      </c>
      <c r="CM162" s="369" t="str">
        <f ca="1">+IF(OFFSET('Sanitation Data'!$D$30,0,10*ROW('Sanitation Data'!D156))="","",OFFSET('Sanitation Data'!$D$30,0,10*ROW('Sanitation Data'!D156)))</f>
        <v/>
      </c>
      <c r="CN162" s="369" t="str">
        <f ca="1">+IF(OFFSET('Sanitation Data'!$D$31,0,10*ROW('Sanitation Data'!D156))="","",OFFSET('Sanitation Data'!$D$31,0,10*ROW('Sanitation Data'!D156)))</f>
        <v/>
      </c>
      <c r="CO162" s="369" t="str">
        <f ca="1">+IF(OFFSET('Sanitation Data'!$D$32,0,10*ROW('Sanitation Data'!D156))="","",OFFSET('Sanitation Data'!$D$32,0,10*ROW('Sanitation Data'!D156)))</f>
        <v/>
      </c>
      <c r="CP162" s="369" t="str">
        <f ca="1">+IF(OFFSET('Sanitation Data'!$E$28,0,10*ROW('Sanitation Data'!E156))="","",OFFSET('Sanitation Data'!$E$28,0,10*ROW('Sanitation Data'!E156)))</f>
        <v/>
      </c>
      <c r="CQ162" s="369" t="str">
        <f ca="1">+IF(OFFSET('Sanitation Data'!$E$29,0,10*ROW('Sanitation Data'!E156))="","",OFFSET('Sanitation Data'!$E$29,0,10*ROW('Sanitation Data'!E156)))</f>
        <v/>
      </c>
      <c r="CR162" s="369" t="str">
        <f ca="1">+IF(OFFSET('Sanitation Data'!$E$30,0,10*ROW('Sanitation Data'!E156))="","",OFFSET('Sanitation Data'!$E$30,0,10*ROW('Sanitation Data'!E156)))</f>
        <v/>
      </c>
      <c r="CS162" s="369" t="str">
        <f ca="1">+IF(OFFSET('Sanitation Data'!$E$31,0,10*ROW('Sanitation Data'!E156))="","",OFFSET('Sanitation Data'!$E$31,0,10*ROW('Sanitation Data'!E156)))</f>
        <v/>
      </c>
      <c r="CT162" s="369" t="str">
        <f ca="1">+IF(OFFSET('Sanitation Data'!$E$32,0,10*ROW('Sanitation Data'!E156))="","",OFFSET('Sanitation Data'!$E$32,0,10*ROW('Sanitation Data'!E156)))</f>
        <v/>
      </c>
      <c r="CU162" s="369" t="str">
        <f ca="1">+IF(OFFSET('Sanitation Data'!$F$28,0,10*ROW('Sanitation Data'!F156))="","",OFFSET('Sanitation Data'!$F$28,0,10*ROW('Sanitation Data'!F156)))</f>
        <v/>
      </c>
      <c r="CV162" s="369" t="str">
        <f ca="1">+IF(OFFSET('Sanitation Data'!$F$29,0,10*ROW('Sanitation Data'!F156))="","",OFFSET('Sanitation Data'!$F$29,0,10*ROW('Sanitation Data'!F156)))</f>
        <v/>
      </c>
      <c r="CW162" s="369" t="str">
        <f ca="1">+IF(OFFSET('Sanitation Data'!$F$30,0,10*ROW('Sanitation Data'!F156))="","",OFFSET('Sanitation Data'!$F$30,0,10*ROW('Sanitation Data'!F156)))</f>
        <v/>
      </c>
      <c r="CX162" s="369" t="str">
        <f ca="1">+IF(OFFSET('Sanitation Data'!$F$31,0,10*ROW('Sanitation Data'!F156))="","",OFFSET('Sanitation Data'!$F$31,0,10*ROW('Sanitation Data'!F156)))</f>
        <v/>
      </c>
      <c r="CY162" s="369" t="str">
        <f ca="1">+IF(OFFSET('Sanitation Data'!$F$32,0,10*ROW('Sanitation Data'!F156))="","",OFFSET('Sanitation Data'!$F$32,0,10*ROW('Sanitation Data'!F156)))</f>
        <v/>
      </c>
      <c r="CZ162" s="369" t="str">
        <f ca="1">+IF(OFFSET('Sanitation Data'!$G$28,0,10*ROW('Sanitation Data'!G156))="","",OFFSET('Sanitation Data'!$G$28,0,10*ROW('Sanitation Data'!G156)))</f>
        <v/>
      </c>
      <c r="DA162" s="369" t="str">
        <f ca="1">+IF(OFFSET('Sanitation Data'!$G$29,0,10*ROW('Sanitation Data'!G156))="","",OFFSET('Sanitation Data'!$G$29,0,10*ROW('Sanitation Data'!G156)))</f>
        <v/>
      </c>
      <c r="DB162" s="369" t="str">
        <f ca="1">+IF(OFFSET('Sanitation Data'!$G$30,0,10*ROW('Sanitation Data'!G156))="","",OFFSET('Sanitation Data'!$G$30,0,10*ROW('Sanitation Data'!G156)))</f>
        <v/>
      </c>
      <c r="DC162" s="369" t="str">
        <f ca="1">+IF(OFFSET('Sanitation Data'!$G$31,0,10*ROW('Sanitation Data'!G156))="","",OFFSET('Sanitation Data'!$G$31,0,10*ROW('Sanitation Data'!G156)))</f>
        <v/>
      </c>
      <c r="DD162" s="369" t="str">
        <f ca="1">+IF(OFFSET('Sanitation Data'!$G$32,0,10*ROW('Sanitation Data'!G156))="","",OFFSET('Sanitation Data'!$G$32,0,10*ROW('Sanitation Data'!G156)))</f>
        <v/>
      </c>
      <c r="DE162" s="369" t="str">
        <f ca="1">+IF(OFFSET('Sanitation Data'!$H$28,0,10*ROW('Sanitation Data'!H156))="","",OFFSET('Sanitation Data'!$H$28,0,10*ROW('Sanitation Data'!H156)))</f>
        <v/>
      </c>
      <c r="DF162" s="369" t="str">
        <f ca="1">+IF(OFFSET('Sanitation Data'!$H$29,0,10*ROW('Sanitation Data'!H156))="","",OFFSET('Sanitation Data'!$H$29,0,10*ROW('Sanitation Data'!H156)))</f>
        <v/>
      </c>
      <c r="DG162" s="369" t="str">
        <f ca="1">+IF(OFFSET('Sanitation Data'!$H$30,0,10*ROW('Sanitation Data'!H156))="","",OFFSET('Sanitation Data'!$H$30,0,10*ROW('Sanitation Data'!H156)))</f>
        <v/>
      </c>
      <c r="DH162" s="369" t="str">
        <f ca="1">+IF(OFFSET('Sanitation Data'!$H$31,0,10*ROW('Sanitation Data'!H156))="","",OFFSET('Sanitation Data'!$H$31,0,10*ROW('Sanitation Data'!H156)))</f>
        <v/>
      </c>
      <c r="DI162" s="369" t="str">
        <f ca="1">+IF(OFFSET('Sanitation Data'!$H$32,0,10*ROW('Sanitation Data'!H156))="","",OFFSET('Sanitation Data'!$H$32,0,10*ROW('Sanitation Data'!H156)))</f>
        <v/>
      </c>
      <c r="DJ162" s="369" t="str">
        <f ca="1">+IF(OFFSET('Sanitation Data'!$I$28,0,10*ROW('Sanitation Data'!I156))="","",OFFSET('Sanitation Data'!$I$28,0,10*ROW('Sanitation Data'!I156)))</f>
        <v/>
      </c>
      <c r="DK162" s="369" t="str">
        <f ca="1">+IF(OFFSET('Sanitation Data'!$I$29,0,10*ROW('Sanitation Data'!I156))="","",OFFSET('Sanitation Data'!$I$29,0,10*ROW('Sanitation Data'!I156)))</f>
        <v/>
      </c>
      <c r="DL162" s="369" t="str">
        <f ca="1">+IF(OFFSET('Sanitation Data'!$I$30,0,10*ROW('Sanitation Data'!I156))="","",OFFSET('Sanitation Data'!$I$30,0,10*ROW('Sanitation Data'!I156)))</f>
        <v/>
      </c>
      <c r="DM162" s="369" t="str">
        <f ca="1">+IF(OFFSET('Sanitation Data'!$I$31,0,10*ROW('Sanitation Data'!I156))="","",OFFSET('Sanitation Data'!$I$31,0,10*ROW('Sanitation Data'!I156)))</f>
        <v/>
      </c>
      <c r="DN162" s="369" t="str">
        <f ca="1">+IF(OFFSET('Sanitation Data'!$I$32,0,10*ROW('Sanitation Data'!I156))="","",OFFSET('Sanitation Data'!$I$32,0,10*ROW('Sanitation Data'!I156)))</f>
        <v/>
      </c>
      <c r="DO162" s="369" t="str">
        <f ca="1">+IF(OFFSET('Hygiene Data'!$D$11,0,10*ROW('Hygiene Data'!D156))="","",OFFSET('Hygiene Data'!$D$11,0,10*ROW('Hygiene Data'!D156)))</f>
        <v/>
      </c>
      <c r="DP162" s="369" t="str">
        <f ca="1">+IF(OFFSET('Hygiene Data'!$D$12,0,10*ROW('Hygiene Data'!D156))="","",OFFSET('Hygiene Data'!$D$12,0,10*ROW('Hygiene Data'!D156)))</f>
        <v/>
      </c>
      <c r="DQ162" s="369" t="str">
        <f ca="1">+IF(OFFSET('Hygiene Data'!$D$13,0,10*ROW('Hygiene Data'!D156))="","",OFFSET('Hygiene Data'!$D$13,0,10*ROW('Hygiene Data'!D156)))</f>
        <v/>
      </c>
      <c r="DR162" s="369" t="str">
        <f ca="1">+IF(OFFSET('Hygiene Data'!$E$11,0,10*ROW('Hygiene Data'!E156))="","",OFFSET('Hygiene Data'!$E$11,0,10*ROW('Hygiene Data'!E156)))</f>
        <v/>
      </c>
      <c r="DS162" s="369" t="str">
        <f ca="1">+IF(OFFSET('Hygiene Data'!$E$12,0,10*ROW('Hygiene Data'!E156))="","",OFFSET('Hygiene Data'!$E$12,0,10*ROW('Hygiene Data'!E156)))</f>
        <v/>
      </c>
      <c r="DT162" s="369" t="str">
        <f ca="1">+IF(OFFSET('Hygiene Data'!$E$13,0,10*ROW('Hygiene Data'!E156))="","",OFFSET('Hygiene Data'!$E$13,0,10*ROW('Hygiene Data'!E156)))</f>
        <v/>
      </c>
      <c r="DU162" s="369" t="str">
        <f ca="1">+IF(OFFSET('Hygiene Data'!$F$11,0,10*ROW('Hygiene Data'!F156))="","",OFFSET('Hygiene Data'!$F$11,0,10*ROW('Hygiene Data'!F156)))</f>
        <v/>
      </c>
      <c r="DV162" s="369" t="str">
        <f ca="1">+IF(OFFSET('Hygiene Data'!$F$12,0,10*ROW('Hygiene Data'!F156))="","",OFFSET('Hygiene Data'!$F$12,0,10*ROW('Hygiene Data'!F156)))</f>
        <v/>
      </c>
      <c r="DW162" s="369" t="str">
        <f ca="1">+IF(OFFSET('Hygiene Data'!$F$13,0,10*ROW('Hygiene Data'!F156))="","",OFFSET('Hygiene Data'!$F$13,0,10*ROW('Hygiene Data'!F156)))</f>
        <v/>
      </c>
      <c r="DX162" s="369" t="str">
        <f ca="1">+IF(OFFSET('Hygiene Data'!$G$11,0,10*ROW('Hygiene Data'!G156))="","",OFFSET('Hygiene Data'!$G$11,0,10*ROW('Hygiene Data'!G156)))</f>
        <v/>
      </c>
      <c r="DY162" s="369" t="str">
        <f ca="1">+IF(OFFSET('Hygiene Data'!$G$12,0,10*ROW('Hygiene Data'!G156))="","",OFFSET('Hygiene Data'!$G$12,0,10*ROW('Hygiene Data'!G156)))</f>
        <v/>
      </c>
      <c r="DZ162" s="369" t="str">
        <f ca="1">+IF(OFFSET('Hygiene Data'!$G$13,0,10*ROW('Hygiene Data'!G156))="","",OFFSET('Hygiene Data'!$G$13,0,10*ROW('Hygiene Data'!G156)))</f>
        <v/>
      </c>
      <c r="EA162" s="369" t="str">
        <f ca="1">+IF(OFFSET('Hygiene Data'!$H$11,0,10*ROW('Hygiene Data'!H156))="","",OFFSET('Hygiene Data'!$H$11,0,10*ROW('Hygiene Data'!H156)))</f>
        <v/>
      </c>
      <c r="EB162" s="369" t="str">
        <f ca="1">+IF(OFFSET('Hygiene Data'!$H$12,0,10*ROW('Hygiene Data'!H156))="","",OFFSET('Hygiene Data'!$H$12,0,10*ROW('Hygiene Data'!H156)))</f>
        <v/>
      </c>
      <c r="EC162" s="369" t="str">
        <f ca="1">+IF(OFFSET('Hygiene Data'!$H$13,0,10*ROW('Hygiene Data'!H156))="","",OFFSET('Hygiene Data'!$H$13,0,10*ROW('Hygiene Data'!H156)))</f>
        <v/>
      </c>
      <c r="ED162" s="369" t="str">
        <f ca="1">+IF(OFFSET('Hygiene Data'!$I$11,0,10*ROW('Hygiene Data'!I156))="","",OFFSET('Hygiene Data'!$I$11,0,10*ROW('Hygiene Data'!I156)))</f>
        <v/>
      </c>
      <c r="EE162" s="369" t="str">
        <f ca="1">+IF(OFFSET('Hygiene Data'!$I$12,0,10*ROW('Hygiene Data'!I156))="","",OFFSET('Hygiene Data'!$I$12,0,10*ROW('Hygiene Data'!I156)))</f>
        <v/>
      </c>
      <c r="EF162" s="369" t="str">
        <f ca="1">+IF(OFFSET('Hygiene Data'!$I$13,0,10*ROW('Hygiene Data'!I156))="","",OFFSET('Hygiene Data'!$I$13,0,10*ROW('Hygiene Data'!I156)))</f>
        <v/>
      </c>
    </row>
    <row r="163" spans="1:136" x14ac:dyDescent="0.25">
      <c r="A163" s="478" t="str">
        <f ca="1">+IF(OFFSET('Water Data'!$B$2,0,10*ROW('Water Data'!E157))="","",OFFSET('Water Data'!$B$2,0,10*ROW('Water Data'!E157)))</f>
        <v/>
      </c>
      <c r="B163" s="47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5" t="str">
        <f t="shared" ca="1" si="2"/>
        <v/>
      </c>
      <c r="D163" s="50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9" t="str">
        <f ca="1">+IF(OFFSET('Water Data'!$D$27,0,10*ROW('Water Data'!D157))="","",OFFSET('Water Data'!$D$27,0,10*ROW('Water Data'!D157)))</f>
        <v/>
      </c>
      <c r="BT163" s="369" t="str">
        <f ca="1">+IF(OFFSET('Water Data'!$D$28,0,10*ROW('Water Data'!D157))="","",OFFSET('Water Data'!$D$28,0,10*ROW('Water Data'!D157)))</f>
        <v/>
      </c>
      <c r="BU163" s="369" t="str">
        <f ca="1">+IF(OFFSET('Water Data'!$D$29,0,10*ROW('Water Data'!D157))="","",OFFSET('Water Data'!$D$29,0,10*ROW('Water Data'!D157)))</f>
        <v/>
      </c>
      <c r="BV163" s="369" t="str">
        <f ca="1">+IF(OFFSET('Water Data'!$E$27,0,10*ROW('Water Data'!E157))="","",OFFSET('Water Data'!$E$27,0,10*ROW('Water Data'!E157)))</f>
        <v/>
      </c>
      <c r="BW163" s="369" t="str">
        <f ca="1">+IF(OFFSET('Water Data'!$E$28,0,10*ROW('Water Data'!E157))="","",OFFSET('Water Data'!$E$28,0,10*ROW('Water Data'!E157)))</f>
        <v/>
      </c>
      <c r="BX163" s="369" t="str">
        <f ca="1">+IF(OFFSET('Water Data'!$E$29,0,10*ROW('Water Data'!E157))="","",OFFSET('Water Data'!$E$29,0,10*ROW('Water Data'!E157)))</f>
        <v/>
      </c>
      <c r="BY163" s="369" t="str">
        <f ca="1">+IF(OFFSET('Water Data'!$F$27,0,10*ROW('Water Data'!F157))="","",OFFSET('Water Data'!$F$27,0,10*ROW('Water Data'!F157)))</f>
        <v/>
      </c>
      <c r="BZ163" s="369" t="str">
        <f ca="1">+IF(OFFSET('Water Data'!$F$28,0,10*ROW('Water Data'!F157))="","",OFFSET('Water Data'!$F$28,0,10*ROW('Water Data'!F157)))</f>
        <v/>
      </c>
      <c r="CA163" s="369" t="str">
        <f ca="1">+IF(OFFSET('Water Data'!$F$29,0,10*ROW('Water Data'!F157))="","",OFFSET('Water Data'!$F$29,0,10*ROW('Water Data'!F157)))</f>
        <v/>
      </c>
      <c r="CB163" s="369" t="str">
        <f ca="1">+IF(OFFSET('Water Data'!$G$27,0,10*ROW('Water Data'!G157))="","",OFFSET('Water Data'!$G$27,0,10*ROW('Water Data'!G157)))</f>
        <v/>
      </c>
      <c r="CC163" s="369" t="str">
        <f ca="1">+IF(OFFSET('Water Data'!$G$28,0,10*ROW('Water Data'!G157))="","",OFFSET('Water Data'!$G$28,0,10*ROW('Water Data'!G157)))</f>
        <v/>
      </c>
      <c r="CD163" s="369" t="str">
        <f ca="1">+IF(OFFSET('Water Data'!$G$29,0,10*ROW('Water Data'!G157))="","",OFFSET('Water Data'!$G$29,0,10*ROW('Water Data'!G157)))</f>
        <v/>
      </c>
      <c r="CE163" s="369" t="str">
        <f ca="1">+IF(OFFSET('Water Data'!$H$27,0,10*ROW('Water Data'!H157))="","",OFFSET('Water Data'!$H$27,0,10*ROW('Water Data'!H157)))</f>
        <v/>
      </c>
      <c r="CF163" s="369" t="str">
        <f ca="1">+IF(OFFSET('Water Data'!$H$28,0,10*ROW('Water Data'!H157))="","",OFFSET('Water Data'!$H$28,0,10*ROW('Water Data'!H157)))</f>
        <v/>
      </c>
      <c r="CG163" s="369" t="str">
        <f ca="1">+IF(OFFSET('Water Data'!$H$29,0,10*ROW('Water Data'!H157))="","",OFFSET('Water Data'!$H$29,0,10*ROW('Water Data'!H157)))</f>
        <v/>
      </c>
      <c r="CH163" s="369" t="str">
        <f ca="1">+IF(OFFSET('Water Data'!$I$27,0,10*ROW('Water Data'!I157))="","",OFFSET('Water Data'!$I$27,0,10*ROW('Water Data'!I157)))</f>
        <v/>
      </c>
      <c r="CI163" s="369" t="str">
        <f ca="1">+IF(OFFSET('Water Data'!$I$28,0,10*ROW('Water Data'!I157))="","",OFFSET('Water Data'!$I$28,0,10*ROW('Water Data'!I157)))</f>
        <v/>
      </c>
      <c r="CJ163" s="369" t="str">
        <f ca="1">+IF(OFFSET('Water Data'!$I$29,0,10*ROW('Water Data'!I157))="","",OFFSET('Water Data'!$I$29,0,10*ROW('Water Data'!I157)))</f>
        <v/>
      </c>
      <c r="CK163" s="369" t="str">
        <f ca="1">+IF(OFFSET('Sanitation Data'!$D$28,0,10*ROW('Sanitation Data'!D157))="","",OFFSET('Sanitation Data'!$D$28,0,10*ROW('Sanitation Data'!D157)))</f>
        <v/>
      </c>
      <c r="CL163" s="369" t="str">
        <f ca="1">+IF(OFFSET('Sanitation Data'!$D$29,0,10*ROW('Sanitation Data'!D157))="","",OFFSET('Sanitation Data'!$D$29,0,10*ROW('Sanitation Data'!D157)))</f>
        <v/>
      </c>
      <c r="CM163" s="369" t="str">
        <f ca="1">+IF(OFFSET('Sanitation Data'!$D$30,0,10*ROW('Sanitation Data'!D157))="","",OFFSET('Sanitation Data'!$D$30,0,10*ROW('Sanitation Data'!D157)))</f>
        <v/>
      </c>
      <c r="CN163" s="369" t="str">
        <f ca="1">+IF(OFFSET('Sanitation Data'!$D$31,0,10*ROW('Sanitation Data'!D157))="","",OFFSET('Sanitation Data'!$D$31,0,10*ROW('Sanitation Data'!D157)))</f>
        <v/>
      </c>
      <c r="CO163" s="369" t="str">
        <f ca="1">+IF(OFFSET('Sanitation Data'!$D$32,0,10*ROW('Sanitation Data'!D157))="","",OFFSET('Sanitation Data'!$D$32,0,10*ROW('Sanitation Data'!D157)))</f>
        <v/>
      </c>
      <c r="CP163" s="369" t="str">
        <f ca="1">+IF(OFFSET('Sanitation Data'!$E$28,0,10*ROW('Sanitation Data'!E157))="","",OFFSET('Sanitation Data'!$E$28,0,10*ROW('Sanitation Data'!E157)))</f>
        <v/>
      </c>
      <c r="CQ163" s="369" t="str">
        <f ca="1">+IF(OFFSET('Sanitation Data'!$E$29,0,10*ROW('Sanitation Data'!E157))="","",OFFSET('Sanitation Data'!$E$29,0,10*ROW('Sanitation Data'!E157)))</f>
        <v/>
      </c>
      <c r="CR163" s="369" t="str">
        <f ca="1">+IF(OFFSET('Sanitation Data'!$E$30,0,10*ROW('Sanitation Data'!E157))="","",OFFSET('Sanitation Data'!$E$30,0,10*ROW('Sanitation Data'!E157)))</f>
        <v/>
      </c>
      <c r="CS163" s="369" t="str">
        <f ca="1">+IF(OFFSET('Sanitation Data'!$E$31,0,10*ROW('Sanitation Data'!E157))="","",OFFSET('Sanitation Data'!$E$31,0,10*ROW('Sanitation Data'!E157)))</f>
        <v/>
      </c>
      <c r="CT163" s="369" t="str">
        <f ca="1">+IF(OFFSET('Sanitation Data'!$E$32,0,10*ROW('Sanitation Data'!E157))="","",OFFSET('Sanitation Data'!$E$32,0,10*ROW('Sanitation Data'!E157)))</f>
        <v/>
      </c>
      <c r="CU163" s="369" t="str">
        <f ca="1">+IF(OFFSET('Sanitation Data'!$F$28,0,10*ROW('Sanitation Data'!F157))="","",OFFSET('Sanitation Data'!$F$28,0,10*ROW('Sanitation Data'!F157)))</f>
        <v/>
      </c>
      <c r="CV163" s="369" t="str">
        <f ca="1">+IF(OFFSET('Sanitation Data'!$F$29,0,10*ROW('Sanitation Data'!F157))="","",OFFSET('Sanitation Data'!$F$29,0,10*ROW('Sanitation Data'!F157)))</f>
        <v/>
      </c>
      <c r="CW163" s="369" t="str">
        <f ca="1">+IF(OFFSET('Sanitation Data'!$F$30,0,10*ROW('Sanitation Data'!F157))="","",OFFSET('Sanitation Data'!$F$30,0,10*ROW('Sanitation Data'!F157)))</f>
        <v/>
      </c>
      <c r="CX163" s="369" t="str">
        <f ca="1">+IF(OFFSET('Sanitation Data'!$F$31,0,10*ROW('Sanitation Data'!F157))="","",OFFSET('Sanitation Data'!$F$31,0,10*ROW('Sanitation Data'!F157)))</f>
        <v/>
      </c>
      <c r="CY163" s="369" t="str">
        <f ca="1">+IF(OFFSET('Sanitation Data'!$F$32,0,10*ROW('Sanitation Data'!F157))="","",OFFSET('Sanitation Data'!$F$32,0,10*ROW('Sanitation Data'!F157)))</f>
        <v/>
      </c>
      <c r="CZ163" s="369" t="str">
        <f ca="1">+IF(OFFSET('Sanitation Data'!$G$28,0,10*ROW('Sanitation Data'!G157))="","",OFFSET('Sanitation Data'!$G$28,0,10*ROW('Sanitation Data'!G157)))</f>
        <v/>
      </c>
      <c r="DA163" s="369" t="str">
        <f ca="1">+IF(OFFSET('Sanitation Data'!$G$29,0,10*ROW('Sanitation Data'!G157))="","",OFFSET('Sanitation Data'!$G$29,0,10*ROW('Sanitation Data'!G157)))</f>
        <v/>
      </c>
      <c r="DB163" s="369" t="str">
        <f ca="1">+IF(OFFSET('Sanitation Data'!$G$30,0,10*ROW('Sanitation Data'!G157))="","",OFFSET('Sanitation Data'!$G$30,0,10*ROW('Sanitation Data'!G157)))</f>
        <v/>
      </c>
      <c r="DC163" s="369" t="str">
        <f ca="1">+IF(OFFSET('Sanitation Data'!$G$31,0,10*ROW('Sanitation Data'!G157))="","",OFFSET('Sanitation Data'!$G$31,0,10*ROW('Sanitation Data'!G157)))</f>
        <v/>
      </c>
      <c r="DD163" s="369" t="str">
        <f ca="1">+IF(OFFSET('Sanitation Data'!$G$32,0,10*ROW('Sanitation Data'!G157))="","",OFFSET('Sanitation Data'!$G$32,0,10*ROW('Sanitation Data'!G157)))</f>
        <v/>
      </c>
      <c r="DE163" s="369" t="str">
        <f ca="1">+IF(OFFSET('Sanitation Data'!$H$28,0,10*ROW('Sanitation Data'!H157))="","",OFFSET('Sanitation Data'!$H$28,0,10*ROW('Sanitation Data'!H157)))</f>
        <v/>
      </c>
      <c r="DF163" s="369" t="str">
        <f ca="1">+IF(OFFSET('Sanitation Data'!$H$29,0,10*ROW('Sanitation Data'!H157))="","",OFFSET('Sanitation Data'!$H$29,0,10*ROW('Sanitation Data'!H157)))</f>
        <v/>
      </c>
      <c r="DG163" s="369" t="str">
        <f ca="1">+IF(OFFSET('Sanitation Data'!$H$30,0,10*ROW('Sanitation Data'!H157))="","",OFFSET('Sanitation Data'!$H$30,0,10*ROW('Sanitation Data'!H157)))</f>
        <v/>
      </c>
      <c r="DH163" s="369" t="str">
        <f ca="1">+IF(OFFSET('Sanitation Data'!$H$31,0,10*ROW('Sanitation Data'!H157))="","",OFFSET('Sanitation Data'!$H$31,0,10*ROW('Sanitation Data'!H157)))</f>
        <v/>
      </c>
      <c r="DI163" s="369" t="str">
        <f ca="1">+IF(OFFSET('Sanitation Data'!$H$32,0,10*ROW('Sanitation Data'!H157))="","",OFFSET('Sanitation Data'!$H$32,0,10*ROW('Sanitation Data'!H157)))</f>
        <v/>
      </c>
      <c r="DJ163" s="369" t="str">
        <f ca="1">+IF(OFFSET('Sanitation Data'!$I$28,0,10*ROW('Sanitation Data'!I157))="","",OFFSET('Sanitation Data'!$I$28,0,10*ROW('Sanitation Data'!I157)))</f>
        <v/>
      </c>
      <c r="DK163" s="369" t="str">
        <f ca="1">+IF(OFFSET('Sanitation Data'!$I$29,0,10*ROW('Sanitation Data'!I157))="","",OFFSET('Sanitation Data'!$I$29,0,10*ROW('Sanitation Data'!I157)))</f>
        <v/>
      </c>
      <c r="DL163" s="369" t="str">
        <f ca="1">+IF(OFFSET('Sanitation Data'!$I$30,0,10*ROW('Sanitation Data'!I157))="","",OFFSET('Sanitation Data'!$I$30,0,10*ROW('Sanitation Data'!I157)))</f>
        <v/>
      </c>
      <c r="DM163" s="369" t="str">
        <f ca="1">+IF(OFFSET('Sanitation Data'!$I$31,0,10*ROW('Sanitation Data'!I157))="","",OFFSET('Sanitation Data'!$I$31,0,10*ROW('Sanitation Data'!I157)))</f>
        <v/>
      </c>
      <c r="DN163" s="369" t="str">
        <f ca="1">+IF(OFFSET('Sanitation Data'!$I$32,0,10*ROW('Sanitation Data'!I157))="","",OFFSET('Sanitation Data'!$I$32,0,10*ROW('Sanitation Data'!I157)))</f>
        <v/>
      </c>
      <c r="DO163" s="369" t="str">
        <f ca="1">+IF(OFFSET('Hygiene Data'!$D$11,0,10*ROW('Hygiene Data'!D157))="","",OFFSET('Hygiene Data'!$D$11,0,10*ROW('Hygiene Data'!D157)))</f>
        <v/>
      </c>
      <c r="DP163" s="369" t="str">
        <f ca="1">+IF(OFFSET('Hygiene Data'!$D$12,0,10*ROW('Hygiene Data'!D157))="","",OFFSET('Hygiene Data'!$D$12,0,10*ROW('Hygiene Data'!D157)))</f>
        <v/>
      </c>
      <c r="DQ163" s="369" t="str">
        <f ca="1">+IF(OFFSET('Hygiene Data'!$D$13,0,10*ROW('Hygiene Data'!D157))="","",OFFSET('Hygiene Data'!$D$13,0,10*ROW('Hygiene Data'!D157)))</f>
        <v/>
      </c>
      <c r="DR163" s="369" t="str">
        <f ca="1">+IF(OFFSET('Hygiene Data'!$E$11,0,10*ROW('Hygiene Data'!E157))="","",OFFSET('Hygiene Data'!$E$11,0,10*ROW('Hygiene Data'!E157)))</f>
        <v/>
      </c>
      <c r="DS163" s="369" t="str">
        <f ca="1">+IF(OFFSET('Hygiene Data'!$E$12,0,10*ROW('Hygiene Data'!E157))="","",OFFSET('Hygiene Data'!$E$12,0,10*ROW('Hygiene Data'!E157)))</f>
        <v/>
      </c>
      <c r="DT163" s="369" t="str">
        <f ca="1">+IF(OFFSET('Hygiene Data'!$E$13,0,10*ROW('Hygiene Data'!E157))="","",OFFSET('Hygiene Data'!$E$13,0,10*ROW('Hygiene Data'!E157)))</f>
        <v/>
      </c>
      <c r="DU163" s="369" t="str">
        <f ca="1">+IF(OFFSET('Hygiene Data'!$F$11,0,10*ROW('Hygiene Data'!F157))="","",OFFSET('Hygiene Data'!$F$11,0,10*ROW('Hygiene Data'!F157)))</f>
        <v/>
      </c>
      <c r="DV163" s="369" t="str">
        <f ca="1">+IF(OFFSET('Hygiene Data'!$F$12,0,10*ROW('Hygiene Data'!F157))="","",OFFSET('Hygiene Data'!$F$12,0,10*ROW('Hygiene Data'!F157)))</f>
        <v/>
      </c>
      <c r="DW163" s="369" t="str">
        <f ca="1">+IF(OFFSET('Hygiene Data'!$F$13,0,10*ROW('Hygiene Data'!F157))="","",OFFSET('Hygiene Data'!$F$13,0,10*ROW('Hygiene Data'!F157)))</f>
        <v/>
      </c>
      <c r="DX163" s="369" t="str">
        <f ca="1">+IF(OFFSET('Hygiene Data'!$G$11,0,10*ROW('Hygiene Data'!G157))="","",OFFSET('Hygiene Data'!$G$11,0,10*ROW('Hygiene Data'!G157)))</f>
        <v/>
      </c>
      <c r="DY163" s="369" t="str">
        <f ca="1">+IF(OFFSET('Hygiene Data'!$G$12,0,10*ROW('Hygiene Data'!G157))="","",OFFSET('Hygiene Data'!$G$12,0,10*ROW('Hygiene Data'!G157)))</f>
        <v/>
      </c>
      <c r="DZ163" s="369" t="str">
        <f ca="1">+IF(OFFSET('Hygiene Data'!$G$13,0,10*ROW('Hygiene Data'!G157))="","",OFFSET('Hygiene Data'!$G$13,0,10*ROW('Hygiene Data'!G157)))</f>
        <v/>
      </c>
      <c r="EA163" s="369" t="str">
        <f ca="1">+IF(OFFSET('Hygiene Data'!$H$11,0,10*ROW('Hygiene Data'!H157))="","",OFFSET('Hygiene Data'!$H$11,0,10*ROW('Hygiene Data'!H157)))</f>
        <v/>
      </c>
      <c r="EB163" s="369" t="str">
        <f ca="1">+IF(OFFSET('Hygiene Data'!$H$12,0,10*ROW('Hygiene Data'!H157))="","",OFFSET('Hygiene Data'!$H$12,0,10*ROW('Hygiene Data'!H157)))</f>
        <v/>
      </c>
      <c r="EC163" s="369" t="str">
        <f ca="1">+IF(OFFSET('Hygiene Data'!$H$13,0,10*ROW('Hygiene Data'!H157))="","",OFFSET('Hygiene Data'!$H$13,0,10*ROW('Hygiene Data'!H157)))</f>
        <v/>
      </c>
      <c r="ED163" s="369" t="str">
        <f ca="1">+IF(OFFSET('Hygiene Data'!$I$11,0,10*ROW('Hygiene Data'!I157))="","",OFFSET('Hygiene Data'!$I$11,0,10*ROW('Hygiene Data'!I157)))</f>
        <v/>
      </c>
      <c r="EE163" s="369" t="str">
        <f ca="1">+IF(OFFSET('Hygiene Data'!$I$12,0,10*ROW('Hygiene Data'!I157))="","",OFFSET('Hygiene Data'!$I$12,0,10*ROW('Hygiene Data'!I157)))</f>
        <v/>
      </c>
      <c r="EF163" s="369" t="str">
        <f ca="1">+IF(OFFSET('Hygiene Data'!$I$13,0,10*ROW('Hygiene Data'!I157))="","",OFFSET('Hygiene Data'!$I$13,0,10*ROW('Hygiene Data'!I157)))</f>
        <v/>
      </c>
    </row>
    <row r="164" spans="1:136" x14ac:dyDescent="0.25">
      <c r="A164" s="478" t="str">
        <f ca="1">+IF(OFFSET('Water Data'!$B$2,0,10*ROW('Water Data'!E158))="","",OFFSET('Water Data'!$B$2,0,10*ROW('Water Data'!E158)))</f>
        <v/>
      </c>
      <c r="B164" s="47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5" t="str">
        <f t="shared" ca="1" si="2"/>
        <v/>
      </c>
      <c r="D164" s="50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9" t="str">
        <f ca="1">+IF(OFFSET('Water Data'!$D$27,0,10*ROW('Water Data'!D158))="","",OFFSET('Water Data'!$D$27,0,10*ROW('Water Data'!D158)))</f>
        <v/>
      </c>
      <c r="BT164" s="369" t="str">
        <f ca="1">+IF(OFFSET('Water Data'!$D$28,0,10*ROW('Water Data'!D158))="","",OFFSET('Water Data'!$D$28,0,10*ROW('Water Data'!D158)))</f>
        <v/>
      </c>
      <c r="BU164" s="369" t="str">
        <f ca="1">+IF(OFFSET('Water Data'!$D$29,0,10*ROW('Water Data'!D158))="","",OFFSET('Water Data'!$D$29,0,10*ROW('Water Data'!D158)))</f>
        <v/>
      </c>
      <c r="BV164" s="369" t="str">
        <f ca="1">+IF(OFFSET('Water Data'!$E$27,0,10*ROW('Water Data'!E158))="","",OFFSET('Water Data'!$E$27,0,10*ROW('Water Data'!E158)))</f>
        <v/>
      </c>
      <c r="BW164" s="369" t="str">
        <f ca="1">+IF(OFFSET('Water Data'!$E$28,0,10*ROW('Water Data'!E158))="","",OFFSET('Water Data'!$E$28,0,10*ROW('Water Data'!E158)))</f>
        <v/>
      </c>
      <c r="BX164" s="369" t="str">
        <f ca="1">+IF(OFFSET('Water Data'!$E$29,0,10*ROW('Water Data'!E158))="","",OFFSET('Water Data'!$E$29,0,10*ROW('Water Data'!E158)))</f>
        <v/>
      </c>
      <c r="BY164" s="369" t="str">
        <f ca="1">+IF(OFFSET('Water Data'!$F$27,0,10*ROW('Water Data'!F158))="","",OFFSET('Water Data'!$F$27,0,10*ROW('Water Data'!F158)))</f>
        <v/>
      </c>
      <c r="BZ164" s="369" t="str">
        <f ca="1">+IF(OFFSET('Water Data'!$F$28,0,10*ROW('Water Data'!F158))="","",OFFSET('Water Data'!$F$28,0,10*ROW('Water Data'!F158)))</f>
        <v/>
      </c>
      <c r="CA164" s="369" t="str">
        <f ca="1">+IF(OFFSET('Water Data'!$F$29,0,10*ROW('Water Data'!F158))="","",OFFSET('Water Data'!$F$29,0,10*ROW('Water Data'!F158)))</f>
        <v/>
      </c>
      <c r="CB164" s="369" t="str">
        <f ca="1">+IF(OFFSET('Water Data'!$G$27,0,10*ROW('Water Data'!G158))="","",OFFSET('Water Data'!$G$27,0,10*ROW('Water Data'!G158)))</f>
        <v/>
      </c>
      <c r="CC164" s="369" t="str">
        <f ca="1">+IF(OFFSET('Water Data'!$G$28,0,10*ROW('Water Data'!G158))="","",OFFSET('Water Data'!$G$28,0,10*ROW('Water Data'!G158)))</f>
        <v/>
      </c>
      <c r="CD164" s="369" t="str">
        <f ca="1">+IF(OFFSET('Water Data'!$G$29,0,10*ROW('Water Data'!G158))="","",OFFSET('Water Data'!$G$29,0,10*ROW('Water Data'!G158)))</f>
        <v/>
      </c>
      <c r="CE164" s="369" t="str">
        <f ca="1">+IF(OFFSET('Water Data'!$H$27,0,10*ROW('Water Data'!H158))="","",OFFSET('Water Data'!$H$27,0,10*ROW('Water Data'!H158)))</f>
        <v/>
      </c>
      <c r="CF164" s="369" t="str">
        <f ca="1">+IF(OFFSET('Water Data'!$H$28,0,10*ROW('Water Data'!H158))="","",OFFSET('Water Data'!$H$28,0,10*ROW('Water Data'!H158)))</f>
        <v/>
      </c>
      <c r="CG164" s="369" t="str">
        <f ca="1">+IF(OFFSET('Water Data'!$H$29,0,10*ROW('Water Data'!H158))="","",OFFSET('Water Data'!$H$29,0,10*ROW('Water Data'!H158)))</f>
        <v/>
      </c>
      <c r="CH164" s="369" t="str">
        <f ca="1">+IF(OFFSET('Water Data'!$I$27,0,10*ROW('Water Data'!I158))="","",OFFSET('Water Data'!$I$27,0,10*ROW('Water Data'!I158)))</f>
        <v/>
      </c>
      <c r="CI164" s="369" t="str">
        <f ca="1">+IF(OFFSET('Water Data'!$I$28,0,10*ROW('Water Data'!I158))="","",OFFSET('Water Data'!$I$28,0,10*ROW('Water Data'!I158)))</f>
        <v/>
      </c>
      <c r="CJ164" s="369" t="str">
        <f ca="1">+IF(OFFSET('Water Data'!$I$29,0,10*ROW('Water Data'!I158))="","",OFFSET('Water Data'!$I$29,0,10*ROW('Water Data'!I158)))</f>
        <v/>
      </c>
      <c r="CK164" s="369" t="str">
        <f ca="1">+IF(OFFSET('Sanitation Data'!$D$28,0,10*ROW('Sanitation Data'!D158))="","",OFFSET('Sanitation Data'!$D$28,0,10*ROW('Sanitation Data'!D158)))</f>
        <v/>
      </c>
      <c r="CL164" s="369" t="str">
        <f ca="1">+IF(OFFSET('Sanitation Data'!$D$29,0,10*ROW('Sanitation Data'!D158))="","",OFFSET('Sanitation Data'!$D$29,0,10*ROW('Sanitation Data'!D158)))</f>
        <v/>
      </c>
      <c r="CM164" s="369" t="str">
        <f ca="1">+IF(OFFSET('Sanitation Data'!$D$30,0,10*ROW('Sanitation Data'!D158))="","",OFFSET('Sanitation Data'!$D$30,0,10*ROW('Sanitation Data'!D158)))</f>
        <v/>
      </c>
      <c r="CN164" s="369" t="str">
        <f ca="1">+IF(OFFSET('Sanitation Data'!$D$31,0,10*ROW('Sanitation Data'!D158))="","",OFFSET('Sanitation Data'!$D$31,0,10*ROW('Sanitation Data'!D158)))</f>
        <v/>
      </c>
      <c r="CO164" s="369" t="str">
        <f ca="1">+IF(OFFSET('Sanitation Data'!$D$32,0,10*ROW('Sanitation Data'!D158))="","",OFFSET('Sanitation Data'!$D$32,0,10*ROW('Sanitation Data'!D158)))</f>
        <v/>
      </c>
      <c r="CP164" s="369" t="str">
        <f ca="1">+IF(OFFSET('Sanitation Data'!$E$28,0,10*ROW('Sanitation Data'!E158))="","",OFFSET('Sanitation Data'!$E$28,0,10*ROW('Sanitation Data'!E158)))</f>
        <v/>
      </c>
      <c r="CQ164" s="369" t="str">
        <f ca="1">+IF(OFFSET('Sanitation Data'!$E$29,0,10*ROW('Sanitation Data'!E158))="","",OFFSET('Sanitation Data'!$E$29,0,10*ROW('Sanitation Data'!E158)))</f>
        <v/>
      </c>
      <c r="CR164" s="369" t="str">
        <f ca="1">+IF(OFFSET('Sanitation Data'!$E$30,0,10*ROW('Sanitation Data'!E158))="","",OFFSET('Sanitation Data'!$E$30,0,10*ROW('Sanitation Data'!E158)))</f>
        <v/>
      </c>
      <c r="CS164" s="369" t="str">
        <f ca="1">+IF(OFFSET('Sanitation Data'!$E$31,0,10*ROW('Sanitation Data'!E158))="","",OFFSET('Sanitation Data'!$E$31,0,10*ROW('Sanitation Data'!E158)))</f>
        <v/>
      </c>
      <c r="CT164" s="369" t="str">
        <f ca="1">+IF(OFFSET('Sanitation Data'!$E$32,0,10*ROW('Sanitation Data'!E158))="","",OFFSET('Sanitation Data'!$E$32,0,10*ROW('Sanitation Data'!E158)))</f>
        <v/>
      </c>
      <c r="CU164" s="369" t="str">
        <f ca="1">+IF(OFFSET('Sanitation Data'!$F$28,0,10*ROW('Sanitation Data'!F158))="","",OFFSET('Sanitation Data'!$F$28,0,10*ROW('Sanitation Data'!F158)))</f>
        <v/>
      </c>
      <c r="CV164" s="369" t="str">
        <f ca="1">+IF(OFFSET('Sanitation Data'!$F$29,0,10*ROW('Sanitation Data'!F158))="","",OFFSET('Sanitation Data'!$F$29,0,10*ROW('Sanitation Data'!F158)))</f>
        <v/>
      </c>
      <c r="CW164" s="369" t="str">
        <f ca="1">+IF(OFFSET('Sanitation Data'!$F$30,0,10*ROW('Sanitation Data'!F158))="","",OFFSET('Sanitation Data'!$F$30,0,10*ROW('Sanitation Data'!F158)))</f>
        <v/>
      </c>
      <c r="CX164" s="369" t="str">
        <f ca="1">+IF(OFFSET('Sanitation Data'!$F$31,0,10*ROW('Sanitation Data'!F158))="","",OFFSET('Sanitation Data'!$F$31,0,10*ROW('Sanitation Data'!F158)))</f>
        <v/>
      </c>
      <c r="CY164" s="369" t="str">
        <f ca="1">+IF(OFFSET('Sanitation Data'!$F$32,0,10*ROW('Sanitation Data'!F158))="","",OFFSET('Sanitation Data'!$F$32,0,10*ROW('Sanitation Data'!F158)))</f>
        <v/>
      </c>
      <c r="CZ164" s="369" t="str">
        <f ca="1">+IF(OFFSET('Sanitation Data'!$G$28,0,10*ROW('Sanitation Data'!G158))="","",OFFSET('Sanitation Data'!$G$28,0,10*ROW('Sanitation Data'!G158)))</f>
        <v/>
      </c>
      <c r="DA164" s="369" t="str">
        <f ca="1">+IF(OFFSET('Sanitation Data'!$G$29,0,10*ROW('Sanitation Data'!G158))="","",OFFSET('Sanitation Data'!$G$29,0,10*ROW('Sanitation Data'!G158)))</f>
        <v/>
      </c>
      <c r="DB164" s="369" t="str">
        <f ca="1">+IF(OFFSET('Sanitation Data'!$G$30,0,10*ROW('Sanitation Data'!G158))="","",OFFSET('Sanitation Data'!$G$30,0,10*ROW('Sanitation Data'!G158)))</f>
        <v/>
      </c>
      <c r="DC164" s="369" t="str">
        <f ca="1">+IF(OFFSET('Sanitation Data'!$G$31,0,10*ROW('Sanitation Data'!G158))="","",OFFSET('Sanitation Data'!$G$31,0,10*ROW('Sanitation Data'!G158)))</f>
        <v/>
      </c>
      <c r="DD164" s="369" t="str">
        <f ca="1">+IF(OFFSET('Sanitation Data'!$G$32,0,10*ROW('Sanitation Data'!G158))="","",OFFSET('Sanitation Data'!$G$32,0,10*ROW('Sanitation Data'!G158)))</f>
        <v/>
      </c>
      <c r="DE164" s="369" t="str">
        <f ca="1">+IF(OFFSET('Sanitation Data'!$H$28,0,10*ROW('Sanitation Data'!H158))="","",OFFSET('Sanitation Data'!$H$28,0,10*ROW('Sanitation Data'!H158)))</f>
        <v/>
      </c>
      <c r="DF164" s="369" t="str">
        <f ca="1">+IF(OFFSET('Sanitation Data'!$H$29,0,10*ROW('Sanitation Data'!H158))="","",OFFSET('Sanitation Data'!$H$29,0,10*ROW('Sanitation Data'!H158)))</f>
        <v/>
      </c>
      <c r="DG164" s="369" t="str">
        <f ca="1">+IF(OFFSET('Sanitation Data'!$H$30,0,10*ROW('Sanitation Data'!H158))="","",OFFSET('Sanitation Data'!$H$30,0,10*ROW('Sanitation Data'!H158)))</f>
        <v/>
      </c>
      <c r="DH164" s="369" t="str">
        <f ca="1">+IF(OFFSET('Sanitation Data'!$H$31,0,10*ROW('Sanitation Data'!H158))="","",OFFSET('Sanitation Data'!$H$31,0,10*ROW('Sanitation Data'!H158)))</f>
        <v/>
      </c>
      <c r="DI164" s="369" t="str">
        <f ca="1">+IF(OFFSET('Sanitation Data'!$H$32,0,10*ROW('Sanitation Data'!H158))="","",OFFSET('Sanitation Data'!$H$32,0,10*ROW('Sanitation Data'!H158)))</f>
        <v/>
      </c>
      <c r="DJ164" s="369" t="str">
        <f ca="1">+IF(OFFSET('Sanitation Data'!$I$28,0,10*ROW('Sanitation Data'!I158))="","",OFFSET('Sanitation Data'!$I$28,0,10*ROW('Sanitation Data'!I158)))</f>
        <v/>
      </c>
      <c r="DK164" s="369" t="str">
        <f ca="1">+IF(OFFSET('Sanitation Data'!$I$29,0,10*ROW('Sanitation Data'!I158))="","",OFFSET('Sanitation Data'!$I$29,0,10*ROW('Sanitation Data'!I158)))</f>
        <v/>
      </c>
      <c r="DL164" s="369" t="str">
        <f ca="1">+IF(OFFSET('Sanitation Data'!$I$30,0,10*ROW('Sanitation Data'!I158))="","",OFFSET('Sanitation Data'!$I$30,0,10*ROW('Sanitation Data'!I158)))</f>
        <v/>
      </c>
      <c r="DM164" s="369" t="str">
        <f ca="1">+IF(OFFSET('Sanitation Data'!$I$31,0,10*ROW('Sanitation Data'!I158))="","",OFFSET('Sanitation Data'!$I$31,0,10*ROW('Sanitation Data'!I158)))</f>
        <v/>
      </c>
      <c r="DN164" s="369" t="str">
        <f ca="1">+IF(OFFSET('Sanitation Data'!$I$32,0,10*ROW('Sanitation Data'!I158))="","",OFFSET('Sanitation Data'!$I$32,0,10*ROW('Sanitation Data'!I158)))</f>
        <v/>
      </c>
      <c r="DO164" s="369" t="str">
        <f ca="1">+IF(OFFSET('Hygiene Data'!$D$11,0,10*ROW('Hygiene Data'!D158))="","",OFFSET('Hygiene Data'!$D$11,0,10*ROW('Hygiene Data'!D158)))</f>
        <v/>
      </c>
      <c r="DP164" s="369" t="str">
        <f ca="1">+IF(OFFSET('Hygiene Data'!$D$12,0,10*ROW('Hygiene Data'!D158))="","",OFFSET('Hygiene Data'!$D$12,0,10*ROW('Hygiene Data'!D158)))</f>
        <v/>
      </c>
      <c r="DQ164" s="369" t="str">
        <f ca="1">+IF(OFFSET('Hygiene Data'!$D$13,0,10*ROW('Hygiene Data'!D158))="","",OFFSET('Hygiene Data'!$D$13,0,10*ROW('Hygiene Data'!D158)))</f>
        <v/>
      </c>
      <c r="DR164" s="369" t="str">
        <f ca="1">+IF(OFFSET('Hygiene Data'!$E$11,0,10*ROW('Hygiene Data'!E158))="","",OFFSET('Hygiene Data'!$E$11,0,10*ROW('Hygiene Data'!E158)))</f>
        <v/>
      </c>
      <c r="DS164" s="369" t="str">
        <f ca="1">+IF(OFFSET('Hygiene Data'!$E$12,0,10*ROW('Hygiene Data'!E158))="","",OFFSET('Hygiene Data'!$E$12,0,10*ROW('Hygiene Data'!E158)))</f>
        <v/>
      </c>
      <c r="DT164" s="369" t="str">
        <f ca="1">+IF(OFFSET('Hygiene Data'!$E$13,0,10*ROW('Hygiene Data'!E158))="","",OFFSET('Hygiene Data'!$E$13,0,10*ROW('Hygiene Data'!E158)))</f>
        <v/>
      </c>
      <c r="DU164" s="369" t="str">
        <f ca="1">+IF(OFFSET('Hygiene Data'!$F$11,0,10*ROW('Hygiene Data'!F158))="","",OFFSET('Hygiene Data'!$F$11,0,10*ROW('Hygiene Data'!F158)))</f>
        <v/>
      </c>
      <c r="DV164" s="369" t="str">
        <f ca="1">+IF(OFFSET('Hygiene Data'!$F$12,0,10*ROW('Hygiene Data'!F158))="","",OFFSET('Hygiene Data'!$F$12,0,10*ROW('Hygiene Data'!F158)))</f>
        <v/>
      </c>
      <c r="DW164" s="369" t="str">
        <f ca="1">+IF(OFFSET('Hygiene Data'!$F$13,0,10*ROW('Hygiene Data'!F158))="","",OFFSET('Hygiene Data'!$F$13,0,10*ROW('Hygiene Data'!F158)))</f>
        <v/>
      </c>
      <c r="DX164" s="369" t="str">
        <f ca="1">+IF(OFFSET('Hygiene Data'!$G$11,0,10*ROW('Hygiene Data'!G158))="","",OFFSET('Hygiene Data'!$G$11,0,10*ROW('Hygiene Data'!G158)))</f>
        <v/>
      </c>
      <c r="DY164" s="369" t="str">
        <f ca="1">+IF(OFFSET('Hygiene Data'!$G$12,0,10*ROW('Hygiene Data'!G158))="","",OFFSET('Hygiene Data'!$G$12,0,10*ROW('Hygiene Data'!G158)))</f>
        <v/>
      </c>
      <c r="DZ164" s="369" t="str">
        <f ca="1">+IF(OFFSET('Hygiene Data'!$G$13,0,10*ROW('Hygiene Data'!G158))="","",OFFSET('Hygiene Data'!$G$13,0,10*ROW('Hygiene Data'!G158)))</f>
        <v/>
      </c>
      <c r="EA164" s="369" t="str">
        <f ca="1">+IF(OFFSET('Hygiene Data'!$H$11,0,10*ROW('Hygiene Data'!H158))="","",OFFSET('Hygiene Data'!$H$11,0,10*ROW('Hygiene Data'!H158)))</f>
        <v/>
      </c>
      <c r="EB164" s="369" t="str">
        <f ca="1">+IF(OFFSET('Hygiene Data'!$H$12,0,10*ROW('Hygiene Data'!H158))="","",OFFSET('Hygiene Data'!$H$12,0,10*ROW('Hygiene Data'!H158)))</f>
        <v/>
      </c>
      <c r="EC164" s="369" t="str">
        <f ca="1">+IF(OFFSET('Hygiene Data'!$H$13,0,10*ROW('Hygiene Data'!H158))="","",OFFSET('Hygiene Data'!$H$13,0,10*ROW('Hygiene Data'!H158)))</f>
        <v/>
      </c>
      <c r="ED164" s="369" t="str">
        <f ca="1">+IF(OFFSET('Hygiene Data'!$I$11,0,10*ROW('Hygiene Data'!I158))="","",OFFSET('Hygiene Data'!$I$11,0,10*ROW('Hygiene Data'!I158)))</f>
        <v/>
      </c>
      <c r="EE164" s="369" t="str">
        <f ca="1">+IF(OFFSET('Hygiene Data'!$I$12,0,10*ROW('Hygiene Data'!I158))="","",OFFSET('Hygiene Data'!$I$12,0,10*ROW('Hygiene Data'!I158)))</f>
        <v/>
      </c>
      <c r="EF164" s="369" t="str">
        <f ca="1">+IF(OFFSET('Hygiene Data'!$I$13,0,10*ROW('Hygiene Data'!I158))="","",OFFSET('Hygiene Data'!$I$13,0,10*ROW('Hygiene Data'!I158)))</f>
        <v/>
      </c>
    </row>
    <row r="165" spans="1:136" x14ac:dyDescent="0.25">
      <c r="A165" s="478" t="str">
        <f ca="1">+IF(OFFSET('Water Data'!$B$2,0,10*ROW('Water Data'!E159))="","",OFFSET('Water Data'!$B$2,0,10*ROW('Water Data'!E159)))</f>
        <v/>
      </c>
      <c r="B165" s="47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5" t="str">
        <f t="shared" ca="1" si="2"/>
        <v/>
      </c>
      <c r="D165" s="50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9" t="str">
        <f ca="1">+IF(OFFSET('Water Data'!$D$27,0,10*ROW('Water Data'!D159))="","",OFFSET('Water Data'!$D$27,0,10*ROW('Water Data'!D159)))</f>
        <v/>
      </c>
      <c r="BT165" s="369" t="str">
        <f ca="1">+IF(OFFSET('Water Data'!$D$28,0,10*ROW('Water Data'!D159))="","",OFFSET('Water Data'!$D$28,0,10*ROW('Water Data'!D159)))</f>
        <v/>
      </c>
      <c r="BU165" s="369" t="str">
        <f ca="1">+IF(OFFSET('Water Data'!$D$29,0,10*ROW('Water Data'!D159))="","",OFFSET('Water Data'!$D$29,0,10*ROW('Water Data'!D159)))</f>
        <v/>
      </c>
      <c r="BV165" s="369" t="str">
        <f ca="1">+IF(OFFSET('Water Data'!$E$27,0,10*ROW('Water Data'!E159))="","",OFFSET('Water Data'!$E$27,0,10*ROW('Water Data'!E159)))</f>
        <v/>
      </c>
      <c r="BW165" s="369" t="str">
        <f ca="1">+IF(OFFSET('Water Data'!$E$28,0,10*ROW('Water Data'!E159))="","",OFFSET('Water Data'!$E$28,0,10*ROW('Water Data'!E159)))</f>
        <v/>
      </c>
      <c r="BX165" s="369" t="str">
        <f ca="1">+IF(OFFSET('Water Data'!$E$29,0,10*ROW('Water Data'!E159))="","",OFFSET('Water Data'!$E$29,0,10*ROW('Water Data'!E159)))</f>
        <v/>
      </c>
      <c r="BY165" s="369" t="str">
        <f ca="1">+IF(OFFSET('Water Data'!$F$27,0,10*ROW('Water Data'!F159))="","",OFFSET('Water Data'!$F$27,0,10*ROW('Water Data'!F159)))</f>
        <v/>
      </c>
      <c r="BZ165" s="369" t="str">
        <f ca="1">+IF(OFFSET('Water Data'!$F$28,0,10*ROW('Water Data'!F159))="","",OFFSET('Water Data'!$F$28,0,10*ROW('Water Data'!F159)))</f>
        <v/>
      </c>
      <c r="CA165" s="369" t="str">
        <f ca="1">+IF(OFFSET('Water Data'!$F$29,0,10*ROW('Water Data'!F159))="","",OFFSET('Water Data'!$F$29,0,10*ROW('Water Data'!F159)))</f>
        <v/>
      </c>
      <c r="CB165" s="369" t="str">
        <f ca="1">+IF(OFFSET('Water Data'!$G$27,0,10*ROW('Water Data'!G159))="","",OFFSET('Water Data'!$G$27,0,10*ROW('Water Data'!G159)))</f>
        <v/>
      </c>
      <c r="CC165" s="369" t="str">
        <f ca="1">+IF(OFFSET('Water Data'!$G$28,0,10*ROW('Water Data'!G159))="","",OFFSET('Water Data'!$G$28,0,10*ROW('Water Data'!G159)))</f>
        <v/>
      </c>
      <c r="CD165" s="369" t="str">
        <f ca="1">+IF(OFFSET('Water Data'!$G$29,0,10*ROW('Water Data'!G159))="","",OFFSET('Water Data'!$G$29,0,10*ROW('Water Data'!G159)))</f>
        <v/>
      </c>
      <c r="CE165" s="369" t="str">
        <f ca="1">+IF(OFFSET('Water Data'!$H$27,0,10*ROW('Water Data'!H159))="","",OFFSET('Water Data'!$H$27,0,10*ROW('Water Data'!H159)))</f>
        <v/>
      </c>
      <c r="CF165" s="369" t="str">
        <f ca="1">+IF(OFFSET('Water Data'!$H$28,0,10*ROW('Water Data'!H159))="","",OFFSET('Water Data'!$H$28,0,10*ROW('Water Data'!H159)))</f>
        <v/>
      </c>
      <c r="CG165" s="369" t="str">
        <f ca="1">+IF(OFFSET('Water Data'!$H$29,0,10*ROW('Water Data'!H159))="","",OFFSET('Water Data'!$H$29,0,10*ROW('Water Data'!H159)))</f>
        <v/>
      </c>
      <c r="CH165" s="369" t="str">
        <f ca="1">+IF(OFFSET('Water Data'!$I$27,0,10*ROW('Water Data'!I159))="","",OFFSET('Water Data'!$I$27,0,10*ROW('Water Data'!I159)))</f>
        <v/>
      </c>
      <c r="CI165" s="369" t="str">
        <f ca="1">+IF(OFFSET('Water Data'!$I$28,0,10*ROW('Water Data'!I159))="","",OFFSET('Water Data'!$I$28,0,10*ROW('Water Data'!I159)))</f>
        <v/>
      </c>
      <c r="CJ165" s="369" t="str">
        <f ca="1">+IF(OFFSET('Water Data'!$I$29,0,10*ROW('Water Data'!I159))="","",OFFSET('Water Data'!$I$29,0,10*ROW('Water Data'!I159)))</f>
        <v/>
      </c>
      <c r="CK165" s="369" t="str">
        <f ca="1">+IF(OFFSET('Sanitation Data'!$D$28,0,10*ROW('Sanitation Data'!D159))="","",OFFSET('Sanitation Data'!$D$28,0,10*ROW('Sanitation Data'!D159)))</f>
        <v/>
      </c>
      <c r="CL165" s="369" t="str">
        <f ca="1">+IF(OFFSET('Sanitation Data'!$D$29,0,10*ROW('Sanitation Data'!D159))="","",OFFSET('Sanitation Data'!$D$29,0,10*ROW('Sanitation Data'!D159)))</f>
        <v/>
      </c>
      <c r="CM165" s="369" t="str">
        <f ca="1">+IF(OFFSET('Sanitation Data'!$D$30,0,10*ROW('Sanitation Data'!D159))="","",OFFSET('Sanitation Data'!$D$30,0,10*ROW('Sanitation Data'!D159)))</f>
        <v/>
      </c>
      <c r="CN165" s="369" t="str">
        <f ca="1">+IF(OFFSET('Sanitation Data'!$D$31,0,10*ROW('Sanitation Data'!D159))="","",OFFSET('Sanitation Data'!$D$31,0,10*ROW('Sanitation Data'!D159)))</f>
        <v/>
      </c>
      <c r="CO165" s="369" t="str">
        <f ca="1">+IF(OFFSET('Sanitation Data'!$D$32,0,10*ROW('Sanitation Data'!D159))="","",OFFSET('Sanitation Data'!$D$32,0,10*ROW('Sanitation Data'!D159)))</f>
        <v/>
      </c>
      <c r="CP165" s="369" t="str">
        <f ca="1">+IF(OFFSET('Sanitation Data'!$E$28,0,10*ROW('Sanitation Data'!E159))="","",OFFSET('Sanitation Data'!$E$28,0,10*ROW('Sanitation Data'!E159)))</f>
        <v/>
      </c>
      <c r="CQ165" s="369" t="str">
        <f ca="1">+IF(OFFSET('Sanitation Data'!$E$29,0,10*ROW('Sanitation Data'!E159))="","",OFFSET('Sanitation Data'!$E$29,0,10*ROW('Sanitation Data'!E159)))</f>
        <v/>
      </c>
      <c r="CR165" s="369" t="str">
        <f ca="1">+IF(OFFSET('Sanitation Data'!$E$30,0,10*ROW('Sanitation Data'!E159))="","",OFFSET('Sanitation Data'!$E$30,0,10*ROW('Sanitation Data'!E159)))</f>
        <v/>
      </c>
      <c r="CS165" s="369" t="str">
        <f ca="1">+IF(OFFSET('Sanitation Data'!$E$31,0,10*ROW('Sanitation Data'!E159))="","",OFFSET('Sanitation Data'!$E$31,0,10*ROW('Sanitation Data'!E159)))</f>
        <v/>
      </c>
      <c r="CT165" s="369" t="str">
        <f ca="1">+IF(OFFSET('Sanitation Data'!$E$32,0,10*ROW('Sanitation Data'!E159))="","",OFFSET('Sanitation Data'!$E$32,0,10*ROW('Sanitation Data'!E159)))</f>
        <v/>
      </c>
      <c r="CU165" s="369" t="str">
        <f ca="1">+IF(OFFSET('Sanitation Data'!$F$28,0,10*ROW('Sanitation Data'!F159))="","",OFFSET('Sanitation Data'!$F$28,0,10*ROW('Sanitation Data'!F159)))</f>
        <v/>
      </c>
      <c r="CV165" s="369" t="str">
        <f ca="1">+IF(OFFSET('Sanitation Data'!$F$29,0,10*ROW('Sanitation Data'!F159))="","",OFFSET('Sanitation Data'!$F$29,0,10*ROW('Sanitation Data'!F159)))</f>
        <v/>
      </c>
      <c r="CW165" s="369" t="str">
        <f ca="1">+IF(OFFSET('Sanitation Data'!$F$30,0,10*ROW('Sanitation Data'!F159))="","",OFFSET('Sanitation Data'!$F$30,0,10*ROW('Sanitation Data'!F159)))</f>
        <v/>
      </c>
      <c r="CX165" s="369" t="str">
        <f ca="1">+IF(OFFSET('Sanitation Data'!$F$31,0,10*ROW('Sanitation Data'!F159))="","",OFFSET('Sanitation Data'!$F$31,0,10*ROW('Sanitation Data'!F159)))</f>
        <v/>
      </c>
      <c r="CY165" s="369" t="str">
        <f ca="1">+IF(OFFSET('Sanitation Data'!$F$32,0,10*ROW('Sanitation Data'!F159))="","",OFFSET('Sanitation Data'!$F$32,0,10*ROW('Sanitation Data'!F159)))</f>
        <v/>
      </c>
      <c r="CZ165" s="369" t="str">
        <f ca="1">+IF(OFFSET('Sanitation Data'!$G$28,0,10*ROW('Sanitation Data'!G159))="","",OFFSET('Sanitation Data'!$G$28,0,10*ROW('Sanitation Data'!G159)))</f>
        <v/>
      </c>
      <c r="DA165" s="369" t="str">
        <f ca="1">+IF(OFFSET('Sanitation Data'!$G$29,0,10*ROW('Sanitation Data'!G159))="","",OFFSET('Sanitation Data'!$G$29,0,10*ROW('Sanitation Data'!G159)))</f>
        <v/>
      </c>
      <c r="DB165" s="369" t="str">
        <f ca="1">+IF(OFFSET('Sanitation Data'!$G$30,0,10*ROW('Sanitation Data'!G159))="","",OFFSET('Sanitation Data'!$G$30,0,10*ROW('Sanitation Data'!G159)))</f>
        <v/>
      </c>
      <c r="DC165" s="369" t="str">
        <f ca="1">+IF(OFFSET('Sanitation Data'!$G$31,0,10*ROW('Sanitation Data'!G159))="","",OFFSET('Sanitation Data'!$G$31,0,10*ROW('Sanitation Data'!G159)))</f>
        <v/>
      </c>
      <c r="DD165" s="369" t="str">
        <f ca="1">+IF(OFFSET('Sanitation Data'!$G$32,0,10*ROW('Sanitation Data'!G159))="","",OFFSET('Sanitation Data'!$G$32,0,10*ROW('Sanitation Data'!G159)))</f>
        <v/>
      </c>
      <c r="DE165" s="369" t="str">
        <f ca="1">+IF(OFFSET('Sanitation Data'!$H$28,0,10*ROW('Sanitation Data'!H159))="","",OFFSET('Sanitation Data'!$H$28,0,10*ROW('Sanitation Data'!H159)))</f>
        <v/>
      </c>
      <c r="DF165" s="369" t="str">
        <f ca="1">+IF(OFFSET('Sanitation Data'!$H$29,0,10*ROW('Sanitation Data'!H159))="","",OFFSET('Sanitation Data'!$H$29,0,10*ROW('Sanitation Data'!H159)))</f>
        <v/>
      </c>
      <c r="DG165" s="369" t="str">
        <f ca="1">+IF(OFFSET('Sanitation Data'!$H$30,0,10*ROW('Sanitation Data'!H159))="","",OFFSET('Sanitation Data'!$H$30,0,10*ROW('Sanitation Data'!H159)))</f>
        <v/>
      </c>
      <c r="DH165" s="369" t="str">
        <f ca="1">+IF(OFFSET('Sanitation Data'!$H$31,0,10*ROW('Sanitation Data'!H159))="","",OFFSET('Sanitation Data'!$H$31,0,10*ROW('Sanitation Data'!H159)))</f>
        <v/>
      </c>
      <c r="DI165" s="369" t="str">
        <f ca="1">+IF(OFFSET('Sanitation Data'!$H$32,0,10*ROW('Sanitation Data'!H159))="","",OFFSET('Sanitation Data'!$H$32,0,10*ROW('Sanitation Data'!H159)))</f>
        <v/>
      </c>
      <c r="DJ165" s="369" t="str">
        <f ca="1">+IF(OFFSET('Sanitation Data'!$I$28,0,10*ROW('Sanitation Data'!I159))="","",OFFSET('Sanitation Data'!$I$28,0,10*ROW('Sanitation Data'!I159)))</f>
        <v/>
      </c>
      <c r="DK165" s="369" t="str">
        <f ca="1">+IF(OFFSET('Sanitation Data'!$I$29,0,10*ROW('Sanitation Data'!I159))="","",OFFSET('Sanitation Data'!$I$29,0,10*ROW('Sanitation Data'!I159)))</f>
        <v/>
      </c>
      <c r="DL165" s="369" t="str">
        <f ca="1">+IF(OFFSET('Sanitation Data'!$I$30,0,10*ROW('Sanitation Data'!I159))="","",OFFSET('Sanitation Data'!$I$30,0,10*ROW('Sanitation Data'!I159)))</f>
        <v/>
      </c>
      <c r="DM165" s="369" t="str">
        <f ca="1">+IF(OFFSET('Sanitation Data'!$I$31,0,10*ROW('Sanitation Data'!I159))="","",OFFSET('Sanitation Data'!$I$31,0,10*ROW('Sanitation Data'!I159)))</f>
        <v/>
      </c>
      <c r="DN165" s="369" t="str">
        <f ca="1">+IF(OFFSET('Sanitation Data'!$I$32,0,10*ROW('Sanitation Data'!I159))="","",OFFSET('Sanitation Data'!$I$32,0,10*ROW('Sanitation Data'!I159)))</f>
        <v/>
      </c>
      <c r="DO165" s="369" t="str">
        <f ca="1">+IF(OFFSET('Hygiene Data'!$D$11,0,10*ROW('Hygiene Data'!D159))="","",OFFSET('Hygiene Data'!$D$11,0,10*ROW('Hygiene Data'!D159)))</f>
        <v/>
      </c>
      <c r="DP165" s="369" t="str">
        <f ca="1">+IF(OFFSET('Hygiene Data'!$D$12,0,10*ROW('Hygiene Data'!D159))="","",OFFSET('Hygiene Data'!$D$12,0,10*ROW('Hygiene Data'!D159)))</f>
        <v/>
      </c>
      <c r="DQ165" s="369" t="str">
        <f ca="1">+IF(OFFSET('Hygiene Data'!$D$13,0,10*ROW('Hygiene Data'!D159))="","",OFFSET('Hygiene Data'!$D$13,0,10*ROW('Hygiene Data'!D159)))</f>
        <v/>
      </c>
      <c r="DR165" s="369" t="str">
        <f ca="1">+IF(OFFSET('Hygiene Data'!$E$11,0,10*ROW('Hygiene Data'!E159))="","",OFFSET('Hygiene Data'!$E$11,0,10*ROW('Hygiene Data'!E159)))</f>
        <v/>
      </c>
      <c r="DS165" s="369" t="str">
        <f ca="1">+IF(OFFSET('Hygiene Data'!$E$12,0,10*ROW('Hygiene Data'!E159))="","",OFFSET('Hygiene Data'!$E$12,0,10*ROW('Hygiene Data'!E159)))</f>
        <v/>
      </c>
      <c r="DT165" s="369" t="str">
        <f ca="1">+IF(OFFSET('Hygiene Data'!$E$13,0,10*ROW('Hygiene Data'!E159))="","",OFFSET('Hygiene Data'!$E$13,0,10*ROW('Hygiene Data'!E159)))</f>
        <v/>
      </c>
      <c r="DU165" s="369" t="str">
        <f ca="1">+IF(OFFSET('Hygiene Data'!$F$11,0,10*ROW('Hygiene Data'!F159))="","",OFFSET('Hygiene Data'!$F$11,0,10*ROW('Hygiene Data'!F159)))</f>
        <v/>
      </c>
      <c r="DV165" s="369" t="str">
        <f ca="1">+IF(OFFSET('Hygiene Data'!$F$12,0,10*ROW('Hygiene Data'!F159))="","",OFFSET('Hygiene Data'!$F$12,0,10*ROW('Hygiene Data'!F159)))</f>
        <v/>
      </c>
      <c r="DW165" s="369" t="str">
        <f ca="1">+IF(OFFSET('Hygiene Data'!$F$13,0,10*ROW('Hygiene Data'!F159))="","",OFFSET('Hygiene Data'!$F$13,0,10*ROW('Hygiene Data'!F159)))</f>
        <v/>
      </c>
      <c r="DX165" s="369" t="str">
        <f ca="1">+IF(OFFSET('Hygiene Data'!$G$11,0,10*ROW('Hygiene Data'!G159))="","",OFFSET('Hygiene Data'!$G$11,0,10*ROW('Hygiene Data'!G159)))</f>
        <v/>
      </c>
      <c r="DY165" s="369" t="str">
        <f ca="1">+IF(OFFSET('Hygiene Data'!$G$12,0,10*ROW('Hygiene Data'!G159))="","",OFFSET('Hygiene Data'!$G$12,0,10*ROW('Hygiene Data'!G159)))</f>
        <v/>
      </c>
      <c r="DZ165" s="369" t="str">
        <f ca="1">+IF(OFFSET('Hygiene Data'!$G$13,0,10*ROW('Hygiene Data'!G159))="","",OFFSET('Hygiene Data'!$G$13,0,10*ROW('Hygiene Data'!G159)))</f>
        <v/>
      </c>
      <c r="EA165" s="369" t="str">
        <f ca="1">+IF(OFFSET('Hygiene Data'!$H$11,0,10*ROW('Hygiene Data'!H159))="","",OFFSET('Hygiene Data'!$H$11,0,10*ROW('Hygiene Data'!H159)))</f>
        <v/>
      </c>
      <c r="EB165" s="369" t="str">
        <f ca="1">+IF(OFFSET('Hygiene Data'!$H$12,0,10*ROW('Hygiene Data'!H159))="","",OFFSET('Hygiene Data'!$H$12,0,10*ROW('Hygiene Data'!H159)))</f>
        <v/>
      </c>
      <c r="EC165" s="369" t="str">
        <f ca="1">+IF(OFFSET('Hygiene Data'!$H$13,0,10*ROW('Hygiene Data'!H159))="","",OFFSET('Hygiene Data'!$H$13,0,10*ROW('Hygiene Data'!H159)))</f>
        <v/>
      </c>
      <c r="ED165" s="369" t="str">
        <f ca="1">+IF(OFFSET('Hygiene Data'!$I$11,0,10*ROW('Hygiene Data'!I159))="","",OFFSET('Hygiene Data'!$I$11,0,10*ROW('Hygiene Data'!I159)))</f>
        <v/>
      </c>
      <c r="EE165" s="369" t="str">
        <f ca="1">+IF(OFFSET('Hygiene Data'!$I$12,0,10*ROW('Hygiene Data'!I159))="","",OFFSET('Hygiene Data'!$I$12,0,10*ROW('Hygiene Data'!I159)))</f>
        <v/>
      </c>
      <c r="EF165" s="369" t="str">
        <f ca="1">+IF(OFFSET('Hygiene Data'!$I$13,0,10*ROW('Hygiene Data'!I159))="","",OFFSET('Hygiene Data'!$I$13,0,10*ROW('Hygiene Data'!I159)))</f>
        <v/>
      </c>
    </row>
    <row r="166" spans="1:136" x14ac:dyDescent="0.25">
      <c r="A166" s="478" t="str">
        <f ca="1">+IF(OFFSET('Water Data'!$B$2,0,10*ROW('Water Data'!E160))="","",OFFSET('Water Data'!$B$2,0,10*ROW('Water Data'!E160)))</f>
        <v/>
      </c>
      <c r="B166" s="47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5" t="str">
        <f t="shared" ca="1" si="2"/>
        <v/>
      </c>
      <c r="D166" s="50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9" t="str">
        <f ca="1">+IF(OFFSET('Water Data'!$D$27,0,10*ROW('Water Data'!D160))="","",OFFSET('Water Data'!$D$27,0,10*ROW('Water Data'!D160)))</f>
        <v/>
      </c>
      <c r="BT166" s="369" t="str">
        <f ca="1">+IF(OFFSET('Water Data'!$D$28,0,10*ROW('Water Data'!D160))="","",OFFSET('Water Data'!$D$28,0,10*ROW('Water Data'!D160)))</f>
        <v/>
      </c>
      <c r="BU166" s="369" t="str">
        <f ca="1">+IF(OFFSET('Water Data'!$D$29,0,10*ROW('Water Data'!D160))="","",OFFSET('Water Data'!$D$29,0,10*ROW('Water Data'!D160)))</f>
        <v/>
      </c>
      <c r="BV166" s="369" t="str">
        <f ca="1">+IF(OFFSET('Water Data'!$E$27,0,10*ROW('Water Data'!E160))="","",OFFSET('Water Data'!$E$27,0,10*ROW('Water Data'!E160)))</f>
        <v/>
      </c>
      <c r="BW166" s="369" t="str">
        <f ca="1">+IF(OFFSET('Water Data'!$E$28,0,10*ROW('Water Data'!E160))="","",OFFSET('Water Data'!$E$28,0,10*ROW('Water Data'!E160)))</f>
        <v/>
      </c>
      <c r="BX166" s="369" t="str">
        <f ca="1">+IF(OFFSET('Water Data'!$E$29,0,10*ROW('Water Data'!E160))="","",OFFSET('Water Data'!$E$29,0,10*ROW('Water Data'!E160)))</f>
        <v/>
      </c>
      <c r="BY166" s="369" t="str">
        <f ca="1">+IF(OFFSET('Water Data'!$F$27,0,10*ROW('Water Data'!F160))="","",OFFSET('Water Data'!$F$27,0,10*ROW('Water Data'!F160)))</f>
        <v/>
      </c>
      <c r="BZ166" s="369" t="str">
        <f ca="1">+IF(OFFSET('Water Data'!$F$28,0,10*ROW('Water Data'!F160))="","",OFFSET('Water Data'!$F$28,0,10*ROW('Water Data'!F160)))</f>
        <v/>
      </c>
      <c r="CA166" s="369" t="str">
        <f ca="1">+IF(OFFSET('Water Data'!$F$29,0,10*ROW('Water Data'!F160))="","",OFFSET('Water Data'!$F$29,0,10*ROW('Water Data'!F160)))</f>
        <v/>
      </c>
      <c r="CB166" s="369" t="str">
        <f ca="1">+IF(OFFSET('Water Data'!$G$27,0,10*ROW('Water Data'!G160))="","",OFFSET('Water Data'!$G$27,0,10*ROW('Water Data'!G160)))</f>
        <v/>
      </c>
      <c r="CC166" s="369" t="str">
        <f ca="1">+IF(OFFSET('Water Data'!$G$28,0,10*ROW('Water Data'!G160))="","",OFFSET('Water Data'!$G$28,0,10*ROW('Water Data'!G160)))</f>
        <v/>
      </c>
      <c r="CD166" s="369" t="str">
        <f ca="1">+IF(OFFSET('Water Data'!$G$29,0,10*ROW('Water Data'!G160))="","",OFFSET('Water Data'!$G$29,0,10*ROW('Water Data'!G160)))</f>
        <v/>
      </c>
      <c r="CE166" s="369" t="str">
        <f ca="1">+IF(OFFSET('Water Data'!$H$27,0,10*ROW('Water Data'!H160))="","",OFFSET('Water Data'!$H$27,0,10*ROW('Water Data'!H160)))</f>
        <v/>
      </c>
      <c r="CF166" s="369" t="str">
        <f ca="1">+IF(OFFSET('Water Data'!$H$28,0,10*ROW('Water Data'!H160))="","",OFFSET('Water Data'!$H$28,0,10*ROW('Water Data'!H160)))</f>
        <v/>
      </c>
      <c r="CG166" s="369" t="str">
        <f ca="1">+IF(OFFSET('Water Data'!$H$29,0,10*ROW('Water Data'!H160))="","",OFFSET('Water Data'!$H$29,0,10*ROW('Water Data'!H160)))</f>
        <v/>
      </c>
      <c r="CH166" s="369" t="str">
        <f ca="1">+IF(OFFSET('Water Data'!$I$27,0,10*ROW('Water Data'!I160))="","",OFFSET('Water Data'!$I$27,0,10*ROW('Water Data'!I160)))</f>
        <v/>
      </c>
      <c r="CI166" s="369" t="str">
        <f ca="1">+IF(OFFSET('Water Data'!$I$28,0,10*ROW('Water Data'!I160))="","",OFFSET('Water Data'!$I$28,0,10*ROW('Water Data'!I160)))</f>
        <v/>
      </c>
      <c r="CJ166" s="369" t="str">
        <f ca="1">+IF(OFFSET('Water Data'!$I$29,0,10*ROW('Water Data'!I160))="","",OFFSET('Water Data'!$I$29,0,10*ROW('Water Data'!I160)))</f>
        <v/>
      </c>
      <c r="CK166" s="369" t="str">
        <f ca="1">+IF(OFFSET('Sanitation Data'!$D$28,0,10*ROW('Sanitation Data'!D160))="","",OFFSET('Sanitation Data'!$D$28,0,10*ROW('Sanitation Data'!D160)))</f>
        <v/>
      </c>
      <c r="CL166" s="369" t="str">
        <f ca="1">+IF(OFFSET('Sanitation Data'!$D$29,0,10*ROW('Sanitation Data'!D160))="","",OFFSET('Sanitation Data'!$D$29,0,10*ROW('Sanitation Data'!D160)))</f>
        <v/>
      </c>
      <c r="CM166" s="369" t="str">
        <f ca="1">+IF(OFFSET('Sanitation Data'!$D$30,0,10*ROW('Sanitation Data'!D160))="","",OFFSET('Sanitation Data'!$D$30,0,10*ROW('Sanitation Data'!D160)))</f>
        <v/>
      </c>
      <c r="CN166" s="369" t="str">
        <f ca="1">+IF(OFFSET('Sanitation Data'!$D$31,0,10*ROW('Sanitation Data'!D160))="","",OFFSET('Sanitation Data'!$D$31,0,10*ROW('Sanitation Data'!D160)))</f>
        <v/>
      </c>
      <c r="CO166" s="369" t="str">
        <f ca="1">+IF(OFFSET('Sanitation Data'!$D$32,0,10*ROW('Sanitation Data'!D160))="","",OFFSET('Sanitation Data'!$D$32,0,10*ROW('Sanitation Data'!D160)))</f>
        <v/>
      </c>
      <c r="CP166" s="369" t="str">
        <f ca="1">+IF(OFFSET('Sanitation Data'!$E$28,0,10*ROW('Sanitation Data'!E160))="","",OFFSET('Sanitation Data'!$E$28,0,10*ROW('Sanitation Data'!E160)))</f>
        <v/>
      </c>
      <c r="CQ166" s="369" t="str">
        <f ca="1">+IF(OFFSET('Sanitation Data'!$E$29,0,10*ROW('Sanitation Data'!E160))="","",OFFSET('Sanitation Data'!$E$29,0,10*ROW('Sanitation Data'!E160)))</f>
        <v/>
      </c>
      <c r="CR166" s="369" t="str">
        <f ca="1">+IF(OFFSET('Sanitation Data'!$E$30,0,10*ROW('Sanitation Data'!E160))="","",OFFSET('Sanitation Data'!$E$30,0,10*ROW('Sanitation Data'!E160)))</f>
        <v/>
      </c>
      <c r="CS166" s="369" t="str">
        <f ca="1">+IF(OFFSET('Sanitation Data'!$E$31,0,10*ROW('Sanitation Data'!E160))="","",OFFSET('Sanitation Data'!$E$31,0,10*ROW('Sanitation Data'!E160)))</f>
        <v/>
      </c>
      <c r="CT166" s="369" t="str">
        <f ca="1">+IF(OFFSET('Sanitation Data'!$E$32,0,10*ROW('Sanitation Data'!E160))="","",OFFSET('Sanitation Data'!$E$32,0,10*ROW('Sanitation Data'!E160)))</f>
        <v/>
      </c>
      <c r="CU166" s="369" t="str">
        <f ca="1">+IF(OFFSET('Sanitation Data'!$F$28,0,10*ROW('Sanitation Data'!F160))="","",OFFSET('Sanitation Data'!$F$28,0,10*ROW('Sanitation Data'!F160)))</f>
        <v/>
      </c>
      <c r="CV166" s="369" t="str">
        <f ca="1">+IF(OFFSET('Sanitation Data'!$F$29,0,10*ROW('Sanitation Data'!F160))="","",OFFSET('Sanitation Data'!$F$29,0,10*ROW('Sanitation Data'!F160)))</f>
        <v/>
      </c>
      <c r="CW166" s="369" t="str">
        <f ca="1">+IF(OFFSET('Sanitation Data'!$F$30,0,10*ROW('Sanitation Data'!F160))="","",OFFSET('Sanitation Data'!$F$30,0,10*ROW('Sanitation Data'!F160)))</f>
        <v/>
      </c>
      <c r="CX166" s="369" t="str">
        <f ca="1">+IF(OFFSET('Sanitation Data'!$F$31,0,10*ROW('Sanitation Data'!F160))="","",OFFSET('Sanitation Data'!$F$31,0,10*ROW('Sanitation Data'!F160)))</f>
        <v/>
      </c>
      <c r="CY166" s="369" t="str">
        <f ca="1">+IF(OFFSET('Sanitation Data'!$F$32,0,10*ROW('Sanitation Data'!F160))="","",OFFSET('Sanitation Data'!$F$32,0,10*ROW('Sanitation Data'!F160)))</f>
        <v/>
      </c>
      <c r="CZ166" s="369" t="str">
        <f ca="1">+IF(OFFSET('Sanitation Data'!$G$28,0,10*ROW('Sanitation Data'!G160))="","",OFFSET('Sanitation Data'!$G$28,0,10*ROW('Sanitation Data'!G160)))</f>
        <v/>
      </c>
      <c r="DA166" s="369" t="str">
        <f ca="1">+IF(OFFSET('Sanitation Data'!$G$29,0,10*ROW('Sanitation Data'!G160))="","",OFFSET('Sanitation Data'!$G$29,0,10*ROW('Sanitation Data'!G160)))</f>
        <v/>
      </c>
      <c r="DB166" s="369" t="str">
        <f ca="1">+IF(OFFSET('Sanitation Data'!$G$30,0,10*ROW('Sanitation Data'!G160))="","",OFFSET('Sanitation Data'!$G$30,0,10*ROW('Sanitation Data'!G160)))</f>
        <v/>
      </c>
      <c r="DC166" s="369" t="str">
        <f ca="1">+IF(OFFSET('Sanitation Data'!$G$31,0,10*ROW('Sanitation Data'!G160))="","",OFFSET('Sanitation Data'!$G$31,0,10*ROW('Sanitation Data'!G160)))</f>
        <v/>
      </c>
      <c r="DD166" s="369" t="str">
        <f ca="1">+IF(OFFSET('Sanitation Data'!$G$32,0,10*ROW('Sanitation Data'!G160))="","",OFFSET('Sanitation Data'!$G$32,0,10*ROW('Sanitation Data'!G160)))</f>
        <v/>
      </c>
      <c r="DE166" s="369" t="str">
        <f ca="1">+IF(OFFSET('Sanitation Data'!$H$28,0,10*ROW('Sanitation Data'!H160))="","",OFFSET('Sanitation Data'!$H$28,0,10*ROW('Sanitation Data'!H160)))</f>
        <v/>
      </c>
      <c r="DF166" s="369" t="str">
        <f ca="1">+IF(OFFSET('Sanitation Data'!$H$29,0,10*ROW('Sanitation Data'!H160))="","",OFFSET('Sanitation Data'!$H$29,0,10*ROW('Sanitation Data'!H160)))</f>
        <v/>
      </c>
      <c r="DG166" s="369" t="str">
        <f ca="1">+IF(OFFSET('Sanitation Data'!$H$30,0,10*ROW('Sanitation Data'!H160))="","",OFFSET('Sanitation Data'!$H$30,0,10*ROW('Sanitation Data'!H160)))</f>
        <v/>
      </c>
      <c r="DH166" s="369" t="str">
        <f ca="1">+IF(OFFSET('Sanitation Data'!$H$31,0,10*ROW('Sanitation Data'!H160))="","",OFFSET('Sanitation Data'!$H$31,0,10*ROW('Sanitation Data'!H160)))</f>
        <v/>
      </c>
      <c r="DI166" s="369" t="str">
        <f ca="1">+IF(OFFSET('Sanitation Data'!$H$32,0,10*ROW('Sanitation Data'!H160))="","",OFFSET('Sanitation Data'!$H$32,0,10*ROW('Sanitation Data'!H160)))</f>
        <v/>
      </c>
      <c r="DJ166" s="369" t="str">
        <f ca="1">+IF(OFFSET('Sanitation Data'!$I$28,0,10*ROW('Sanitation Data'!I160))="","",OFFSET('Sanitation Data'!$I$28,0,10*ROW('Sanitation Data'!I160)))</f>
        <v/>
      </c>
      <c r="DK166" s="369" t="str">
        <f ca="1">+IF(OFFSET('Sanitation Data'!$I$29,0,10*ROW('Sanitation Data'!I160))="","",OFFSET('Sanitation Data'!$I$29,0,10*ROW('Sanitation Data'!I160)))</f>
        <v/>
      </c>
      <c r="DL166" s="369" t="str">
        <f ca="1">+IF(OFFSET('Sanitation Data'!$I$30,0,10*ROW('Sanitation Data'!I160))="","",OFFSET('Sanitation Data'!$I$30,0,10*ROW('Sanitation Data'!I160)))</f>
        <v/>
      </c>
      <c r="DM166" s="369" t="str">
        <f ca="1">+IF(OFFSET('Sanitation Data'!$I$31,0,10*ROW('Sanitation Data'!I160))="","",OFFSET('Sanitation Data'!$I$31,0,10*ROW('Sanitation Data'!I160)))</f>
        <v/>
      </c>
      <c r="DN166" s="369" t="str">
        <f ca="1">+IF(OFFSET('Sanitation Data'!$I$32,0,10*ROW('Sanitation Data'!I160))="","",OFFSET('Sanitation Data'!$I$32,0,10*ROW('Sanitation Data'!I160)))</f>
        <v/>
      </c>
      <c r="DO166" s="369" t="str">
        <f ca="1">+IF(OFFSET('Hygiene Data'!$D$11,0,10*ROW('Hygiene Data'!D160))="","",OFFSET('Hygiene Data'!$D$11,0,10*ROW('Hygiene Data'!D160)))</f>
        <v/>
      </c>
      <c r="DP166" s="369" t="str">
        <f ca="1">+IF(OFFSET('Hygiene Data'!$D$12,0,10*ROW('Hygiene Data'!D160))="","",OFFSET('Hygiene Data'!$D$12,0,10*ROW('Hygiene Data'!D160)))</f>
        <v/>
      </c>
      <c r="DQ166" s="369" t="str">
        <f ca="1">+IF(OFFSET('Hygiene Data'!$D$13,0,10*ROW('Hygiene Data'!D160))="","",OFFSET('Hygiene Data'!$D$13,0,10*ROW('Hygiene Data'!D160)))</f>
        <v/>
      </c>
      <c r="DR166" s="369" t="str">
        <f ca="1">+IF(OFFSET('Hygiene Data'!$E$11,0,10*ROW('Hygiene Data'!E160))="","",OFFSET('Hygiene Data'!$E$11,0,10*ROW('Hygiene Data'!E160)))</f>
        <v/>
      </c>
      <c r="DS166" s="369" t="str">
        <f ca="1">+IF(OFFSET('Hygiene Data'!$E$12,0,10*ROW('Hygiene Data'!E160))="","",OFFSET('Hygiene Data'!$E$12,0,10*ROW('Hygiene Data'!E160)))</f>
        <v/>
      </c>
      <c r="DT166" s="369" t="str">
        <f ca="1">+IF(OFFSET('Hygiene Data'!$E$13,0,10*ROW('Hygiene Data'!E160))="","",OFFSET('Hygiene Data'!$E$13,0,10*ROW('Hygiene Data'!E160)))</f>
        <v/>
      </c>
      <c r="DU166" s="369" t="str">
        <f ca="1">+IF(OFFSET('Hygiene Data'!$F$11,0,10*ROW('Hygiene Data'!F160))="","",OFFSET('Hygiene Data'!$F$11,0,10*ROW('Hygiene Data'!F160)))</f>
        <v/>
      </c>
      <c r="DV166" s="369" t="str">
        <f ca="1">+IF(OFFSET('Hygiene Data'!$F$12,0,10*ROW('Hygiene Data'!F160))="","",OFFSET('Hygiene Data'!$F$12,0,10*ROW('Hygiene Data'!F160)))</f>
        <v/>
      </c>
      <c r="DW166" s="369" t="str">
        <f ca="1">+IF(OFFSET('Hygiene Data'!$F$13,0,10*ROW('Hygiene Data'!F160))="","",OFFSET('Hygiene Data'!$F$13,0,10*ROW('Hygiene Data'!F160)))</f>
        <v/>
      </c>
      <c r="DX166" s="369" t="str">
        <f ca="1">+IF(OFFSET('Hygiene Data'!$G$11,0,10*ROW('Hygiene Data'!G160))="","",OFFSET('Hygiene Data'!$G$11,0,10*ROW('Hygiene Data'!G160)))</f>
        <v/>
      </c>
      <c r="DY166" s="369" t="str">
        <f ca="1">+IF(OFFSET('Hygiene Data'!$G$12,0,10*ROW('Hygiene Data'!G160))="","",OFFSET('Hygiene Data'!$G$12,0,10*ROW('Hygiene Data'!G160)))</f>
        <v/>
      </c>
      <c r="DZ166" s="369" t="str">
        <f ca="1">+IF(OFFSET('Hygiene Data'!$G$13,0,10*ROW('Hygiene Data'!G160))="","",OFFSET('Hygiene Data'!$G$13,0,10*ROW('Hygiene Data'!G160)))</f>
        <v/>
      </c>
      <c r="EA166" s="369" t="str">
        <f ca="1">+IF(OFFSET('Hygiene Data'!$H$11,0,10*ROW('Hygiene Data'!H160))="","",OFFSET('Hygiene Data'!$H$11,0,10*ROW('Hygiene Data'!H160)))</f>
        <v/>
      </c>
      <c r="EB166" s="369" t="str">
        <f ca="1">+IF(OFFSET('Hygiene Data'!$H$12,0,10*ROW('Hygiene Data'!H160))="","",OFFSET('Hygiene Data'!$H$12,0,10*ROW('Hygiene Data'!H160)))</f>
        <v/>
      </c>
      <c r="EC166" s="369" t="str">
        <f ca="1">+IF(OFFSET('Hygiene Data'!$H$13,0,10*ROW('Hygiene Data'!H160))="","",OFFSET('Hygiene Data'!$H$13,0,10*ROW('Hygiene Data'!H160)))</f>
        <v/>
      </c>
      <c r="ED166" s="369" t="str">
        <f ca="1">+IF(OFFSET('Hygiene Data'!$I$11,0,10*ROW('Hygiene Data'!I160))="","",OFFSET('Hygiene Data'!$I$11,0,10*ROW('Hygiene Data'!I160)))</f>
        <v/>
      </c>
      <c r="EE166" s="369" t="str">
        <f ca="1">+IF(OFFSET('Hygiene Data'!$I$12,0,10*ROW('Hygiene Data'!I160))="","",OFFSET('Hygiene Data'!$I$12,0,10*ROW('Hygiene Data'!I160)))</f>
        <v/>
      </c>
      <c r="EF166" s="369" t="str">
        <f ca="1">+IF(OFFSET('Hygiene Data'!$I$13,0,10*ROW('Hygiene Data'!I160))="","",OFFSET('Hygiene Data'!$I$13,0,10*ROW('Hygiene Data'!I160)))</f>
        <v/>
      </c>
    </row>
    <row r="167" spans="1:136" x14ac:dyDescent="0.25">
      <c r="A167" s="478" t="str">
        <f ca="1">+IF(OFFSET('Water Data'!$B$2,0,10*ROW('Water Data'!E161))="","",OFFSET('Water Data'!$B$2,0,10*ROW('Water Data'!E161)))</f>
        <v/>
      </c>
      <c r="B167" s="47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5" t="str">
        <f t="shared" ca="1" si="2"/>
        <v/>
      </c>
      <c r="D167" s="50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9" t="str">
        <f ca="1">+IF(OFFSET('Water Data'!$D$27,0,10*ROW('Water Data'!D161))="","",OFFSET('Water Data'!$D$27,0,10*ROW('Water Data'!D161)))</f>
        <v/>
      </c>
      <c r="BT167" s="369" t="str">
        <f ca="1">+IF(OFFSET('Water Data'!$D$28,0,10*ROW('Water Data'!D161))="","",OFFSET('Water Data'!$D$28,0,10*ROW('Water Data'!D161)))</f>
        <v/>
      </c>
      <c r="BU167" s="369" t="str">
        <f ca="1">+IF(OFFSET('Water Data'!$D$29,0,10*ROW('Water Data'!D161))="","",OFFSET('Water Data'!$D$29,0,10*ROW('Water Data'!D161)))</f>
        <v/>
      </c>
      <c r="BV167" s="369" t="str">
        <f ca="1">+IF(OFFSET('Water Data'!$E$27,0,10*ROW('Water Data'!E161))="","",OFFSET('Water Data'!$E$27,0,10*ROW('Water Data'!E161)))</f>
        <v/>
      </c>
      <c r="BW167" s="369" t="str">
        <f ca="1">+IF(OFFSET('Water Data'!$E$28,0,10*ROW('Water Data'!E161))="","",OFFSET('Water Data'!$E$28,0,10*ROW('Water Data'!E161)))</f>
        <v/>
      </c>
      <c r="BX167" s="369" t="str">
        <f ca="1">+IF(OFFSET('Water Data'!$E$29,0,10*ROW('Water Data'!E161))="","",OFFSET('Water Data'!$E$29,0,10*ROW('Water Data'!E161)))</f>
        <v/>
      </c>
      <c r="BY167" s="369" t="str">
        <f ca="1">+IF(OFFSET('Water Data'!$F$27,0,10*ROW('Water Data'!F161))="","",OFFSET('Water Data'!$F$27,0,10*ROW('Water Data'!F161)))</f>
        <v/>
      </c>
      <c r="BZ167" s="369" t="str">
        <f ca="1">+IF(OFFSET('Water Data'!$F$28,0,10*ROW('Water Data'!F161))="","",OFFSET('Water Data'!$F$28,0,10*ROW('Water Data'!F161)))</f>
        <v/>
      </c>
      <c r="CA167" s="369" t="str">
        <f ca="1">+IF(OFFSET('Water Data'!$F$29,0,10*ROW('Water Data'!F161))="","",OFFSET('Water Data'!$F$29,0,10*ROW('Water Data'!F161)))</f>
        <v/>
      </c>
      <c r="CB167" s="369" t="str">
        <f ca="1">+IF(OFFSET('Water Data'!$G$27,0,10*ROW('Water Data'!G161))="","",OFFSET('Water Data'!$G$27,0,10*ROW('Water Data'!G161)))</f>
        <v/>
      </c>
      <c r="CC167" s="369" t="str">
        <f ca="1">+IF(OFFSET('Water Data'!$G$28,0,10*ROW('Water Data'!G161))="","",OFFSET('Water Data'!$G$28,0,10*ROW('Water Data'!G161)))</f>
        <v/>
      </c>
      <c r="CD167" s="369" t="str">
        <f ca="1">+IF(OFFSET('Water Data'!$G$29,0,10*ROW('Water Data'!G161))="","",OFFSET('Water Data'!$G$29,0,10*ROW('Water Data'!G161)))</f>
        <v/>
      </c>
      <c r="CE167" s="369" t="str">
        <f ca="1">+IF(OFFSET('Water Data'!$H$27,0,10*ROW('Water Data'!H161))="","",OFFSET('Water Data'!$H$27,0,10*ROW('Water Data'!H161)))</f>
        <v/>
      </c>
      <c r="CF167" s="369" t="str">
        <f ca="1">+IF(OFFSET('Water Data'!$H$28,0,10*ROW('Water Data'!H161))="","",OFFSET('Water Data'!$H$28,0,10*ROW('Water Data'!H161)))</f>
        <v/>
      </c>
      <c r="CG167" s="369" t="str">
        <f ca="1">+IF(OFFSET('Water Data'!$H$29,0,10*ROW('Water Data'!H161))="","",OFFSET('Water Data'!$H$29,0,10*ROW('Water Data'!H161)))</f>
        <v/>
      </c>
      <c r="CH167" s="369" t="str">
        <f ca="1">+IF(OFFSET('Water Data'!$I$27,0,10*ROW('Water Data'!I161))="","",OFFSET('Water Data'!$I$27,0,10*ROW('Water Data'!I161)))</f>
        <v/>
      </c>
      <c r="CI167" s="369" t="str">
        <f ca="1">+IF(OFFSET('Water Data'!$I$28,0,10*ROW('Water Data'!I161))="","",OFFSET('Water Data'!$I$28,0,10*ROW('Water Data'!I161)))</f>
        <v/>
      </c>
      <c r="CJ167" s="369" t="str">
        <f ca="1">+IF(OFFSET('Water Data'!$I$29,0,10*ROW('Water Data'!I161))="","",OFFSET('Water Data'!$I$29,0,10*ROW('Water Data'!I161)))</f>
        <v/>
      </c>
      <c r="CK167" s="369" t="str">
        <f ca="1">+IF(OFFSET('Sanitation Data'!$D$28,0,10*ROW('Sanitation Data'!D161))="","",OFFSET('Sanitation Data'!$D$28,0,10*ROW('Sanitation Data'!D161)))</f>
        <v/>
      </c>
      <c r="CL167" s="369" t="str">
        <f ca="1">+IF(OFFSET('Sanitation Data'!$D$29,0,10*ROW('Sanitation Data'!D161))="","",OFFSET('Sanitation Data'!$D$29,0,10*ROW('Sanitation Data'!D161)))</f>
        <v/>
      </c>
      <c r="CM167" s="369" t="str">
        <f ca="1">+IF(OFFSET('Sanitation Data'!$D$30,0,10*ROW('Sanitation Data'!D161))="","",OFFSET('Sanitation Data'!$D$30,0,10*ROW('Sanitation Data'!D161)))</f>
        <v/>
      </c>
      <c r="CN167" s="369" t="str">
        <f ca="1">+IF(OFFSET('Sanitation Data'!$D$31,0,10*ROW('Sanitation Data'!D161))="","",OFFSET('Sanitation Data'!$D$31,0,10*ROW('Sanitation Data'!D161)))</f>
        <v/>
      </c>
      <c r="CO167" s="369" t="str">
        <f ca="1">+IF(OFFSET('Sanitation Data'!$D$32,0,10*ROW('Sanitation Data'!D161))="","",OFFSET('Sanitation Data'!$D$32,0,10*ROW('Sanitation Data'!D161)))</f>
        <v/>
      </c>
      <c r="CP167" s="369" t="str">
        <f ca="1">+IF(OFFSET('Sanitation Data'!$E$28,0,10*ROW('Sanitation Data'!E161))="","",OFFSET('Sanitation Data'!$E$28,0,10*ROW('Sanitation Data'!E161)))</f>
        <v/>
      </c>
      <c r="CQ167" s="369" t="str">
        <f ca="1">+IF(OFFSET('Sanitation Data'!$E$29,0,10*ROW('Sanitation Data'!E161))="","",OFFSET('Sanitation Data'!$E$29,0,10*ROW('Sanitation Data'!E161)))</f>
        <v/>
      </c>
      <c r="CR167" s="369" t="str">
        <f ca="1">+IF(OFFSET('Sanitation Data'!$E$30,0,10*ROW('Sanitation Data'!E161))="","",OFFSET('Sanitation Data'!$E$30,0,10*ROW('Sanitation Data'!E161)))</f>
        <v/>
      </c>
      <c r="CS167" s="369" t="str">
        <f ca="1">+IF(OFFSET('Sanitation Data'!$E$31,0,10*ROW('Sanitation Data'!E161))="","",OFFSET('Sanitation Data'!$E$31,0,10*ROW('Sanitation Data'!E161)))</f>
        <v/>
      </c>
      <c r="CT167" s="369" t="str">
        <f ca="1">+IF(OFFSET('Sanitation Data'!$E$32,0,10*ROW('Sanitation Data'!E161))="","",OFFSET('Sanitation Data'!$E$32,0,10*ROW('Sanitation Data'!E161)))</f>
        <v/>
      </c>
      <c r="CU167" s="369" t="str">
        <f ca="1">+IF(OFFSET('Sanitation Data'!$F$28,0,10*ROW('Sanitation Data'!F161))="","",OFFSET('Sanitation Data'!$F$28,0,10*ROW('Sanitation Data'!F161)))</f>
        <v/>
      </c>
      <c r="CV167" s="369" t="str">
        <f ca="1">+IF(OFFSET('Sanitation Data'!$F$29,0,10*ROW('Sanitation Data'!F161))="","",OFFSET('Sanitation Data'!$F$29,0,10*ROW('Sanitation Data'!F161)))</f>
        <v/>
      </c>
      <c r="CW167" s="369" t="str">
        <f ca="1">+IF(OFFSET('Sanitation Data'!$F$30,0,10*ROW('Sanitation Data'!F161))="","",OFFSET('Sanitation Data'!$F$30,0,10*ROW('Sanitation Data'!F161)))</f>
        <v/>
      </c>
      <c r="CX167" s="369" t="str">
        <f ca="1">+IF(OFFSET('Sanitation Data'!$F$31,0,10*ROW('Sanitation Data'!F161))="","",OFFSET('Sanitation Data'!$F$31,0,10*ROW('Sanitation Data'!F161)))</f>
        <v/>
      </c>
      <c r="CY167" s="369" t="str">
        <f ca="1">+IF(OFFSET('Sanitation Data'!$F$32,0,10*ROW('Sanitation Data'!F161))="","",OFFSET('Sanitation Data'!$F$32,0,10*ROW('Sanitation Data'!F161)))</f>
        <v/>
      </c>
      <c r="CZ167" s="369" t="str">
        <f ca="1">+IF(OFFSET('Sanitation Data'!$G$28,0,10*ROW('Sanitation Data'!G161))="","",OFFSET('Sanitation Data'!$G$28,0,10*ROW('Sanitation Data'!G161)))</f>
        <v/>
      </c>
      <c r="DA167" s="369" t="str">
        <f ca="1">+IF(OFFSET('Sanitation Data'!$G$29,0,10*ROW('Sanitation Data'!G161))="","",OFFSET('Sanitation Data'!$G$29,0,10*ROW('Sanitation Data'!G161)))</f>
        <v/>
      </c>
      <c r="DB167" s="369" t="str">
        <f ca="1">+IF(OFFSET('Sanitation Data'!$G$30,0,10*ROW('Sanitation Data'!G161))="","",OFFSET('Sanitation Data'!$G$30,0,10*ROW('Sanitation Data'!G161)))</f>
        <v/>
      </c>
      <c r="DC167" s="369" t="str">
        <f ca="1">+IF(OFFSET('Sanitation Data'!$G$31,0,10*ROW('Sanitation Data'!G161))="","",OFFSET('Sanitation Data'!$G$31,0,10*ROW('Sanitation Data'!G161)))</f>
        <v/>
      </c>
      <c r="DD167" s="369" t="str">
        <f ca="1">+IF(OFFSET('Sanitation Data'!$G$32,0,10*ROW('Sanitation Data'!G161))="","",OFFSET('Sanitation Data'!$G$32,0,10*ROW('Sanitation Data'!G161)))</f>
        <v/>
      </c>
      <c r="DE167" s="369" t="str">
        <f ca="1">+IF(OFFSET('Sanitation Data'!$H$28,0,10*ROW('Sanitation Data'!H161))="","",OFFSET('Sanitation Data'!$H$28,0,10*ROW('Sanitation Data'!H161)))</f>
        <v/>
      </c>
      <c r="DF167" s="369" t="str">
        <f ca="1">+IF(OFFSET('Sanitation Data'!$H$29,0,10*ROW('Sanitation Data'!H161))="","",OFFSET('Sanitation Data'!$H$29,0,10*ROW('Sanitation Data'!H161)))</f>
        <v/>
      </c>
      <c r="DG167" s="369" t="str">
        <f ca="1">+IF(OFFSET('Sanitation Data'!$H$30,0,10*ROW('Sanitation Data'!H161))="","",OFFSET('Sanitation Data'!$H$30,0,10*ROW('Sanitation Data'!H161)))</f>
        <v/>
      </c>
      <c r="DH167" s="369" t="str">
        <f ca="1">+IF(OFFSET('Sanitation Data'!$H$31,0,10*ROW('Sanitation Data'!H161))="","",OFFSET('Sanitation Data'!$H$31,0,10*ROW('Sanitation Data'!H161)))</f>
        <v/>
      </c>
      <c r="DI167" s="369" t="str">
        <f ca="1">+IF(OFFSET('Sanitation Data'!$H$32,0,10*ROW('Sanitation Data'!H161))="","",OFFSET('Sanitation Data'!$H$32,0,10*ROW('Sanitation Data'!H161)))</f>
        <v/>
      </c>
      <c r="DJ167" s="369" t="str">
        <f ca="1">+IF(OFFSET('Sanitation Data'!$I$28,0,10*ROW('Sanitation Data'!I161))="","",OFFSET('Sanitation Data'!$I$28,0,10*ROW('Sanitation Data'!I161)))</f>
        <v/>
      </c>
      <c r="DK167" s="369" t="str">
        <f ca="1">+IF(OFFSET('Sanitation Data'!$I$29,0,10*ROW('Sanitation Data'!I161))="","",OFFSET('Sanitation Data'!$I$29,0,10*ROW('Sanitation Data'!I161)))</f>
        <v/>
      </c>
      <c r="DL167" s="369" t="str">
        <f ca="1">+IF(OFFSET('Sanitation Data'!$I$30,0,10*ROW('Sanitation Data'!I161))="","",OFFSET('Sanitation Data'!$I$30,0,10*ROW('Sanitation Data'!I161)))</f>
        <v/>
      </c>
      <c r="DM167" s="369" t="str">
        <f ca="1">+IF(OFFSET('Sanitation Data'!$I$31,0,10*ROW('Sanitation Data'!I161))="","",OFFSET('Sanitation Data'!$I$31,0,10*ROW('Sanitation Data'!I161)))</f>
        <v/>
      </c>
      <c r="DN167" s="369" t="str">
        <f ca="1">+IF(OFFSET('Sanitation Data'!$I$32,0,10*ROW('Sanitation Data'!I161))="","",OFFSET('Sanitation Data'!$I$32,0,10*ROW('Sanitation Data'!I161)))</f>
        <v/>
      </c>
      <c r="DO167" s="369" t="str">
        <f ca="1">+IF(OFFSET('Hygiene Data'!$D$11,0,10*ROW('Hygiene Data'!D161))="","",OFFSET('Hygiene Data'!$D$11,0,10*ROW('Hygiene Data'!D161)))</f>
        <v/>
      </c>
      <c r="DP167" s="369" t="str">
        <f ca="1">+IF(OFFSET('Hygiene Data'!$D$12,0,10*ROW('Hygiene Data'!D161))="","",OFFSET('Hygiene Data'!$D$12,0,10*ROW('Hygiene Data'!D161)))</f>
        <v/>
      </c>
      <c r="DQ167" s="369" t="str">
        <f ca="1">+IF(OFFSET('Hygiene Data'!$D$13,0,10*ROW('Hygiene Data'!D161))="","",OFFSET('Hygiene Data'!$D$13,0,10*ROW('Hygiene Data'!D161)))</f>
        <v/>
      </c>
      <c r="DR167" s="369" t="str">
        <f ca="1">+IF(OFFSET('Hygiene Data'!$E$11,0,10*ROW('Hygiene Data'!E161))="","",OFFSET('Hygiene Data'!$E$11,0,10*ROW('Hygiene Data'!E161)))</f>
        <v/>
      </c>
      <c r="DS167" s="369" t="str">
        <f ca="1">+IF(OFFSET('Hygiene Data'!$E$12,0,10*ROW('Hygiene Data'!E161))="","",OFFSET('Hygiene Data'!$E$12,0,10*ROW('Hygiene Data'!E161)))</f>
        <v/>
      </c>
      <c r="DT167" s="369" t="str">
        <f ca="1">+IF(OFFSET('Hygiene Data'!$E$13,0,10*ROW('Hygiene Data'!E161))="","",OFFSET('Hygiene Data'!$E$13,0,10*ROW('Hygiene Data'!E161)))</f>
        <v/>
      </c>
      <c r="DU167" s="369" t="str">
        <f ca="1">+IF(OFFSET('Hygiene Data'!$F$11,0,10*ROW('Hygiene Data'!F161))="","",OFFSET('Hygiene Data'!$F$11,0,10*ROW('Hygiene Data'!F161)))</f>
        <v/>
      </c>
      <c r="DV167" s="369" t="str">
        <f ca="1">+IF(OFFSET('Hygiene Data'!$F$12,0,10*ROW('Hygiene Data'!F161))="","",OFFSET('Hygiene Data'!$F$12,0,10*ROW('Hygiene Data'!F161)))</f>
        <v/>
      </c>
      <c r="DW167" s="369" t="str">
        <f ca="1">+IF(OFFSET('Hygiene Data'!$F$13,0,10*ROW('Hygiene Data'!F161))="","",OFFSET('Hygiene Data'!$F$13,0,10*ROW('Hygiene Data'!F161)))</f>
        <v/>
      </c>
      <c r="DX167" s="369" t="str">
        <f ca="1">+IF(OFFSET('Hygiene Data'!$G$11,0,10*ROW('Hygiene Data'!G161))="","",OFFSET('Hygiene Data'!$G$11,0,10*ROW('Hygiene Data'!G161)))</f>
        <v/>
      </c>
      <c r="DY167" s="369" t="str">
        <f ca="1">+IF(OFFSET('Hygiene Data'!$G$12,0,10*ROW('Hygiene Data'!G161))="","",OFFSET('Hygiene Data'!$G$12,0,10*ROW('Hygiene Data'!G161)))</f>
        <v/>
      </c>
      <c r="DZ167" s="369" t="str">
        <f ca="1">+IF(OFFSET('Hygiene Data'!$G$13,0,10*ROW('Hygiene Data'!G161))="","",OFFSET('Hygiene Data'!$G$13,0,10*ROW('Hygiene Data'!G161)))</f>
        <v/>
      </c>
      <c r="EA167" s="369" t="str">
        <f ca="1">+IF(OFFSET('Hygiene Data'!$H$11,0,10*ROW('Hygiene Data'!H161))="","",OFFSET('Hygiene Data'!$H$11,0,10*ROW('Hygiene Data'!H161)))</f>
        <v/>
      </c>
      <c r="EB167" s="369" t="str">
        <f ca="1">+IF(OFFSET('Hygiene Data'!$H$12,0,10*ROW('Hygiene Data'!H161))="","",OFFSET('Hygiene Data'!$H$12,0,10*ROW('Hygiene Data'!H161)))</f>
        <v/>
      </c>
      <c r="EC167" s="369" t="str">
        <f ca="1">+IF(OFFSET('Hygiene Data'!$H$13,0,10*ROW('Hygiene Data'!H161))="","",OFFSET('Hygiene Data'!$H$13,0,10*ROW('Hygiene Data'!H161)))</f>
        <v/>
      </c>
      <c r="ED167" s="369" t="str">
        <f ca="1">+IF(OFFSET('Hygiene Data'!$I$11,0,10*ROW('Hygiene Data'!I161))="","",OFFSET('Hygiene Data'!$I$11,0,10*ROW('Hygiene Data'!I161)))</f>
        <v/>
      </c>
      <c r="EE167" s="369" t="str">
        <f ca="1">+IF(OFFSET('Hygiene Data'!$I$12,0,10*ROW('Hygiene Data'!I161))="","",OFFSET('Hygiene Data'!$I$12,0,10*ROW('Hygiene Data'!I161)))</f>
        <v/>
      </c>
      <c r="EF167" s="369" t="str">
        <f ca="1">+IF(OFFSET('Hygiene Data'!$I$13,0,10*ROW('Hygiene Data'!I161))="","",OFFSET('Hygiene Data'!$I$13,0,10*ROW('Hygiene Data'!I161)))</f>
        <v/>
      </c>
    </row>
    <row r="168" spans="1:136" x14ac:dyDescent="0.25">
      <c r="A168" s="478" t="str">
        <f ca="1">+IF(OFFSET('Water Data'!$B$2,0,10*ROW('Water Data'!E162))="","",OFFSET('Water Data'!$B$2,0,10*ROW('Water Data'!E162)))</f>
        <v/>
      </c>
      <c r="B168" s="47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5" t="str">
        <f t="shared" ca="1" si="2"/>
        <v/>
      </c>
      <c r="D168" s="50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9" t="str">
        <f ca="1">+IF(OFFSET('Water Data'!$D$27,0,10*ROW('Water Data'!D162))="","",OFFSET('Water Data'!$D$27,0,10*ROW('Water Data'!D162)))</f>
        <v/>
      </c>
      <c r="BT168" s="369" t="str">
        <f ca="1">+IF(OFFSET('Water Data'!$D$28,0,10*ROW('Water Data'!D162))="","",OFFSET('Water Data'!$D$28,0,10*ROW('Water Data'!D162)))</f>
        <v/>
      </c>
      <c r="BU168" s="369" t="str">
        <f ca="1">+IF(OFFSET('Water Data'!$D$29,0,10*ROW('Water Data'!D162))="","",OFFSET('Water Data'!$D$29,0,10*ROW('Water Data'!D162)))</f>
        <v/>
      </c>
      <c r="BV168" s="369" t="str">
        <f ca="1">+IF(OFFSET('Water Data'!$E$27,0,10*ROW('Water Data'!E162))="","",OFFSET('Water Data'!$E$27,0,10*ROW('Water Data'!E162)))</f>
        <v/>
      </c>
      <c r="BW168" s="369" t="str">
        <f ca="1">+IF(OFFSET('Water Data'!$E$28,0,10*ROW('Water Data'!E162))="","",OFFSET('Water Data'!$E$28,0,10*ROW('Water Data'!E162)))</f>
        <v/>
      </c>
      <c r="BX168" s="369" t="str">
        <f ca="1">+IF(OFFSET('Water Data'!$E$29,0,10*ROW('Water Data'!E162))="","",OFFSET('Water Data'!$E$29,0,10*ROW('Water Data'!E162)))</f>
        <v/>
      </c>
      <c r="BY168" s="369" t="str">
        <f ca="1">+IF(OFFSET('Water Data'!$F$27,0,10*ROW('Water Data'!F162))="","",OFFSET('Water Data'!$F$27,0,10*ROW('Water Data'!F162)))</f>
        <v/>
      </c>
      <c r="BZ168" s="369" t="str">
        <f ca="1">+IF(OFFSET('Water Data'!$F$28,0,10*ROW('Water Data'!F162))="","",OFFSET('Water Data'!$F$28,0,10*ROW('Water Data'!F162)))</f>
        <v/>
      </c>
      <c r="CA168" s="369" t="str">
        <f ca="1">+IF(OFFSET('Water Data'!$F$29,0,10*ROW('Water Data'!F162))="","",OFFSET('Water Data'!$F$29,0,10*ROW('Water Data'!F162)))</f>
        <v/>
      </c>
      <c r="CB168" s="369" t="str">
        <f ca="1">+IF(OFFSET('Water Data'!$G$27,0,10*ROW('Water Data'!G162))="","",OFFSET('Water Data'!$G$27,0,10*ROW('Water Data'!G162)))</f>
        <v/>
      </c>
      <c r="CC168" s="369" t="str">
        <f ca="1">+IF(OFFSET('Water Data'!$G$28,0,10*ROW('Water Data'!G162))="","",OFFSET('Water Data'!$G$28,0,10*ROW('Water Data'!G162)))</f>
        <v/>
      </c>
      <c r="CD168" s="369" t="str">
        <f ca="1">+IF(OFFSET('Water Data'!$G$29,0,10*ROW('Water Data'!G162))="","",OFFSET('Water Data'!$G$29,0,10*ROW('Water Data'!G162)))</f>
        <v/>
      </c>
      <c r="CE168" s="369" t="str">
        <f ca="1">+IF(OFFSET('Water Data'!$H$27,0,10*ROW('Water Data'!H162))="","",OFFSET('Water Data'!$H$27,0,10*ROW('Water Data'!H162)))</f>
        <v/>
      </c>
      <c r="CF168" s="369" t="str">
        <f ca="1">+IF(OFFSET('Water Data'!$H$28,0,10*ROW('Water Data'!H162))="","",OFFSET('Water Data'!$H$28,0,10*ROW('Water Data'!H162)))</f>
        <v/>
      </c>
      <c r="CG168" s="369" t="str">
        <f ca="1">+IF(OFFSET('Water Data'!$H$29,0,10*ROW('Water Data'!H162))="","",OFFSET('Water Data'!$H$29,0,10*ROW('Water Data'!H162)))</f>
        <v/>
      </c>
      <c r="CH168" s="369" t="str">
        <f ca="1">+IF(OFFSET('Water Data'!$I$27,0,10*ROW('Water Data'!I162))="","",OFFSET('Water Data'!$I$27,0,10*ROW('Water Data'!I162)))</f>
        <v/>
      </c>
      <c r="CI168" s="369" t="str">
        <f ca="1">+IF(OFFSET('Water Data'!$I$28,0,10*ROW('Water Data'!I162))="","",OFFSET('Water Data'!$I$28,0,10*ROW('Water Data'!I162)))</f>
        <v/>
      </c>
      <c r="CJ168" s="369" t="str">
        <f ca="1">+IF(OFFSET('Water Data'!$I$29,0,10*ROW('Water Data'!I162))="","",OFFSET('Water Data'!$I$29,0,10*ROW('Water Data'!I162)))</f>
        <v/>
      </c>
      <c r="CK168" s="369" t="str">
        <f ca="1">+IF(OFFSET('Sanitation Data'!$D$28,0,10*ROW('Sanitation Data'!D162))="","",OFFSET('Sanitation Data'!$D$28,0,10*ROW('Sanitation Data'!D162)))</f>
        <v/>
      </c>
      <c r="CL168" s="369" t="str">
        <f ca="1">+IF(OFFSET('Sanitation Data'!$D$29,0,10*ROW('Sanitation Data'!D162))="","",OFFSET('Sanitation Data'!$D$29,0,10*ROW('Sanitation Data'!D162)))</f>
        <v/>
      </c>
      <c r="CM168" s="369" t="str">
        <f ca="1">+IF(OFFSET('Sanitation Data'!$D$30,0,10*ROW('Sanitation Data'!D162))="","",OFFSET('Sanitation Data'!$D$30,0,10*ROW('Sanitation Data'!D162)))</f>
        <v/>
      </c>
      <c r="CN168" s="369" t="str">
        <f ca="1">+IF(OFFSET('Sanitation Data'!$D$31,0,10*ROW('Sanitation Data'!D162))="","",OFFSET('Sanitation Data'!$D$31,0,10*ROW('Sanitation Data'!D162)))</f>
        <v/>
      </c>
      <c r="CO168" s="369" t="str">
        <f ca="1">+IF(OFFSET('Sanitation Data'!$D$32,0,10*ROW('Sanitation Data'!D162))="","",OFFSET('Sanitation Data'!$D$32,0,10*ROW('Sanitation Data'!D162)))</f>
        <v/>
      </c>
      <c r="CP168" s="369" t="str">
        <f ca="1">+IF(OFFSET('Sanitation Data'!$E$28,0,10*ROW('Sanitation Data'!E162))="","",OFFSET('Sanitation Data'!$E$28,0,10*ROW('Sanitation Data'!E162)))</f>
        <v/>
      </c>
      <c r="CQ168" s="369" t="str">
        <f ca="1">+IF(OFFSET('Sanitation Data'!$E$29,0,10*ROW('Sanitation Data'!E162))="","",OFFSET('Sanitation Data'!$E$29,0,10*ROW('Sanitation Data'!E162)))</f>
        <v/>
      </c>
      <c r="CR168" s="369" t="str">
        <f ca="1">+IF(OFFSET('Sanitation Data'!$E$30,0,10*ROW('Sanitation Data'!E162))="","",OFFSET('Sanitation Data'!$E$30,0,10*ROW('Sanitation Data'!E162)))</f>
        <v/>
      </c>
      <c r="CS168" s="369" t="str">
        <f ca="1">+IF(OFFSET('Sanitation Data'!$E$31,0,10*ROW('Sanitation Data'!E162))="","",OFFSET('Sanitation Data'!$E$31,0,10*ROW('Sanitation Data'!E162)))</f>
        <v/>
      </c>
      <c r="CT168" s="369" t="str">
        <f ca="1">+IF(OFFSET('Sanitation Data'!$E$32,0,10*ROW('Sanitation Data'!E162))="","",OFFSET('Sanitation Data'!$E$32,0,10*ROW('Sanitation Data'!E162)))</f>
        <v/>
      </c>
      <c r="CU168" s="369" t="str">
        <f ca="1">+IF(OFFSET('Sanitation Data'!$F$28,0,10*ROW('Sanitation Data'!F162))="","",OFFSET('Sanitation Data'!$F$28,0,10*ROW('Sanitation Data'!F162)))</f>
        <v/>
      </c>
      <c r="CV168" s="369" t="str">
        <f ca="1">+IF(OFFSET('Sanitation Data'!$F$29,0,10*ROW('Sanitation Data'!F162))="","",OFFSET('Sanitation Data'!$F$29,0,10*ROW('Sanitation Data'!F162)))</f>
        <v/>
      </c>
      <c r="CW168" s="369" t="str">
        <f ca="1">+IF(OFFSET('Sanitation Data'!$F$30,0,10*ROW('Sanitation Data'!F162))="","",OFFSET('Sanitation Data'!$F$30,0,10*ROW('Sanitation Data'!F162)))</f>
        <v/>
      </c>
      <c r="CX168" s="369" t="str">
        <f ca="1">+IF(OFFSET('Sanitation Data'!$F$31,0,10*ROW('Sanitation Data'!F162))="","",OFFSET('Sanitation Data'!$F$31,0,10*ROW('Sanitation Data'!F162)))</f>
        <v/>
      </c>
      <c r="CY168" s="369" t="str">
        <f ca="1">+IF(OFFSET('Sanitation Data'!$F$32,0,10*ROW('Sanitation Data'!F162))="","",OFFSET('Sanitation Data'!$F$32,0,10*ROW('Sanitation Data'!F162)))</f>
        <v/>
      </c>
      <c r="CZ168" s="369" t="str">
        <f ca="1">+IF(OFFSET('Sanitation Data'!$G$28,0,10*ROW('Sanitation Data'!G162))="","",OFFSET('Sanitation Data'!$G$28,0,10*ROW('Sanitation Data'!G162)))</f>
        <v/>
      </c>
      <c r="DA168" s="369" t="str">
        <f ca="1">+IF(OFFSET('Sanitation Data'!$G$29,0,10*ROW('Sanitation Data'!G162))="","",OFFSET('Sanitation Data'!$G$29,0,10*ROW('Sanitation Data'!G162)))</f>
        <v/>
      </c>
      <c r="DB168" s="369" t="str">
        <f ca="1">+IF(OFFSET('Sanitation Data'!$G$30,0,10*ROW('Sanitation Data'!G162))="","",OFFSET('Sanitation Data'!$G$30,0,10*ROW('Sanitation Data'!G162)))</f>
        <v/>
      </c>
      <c r="DC168" s="369" t="str">
        <f ca="1">+IF(OFFSET('Sanitation Data'!$G$31,0,10*ROW('Sanitation Data'!G162))="","",OFFSET('Sanitation Data'!$G$31,0,10*ROW('Sanitation Data'!G162)))</f>
        <v/>
      </c>
      <c r="DD168" s="369" t="str">
        <f ca="1">+IF(OFFSET('Sanitation Data'!$G$32,0,10*ROW('Sanitation Data'!G162))="","",OFFSET('Sanitation Data'!$G$32,0,10*ROW('Sanitation Data'!G162)))</f>
        <v/>
      </c>
      <c r="DE168" s="369" t="str">
        <f ca="1">+IF(OFFSET('Sanitation Data'!$H$28,0,10*ROW('Sanitation Data'!H162))="","",OFFSET('Sanitation Data'!$H$28,0,10*ROW('Sanitation Data'!H162)))</f>
        <v/>
      </c>
      <c r="DF168" s="369" t="str">
        <f ca="1">+IF(OFFSET('Sanitation Data'!$H$29,0,10*ROW('Sanitation Data'!H162))="","",OFFSET('Sanitation Data'!$H$29,0,10*ROW('Sanitation Data'!H162)))</f>
        <v/>
      </c>
      <c r="DG168" s="369" t="str">
        <f ca="1">+IF(OFFSET('Sanitation Data'!$H$30,0,10*ROW('Sanitation Data'!H162))="","",OFFSET('Sanitation Data'!$H$30,0,10*ROW('Sanitation Data'!H162)))</f>
        <v/>
      </c>
      <c r="DH168" s="369" t="str">
        <f ca="1">+IF(OFFSET('Sanitation Data'!$H$31,0,10*ROW('Sanitation Data'!H162))="","",OFFSET('Sanitation Data'!$H$31,0,10*ROW('Sanitation Data'!H162)))</f>
        <v/>
      </c>
      <c r="DI168" s="369" t="str">
        <f ca="1">+IF(OFFSET('Sanitation Data'!$H$32,0,10*ROW('Sanitation Data'!H162))="","",OFFSET('Sanitation Data'!$H$32,0,10*ROW('Sanitation Data'!H162)))</f>
        <v/>
      </c>
      <c r="DJ168" s="369" t="str">
        <f ca="1">+IF(OFFSET('Sanitation Data'!$I$28,0,10*ROW('Sanitation Data'!I162))="","",OFFSET('Sanitation Data'!$I$28,0,10*ROW('Sanitation Data'!I162)))</f>
        <v/>
      </c>
      <c r="DK168" s="369" t="str">
        <f ca="1">+IF(OFFSET('Sanitation Data'!$I$29,0,10*ROW('Sanitation Data'!I162))="","",OFFSET('Sanitation Data'!$I$29,0,10*ROW('Sanitation Data'!I162)))</f>
        <v/>
      </c>
      <c r="DL168" s="369" t="str">
        <f ca="1">+IF(OFFSET('Sanitation Data'!$I$30,0,10*ROW('Sanitation Data'!I162))="","",OFFSET('Sanitation Data'!$I$30,0,10*ROW('Sanitation Data'!I162)))</f>
        <v/>
      </c>
      <c r="DM168" s="369" t="str">
        <f ca="1">+IF(OFFSET('Sanitation Data'!$I$31,0,10*ROW('Sanitation Data'!I162))="","",OFFSET('Sanitation Data'!$I$31,0,10*ROW('Sanitation Data'!I162)))</f>
        <v/>
      </c>
      <c r="DN168" s="369" t="str">
        <f ca="1">+IF(OFFSET('Sanitation Data'!$I$32,0,10*ROW('Sanitation Data'!I162))="","",OFFSET('Sanitation Data'!$I$32,0,10*ROW('Sanitation Data'!I162)))</f>
        <v/>
      </c>
      <c r="DO168" s="369" t="str">
        <f ca="1">+IF(OFFSET('Hygiene Data'!$D$11,0,10*ROW('Hygiene Data'!D162))="","",OFFSET('Hygiene Data'!$D$11,0,10*ROW('Hygiene Data'!D162)))</f>
        <v/>
      </c>
      <c r="DP168" s="369" t="str">
        <f ca="1">+IF(OFFSET('Hygiene Data'!$D$12,0,10*ROW('Hygiene Data'!D162))="","",OFFSET('Hygiene Data'!$D$12,0,10*ROW('Hygiene Data'!D162)))</f>
        <v/>
      </c>
      <c r="DQ168" s="369" t="str">
        <f ca="1">+IF(OFFSET('Hygiene Data'!$D$13,0,10*ROW('Hygiene Data'!D162))="","",OFFSET('Hygiene Data'!$D$13,0,10*ROW('Hygiene Data'!D162)))</f>
        <v/>
      </c>
      <c r="DR168" s="369" t="str">
        <f ca="1">+IF(OFFSET('Hygiene Data'!$E$11,0,10*ROW('Hygiene Data'!E162))="","",OFFSET('Hygiene Data'!$E$11,0,10*ROW('Hygiene Data'!E162)))</f>
        <v/>
      </c>
      <c r="DS168" s="369" t="str">
        <f ca="1">+IF(OFFSET('Hygiene Data'!$E$12,0,10*ROW('Hygiene Data'!E162))="","",OFFSET('Hygiene Data'!$E$12,0,10*ROW('Hygiene Data'!E162)))</f>
        <v/>
      </c>
      <c r="DT168" s="369" t="str">
        <f ca="1">+IF(OFFSET('Hygiene Data'!$E$13,0,10*ROW('Hygiene Data'!E162))="","",OFFSET('Hygiene Data'!$E$13,0,10*ROW('Hygiene Data'!E162)))</f>
        <v/>
      </c>
      <c r="DU168" s="369" t="str">
        <f ca="1">+IF(OFFSET('Hygiene Data'!$F$11,0,10*ROW('Hygiene Data'!F162))="","",OFFSET('Hygiene Data'!$F$11,0,10*ROW('Hygiene Data'!F162)))</f>
        <v/>
      </c>
      <c r="DV168" s="369" t="str">
        <f ca="1">+IF(OFFSET('Hygiene Data'!$F$12,0,10*ROW('Hygiene Data'!F162))="","",OFFSET('Hygiene Data'!$F$12,0,10*ROW('Hygiene Data'!F162)))</f>
        <v/>
      </c>
      <c r="DW168" s="369" t="str">
        <f ca="1">+IF(OFFSET('Hygiene Data'!$F$13,0,10*ROW('Hygiene Data'!F162))="","",OFFSET('Hygiene Data'!$F$13,0,10*ROW('Hygiene Data'!F162)))</f>
        <v/>
      </c>
      <c r="DX168" s="369" t="str">
        <f ca="1">+IF(OFFSET('Hygiene Data'!$G$11,0,10*ROW('Hygiene Data'!G162))="","",OFFSET('Hygiene Data'!$G$11,0,10*ROW('Hygiene Data'!G162)))</f>
        <v/>
      </c>
      <c r="DY168" s="369" t="str">
        <f ca="1">+IF(OFFSET('Hygiene Data'!$G$12,0,10*ROW('Hygiene Data'!G162))="","",OFFSET('Hygiene Data'!$G$12,0,10*ROW('Hygiene Data'!G162)))</f>
        <v/>
      </c>
      <c r="DZ168" s="369" t="str">
        <f ca="1">+IF(OFFSET('Hygiene Data'!$G$13,0,10*ROW('Hygiene Data'!G162))="","",OFFSET('Hygiene Data'!$G$13,0,10*ROW('Hygiene Data'!G162)))</f>
        <v/>
      </c>
      <c r="EA168" s="369" t="str">
        <f ca="1">+IF(OFFSET('Hygiene Data'!$H$11,0,10*ROW('Hygiene Data'!H162))="","",OFFSET('Hygiene Data'!$H$11,0,10*ROW('Hygiene Data'!H162)))</f>
        <v/>
      </c>
      <c r="EB168" s="369" t="str">
        <f ca="1">+IF(OFFSET('Hygiene Data'!$H$12,0,10*ROW('Hygiene Data'!H162))="","",OFFSET('Hygiene Data'!$H$12,0,10*ROW('Hygiene Data'!H162)))</f>
        <v/>
      </c>
      <c r="EC168" s="369" t="str">
        <f ca="1">+IF(OFFSET('Hygiene Data'!$H$13,0,10*ROW('Hygiene Data'!H162))="","",OFFSET('Hygiene Data'!$H$13,0,10*ROW('Hygiene Data'!H162)))</f>
        <v/>
      </c>
      <c r="ED168" s="369" t="str">
        <f ca="1">+IF(OFFSET('Hygiene Data'!$I$11,0,10*ROW('Hygiene Data'!I162))="","",OFFSET('Hygiene Data'!$I$11,0,10*ROW('Hygiene Data'!I162)))</f>
        <v/>
      </c>
      <c r="EE168" s="369" t="str">
        <f ca="1">+IF(OFFSET('Hygiene Data'!$I$12,0,10*ROW('Hygiene Data'!I162))="","",OFFSET('Hygiene Data'!$I$12,0,10*ROW('Hygiene Data'!I162)))</f>
        <v/>
      </c>
      <c r="EF168" s="369" t="str">
        <f ca="1">+IF(OFFSET('Hygiene Data'!$I$13,0,10*ROW('Hygiene Data'!I162))="","",OFFSET('Hygiene Data'!$I$13,0,10*ROW('Hygiene Data'!I162)))</f>
        <v/>
      </c>
    </row>
    <row r="169" spans="1:136" x14ac:dyDescent="0.25">
      <c r="A169" s="478" t="str">
        <f ca="1">+IF(OFFSET('Water Data'!$B$2,0,10*ROW('Water Data'!E163))="","",OFFSET('Water Data'!$B$2,0,10*ROW('Water Data'!E163)))</f>
        <v/>
      </c>
      <c r="B169" s="47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5" t="str">
        <f t="shared" ca="1" si="2"/>
        <v/>
      </c>
      <c r="D169" s="50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9" t="str">
        <f ca="1">+IF(OFFSET('Water Data'!$D$27,0,10*ROW('Water Data'!D163))="","",OFFSET('Water Data'!$D$27,0,10*ROW('Water Data'!D163)))</f>
        <v/>
      </c>
      <c r="BT169" s="369" t="str">
        <f ca="1">+IF(OFFSET('Water Data'!$D$28,0,10*ROW('Water Data'!D163))="","",OFFSET('Water Data'!$D$28,0,10*ROW('Water Data'!D163)))</f>
        <v/>
      </c>
      <c r="BU169" s="369" t="str">
        <f ca="1">+IF(OFFSET('Water Data'!$D$29,0,10*ROW('Water Data'!D163))="","",OFFSET('Water Data'!$D$29,0,10*ROW('Water Data'!D163)))</f>
        <v/>
      </c>
      <c r="BV169" s="369" t="str">
        <f ca="1">+IF(OFFSET('Water Data'!$E$27,0,10*ROW('Water Data'!E163))="","",OFFSET('Water Data'!$E$27,0,10*ROW('Water Data'!E163)))</f>
        <v/>
      </c>
      <c r="BW169" s="369" t="str">
        <f ca="1">+IF(OFFSET('Water Data'!$E$28,0,10*ROW('Water Data'!E163))="","",OFFSET('Water Data'!$E$28,0,10*ROW('Water Data'!E163)))</f>
        <v/>
      </c>
      <c r="BX169" s="369" t="str">
        <f ca="1">+IF(OFFSET('Water Data'!$E$29,0,10*ROW('Water Data'!E163))="","",OFFSET('Water Data'!$E$29,0,10*ROW('Water Data'!E163)))</f>
        <v/>
      </c>
      <c r="BY169" s="369" t="str">
        <f ca="1">+IF(OFFSET('Water Data'!$F$27,0,10*ROW('Water Data'!F163))="","",OFFSET('Water Data'!$F$27,0,10*ROW('Water Data'!F163)))</f>
        <v/>
      </c>
      <c r="BZ169" s="369" t="str">
        <f ca="1">+IF(OFFSET('Water Data'!$F$28,0,10*ROW('Water Data'!F163))="","",OFFSET('Water Data'!$F$28,0,10*ROW('Water Data'!F163)))</f>
        <v/>
      </c>
      <c r="CA169" s="369" t="str">
        <f ca="1">+IF(OFFSET('Water Data'!$F$29,0,10*ROW('Water Data'!F163))="","",OFFSET('Water Data'!$F$29,0,10*ROW('Water Data'!F163)))</f>
        <v/>
      </c>
      <c r="CB169" s="369" t="str">
        <f ca="1">+IF(OFFSET('Water Data'!$G$27,0,10*ROW('Water Data'!G163))="","",OFFSET('Water Data'!$G$27,0,10*ROW('Water Data'!G163)))</f>
        <v/>
      </c>
      <c r="CC169" s="369" t="str">
        <f ca="1">+IF(OFFSET('Water Data'!$G$28,0,10*ROW('Water Data'!G163))="","",OFFSET('Water Data'!$G$28,0,10*ROW('Water Data'!G163)))</f>
        <v/>
      </c>
      <c r="CD169" s="369" t="str">
        <f ca="1">+IF(OFFSET('Water Data'!$G$29,0,10*ROW('Water Data'!G163))="","",OFFSET('Water Data'!$G$29,0,10*ROW('Water Data'!G163)))</f>
        <v/>
      </c>
      <c r="CE169" s="369" t="str">
        <f ca="1">+IF(OFFSET('Water Data'!$H$27,0,10*ROW('Water Data'!H163))="","",OFFSET('Water Data'!$H$27,0,10*ROW('Water Data'!H163)))</f>
        <v/>
      </c>
      <c r="CF169" s="369" t="str">
        <f ca="1">+IF(OFFSET('Water Data'!$H$28,0,10*ROW('Water Data'!H163))="","",OFFSET('Water Data'!$H$28,0,10*ROW('Water Data'!H163)))</f>
        <v/>
      </c>
      <c r="CG169" s="369" t="str">
        <f ca="1">+IF(OFFSET('Water Data'!$H$29,0,10*ROW('Water Data'!H163))="","",OFFSET('Water Data'!$H$29,0,10*ROW('Water Data'!H163)))</f>
        <v/>
      </c>
      <c r="CH169" s="369" t="str">
        <f ca="1">+IF(OFFSET('Water Data'!$I$27,0,10*ROW('Water Data'!I163))="","",OFFSET('Water Data'!$I$27,0,10*ROW('Water Data'!I163)))</f>
        <v/>
      </c>
      <c r="CI169" s="369" t="str">
        <f ca="1">+IF(OFFSET('Water Data'!$I$28,0,10*ROW('Water Data'!I163))="","",OFFSET('Water Data'!$I$28,0,10*ROW('Water Data'!I163)))</f>
        <v/>
      </c>
      <c r="CJ169" s="369" t="str">
        <f ca="1">+IF(OFFSET('Water Data'!$I$29,0,10*ROW('Water Data'!I163))="","",OFFSET('Water Data'!$I$29,0,10*ROW('Water Data'!I163)))</f>
        <v/>
      </c>
      <c r="CK169" s="369" t="str">
        <f ca="1">+IF(OFFSET('Sanitation Data'!$D$28,0,10*ROW('Sanitation Data'!D163))="","",OFFSET('Sanitation Data'!$D$28,0,10*ROW('Sanitation Data'!D163)))</f>
        <v/>
      </c>
      <c r="CL169" s="369" t="str">
        <f ca="1">+IF(OFFSET('Sanitation Data'!$D$29,0,10*ROW('Sanitation Data'!D163))="","",OFFSET('Sanitation Data'!$D$29,0,10*ROW('Sanitation Data'!D163)))</f>
        <v/>
      </c>
      <c r="CM169" s="369" t="str">
        <f ca="1">+IF(OFFSET('Sanitation Data'!$D$30,0,10*ROW('Sanitation Data'!D163))="","",OFFSET('Sanitation Data'!$D$30,0,10*ROW('Sanitation Data'!D163)))</f>
        <v/>
      </c>
      <c r="CN169" s="369" t="str">
        <f ca="1">+IF(OFFSET('Sanitation Data'!$D$31,0,10*ROW('Sanitation Data'!D163))="","",OFFSET('Sanitation Data'!$D$31,0,10*ROW('Sanitation Data'!D163)))</f>
        <v/>
      </c>
      <c r="CO169" s="369" t="str">
        <f ca="1">+IF(OFFSET('Sanitation Data'!$D$32,0,10*ROW('Sanitation Data'!D163))="","",OFFSET('Sanitation Data'!$D$32,0,10*ROW('Sanitation Data'!D163)))</f>
        <v/>
      </c>
      <c r="CP169" s="369" t="str">
        <f ca="1">+IF(OFFSET('Sanitation Data'!$E$28,0,10*ROW('Sanitation Data'!E163))="","",OFFSET('Sanitation Data'!$E$28,0,10*ROW('Sanitation Data'!E163)))</f>
        <v/>
      </c>
      <c r="CQ169" s="369" t="str">
        <f ca="1">+IF(OFFSET('Sanitation Data'!$E$29,0,10*ROW('Sanitation Data'!E163))="","",OFFSET('Sanitation Data'!$E$29,0,10*ROW('Sanitation Data'!E163)))</f>
        <v/>
      </c>
      <c r="CR169" s="369" t="str">
        <f ca="1">+IF(OFFSET('Sanitation Data'!$E$30,0,10*ROW('Sanitation Data'!E163))="","",OFFSET('Sanitation Data'!$E$30,0,10*ROW('Sanitation Data'!E163)))</f>
        <v/>
      </c>
      <c r="CS169" s="369" t="str">
        <f ca="1">+IF(OFFSET('Sanitation Data'!$E$31,0,10*ROW('Sanitation Data'!E163))="","",OFFSET('Sanitation Data'!$E$31,0,10*ROW('Sanitation Data'!E163)))</f>
        <v/>
      </c>
      <c r="CT169" s="369" t="str">
        <f ca="1">+IF(OFFSET('Sanitation Data'!$E$32,0,10*ROW('Sanitation Data'!E163))="","",OFFSET('Sanitation Data'!$E$32,0,10*ROW('Sanitation Data'!E163)))</f>
        <v/>
      </c>
      <c r="CU169" s="369" t="str">
        <f ca="1">+IF(OFFSET('Sanitation Data'!$F$28,0,10*ROW('Sanitation Data'!F163))="","",OFFSET('Sanitation Data'!$F$28,0,10*ROW('Sanitation Data'!F163)))</f>
        <v/>
      </c>
      <c r="CV169" s="369" t="str">
        <f ca="1">+IF(OFFSET('Sanitation Data'!$F$29,0,10*ROW('Sanitation Data'!F163))="","",OFFSET('Sanitation Data'!$F$29,0,10*ROW('Sanitation Data'!F163)))</f>
        <v/>
      </c>
      <c r="CW169" s="369" t="str">
        <f ca="1">+IF(OFFSET('Sanitation Data'!$F$30,0,10*ROW('Sanitation Data'!F163))="","",OFFSET('Sanitation Data'!$F$30,0,10*ROW('Sanitation Data'!F163)))</f>
        <v/>
      </c>
      <c r="CX169" s="369" t="str">
        <f ca="1">+IF(OFFSET('Sanitation Data'!$F$31,0,10*ROW('Sanitation Data'!F163))="","",OFFSET('Sanitation Data'!$F$31,0,10*ROW('Sanitation Data'!F163)))</f>
        <v/>
      </c>
      <c r="CY169" s="369" t="str">
        <f ca="1">+IF(OFFSET('Sanitation Data'!$F$32,0,10*ROW('Sanitation Data'!F163))="","",OFFSET('Sanitation Data'!$F$32,0,10*ROW('Sanitation Data'!F163)))</f>
        <v/>
      </c>
      <c r="CZ169" s="369" t="str">
        <f ca="1">+IF(OFFSET('Sanitation Data'!$G$28,0,10*ROW('Sanitation Data'!G163))="","",OFFSET('Sanitation Data'!$G$28,0,10*ROW('Sanitation Data'!G163)))</f>
        <v/>
      </c>
      <c r="DA169" s="369" t="str">
        <f ca="1">+IF(OFFSET('Sanitation Data'!$G$29,0,10*ROW('Sanitation Data'!G163))="","",OFFSET('Sanitation Data'!$G$29,0,10*ROW('Sanitation Data'!G163)))</f>
        <v/>
      </c>
      <c r="DB169" s="369" t="str">
        <f ca="1">+IF(OFFSET('Sanitation Data'!$G$30,0,10*ROW('Sanitation Data'!G163))="","",OFFSET('Sanitation Data'!$G$30,0,10*ROW('Sanitation Data'!G163)))</f>
        <v/>
      </c>
      <c r="DC169" s="369" t="str">
        <f ca="1">+IF(OFFSET('Sanitation Data'!$G$31,0,10*ROW('Sanitation Data'!G163))="","",OFFSET('Sanitation Data'!$G$31,0,10*ROW('Sanitation Data'!G163)))</f>
        <v/>
      </c>
      <c r="DD169" s="369" t="str">
        <f ca="1">+IF(OFFSET('Sanitation Data'!$G$32,0,10*ROW('Sanitation Data'!G163))="","",OFFSET('Sanitation Data'!$G$32,0,10*ROW('Sanitation Data'!G163)))</f>
        <v/>
      </c>
      <c r="DE169" s="369" t="str">
        <f ca="1">+IF(OFFSET('Sanitation Data'!$H$28,0,10*ROW('Sanitation Data'!H163))="","",OFFSET('Sanitation Data'!$H$28,0,10*ROW('Sanitation Data'!H163)))</f>
        <v/>
      </c>
      <c r="DF169" s="369" t="str">
        <f ca="1">+IF(OFFSET('Sanitation Data'!$H$29,0,10*ROW('Sanitation Data'!H163))="","",OFFSET('Sanitation Data'!$H$29,0,10*ROW('Sanitation Data'!H163)))</f>
        <v/>
      </c>
      <c r="DG169" s="369" t="str">
        <f ca="1">+IF(OFFSET('Sanitation Data'!$H$30,0,10*ROW('Sanitation Data'!H163))="","",OFFSET('Sanitation Data'!$H$30,0,10*ROW('Sanitation Data'!H163)))</f>
        <v/>
      </c>
      <c r="DH169" s="369" t="str">
        <f ca="1">+IF(OFFSET('Sanitation Data'!$H$31,0,10*ROW('Sanitation Data'!H163))="","",OFFSET('Sanitation Data'!$H$31,0,10*ROW('Sanitation Data'!H163)))</f>
        <v/>
      </c>
      <c r="DI169" s="369" t="str">
        <f ca="1">+IF(OFFSET('Sanitation Data'!$H$32,0,10*ROW('Sanitation Data'!H163))="","",OFFSET('Sanitation Data'!$H$32,0,10*ROW('Sanitation Data'!H163)))</f>
        <v/>
      </c>
      <c r="DJ169" s="369" t="str">
        <f ca="1">+IF(OFFSET('Sanitation Data'!$I$28,0,10*ROW('Sanitation Data'!I163))="","",OFFSET('Sanitation Data'!$I$28,0,10*ROW('Sanitation Data'!I163)))</f>
        <v/>
      </c>
      <c r="DK169" s="369" t="str">
        <f ca="1">+IF(OFFSET('Sanitation Data'!$I$29,0,10*ROW('Sanitation Data'!I163))="","",OFFSET('Sanitation Data'!$I$29,0,10*ROW('Sanitation Data'!I163)))</f>
        <v/>
      </c>
      <c r="DL169" s="369" t="str">
        <f ca="1">+IF(OFFSET('Sanitation Data'!$I$30,0,10*ROW('Sanitation Data'!I163))="","",OFFSET('Sanitation Data'!$I$30,0,10*ROW('Sanitation Data'!I163)))</f>
        <v/>
      </c>
      <c r="DM169" s="369" t="str">
        <f ca="1">+IF(OFFSET('Sanitation Data'!$I$31,0,10*ROW('Sanitation Data'!I163))="","",OFFSET('Sanitation Data'!$I$31,0,10*ROW('Sanitation Data'!I163)))</f>
        <v/>
      </c>
      <c r="DN169" s="369" t="str">
        <f ca="1">+IF(OFFSET('Sanitation Data'!$I$32,0,10*ROW('Sanitation Data'!I163))="","",OFFSET('Sanitation Data'!$I$32,0,10*ROW('Sanitation Data'!I163)))</f>
        <v/>
      </c>
      <c r="DO169" s="369" t="str">
        <f ca="1">+IF(OFFSET('Hygiene Data'!$D$11,0,10*ROW('Hygiene Data'!D163))="","",OFFSET('Hygiene Data'!$D$11,0,10*ROW('Hygiene Data'!D163)))</f>
        <v/>
      </c>
      <c r="DP169" s="369" t="str">
        <f ca="1">+IF(OFFSET('Hygiene Data'!$D$12,0,10*ROW('Hygiene Data'!D163))="","",OFFSET('Hygiene Data'!$D$12,0,10*ROW('Hygiene Data'!D163)))</f>
        <v/>
      </c>
      <c r="DQ169" s="369" t="str">
        <f ca="1">+IF(OFFSET('Hygiene Data'!$D$13,0,10*ROW('Hygiene Data'!D163))="","",OFFSET('Hygiene Data'!$D$13,0,10*ROW('Hygiene Data'!D163)))</f>
        <v/>
      </c>
      <c r="DR169" s="369" t="str">
        <f ca="1">+IF(OFFSET('Hygiene Data'!$E$11,0,10*ROW('Hygiene Data'!E163))="","",OFFSET('Hygiene Data'!$E$11,0,10*ROW('Hygiene Data'!E163)))</f>
        <v/>
      </c>
      <c r="DS169" s="369" t="str">
        <f ca="1">+IF(OFFSET('Hygiene Data'!$E$12,0,10*ROW('Hygiene Data'!E163))="","",OFFSET('Hygiene Data'!$E$12,0,10*ROW('Hygiene Data'!E163)))</f>
        <v/>
      </c>
      <c r="DT169" s="369" t="str">
        <f ca="1">+IF(OFFSET('Hygiene Data'!$E$13,0,10*ROW('Hygiene Data'!E163))="","",OFFSET('Hygiene Data'!$E$13,0,10*ROW('Hygiene Data'!E163)))</f>
        <v/>
      </c>
      <c r="DU169" s="369" t="str">
        <f ca="1">+IF(OFFSET('Hygiene Data'!$F$11,0,10*ROW('Hygiene Data'!F163))="","",OFFSET('Hygiene Data'!$F$11,0,10*ROW('Hygiene Data'!F163)))</f>
        <v/>
      </c>
      <c r="DV169" s="369" t="str">
        <f ca="1">+IF(OFFSET('Hygiene Data'!$F$12,0,10*ROW('Hygiene Data'!F163))="","",OFFSET('Hygiene Data'!$F$12,0,10*ROW('Hygiene Data'!F163)))</f>
        <v/>
      </c>
      <c r="DW169" s="369" t="str">
        <f ca="1">+IF(OFFSET('Hygiene Data'!$F$13,0,10*ROW('Hygiene Data'!F163))="","",OFFSET('Hygiene Data'!$F$13,0,10*ROW('Hygiene Data'!F163)))</f>
        <v/>
      </c>
      <c r="DX169" s="369" t="str">
        <f ca="1">+IF(OFFSET('Hygiene Data'!$G$11,0,10*ROW('Hygiene Data'!G163))="","",OFFSET('Hygiene Data'!$G$11,0,10*ROW('Hygiene Data'!G163)))</f>
        <v/>
      </c>
      <c r="DY169" s="369" t="str">
        <f ca="1">+IF(OFFSET('Hygiene Data'!$G$12,0,10*ROW('Hygiene Data'!G163))="","",OFFSET('Hygiene Data'!$G$12,0,10*ROW('Hygiene Data'!G163)))</f>
        <v/>
      </c>
      <c r="DZ169" s="369" t="str">
        <f ca="1">+IF(OFFSET('Hygiene Data'!$G$13,0,10*ROW('Hygiene Data'!G163))="","",OFFSET('Hygiene Data'!$G$13,0,10*ROW('Hygiene Data'!G163)))</f>
        <v/>
      </c>
      <c r="EA169" s="369" t="str">
        <f ca="1">+IF(OFFSET('Hygiene Data'!$H$11,0,10*ROW('Hygiene Data'!H163))="","",OFFSET('Hygiene Data'!$H$11,0,10*ROW('Hygiene Data'!H163)))</f>
        <v/>
      </c>
      <c r="EB169" s="369" t="str">
        <f ca="1">+IF(OFFSET('Hygiene Data'!$H$12,0,10*ROW('Hygiene Data'!H163))="","",OFFSET('Hygiene Data'!$H$12,0,10*ROW('Hygiene Data'!H163)))</f>
        <v/>
      </c>
      <c r="EC169" s="369" t="str">
        <f ca="1">+IF(OFFSET('Hygiene Data'!$H$13,0,10*ROW('Hygiene Data'!H163))="","",OFFSET('Hygiene Data'!$H$13,0,10*ROW('Hygiene Data'!H163)))</f>
        <v/>
      </c>
      <c r="ED169" s="369" t="str">
        <f ca="1">+IF(OFFSET('Hygiene Data'!$I$11,0,10*ROW('Hygiene Data'!I163))="","",OFFSET('Hygiene Data'!$I$11,0,10*ROW('Hygiene Data'!I163)))</f>
        <v/>
      </c>
      <c r="EE169" s="369" t="str">
        <f ca="1">+IF(OFFSET('Hygiene Data'!$I$12,0,10*ROW('Hygiene Data'!I163))="","",OFFSET('Hygiene Data'!$I$12,0,10*ROW('Hygiene Data'!I163)))</f>
        <v/>
      </c>
      <c r="EF169" s="369" t="str">
        <f ca="1">+IF(OFFSET('Hygiene Data'!$I$13,0,10*ROW('Hygiene Data'!I163))="","",OFFSET('Hygiene Data'!$I$13,0,10*ROW('Hygiene Data'!I163)))</f>
        <v/>
      </c>
    </row>
    <row r="170" spans="1:136" x14ac:dyDescent="0.25">
      <c r="A170" s="478" t="str">
        <f ca="1">+IF(OFFSET('Water Data'!$B$2,0,10*ROW('Water Data'!E164))="","",OFFSET('Water Data'!$B$2,0,10*ROW('Water Data'!E164)))</f>
        <v/>
      </c>
      <c r="B170" s="47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5" t="str">
        <f t="shared" ca="1" si="2"/>
        <v/>
      </c>
      <c r="D170" s="50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9" t="str">
        <f ca="1">+IF(OFFSET('Water Data'!$D$27,0,10*ROW('Water Data'!D164))="","",OFFSET('Water Data'!$D$27,0,10*ROW('Water Data'!D164)))</f>
        <v/>
      </c>
      <c r="BT170" s="369" t="str">
        <f ca="1">+IF(OFFSET('Water Data'!$D$28,0,10*ROW('Water Data'!D164))="","",OFFSET('Water Data'!$D$28,0,10*ROW('Water Data'!D164)))</f>
        <v/>
      </c>
      <c r="BU170" s="369" t="str">
        <f ca="1">+IF(OFFSET('Water Data'!$D$29,0,10*ROW('Water Data'!D164))="","",OFFSET('Water Data'!$D$29,0,10*ROW('Water Data'!D164)))</f>
        <v/>
      </c>
      <c r="BV170" s="369" t="str">
        <f ca="1">+IF(OFFSET('Water Data'!$E$27,0,10*ROW('Water Data'!E164))="","",OFFSET('Water Data'!$E$27,0,10*ROW('Water Data'!E164)))</f>
        <v/>
      </c>
      <c r="BW170" s="369" t="str">
        <f ca="1">+IF(OFFSET('Water Data'!$E$28,0,10*ROW('Water Data'!E164))="","",OFFSET('Water Data'!$E$28,0,10*ROW('Water Data'!E164)))</f>
        <v/>
      </c>
      <c r="BX170" s="369" t="str">
        <f ca="1">+IF(OFFSET('Water Data'!$E$29,0,10*ROW('Water Data'!E164))="","",OFFSET('Water Data'!$E$29,0,10*ROW('Water Data'!E164)))</f>
        <v/>
      </c>
      <c r="BY170" s="369" t="str">
        <f ca="1">+IF(OFFSET('Water Data'!$F$27,0,10*ROW('Water Data'!F164))="","",OFFSET('Water Data'!$F$27,0,10*ROW('Water Data'!F164)))</f>
        <v/>
      </c>
      <c r="BZ170" s="369" t="str">
        <f ca="1">+IF(OFFSET('Water Data'!$F$28,0,10*ROW('Water Data'!F164))="","",OFFSET('Water Data'!$F$28,0,10*ROW('Water Data'!F164)))</f>
        <v/>
      </c>
      <c r="CA170" s="369" t="str">
        <f ca="1">+IF(OFFSET('Water Data'!$F$29,0,10*ROW('Water Data'!F164))="","",OFFSET('Water Data'!$F$29,0,10*ROW('Water Data'!F164)))</f>
        <v/>
      </c>
      <c r="CB170" s="369" t="str">
        <f ca="1">+IF(OFFSET('Water Data'!$G$27,0,10*ROW('Water Data'!G164))="","",OFFSET('Water Data'!$G$27,0,10*ROW('Water Data'!G164)))</f>
        <v/>
      </c>
      <c r="CC170" s="369" t="str">
        <f ca="1">+IF(OFFSET('Water Data'!$G$28,0,10*ROW('Water Data'!G164))="","",OFFSET('Water Data'!$G$28,0,10*ROW('Water Data'!G164)))</f>
        <v/>
      </c>
      <c r="CD170" s="369" t="str">
        <f ca="1">+IF(OFFSET('Water Data'!$G$29,0,10*ROW('Water Data'!G164))="","",OFFSET('Water Data'!$G$29,0,10*ROW('Water Data'!G164)))</f>
        <v/>
      </c>
      <c r="CE170" s="369" t="str">
        <f ca="1">+IF(OFFSET('Water Data'!$H$27,0,10*ROW('Water Data'!H164))="","",OFFSET('Water Data'!$H$27,0,10*ROW('Water Data'!H164)))</f>
        <v/>
      </c>
      <c r="CF170" s="369" t="str">
        <f ca="1">+IF(OFFSET('Water Data'!$H$28,0,10*ROW('Water Data'!H164))="","",OFFSET('Water Data'!$H$28,0,10*ROW('Water Data'!H164)))</f>
        <v/>
      </c>
      <c r="CG170" s="369" t="str">
        <f ca="1">+IF(OFFSET('Water Data'!$H$29,0,10*ROW('Water Data'!H164))="","",OFFSET('Water Data'!$H$29,0,10*ROW('Water Data'!H164)))</f>
        <v/>
      </c>
      <c r="CH170" s="369" t="str">
        <f ca="1">+IF(OFFSET('Water Data'!$I$27,0,10*ROW('Water Data'!I164))="","",OFFSET('Water Data'!$I$27,0,10*ROW('Water Data'!I164)))</f>
        <v/>
      </c>
      <c r="CI170" s="369" t="str">
        <f ca="1">+IF(OFFSET('Water Data'!$I$28,0,10*ROW('Water Data'!I164))="","",OFFSET('Water Data'!$I$28,0,10*ROW('Water Data'!I164)))</f>
        <v/>
      </c>
      <c r="CJ170" s="369" t="str">
        <f ca="1">+IF(OFFSET('Water Data'!$I$29,0,10*ROW('Water Data'!I164))="","",OFFSET('Water Data'!$I$29,0,10*ROW('Water Data'!I164)))</f>
        <v/>
      </c>
      <c r="CK170" s="369" t="str">
        <f ca="1">+IF(OFFSET('Sanitation Data'!$D$28,0,10*ROW('Sanitation Data'!D164))="","",OFFSET('Sanitation Data'!$D$28,0,10*ROW('Sanitation Data'!D164)))</f>
        <v/>
      </c>
      <c r="CL170" s="369" t="str">
        <f ca="1">+IF(OFFSET('Sanitation Data'!$D$29,0,10*ROW('Sanitation Data'!D164))="","",OFFSET('Sanitation Data'!$D$29,0,10*ROW('Sanitation Data'!D164)))</f>
        <v/>
      </c>
      <c r="CM170" s="369" t="str">
        <f ca="1">+IF(OFFSET('Sanitation Data'!$D$30,0,10*ROW('Sanitation Data'!D164))="","",OFFSET('Sanitation Data'!$D$30,0,10*ROW('Sanitation Data'!D164)))</f>
        <v/>
      </c>
      <c r="CN170" s="369" t="str">
        <f ca="1">+IF(OFFSET('Sanitation Data'!$D$31,0,10*ROW('Sanitation Data'!D164))="","",OFFSET('Sanitation Data'!$D$31,0,10*ROW('Sanitation Data'!D164)))</f>
        <v/>
      </c>
      <c r="CO170" s="369" t="str">
        <f ca="1">+IF(OFFSET('Sanitation Data'!$D$32,0,10*ROW('Sanitation Data'!D164))="","",OFFSET('Sanitation Data'!$D$32,0,10*ROW('Sanitation Data'!D164)))</f>
        <v/>
      </c>
      <c r="CP170" s="369" t="str">
        <f ca="1">+IF(OFFSET('Sanitation Data'!$E$28,0,10*ROW('Sanitation Data'!E164))="","",OFFSET('Sanitation Data'!$E$28,0,10*ROW('Sanitation Data'!E164)))</f>
        <v/>
      </c>
      <c r="CQ170" s="369" t="str">
        <f ca="1">+IF(OFFSET('Sanitation Data'!$E$29,0,10*ROW('Sanitation Data'!E164))="","",OFFSET('Sanitation Data'!$E$29,0,10*ROW('Sanitation Data'!E164)))</f>
        <v/>
      </c>
      <c r="CR170" s="369" t="str">
        <f ca="1">+IF(OFFSET('Sanitation Data'!$E$30,0,10*ROW('Sanitation Data'!E164))="","",OFFSET('Sanitation Data'!$E$30,0,10*ROW('Sanitation Data'!E164)))</f>
        <v/>
      </c>
      <c r="CS170" s="369" t="str">
        <f ca="1">+IF(OFFSET('Sanitation Data'!$E$31,0,10*ROW('Sanitation Data'!E164))="","",OFFSET('Sanitation Data'!$E$31,0,10*ROW('Sanitation Data'!E164)))</f>
        <v/>
      </c>
      <c r="CT170" s="369" t="str">
        <f ca="1">+IF(OFFSET('Sanitation Data'!$E$32,0,10*ROW('Sanitation Data'!E164))="","",OFFSET('Sanitation Data'!$E$32,0,10*ROW('Sanitation Data'!E164)))</f>
        <v/>
      </c>
      <c r="CU170" s="369" t="str">
        <f ca="1">+IF(OFFSET('Sanitation Data'!$F$28,0,10*ROW('Sanitation Data'!F164))="","",OFFSET('Sanitation Data'!$F$28,0,10*ROW('Sanitation Data'!F164)))</f>
        <v/>
      </c>
      <c r="CV170" s="369" t="str">
        <f ca="1">+IF(OFFSET('Sanitation Data'!$F$29,0,10*ROW('Sanitation Data'!F164))="","",OFFSET('Sanitation Data'!$F$29,0,10*ROW('Sanitation Data'!F164)))</f>
        <v/>
      </c>
      <c r="CW170" s="369" t="str">
        <f ca="1">+IF(OFFSET('Sanitation Data'!$F$30,0,10*ROW('Sanitation Data'!F164))="","",OFFSET('Sanitation Data'!$F$30,0,10*ROW('Sanitation Data'!F164)))</f>
        <v/>
      </c>
      <c r="CX170" s="369" t="str">
        <f ca="1">+IF(OFFSET('Sanitation Data'!$F$31,0,10*ROW('Sanitation Data'!F164))="","",OFFSET('Sanitation Data'!$F$31,0,10*ROW('Sanitation Data'!F164)))</f>
        <v/>
      </c>
      <c r="CY170" s="369" t="str">
        <f ca="1">+IF(OFFSET('Sanitation Data'!$F$32,0,10*ROW('Sanitation Data'!F164))="","",OFFSET('Sanitation Data'!$F$32,0,10*ROW('Sanitation Data'!F164)))</f>
        <v/>
      </c>
      <c r="CZ170" s="369" t="str">
        <f ca="1">+IF(OFFSET('Sanitation Data'!$G$28,0,10*ROW('Sanitation Data'!G164))="","",OFFSET('Sanitation Data'!$G$28,0,10*ROW('Sanitation Data'!G164)))</f>
        <v/>
      </c>
      <c r="DA170" s="369" t="str">
        <f ca="1">+IF(OFFSET('Sanitation Data'!$G$29,0,10*ROW('Sanitation Data'!G164))="","",OFFSET('Sanitation Data'!$G$29,0,10*ROW('Sanitation Data'!G164)))</f>
        <v/>
      </c>
      <c r="DB170" s="369" t="str">
        <f ca="1">+IF(OFFSET('Sanitation Data'!$G$30,0,10*ROW('Sanitation Data'!G164))="","",OFFSET('Sanitation Data'!$G$30,0,10*ROW('Sanitation Data'!G164)))</f>
        <v/>
      </c>
      <c r="DC170" s="369" t="str">
        <f ca="1">+IF(OFFSET('Sanitation Data'!$G$31,0,10*ROW('Sanitation Data'!G164))="","",OFFSET('Sanitation Data'!$G$31,0,10*ROW('Sanitation Data'!G164)))</f>
        <v/>
      </c>
      <c r="DD170" s="369" t="str">
        <f ca="1">+IF(OFFSET('Sanitation Data'!$G$32,0,10*ROW('Sanitation Data'!G164))="","",OFFSET('Sanitation Data'!$G$32,0,10*ROW('Sanitation Data'!G164)))</f>
        <v/>
      </c>
      <c r="DE170" s="369" t="str">
        <f ca="1">+IF(OFFSET('Sanitation Data'!$H$28,0,10*ROW('Sanitation Data'!H164))="","",OFFSET('Sanitation Data'!$H$28,0,10*ROW('Sanitation Data'!H164)))</f>
        <v/>
      </c>
      <c r="DF170" s="369" t="str">
        <f ca="1">+IF(OFFSET('Sanitation Data'!$H$29,0,10*ROW('Sanitation Data'!H164))="","",OFFSET('Sanitation Data'!$H$29,0,10*ROW('Sanitation Data'!H164)))</f>
        <v/>
      </c>
      <c r="DG170" s="369" t="str">
        <f ca="1">+IF(OFFSET('Sanitation Data'!$H$30,0,10*ROW('Sanitation Data'!H164))="","",OFFSET('Sanitation Data'!$H$30,0,10*ROW('Sanitation Data'!H164)))</f>
        <v/>
      </c>
      <c r="DH170" s="369" t="str">
        <f ca="1">+IF(OFFSET('Sanitation Data'!$H$31,0,10*ROW('Sanitation Data'!H164))="","",OFFSET('Sanitation Data'!$H$31,0,10*ROW('Sanitation Data'!H164)))</f>
        <v/>
      </c>
      <c r="DI170" s="369" t="str">
        <f ca="1">+IF(OFFSET('Sanitation Data'!$H$32,0,10*ROW('Sanitation Data'!H164))="","",OFFSET('Sanitation Data'!$H$32,0,10*ROW('Sanitation Data'!H164)))</f>
        <v/>
      </c>
      <c r="DJ170" s="369" t="str">
        <f ca="1">+IF(OFFSET('Sanitation Data'!$I$28,0,10*ROW('Sanitation Data'!I164))="","",OFFSET('Sanitation Data'!$I$28,0,10*ROW('Sanitation Data'!I164)))</f>
        <v/>
      </c>
      <c r="DK170" s="369" t="str">
        <f ca="1">+IF(OFFSET('Sanitation Data'!$I$29,0,10*ROW('Sanitation Data'!I164))="","",OFFSET('Sanitation Data'!$I$29,0,10*ROW('Sanitation Data'!I164)))</f>
        <v/>
      </c>
      <c r="DL170" s="369" t="str">
        <f ca="1">+IF(OFFSET('Sanitation Data'!$I$30,0,10*ROW('Sanitation Data'!I164))="","",OFFSET('Sanitation Data'!$I$30,0,10*ROW('Sanitation Data'!I164)))</f>
        <v/>
      </c>
      <c r="DM170" s="369" t="str">
        <f ca="1">+IF(OFFSET('Sanitation Data'!$I$31,0,10*ROW('Sanitation Data'!I164))="","",OFFSET('Sanitation Data'!$I$31,0,10*ROW('Sanitation Data'!I164)))</f>
        <v/>
      </c>
      <c r="DN170" s="369" t="str">
        <f ca="1">+IF(OFFSET('Sanitation Data'!$I$32,0,10*ROW('Sanitation Data'!I164))="","",OFFSET('Sanitation Data'!$I$32,0,10*ROW('Sanitation Data'!I164)))</f>
        <v/>
      </c>
      <c r="DO170" s="369" t="str">
        <f ca="1">+IF(OFFSET('Hygiene Data'!$D$11,0,10*ROW('Hygiene Data'!D164))="","",OFFSET('Hygiene Data'!$D$11,0,10*ROW('Hygiene Data'!D164)))</f>
        <v/>
      </c>
      <c r="DP170" s="369" t="str">
        <f ca="1">+IF(OFFSET('Hygiene Data'!$D$12,0,10*ROW('Hygiene Data'!D164))="","",OFFSET('Hygiene Data'!$D$12,0,10*ROW('Hygiene Data'!D164)))</f>
        <v/>
      </c>
      <c r="DQ170" s="369" t="str">
        <f ca="1">+IF(OFFSET('Hygiene Data'!$D$13,0,10*ROW('Hygiene Data'!D164))="","",OFFSET('Hygiene Data'!$D$13,0,10*ROW('Hygiene Data'!D164)))</f>
        <v/>
      </c>
      <c r="DR170" s="369" t="str">
        <f ca="1">+IF(OFFSET('Hygiene Data'!$E$11,0,10*ROW('Hygiene Data'!E164))="","",OFFSET('Hygiene Data'!$E$11,0,10*ROW('Hygiene Data'!E164)))</f>
        <v/>
      </c>
      <c r="DS170" s="369" t="str">
        <f ca="1">+IF(OFFSET('Hygiene Data'!$E$12,0,10*ROW('Hygiene Data'!E164))="","",OFFSET('Hygiene Data'!$E$12,0,10*ROW('Hygiene Data'!E164)))</f>
        <v/>
      </c>
      <c r="DT170" s="369" t="str">
        <f ca="1">+IF(OFFSET('Hygiene Data'!$E$13,0,10*ROW('Hygiene Data'!E164))="","",OFFSET('Hygiene Data'!$E$13,0,10*ROW('Hygiene Data'!E164)))</f>
        <v/>
      </c>
      <c r="DU170" s="369" t="str">
        <f ca="1">+IF(OFFSET('Hygiene Data'!$F$11,0,10*ROW('Hygiene Data'!F164))="","",OFFSET('Hygiene Data'!$F$11,0,10*ROW('Hygiene Data'!F164)))</f>
        <v/>
      </c>
      <c r="DV170" s="369" t="str">
        <f ca="1">+IF(OFFSET('Hygiene Data'!$F$12,0,10*ROW('Hygiene Data'!F164))="","",OFFSET('Hygiene Data'!$F$12,0,10*ROW('Hygiene Data'!F164)))</f>
        <v/>
      </c>
      <c r="DW170" s="369" t="str">
        <f ca="1">+IF(OFFSET('Hygiene Data'!$F$13,0,10*ROW('Hygiene Data'!F164))="","",OFFSET('Hygiene Data'!$F$13,0,10*ROW('Hygiene Data'!F164)))</f>
        <v/>
      </c>
      <c r="DX170" s="369" t="str">
        <f ca="1">+IF(OFFSET('Hygiene Data'!$G$11,0,10*ROW('Hygiene Data'!G164))="","",OFFSET('Hygiene Data'!$G$11,0,10*ROW('Hygiene Data'!G164)))</f>
        <v/>
      </c>
      <c r="DY170" s="369" t="str">
        <f ca="1">+IF(OFFSET('Hygiene Data'!$G$12,0,10*ROW('Hygiene Data'!G164))="","",OFFSET('Hygiene Data'!$G$12,0,10*ROW('Hygiene Data'!G164)))</f>
        <v/>
      </c>
      <c r="DZ170" s="369" t="str">
        <f ca="1">+IF(OFFSET('Hygiene Data'!$G$13,0,10*ROW('Hygiene Data'!G164))="","",OFFSET('Hygiene Data'!$G$13,0,10*ROW('Hygiene Data'!G164)))</f>
        <v/>
      </c>
      <c r="EA170" s="369" t="str">
        <f ca="1">+IF(OFFSET('Hygiene Data'!$H$11,0,10*ROW('Hygiene Data'!H164))="","",OFFSET('Hygiene Data'!$H$11,0,10*ROW('Hygiene Data'!H164)))</f>
        <v/>
      </c>
      <c r="EB170" s="369" t="str">
        <f ca="1">+IF(OFFSET('Hygiene Data'!$H$12,0,10*ROW('Hygiene Data'!H164))="","",OFFSET('Hygiene Data'!$H$12,0,10*ROW('Hygiene Data'!H164)))</f>
        <v/>
      </c>
      <c r="EC170" s="369" t="str">
        <f ca="1">+IF(OFFSET('Hygiene Data'!$H$13,0,10*ROW('Hygiene Data'!H164))="","",OFFSET('Hygiene Data'!$H$13,0,10*ROW('Hygiene Data'!H164)))</f>
        <v/>
      </c>
      <c r="ED170" s="369" t="str">
        <f ca="1">+IF(OFFSET('Hygiene Data'!$I$11,0,10*ROW('Hygiene Data'!I164))="","",OFFSET('Hygiene Data'!$I$11,0,10*ROW('Hygiene Data'!I164)))</f>
        <v/>
      </c>
      <c r="EE170" s="369" t="str">
        <f ca="1">+IF(OFFSET('Hygiene Data'!$I$12,0,10*ROW('Hygiene Data'!I164))="","",OFFSET('Hygiene Data'!$I$12,0,10*ROW('Hygiene Data'!I164)))</f>
        <v/>
      </c>
      <c r="EF170" s="369" t="str">
        <f ca="1">+IF(OFFSET('Hygiene Data'!$I$13,0,10*ROW('Hygiene Data'!I164))="","",OFFSET('Hygiene Data'!$I$13,0,10*ROW('Hygiene Data'!I164)))</f>
        <v/>
      </c>
    </row>
    <row r="171" spans="1:136" x14ac:dyDescent="0.25">
      <c r="A171" s="478" t="str">
        <f ca="1">+IF(OFFSET('Water Data'!$B$2,0,10*ROW('Water Data'!E165))="","",OFFSET('Water Data'!$B$2,0,10*ROW('Water Data'!E165)))</f>
        <v/>
      </c>
      <c r="B171" s="47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5" t="str">
        <f t="shared" ca="1" si="2"/>
        <v/>
      </c>
      <c r="D171" s="50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9" t="str">
        <f ca="1">+IF(OFFSET('Water Data'!$D$27,0,10*ROW('Water Data'!D165))="","",OFFSET('Water Data'!$D$27,0,10*ROW('Water Data'!D165)))</f>
        <v/>
      </c>
      <c r="BT171" s="369" t="str">
        <f ca="1">+IF(OFFSET('Water Data'!$D$28,0,10*ROW('Water Data'!D165))="","",OFFSET('Water Data'!$D$28,0,10*ROW('Water Data'!D165)))</f>
        <v/>
      </c>
      <c r="BU171" s="369" t="str">
        <f ca="1">+IF(OFFSET('Water Data'!$D$29,0,10*ROW('Water Data'!D165))="","",OFFSET('Water Data'!$D$29,0,10*ROW('Water Data'!D165)))</f>
        <v/>
      </c>
      <c r="BV171" s="369" t="str">
        <f ca="1">+IF(OFFSET('Water Data'!$E$27,0,10*ROW('Water Data'!E165))="","",OFFSET('Water Data'!$E$27,0,10*ROW('Water Data'!E165)))</f>
        <v/>
      </c>
      <c r="BW171" s="369" t="str">
        <f ca="1">+IF(OFFSET('Water Data'!$E$28,0,10*ROW('Water Data'!E165))="","",OFFSET('Water Data'!$E$28,0,10*ROW('Water Data'!E165)))</f>
        <v/>
      </c>
      <c r="BX171" s="369" t="str">
        <f ca="1">+IF(OFFSET('Water Data'!$E$29,0,10*ROW('Water Data'!E165))="","",OFFSET('Water Data'!$E$29,0,10*ROW('Water Data'!E165)))</f>
        <v/>
      </c>
      <c r="BY171" s="369" t="str">
        <f ca="1">+IF(OFFSET('Water Data'!$F$27,0,10*ROW('Water Data'!F165))="","",OFFSET('Water Data'!$F$27,0,10*ROW('Water Data'!F165)))</f>
        <v/>
      </c>
      <c r="BZ171" s="369" t="str">
        <f ca="1">+IF(OFFSET('Water Data'!$F$28,0,10*ROW('Water Data'!F165))="","",OFFSET('Water Data'!$F$28,0,10*ROW('Water Data'!F165)))</f>
        <v/>
      </c>
      <c r="CA171" s="369" t="str">
        <f ca="1">+IF(OFFSET('Water Data'!$F$29,0,10*ROW('Water Data'!F165))="","",OFFSET('Water Data'!$F$29,0,10*ROW('Water Data'!F165)))</f>
        <v/>
      </c>
      <c r="CB171" s="369" t="str">
        <f ca="1">+IF(OFFSET('Water Data'!$G$27,0,10*ROW('Water Data'!G165))="","",OFFSET('Water Data'!$G$27,0,10*ROW('Water Data'!G165)))</f>
        <v/>
      </c>
      <c r="CC171" s="369" t="str">
        <f ca="1">+IF(OFFSET('Water Data'!$G$28,0,10*ROW('Water Data'!G165))="","",OFFSET('Water Data'!$G$28,0,10*ROW('Water Data'!G165)))</f>
        <v/>
      </c>
      <c r="CD171" s="369" t="str">
        <f ca="1">+IF(OFFSET('Water Data'!$G$29,0,10*ROW('Water Data'!G165))="","",OFFSET('Water Data'!$G$29,0,10*ROW('Water Data'!G165)))</f>
        <v/>
      </c>
      <c r="CE171" s="369" t="str">
        <f ca="1">+IF(OFFSET('Water Data'!$H$27,0,10*ROW('Water Data'!H165))="","",OFFSET('Water Data'!$H$27,0,10*ROW('Water Data'!H165)))</f>
        <v/>
      </c>
      <c r="CF171" s="369" t="str">
        <f ca="1">+IF(OFFSET('Water Data'!$H$28,0,10*ROW('Water Data'!H165))="","",OFFSET('Water Data'!$H$28,0,10*ROW('Water Data'!H165)))</f>
        <v/>
      </c>
      <c r="CG171" s="369" t="str">
        <f ca="1">+IF(OFFSET('Water Data'!$H$29,0,10*ROW('Water Data'!H165))="","",OFFSET('Water Data'!$H$29,0,10*ROW('Water Data'!H165)))</f>
        <v/>
      </c>
      <c r="CH171" s="369" t="str">
        <f ca="1">+IF(OFFSET('Water Data'!$I$27,0,10*ROW('Water Data'!I165))="","",OFFSET('Water Data'!$I$27,0,10*ROW('Water Data'!I165)))</f>
        <v/>
      </c>
      <c r="CI171" s="369" t="str">
        <f ca="1">+IF(OFFSET('Water Data'!$I$28,0,10*ROW('Water Data'!I165))="","",OFFSET('Water Data'!$I$28,0,10*ROW('Water Data'!I165)))</f>
        <v/>
      </c>
      <c r="CJ171" s="369" t="str">
        <f ca="1">+IF(OFFSET('Water Data'!$I$29,0,10*ROW('Water Data'!I165))="","",OFFSET('Water Data'!$I$29,0,10*ROW('Water Data'!I165)))</f>
        <v/>
      </c>
      <c r="CK171" s="369" t="str">
        <f ca="1">+IF(OFFSET('Sanitation Data'!$D$28,0,10*ROW('Sanitation Data'!D165))="","",OFFSET('Sanitation Data'!$D$28,0,10*ROW('Sanitation Data'!D165)))</f>
        <v/>
      </c>
      <c r="CL171" s="369" t="str">
        <f ca="1">+IF(OFFSET('Sanitation Data'!$D$29,0,10*ROW('Sanitation Data'!D165))="","",OFFSET('Sanitation Data'!$D$29,0,10*ROW('Sanitation Data'!D165)))</f>
        <v/>
      </c>
      <c r="CM171" s="369" t="str">
        <f ca="1">+IF(OFFSET('Sanitation Data'!$D$30,0,10*ROW('Sanitation Data'!D165))="","",OFFSET('Sanitation Data'!$D$30,0,10*ROW('Sanitation Data'!D165)))</f>
        <v/>
      </c>
      <c r="CN171" s="369" t="str">
        <f ca="1">+IF(OFFSET('Sanitation Data'!$D$31,0,10*ROW('Sanitation Data'!D165))="","",OFFSET('Sanitation Data'!$D$31,0,10*ROW('Sanitation Data'!D165)))</f>
        <v/>
      </c>
      <c r="CO171" s="369" t="str">
        <f ca="1">+IF(OFFSET('Sanitation Data'!$D$32,0,10*ROW('Sanitation Data'!D165))="","",OFFSET('Sanitation Data'!$D$32,0,10*ROW('Sanitation Data'!D165)))</f>
        <v/>
      </c>
      <c r="CP171" s="369" t="str">
        <f ca="1">+IF(OFFSET('Sanitation Data'!$E$28,0,10*ROW('Sanitation Data'!E165))="","",OFFSET('Sanitation Data'!$E$28,0,10*ROW('Sanitation Data'!E165)))</f>
        <v/>
      </c>
      <c r="CQ171" s="369" t="str">
        <f ca="1">+IF(OFFSET('Sanitation Data'!$E$29,0,10*ROW('Sanitation Data'!E165))="","",OFFSET('Sanitation Data'!$E$29,0,10*ROW('Sanitation Data'!E165)))</f>
        <v/>
      </c>
      <c r="CR171" s="369" t="str">
        <f ca="1">+IF(OFFSET('Sanitation Data'!$E$30,0,10*ROW('Sanitation Data'!E165))="","",OFFSET('Sanitation Data'!$E$30,0,10*ROW('Sanitation Data'!E165)))</f>
        <v/>
      </c>
      <c r="CS171" s="369" t="str">
        <f ca="1">+IF(OFFSET('Sanitation Data'!$E$31,0,10*ROW('Sanitation Data'!E165))="","",OFFSET('Sanitation Data'!$E$31,0,10*ROW('Sanitation Data'!E165)))</f>
        <v/>
      </c>
      <c r="CT171" s="369" t="str">
        <f ca="1">+IF(OFFSET('Sanitation Data'!$E$32,0,10*ROW('Sanitation Data'!E165))="","",OFFSET('Sanitation Data'!$E$32,0,10*ROW('Sanitation Data'!E165)))</f>
        <v/>
      </c>
      <c r="CU171" s="369" t="str">
        <f ca="1">+IF(OFFSET('Sanitation Data'!$F$28,0,10*ROW('Sanitation Data'!F165))="","",OFFSET('Sanitation Data'!$F$28,0,10*ROW('Sanitation Data'!F165)))</f>
        <v/>
      </c>
      <c r="CV171" s="369" t="str">
        <f ca="1">+IF(OFFSET('Sanitation Data'!$F$29,0,10*ROW('Sanitation Data'!F165))="","",OFFSET('Sanitation Data'!$F$29,0,10*ROW('Sanitation Data'!F165)))</f>
        <v/>
      </c>
      <c r="CW171" s="369" t="str">
        <f ca="1">+IF(OFFSET('Sanitation Data'!$F$30,0,10*ROW('Sanitation Data'!F165))="","",OFFSET('Sanitation Data'!$F$30,0,10*ROW('Sanitation Data'!F165)))</f>
        <v/>
      </c>
      <c r="CX171" s="369" t="str">
        <f ca="1">+IF(OFFSET('Sanitation Data'!$F$31,0,10*ROW('Sanitation Data'!F165))="","",OFFSET('Sanitation Data'!$F$31,0,10*ROW('Sanitation Data'!F165)))</f>
        <v/>
      </c>
      <c r="CY171" s="369" t="str">
        <f ca="1">+IF(OFFSET('Sanitation Data'!$F$32,0,10*ROW('Sanitation Data'!F165))="","",OFFSET('Sanitation Data'!$F$32,0,10*ROW('Sanitation Data'!F165)))</f>
        <v/>
      </c>
      <c r="CZ171" s="369" t="str">
        <f ca="1">+IF(OFFSET('Sanitation Data'!$G$28,0,10*ROW('Sanitation Data'!G165))="","",OFFSET('Sanitation Data'!$G$28,0,10*ROW('Sanitation Data'!G165)))</f>
        <v/>
      </c>
      <c r="DA171" s="369" t="str">
        <f ca="1">+IF(OFFSET('Sanitation Data'!$G$29,0,10*ROW('Sanitation Data'!G165))="","",OFFSET('Sanitation Data'!$G$29,0,10*ROW('Sanitation Data'!G165)))</f>
        <v/>
      </c>
      <c r="DB171" s="369" t="str">
        <f ca="1">+IF(OFFSET('Sanitation Data'!$G$30,0,10*ROW('Sanitation Data'!G165))="","",OFFSET('Sanitation Data'!$G$30,0,10*ROW('Sanitation Data'!G165)))</f>
        <v/>
      </c>
      <c r="DC171" s="369" t="str">
        <f ca="1">+IF(OFFSET('Sanitation Data'!$G$31,0,10*ROW('Sanitation Data'!G165))="","",OFFSET('Sanitation Data'!$G$31,0,10*ROW('Sanitation Data'!G165)))</f>
        <v/>
      </c>
      <c r="DD171" s="369" t="str">
        <f ca="1">+IF(OFFSET('Sanitation Data'!$G$32,0,10*ROW('Sanitation Data'!G165))="","",OFFSET('Sanitation Data'!$G$32,0,10*ROW('Sanitation Data'!G165)))</f>
        <v/>
      </c>
      <c r="DE171" s="369" t="str">
        <f ca="1">+IF(OFFSET('Sanitation Data'!$H$28,0,10*ROW('Sanitation Data'!H165))="","",OFFSET('Sanitation Data'!$H$28,0,10*ROW('Sanitation Data'!H165)))</f>
        <v/>
      </c>
      <c r="DF171" s="369" t="str">
        <f ca="1">+IF(OFFSET('Sanitation Data'!$H$29,0,10*ROW('Sanitation Data'!H165))="","",OFFSET('Sanitation Data'!$H$29,0,10*ROW('Sanitation Data'!H165)))</f>
        <v/>
      </c>
      <c r="DG171" s="369" t="str">
        <f ca="1">+IF(OFFSET('Sanitation Data'!$H$30,0,10*ROW('Sanitation Data'!H165))="","",OFFSET('Sanitation Data'!$H$30,0,10*ROW('Sanitation Data'!H165)))</f>
        <v/>
      </c>
      <c r="DH171" s="369" t="str">
        <f ca="1">+IF(OFFSET('Sanitation Data'!$H$31,0,10*ROW('Sanitation Data'!H165))="","",OFFSET('Sanitation Data'!$H$31,0,10*ROW('Sanitation Data'!H165)))</f>
        <v/>
      </c>
      <c r="DI171" s="369" t="str">
        <f ca="1">+IF(OFFSET('Sanitation Data'!$H$32,0,10*ROW('Sanitation Data'!H165))="","",OFFSET('Sanitation Data'!$H$32,0,10*ROW('Sanitation Data'!H165)))</f>
        <v/>
      </c>
      <c r="DJ171" s="369" t="str">
        <f ca="1">+IF(OFFSET('Sanitation Data'!$I$28,0,10*ROW('Sanitation Data'!I165))="","",OFFSET('Sanitation Data'!$I$28,0,10*ROW('Sanitation Data'!I165)))</f>
        <v/>
      </c>
      <c r="DK171" s="369" t="str">
        <f ca="1">+IF(OFFSET('Sanitation Data'!$I$29,0,10*ROW('Sanitation Data'!I165))="","",OFFSET('Sanitation Data'!$I$29,0,10*ROW('Sanitation Data'!I165)))</f>
        <v/>
      </c>
      <c r="DL171" s="369" t="str">
        <f ca="1">+IF(OFFSET('Sanitation Data'!$I$30,0,10*ROW('Sanitation Data'!I165))="","",OFFSET('Sanitation Data'!$I$30,0,10*ROW('Sanitation Data'!I165)))</f>
        <v/>
      </c>
      <c r="DM171" s="369" t="str">
        <f ca="1">+IF(OFFSET('Sanitation Data'!$I$31,0,10*ROW('Sanitation Data'!I165))="","",OFFSET('Sanitation Data'!$I$31,0,10*ROW('Sanitation Data'!I165)))</f>
        <v/>
      </c>
      <c r="DN171" s="369" t="str">
        <f ca="1">+IF(OFFSET('Sanitation Data'!$I$32,0,10*ROW('Sanitation Data'!I165))="","",OFFSET('Sanitation Data'!$I$32,0,10*ROW('Sanitation Data'!I165)))</f>
        <v/>
      </c>
      <c r="DO171" s="369" t="str">
        <f ca="1">+IF(OFFSET('Hygiene Data'!$D$11,0,10*ROW('Hygiene Data'!D165))="","",OFFSET('Hygiene Data'!$D$11,0,10*ROW('Hygiene Data'!D165)))</f>
        <v/>
      </c>
      <c r="DP171" s="369" t="str">
        <f ca="1">+IF(OFFSET('Hygiene Data'!$D$12,0,10*ROW('Hygiene Data'!D165))="","",OFFSET('Hygiene Data'!$D$12,0,10*ROW('Hygiene Data'!D165)))</f>
        <v/>
      </c>
      <c r="DQ171" s="369" t="str">
        <f ca="1">+IF(OFFSET('Hygiene Data'!$D$13,0,10*ROW('Hygiene Data'!D165))="","",OFFSET('Hygiene Data'!$D$13,0,10*ROW('Hygiene Data'!D165)))</f>
        <v/>
      </c>
      <c r="DR171" s="369" t="str">
        <f ca="1">+IF(OFFSET('Hygiene Data'!$E$11,0,10*ROW('Hygiene Data'!E165))="","",OFFSET('Hygiene Data'!$E$11,0,10*ROW('Hygiene Data'!E165)))</f>
        <v/>
      </c>
      <c r="DS171" s="369" t="str">
        <f ca="1">+IF(OFFSET('Hygiene Data'!$E$12,0,10*ROW('Hygiene Data'!E165))="","",OFFSET('Hygiene Data'!$E$12,0,10*ROW('Hygiene Data'!E165)))</f>
        <v/>
      </c>
      <c r="DT171" s="369" t="str">
        <f ca="1">+IF(OFFSET('Hygiene Data'!$E$13,0,10*ROW('Hygiene Data'!E165))="","",OFFSET('Hygiene Data'!$E$13,0,10*ROW('Hygiene Data'!E165)))</f>
        <v/>
      </c>
      <c r="DU171" s="369" t="str">
        <f ca="1">+IF(OFFSET('Hygiene Data'!$F$11,0,10*ROW('Hygiene Data'!F165))="","",OFFSET('Hygiene Data'!$F$11,0,10*ROW('Hygiene Data'!F165)))</f>
        <v/>
      </c>
      <c r="DV171" s="369" t="str">
        <f ca="1">+IF(OFFSET('Hygiene Data'!$F$12,0,10*ROW('Hygiene Data'!F165))="","",OFFSET('Hygiene Data'!$F$12,0,10*ROW('Hygiene Data'!F165)))</f>
        <v/>
      </c>
      <c r="DW171" s="369" t="str">
        <f ca="1">+IF(OFFSET('Hygiene Data'!$F$13,0,10*ROW('Hygiene Data'!F165))="","",OFFSET('Hygiene Data'!$F$13,0,10*ROW('Hygiene Data'!F165)))</f>
        <v/>
      </c>
      <c r="DX171" s="369" t="str">
        <f ca="1">+IF(OFFSET('Hygiene Data'!$G$11,0,10*ROW('Hygiene Data'!G165))="","",OFFSET('Hygiene Data'!$G$11,0,10*ROW('Hygiene Data'!G165)))</f>
        <v/>
      </c>
      <c r="DY171" s="369" t="str">
        <f ca="1">+IF(OFFSET('Hygiene Data'!$G$12,0,10*ROW('Hygiene Data'!G165))="","",OFFSET('Hygiene Data'!$G$12,0,10*ROW('Hygiene Data'!G165)))</f>
        <v/>
      </c>
      <c r="DZ171" s="369" t="str">
        <f ca="1">+IF(OFFSET('Hygiene Data'!$G$13,0,10*ROW('Hygiene Data'!G165))="","",OFFSET('Hygiene Data'!$G$13,0,10*ROW('Hygiene Data'!G165)))</f>
        <v/>
      </c>
      <c r="EA171" s="369" t="str">
        <f ca="1">+IF(OFFSET('Hygiene Data'!$H$11,0,10*ROW('Hygiene Data'!H165))="","",OFFSET('Hygiene Data'!$H$11,0,10*ROW('Hygiene Data'!H165)))</f>
        <v/>
      </c>
      <c r="EB171" s="369" t="str">
        <f ca="1">+IF(OFFSET('Hygiene Data'!$H$12,0,10*ROW('Hygiene Data'!H165))="","",OFFSET('Hygiene Data'!$H$12,0,10*ROW('Hygiene Data'!H165)))</f>
        <v/>
      </c>
      <c r="EC171" s="369" t="str">
        <f ca="1">+IF(OFFSET('Hygiene Data'!$H$13,0,10*ROW('Hygiene Data'!H165))="","",OFFSET('Hygiene Data'!$H$13,0,10*ROW('Hygiene Data'!H165)))</f>
        <v/>
      </c>
      <c r="ED171" s="369" t="str">
        <f ca="1">+IF(OFFSET('Hygiene Data'!$I$11,0,10*ROW('Hygiene Data'!I165))="","",OFFSET('Hygiene Data'!$I$11,0,10*ROW('Hygiene Data'!I165)))</f>
        <v/>
      </c>
      <c r="EE171" s="369" t="str">
        <f ca="1">+IF(OFFSET('Hygiene Data'!$I$12,0,10*ROW('Hygiene Data'!I165))="","",OFFSET('Hygiene Data'!$I$12,0,10*ROW('Hygiene Data'!I165)))</f>
        <v/>
      </c>
      <c r="EF171" s="369" t="str">
        <f ca="1">+IF(OFFSET('Hygiene Data'!$I$13,0,10*ROW('Hygiene Data'!I165))="","",OFFSET('Hygiene Data'!$I$13,0,10*ROW('Hygiene Data'!I165)))</f>
        <v/>
      </c>
    </row>
    <row r="172" spans="1:136" x14ac:dyDescent="0.25">
      <c r="A172" s="478" t="str">
        <f ca="1">+IF(OFFSET('Water Data'!$B$2,0,10*ROW('Water Data'!E166))="","",OFFSET('Water Data'!$B$2,0,10*ROW('Water Data'!E166)))</f>
        <v/>
      </c>
      <c r="B172" s="47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5" t="str">
        <f t="shared" ca="1" si="2"/>
        <v/>
      </c>
      <c r="D172" s="50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9" t="str">
        <f ca="1">+IF(OFFSET('Water Data'!$D$27,0,10*ROW('Water Data'!D166))="","",OFFSET('Water Data'!$D$27,0,10*ROW('Water Data'!D166)))</f>
        <v/>
      </c>
      <c r="BT172" s="369" t="str">
        <f ca="1">+IF(OFFSET('Water Data'!$D$28,0,10*ROW('Water Data'!D166))="","",OFFSET('Water Data'!$D$28,0,10*ROW('Water Data'!D166)))</f>
        <v/>
      </c>
      <c r="BU172" s="369" t="str">
        <f ca="1">+IF(OFFSET('Water Data'!$D$29,0,10*ROW('Water Data'!D166))="","",OFFSET('Water Data'!$D$29,0,10*ROW('Water Data'!D166)))</f>
        <v/>
      </c>
      <c r="BV172" s="369" t="str">
        <f ca="1">+IF(OFFSET('Water Data'!$E$27,0,10*ROW('Water Data'!E166))="","",OFFSET('Water Data'!$E$27,0,10*ROW('Water Data'!E166)))</f>
        <v/>
      </c>
      <c r="BW172" s="369" t="str">
        <f ca="1">+IF(OFFSET('Water Data'!$E$28,0,10*ROW('Water Data'!E166))="","",OFFSET('Water Data'!$E$28,0,10*ROW('Water Data'!E166)))</f>
        <v/>
      </c>
      <c r="BX172" s="369" t="str">
        <f ca="1">+IF(OFFSET('Water Data'!$E$29,0,10*ROW('Water Data'!E166))="","",OFFSET('Water Data'!$E$29,0,10*ROW('Water Data'!E166)))</f>
        <v/>
      </c>
      <c r="BY172" s="369" t="str">
        <f ca="1">+IF(OFFSET('Water Data'!$F$27,0,10*ROW('Water Data'!F166))="","",OFFSET('Water Data'!$F$27,0,10*ROW('Water Data'!F166)))</f>
        <v/>
      </c>
      <c r="BZ172" s="369" t="str">
        <f ca="1">+IF(OFFSET('Water Data'!$F$28,0,10*ROW('Water Data'!F166))="","",OFFSET('Water Data'!$F$28,0,10*ROW('Water Data'!F166)))</f>
        <v/>
      </c>
      <c r="CA172" s="369" t="str">
        <f ca="1">+IF(OFFSET('Water Data'!$F$29,0,10*ROW('Water Data'!F166))="","",OFFSET('Water Data'!$F$29,0,10*ROW('Water Data'!F166)))</f>
        <v/>
      </c>
      <c r="CB172" s="369" t="str">
        <f ca="1">+IF(OFFSET('Water Data'!$G$27,0,10*ROW('Water Data'!G166))="","",OFFSET('Water Data'!$G$27,0,10*ROW('Water Data'!G166)))</f>
        <v/>
      </c>
      <c r="CC172" s="369" t="str">
        <f ca="1">+IF(OFFSET('Water Data'!$G$28,0,10*ROW('Water Data'!G166))="","",OFFSET('Water Data'!$G$28,0,10*ROW('Water Data'!G166)))</f>
        <v/>
      </c>
      <c r="CD172" s="369" t="str">
        <f ca="1">+IF(OFFSET('Water Data'!$G$29,0,10*ROW('Water Data'!G166))="","",OFFSET('Water Data'!$G$29,0,10*ROW('Water Data'!G166)))</f>
        <v/>
      </c>
      <c r="CE172" s="369" t="str">
        <f ca="1">+IF(OFFSET('Water Data'!$H$27,0,10*ROW('Water Data'!H166))="","",OFFSET('Water Data'!$H$27,0,10*ROW('Water Data'!H166)))</f>
        <v/>
      </c>
      <c r="CF172" s="369" t="str">
        <f ca="1">+IF(OFFSET('Water Data'!$H$28,0,10*ROW('Water Data'!H166))="","",OFFSET('Water Data'!$H$28,0,10*ROW('Water Data'!H166)))</f>
        <v/>
      </c>
      <c r="CG172" s="369" t="str">
        <f ca="1">+IF(OFFSET('Water Data'!$H$29,0,10*ROW('Water Data'!H166))="","",OFFSET('Water Data'!$H$29,0,10*ROW('Water Data'!H166)))</f>
        <v/>
      </c>
      <c r="CH172" s="369" t="str">
        <f ca="1">+IF(OFFSET('Water Data'!$I$27,0,10*ROW('Water Data'!I166))="","",OFFSET('Water Data'!$I$27,0,10*ROW('Water Data'!I166)))</f>
        <v/>
      </c>
      <c r="CI172" s="369" t="str">
        <f ca="1">+IF(OFFSET('Water Data'!$I$28,0,10*ROW('Water Data'!I166))="","",OFFSET('Water Data'!$I$28,0,10*ROW('Water Data'!I166)))</f>
        <v/>
      </c>
      <c r="CJ172" s="369" t="str">
        <f ca="1">+IF(OFFSET('Water Data'!$I$29,0,10*ROW('Water Data'!I166))="","",OFFSET('Water Data'!$I$29,0,10*ROW('Water Data'!I166)))</f>
        <v/>
      </c>
      <c r="CK172" s="369" t="str">
        <f ca="1">+IF(OFFSET('Sanitation Data'!$D$28,0,10*ROW('Sanitation Data'!D166))="","",OFFSET('Sanitation Data'!$D$28,0,10*ROW('Sanitation Data'!D166)))</f>
        <v/>
      </c>
      <c r="CL172" s="369" t="str">
        <f ca="1">+IF(OFFSET('Sanitation Data'!$D$29,0,10*ROW('Sanitation Data'!D166))="","",OFFSET('Sanitation Data'!$D$29,0,10*ROW('Sanitation Data'!D166)))</f>
        <v/>
      </c>
      <c r="CM172" s="369" t="str">
        <f ca="1">+IF(OFFSET('Sanitation Data'!$D$30,0,10*ROW('Sanitation Data'!D166))="","",OFFSET('Sanitation Data'!$D$30,0,10*ROW('Sanitation Data'!D166)))</f>
        <v/>
      </c>
      <c r="CN172" s="369" t="str">
        <f ca="1">+IF(OFFSET('Sanitation Data'!$D$31,0,10*ROW('Sanitation Data'!D166))="","",OFFSET('Sanitation Data'!$D$31,0,10*ROW('Sanitation Data'!D166)))</f>
        <v/>
      </c>
      <c r="CO172" s="369" t="str">
        <f ca="1">+IF(OFFSET('Sanitation Data'!$D$32,0,10*ROW('Sanitation Data'!D166))="","",OFFSET('Sanitation Data'!$D$32,0,10*ROW('Sanitation Data'!D166)))</f>
        <v/>
      </c>
      <c r="CP172" s="369" t="str">
        <f ca="1">+IF(OFFSET('Sanitation Data'!$E$28,0,10*ROW('Sanitation Data'!E166))="","",OFFSET('Sanitation Data'!$E$28,0,10*ROW('Sanitation Data'!E166)))</f>
        <v/>
      </c>
      <c r="CQ172" s="369" t="str">
        <f ca="1">+IF(OFFSET('Sanitation Data'!$E$29,0,10*ROW('Sanitation Data'!E166))="","",OFFSET('Sanitation Data'!$E$29,0,10*ROW('Sanitation Data'!E166)))</f>
        <v/>
      </c>
      <c r="CR172" s="369" t="str">
        <f ca="1">+IF(OFFSET('Sanitation Data'!$E$30,0,10*ROW('Sanitation Data'!E166))="","",OFFSET('Sanitation Data'!$E$30,0,10*ROW('Sanitation Data'!E166)))</f>
        <v/>
      </c>
      <c r="CS172" s="369" t="str">
        <f ca="1">+IF(OFFSET('Sanitation Data'!$E$31,0,10*ROW('Sanitation Data'!E166))="","",OFFSET('Sanitation Data'!$E$31,0,10*ROW('Sanitation Data'!E166)))</f>
        <v/>
      </c>
      <c r="CT172" s="369" t="str">
        <f ca="1">+IF(OFFSET('Sanitation Data'!$E$32,0,10*ROW('Sanitation Data'!E166))="","",OFFSET('Sanitation Data'!$E$32,0,10*ROW('Sanitation Data'!E166)))</f>
        <v/>
      </c>
      <c r="CU172" s="369" t="str">
        <f ca="1">+IF(OFFSET('Sanitation Data'!$F$28,0,10*ROW('Sanitation Data'!F166))="","",OFFSET('Sanitation Data'!$F$28,0,10*ROW('Sanitation Data'!F166)))</f>
        <v/>
      </c>
      <c r="CV172" s="369" t="str">
        <f ca="1">+IF(OFFSET('Sanitation Data'!$F$29,0,10*ROW('Sanitation Data'!F166))="","",OFFSET('Sanitation Data'!$F$29,0,10*ROW('Sanitation Data'!F166)))</f>
        <v/>
      </c>
      <c r="CW172" s="369" t="str">
        <f ca="1">+IF(OFFSET('Sanitation Data'!$F$30,0,10*ROW('Sanitation Data'!F166))="","",OFFSET('Sanitation Data'!$F$30,0,10*ROW('Sanitation Data'!F166)))</f>
        <v/>
      </c>
      <c r="CX172" s="369" t="str">
        <f ca="1">+IF(OFFSET('Sanitation Data'!$F$31,0,10*ROW('Sanitation Data'!F166))="","",OFFSET('Sanitation Data'!$F$31,0,10*ROW('Sanitation Data'!F166)))</f>
        <v/>
      </c>
      <c r="CY172" s="369" t="str">
        <f ca="1">+IF(OFFSET('Sanitation Data'!$F$32,0,10*ROW('Sanitation Data'!F166))="","",OFFSET('Sanitation Data'!$F$32,0,10*ROW('Sanitation Data'!F166)))</f>
        <v/>
      </c>
      <c r="CZ172" s="369" t="str">
        <f ca="1">+IF(OFFSET('Sanitation Data'!$G$28,0,10*ROW('Sanitation Data'!G166))="","",OFFSET('Sanitation Data'!$G$28,0,10*ROW('Sanitation Data'!G166)))</f>
        <v/>
      </c>
      <c r="DA172" s="369" t="str">
        <f ca="1">+IF(OFFSET('Sanitation Data'!$G$29,0,10*ROW('Sanitation Data'!G166))="","",OFFSET('Sanitation Data'!$G$29,0,10*ROW('Sanitation Data'!G166)))</f>
        <v/>
      </c>
      <c r="DB172" s="369" t="str">
        <f ca="1">+IF(OFFSET('Sanitation Data'!$G$30,0,10*ROW('Sanitation Data'!G166))="","",OFFSET('Sanitation Data'!$G$30,0,10*ROW('Sanitation Data'!G166)))</f>
        <v/>
      </c>
      <c r="DC172" s="369" t="str">
        <f ca="1">+IF(OFFSET('Sanitation Data'!$G$31,0,10*ROW('Sanitation Data'!G166))="","",OFFSET('Sanitation Data'!$G$31,0,10*ROW('Sanitation Data'!G166)))</f>
        <v/>
      </c>
      <c r="DD172" s="369" t="str">
        <f ca="1">+IF(OFFSET('Sanitation Data'!$G$32,0,10*ROW('Sanitation Data'!G166))="","",OFFSET('Sanitation Data'!$G$32,0,10*ROW('Sanitation Data'!G166)))</f>
        <v/>
      </c>
      <c r="DE172" s="369" t="str">
        <f ca="1">+IF(OFFSET('Sanitation Data'!$H$28,0,10*ROW('Sanitation Data'!H166))="","",OFFSET('Sanitation Data'!$H$28,0,10*ROW('Sanitation Data'!H166)))</f>
        <v/>
      </c>
      <c r="DF172" s="369" t="str">
        <f ca="1">+IF(OFFSET('Sanitation Data'!$H$29,0,10*ROW('Sanitation Data'!H166))="","",OFFSET('Sanitation Data'!$H$29,0,10*ROW('Sanitation Data'!H166)))</f>
        <v/>
      </c>
      <c r="DG172" s="369" t="str">
        <f ca="1">+IF(OFFSET('Sanitation Data'!$H$30,0,10*ROW('Sanitation Data'!H166))="","",OFFSET('Sanitation Data'!$H$30,0,10*ROW('Sanitation Data'!H166)))</f>
        <v/>
      </c>
      <c r="DH172" s="369" t="str">
        <f ca="1">+IF(OFFSET('Sanitation Data'!$H$31,0,10*ROW('Sanitation Data'!H166))="","",OFFSET('Sanitation Data'!$H$31,0,10*ROW('Sanitation Data'!H166)))</f>
        <v/>
      </c>
      <c r="DI172" s="369" t="str">
        <f ca="1">+IF(OFFSET('Sanitation Data'!$H$32,0,10*ROW('Sanitation Data'!H166))="","",OFFSET('Sanitation Data'!$H$32,0,10*ROW('Sanitation Data'!H166)))</f>
        <v/>
      </c>
      <c r="DJ172" s="369" t="str">
        <f ca="1">+IF(OFFSET('Sanitation Data'!$I$28,0,10*ROW('Sanitation Data'!I166))="","",OFFSET('Sanitation Data'!$I$28,0,10*ROW('Sanitation Data'!I166)))</f>
        <v/>
      </c>
      <c r="DK172" s="369" t="str">
        <f ca="1">+IF(OFFSET('Sanitation Data'!$I$29,0,10*ROW('Sanitation Data'!I166))="","",OFFSET('Sanitation Data'!$I$29,0,10*ROW('Sanitation Data'!I166)))</f>
        <v/>
      </c>
      <c r="DL172" s="369" t="str">
        <f ca="1">+IF(OFFSET('Sanitation Data'!$I$30,0,10*ROW('Sanitation Data'!I166))="","",OFFSET('Sanitation Data'!$I$30,0,10*ROW('Sanitation Data'!I166)))</f>
        <v/>
      </c>
      <c r="DM172" s="369" t="str">
        <f ca="1">+IF(OFFSET('Sanitation Data'!$I$31,0,10*ROW('Sanitation Data'!I166))="","",OFFSET('Sanitation Data'!$I$31,0,10*ROW('Sanitation Data'!I166)))</f>
        <v/>
      </c>
      <c r="DN172" s="369" t="str">
        <f ca="1">+IF(OFFSET('Sanitation Data'!$I$32,0,10*ROW('Sanitation Data'!I166))="","",OFFSET('Sanitation Data'!$I$32,0,10*ROW('Sanitation Data'!I166)))</f>
        <v/>
      </c>
      <c r="DO172" s="369" t="str">
        <f ca="1">+IF(OFFSET('Hygiene Data'!$D$11,0,10*ROW('Hygiene Data'!D166))="","",OFFSET('Hygiene Data'!$D$11,0,10*ROW('Hygiene Data'!D166)))</f>
        <v/>
      </c>
      <c r="DP172" s="369" t="str">
        <f ca="1">+IF(OFFSET('Hygiene Data'!$D$12,0,10*ROW('Hygiene Data'!D166))="","",OFFSET('Hygiene Data'!$D$12,0,10*ROW('Hygiene Data'!D166)))</f>
        <v/>
      </c>
      <c r="DQ172" s="369" t="str">
        <f ca="1">+IF(OFFSET('Hygiene Data'!$D$13,0,10*ROW('Hygiene Data'!D166))="","",OFFSET('Hygiene Data'!$D$13,0,10*ROW('Hygiene Data'!D166)))</f>
        <v/>
      </c>
      <c r="DR172" s="369" t="str">
        <f ca="1">+IF(OFFSET('Hygiene Data'!$E$11,0,10*ROW('Hygiene Data'!E166))="","",OFFSET('Hygiene Data'!$E$11,0,10*ROW('Hygiene Data'!E166)))</f>
        <v/>
      </c>
      <c r="DS172" s="369" t="str">
        <f ca="1">+IF(OFFSET('Hygiene Data'!$E$12,0,10*ROW('Hygiene Data'!E166))="","",OFFSET('Hygiene Data'!$E$12,0,10*ROW('Hygiene Data'!E166)))</f>
        <v/>
      </c>
      <c r="DT172" s="369" t="str">
        <f ca="1">+IF(OFFSET('Hygiene Data'!$E$13,0,10*ROW('Hygiene Data'!E166))="","",OFFSET('Hygiene Data'!$E$13,0,10*ROW('Hygiene Data'!E166)))</f>
        <v/>
      </c>
      <c r="DU172" s="369" t="str">
        <f ca="1">+IF(OFFSET('Hygiene Data'!$F$11,0,10*ROW('Hygiene Data'!F166))="","",OFFSET('Hygiene Data'!$F$11,0,10*ROW('Hygiene Data'!F166)))</f>
        <v/>
      </c>
      <c r="DV172" s="369" t="str">
        <f ca="1">+IF(OFFSET('Hygiene Data'!$F$12,0,10*ROW('Hygiene Data'!F166))="","",OFFSET('Hygiene Data'!$F$12,0,10*ROW('Hygiene Data'!F166)))</f>
        <v/>
      </c>
      <c r="DW172" s="369" t="str">
        <f ca="1">+IF(OFFSET('Hygiene Data'!$F$13,0,10*ROW('Hygiene Data'!F166))="","",OFFSET('Hygiene Data'!$F$13,0,10*ROW('Hygiene Data'!F166)))</f>
        <v/>
      </c>
      <c r="DX172" s="369" t="str">
        <f ca="1">+IF(OFFSET('Hygiene Data'!$G$11,0,10*ROW('Hygiene Data'!G166))="","",OFFSET('Hygiene Data'!$G$11,0,10*ROW('Hygiene Data'!G166)))</f>
        <v/>
      </c>
      <c r="DY172" s="369" t="str">
        <f ca="1">+IF(OFFSET('Hygiene Data'!$G$12,0,10*ROW('Hygiene Data'!G166))="","",OFFSET('Hygiene Data'!$G$12,0,10*ROW('Hygiene Data'!G166)))</f>
        <v/>
      </c>
      <c r="DZ172" s="369" t="str">
        <f ca="1">+IF(OFFSET('Hygiene Data'!$G$13,0,10*ROW('Hygiene Data'!G166))="","",OFFSET('Hygiene Data'!$G$13,0,10*ROW('Hygiene Data'!G166)))</f>
        <v/>
      </c>
      <c r="EA172" s="369" t="str">
        <f ca="1">+IF(OFFSET('Hygiene Data'!$H$11,0,10*ROW('Hygiene Data'!H166))="","",OFFSET('Hygiene Data'!$H$11,0,10*ROW('Hygiene Data'!H166)))</f>
        <v/>
      </c>
      <c r="EB172" s="369" t="str">
        <f ca="1">+IF(OFFSET('Hygiene Data'!$H$12,0,10*ROW('Hygiene Data'!H166))="","",OFFSET('Hygiene Data'!$H$12,0,10*ROW('Hygiene Data'!H166)))</f>
        <v/>
      </c>
      <c r="EC172" s="369" t="str">
        <f ca="1">+IF(OFFSET('Hygiene Data'!$H$13,0,10*ROW('Hygiene Data'!H166))="","",OFFSET('Hygiene Data'!$H$13,0,10*ROW('Hygiene Data'!H166)))</f>
        <v/>
      </c>
      <c r="ED172" s="369" t="str">
        <f ca="1">+IF(OFFSET('Hygiene Data'!$I$11,0,10*ROW('Hygiene Data'!I166))="","",OFFSET('Hygiene Data'!$I$11,0,10*ROW('Hygiene Data'!I166)))</f>
        <v/>
      </c>
      <c r="EE172" s="369" t="str">
        <f ca="1">+IF(OFFSET('Hygiene Data'!$I$12,0,10*ROW('Hygiene Data'!I166))="","",OFFSET('Hygiene Data'!$I$12,0,10*ROW('Hygiene Data'!I166)))</f>
        <v/>
      </c>
      <c r="EF172" s="369" t="str">
        <f ca="1">+IF(OFFSET('Hygiene Data'!$I$13,0,10*ROW('Hygiene Data'!I166))="","",OFFSET('Hygiene Data'!$I$13,0,10*ROW('Hygiene Data'!I166)))</f>
        <v/>
      </c>
    </row>
    <row r="173" spans="1:136" x14ac:dyDescent="0.25">
      <c r="A173" s="478" t="str">
        <f ca="1">+IF(OFFSET('Water Data'!$B$2,0,10*ROW('Water Data'!E167))="","",OFFSET('Water Data'!$B$2,0,10*ROW('Water Data'!E167)))</f>
        <v/>
      </c>
      <c r="B173" s="47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5" t="str">
        <f t="shared" ca="1" si="2"/>
        <v/>
      </c>
      <c r="D173" s="50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9" t="str">
        <f ca="1">+IF(OFFSET('Water Data'!$D$27,0,10*ROW('Water Data'!D167))="","",OFFSET('Water Data'!$D$27,0,10*ROW('Water Data'!D167)))</f>
        <v/>
      </c>
      <c r="BT173" s="369" t="str">
        <f ca="1">+IF(OFFSET('Water Data'!$D$28,0,10*ROW('Water Data'!D167))="","",OFFSET('Water Data'!$D$28,0,10*ROW('Water Data'!D167)))</f>
        <v/>
      </c>
      <c r="BU173" s="369" t="str">
        <f ca="1">+IF(OFFSET('Water Data'!$D$29,0,10*ROW('Water Data'!D167))="","",OFFSET('Water Data'!$D$29,0,10*ROW('Water Data'!D167)))</f>
        <v/>
      </c>
      <c r="BV173" s="369" t="str">
        <f ca="1">+IF(OFFSET('Water Data'!$E$27,0,10*ROW('Water Data'!E167))="","",OFFSET('Water Data'!$E$27,0,10*ROW('Water Data'!E167)))</f>
        <v/>
      </c>
      <c r="BW173" s="369" t="str">
        <f ca="1">+IF(OFFSET('Water Data'!$E$28,0,10*ROW('Water Data'!E167))="","",OFFSET('Water Data'!$E$28,0,10*ROW('Water Data'!E167)))</f>
        <v/>
      </c>
      <c r="BX173" s="369" t="str">
        <f ca="1">+IF(OFFSET('Water Data'!$E$29,0,10*ROW('Water Data'!E167))="","",OFFSET('Water Data'!$E$29,0,10*ROW('Water Data'!E167)))</f>
        <v/>
      </c>
      <c r="BY173" s="369" t="str">
        <f ca="1">+IF(OFFSET('Water Data'!$F$27,0,10*ROW('Water Data'!F167))="","",OFFSET('Water Data'!$F$27,0,10*ROW('Water Data'!F167)))</f>
        <v/>
      </c>
      <c r="BZ173" s="369" t="str">
        <f ca="1">+IF(OFFSET('Water Data'!$F$28,0,10*ROW('Water Data'!F167))="","",OFFSET('Water Data'!$F$28,0,10*ROW('Water Data'!F167)))</f>
        <v/>
      </c>
      <c r="CA173" s="369" t="str">
        <f ca="1">+IF(OFFSET('Water Data'!$F$29,0,10*ROW('Water Data'!F167))="","",OFFSET('Water Data'!$F$29,0,10*ROW('Water Data'!F167)))</f>
        <v/>
      </c>
      <c r="CB173" s="369" t="str">
        <f ca="1">+IF(OFFSET('Water Data'!$G$27,0,10*ROW('Water Data'!G167))="","",OFFSET('Water Data'!$G$27,0,10*ROW('Water Data'!G167)))</f>
        <v/>
      </c>
      <c r="CC173" s="369" t="str">
        <f ca="1">+IF(OFFSET('Water Data'!$G$28,0,10*ROW('Water Data'!G167))="","",OFFSET('Water Data'!$G$28,0,10*ROW('Water Data'!G167)))</f>
        <v/>
      </c>
      <c r="CD173" s="369" t="str">
        <f ca="1">+IF(OFFSET('Water Data'!$G$29,0,10*ROW('Water Data'!G167))="","",OFFSET('Water Data'!$G$29,0,10*ROW('Water Data'!G167)))</f>
        <v/>
      </c>
      <c r="CE173" s="369" t="str">
        <f ca="1">+IF(OFFSET('Water Data'!$H$27,0,10*ROW('Water Data'!H167))="","",OFFSET('Water Data'!$H$27,0,10*ROW('Water Data'!H167)))</f>
        <v/>
      </c>
      <c r="CF173" s="369" t="str">
        <f ca="1">+IF(OFFSET('Water Data'!$H$28,0,10*ROW('Water Data'!H167))="","",OFFSET('Water Data'!$H$28,0,10*ROW('Water Data'!H167)))</f>
        <v/>
      </c>
      <c r="CG173" s="369" t="str">
        <f ca="1">+IF(OFFSET('Water Data'!$H$29,0,10*ROW('Water Data'!H167))="","",OFFSET('Water Data'!$H$29,0,10*ROW('Water Data'!H167)))</f>
        <v/>
      </c>
      <c r="CH173" s="369" t="str">
        <f ca="1">+IF(OFFSET('Water Data'!$I$27,0,10*ROW('Water Data'!I167))="","",OFFSET('Water Data'!$I$27,0,10*ROW('Water Data'!I167)))</f>
        <v/>
      </c>
      <c r="CI173" s="369" t="str">
        <f ca="1">+IF(OFFSET('Water Data'!$I$28,0,10*ROW('Water Data'!I167))="","",OFFSET('Water Data'!$I$28,0,10*ROW('Water Data'!I167)))</f>
        <v/>
      </c>
      <c r="CJ173" s="369" t="str">
        <f ca="1">+IF(OFFSET('Water Data'!$I$29,0,10*ROW('Water Data'!I167))="","",OFFSET('Water Data'!$I$29,0,10*ROW('Water Data'!I167)))</f>
        <v/>
      </c>
      <c r="CK173" s="369" t="str">
        <f ca="1">+IF(OFFSET('Sanitation Data'!$D$28,0,10*ROW('Sanitation Data'!D167))="","",OFFSET('Sanitation Data'!$D$28,0,10*ROW('Sanitation Data'!D167)))</f>
        <v/>
      </c>
      <c r="CL173" s="369" t="str">
        <f ca="1">+IF(OFFSET('Sanitation Data'!$D$29,0,10*ROW('Sanitation Data'!D167))="","",OFFSET('Sanitation Data'!$D$29,0,10*ROW('Sanitation Data'!D167)))</f>
        <v/>
      </c>
      <c r="CM173" s="369" t="str">
        <f ca="1">+IF(OFFSET('Sanitation Data'!$D$30,0,10*ROW('Sanitation Data'!D167))="","",OFFSET('Sanitation Data'!$D$30,0,10*ROW('Sanitation Data'!D167)))</f>
        <v/>
      </c>
      <c r="CN173" s="369" t="str">
        <f ca="1">+IF(OFFSET('Sanitation Data'!$D$31,0,10*ROW('Sanitation Data'!D167))="","",OFFSET('Sanitation Data'!$D$31,0,10*ROW('Sanitation Data'!D167)))</f>
        <v/>
      </c>
      <c r="CO173" s="369" t="str">
        <f ca="1">+IF(OFFSET('Sanitation Data'!$D$32,0,10*ROW('Sanitation Data'!D167))="","",OFFSET('Sanitation Data'!$D$32,0,10*ROW('Sanitation Data'!D167)))</f>
        <v/>
      </c>
      <c r="CP173" s="369" t="str">
        <f ca="1">+IF(OFFSET('Sanitation Data'!$E$28,0,10*ROW('Sanitation Data'!E167))="","",OFFSET('Sanitation Data'!$E$28,0,10*ROW('Sanitation Data'!E167)))</f>
        <v/>
      </c>
      <c r="CQ173" s="369" t="str">
        <f ca="1">+IF(OFFSET('Sanitation Data'!$E$29,0,10*ROW('Sanitation Data'!E167))="","",OFFSET('Sanitation Data'!$E$29,0,10*ROW('Sanitation Data'!E167)))</f>
        <v/>
      </c>
      <c r="CR173" s="369" t="str">
        <f ca="1">+IF(OFFSET('Sanitation Data'!$E$30,0,10*ROW('Sanitation Data'!E167))="","",OFFSET('Sanitation Data'!$E$30,0,10*ROW('Sanitation Data'!E167)))</f>
        <v/>
      </c>
      <c r="CS173" s="369" t="str">
        <f ca="1">+IF(OFFSET('Sanitation Data'!$E$31,0,10*ROW('Sanitation Data'!E167))="","",OFFSET('Sanitation Data'!$E$31,0,10*ROW('Sanitation Data'!E167)))</f>
        <v/>
      </c>
      <c r="CT173" s="369" t="str">
        <f ca="1">+IF(OFFSET('Sanitation Data'!$E$32,0,10*ROW('Sanitation Data'!E167))="","",OFFSET('Sanitation Data'!$E$32,0,10*ROW('Sanitation Data'!E167)))</f>
        <v/>
      </c>
      <c r="CU173" s="369" t="str">
        <f ca="1">+IF(OFFSET('Sanitation Data'!$F$28,0,10*ROW('Sanitation Data'!F167))="","",OFFSET('Sanitation Data'!$F$28,0,10*ROW('Sanitation Data'!F167)))</f>
        <v/>
      </c>
      <c r="CV173" s="369" t="str">
        <f ca="1">+IF(OFFSET('Sanitation Data'!$F$29,0,10*ROW('Sanitation Data'!F167))="","",OFFSET('Sanitation Data'!$F$29,0,10*ROW('Sanitation Data'!F167)))</f>
        <v/>
      </c>
      <c r="CW173" s="369" t="str">
        <f ca="1">+IF(OFFSET('Sanitation Data'!$F$30,0,10*ROW('Sanitation Data'!F167))="","",OFFSET('Sanitation Data'!$F$30,0,10*ROW('Sanitation Data'!F167)))</f>
        <v/>
      </c>
      <c r="CX173" s="369" t="str">
        <f ca="1">+IF(OFFSET('Sanitation Data'!$F$31,0,10*ROW('Sanitation Data'!F167))="","",OFFSET('Sanitation Data'!$F$31,0,10*ROW('Sanitation Data'!F167)))</f>
        <v/>
      </c>
      <c r="CY173" s="369" t="str">
        <f ca="1">+IF(OFFSET('Sanitation Data'!$F$32,0,10*ROW('Sanitation Data'!F167))="","",OFFSET('Sanitation Data'!$F$32,0,10*ROW('Sanitation Data'!F167)))</f>
        <v/>
      </c>
      <c r="CZ173" s="369" t="str">
        <f ca="1">+IF(OFFSET('Sanitation Data'!$G$28,0,10*ROW('Sanitation Data'!G167))="","",OFFSET('Sanitation Data'!$G$28,0,10*ROW('Sanitation Data'!G167)))</f>
        <v/>
      </c>
      <c r="DA173" s="369" t="str">
        <f ca="1">+IF(OFFSET('Sanitation Data'!$G$29,0,10*ROW('Sanitation Data'!G167))="","",OFFSET('Sanitation Data'!$G$29,0,10*ROW('Sanitation Data'!G167)))</f>
        <v/>
      </c>
      <c r="DB173" s="369" t="str">
        <f ca="1">+IF(OFFSET('Sanitation Data'!$G$30,0,10*ROW('Sanitation Data'!G167))="","",OFFSET('Sanitation Data'!$G$30,0,10*ROW('Sanitation Data'!G167)))</f>
        <v/>
      </c>
      <c r="DC173" s="369" t="str">
        <f ca="1">+IF(OFFSET('Sanitation Data'!$G$31,0,10*ROW('Sanitation Data'!G167))="","",OFFSET('Sanitation Data'!$G$31,0,10*ROW('Sanitation Data'!G167)))</f>
        <v/>
      </c>
      <c r="DD173" s="369" t="str">
        <f ca="1">+IF(OFFSET('Sanitation Data'!$G$32,0,10*ROW('Sanitation Data'!G167))="","",OFFSET('Sanitation Data'!$G$32,0,10*ROW('Sanitation Data'!G167)))</f>
        <v/>
      </c>
      <c r="DE173" s="369" t="str">
        <f ca="1">+IF(OFFSET('Sanitation Data'!$H$28,0,10*ROW('Sanitation Data'!H167))="","",OFFSET('Sanitation Data'!$H$28,0,10*ROW('Sanitation Data'!H167)))</f>
        <v/>
      </c>
      <c r="DF173" s="369" t="str">
        <f ca="1">+IF(OFFSET('Sanitation Data'!$H$29,0,10*ROW('Sanitation Data'!H167))="","",OFFSET('Sanitation Data'!$H$29,0,10*ROW('Sanitation Data'!H167)))</f>
        <v/>
      </c>
      <c r="DG173" s="369" t="str">
        <f ca="1">+IF(OFFSET('Sanitation Data'!$H$30,0,10*ROW('Sanitation Data'!H167))="","",OFFSET('Sanitation Data'!$H$30,0,10*ROW('Sanitation Data'!H167)))</f>
        <v/>
      </c>
      <c r="DH173" s="369" t="str">
        <f ca="1">+IF(OFFSET('Sanitation Data'!$H$31,0,10*ROW('Sanitation Data'!H167))="","",OFFSET('Sanitation Data'!$H$31,0,10*ROW('Sanitation Data'!H167)))</f>
        <v/>
      </c>
      <c r="DI173" s="369" t="str">
        <f ca="1">+IF(OFFSET('Sanitation Data'!$H$32,0,10*ROW('Sanitation Data'!H167))="","",OFFSET('Sanitation Data'!$H$32,0,10*ROW('Sanitation Data'!H167)))</f>
        <v/>
      </c>
      <c r="DJ173" s="369" t="str">
        <f ca="1">+IF(OFFSET('Sanitation Data'!$I$28,0,10*ROW('Sanitation Data'!I167))="","",OFFSET('Sanitation Data'!$I$28,0,10*ROW('Sanitation Data'!I167)))</f>
        <v/>
      </c>
      <c r="DK173" s="369" t="str">
        <f ca="1">+IF(OFFSET('Sanitation Data'!$I$29,0,10*ROW('Sanitation Data'!I167))="","",OFFSET('Sanitation Data'!$I$29,0,10*ROW('Sanitation Data'!I167)))</f>
        <v/>
      </c>
      <c r="DL173" s="369" t="str">
        <f ca="1">+IF(OFFSET('Sanitation Data'!$I$30,0,10*ROW('Sanitation Data'!I167))="","",OFFSET('Sanitation Data'!$I$30,0,10*ROW('Sanitation Data'!I167)))</f>
        <v/>
      </c>
      <c r="DM173" s="369" t="str">
        <f ca="1">+IF(OFFSET('Sanitation Data'!$I$31,0,10*ROW('Sanitation Data'!I167))="","",OFFSET('Sanitation Data'!$I$31,0,10*ROW('Sanitation Data'!I167)))</f>
        <v/>
      </c>
      <c r="DN173" s="369" t="str">
        <f ca="1">+IF(OFFSET('Sanitation Data'!$I$32,0,10*ROW('Sanitation Data'!I167))="","",OFFSET('Sanitation Data'!$I$32,0,10*ROW('Sanitation Data'!I167)))</f>
        <v/>
      </c>
      <c r="DO173" s="369" t="str">
        <f ca="1">+IF(OFFSET('Hygiene Data'!$D$11,0,10*ROW('Hygiene Data'!D167))="","",OFFSET('Hygiene Data'!$D$11,0,10*ROW('Hygiene Data'!D167)))</f>
        <v/>
      </c>
      <c r="DP173" s="369" t="str">
        <f ca="1">+IF(OFFSET('Hygiene Data'!$D$12,0,10*ROW('Hygiene Data'!D167))="","",OFFSET('Hygiene Data'!$D$12,0,10*ROW('Hygiene Data'!D167)))</f>
        <v/>
      </c>
      <c r="DQ173" s="369" t="str">
        <f ca="1">+IF(OFFSET('Hygiene Data'!$D$13,0,10*ROW('Hygiene Data'!D167))="","",OFFSET('Hygiene Data'!$D$13,0,10*ROW('Hygiene Data'!D167)))</f>
        <v/>
      </c>
      <c r="DR173" s="369" t="str">
        <f ca="1">+IF(OFFSET('Hygiene Data'!$E$11,0,10*ROW('Hygiene Data'!E167))="","",OFFSET('Hygiene Data'!$E$11,0,10*ROW('Hygiene Data'!E167)))</f>
        <v/>
      </c>
      <c r="DS173" s="369" t="str">
        <f ca="1">+IF(OFFSET('Hygiene Data'!$E$12,0,10*ROW('Hygiene Data'!E167))="","",OFFSET('Hygiene Data'!$E$12,0,10*ROW('Hygiene Data'!E167)))</f>
        <v/>
      </c>
      <c r="DT173" s="369" t="str">
        <f ca="1">+IF(OFFSET('Hygiene Data'!$E$13,0,10*ROW('Hygiene Data'!E167))="","",OFFSET('Hygiene Data'!$E$13,0,10*ROW('Hygiene Data'!E167)))</f>
        <v/>
      </c>
      <c r="DU173" s="369" t="str">
        <f ca="1">+IF(OFFSET('Hygiene Data'!$F$11,0,10*ROW('Hygiene Data'!F167))="","",OFFSET('Hygiene Data'!$F$11,0,10*ROW('Hygiene Data'!F167)))</f>
        <v/>
      </c>
      <c r="DV173" s="369" t="str">
        <f ca="1">+IF(OFFSET('Hygiene Data'!$F$12,0,10*ROW('Hygiene Data'!F167))="","",OFFSET('Hygiene Data'!$F$12,0,10*ROW('Hygiene Data'!F167)))</f>
        <v/>
      </c>
      <c r="DW173" s="369" t="str">
        <f ca="1">+IF(OFFSET('Hygiene Data'!$F$13,0,10*ROW('Hygiene Data'!F167))="","",OFFSET('Hygiene Data'!$F$13,0,10*ROW('Hygiene Data'!F167)))</f>
        <v/>
      </c>
      <c r="DX173" s="369" t="str">
        <f ca="1">+IF(OFFSET('Hygiene Data'!$G$11,0,10*ROW('Hygiene Data'!G167))="","",OFFSET('Hygiene Data'!$G$11,0,10*ROW('Hygiene Data'!G167)))</f>
        <v/>
      </c>
      <c r="DY173" s="369" t="str">
        <f ca="1">+IF(OFFSET('Hygiene Data'!$G$12,0,10*ROW('Hygiene Data'!G167))="","",OFFSET('Hygiene Data'!$G$12,0,10*ROW('Hygiene Data'!G167)))</f>
        <v/>
      </c>
      <c r="DZ173" s="369" t="str">
        <f ca="1">+IF(OFFSET('Hygiene Data'!$G$13,0,10*ROW('Hygiene Data'!G167))="","",OFFSET('Hygiene Data'!$G$13,0,10*ROW('Hygiene Data'!G167)))</f>
        <v/>
      </c>
      <c r="EA173" s="369" t="str">
        <f ca="1">+IF(OFFSET('Hygiene Data'!$H$11,0,10*ROW('Hygiene Data'!H167))="","",OFFSET('Hygiene Data'!$H$11,0,10*ROW('Hygiene Data'!H167)))</f>
        <v/>
      </c>
      <c r="EB173" s="369" t="str">
        <f ca="1">+IF(OFFSET('Hygiene Data'!$H$12,0,10*ROW('Hygiene Data'!H167))="","",OFFSET('Hygiene Data'!$H$12,0,10*ROW('Hygiene Data'!H167)))</f>
        <v/>
      </c>
      <c r="EC173" s="369" t="str">
        <f ca="1">+IF(OFFSET('Hygiene Data'!$H$13,0,10*ROW('Hygiene Data'!H167))="","",OFFSET('Hygiene Data'!$H$13,0,10*ROW('Hygiene Data'!H167)))</f>
        <v/>
      </c>
      <c r="ED173" s="369" t="str">
        <f ca="1">+IF(OFFSET('Hygiene Data'!$I$11,0,10*ROW('Hygiene Data'!I167))="","",OFFSET('Hygiene Data'!$I$11,0,10*ROW('Hygiene Data'!I167)))</f>
        <v/>
      </c>
      <c r="EE173" s="369" t="str">
        <f ca="1">+IF(OFFSET('Hygiene Data'!$I$12,0,10*ROW('Hygiene Data'!I167))="","",OFFSET('Hygiene Data'!$I$12,0,10*ROW('Hygiene Data'!I167)))</f>
        <v/>
      </c>
      <c r="EF173" s="369" t="str">
        <f ca="1">+IF(OFFSET('Hygiene Data'!$I$13,0,10*ROW('Hygiene Data'!I167))="","",OFFSET('Hygiene Data'!$I$13,0,10*ROW('Hygiene Data'!I167)))</f>
        <v/>
      </c>
    </row>
    <row r="174" spans="1:136" x14ac:dyDescent="0.25">
      <c r="A174" s="478" t="str">
        <f ca="1">+IF(OFFSET('Water Data'!$B$2,0,10*ROW('Water Data'!E168))="","",OFFSET('Water Data'!$B$2,0,10*ROW('Water Data'!E168)))</f>
        <v/>
      </c>
      <c r="B174" s="47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5" t="str">
        <f t="shared" ca="1" si="2"/>
        <v/>
      </c>
      <c r="D174" s="50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9" t="str">
        <f ca="1">+IF(OFFSET('Water Data'!$D$27,0,10*ROW('Water Data'!D168))="","",OFFSET('Water Data'!$D$27,0,10*ROW('Water Data'!D168)))</f>
        <v/>
      </c>
      <c r="BT174" s="369" t="str">
        <f ca="1">+IF(OFFSET('Water Data'!$D$28,0,10*ROW('Water Data'!D168))="","",OFFSET('Water Data'!$D$28,0,10*ROW('Water Data'!D168)))</f>
        <v/>
      </c>
      <c r="BU174" s="369" t="str">
        <f ca="1">+IF(OFFSET('Water Data'!$D$29,0,10*ROW('Water Data'!D168))="","",OFFSET('Water Data'!$D$29,0,10*ROW('Water Data'!D168)))</f>
        <v/>
      </c>
      <c r="BV174" s="369" t="str">
        <f ca="1">+IF(OFFSET('Water Data'!$E$27,0,10*ROW('Water Data'!E168))="","",OFFSET('Water Data'!$E$27,0,10*ROW('Water Data'!E168)))</f>
        <v/>
      </c>
      <c r="BW174" s="369" t="str">
        <f ca="1">+IF(OFFSET('Water Data'!$E$28,0,10*ROW('Water Data'!E168))="","",OFFSET('Water Data'!$E$28,0,10*ROW('Water Data'!E168)))</f>
        <v/>
      </c>
      <c r="BX174" s="369" t="str">
        <f ca="1">+IF(OFFSET('Water Data'!$E$29,0,10*ROW('Water Data'!E168))="","",OFFSET('Water Data'!$E$29,0,10*ROW('Water Data'!E168)))</f>
        <v/>
      </c>
      <c r="BY174" s="369" t="str">
        <f ca="1">+IF(OFFSET('Water Data'!$F$27,0,10*ROW('Water Data'!F168))="","",OFFSET('Water Data'!$F$27,0,10*ROW('Water Data'!F168)))</f>
        <v/>
      </c>
      <c r="BZ174" s="369" t="str">
        <f ca="1">+IF(OFFSET('Water Data'!$F$28,0,10*ROW('Water Data'!F168))="","",OFFSET('Water Data'!$F$28,0,10*ROW('Water Data'!F168)))</f>
        <v/>
      </c>
      <c r="CA174" s="369" t="str">
        <f ca="1">+IF(OFFSET('Water Data'!$F$29,0,10*ROW('Water Data'!F168))="","",OFFSET('Water Data'!$F$29,0,10*ROW('Water Data'!F168)))</f>
        <v/>
      </c>
      <c r="CB174" s="369" t="str">
        <f ca="1">+IF(OFFSET('Water Data'!$G$27,0,10*ROW('Water Data'!G168))="","",OFFSET('Water Data'!$G$27,0,10*ROW('Water Data'!G168)))</f>
        <v/>
      </c>
      <c r="CC174" s="369" t="str">
        <f ca="1">+IF(OFFSET('Water Data'!$G$28,0,10*ROW('Water Data'!G168))="","",OFFSET('Water Data'!$G$28,0,10*ROW('Water Data'!G168)))</f>
        <v/>
      </c>
      <c r="CD174" s="369" t="str">
        <f ca="1">+IF(OFFSET('Water Data'!$G$29,0,10*ROW('Water Data'!G168))="","",OFFSET('Water Data'!$G$29,0,10*ROW('Water Data'!G168)))</f>
        <v/>
      </c>
      <c r="CE174" s="369" t="str">
        <f ca="1">+IF(OFFSET('Water Data'!$H$27,0,10*ROW('Water Data'!H168))="","",OFFSET('Water Data'!$H$27,0,10*ROW('Water Data'!H168)))</f>
        <v/>
      </c>
      <c r="CF174" s="369" t="str">
        <f ca="1">+IF(OFFSET('Water Data'!$H$28,0,10*ROW('Water Data'!H168))="","",OFFSET('Water Data'!$H$28,0,10*ROW('Water Data'!H168)))</f>
        <v/>
      </c>
      <c r="CG174" s="369" t="str">
        <f ca="1">+IF(OFFSET('Water Data'!$H$29,0,10*ROW('Water Data'!H168))="","",OFFSET('Water Data'!$H$29,0,10*ROW('Water Data'!H168)))</f>
        <v/>
      </c>
      <c r="CH174" s="369" t="str">
        <f ca="1">+IF(OFFSET('Water Data'!$I$27,0,10*ROW('Water Data'!I168))="","",OFFSET('Water Data'!$I$27,0,10*ROW('Water Data'!I168)))</f>
        <v/>
      </c>
      <c r="CI174" s="369" t="str">
        <f ca="1">+IF(OFFSET('Water Data'!$I$28,0,10*ROW('Water Data'!I168))="","",OFFSET('Water Data'!$I$28,0,10*ROW('Water Data'!I168)))</f>
        <v/>
      </c>
      <c r="CJ174" s="369" t="str">
        <f ca="1">+IF(OFFSET('Water Data'!$I$29,0,10*ROW('Water Data'!I168))="","",OFFSET('Water Data'!$I$29,0,10*ROW('Water Data'!I168)))</f>
        <v/>
      </c>
      <c r="CK174" s="369" t="str">
        <f ca="1">+IF(OFFSET('Sanitation Data'!$D$28,0,10*ROW('Sanitation Data'!D168))="","",OFFSET('Sanitation Data'!$D$28,0,10*ROW('Sanitation Data'!D168)))</f>
        <v/>
      </c>
      <c r="CL174" s="369" t="str">
        <f ca="1">+IF(OFFSET('Sanitation Data'!$D$29,0,10*ROW('Sanitation Data'!D168))="","",OFFSET('Sanitation Data'!$D$29,0,10*ROW('Sanitation Data'!D168)))</f>
        <v/>
      </c>
      <c r="CM174" s="369" t="str">
        <f ca="1">+IF(OFFSET('Sanitation Data'!$D$30,0,10*ROW('Sanitation Data'!D168))="","",OFFSET('Sanitation Data'!$D$30,0,10*ROW('Sanitation Data'!D168)))</f>
        <v/>
      </c>
      <c r="CN174" s="369" t="str">
        <f ca="1">+IF(OFFSET('Sanitation Data'!$D$31,0,10*ROW('Sanitation Data'!D168))="","",OFFSET('Sanitation Data'!$D$31,0,10*ROW('Sanitation Data'!D168)))</f>
        <v/>
      </c>
      <c r="CO174" s="369" t="str">
        <f ca="1">+IF(OFFSET('Sanitation Data'!$D$32,0,10*ROW('Sanitation Data'!D168))="","",OFFSET('Sanitation Data'!$D$32,0,10*ROW('Sanitation Data'!D168)))</f>
        <v/>
      </c>
      <c r="CP174" s="369" t="str">
        <f ca="1">+IF(OFFSET('Sanitation Data'!$E$28,0,10*ROW('Sanitation Data'!E168))="","",OFFSET('Sanitation Data'!$E$28,0,10*ROW('Sanitation Data'!E168)))</f>
        <v/>
      </c>
      <c r="CQ174" s="369" t="str">
        <f ca="1">+IF(OFFSET('Sanitation Data'!$E$29,0,10*ROW('Sanitation Data'!E168))="","",OFFSET('Sanitation Data'!$E$29,0,10*ROW('Sanitation Data'!E168)))</f>
        <v/>
      </c>
      <c r="CR174" s="369" t="str">
        <f ca="1">+IF(OFFSET('Sanitation Data'!$E$30,0,10*ROW('Sanitation Data'!E168))="","",OFFSET('Sanitation Data'!$E$30,0,10*ROW('Sanitation Data'!E168)))</f>
        <v/>
      </c>
      <c r="CS174" s="369" t="str">
        <f ca="1">+IF(OFFSET('Sanitation Data'!$E$31,0,10*ROW('Sanitation Data'!E168))="","",OFFSET('Sanitation Data'!$E$31,0,10*ROW('Sanitation Data'!E168)))</f>
        <v/>
      </c>
      <c r="CT174" s="369" t="str">
        <f ca="1">+IF(OFFSET('Sanitation Data'!$E$32,0,10*ROW('Sanitation Data'!E168))="","",OFFSET('Sanitation Data'!$E$32,0,10*ROW('Sanitation Data'!E168)))</f>
        <v/>
      </c>
      <c r="CU174" s="369" t="str">
        <f ca="1">+IF(OFFSET('Sanitation Data'!$F$28,0,10*ROW('Sanitation Data'!F168))="","",OFFSET('Sanitation Data'!$F$28,0,10*ROW('Sanitation Data'!F168)))</f>
        <v/>
      </c>
      <c r="CV174" s="369" t="str">
        <f ca="1">+IF(OFFSET('Sanitation Data'!$F$29,0,10*ROW('Sanitation Data'!F168))="","",OFFSET('Sanitation Data'!$F$29,0,10*ROW('Sanitation Data'!F168)))</f>
        <v/>
      </c>
      <c r="CW174" s="369" t="str">
        <f ca="1">+IF(OFFSET('Sanitation Data'!$F$30,0,10*ROW('Sanitation Data'!F168))="","",OFFSET('Sanitation Data'!$F$30,0,10*ROW('Sanitation Data'!F168)))</f>
        <v/>
      </c>
      <c r="CX174" s="369" t="str">
        <f ca="1">+IF(OFFSET('Sanitation Data'!$F$31,0,10*ROW('Sanitation Data'!F168))="","",OFFSET('Sanitation Data'!$F$31,0,10*ROW('Sanitation Data'!F168)))</f>
        <v/>
      </c>
      <c r="CY174" s="369" t="str">
        <f ca="1">+IF(OFFSET('Sanitation Data'!$F$32,0,10*ROW('Sanitation Data'!F168))="","",OFFSET('Sanitation Data'!$F$32,0,10*ROW('Sanitation Data'!F168)))</f>
        <v/>
      </c>
      <c r="CZ174" s="369" t="str">
        <f ca="1">+IF(OFFSET('Sanitation Data'!$G$28,0,10*ROW('Sanitation Data'!G168))="","",OFFSET('Sanitation Data'!$G$28,0,10*ROW('Sanitation Data'!G168)))</f>
        <v/>
      </c>
      <c r="DA174" s="369" t="str">
        <f ca="1">+IF(OFFSET('Sanitation Data'!$G$29,0,10*ROW('Sanitation Data'!G168))="","",OFFSET('Sanitation Data'!$G$29,0,10*ROW('Sanitation Data'!G168)))</f>
        <v/>
      </c>
      <c r="DB174" s="369" t="str">
        <f ca="1">+IF(OFFSET('Sanitation Data'!$G$30,0,10*ROW('Sanitation Data'!G168))="","",OFFSET('Sanitation Data'!$G$30,0,10*ROW('Sanitation Data'!G168)))</f>
        <v/>
      </c>
      <c r="DC174" s="369" t="str">
        <f ca="1">+IF(OFFSET('Sanitation Data'!$G$31,0,10*ROW('Sanitation Data'!G168))="","",OFFSET('Sanitation Data'!$G$31,0,10*ROW('Sanitation Data'!G168)))</f>
        <v/>
      </c>
      <c r="DD174" s="369" t="str">
        <f ca="1">+IF(OFFSET('Sanitation Data'!$G$32,0,10*ROW('Sanitation Data'!G168))="","",OFFSET('Sanitation Data'!$G$32,0,10*ROW('Sanitation Data'!G168)))</f>
        <v/>
      </c>
      <c r="DE174" s="369" t="str">
        <f ca="1">+IF(OFFSET('Sanitation Data'!$H$28,0,10*ROW('Sanitation Data'!H168))="","",OFFSET('Sanitation Data'!$H$28,0,10*ROW('Sanitation Data'!H168)))</f>
        <v/>
      </c>
      <c r="DF174" s="369" t="str">
        <f ca="1">+IF(OFFSET('Sanitation Data'!$H$29,0,10*ROW('Sanitation Data'!H168))="","",OFFSET('Sanitation Data'!$H$29,0,10*ROW('Sanitation Data'!H168)))</f>
        <v/>
      </c>
      <c r="DG174" s="369" t="str">
        <f ca="1">+IF(OFFSET('Sanitation Data'!$H$30,0,10*ROW('Sanitation Data'!H168))="","",OFFSET('Sanitation Data'!$H$30,0,10*ROW('Sanitation Data'!H168)))</f>
        <v/>
      </c>
      <c r="DH174" s="369" t="str">
        <f ca="1">+IF(OFFSET('Sanitation Data'!$H$31,0,10*ROW('Sanitation Data'!H168))="","",OFFSET('Sanitation Data'!$H$31,0,10*ROW('Sanitation Data'!H168)))</f>
        <v/>
      </c>
      <c r="DI174" s="369" t="str">
        <f ca="1">+IF(OFFSET('Sanitation Data'!$H$32,0,10*ROW('Sanitation Data'!H168))="","",OFFSET('Sanitation Data'!$H$32,0,10*ROW('Sanitation Data'!H168)))</f>
        <v/>
      </c>
      <c r="DJ174" s="369" t="str">
        <f ca="1">+IF(OFFSET('Sanitation Data'!$I$28,0,10*ROW('Sanitation Data'!I168))="","",OFFSET('Sanitation Data'!$I$28,0,10*ROW('Sanitation Data'!I168)))</f>
        <v/>
      </c>
      <c r="DK174" s="369" t="str">
        <f ca="1">+IF(OFFSET('Sanitation Data'!$I$29,0,10*ROW('Sanitation Data'!I168))="","",OFFSET('Sanitation Data'!$I$29,0,10*ROW('Sanitation Data'!I168)))</f>
        <v/>
      </c>
      <c r="DL174" s="369" t="str">
        <f ca="1">+IF(OFFSET('Sanitation Data'!$I$30,0,10*ROW('Sanitation Data'!I168))="","",OFFSET('Sanitation Data'!$I$30,0,10*ROW('Sanitation Data'!I168)))</f>
        <v/>
      </c>
      <c r="DM174" s="369" t="str">
        <f ca="1">+IF(OFFSET('Sanitation Data'!$I$31,0,10*ROW('Sanitation Data'!I168))="","",OFFSET('Sanitation Data'!$I$31,0,10*ROW('Sanitation Data'!I168)))</f>
        <v/>
      </c>
      <c r="DN174" s="369" t="str">
        <f ca="1">+IF(OFFSET('Sanitation Data'!$I$32,0,10*ROW('Sanitation Data'!I168))="","",OFFSET('Sanitation Data'!$I$32,0,10*ROW('Sanitation Data'!I168)))</f>
        <v/>
      </c>
      <c r="DO174" s="369" t="str">
        <f ca="1">+IF(OFFSET('Hygiene Data'!$D$11,0,10*ROW('Hygiene Data'!D168))="","",OFFSET('Hygiene Data'!$D$11,0,10*ROW('Hygiene Data'!D168)))</f>
        <v/>
      </c>
      <c r="DP174" s="369" t="str">
        <f ca="1">+IF(OFFSET('Hygiene Data'!$D$12,0,10*ROW('Hygiene Data'!D168))="","",OFFSET('Hygiene Data'!$D$12,0,10*ROW('Hygiene Data'!D168)))</f>
        <v/>
      </c>
      <c r="DQ174" s="369" t="str">
        <f ca="1">+IF(OFFSET('Hygiene Data'!$D$13,0,10*ROW('Hygiene Data'!D168))="","",OFFSET('Hygiene Data'!$D$13,0,10*ROW('Hygiene Data'!D168)))</f>
        <v/>
      </c>
      <c r="DR174" s="369" t="str">
        <f ca="1">+IF(OFFSET('Hygiene Data'!$E$11,0,10*ROW('Hygiene Data'!E168))="","",OFFSET('Hygiene Data'!$E$11,0,10*ROW('Hygiene Data'!E168)))</f>
        <v/>
      </c>
      <c r="DS174" s="369" t="str">
        <f ca="1">+IF(OFFSET('Hygiene Data'!$E$12,0,10*ROW('Hygiene Data'!E168))="","",OFFSET('Hygiene Data'!$E$12,0,10*ROW('Hygiene Data'!E168)))</f>
        <v/>
      </c>
      <c r="DT174" s="369" t="str">
        <f ca="1">+IF(OFFSET('Hygiene Data'!$E$13,0,10*ROW('Hygiene Data'!E168))="","",OFFSET('Hygiene Data'!$E$13,0,10*ROW('Hygiene Data'!E168)))</f>
        <v/>
      </c>
      <c r="DU174" s="369" t="str">
        <f ca="1">+IF(OFFSET('Hygiene Data'!$F$11,0,10*ROW('Hygiene Data'!F168))="","",OFFSET('Hygiene Data'!$F$11,0,10*ROW('Hygiene Data'!F168)))</f>
        <v/>
      </c>
      <c r="DV174" s="369" t="str">
        <f ca="1">+IF(OFFSET('Hygiene Data'!$F$12,0,10*ROW('Hygiene Data'!F168))="","",OFFSET('Hygiene Data'!$F$12,0,10*ROW('Hygiene Data'!F168)))</f>
        <v/>
      </c>
      <c r="DW174" s="369" t="str">
        <f ca="1">+IF(OFFSET('Hygiene Data'!$F$13,0,10*ROW('Hygiene Data'!F168))="","",OFFSET('Hygiene Data'!$F$13,0,10*ROW('Hygiene Data'!F168)))</f>
        <v/>
      </c>
      <c r="DX174" s="369" t="str">
        <f ca="1">+IF(OFFSET('Hygiene Data'!$G$11,0,10*ROW('Hygiene Data'!G168))="","",OFFSET('Hygiene Data'!$G$11,0,10*ROW('Hygiene Data'!G168)))</f>
        <v/>
      </c>
      <c r="DY174" s="369" t="str">
        <f ca="1">+IF(OFFSET('Hygiene Data'!$G$12,0,10*ROW('Hygiene Data'!G168))="","",OFFSET('Hygiene Data'!$G$12,0,10*ROW('Hygiene Data'!G168)))</f>
        <v/>
      </c>
      <c r="DZ174" s="369" t="str">
        <f ca="1">+IF(OFFSET('Hygiene Data'!$G$13,0,10*ROW('Hygiene Data'!G168))="","",OFFSET('Hygiene Data'!$G$13,0,10*ROW('Hygiene Data'!G168)))</f>
        <v/>
      </c>
      <c r="EA174" s="369" t="str">
        <f ca="1">+IF(OFFSET('Hygiene Data'!$H$11,0,10*ROW('Hygiene Data'!H168))="","",OFFSET('Hygiene Data'!$H$11,0,10*ROW('Hygiene Data'!H168)))</f>
        <v/>
      </c>
      <c r="EB174" s="369" t="str">
        <f ca="1">+IF(OFFSET('Hygiene Data'!$H$12,0,10*ROW('Hygiene Data'!H168))="","",OFFSET('Hygiene Data'!$H$12,0,10*ROW('Hygiene Data'!H168)))</f>
        <v/>
      </c>
      <c r="EC174" s="369" t="str">
        <f ca="1">+IF(OFFSET('Hygiene Data'!$H$13,0,10*ROW('Hygiene Data'!H168))="","",OFFSET('Hygiene Data'!$H$13,0,10*ROW('Hygiene Data'!H168)))</f>
        <v/>
      </c>
      <c r="ED174" s="369" t="str">
        <f ca="1">+IF(OFFSET('Hygiene Data'!$I$11,0,10*ROW('Hygiene Data'!I168))="","",OFFSET('Hygiene Data'!$I$11,0,10*ROW('Hygiene Data'!I168)))</f>
        <v/>
      </c>
      <c r="EE174" s="369" t="str">
        <f ca="1">+IF(OFFSET('Hygiene Data'!$I$12,0,10*ROW('Hygiene Data'!I168))="","",OFFSET('Hygiene Data'!$I$12,0,10*ROW('Hygiene Data'!I168)))</f>
        <v/>
      </c>
      <c r="EF174" s="369" t="str">
        <f ca="1">+IF(OFFSET('Hygiene Data'!$I$13,0,10*ROW('Hygiene Data'!I168))="","",OFFSET('Hygiene Data'!$I$13,0,10*ROW('Hygiene Data'!I168)))</f>
        <v/>
      </c>
    </row>
    <row r="175" spans="1:136" x14ac:dyDescent="0.25">
      <c r="A175" s="478" t="str">
        <f ca="1">+IF(OFFSET('Water Data'!$B$2,0,10*ROW('Water Data'!E169))="","",OFFSET('Water Data'!$B$2,0,10*ROW('Water Data'!E169)))</f>
        <v/>
      </c>
      <c r="B175" s="47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5" t="str">
        <f t="shared" ca="1" si="2"/>
        <v/>
      </c>
      <c r="D175" s="50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9" t="str">
        <f ca="1">+IF(OFFSET('Water Data'!$D$27,0,10*ROW('Water Data'!D169))="","",OFFSET('Water Data'!$D$27,0,10*ROW('Water Data'!D169)))</f>
        <v/>
      </c>
      <c r="BT175" s="369" t="str">
        <f ca="1">+IF(OFFSET('Water Data'!$D$28,0,10*ROW('Water Data'!D169))="","",OFFSET('Water Data'!$D$28,0,10*ROW('Water Data'!D169)))</f>
        <v/>
      </c>
      <c r="BU175" s="369" t="str">
        <f ca="1">+IF(OFFSET('Water Data'!$D$29,0,10*ROW('Water Data'!D169))="","",OFFSET('Water Data'!$D$29,0,10*ROW('Water Data'!D169)))</f>
        <v/>
      </c>
      <c r="BV175" s="369" t="str">
        <f ca="1">+IF(OFFSET('Water Data'!$E$27,0,10*ROW('Water Data'!E169))="","",OFFSET('Water Data'!$E$27,0,10*ROW('Water Data'!E169)))</f>
        <v/>
      </c>
      <c r="BW175" s="369" t="str">
        <f ca="1">+IF(OFFSET('Water Data'!$E$28,0,10*ROW('Water Data'!E169))="","",OFFSET('Water Data'!$E$28,0,10*ROW('Water Data'!E169)))</f>
        <v/>
      </c>
      <c r="BX175" s="369" t="str">
        <f ca="1">+IF(OFFSET('Water Data'!$E$29,0,10*ROW('Water Data'!E169))="","",OFFSET('Water Data'!$E$29,0,10*ROW('Water Data'!E169)))</f>
        <v/>
      </c>
      <c r="BY175" s="369" t="str">
        <f ca="1">+IF(OFFSET('Water Data'!$F$27,0,10*ROW('Water Data'!F169))="","",OFFSET('Water Data'!$F$27,0,10*ROW('Water Data'!F169)))</f>
        <v/>
      </c>
      <c r="BZ175" s="369" t="str">
        <f ca="1">+IF(OFFSET('Water Data'!$F$28,0,10*ROW('Water Data'!F169))="","",OFFSET('Water Data'!$F$28,0,10*ROW('Water Data'!F169)))</f>
        <v/>
      </c>
      <c r="CA175" s="369" t="str">
        <f ca="1">+IF(OFFSET('Water Data'!$F$29,0,10*ROW('Water Data'!F169))="","",OFFSET('Water Data'!$F$29,0,10*ROW('Water Data'!F169)))</f>
        <v/>
      </c>
      <c r="CB175" s="369" t="str">
        <f ca="1">+IF(OFFSET('Water Data'!$G$27,0,10*ROW('Water Data'!G169))="","",OFFSET('Water Data'!$G$27,0,10*ROW('Water Data'!G169)))</f>
        <v/>
      </c>
      <c r="CC175" s="369" t="str">
        <f ca="1">+IF(OFFSET('Water Data'!$G$28,0,10*ROW('Water Data'!G169))="","",OFFSET('Water Data'!$G$28,0,10*ROW('Water Data'!G169)))</f>
        <v/>
      </c>
      <c r="CD175" s="369" t="str">
        <f ca="1">+IF(OFFSET('Water Data'!$G$29,0,10*ROW('Water Data'!G169))="","",OFFSET('Water Data'!$G$29,0,10*ROW('Water Data'!G169)))</f>
        <v/>
      </c>
      <c r="CE175" s="369" t="str">
        <f ca="1">+IF(OFFSET('Water Data'!$H$27,0,10*ROW('Water Data'!H169))="","",OFFSET('Water Data'!$H$27,0,10*ROW('Water Data'!H169)))</f>
        <v/>
      </c>
      <c r="CF175" s="369" t="str">
        <f ca="1">+IF(OFFSET('Water Data'!$H$28,0,10*ROW('Water Data'!H169))="","",OFFSET('Water Data'!$H$28,0,10*ROW('Water Data'!H169)))</f>
        <v/>
      </c>
      <c r="CG175" s="369" t="str">
        <f ca="1">+IF(OFFSET('Water Data'!$H$29,0,10*ROW('Water Data'!H169))="","",OFFSET('Water Data'!$H$29,0,10*ROW('Water Data'!H169)))</f>
        <v/>
      </c>
      <c r="CH175" s="369" t="str">
        <f ca="1">+IF(OFFSET('Water Data'!$I$27,0,10*ROW('Water Data'!I169))="","",OFFSET('Water Data'!$I$27,0,10*ROW('Water Data'!I169)))</f>
        <v/>
      </c>
      <c r="CI175" s="369" t="str">
        <f ca="1">+IF(OFFSET('Water Data'!$I$28,0,10*ROW('Water Data'!I169))="","",OFFSET('Water Data'!$I$28,0,10*ROW('Water Data'!I169)))</f>
        <v/>
      </c>
      <c r="CJ175" s="369" t="str">
        <f ca="1">+IF(OFFSET('Water Data'!$I$29,0,10*ROW('Water Data'!I169))="","",OFFSET('Water Data'!$I$29,0,10*ROW('Water Data'!I169)))</f>
        <v/>
      </c>
      <c r="CK175" s="369" t="str">
        <f ca="1">+IF(OFFSET('Sanitation Data'!$D$28,0,10*ROW('Sanitation Data'!D169))="","",OFFSET('Sanitation Data'!$D$28,0,10*ROW('Sanitation Data'!D169)))</f>
        <v/>
      </c>
      <c r="CL175" s="369" t="str">
        <f ca="1">+IF(OFFSET('Sanitation Data'!$D$29,0,10*ROW('Sanitation Data'!D169))="","",OFFSET('Sanitation Data'!$D$29,0,10*ROW('Sanitation Data'!D169)))</f>
        <v/>
      </c>
      <c r="CM175" s="369" t="str">
        <f ca="1">+IF(OFFSET('Sanitation Data'!$D$30,0,10*ROW('Sanitation Data'!D169))="","",OFFSET('Sanitation Data'!$D$30,0,10*ROW('Sanitation Data'!D169)))</f>
        <v/>
      </c>
      <c r="CN175" s="369" t="str">
        <f ca="1">+IF(OFFSET('Sanitation Data'!$D$31,0,10*ROW('Sanitation Data'!D169))="","",OFFSET('Sanitation Data'!$D$31,0,10*ROW('Sanitation Data'!D169)))</f>
        <v/>
      </c>
      <c r="CO175" s="369" t="str">
        <f ca="1">+IF(OFFSET('Sanitation Data'!$D$32,0,10*ROW('Sanitation Data'!D169))="","",OFFSET('Sanitation Data'!$D$32,0,10*ROW('Sanitation Data'!D169)))</f>
        <v/>
      </c>
      <c r="CP175" s="369" t="str">
        <f ca="1">+IF(OFFSET('Sanitation Data'!$E$28,0,10*ROW('Sanitation Data'!E169))="","",OFFSET('Sanitation Data'!$E$28,0,10*ROW('Sanitation Data'!E169)))</f>
        <v/>
      </c>
      <c r="CQ175" s="369" t="str">
        <f ca="1">+IF(OFFSET('Sanitation Data'!$E$29,0,10*ROW('Sanitation Data'!E169))="","",OFFSET('Sanitation Data'!$E$29,0,10*ROW('Sanitation Data'!E169)))</f>
        <v/>
      </c>
      <c r="CR175" s="369" t="str">
        <f ca="1">+IF(OFFSET('Sanitation Data'!$E$30,0,10*ROW('Sanitation Data'!E169))="","",OFFSET('Sanitation Data'!$E$30,0,10*ROW('Sanitation Data'!E169)))</f>
        <v/>
      </c>
      <c r="CS175" s="369" t="str">
        <f ca="1">+IF(OFFSET('Sanitation Data'!$E$31,0,10*ROW('Sanitation Data'!E169))="","",OFFSET('Sanitation Data'!$E$31,0,10*ROW('Sanitation Data'!E169)))</f>
        <v/>
      </c>
      <c r="CT175" s="369" t="str">
        <f ca="1">+IF(OFFSET('Sanitation Data'!$E$32,0,10*ROW('Sanitation Data'!E169))="","",OFFSET('Sanitation Data'!$E$32,0,10*ROW('Sanitation Data'!E169)))</f>
        <v/>
      </c>
      <c r="CU175" s="369" t="str">
        <f ca="1">+IF(OFFSET('Sanitation Data'!$F$28,0,10*ROW('Sanitation Data'!F169))="","",OFFSET('Sanitation Data'!$F$28,0,10*ROW('Sanitation Data'!F169)))</f>
        <v/>
      </c>
      <c r="CV175" s="369" t="str">
        <f ca="1">+IF(OFFSET('Sanitation Data'!$F$29,0,10*ROW('Sanitation Data'!F169))="","",OFFSET('Sanitation Data'!$F$29,0,10*ROW('Sanitation Data'!F169)))</f>
        <v/>
      </c>
      <c r="CW175" s="369" t="str">
        <f ca="1">+IF(OFFSET('Sanitation Data'!$F$30,0,10*ROW('Sanitation Data'!F169))="","",OFFSET('Sanitation Data'!$F$30,0,10*ROW('Sanitation Data'!F169)))</f>
        <v/>
      </c>
      <c r="CX175" s="369" t="str">
        <f ca="1">+IF(OFFSET('Sanitation Data'!$F$31,0,10*ROW('Sanitation Data'!F169))="","",OFFSET('Sanitation Data'!$F$31,0,10*ROW('Sanitation Data'!F169)))</f>
        <v/>
      </c>
      <c r="CY175" s="369" t="str">
        <f ca="1">+IF(OFFSET('Sanitation Data'!$F$32,0,10*ROW('Sanitation Data'!F169))="","",OFFSET('Sanitation Data'!$F$32,0,10*ROW('Sanitation Data'!F169)))</f>
        <v/>
      </c>
      <c r="CZ175" s="369" t="str">
        <f ca="1">+IF(OFFSET('Sanitation Data'!$G$28,0,10*ROW('Sanitation Data'!G169))="","",OFFSET('Sanitation Data'!$G$28,0,10*ROW('Sanitation Data'!G169)))</f>
        <v/>
      </c>
      <c r="DA175" s="369" t="str">
        <f ca="1">+IF(OFFSET('Sanitation Data'!$G$29,0,10*ROW('Sanitation Data'!G169))="","",OFFSET('Sanitation Data'!$G$29,0,10*ROW('Sanitation Data'!G169)))</f>
        <v/>
      </c>
      <c r="DB175" s="369" t="str">
        <f ca="1">+IF(OFFSET('Sanitation Data'!$G$30,0,10*ROW('Sanitation Data'!G169))="","",OFFSET('Sanitation Data'!$G$30,0,10*ROW('Sanitation Data'!G169)))</f>
        <v/>
      </c>
      <c r="DC175" s="369" t="str">
        <f ca="1">+IF(OFFSET('Sanitation Data'!$G$31,0,10*ROW('Sanitation Data'!G169))="","",OFFSET('Sanitation Data'!$G$31,0,10*ROW('Sanitation Data'!G169)))</f>
        <v/>
      </c>
      <c r="DD175" s="369" t="str">
        <f ca="1">+IF(OFFSET('Sanitation Data'!$G$32,0,10*ROW('Sanitation Data'!G169))="","",OFFSET('Sanitation Data'!$G$32,0,10*ROW('Sanitation Data'!G169)))</f>
        <v/>
      </c>
      <c r="DE175" s="369" t="str">
        <f ca="1">+IF(OFFSET('Sanitation Data'!$H$28,0,10*ROW('Sanitation Data'!H169))="","",OFFSET('Sanitation Data'!$H$28,0,10*ROW('Sanitation Data'!H169)))</f>
        <v/>
      </c>
      <c r="DF175" s="369" t="str">
        <f ca="1">+IF(OFFSET('Sanitation Data'!$H$29,0,10*ROW('Sanitation Data'!H169))="","",OFFSET('Sanitation Data'!$H$29,0,10*ROW('Sanitation Data'!H169)))</f>
        <v/>
      </c>
      <c r="DG175" s="369" t="str">
        <f ca="1">+IF(OFFSET('Sanitation Data'!$H$30,0,10*ROW('Sanitation Data'!H169))="","",OFFSET('Sanitation Data'!$H$30,0,10*ROW('Sanitation Data'!H169)))</f>
        <v/>
      </c>
      <c r="DH175" s="369" t="str">
        <f ca="1">+IF(OFFSET('Sanitation Data'!$H$31,0,10*ROW('Sanitation Data'!H169))="","",OFFSET('Sanitation Data'!$H$31,0,10*ROW('Sanitation Data'!H169)))</f>
        <v/>
      </c>
      <c r="DI175" s="369" t="str">
        <f ca="1">+IF(OFFSET('Sanitation Data'!$H$32,0,10*ROW('Sanitation Data'!H169))="","",OFFSET('Sanitation Data'!$H$32,0,10*ROW('Sanitation Data'!H169)))</f>
        <v/>
      </c>
      <c r="DJ175" s="369" t="str">
        <f ca="1">+IF(OFFSET('Sanitation Data'!$I$28,0,10*ROW('Sanitation Data'!I169))="","",OFFSET('Sanitation Data'!$I$28,0,10*ROW('Sanitation Data'!I169)))</f>
        <v/>
      </c>
      <c r="DK175" s="369" t="str">
        <f ca="1">+IF(OFFSET('Sanitation Data'!$I$29,0,10*ROW('Sanitation Data'!I169))="","",OFFSET('Sanitation Data'!$I$29,0,10*ROW('Sanitation Data'!I169)))</f>
        <v/>
      </c>
      <c r="DL175" s="369" t="str">
        <f ca="1">+IF(OFFSET('Sanitation Data'!$I$30,0,10*ROW('Sanitation Data'!I169))="","",OFFSET('Sanitation Data'!$I$30,0,10*ROW('Sanitation Data'!I169)))</f>
        <v/>
      </c>
      <c r="DM175" s="369" t="str">
        <f ca="1">+IF(OFFSET('Sanitation Data'!$I$31,0,10*ROW('Sanitation Data'!I169))="","",OFFSET('Sanitation Data'!$I$31,0,10*ROW('Sanitation Data'!I169)))</f>
        <v/>
      </c>
      <c r="DN175" s="369" t="str">
        <f ca="1">+IF(OFFSET('Sanitation Data'!$I$32,0,10*ROW('Sanitation Data'!I169))="","",OFFSET('Sanitation Data'!$I$32,0,10*ROW('Sanitation Data'!I169)))</f>
        <v/>
      </c>
      <c r="DO175" s="369" t="str">
        <f ca="1">+IF(OFFSET('Hygiene Data'!$D$11,0,10*ROW('Hygiene Data'!D169))="","",OFFSET('Hygiene Data'!$D$11,0,10*ROW('Hygiene Data'!D169)))</f>
        <v/>
      </c>
      <c r="DP175" s="369" t="str">
        <f ca="1">+IF(OFFSET('Hygiene Data'!$D$12,0,10*ROW('Hygiene Data'!D169))="","",OFFSET('Hygiene Data'!$D$12,0,10*ROW('Hygiene Data'!D169)))</f>
        <v/>
      </c>
      <c r="DQ175" s="369" t="str">
        <f ca="1">+IF(OFFSET('Hygiene Data'!$D$13,0,10*ROW('Hygiene Data'!D169))="","",OFFSET('Hygiene Data'!$D$13,0,10*ROW('Hygiene Data'!D169)))</f>
        <v/>
      </c>
      <c r="DR175" s="369" t="str">
        <f ca="1">+IF(OFFSET('Hygiene Data'!$E$11,0,10*ROW('Hygiene Data'!E169))="","",OFFSET('Hygiene Data'!$E$11,0,10*ROW('Hygiene Data'!E169)))</f>
        <v/>
      </c>
      <c r="DS175" s="369" t="str">
        <f ca="1">+IF(OFFSET('Hygiene Data'!$E$12,0,10*ROW('Hygiene Data'!E169))="","",OFFSET('Hygiene Data'!$E$12,0,10*ROW('Hygiene Data'!E169)))</f>
        <v/>
      </c>
      <c r="DT175" s="369" t="str">
        <f ca="1">+IF(OFFSET('Hygiene Data'!$E$13,0,10*ROW('Hygiene Data'!E169))="","",OFFSET('Hygiene Data'!$E$13,0,10*ROW('Hygiene Data'!E169)))</f>
        <v/>
      </c>
      <c r="DU175" s="369" t="str">
        <f ca="1">+IF(OFFSET('Hygiene Data'!$F$11,0,10*ROW('Hygiene Data'!F169))="","",OFFSET('Hygiene Data'!$F$11,0,10*ROW('Hygiene Data'!F169)))</f>
        <v/>
      </c>
      <c r="DV175" s="369" t="str">
        <f ca="1">+IF(OFFSET('Hygiene Data'!$F$12,0,10*ROW('Hygiene Data'!F169))="","",OFFSET('Hygiene Data'!$F$12,0,10*ROW('Hygiene Data'!F169)))</f>
        <v/>
      </c>
      <c r="DW175" s="369" t="str">
        <f ca="1">+IF(OFFSET('Hygiene Data'!$F$13,0,10*ROW('Hygiene Data'!F169))="","",OFFSET('Hygiene Data'!$F$13,0,10*ROW('Hygiene Data'!F169)))</f>
        <v/>
      </c>
      <c r="DX175" s="369" t="str">
        <f ca="1">+IF(OFFSET('Hygiene Data'!$G$11,0,10*ROW('Hygiene Data'!G169))="","",OFFSET('Hygiene Data'!$G$11,0,10*ROW('Hygiene Data'!G169)))</f>
        <v/>
      </c>
      <c r="DY175" s="369" t="str">
        <f ca="1">+IF(OFFSET('Hygiene Data'!$G$12,0,10*ROW('Hygiene Data'!G169))="","",OFFSET('Hygiene Data'!$G$12,0,10*ROW('Hygiene Data'!G169)))</f>
        <v/>
      </c>
      <c r="DZ175" s="369" t="str">
        <f ca="1">+IF(OFFSET('Hygiene Data'!$G$13,0,10*ROW('Hygiene Data'!G169))="","",OFFSET('Hygiene Data'!$G$13,0,10*ROW('Hygiene Data'!G169)))</f>
        <v/>
      </c>
      <c r="EA175" s="369" t="str">
        <f ca="1">+IF(OFFSET('Hygiene Data'!$H$11,0,10*ROW('Hygiene Data'!H169))="","",OFFSET('Hygiene Data'!$H$11,0,10*ROW('Hygiene Data'!H169)))</f>
        <v/>
      </c>
      <c r="EB175" s="369" t="str">
        <f ca="1">+IF(OFFSET('Hygiene Data'!$H$12,0,10*ROW('Hygiene Data'!H169))="","",OFFSET('Hygiene Data'!$H$12,0,10*ROW('Hygiene Data'!H169)))</f>
        <v/>
      </c>
      <c r="EC175" s="369" t="str">
        <f ca="1">+IF(OFFSET('Hygiene Data'!$H$13,0,10*ROW('Hygiene Data'!H169))="","",OFFSET('Hygiene Data'!$H$13,0,10*ROW('Hygiene Data'!H169)))</f>
        <v/>
      </c>
      <c r="ED175" s="369" t="str">
        <f ca="1">+IF(OFFSET('Hygiene Data'!$I$11,0,10*ROW('Hygiene Data'!I169))="","",OFFSET('Hygiene Data'!$I$11,0,10*ROW('Hygiene Data'!I169)))</f>
        <v/>
      </c>
      <c r="EE175" s="369" t="str">
        <f ca="1">+IF(OFFSET('Hygiene Data'!$I$12,0,10*ROW('Hygiene Data'!I169))="","",OFFSET('Hygiene Data'!$I$12,0,10*ROW('Hygiene Data'!I169)))</f>
        <v/>
      </c>
      <c r="EF175" s="369" t="str">
        <f ca="1">+IF(OFFSET('Hygiene Data'!$I$13,0,10*ROW('Hygiene Data'!I169))="","",OFFSET('Hygiene Data'!$I$13,0,10*ROW('Hygiene Data'!I169)))</f>
        <v/>
      </c>
    </row>
    <row r="176" spans="1:136" x14ac:dyDescent="0.25">
      <c r="A176" s="478" t="str">
        <f ca="1">+IF(OFFSET('Water Data'!$B$2,0,10*ROW('Water Data'!E170))="","",OFFSET('Water Data'!$B$2,0,10*ROW('Water Data'!E170)))</f>
        <v/>
      </c>
      <c r="B176" s="47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5" t="str">
        <f t="shared" ca="1" si="2"/>
        <v/>
      </c>
      <c r="D176" s="50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9" t="str">
        <f ca="1">+IF(OFFSET('Water Data'!$D$27,0,10*ROW('Water Data'!D170))="","",OFFSET('Water Data'!$D$27,0,10*ROW('Water Data'!D170)))</f>
        <v/>
      </c>
      <c r="BT176" s="369" t="str">
        <f ca="1">+IF(OFFSET('Water Data'!$D$28,0,10*ROW('Water Data'!D170))="","",OFFSET('Water Data'!$D$28,0,10*ROW('Water Data'!D170)))</f>
        <v/>
      </c>
      <c r="BU176" s="369" t="str">
        <f ca="1">+IF(OFFSET('Water Data'!$D$29,0,10*ROW('Water Data'!D170))="","",OFFSET('Water Data'!$D$29,0,10*ROW('Water Data'!D170)))</f>
        <v/>
      </c>
      <c r="BV176" s="369" t="str">
        <f ca="1">+IF(OFFSET('Water Data'!$E$27,0,10*ROW('Water Data'!E170))="","",OFFSET('Water Data'!$E$27,0,10*ROW('Water Data'!E170)))</f>
        <v/>
      </c>
      <c r="BW176" s="369" t="str">
        <f ca="1">+IF(OFFSET('Water Data'!$E$28,0,10*ROW('Water Data'!E170))="","",OFFSET('Water Data'!$E$28,0,10*ROW('Water Data'!E170)))</f>
        <v/>
      </c>
      <c r="BX176" s="369" t="str">
        <f ca="1">+IF(OFFSET('Water Data'!$E$29,0,10*ROW('Water Data'!E170))="","",OFFSET('Water Data'!$E$29,0,10*ROW('Water Data'!E170)))</f>
        <v/>
      </c>
      <c r="BY176" s="369" t="str">
        <f ca="1">+IF(OFFSET('Water Data'!$F$27,0,10*ROW('Water Data'!F170))="","",OFFSET('Water Data'!$F$27,0,10*ROW('Water Data'!F170)))</f>
        <v/>
      </c>
      <c r="BZ176" s="369" t="str">
        <f ca="1">+IF(OFFSET('Water Data'!$F$28,0,10*ROW('Water Data'!F170))="","",OFFSET('Water Data'!$F$28,0,10*ROW('Water Data'!F170)))</f>
        <v/>
      </c>
      <c r="CA176" s="369" t="str">
        <f ca="1">+IF(OFFSET('Water Data'!$F$29,0,10*ROW('Water Data'!F170))="","",OFFSET('Water Data'!$F$29,0,10*ROW('Water Data'!F170)))</f>
        <v/>
      </c>
      <c r="CB176" s="369" t="str">
        <f ca="1">+IF(OFFSET('Water Data'!$G$27,0,10*ROW('Water Data'!G170))="","",OFFSET('Water Data'!$G$27,0,10*ROW('Water Data'!G170)))</f>
        <v/>
      </c>
      <c r="CC176" s="369" t="str">
        <f ca="1">+IF(OFFSET('Water Data'!$G$28,0,10*ROW('Water Data'!G170))="","",OFFSET('Water Data'!$G$28,0,10*ROW('Water Data'!G170)))</f>
        <v/>
      </c>
      <c r="CD176" s="369" t="str">
        <f ca="1">+IF(OFFSET('Water Data'!$G$29,0,10*ROW('Water Data'!G170))="","",OFFSET('Water Data'!$G$29,0,10*ROW('Water Data'!G170)))</f>
        <v/>
      </c>
      <c r="CE176" s="369" t="str">
        <f ca="1">+IF(OFFSET('Water Data'!$H$27,0,10*ROW('Water Data'!H170))="","",OFFSET('Water Data'!$H$27,0,10*ROW('Water Data'!H170)))</f>
        <v/>
      </c>
      <c r="CF176" s="369" t="str">
        <f ca="1">+IF(OFFSET('Water Data'!$H$28,0,10*ROW('Water Data'!H170))="","",OFFSET('Water Data'!$H$28,0,10*ROW('Water Data'!H170)))</f>
        <v/>
      </c>
      <c r="CG176" s="369" t="str">
        <f ca="1">+IF(OFFSET('Water Data'!$H$29,0,10*ROW('Water Data'!H170))="","",OFFSET('Water Data'!$H$29,0,10*ROW('Water Data'!H170)))</f>
        <v/>
      </c>
      <c r="CH176" s="369" t="str">
        <f ca="1">+IF(OFFSET('Water Data'!$I$27,0,10*ROW('Water Data'!I170))="","",OFFSET('Water Data'!$I$27,0,10*ROW('Water Data'!I170)))</f>
        <v/>
      </c>
      <c r="CI176" s="369" t="str">
        <f ca="1">+IF(OFFSET('Water Data'!$I$28,0,10*ROW('Water Data'!I170))="","",OFFSET('Water Data'!$I$28,0,10*ROW('Water Data'!I170)))</f>
        <v/>
      </c>
      <c r="CJ176" s="369" t="str">
        <f ca="1">+IF(OFFSET('Water Data'!$I$29,0,10*ROW('Water Data'!I170))="","",OFFSET('Water Data'!$I$29,0,10*ROW('Water Data'!I170)))</f>
        <v/>
      </c>
      <c r="CK176" s="369" t="str">
        <f ca="1">+IF(OFFSET('Sanitation Data'!$D$28,0,10*ROW('Sanitation Data'!D170))="","",OFFSET('Sanitation Data'!$D$28,0,10*ROW('Sanitation Data'!D170)))</f>
        <v/>
      </c>
      <c r="CL176" s="369" t="str">
        <f ca="1">+IF(OFFSET('Sanitation Data'!$D$29,0,10*ROW('Sanitation Data'!D170))="","",OFFSET('Sanitation Data'!$D$29,0,10*ROW('Sanitation Data'!D170)))</f>
        <v/>
      </c>
      <c r="CM176" s="369" t="str">
        <f ca="1">+IF(OFFSET('Sanitation Data'!$D$30,0,10*ROW('Sanitation Data'!D170))="","",OFFSET('Sanitation Data'!$D$30,0,10*ROW('Sanitation Data'!D170)))</f>
        <v/>
      </c>
      <c r="CN176" s="369" t="str">
        <f ca="1">+IF(OFFSET('Sanitation Data'!$D$31,0,10*ROW('Sanitation Data'!D170))="","",OFFSET('Sanitation Data'!$D$31,0,10*ROW('Sanitation Data'!D170)))</f>
        <v/>
      </c>
      <c r="CO176" s="369" t="str">
        <f ca="1">+IF(OFFSET('Sanitation Data'!$D$32,0,10*ROW('Sanitation Data'!D170))="","",OFFSET('Sanitation Data'!$D$32,0,10*ROW('Sanitation Data'!D170)))</f>
        <v/>
      </c>
      <c r="CP176" s="369" t="str">
        <f ca="1">+IF(OFFSET('Sanitation Data'!$E$28,0,10*ROW('Sanitation Data'!E170))="","",OFFSET('Sanitation Data'!$E$28,0,10*ROW('Sanitation Data'!E170)))</f>
        <v/>
      </c>
      <c r="CQ176" s="369" t="str">
        <f ca="1">+IF(OFFSET('Sanitation Data'!$E$29,0,10*ROW('Sanitation Data'!E170))="","",OFFSET('Sanitation Data'!$E$29,0,10*ROW('Sanitation Data'!E170)))</f>
        <v/>
      </c>
      <c r="CR176" s="369" t="str">
        <f ca="1">+IF(OFFSET('Sanitation Data'!$E$30,0,10*ROW('Sanitation Data'!E170))="","",OFFSET('Sanitation Data'!$E$30,0,10*ROW('Sanitation Data'!E170)))</f>
        <v/>
      </c>
      <c r="CS176" s="369" t="str">
        <f ca="1">+IF(OFFSET('Sanitation Data'!$E$31,0,10*ROW('Sanitation Data'!E170))="","",OFFSET('Sanitation Data'!$E$31,0,10*ROW('Sanitation Data'!E170)))</f>
        <v/>
      </c>
      <c r="CT176" s="369" t="str">
        <f ca="1">+IF(OFFSET('Sanitation Data'!$E$32,0,10*ROW('Sanitation Data'!E170))="","",OFFSET('Sanitation Data'!$E$32,0,10*ROW('Sanitation Data'!E170)))</f>
        <v/>
      </c>
      <c r="CU176" s="369" t="str">
        <f ca="1">+IF(OFFSET('Sanitation Data'!$F$28,0,10*ROW('Sanitation Data'!F170))="","",OFFSET('Sanitation Data'!$F$28,0,10*ROW('Sanitation Data'!F170)))</f>
        <v/>
      </c>
      <c r="CV176" s="369" t="str">
        <f ca="1">+IF(OFFSET('Sanitation Data'!$F$29,0,10*ROW('Sanitation Data'!F170))="","",OFFSET('Sanitation Data'!$F$29,0,10*ROW('Sanitation Data'!F170)))</f>
        <v/>
      </c>
      <c r="CW176" s="369" t="str">
        <f ca="1">+IF(OFFSET('Sanitation Data'!$F$30,0,10*ROW('Sanitation Data'!F170))="","",OFFSET('Sanitation Data'!$F$30,0,10*ROW('Sanitation Data'!F170)))</f>
        <v/>
      </c>
      <c r="CX176" s="369" t="str">
        <f ca="1">+IF(OFFSET('Sanitation Data'!$F$31,0,10*ROW('Sanitation Data'!F170))="","",OFFSET('Sanitation Data'!$F$31,0,10*ROW('Sanitation Data'!F170)))</f>
        <v/>
      </c>
      <c r="CY176" s="369" t="str">
        <f ca="1">+IF(OFFSET('Sanitation Data'!$F$32,0,10*ROW('Sanitation Data'!F170))="","",OFFSET('Sanitation Data'!$F$32,0,10*ROW('Sanitation Data'!F170)))</f>
        <v/>
      </c>
      <c r="CZ176" s="369" t="str">
        <f ca="1">+IF(OFFSET('Sanitation Data'!$G$28,0,10*ROW('Sanitation Data'!G170))="","",OFFSET('Sanitation Data'!$G$28,0,10*ROW('Sanitation Data'!G170)))</f>
        <v/>
      </c>
      <c r="DA176" s="369" t="str">
        <f ca="1">+IF(OFFSET('Sanitation Data'!$G$29,0,10*ROW('Sanitation Data'!G170))="","",OFFSET('Sanitation Data'!$G$29,0,10*ROW('Sanitation Data'!G170)))</f>
        <v/>
      </c>
      <c r="DB176" s="369" t="str">
        <f ca="1">+IF(OFFSET('Sanitation Data'!$G$30,0,10*ROW('Sanitation Data'!G170))="","",OFFSET('Sanitation Data'!$G$30,0,10*ROW('Sanitation Data'!G170)))</f>
        <v/>
      </c>
      <c r="DC176" s="369" t="str">
        <f ca="1">+IF(OFFSET('Sanitation Data'!$G$31,0,10*ROW('Sanitation Data'!G170))="","",OFFSET('Sanitation Data'!$G$31,0,10*ROW('Sanitation Data'!G170)))</f>
        <v/>
      </c>
      <c r="DD176" s="369" t="str">
        <f ca="1">+IF(OFFSET('Sanitation Data'!$G$32,0,10*ROW('Sanitation Data'!G170))="","",OFFSET('Sanitation Data'!$G$32,0,10*ROW('Sanitation Data'!G170)))</f>
        <v/>
      </c>
      <c r="DE176" s="369" t="str">
        <f ca="1">+IF(OFFSET('Sanitation Data'!$H$28,0,10*ROW('Sanitation Data'!H170))="","",OFFSET('Sanitation Data'!$H$28,0,10*ROW('Sanitation Data'!H170)))</f>
        <v/>
      </c>
      <c r="DF176" s="369" t="str">
        <f ca="1">+IF(OFFSET('Sanitation Data'!$H$29,0,10*ROW('Sanitation Data'!H170))="","",OFFSET('Sanitation Data'!$H$29,0,10*ROW('Sanitation Data'!H170)))</f>
        <v/>
      </c>
      <c r="DG176" s="369" t="str">
        <f ca="1">+IF(OFFSET('Sanitation Data'!$H$30,0,10*ROW('Sanitation Data'!H170))="","",OFFSET('Sanitation Data'!$H$30,0,10*ROW('Sanitation Data'!H170)))</f>
        <v/>
      </c>
      <c r="DH176" s="369" t="str">
        <f ca="1">+IF(OFFSET('Sanitation Data'!$H$31,0,10*ROW('Sanitation Data'!H170))="","",OFFSET('Sanitation Data'!$H$31,0,10*ROW('Sanitation Data'!H170)))</f>
        <v/>
      </c>
      <c r="DI176" s="369" t="str">
        <f ca="1">+IF(OFFSET('Sanitation Data'!$H$32,0,10*ROW('Sanitation Data'!H170))="","",OFFSET('Sanitation Data'!$H$32,0,10*ROW('Sanitation Data'!H170)))</f>
        <v/>
      </c>
      <c r="DJ176" s="369" t="str">
        <f ca="1">+IF(OFFSET('Sanitation Data'!$I$28,0,10*ROW('Sanitation Data'!I170))="","",OFFSET('Sanitation Data'!$I$28,0,10*ROW('Sanitation Data'!I170)))</f>
        <v/>
      </c>
      <c r="DK176" s="369" t="str">
        <f ca="1">+IF(OFFSET('Sanitation Data'!$I$29,0,10*ROW('Sanitation Data'!I170))="","",OFFSET('Sanitation Data'!$I$29,0,10*ROW('Sanitation Data'!I170)))</f>
        <v/>
      </c>
      <c r="DL176" s="369" t="str">
        <f ca="1">+IF(OFFSET('Sanitation Data'!$I$30,0,10*ROW('Sanitation Data'!I170))="","",OFFSET('Sanitation Data'!$I$30,0,10*ROW('Sanitation Data'!I170)))</f>
        <v/>
      </c>
      <c r="DM176" s="369" t="str">
        <f ca="1">+IF(OFFSET('Sanitation Data'!$I$31,0,10*ROW('Sanitation Data'!I170))="","",OFFSET('Sanitation Data'!$I$31,0,10*ROW('Sanitation Data'!I170)))</f>
        <v/>
      </c>
      <c r="DN176" s="369" t="str">
        <f ca="1">+IF(OFFSET('Sanitation Data'!$I$32,0,10*ROW('Sanitation Data'!I170))="","",OFFSET('Sanitation Data'!$I$32,0,10*ROW('Sanitation Data'!I170)))</f>
        <v/>
      </c>
      <c r="DO176" s="369" t="str">
        <f ca="1">+IF(OFFSET('Hygiene Data'!$D$11,0,10*ROW('Hygiene Data'!D170))="","",OFFSET('Hygiene Data'!$D$11,0,10*ROW('Hygiene Data'!D170)))</f>
        <v/>
      </c>
      <c r="DP176" s="369" t="str">
        <f ca="1">+IF(OFFSET('Hygiene Data'!$D$12,0,10*ROW('Hygiene Data'!D170))="","",OFFSET('Hygiene Data'!$D$12,0,10*ROW('Hygiene Data'!D170)))</f>
        <v/>
      </c>
      <c r="DQ176" s="369" t="str">
        <f ca="1">+IF(OFFSET('Hygiene Data'!$D$13,0,10*ROW('Hygiene Data'!D170))="","",OFFSET('Hygiene Data'!$D$13,0,10*ROW('Hygiene Data'!D170)))</f>
        <v/>
      </c>
      <c r="DR176" s="369" t="str">
        <f ca="1">+IF(OFFSET('Hygiene Data'!$E$11,0,10*ROW('Hygiene Data'!E170))="","",OFFSET('Hygiene Data'!$E$11,0,10*ROW('Hygiene Data'!E170)))</f>
        <v/>
      </c>
      <c r="DS176" s="369" t="str">
        <f ca="1">+IF(OFFSET('Hygiene Data'!$E$12,0,10*ROW('Hygiene Data'!E170))="","",OFFSET('Hygiene Data'!$E$12,0,10*ROW('Hygiene Data'!E170)))</f>
        <v/>
      </c>
      <c r="DT176" s="369" t="str">
        <f ca="1">+IF(OFFSET('Hygiene Data'!$E$13,0,10*ROW('Hygiene Data'!E170))="","",OFFSET('Hygiene Data'!$E$13,0,10*ROW('Hygiene Data'!E170)))</f>
        <v/>
      </c>
      <c r="DU176" s="369" t="str">
        <f ca="1">+IF(OFFSET('Hygiene Data'!$F$11,0,10*ROW('Hygiene Data'!F170))="","",OFFSET('Hygiene Data'!$F$11,0,10*ROW('Hygiene Data'!F170)))</f>
        <v/>
      </c>
      <c r="DV176" s="369" t="str">
        <f ca="1">+IF(OFFSET('Hygiene Data'!$F$12,0,10*ROW('Hygiene Data'!F170))="","",OFFSET('Hygiene Data'!$F$12,0,10*ROW('Hygiene Data'!F170)))</f>
        <v/>
      </c>
      <c r="DW176" s="369" t="str">
        <f ca="1">+IF(OFFSET('Hygiene Data'!$F$13,0,10*ROW('Hygiene Data'!F170))="","",OFFSET('Hygiene Data'!$F$13,0,10*ROW('Hygiene Data'!F170)))</f>
        <v/>
      </c>
      <c r="DX176" s="369" t="str">
        <f ca="1">+IF(OFFSET('Hygiene Data'!$G$11,0,10*ROW('Hygiene Data'!G170))="","",OFFSET('Hygiene Data'!$G$11,0,10*ROW('Hygiene Data'!G170)))</f>
        <v/>
      </c>
      <c r="DY176" s="369" t="str">
        <f ca="1">+IF(OFFSET('Hygiene Data'!$G$12,0,10*ROW('Hygiene Data'!G170))="","",OFFSET('Hygiene Data'!$G$12,0,10*ROW('Hygiene Data'!G170)))</f>
        <v/>
      </c>
      <c r="DZ176" s="369" t="str">
        <f ca="1">+IF(OFFSET('Hygiene Data'!$G$13,0,10*ROW('Hygiene Data'!G170))="","",OFFSET('Hygiene Data'!$G$13,0,10*ROW('Hygiene Data'!G170)))</f>
        <v/>
      </c>
      <c r="EA176" s="369" t="str">
        <f ca="1">+IF(OFFSET('Hygiene Data'!$H$11,0,10*ROW('Hygiene Data'!H170))="","",OFFSET('Hygiene Data'!$H$11,0,10*ROW('Hygiene Data'!H170)))</f>
        <v/>
      </c>
      <c r="EB176" s="369" t="str">
        <f ca="1">+IF(OFFSET('Hygiene Data'!$H$12,0,10*ROW('Hygiene Data'!H170))="","",OFFSET('Hygiene Data'!$H$12,0,10*ROW('Hygiene Data'!H170)))</f>
        <v/>
      </c>
      <c r="EC176" s="369" t="str">
        <f ca="1">+IF(OFFSET('Hygiene Data'!$H$13,0,10*ROW('Hygiene Data'!H170))="","",OFFSET('Hygiene Data'!$H$13,0,10*ROW('Hygiene Data'!H170)))</f>
        <v/>
      </c>
      <c r="ED176" s="369" t="str">
        <f ca="1">+IF(OFFSET('Hygiene Data'!$I$11,0,10*ROW('Hygiene Data'!I170))="","",OFFSET('Hygiene Data'!$I$11,0,10*ROW('Hygiene Data'!I170)))</f>
        <v/>
      </c>
      <c r="EE176" s="369" t="str">
        <f ca="1">+IF(OFFSET('Hygiene Data'!$I$12,0,10*ROW('Hygiene Data'!I170))="","",OFFSET('Hygiene Data'!$I$12,0,10*ROW('Hygiene Data'!I170)))</f>
        <v/>
      </c>
      <c r="EF176" s="369" t="str">
        <f ca="1">+IF(OFFSET('Hygiene Data'!$I$13,0,10*ROW('Hygiene Data'!I170))="","",OFFSET('Hygiene Data'!$I$13,0,10*ROW('Hygiene Data'!I170)))</f>
        <v/>
      </c>
    </row>
    <row r="177" spans="1:136" x14ac:dyDescent="0.25">
      <c r="A177" s="478" t="str">
        <f ca="1">+IF(OFFSET('Water Data'!$B$2,0,10*ROW('Water Data'!E171))="","",OFFSET('Water Data'!$B$2,0,10*ROW('Water Data'!E171)))</f>
        <v/>
      </c>
      <c r="B177" s="47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5" t="str">
        <f t="shared" ca="1" si="2"/>
        <v/>
      </c>
      <c r="D177" s="50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9" t="str">
        <f ca="1">+IF(OFFSET('Water Data'!$D$27,0,10*ROW('Water Data'!D171))="","",OFFSET('Water Data'!$D$27,0,10*ROW('Water Data'!D171)))</f>
        <v/>
      </c>
      <c r="BT177" s="369" t="str">
        <f ca="1">+IF(OFFSET('Water Data'!$D$28,0,10*ROW('Water Data'!D171))="","",OFFSET('Water Data'!$D$28,0,10*ROW('Water Data'!D171)))</f>
        <v/>
      </c>
      <c r="BU177" s="369" t="str">
        <f ca="1">+IF(OFFSET('Water Data'!$D$29,0,10*ROW('Water Data'!D171))="","",OFFSET('Water Data'!$D$29,0,10*ROW('Water Data'!D171)))</f>
        <v/>
      </c>
      <c r="BV177" s="369" t="str">
        <f ca="1">+IF(OFFSET('Water Data'!$E$27,0,10*ROW('Water Data'!E171))="","",OFFSET('Water Data'!$E$27,0,10*ROW('Water Data'!E171)))</f>
        <v/>
      </c>
      <c r="BW177" s="369" t="str">
        <f ca="1">+IF(OFFSET('Water Data'!$E$28,0,10*ROW('Water Data'!E171))="","",OFFSET('Water Data'!$E$28,0,10*ROW('Water Data'!E171)))</f>
        <v/>
      </c>
      <c r="BX177" s="369" t="str">
        <f ca="1">+IF(OFFSET('Water Data'!$E$29,0,10*ROW('Water Data'!E171))="","",OFFSET('Water Data'!$E$29,0,10*ROW('Water Data'!E171)))</f>
        <v/>
      </c>
      <c r="BY177" s="369" t="str">
        <f ca="1">+IF(OFFSET('Water Data'!$F$27,0,10*ROW('Water Data'!F171))="","",OFFSET('Water Data'!$F$27,0,10*ROW('Water Data'!F171)))</f>
        <v/>
      </c>
      <c r="BZ177" s="369" t="str">
        <f ca="1">+IF(OFFSET('Water Data'!$F$28,0,10*ROW('Water Data'!F171))="","",OFFSET('Water Data'!$F$28,0,10*ROW('Water Data'!F171)))</f>
        <v/>
      </c>
      <c r="CA177" s="369" t="str">
        <f ca="1">+IF(OFFSET('Water Data'!$F$29,0,10*ROW('Water Data'!F171))="","",OFFSET('Water Data'!$F$29,0,10*ROW('Water Data'!F171)))</f>
        <v/>
      </c>
      <c r="CB177" s="369" t="str">
        <f ca="1">+IF(OFFSET('Water Data'!$G$27,0,10*ROW('Water Data'!G171))="","",OFFSET('Water Data'!$G$27,0,10*ROW('Water Data'!G171)))</f>
        <v/>
      </c>
      <c r="CC177" s="369" t="str">
        <f ca="1">+IF(OFFSET('Water Data'!$G$28,0,10*ROW('Water Data'!G171))="","",OFFSET('Water Data'!$G$28,0,10*ROW('Water Data'!G171)))</f>
        <v/>
      </c>
      <c r="CD177" s="369" t="str">
        <f ca="1">+IF(OFFSET('Water Data'!$G$29,0,10*ROW('Water Data'!G171))="","",OFFSET('Water Data'!$G$29,0,10*ROW('Water Data'!G171)))</f>
        <v/>
      </c>
      <c r="CE177" s="369" t="str">
        <f ca="1">+IF(OFFSET('Water Data'!$H$27,0,10*ROW('Water Data'!H171))="","",OFFSET('Water Data'!$H$27,0,10*ROW('Water Data'!H171)))</f>
        <v/>
      </c>
      <c r="CF177" s="369" t="str">
        <f ca="1">+IF(OFFSET('Water Data'!$H$28,0,10*ROW('Water Data'!H171))="","",OFFSET('Water Data'!$H$28,0,10*ROW('Water Data'!H171)))</f>
        <v/>
      </c>
      <c r="CG177" s="369" t="str">
        <f ca="1">+IF(OFFSET('Water Data'!$H$29,0,10*ROW('Water Data'!H171))="","",OFFSET('Water Data'!$H$29,0,10*ROW('Water Data'!H171)))</f>
        <v/>
      </c>
      <c r="CH177" s="369" t="str">
        <f ca="1">+IF(OFFSET('Water Data'!$I$27,0,10*ROW('Water Data'!I171))="","",OFFSET('Water Data'!$I$27,0,10*ROW('Water Data'!I171)))</f>
        <v/>
      </c>
      <c r="CI177" s="369" t="str">
        <f ca="1">+IF(OFFSET('Water Data'!$I$28,0,10*ROW('Water Data'!I171))="","",OFFSET('Water Data'!$I$28,0,10*ROW('Water Data'!I171)))</f>
        <v/>
      </c>
      <c r="CJ177" s="369" t="str">
        <f ca="1">+IF(OFFSET('Water Data'!$I$29,0,10*ROW('Water Data'!I171))="","",OFFSET('Water Data'!$I$29,0,10*ROW('Water Data'!I171)))</f>
        <v/>
      </c>
      <c r="CK177" s="369" t="str">
        <f ca="1">+IF(OFFSET('Sanitation Data'!$D$28,0,10*ROW('Sanitation Data'!D171))="","",OFFSET('Sanitation Data'!$D$28,0,10*ROW('Sanitation Data'!D171)))</f>
        <v/>
      </c>
      <c r="CL177" s="369" t="str">
        <f ca="1">+IF(OFFSET('Sanitation Data'!$D$29,0,10*ROW('Sanitation Data'!D171))="","",OFFSET('Sanitation Data'!$D$29,0,10*ROW('Sanitation Data'!D171)))</f>
        <v/>
      </c>
      <c r="CM177" s="369" t="str">
        <f ca="1">+IF(OFFSET('Sanitation Data'!$D$30,0,10*ROW('Sanitation Data'!D171))="","",OFFSET('Sanitation Data'!$D$30,0,10*ROW('Sanitation Data'!D171)))</f>
        <v/>
      </c>
      <c r="CN177" s="369" t="str">
        <f ca="1">+IF(OFFSET('Sanitation Data'!$D$31,0,10*ROW('Sanitation Data'!D171))="","",OFFSET('Sanitation Data'!$D$31,0,10*ROW('Sanitation Data'!D171)))</f>
        <v/>
      </c>
      <c r="CO177" s="369" t="str">
        <f ca="1">+IF(OFFSET('Sanitation Data'!$D$32,0,10*ROW('Sanitation Data'!D171))="","",OFFSET('Sanitation Data'!$D$32,0,10*ROW('Sanitation Data'!D171)))</f>
        <v/>
      </c>
      <c r="CP177" s="369" t="str">
        <f ca="1">+IF(OFFSET('Sanitation Data'!$E$28,0,10*ROW('Sanitation Data'!E171))="","",OFFSET('Sanitation Data'!$E$28,0,10*ROW('Sanitation Data'!E171)))</f>
        <v/>
      </c>
      <c r="CQ177" s="369" t="str">
        <f ca="1">+IF(OFFSET('Sanitation Data'!$E$29,0,10*ROW('Sanitation Data'!E171))="","",OFFSET('Sanitation Data'!$E$29,0,10*ROW('Sanitation Data'!E171)))</f>
        <v/>
      </c>
      <c r="CR177" s="369" t="str">
        <f ca="1">+IF(OFFSET('Sanitation Data'!$E$30,0,10*ROW('Sanitation Data'!E171))="","",OFFSET('Sanitation Data'!$E$30,0,10*ROW('Sanitation Data'!E171)))</f>
        <v/>
      </c>
      <c r="CS177" s="369" t="str">
        <f ca="1">+IF(OFFSET('Sanitation Data'!$E$31,0,10*ROW('Sanitation Data'!E171))="","",OFFSET('Sanitation Data'!$E$31,0,10*ROW('Sanitation Data'!E171)))</f>
        <v/>
      </c>
      <c r="CT177" s="369" t="str">
        <f ca="1">+IF(OFFSET('Sanitation Data'!$E$32,0,10*ROW('Sanitation Data'!E171))="","",OFFSET('Sanitation Data'!$E$32,0,10*ROW('Sanitation Data'!E171)))</f>
        <v/>
      </c>
      <c r="CU177" s="369" t="str">
        <f ca="1">+IF(OFFSET('Sanitation Data'!$F$28,0,10*ROW('Sanitation Data'!F171))="","",OFFSET('Sanitation Data'!$F$28,0,10*ROW('Sanitation Data'!F171)))</f>
        <v/>
      </c>
      <c r="CV177" s="369" t="str">
        <f ca="1">+IF(OFFSET('Sanitation Data'!$F$29,0,10*ROW('Sanitation Data'!F171))="","",OFFSET('Sanitation Data'!$F$29,0,10*ROW('Sanitation Data'!F171)))</f>
        <v/>
      </c>
      <c r="CW177" s="369" t="str">
        <f ca="1">+IF(OFFSET('Sanitation Data'!$F$30,0,10*ROW('Sanitation Data'!F171))="","",OFFSET('Sanitation Data'!$F$30,0,10*ROW('Sanitation Data'!F171)))</f>
        <v/>
      </c>
      <c r="CX177" s="369" t="str">
        <f ca="1">+IF(OFFSET('Sanitation Data'!$F$31,0,10*ROW('Sanitation Data'!F171))="","",OFFSET('Sanitation Data'!$F$31,0,10*ROW('Sanitation Data'!F171)))</f>
        <v/>
      </c>
      <c r="CY177" s="369" t="str">
        <f ca="1">+IF(OFFSET('Sanitation Data'!$F$32,0,10*ROW('Sanitation Data'!F171))="","",OFFSET('Sanitation Data'!$F$32,0,10*ROW('Sanitation Data'!F171)))</f>
        <v/>
      </c>
      <c r="CZ177" s="369" t="str">
        <f ca="1">+IF(OFFSET('Sanitation Data'!$G$28,0,10*ROW('Sanitation Data'!G171))="","",OFFSET('Sanitation Data'!$G$28,0,10*ROW('Sanitation Data'!G171)))</f>
        <v/>
      </c>
      <c r="DA177" s="369" t="str">
        <f ca="1">+IF(OFFSET('Sanitation Data'!$G$29,0,10*ROW('Sanitation Data'!G171))="","",OFFSET('Sanitation Data'!$G$29,0,10*ROW('Sanitation Data'!G171)))</f>
        <v/>
      </c>
      <c r="DB177" s="369" t="str">
        <f ca="1">+IF(OFFSET('Sanitation Data'!$G$30,0,10*ROW('Sanitation Data'!G171))="","",OFFSET('Sanitation Data'!$G$30,0,10*ROW('Sanitation Data'!G171)))</f>
        <v/>
      </c>
      <c r="DC177" s="369" t="str">
        <f ca="1">+IF(OFFSET('Sanitation Data'!$G$31,0,10*ROW('Sanitation Data'!G171))="","",OFFSET('Sanitation Data'!$G$31,0,10*ROW('Sanitation Data'!G171)))</f>
        <v/>
      </c>
      <c r="DD177" s="369" t="str">
        <f ca="1">+IF(OFFSET('Sanitation Data'!$G$32,0,10*ROW('Sanitation Data'!G171))="","",OFFSET('Sanitation Data'!$G$32,0,10*ROW('Sanitation Data'!G171)))</f>
        <v/>
      </c>
      <c r="DE177" s="369" t="str">
        <f ca="1">+IF(OFFSET('Sanitation Data'!$H$28,0,10*ROW('Sanitation Data'!H171))="","",OFFSET('Sanitation Data'!$H$28,0,10*ROW('Sanitation Data'!H171)))</f>
        <v/>
      </c>
      <c r="DF177" s="369" t="str">
        <f ca="1">+IF(OFFSET('Sanitation Data'!$H$29,0,10*ROW('Sanitation Data'!H171))="","",OFFSET('Sanitation Data'!$H$29,0,10*ROW('Sanitation Data'!H171)))</f>
        <v/>
      </c>
      <c r="DG177" s="369" t="str">
        <f ca="1">+IF(OFFSET('Sanitation Data'!$H$30,0,10*ROW('Sanitation Data'!H171))="","",OFFSET('Sanitation Data'!$H$30,0,10*ROW('Sanitation Data'!H171)))</f>
        <v/>
      </c>
      <c r="DH177" s="369" t="str">
        <f ca="1">+IF(OFFSET('Sanitation Data'!$H$31,0,10*ROW('Sanitation Data'!H171))="","",OFFSET('Sanitation Data'!$H$31,0,10*ROW('Sanitation Data'!H171)))</f>
        <v/>
      </c>
      <c r="DI177" s="369" t="str">
        <f ca="1">+IF(OFFSET('Sanitation Data'!$H$32,0,10*ROW('Sanitation Data'!H171))="","",OFFSET('Sanitation Data'!$H$32,0,10*ROW('Sanitation Data'!H171)))</f>
        <v/>
      </c>
      <c r="DJ177" s="369" t="str">
        <f ca="1">+IF(OFFSET('Sanitation Data'!$I$28,0,10*ROW('Sanitation Data'!I171))="","",OFFSET('Sanitation Data'!$I$28,0,10*ROW('Sanitation Data'!I171)))</f>
        <v/>
      </c>
      <c r="DK177" s="369" t="str">
        <f ca="1">+IF(OFFSET('Sanitation Data'!$I$29,0,10*ROW('Sanitation Data'!I171))="","",OFFSET('Sanitation Data'!$I$29,0,10*ROW('Sanitation Data'!I171)))</f>
        <v/>
      </c>
      <c r="DL177" s="369" t="str">
        <f ca="1">+IF(OFFSET('Sanitation Data'!$I$30,0,10*ROW('Sanitation Data'!I171))="","",OFFSET('Sanitation Data'!$I$30,0,10*ROW('Sanitation Data'!I171)))</f>
        <v/>
      </c>
      <c r="DM177" s="369" t="str">
        <f ca="1">+IF(OFFSET('Sanitation Data'!$I$31,0,10*ROW('Sanitation Data'!I171))="","",OFFSET('Sanitation Data'!$I$31,0,10*ROW('Sanitation Data'!I171)))</f>
        <v/>
      </c>
      <c r="DN177" s="369" t="str">
        <f ca="1">+IF(OFFSET('Sanitation Data'!$I$32,0,10*ROW('Sanitation Data'!I171))="","",OFFSET('Sanitation Data'!$I$32,0,10*ROW('Sanitation Data'!I171)))</f>
        <v/>
      </c>
      <c r="DO177" s="369" t="str">
        <f ca="1">+IF(OFFSET('Hygiene Data'!$D$11,0,10*ROW('Hygiene Data'!D171))="","",OFFSET('Hygiene Data'!$D$11,0,10*ROW('Hygiene Data'!D171)))</f>
        <v/>
      </c>
      <c r="DP177" s="369" t="str">
        <f ca="1">+IF(OFFSET('Hygiene Data'!$D$12,0,10*ROW('Hygiene Data'!D171))="","",OFFSET('Hygiene Data'!$D$12,0,10*ROW('Hygiene Data'!D171)))</f>
        <v/>
      </c>
      <c r="DQ177" s="369" t="str">
        <f ca="1">+IF(OFFSET('Hygiene Data'!$D$13,0,10*ROW('Hygiene Data'!D171))="","",OFFSET('Hygiene Data'!$D$13,0,10*ROW('Hygiene Data'!D171)))</f>
        <v/>
      </c>
      <c r="DR177" s="369" t="str">
        <f ca="1">+IF(OFFSET('Hygiene Data'!$E$11,0,10*ROW('Hygiene Data'!E171))="","",OFFSET('Hygiene Data'!$E$11,0,10*ROW('Hygiene Data'!E171)))</f>
        <v/>
      </c>
      <c r="DS177" s="369" t="str">
        <f ca="1">+IF(OFFSET('Hygiene Data'!$E$12,0,10*ROW('Hygiene Data'!E171))="","",OFFSET('Hygiene Data'!$E$12,0,10*ROW('Hygiene Data'!E171)))</f>
        <v/>
      </c>
      <c r="DT177" s="369" t="str">
        <f ca="1">+IF(OFFSET('Hygiene Data'!$E$13,0,10*ROW('Hygiene Data'!E171))="","",OFFSET('Hygiene Data'!$E$13,0,10*ROW('Hygiene Data'!E171)))</f>
        <v/>
      </c>
      <c r="DU177" s="369" t="str">
        <f ca="1">+IF(OFFSET('Hygiene Data'!$F$11,0,10*ROW('Hygiene Data'!F171))="","",OFFSET('Hygiene Data'!$F$11,0,10*ROW('Hygiene Data'!F171)))</f>
        <v/>
      </c>
      <c r="DV177" s="369" t="str">
        <f ca="1">+IF(OFFSET('Hygiene Data'!$F$12,0,10*ROW('Hygiene Data'!F171))="","",OFFSET('Hygiene Data'!$F$12,0,10*ROW('Hygiene Data'!F171)))</f>
        <v/>
      </c>
      <c r="DW177" s="369" t="str">
        <f ca="1">+IF(OFFSET('Hygiene Data'!$F$13,0,10*ROW('Hygiene Data'!F171))="","",OFFSET('Hygiene Data'!$F$13,0,10*ROW('Hygiene Data'!F171)))</f>
        <v/>
      </c>
      <c r="DX177" s="369" t="str">
        <f ca="1">+IF(OFFSET('Hygiene Data'!$G$11,0,10*ROW('Hygiene Data'!G171))="","",OFFSET('Hygiene Data'!$G$11,0,10*ROW('Hygiene Data'!G171)))</f>
        <v/>
      </c>
      <c r="DY177" s="369" t="str">
        <f ca="1">+IF(OFFSET('Hygiene Data'!$G$12,0,10*ROW('Hygiene Data'!G171))="","",OFFSET('Hygiene Data'!$G$12,0,10*ROW('Hygiene Data'!G171)))</f>
        <v/>
      </c>
      <c r="DZ177" s="369" t="str">
        <f ca="1">+IF(OFFSET('Hygiene Data'!$G$13,0,10*ROW('Hygiene Data'!G171))="","",OFFSET('Hygiene Data'!$G$13,0,10*ROW('Hygiene Data'!G171)))</f>
        <v/>
      </c>
      <c r="EA177" s="369" t="str">
        <f ca="1">+IF(OFFSET('Hygiene Data'!$H$11,0,10*ROW('Hygiene Data'!H171))="","",OFFSET('Hygiene Data'!$H$11,0,10*ROW('Hygiene Data'!H171)))</f>
        <v/>
      </c>
      <c r="EB177" s="369" t="str">
        <f ca="1">+IF(OFFSET('Hygiene Data'!$H$12,0,10*ROW('Hygiene Data'!H171))="","",OFFSET('Hygiene Data'!$H$12,0,10*ROW('Hygiene Data'!H171)))</f>
        <v/>
      </c>
      <c r="EC177" s="369" t="str">
        <f ca="1">+IF(OFFSET('Hygiene Data'!$H$13,0,10*ROW('Hygiene Data'!H171))="","",OFFSET('Hygiene Data'!$H$13,0,10*ROW('Hygiene Data'!H171)))</f>
        <v/>
      </c>
      <c r="ED177" s="369" t="str">
        <f ca="1">+IF(OFFSET('Hygiene Data'!$I$11,0,10*ROW('Hygiene Data'!I171))="","",OFFSET('Hygiene Data'!$I$11,0,10*ROW('Hygiene Data'!I171)))</f>
        <v/>
      </c>
      <c r="EE177" s="369" t="str">
        <f ca="1">+IF(OFFSET('Hygiene Data'!$I$12,0,10*ROW('Hygiene Data'!I171))="","",OFFSET('Hygiene Data'!$I$12,0,10*ROW('Hygiene Data'!I171)))</f>
        <v/>
      </c>
      <c r="EF177" s="369" t="str">
        <f ca="1">+IF(OFFSET('Hygiene Data'!$I$13,0,10*ROW('Hygiene Data'!I171))="","",OFFSET('Hygiene Data'!$I$13,0,10*ROW('Hygiene Data'!I171)))</f>
        <v/>
      </c>
    </row>
    <row r="178" spans="1:136" x14ac:dyDescent="0.25">
      <c r="A178" s="478" t="str">
        <f ca="1">+IF(OFFSET('Water Data'!$B$2,0,10*ROW('Water Data'!E172))="","",OFFSET('Water Data'!$B$2,0,10*ROW('Water Data'!E172)))</f>
        <v/>
      </c>
      <c r="B178" s="47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5" t="str">
        <f t="shared" ca="1" si="2"/>
        <v/>
      </c>
      <c r="D178" s="50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9" t="str">
        <f ca="1">+IF(OFFSET('Water Data'!$D$27,0,10*ROW('Water Data'!D172))="","",OFFSET('Water Data'!$D$27,0,10*ROW('Water Data'!D172)))</f>
        <v/>
      </c>
      <c r="BT178" s="369" t="str">
        <f ca="1">+IF(OFFSET('Water Data'!$D$28,0,10*ROW('Water Data'!D172))="","",OFFSET('Water Data'!$D$28,0,10*ROW('Water Data'!D172)))</f>
        <v/>
      </c>
      <c r="BU178" s="369" t="str">
        <f ca="1">+IF(OFFSET('Water Data'!$D$29,0,10*ROW('Water Data'!D172))="","",OFFSET('Water Data'!$D$29,0,10*ROW('Water Data'!D172)))</f>
        <v/>
      </c>
      <c r="BV178" s="369" t="str">
        <f ca="1">+IF(OFFSET('Water Data'!$E$27,0,10*ROW('Water Data'!E172))="","",OFFSET('Water Data'!$E$27,0,10*ROW('Water Data'!E172)))</f>
        <v/>
      </c>
      <c r="BW178" s="369" t="str">
        <f ca="1">+IF(OFFSET('Water Data'!$E$28,0,10*ROW('Water Data'!E172))="","",OFFSET('Water Data'!$E$28,0,10*ROW('Water Data'!E172)))</f>
        <v/>
      </c>
      <c r="BX178" s="369" t="str">
        <f ca="1">+IF(OFFSET('Water Data'!$E$29,0,10*ROW('Water Data'!E172))="","",OFFSET('Water Data'!$E$29,0,10*ROW('Water Data'!E172)))</f>
        <v/>
      </c>
      <c r="BY178" s="369" t="str">
        <f ca="1">+IF(OFFSET('Water Data'!$F$27,0,10*ROW('Water Data'!F172))="","",OFFSET('Water Data'!$F$27,0,10*ROW('Water Data'!F172)))</f>
        <v/>
      </c>
      <c r="BZ178" s="369" t="str">
        <f ca="1">+IF(OFFSET('Water Data'!$F$28,0,10*ROW('Water Data'!F172))="","",OFFSET('Water Data'!$F$28,0,10*ROW('Water Data'!F172)))</f>
        <v/>
      </c>
      <c r="CA178" s="369" t="str">
        <f ca="1">+IF(OFFSET('Water Data'!$F$29,0,10*ROW('Water Data'!F172))="","",OFFSET('Water Data'!$F$29,0,10*ROW('Water Data'!F172)))</f>
        <v/>
      </c>
      <c r="CB178" s="369" t="str">
        <f ca="1">+IF(OFFSET('Water Data'!$G$27,0,10*ROW('Water Data'!G172))="","",OFFSET('Water Data'!$G$27,0,10*ROW('Water Data'!G172)))</f>
        <v/>
      </c>
      <c r="CC178" s="369" t="str">
        <f ca="1">+IF(OFFSET('Water Data'!$G$28,0,10*ROW('Water Data'!G172))="","",OFFSET('Water Data'!$G$28,0,10*ROW('Water Data'!G172)))</f>
        <v/>
      </c>
      <c r="CD178" s="369" t="str">
        <f ca="1">+IF(OFFSET('Water Data'!$G$29,0,10*ROW('Water Data'!G172))="","",OFFSET('Water Data'!$G$29,0,10*ROW('Water Data'!G172)))</f>
        <v/>
      </c>
      <c r="CE178" s="369" t="str">
        <f ca="1">+IF(OFFSET('Water Data'!$H$27,0,10*ROW('Water Data'!H172))="","",OFFSET('Water Data'!$H$27,0,10*ROW('Water Data'!H172)))</f>
        <v/>
      </c>
      <c r="CF178" s="369" t="str">
        <f ca="1">+IF(OFFSET('Water Data'!$H$28,0,10*ROW('Water Data'!H172))="","",OFFSET('Water Data'!$H$28,0,10*ROW('Water Data'!H172)))</f>
        <v/>
      </c>
      <c r="CG178" s="369" t="str">
        <f ca="1">+IF(OFFSET('Water Data'!$H$29,0,10*ROW('Water Data'!H172))="","",OFFSET('Water Data'!$H$29,0,10*ROW('Water Data'!H172)))</f>
        <v/>
      </c>
      <c r="CH178" s="369" t="str">
        <f ca="1">+IF(OFFSET('Water Data'!$I$27,0,10*ROW('Water Data'!I172))="","",OFFSET('Water Data'!$I$27,0,10*ROW('Water Data'!I172)))</f>
        <v/>
      </c>
      <c r="CI178" s="369" t="str">
        <f ca="1">+IF(OFFSET('Water Data'!$I$28,0,10*ROW('Water Data'!I172))="","",OFFSET('Water Data'!$I$28,0,10*ROW('Water Data'!I172)))</f>
        <v/>
      </c>
      <c r="CJ178" s="369" t="str">
        <f ca="1">+IF(OFFSET('Water Data'!$I$29,0,10*ROW('Water Data'!I172))="","",OFFSET('Water Data'!$I$29,0,10*ROW('Water Data'!I172)))</f>
        <v/>
      </c>
      <c r="CK178" s="369" t="str">
        <f ca="1">+IF(OFFSET('Sanitation Data'!$D$28,0,10*ROW('Sanitation Data'!D172))="","",OFFSET('Sanitation Data'!$D$28,0,10*ROW('Sanitation Data'!D172)))</f>
        <v/>
      </c>
      <c r="CL178" s="369" t="str">
        <f ca="1">+IF(OFFSET('Sanitation Data'!$D$29,0,10*ROW('Sanitation Data'!D172))="","",OFFSET('Sanitation Data'!$D$29,0,10*ROW('Sanitation Data'!D172)))</f>
        <v/>
      </c>
      <c r="CM178" s="369" t="str">
        <f ca="1">+IF(OFFSET('Sanitation Data'!$D$30,0,10*ROW('Sanitation Data'!D172))="","",OFFSET('Sanitation Data'!$D$30,0,10*ROW('Sanitation Data'!D172)))</f>
        <v/>
      </c>
      <c r="CN178" s="369" t="str">
        <f ca="1">+IF(OFFSET('Sanitation Data'!$D$31,0,10*ROW('Sanitation Data'!D172))="","",OFFSET('Sanitation Data'!$D$31,0,10*ROW('Sanitation Data'!D172)))</f>
        <v/>
      </c>
      <c r="CO178" s="369" t="str">
        <f ca="1">+IF(OFFSET('Sanitation Data'!$D$32,0,10*ROW('Sanitation Data'!D172))="","",OFFSET('Sanitation Data'!$D$32,0,10*ROW('Sanitation Data'!D172)))</f>
        <v/>
      </c>
      <c r="CP178" s="369" t="str">
        <f ca="1">+IF(OFFSET('Sanitation Data'!$E$28,0,10*ROW('Sanitation Data'!E172))="","",OFFSET('Sanitation Data'!$E$28,0,10*ROW('Sanitation Data'!E172)))</f>
        <v/>
      </c>
      <c r="CQ178" s="369" t="str">
        <f ca="1">+IF(OFFSET('Sanitation Data'!$E$29,0,10*ROW('Sanitation Data'!E172))="","",OFFSET('Sanitation Data'!$E$29,0,10*ROW('Sanitation Data'!E172)))</f>
        <v/>
      </c>
      <c r="CR178" s="369" t="str">
        <f ca="1">+IF(OFFSET('Sanitation Data'!$E$30,0,10*ROW('Sanitation Data'!E172))="","",OFFSET('Sanitation Data'!$E$30,0,10*ROW('Sanitation Data'!E172)))</f>
        <v/>
      </c>
      <c r="CS178" s="369" t="str">
        <f ca="1">+IF(OFFSET('Sanitation Data'!$E$31,0,10*ROW('Sanitation Data'!E172))="","",OFFSET('Sanitation Data'!$E$31,0,10*ROW('Sanitation Data'!E172)))</f>
        <v/>
      </c>
      <c r="CT178" s="369" t="str">
        <f ca="1">+IF(OFFSET('Sanitation Data'!$E$32,0,10*ROW('Sanitation Data'!E172))="","",OFFSET('Sanitation Data'!$E$32,0,10*ROW('Sanitation Data'!E172)))</f>
        <v/>
      </c>
      <c r="CU178" s="369" t="str">
        <f ca="1">+IF(OFFSET('Sanitation Data'!$F$28,0,10*ROW('Sanitation Data'!F172))="","",OFFSET('Sanitation Data'!$F$28,0,10*ROW('Sanitation Data'!F172)))</f>
        <v/>
      </c>
      <c r="CV178" s="369" t="str">
        <f ca="1">+IF(OFFSET('Sanitation Data'!$F$29,0,10*ROW('Sanitation Data'!F172))="","",OFFSET('Sanitation Data'!$F$29,0,10*ROW('Sanitation Data'!F172)))</f>
        <v/>
      </c>
      <c r="CW178" s="369" t="str">
        <f ca="1">+IF(OFFSET('Sanitation Data'!$F$30,0,10*ROW('Sanitation Data'!F172))="","",OFFSET('Sanitation Data'!$F$30,0,10*ROW('Sanitation Data'!F172)))</f>
        <v/>
      </c>
      <c r="CX178" s="369" t="str">
        <f ca="1">+IF(OFFSET('Sanitation Data'!$F$31,0,10*ROW('Sanitation Data'!F172))="","",OFFSET('Sanitation Data'!$F$31,0,10*ROW('Sanitation Data'!F172)))</f>
        <v/>
      </c>
      <c r="CY178" s="369" t="str">
        <f ca="1">+IF(OFFSET('Sanitation Data'!$F$32,0,10*ROW('Sanitation Data'!F172))="","",OFFSET('Sanitation Data'!$F$32,0,10*ROW('Sanitation Data'!F172)))</f>
        <v/>
      </c>
      <c r="CZ178" s="369" t="str">
        <f ca="1">+IF(OFFSET('Sanitation Data'!$G$28,0,10*ROW('Sanitation Data'!G172))="","",OFFSET('Sanitation Data'!$G$28,0,10*ROW('Sanitation Data'!G172)))</f>
        <v/>
      </c>
      <c r="DA178" s="369" t="str">
        <f ca="1">+IF(OFFSET('Sanitation Data'!$G$29,0,10*ROW('Sanitation Data'!G172))="","",OFFSET('Sanitation Data'!$G$29,0,10*ROW('Sanitation Data'!G172)))</f>
        <v/>
      </c>
      <c r="DB178" s="369" t="str">
        <f ca="1">+IF(OFFSET('Sanitation Data'!$G$30,0,10*ROW('Sanitation Data'!G172))="","",OFFSET('Sanitation Data'!$G$30,0,10*ROW('Sanitation Data'!G172)))</f>
        <v/>
      </c>
      <c r="DC178" s="369" t="str">
        <f ca="1">+IF(OFFSET('Sanitation Data'!$G$31,0,10*ROW('Sanitation Data'!G172))="","",OFFSET('Sanitation Data'!$G$31,0,10*ROW('Sanitation Data'!G172)))</f>
        <v/>
      </c>
      <c r="DD178" s="369" t="str">
        <f ca="1">+IF(OFFSET('Sanitation Data'!$G$32,0,10*ROW('Sanitation Data'!G172))="","",OFFSET('Sanitation Data'!$G$32,0,10*ROW('Sanitation Data'!G172)))</f>
        <v/>
      </c>
      <c r="DE178" s="369" t="str">
        <f ca="1">+IF(OFFSET('Sanitation Data'!$H$28,0,10*ROW('Sanitation Data'!H172))="","",OFFSET('Sanitation Data'!$H$28,0,10*ROW('Sanitation Data'!H172)))</f>
        <v/>
      </c>
      <c r="DF178" s="369" t="str">
        <f ca="1">+IF(OFFSET('Sanitation Data'!$H$29,0,10*ROW('Sanitation Data'!H172))="","",OFFSET('Sanitation Data'!$H$29,0,10*ROW('Sanitation Data'!H172)))</f>
        <v/>
      </c>
      <c r="DG178" s="369" t="str">
        <f ca="1">+IF(OFFSET('Sanitation Data'!$H$30,0,10*ROW('Sanitation Data'!H172))="","",OFFSET('Sanitation Data'!$H$30,0,10*ROW('Sanitation Data'!H172)))</f>
        <v/>
      </c>
      <c r="DH178" s="369" t="str">
        <f ca="1">+IF(OFFSET('Sanitation Data'!$H$31,0,10*ROW('Sanitation Data'!H172))="","",OFFSET('Sanitation Data'!$H$31,0,10*ROW('Sanitation Data'!H172)))</f>
        <v/>
      </c>
      <c r="DI178" s="369" t="str">
        <f ca="1">+IF(OFFSET('Sanitation Data'!$H$32,0,10*ROW('Sanitation Data'!H172))="","",OFFSET('Sanitation Data'!$H$32,0,10*ROW('Sanitation Data'!H172)))</f>
        <v/>
      </c>
      <c r="DJ178" s="369" t="str">
        <f ca="1">+IF(OFFSET('Sanitation Data'!$I$28,0,10*ROW('Sanitation Data'!I172))="","",OFFSET('Sanitation Data'!$I$28,0,10*ROW('Sanitation Data'!I172)))</f>
        <v/>
      </c>
      <c r="DK178" s="369" t="str">
        <f ca="1">+IF(OFFSET('Sanitation Data'!$I$29,0,10*ROW('Sanitation Data'!I172))="","",OFFSET('Sanitation Data'!$I$29,0,10*ROW('Sanitation Data'!I172)))</f>
        <v/>
      </c>
      <c r="DL178" s="369" t="str">
        <f ca="1">+IF(OFFSET('Sanitation Data'!$I$30,0,10*ROW('Sanitation Data'!I172))="","",OFFSET('Sanitation Data'!$I$30,0,10*ROW('Sanitation Data'!I172)))</f>
        <v/>
      </c>
      <c r="DM178" s="369" t="str">
        <f ca="1">+IF(OFFSET('Sanitation Data'!$I$31,0,10*ROW('Sanitation Data'!I172))="","",OFFSET('Sanitation Data'!$I$31,0,10*ROW('Sanitation Data'!I172)))</f>
        <v/>
      </c>
      <c r="DN178" s="369" t="str">
        <f ca="1">+IF(OFFSET('Sanitation Data'!$I$32,0,10*ROW('Sanitation Data'!I172))="","",OFFSET('Sanitation Data'!$I$32,0,10*ROW('Sanitation Data'!I172)))</f>
        <v/>
      </c>
      <c r="DO178" s="369" t="str">
        <f ca="1">+IF(OFFSET('Hygiene Data'!$D$11,0,10*ROW('Hygiene Data'!D172))="","",OFFSET('Hygiene Data'!$D$11,0,10*ROW('Hygiene Data'!D172)))</f>
        <v/>
      </c>
      <c r="DP178" s="369" t="str">
        <f ca="1">+IF(OFFSET('Hygiene Data'!$D$12,0,10*ROW('Hygiene Data'!D172))="","",OFFSET('Hygiene Data'!$D$12,0,10*ROW('Hygiene Data'!D172)))</f>
        <v/>
      </c>
      <c r="DQ178" s="369" t="str">
        <f ca="1">+IF(OFFSET('Hygiene Data'!$D$13,0,10*ROW('Hygiene Data'!D172))="","",OFFSET('Hygiene Data'!$D$13,0,10*ROW('Hygiene Data'!D172)))</f>
        <v/>
      </c>
      <c r="DR178" s="369" t="str">
        <f ca="1">+IF(OFFSET('Hygiene Data'!$E$11,0,10*ROW('Hygiene Data'!E172))="","",OFFSET('Hygiene Data'!$E$11,0,10*ROW('Hygiene Data'!E172)))</f>
        <v/>
      </c>
      <c r="DS178" s="369" t="str">
        <f ca="1">+IF(OFFSET('Hygiene Data'!$E$12,0,10*ROW('Hygiene Data'!E172))="","",OFFSET('Hygiene Data'!$E$12,0,10*ROW('Hygiene Data'!E172)))</f>
        <v/>
      </c>
      <c r="DT178" s="369" t="str">
        <f ca="1">+IF(OFFSET('Hygiene Data'!$E$13,0,10*ROW('Hygiene Data'!E172))="","",OFFSET('Hygiene Data'!$E$13,0,10*ROW('Hygiene Data'!E172)))</f>
        <v/>
      </c>
      <c r="DU178" s="369" t="str">
        <f ca="1">+IF(OFFSET('Hygiene Data'!$F$11,0,10*ROW('Hygiene Data'!F172))="","",OFFSET('Hygiene Data'!$F$11,0,10*ROW('Hygiene Data'!F172)))</f>
        <v/>
      </c>
      <c r="DV178" s="369" t="str">
        <f ca="1">+IF(OFFSET('Hygiene Data'!$F$12,0,10*ROW('Hygiene Data'!F172))="","",OFFSET('Hygiene Data'!$F$12,0,10*ROW('Hygiene Data'!F172)))</f>
        <v/>
      </c>
      <c r="DW178" s="369" t="str">
        <f ca="1">+IF(OFFSET('Hygiene Data'!$F$13,0,10*ROW('Hygiene Data'!F172))="","",OFFSET('Hygiene Data'!$F$13,0,10*ROW('Hygiene Data'!F172)))</f>
        <v/>
      </c>
      <c r="DX178" s="369" t="str">
        <f ca="1">+IF(OFFSET('Hygiene Data'!$G$11,0,10*ROW('Hygiene Data'!G172))="","",OFFSET('Hygiene Data'!$G$11,0,10*ROW('Hygiene Data'!G172)))</f>
        <v/>
      </c>
      <c r="DY178" s="369" t="str">
        <f ca="1">+IF(OFFSET('Hygiene Data'!$G$12,0,10*ROW('Hygiene Data'!G172))="","",OFFSET('Hygiene Data'!$G$12,0,10*ROW('Hygiene Data'!G172)))</f>
        <v/>
      </c>
      <c r="DZ178" s="369" t="str">
        <f ca="1">+IF(OFFSET('Hygiene Data'!$G$13,0,10*ROW('Hygiene Data'!G172))="","",OFFSET('Hygiene Data'!$G$13,0,10*ROW('Hygiene Data'!G172)))</f>
        <v/>
      </c>
      <c r="EA178" s="369" t="str">
        <f ca="1">+IF(OFFSET('Hygiene Data'!$H$11,0,10*ROW('Hygiene Data'!H172))="","",OFFSET('Hygiene Data'!$H$11,0,10*ROW('Hygiene Data'!H172)))</f>
        <v/>
      </c>
      <c r="EB178" s="369" t="str">
        <f ca="1">+IF(OFFSET('Hygiene Data'!$H$12,0,10*ROW('Hygiene Data'!H172))="","",OFFSET('Hygiene Data'!$H$12,0,10*ROW('Hygiene Data'!H172)))</f>
        <v/>
      </c>
      <c r="EC178" s="369" t="str">
        <f ca="1">+IF(OFFSET('Hygiene Data'!$H$13,0,10*ROW('Hygiene Data'!H172))="","",OFFSET('Hygiene Data'!$H$13,0,10*ROW('Hygiene Data'!H172)))</f>
        <v/>
      </c>
      <c r="ED178" s="369" t="str">
        <f ca="1">+IF(OFFSET('Hygiene Data'!$I$11,0,10*ROW('Hygiene Data'!I172))="","",OFFSET('Hygiene Data'!$I$11,0,10*ROW('Hygiene Data'!I172)))</f>
        <v/>
      </c>
      <c r="EE178" s="369" t="str">
        <f ca="1">+IF(OFFSET('Hygiene Data'!$I$12,0,10*ROW('Hygiene Data'!I172))="","",OFFSET('Hygiene Data'!$I$12,0,10*ROW('Hygiene Data'!I172)))</f>
        <v/>
      </c>
      <c r="EF178" s="369" t="str">
        <f ca="1">+IF(OFFSET('Hygiene Data'!$I$13,0,10*ROW('Hygiene Data'!I172))="","",OFFSET('Hygiene Data'!$I$13,0,10*ROW('Hygiene Data'!I172)))</f>
        <v/>
      </c>
    </row>
    <row r="179" spans="1:136" x14ac:dyDescent="0.25">
      <c r="A179" s="478" t="str">
        <f ca="1">+IF(OFFSET('Water Data'!$B$2,0,10*ROW('Water Data'!E173))="","",OFFSET('Water Data'!$B$2,0,10*ROW('Water Data'!E173)))</f>
        <v/>
      </c>
      <c r="B179" s="47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5" t="str">
        <f t="shared" ca="1" si="2"/>
        <v/>
      </c>
      <c r="D179" s="50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9" t="str">
        <f ca="1">+IF(OFFSET('Water Data'!$D$27,0,10*ROW('Water Data'!D173))="","",OFFSET('Water Data'!$D$27,0,10*ROW('Water Data'!D173)))</f>
        <v/>
      </c>
      <c r="BT179" s="369" t="str">
        <f ca="1">+IF(OFFSET('Water Data'!$D$28,0,10*ROW('Water Data'!D173))="","",OFFSET('Water Data'!$D$28,0,10*ROW('Water Data'!D173)))</f>
        <v/>
      </c>
      <c r="BU179" s="369" t="str">
        <f ca="1">+IF(OFFSET('Water Data'!$D$29,0,10*ROW('Water Data'!D173))="","",OFFSET('Water Data'!$D$29,0,10*ROW('Water Data'!D173)))</f>
        <v/>
      </c>
      <c r="BV179" s="369" t="str">
        <f ca="1">+IF(OFFSET('Water Data'!$E$27,0,10*ROW('Water Data'!E173))="","",OFFSET('Water Data'!$E$27,0,10*ROW('Water Data'!E173)))</f>
        <v/>
      </c>
      <c r="BW179" s="369" t="str">
        <f ca="1">+IF(OFFSET('Water Data'!$E$28,0,10*ROW('Water Data'!E173))="","",OFFSET('Water Data'!$E$28,0,10*ROW('Water Data'!E173)))</f>
        <v/>
      </c>
      <c r="BX179" s="369" t="str">
        <f ca="1">+IF(OFFSET('Water Data'!$E$29,0,10*ROW('Water Data'!E173))="","",OFFSET('Water Data'!$E$29,0,10*ROW('Water Data'!E173)))</f>
        <v/>
      </c>
      <c r="BY179" s="369" t="str">
        <f ca="1">+IF(OFFSET('Water Data'!$F$27,0,10*ROW('Water Data'!F173))="","",OFFSET('Water Data'!$F$27,0,10*ROW('Water Data'!F173)))</f>
        <v/>
      </c>
      <c r="BZ179" s="369" t="str">
        <f ca="1">+IF(OFFSET('Water Data'!$F$28,0,10*ROW('Water Data'!F173))="","",OFFSET('Water Data'!$F$28,0,10*ROW('Water Data'!F173)))</f>
        <v/>
      </c>
      <c r="CA179" s="369" t="str">
        <f ca="1">+IF(OFFSET('Water Data'!$F$29,0,10*ROW('Water Data'!F173))="","",OFFSET('Water Data'!$F$29,0,10*ROW('Water Data'!F173)))</f>
        <v/>
      </c>
      <c r="CB179" s="369" t="str">
        <f ca="1">+IF(OFFSET('Water Data'!$G$27,0,10*ROW('Water Data'!G173))="","",OFFSET('Water Data'!$G$27,0,10*ROW('Water Data'!G173)))</f>
        <v/>
      </c>
      <c r="CC179" s="369" t="str">
        <f ca="1">+IF(OFFSET('Water Data'!$G$28,0,10*ROW('Water Data'!G173))="","",OFFSET('Water Data'!$G$28,0,10*ROW('Water Data'!G173)))</f>
        <v/>
      </c>
      <c r="CD179" s="369" t="str">
        <f ca="1">+IF(OFFSET('Water Data'!$G$29,0,10*ROW('Water Data'!G173))="","",OFFSET('Water Data'!$G$29,0,10*ROW('Water Data'!G173)))</f>
        <v/>
      </c>
      <c r="CE179" s="369" t="str">
        <f ca="1">+IF(OFFSET('Water Data'!$H$27,0,10*ROW('Water Data'!H173))="","",OFFSET('Water Data'!$H$27,0,10*ROW('Water Data'!H173)))</f>
        <v/>
      </c>
      <c r="CF179" s="369" t="str">
        <f ca="1">+IF(OFFSET('Water Data'!$H$28,0,10*ROW('Water Data'!H173))="","",OFFSET('Water Data'!$H$28,0,10*ROW('Water Data'!H173)))</f>
        <v/>
      </c>
      <c r="CG179" s="369" t="str">
        <f ca="1">+IF(OFFSET('Water Data'!$H$29,0,10*ROW('Water Data'!H173))="","",OFFSET('Water Data'!$H$29,0,10*ROW('Water Data'!H173)))</f>
        <v/>
      </c>
      <c r="CH179" s="369" t="str">
        <f ca="1">+IF(OFFSET('Water Data'!$I$27,0,10*ROW('Water Data'!I173))="","",OFFSET('Water Data'!$I$27,0,10*ROW('Water Data'!I173)))</f>
        <v/>
      </c>
      <c r="CI179" s="369" t="str">
        <f ca="1">+IF(OFFSET('Water Data'!$I$28,0,10*ROW('Water Data'!I173))="","",OFFSET('Water Data'!$I$28,0,10*ROW('Water Data'!I173)))</f>
        <v/>
      </c>
      <c r="CJ179" s="369" t="str">
        <f ca="1">+IF(OFFSET('Water Data'!$I$29,0,10*ROW('Water Data'!I173))="","",OFFSET('Water Data'!$I$29,0,10*ROW('Water Data'!I173)))</f>
        <v/>
      </c>
      <c r="CK179" s="369" t="str">
        <f ca="1">+IF(OFFSET('Sanitation Data'!$D$28,0,10*ROW('Sanitation Data'!D173))="","",OFFSET('Sanitation Data'!$D$28,0,10*ROW('Sanitation Data'!D173)))</f>
        <v/>
      </c>
      <c r="CL179" s="369" t="str">
        <f ca="1">+IF(OFFSET('Sanitation Data'!$D$29,0,10*ROW('Sanitation Data'!D173))="","",OFFSET('Sanitation Data'!$D$29,0,10*ROW('Sanitation Data'!D173)))</f>
        <v/>
      </c>
      <c r="CM179" s="369" t="str">
        <f ca="1">+IF(OFFSET('Sanitation Data'!$D$30,0,10*ROW('Sanitation Data'!D173))="","",OFFSET('Sanitation Data'!$D$30,0,10*ROW('Sanitation Data'!D173)))</f>
        <v/>
      </c>
      <c r="CN179" s="369" t="str">
        <f ca="1">+IF(OFFSET('Sanitation Data'!$D$31,0,10*ROW('Sanitation Data'!D173))="","",OFFSET('Sanitation Data'!$D$31,0,10*ROW('Sanitation Data'!D173)))</f>
        <v/>
      </c>
      <c r="CO179" s="369" t="str">
        <f ca="1">+IF(OFFSET('Sanitation Data'!$D$32,0,10*ROW('Sanitation Data'!D173))="","",OFFSET('Sanitation Data'!$D$32,0,10*ROW('Sanitation Data'!D173)))</f>
        <v/>
      </c>
      <c r="CP179" s="369" t="str">
        <f ca="1">+IF(OFFSET('Sanitation Data'!$E$28,0,10*ROW('Sanitation Data'!E173))="","",OFFSET('Sanitation Data'!$E$28,0,10*ROW('Sanitation Data'!E173)))</f>
        <v/>
      </c>
      <c r="CQ179" s="369" t="str">
        <f ca="1">+IF(OFFSET('Sanitation Data'!$E$29,0,10*ROW('Sanitation Data'!E173))="","",OFFSET('Sanitation Data'!$E$29,0,10*ROW('Sanitation Data'!E173)))</f>
        <v/>
      </c>
      <c r="CR179" s="369" t="str">
        <f ca="1">+IF(OFFSET('Sanitation Data'!$E$30,0,10*ROW('Sanitation Data'!E173))="","",OFFSET('Sanitation Data'!$E$30,0,10*ROW('Sanitation Data'!E173)))</f>
        <v/>
      </c>
      <c r="CS179" s="369" t="str">
        <f ca="1">+IF(OFFSET('Sanitation Data'!$E$31,0,10*ROW('Sanitation Data'!E173))="","",OFFSET('Sanitation Data'!$E$31,0,10*ROW('Sanitation Data'!E173)))</f>
        <v/>
      </c>
      <c r="CT179" s="369" t="str">
        <f ca="1">+IF(OFFSET('Sanitation Data'!$E$32,0,10*ROW('Sanitation Data'!E173))="","",OFFSET('Sanitation Data'!$E$32,0,10*ROW('Sanitation Data'!E173)))</f>
        <v/>
      </c>
      <c r="CU179" s="369" t="str">
        <f ca="1">+IF(OFFSET('Sanitation Data'!$F$28,0,10*ROW('Sanitation Data'!F173))="","",OFFSET('Sanitation Data'!$F$28,0,10*ROW('Sanitation Data'!F173)))</f>
        <v/>
      </c>
      <c r="CV179" s="369" t="str">
        <f ca="1">+IF(OFFSET('Sanitation Data'!$F$29,0,10*ROW('Sanitation Data'!F173))="","",OFFSET('Sanitation Data'!$F$29,0,10*ROW('Sanitation Data'!F173)))</f>
        <v/>
      </c>
      <c r="CW179" s="369" t="str">
        <f ca="1">+IF(OFFSET('Sanitation Data'!$F$30,0,10*ROW('Sanitation Data'!F173))="","",OFFSET('Sanitation Data'!$F$30,0,10*ROW('Sanitation Data'!F173)))</f>
        <v/>
      </c>
      <c r="CX179" s="369" t="str">
        <f ca="1">+IF(OFFSET('Sanitation Data'!$F$31,0,10*ROW('Sanitation Data'!F173))="","",OFFSET('Sanitation Data'!$F$31,0,10*ROW('Sanitation Data'!F173)))</f>
        <v/>
      </c>
      <c r="CY179" s="369" t="str">
        <f ca="1">+IF(OFFSET('Sanitation Data'!$F$32,0,10*ROW('Sanitation Data'!F173))="","",OFFSET('Sanitation Data'!$F$32,0,10*ROW('Sanitation Data'!F173)))</f>
        <v/>
      </c>
      <c r="CZ179" s="369" t="str">
        <f ca="1">+IF(OFFSET('Sanitation Data'!$G$28,0,10*ROW('Sanitation Data'!G173))="","",OFFSET('Sanitation Data'!$G$28,0,10*ROW('Sanitation Data'!G173)))</f>
        <v/>
      </c>
      <c r="DA179" s="369" t="str">
        <f ca="1">+IF(OFFSET('Sanitation Data'!$G$29,0,10*ROW('Sanitation Data'!G173))="","",OFFSET('Sanitation Data'!$G$29,0,10*ROW('Sanitation Data'!G173)))</f>
        <v/>
      </c>
      <c r="DB179" s="369" t="str">
        <f ca="1">+IF(OFFSET('Sanitation Data'!$G$30,0,10*ROW('Sanitation Data'!G173))="","",OFFSET('Sanitation Data'!$G$30,0,10*ROW('Sanitation Data'!G173)))</f>
        <v/>
      </c>
      <c r="DC179" s="369" t="str">
        <f ca="1">+IF(OFFSET('Sanitation Data'!$G$31,0,10*ROW('Sanitation Data'!G173))="","",OFFSET('Sanitation Data'!$G$31,0,10*ROW('Sanitation Data'!G173)))</f>
        <v/>
      </c>
      <c r="DD179" s="369" t="str">
        <f ca="1">+IF(OFFSET('Sanitation Data'!$G$32,0,10*ROW('Sanitation Data'!G173))="","",OFFSET('Sanitation Data'!$G$32,0,10*ROW('Sanitation Data'!G173)))</f>
        <v/>
      </c>
      <c r="DE179" s="369" t="str">
        <f ca="1">+IF(OFFSET('Sanitation Data'!$H$28,0,10*ROW('Sanitation Data'!H173))="","",OFFSET('Sanitation Data'!$H$28,0,10*ROW('Sanitation Data'!H173)))</f>
        <v/>
      </c>
      <c r="DF179" s="369" t="str">
        <f ca="1">+IF(OFFSET('Sanitation Data'!$H$29,0,10*ROW('Sanitation Data'!H173))="","",OFFSET('Sanitation Data'!$H$29,0,10*ROW('Sanitation Data'!H173)))</f>
        <v/>
      </c>
      <c r="DG179" s="369" t="str">
        <f ca="1">+IF(OFFSET('Sanitation Data'!$H$30,0,10*ROW('Sanitation Data'!H173))="","",OFFSET('Sanitation Data'!$H$30,0,10*ROW('Sanitation Data'!H173)))</f>
        <v/>
      </c>
      <c r="DH179" s="369" t="str">
        <f ca="1">+IF(OFFSET('Sanitation Data'!$H$31,0,10*ROW('Sanitation Data'!H173))="","",OFFSET('Sanitation Data'!$H$31,0,10*ROW('Sanitation Data'!H173)))</f>
        <v/>
      </c>
      <c r="DI179" s="369" t="str">
        <f ca="1">+IF(OFFSET('Sanitation Data'!$H$32,0,10*ROW('Sanitation Data'!H173))="","",OFFSET('Sanitation Data'!$H$32,0,10*ROW('Sanitation Data'!H173)))</f>
        <v/>
      </c>
      <c r="DJ179" s="369" t="str">
        <f ca="1">+IF(OFFSET('Sanitation Data'!$I$28,0,10*ROW('Sanitation Data'!I173))="","",OFFSET('Sanitation Data'!$I$28,0,10*ROW('Sanitation Data'!I173)))</f>
        <v/>
      </c>
      <c r="DK179" s="369" t="str">
        <f ca="1">+IF(OFFSET('Sanitation Data'!$I$29,0,10*ROW('Sanitation Data'!I173))="","",OFFSET('Sanitation Data'!$I$29,0,10*ROW('Sanitation Data'!I173)))</f>
        <v/>
      </c>
      <c r="DL179" s="369" t="str">
        <f ca="1">+IF(OFFSET('Sanitation Data'!$I$30,0,10*ROW('Sanitation Data'!I173))="","",OFFSET('Sanitation Data'!$I$30,0,10*ROW('Sanitation Data'!I173)))</f>
        <v/>
      </c>
      <c r="DM179" s="369" t="str">
        <f ca="1">+IF(OFFSET('Sanitation Data'!$I$31,0,10*ROW('Sanitation Data'!I173))="","",OFFSET('Sanitation Data'!$I$31,0,10*ROW('Sanitation Data'!I173)))</f>
        <v/>
      </c>
      <c r="DN179" s="369" t="str">
        <f ca="1">+IF(OFFSET('Sanitation Data'!$I$32,0,10*ROW('Sanitation Data'!I173))="","",OFFSET('Sanitation Data'!$I$32,0,10*ROW('Sanitation Data'!I173)))</f>
        <v/>
      </c>
      <c r="DO179" s="369" t="str">
        <f ca="1">+IF(OFFSET('Hygiene Data'!$D$11,0,10*ROW('Hygiene Data'!D173))="","",OFFSET('Hygiene Data'!$D$11,0,10*ROW('Hygiene Data'!D173)))</f>
        <v/>
      </c>
      <c r="DP179" s="369" t="str">
        <f ca="1">+IF(OFFSET('Hygiene Data'!$D$12,0,10*ROW('Hygiene Data'!D173))="","",OFFSET('Hygiene Data'!$D$12,0,10*ROW('Hygiene Data'!D173)))</f>
        <v/>
      </c>
      <c r="DQ179" s="369" t="str">
        <f ca="1">+IF(OFFSET('Hygiene Data'!$D$13,0,10*ROW('Hygiene Data'!D173))="","",OFFSET('Hygiene Data'!$D$13,0,10*ROW('Hygiene Data'!D173)))</f>
        <v/>
      </c>
      <c r="DR179" s="369" t="str">
        <f ca="1">+IF(OFFSET('Hygiene Data'!$E$11,0,10*ROW('Hygiene Data'!E173))="","",OFFSET('Hygiene Data'!$E$11,0,10*ROW('Hygiene Data'!E173)))</f>
        <v/>
      </c>
      <c r="DS179" s="369" t="str">
        <f ca="1">+IF(OFFSET('Hygiene Data'!$E$12,0,10*ROW('Hygiene Data'!E173))="","",OFFSET('Hygiene Data'!$E$12,0,10*ROW('Hygiene Data'!E173)))</f>
        <v/>
      </c>
      <c r="DT179" s="369" t="str">
        <f ca="1">+IF(OFFSET('Hygiene Data'!$E$13,0,10*ROW('Hygiene Data'!E173))="","",OFFSET('Hygiene Data'!$E$13,0,10*ROW('Hygiene Data'!E173)))</f>
        <v/>
      </c>
      <c r="DU179" s="369" t="str">
        <f ca="1">+IF(OFFSET('Hygiene Data'!$F$11,0,10*ROW('Hygiene Data'!F173))="","",OFFSET('Hygiene Data'!$F$11,0,10*ROW('Hygiene Data'!F173)))</f>
        <v/>
      </c>
      <c r="DV179" s="369" t="str">
        <f ca="1">+IF(OFFSET('Hygiene Data'!$F$12,0,10*ROW('Hygiene Data'!F173))="","",OFFSET('Hygiene Data'!$F$12,0,10*ROW('Hygiene Data'!F173)))</f>
        <v/>
      </c>
      <c r="DW179" s="369" t="str">
        <f ca="1">+IF(OFFSET('Hygiene Data'!$F$13,0,10*ROW('Hygiene Data'!F173))="","",OFFSET('Hygiene Data'!$F$13,0,10*ROW('Hygiene Data'!F173)))</f>
        <v/>
      </c>
      <c r="DX179" s="369" t="str">
        <f ca="1">+IF(OFFSET('Hygiene Data'!$G$11,0,10*ROW('Hygiene Data'!G173))="","",OFFSET('Hygiene Data'!$G$11,0,10*ROW('Hygiene Data'!G173)))</f>
        <v/>
      </c>
      <c r="DY179" s="369" t="str">
        <f ca="1">+IF(OFFSET('Hygiene Data'!$G$12,0,10*ROW('Hygiene Data'!G173))="","",OFFSET('Hygiene Data'!$G$12,0,10*ROW('Hygiene Data'!G173)))</f>
        <v/>
      </c>
      <c r="DZ179" s="369" t="str">
        <f ca="1">+IF(OFFSET('Hygiene Data'!$G$13,0,10*ROW('Hygiene Data'!G173))="","",OFFSET('Hygiene Data'!$G$13,0,10*ROW('Hygiene Data'!G173)))</f>
        <v/>
      </c>
      <c r="EA179" s="369" t="str">
        <f ca="1">+IF(OFFSET('Hygiene Data'!$H$11,0,10*ROW('Hygiene Data'!H173))="","",OFFSET('Hygiene Data'!$H$11,0,10*ROW('Hygiene Data'!H173)))</f>
        <v/>
      </c>
      <c r="EB179" s="369" t="str">
        <f ca="1">+IF(OFFSET('Hygiene Data'!$H$12,0,10*ROW('Hygiene Data'!H173))="","",OFFSET('Hygiene Data'!$H$12,0,10*ROW('Hygiene Data'!H173)))</f>
        <v/>
      </c>
      <c r="EC179" s="369" t="str">
        <f ca="1">+IF(OFFSET('Hygiene Data'!$H$13,0,10*ROW('Hygiene Data'!H173))="","",OFFSET('Hygiene Data'!$H$13,0,10*ROW('Hygiene Data'!H173)))</f>
        <v/>
      </c>
      <c r="ED179" s="369" t="str">
        <f ca="1">+IF(OFFSET('Hygiene Data'!$I$11,0,10*ROW('Hygiene Data'!I173))="","",OFFSET('Hygiene Data'!$I$11,0,10*ROW('Hygiene Data'!I173)))</f>
        <v/>
      </c>
      <c r="EE179" s="369" t="str">
        <f ca="1">+IF(OFFSET('Hygiene Data'!$I$12,0,10*ROW('Hygiene Data'!I173))="","",OFFSET('Hygiene Data'!$I$12,0,10*ROW('Hygiene Data'!I173)))</f>
        <v/>
      </c>
      <c r="EF179" s="369" t="str">
        <f ca="1">+IF(OFFSET('Hygiene Data'!$I$13,0,10*ROW('Hygiene Data'!I173))="","",OFFSET('Hygiene Data'!$I$13,0,10*ROW('Hygiene Data'!I173)))</f>
        <v/>
      </c>
    </row>
    <row r="180" spans="1:136" x14ac:dyDescent="0.25">
      <c r="A180" s="478" t="str">
        <f ca="1">+IF(OFFSET('Water Data'!$B$2,0,10*ROW('Water Data'!E174))="","",OFFSET('Water Data'!$B$2,0,10*ROW('Water Data'!E174)))</f>
        <v/>
      </c>
      <c r="B180" s="47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5" t="str">
        <f t="shared" ca="1" si="2"/>
        <v/>
      </c>
      <c r="D180" s="50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9" t="str">
        <f ca="1">+IF(OFFSET('Water Data'!$D$27,0,10*ROW('Water Data'!D174))="","",OFFSET('Water Data'!$D$27,0,10*ROW('Water Data'!D174)))</f>
        <v/>
      </c>
      <c r="BT180" s="369" t="str">
        <f ca="1">+IF(OFFSET('Water Data'!$D$28,0,10*ROW('Water Data'!D174))="","",OFFSET('Water Data'!$D$28,0,10*ROW('Water Data'!D174)))</f>
        <v/>
      </c>
      <c r="BU180" s="369" t="str">
        <f ca="1">+IF(OFFSET('Water Data'!$D$29,0,10*ROW('Water Data'!D174))="","",OFFSET('Water Data'!$D$29,0,10*ROW('Water Data'!D174)))</f>
        <v/>
      </c>
      <c r="BV180" s="369" t="str">
        <f ca="1">+IF(OFFSET('Water Data'!$E$27,0,10*ROW('Water Data'!E174))="","",OFFSET('Water Data'!$E$27,0,10*ROW('Water Data'!E174)))</f>
        <v/>
      </c>
      <c r="BW180" s="369" t="str">
        <f ca="1">+IF(OFFSET('Water Data'!$E$28,0,10*ROW('Water Data'!E174))="","",OFFSET('Water Data'!$E$28,0,10*ROW('Water Data'!E174)))</f>
        <v/>
      </c>
      <c r="BX180" s="369" t="str">
        <f ca="1">+IF(OFFSET('Water Data'!$E$29,0,10*ROW('Water Data'!E174))="","",OFFSET('Water Data'!$E$29,0,10*ROW('Water Data'!E174)))</f>
        <v/>
      </c>
      <c r="BY180" s="369" t="str">
        <f ca="1">+IF(OFFSET('Water Data'!$F$27,0,10*ROW('Water Data'!F174))="","",OFFSET('Water Data'!$F$27,0,10*ROW('Water Data'!F174)))</f>
        <v/>
      </c>
      <c r="BZ180" s="369" t="str">
        <f ca="1">+IF(OFFSET('Water Data'!$F$28,0,10*ROW('Water Data'!F174))="","",OFFSET('Water Data'!$F$28,0,10*ROW('Water Data'!F174)))</f>
        <v/>
      </c>
      <c r="CA180" s="369" t="str">
        <f ca="1">+IF(OFFSET('Water Data'!$F$29,0,10*ROW('Water Data'!F174))="","",OFFSET('Water Data'!$F$29,0,10*ROW('Water Data'!F174)))</f>
        <v/>
      </c>
      <c r="CB180" s="369" t="str">
        <f ca="1">+IF(OFFSET('Water Data'!$G$27,0,10*ROW('Water Data'!G174))="","",OFFSET('Water Data'!$G$27,0,10*ROW('Water Data'!G174)))</f>
        <v/>
      </c>
      <c r="CC180" s="369" t="str">
        <f ca="1">+IF(OFFSET('Water Data'!$G$28,0,10*ROW('Water Data'!G174))="","",OFFSET('Water Data'!$G$28,0,10*ROW('Water Data'!G174)))</f>
        <v/>
      </c>
      <c r="CD180" s="369" t="str">
        <f ca="1">+IF(OFFSET('Water Data'!$G$29,0,10*ROW('Water Data'!G174))="","",OFFSET('Water Data'!$G$29,0,10*ROW('Water Data'!G174)))</f>
        <v/>
      </c>
      <c r="CE180" s="369" t="str">
        <f ca="1">+IF(OFFSET('Water Data'!$H$27,0,10*ROW('Water Data'!H174))="","",OFFSET('Water Data'!$H$27,0,10*ROW('Water Data'!H174)))</f>
        <v/>
      </c>
      <c r="CF180" s="369" t="str">
        <f ca="1">+IF(OFFSET('Water Data'!$H$28,0,10*ROW('Water Data'!H174))="","",OFFSET('Water Data'!$H$28,0,10*ROW('Water Data'!H174)))</f>
        <v/>
      </c>
      <c r="CG180" s="369" t="str">
        <f ca="1">+IF(OFFSET('Water Data'!$H$29,0,10*ROW('Water Data'!H174))="","",OFFSET('Water Data'!$H$29,0,10*ROW('Water Data'!H174)))</f>
        <v/>
      </c>
      <c r="CH180" s="369" t="str">
        <f ca="1">+IF(OFFSET('Water Data'!$I$27,0,10*ROW('Water Data'!I174))="","",OFFSET('Water Data'!$I$27,0,10*ROW('Water Data'!I174)))</f>
        <v/>
      </c>
      <c r="CI180" s="369" t="str">
        <f ca="1">+IF(OFFSET('Water Data'!$I$28,0,10*ROW('Water Data'!I174))="","",OFFSET('Water Data'!$I$28,0,10*ROW('Water Data'!I174)))</f>
        <v/>
      </c>
      <c r="CJ180" s="369" t="str">
        <f ca="1">+IF(OFFSET('Water Data'!$I$29,0,10*ROW('Water Data'!I174))="","",OFFSET('Water Data'!$I$29,0,10*ROW('Water Data'!I174)))</f>
        <v/>
      </c>
      <c r="CK180" s="369" t="str">
        <f ca="1">+IF(OFFSET('Sanitation Data'!$D$28,0,10*ROW('Sanitation Data'!D174))="","",OFFSET('Sanitation Data'!$D$28,0,10*ROW('Sanitation Data'!D174)))</f>
        <v/>
      </c>
      <c r="CL180" s="369" t="str">
        <f ca="1">+IF(OFFSET('Sanitation Data'!$D$29,0,10*ROW('Sanitation Data'!D174))="","",OFFSET('Sanitation Data'!$D$29,0,10*ROW('Sanitation Data'!D174)))</f>
        <v/>
      </c>
      <c r="CM180" s="369" t="str">
        <f ca="1">+IF(OFFSET('Sanitation Data'!$D$30,0,10*ROW('Sanitation Data'!D174))="","",OFFSET('Sanitation Data'!$D$30,0,10*ROW('Sanitation Data'!D174)))</f>
        <v/>
      </c>
      <c r="CN180" s="369" t="str">
        <f ca="1">+IF(OFFSET('Sanitation Data'!$D$31,0,10*ROW('Sanitation Data'!D174))="","",OFFSET('Sanitation Data'!$D$31,0,10*ROW('Sanitation Data'!D174)))</f>
        <v/>
      </c>
      <c r="CO180" s="369" t="str">
        <f ca="1">+IF(OFFSET('Sanitation Data'!$D$32,0,10*ROW('Sanitation Data'!D174))="","",OFFSET('Sanitation Data'!$D$32,0,10*ROW('Sanitation Data'!D174)))</f>
        <v/>
      </c>
      <c r="CP180" s="369" t="str">
        <f ca="1">+IF(OFFSET('Sanitation Data'!$E$28,0,10*ROW('Sanitation Data'!E174))="","",OFFSET('Sanitation Data'!$E$28,0,10*ROW('Sanitation Data'!E174)))</f>
        <v/>
      </c>
      <c r="CQ180" s="369" t="str">
        <f ca="1">+IF(OFFSET('Sanitation Data'!$E$29,0,10*ROW('Sanitation Data'!E174))="","",OFFSET('Sanitation Data'!$E$29,0,10*ROW('Sanitation Data'!E174)))</f>
        <v/>
      </c>
      <c r="CR180" s="369" t="str">
        <f ca="1">+IF(OFFSET('Sanitation Data'!$E$30,0,10*ROW('Sanitation Data'!E174))="","",OFFSET('Sanitation Data'!$E$30,0,10*ROW('Sanitation Data'!E174)))</f>
        <v/>
      </c>
      <c r="CS180" s="369" t="str">
        <f ca="1">+IF(OFFSET('Sanitation Data'!$E$31,0,10*ROW('Sanitation Data'!E174))="","",OFFSET('Sanitation Data'!$E$31,0,10*ROW('Sanitation Data'!E174)))</f>
        <v/>
      </c>
      <c r="CT180" s="369" t="str">
        <f ca="1">+IF(OFFSET('Sanitation Data'!$E$32,0,10*ROW('Sanitation Data'!E174))="","",OFFSET('Sanitation Data'!$E$32,0,10*ROW('Sanitation Data'!E174)))</f>
        <v/>
      </c>
      <c r="CU180" s="369" t="str">
        <f ca="1">+IF(OFFSET('Sanitation Data'!$F$28,0,10*ROW('Sanitation Data'!F174))="","",OFFSET('Sanitation Data'!$F$28,0,10*ROW('Sanitation Data'!F174)))</f>
        <v/>
      </c>
      <c r="CV180" s="369" t="str">
        <f ca="1">+IF(OFFSET('Sanitation Data'!$F$29,0,10*ROW('Sanitation Data'!F174))="","",OFFSET('Sanitation Data'!$F$29,0,10*ROW('Sanitation Data'!F174)))</f>
        <v/>
      </c>
      <c r="CW180" s="369" t="str">
        <f ca="1">+IF(OFFSET('Sanitation Data'!$F$30,0,10*ROW('Sanitation Data'!F174))="","",OFFSET('Sanitation Data'!$F$30,0,10*ROW('Sanitation Data'!F174)))</f>
        <v/>
      </c>
      <c r="CX180" s="369" t="str">
        <f ca="1">+IF(OFFSET('Sanitation Data'!$F$31,0,10*ROW('Sanitation Data'!F174))="","",OFFSET('Sanitation Data'!$F$31,0,10*ROW('Sanitation Data'!F174)))</f>
        <v/>
      </c>
      <c r="CY180" s="369" t="str">
        <f ca="1">+IF(OFFSET('Sanitation Data'!$F$32,0,10*ROW('Sanitation Data'!F174))="","",OFFSET('Sanitation Data'!$F$32,0,10*ROW('Sanitation Data'!F174)))</f>
        <v/>
      </c>
      <c r="CZ180" s="369" t="str">
        <f ca="1">+IF(OFFSET('Sanitation Data'!$G$28,0,10*ROW('Sanitation Data'!G174))="","",OFFSET('Sanitation Data'!$G$28,0,10*ROW('Sanitation Data'!G174)))</f>
        <v/>
      </c>
      <c r="DA180" s="369" t="str">
        <f ca="1">+IF(OFFSET('Sanitation Data'!$G$29,0,10*ROW('Sanitation Data'!G174))="","",OFFSET('Sanitation Data'!$G$29,0,10*ROW('Sanitation Data'!G174)))</f>
        <v/>
      </c>
      <c r="DB180" s="369" t="str">
        <f ca="1">+IF(OFFSET('Sanitation Data'!$G$30,0,10*ROW('Sanitation Data'!G174))="","",OFFSET('Sanitation Data'!$G$30,0,10*ROW('Sanitation Data'!G174)))</f>
        <v/>
      </c>
      <c r="DC180" s="369" t="str">
        <f ca="1">+IF(OFFSET('Sanitation Data'!$G$31,0,10*ROW('Sanitation Data'!G174))="","",OFFSET('Sanitation Data'!$G$31,0,10*ROW('Sanitation Data'!G174)))</f>
        <v/>
      </c>
      <c r="DD180" s="369" t="str">
        <f ca="1">+IF(OFFSET('Sanitation Data'!$G$32,0,10*ROW('Sanitation Data'!G174))="","",OFFSET('Sanitation Data'!$G$32,0,10*ROW('Sanitation Data'!G174)))</f>
        <v/>
      </c>
      <c r="DE180" s="369" t="str">
        <f ca="1">+IF(OFFSET('Sanitation Data'!$H$28,0,10*ROW('Sanitation Data'!H174))="","",OFFSET('Sanitation Data'!$H$28,0,10*ROW('Sanitation Data'!H174)))</f>
        <v/>
      </c>
      <c r="DF180" s="369" t="str">
        <f ca="1">+IF(OFFSET('Sanitation Data'!$H$29,0,10*ROW('Sanitation Data'!H174))="","",OFFSET('Sanitation Data'!$H$29,0,10*ROW('Sanitation Data'!H174)))</f>
        <v/>
      </c>
      <c r="DG180" s="369" t="str">
        <f ca="1">+IF(OFFSET('Sanitation Data'!$H$30,0,10*ROW('Sanitation Data'!H174))="","",OFFSET('Sanitation Data'!$H$30,0,10*ROW('Sanitation Data'!H174)))</f>
        <v/>
      </c>
      <c r="DH180" s="369" t="str">
        <f ca="1">+IF(OFFSET('Sanitation Data'!$H$31,0,10*ROW('Sanitation Data'!H174))="","",OFFSET('Sanitation Data'!$H$31,0,10*ROW('Sanitation Data'!H174)))</f>
        <v/>
      </c>
      <c r="DI180" s="369" t="str">
        <f ca="1">+IF(OFFSET('Sanitation Data'!$H$32,0,10*ROW('Sanitation Data'!H174))="","",OFFSET('Sanitation Data'!$H$32,0,10*ROW('Sanitation Data'!H174)))</f>
        <v/>
      </c>
      <c r="DJ180" s="369" t="str">
        <f ca="1">+IF(OFFSET('Sanitation Data'!$I$28,0,10*ROW('Sanitation Data'!I174))="","",OFFSET('Sanitation Data'!$I$28,0,10*ROW('Sanitation Data'!I174)))</f>
        <v/>
      </c>
      <c r="DK180" s="369" t="str">
        <f ca="1">+IF(OFFSET('Sanitation Data'!$I$29,0,10*ROW('Sanitation Data'!I174))="","",OFFSET('Sanitation Data'!$I$29,0,10*ROW('Sanitation Data'!I174)))</f>
        <v/>
      </c>
      <c r="DL180" s="369" t="str">
        <f ca="1">+IF(OFFSET('Sanitation Data'!$I$30,0,10*ROW('Sanitation Data'!I174))="","",OFFSET('Sanitation Data'!$I$30,0,10*ROW('Sanitation Data'!I174)))</f>
        <v/>
      </c>
      <c r="DM180" s="369" t="str">
        <f ca="1">+IF(OFFSET('Sanitation Data'!$I$31,0,10*ROW('Sanitation Data'!I174))="","",OFFSET('Sanitation Data'!$I$31,0,10*ROW('Sanitation Data'!I174)))</f>
        <v/>
      </c>
      <c r="DN180" s="369" t="str">
        <f ca="1">+IF(OFFSET('Sanitation Data'!$I$32,0,10*ROW('Sanitation Data'!I174))="","",OFFSET('Sanitation Data'!$I$32,0,10*ROW('Sanitation Data'!I174)))</f>
        <v/>
      </c>
      <c r="DO180" s="369" t="str">
        <f ca="1">+IF(OFFSET('Hygiene Data'!$D$11,0,10*ROW('Hygiene Data'!D174))="","",OFFSET('Hygiene Data'!$D$11,0,10*ROW('Hygiene Data'!D174)))</f>
        <v/>
      </c>
      <c r="DP180" s="369" t="str">
        <f ca="1">+IF(OFFSET('Hygiene Data'!$D$12,0,10*ROW('Hygiene Data'!D174))="","",OFFSET('Hygiene Data'!$D$12,0,10*ROW('Hygiene Data'!D174)))</f>
        <v/>
      </c>
      <c r="DQ180" s="369" t="str">
        <f ca="1">+IF(OFFSET('Hygiene Data'!$D$13,0,10*ROW('Hygiene Data'!D174))="","",OFFSET('Hygiene Data'!$D$13,0,10*ROW('Hygiene Data'!D174)))</f>
        <v/>
      </c>
      <c r="DR180" s="369" t="str">
        <f ca="1">+IF(OFFSET('Hygiene Data'!$E$11,0,10*ROW('Hygiene Data'!E174))="","",OFFSET('Hygiene Data'!$E$11,0,10*ROW('Hygiene Data'!E174)))</f>
        <v/>
      </c>
      <c r="DS180" s="369" t="str">
        <f ca="1">+IF(OFFSET('Hygiene Data'!$E$12,0,10*ROW('Hygiene Data'!E174))="","",OFFSET('Hygiene Data'!$E$12,0,10*ROW('Hygiene Data'!E174)))</f>
        <v/>
      </c>
      <c r="DT180" s="369" t="str">
        <f ca="1">+IF(OFFSET('Hygiene Data'!$E$13,0,10*ROW('Hygiene Data'!E174))="","",OFFSET('Hygiene Data'!$E$13,0,10*ROW('Hygiene Data'!E174)))</f>
        <v/>
      </c>
      <c r="DU180" s="369" t="str">
        <f ca="1">+IF(OFFSET('Hygiene Data'!$F$11,0,10*ROW('Hygiene Data'!F174))="","",OFFSET('Hygiene Data'!$F$11,0,10*ROW('Hygiene Data'!F174)))</f>
        <v/>
      </c>
      <c r="DV180" s="369" t="str">
        <f ca="1">+IF(OFFSET('Hygiene Data'!$F$12,0,10*ROW('Hygiene Data'!F174))="","",OFFSET('Hygiene Data'!$F$12,0,10*ROW('Hygiene Data'!F174)))</f>
        <v/>
      </c>
      <c r="DW180" s="369" t="str">
        <f ca="1">+IF(OFFSET('Hygiene Data'!$F$13,0,10*ROW('Hygiene Data'!F174))="","",OFFSET('Hygiene Data'!$F$13,0,10*ROW('Hygiene Data'!F174)))</f>
        <v/>
      </c>
      <c r="DX180" s="369" t="str">
        <f ca="1">+IF(OFFSET('Hygiene Data'!$G$11,0,10*ROW('Hygiene Data'!G174))="","",OFFSET('Hygiene Data'!$G$11,0,10*ROW('Hygiene Data'!G174)))</f>
        <v/>
      </c>
      <c r="DY180" s="369" t="str">
        <f ca="1">+IF(OFFSET('Hygiene Data'!$G$12,0,10*ROW('Hygiene Data'!G174))="","",OFFSET('Hygiene Data'!$G$12,0,10*ROW('Hygiene Data'!G174)))</f>
        <v/>
      </c>
      <c r="DZ180" s="369" t="str">
        <f ca="1">+IF(OFFSET('Hygiene Data'!$G$13,0,10*ROW('Hygiene Data'!G174))="","",OFFSET('Hygiene Data'!$G$13,0,10*ROW('Hygiene Data'!G174)))</f>
        <v/>
      </c>
      <c r="EA180" s="369" t="str">
        <f ca="1">+IF(OFFSET('Hygiene Data'!$H$11,0,10*ROW('Hygiene Data'!H174))="","",OFFSET('Hygiene Data'!$H$11,0,10*ROW('Hygiene Data'!H174)))</f>
        <v/>
      </c>
      <c r="EB180" s="369" t="str">
        <f ca="1">+IF(OFFSET('Hygiene Data'!$H$12,0,10*ROW('Hygiene Data'!H174))="","",OFFSET('Hygiene Data'!$H$12,0,10*ROW('Hygiene Data'!H174)))</f>
        <v/>
      </c>
      <c r="EC180" s="369" t="str">
        <f ca="1">+IF(OFFSET('Hygiene Data'!$H$13,0,10*ROW('Hygiene Data'!H174))="","",OFFSET('Hygiene Data'!$H$13,0,10*ROW('Hygiene Data'!H174)))</f>
        <v/>
      </c>
      <c r="ED180" s="369" t="str">
        <f ca="1">+IF(OFFSET('Hygiene Data'!$I$11,0,10*ROW('Hygiene Data'!I174))="","",OFFSET('Hygiene Data'!$I$11,0,10*ROW('Hygiene Data'!I174)))</f>
        <v/>
      </c>
      <c r="EE180" s="369" t="str">
        <f ca="1">+IF(OFFSET('Hygiene Data'!$I$12,0,10*ROW('Hygiene Data'!I174))="","",OFFSET('Hygiene Data'!$I$12,0,10*ROW('Hygiene Data'!I174)))</f>
        <v/>
      </c>
      <c r="EF180" s="369" t="str">
        <f ca="1">+IF(OFFSET('Hygiene Data'!$I$13,0,10*ROW('Hygiene Data'!I174))="","",OFFSET('Hygiene Data'!$I$13,0,10*ROW('Hygiene Data'!I174)))</f>
        <v/>
      </c>
    </row>
    <row r="181" spans="1:136" x14ac:dyDescent="0.25">
      <c r="A181" s="478" t="str">
        <f ca="1">+IF(OFFSET('Water Data'!$B$2,0,10*ROW('Water Data'!E175))="","",OFFSET('Water Data'!$B$2,0,10*ROW('Water Data'!E175)))</f>
        <v/>
      </c>
      <c r="B181" s="47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5" t="str">
        <f t="shared" ca="1" si="2"/>
        <v/>
      </c>
      <c r="D181" s="50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9" t="str">
        <f ca="1">+IF(OFFSET('Water Data'!$D$27,0,10*ROW('Water Data'!D175))="","",OFFSET('Water Data'!$D$27,0,10*ROW('Water Data'!D175)))</f>
        <v/>
      </c>
      <c r="BT181" s="369" t="str">
        <f ca="1">+IF(OFFSET('Water Data'!$D$28,0,10*ROW('Water Data'!D175))="","",OFFSET('Water Data'!$D$28,0,10*ROW('Water Data'!D175)))</f>
        <v/>
      </c>
      <c r="BU181" s="369" t="str">
        <f ca="1">+IF(OFFSET('Water Data'!$D$29,0,10*ROW('Water Data'!D175))="","",OFFSET('Water Data'!$D$29,0,10*ROW('Water Data'!D175)))</f>
        <v/>
      </c>
      <c r="BV181" s="369" t="str">
        <f ca="1">+IF(OFFSET('Water Data'!$E$27,0,10*ROW('Water Data'!E175))="","",OFFSET('Water Data'!$E$27,0,10*ROW('Water Data'!E175)))</f>
        <v/>
      </c>
      <c r="BW181" s="369" t="str">
        <f ca="1">+IF(OFFSET('Water Data'!$E$28,0,10*ROW('Water Data'!E175))="","",OFFSET('Water Data'!$E$28,0,10*ROW('Water Data'!E175)))</f>
        <v/>
      </c>
      <c r="BX181" s="369" t="str">
        <f ca="1">+IF(OFFSET('Water Data'!$E$29,0,10*ROW('Water Data'!E175))="","",OFFSET('Water Data'!$E$29,0,10*ROW('Water Data'!E175)))</f>
        <v/>
      </c>
      <c r="BY181" s="369" t="str">
        <f ca="1">+IF(OFFSET('Water Data'!$F$27,0,10*ROW('Water Data'!F175))="","",OFFSET('Water Data'!$F$27,0,10*ROW('Water Data'!F175)))</f>
        <v/>
      </c>
      <c r="BZ181" s="369" t="str">
        <f ca="1">+IF(OFFSET('Water Data'!$F$28,0,10*ROW('Water Data'!F175))="","",OFFSET('Water Data'!$F$28,0,10*ROW('Water Data'!F175)))</f>
        <v/>
      </c>
      <c r="CA181" s="369" t="str">
        <f ca="1">+IF(OFFSET('Water Data'!$F$29,0,10*ROW('Water Data'!F175))="","",OFFSET('Water Data'!$F$29,0,10*ROW('Water Data'!F175)))</f>
        <v/>
      </c>
      <c r="CB181" s="369" t="str">
        <f ca="1">+IF(OFFSET('Water Data'!$G$27,0,10*ROW('Water Data'!G175))="","",OFFSET('Water Data'!$G$27,0,10*ROW('Water Data'!G175)))</f>
        <v/>
      </c>
      <c r="CC181" s="369" t="str">
        <f ca="1">+IF(OFFSET('Water Data'!$G$28,0,10*ROW('Water Data'!G175))="","",OFFSET('Water Data'!$G$28,0,10*ROW('Water Data'!G175)))</f>
        <v/>
      </c>
      <c r="CD181" s="369" t="str">
        <f ca="1">+IF(OFFSET('Water Data'!$G$29,0,10*ROW('Water Data'!G175))="","",OFFSET('Water Data'!$G$29,0,10*ROW('Water Data'!G175)))</f>
        <v/>
      </c>
      <c r="CE181" s="369" t="str">
        <f ca="1">+IF(OFFSET('Water Data'!$H$27,0,10*ROW('Water Data'!H175))="","",OFFSET('Water Data'!$H$27,0,10*ROW('Water Data'!H175)))</f>
        <v/>
      </c>
      <c r="CF181" s="369" t="str">
        <f ca="1">+IF(OFFSET('Water Data'!$H$28,0,10*ROW('Water Data'!H175))="","",OFFSET('Water Data'!$H$28,0,10*ROW('Water Data'!H175)))</f>
        <v/>
      </c>
      <c r="CG181" s="369" t="str">
        <f ca="1">+IF(OFFSET('Water Data'!$H$29,0,10*ROW('Water Data'!H175))="","",OFFSET('Water Data'!$H$29,0,10*ROW('Water Data'!H175)))</f>
        <v/>
      </c>
      <c r="CH181" s="369" t="str">
        <f ca="1">+IF(OFFSET('Water Data'!$I$27,0,10*ROW('Water Data'!I175))="","",OFFSET('Water Data'!$I$27,0,10*ROW('Water Data'!I175)))</f>
        <v/>
      </c>
      <c r="CI181" s="369" t="str">
        <f ca="1">+IF(OFFSET('Water Data'!$I$28,0,10*ROW('Water Data'!I175))="","",OFFSET('Water Data'!$I$28,0,10*ROW('Water Data'!I175)))</f>
        <v/>
      </c>
      <c r="CJ181" s="369" t="str">
        <f ca="1">+IF(OFFSET('Water Data'!$I$29,0,10*ROW('Water Data'!I175))="","",OFFSET('Water Data'!$I$29,0,10*ROW('Water Data'!I175)))</f>
        <v/>
      </c>
      <c r="CK181" s="369" t="str">
        <f ca="1">+IF(OFFSET('Sanitation Data'!$D$28,0,10*ROW('Sanitation Data'!D175))="","",OFFSET('Sanitation Data'!$D$28,0,10*ROW('Sanitation Data'!D175)))</f>
        <v/>
      </c>
      <c r="CL181" s="369" t="str">
        <f ca="1">+IF(OFFSET('Sanitation Data'!$D$29,0,10*ROW('Sanitation Data'!D175))="","",OFFSET('Sanitation Data'!$D$29,0,10*ROW('Sanitation Data'!D175)))</f>
        <v/>
      </c>
      <c r="CM181" s="369" t="str">
        <f ca="1">+IF(OFFSET('Sanitation Data'!$D$30,0,10*ROW('Sanitation Data'!D175))="","",OFFSET('Sanitation Data'!$D$30,0,10*ROW('Sanitation Data'!D175)))</f>
        <v/>
      </c>
      <c r="CN181" s="369" t="str">
        <f ca="1">+IF(OFFSET('Sanitation Data'!$D$31,0,10*ROW('Sanitation Data'!D175))="","",OFFSET('Sanitation Data'!$D$31,0,10*ROW('Sanitation Data'!D175)))</f>
        <v/>
      </c>
      <c r="CO181" s="369" t="str">
        <f ca="1">+IF(OFFSET('Sanitation Data'!$D$32,0,10*ROW('Sanitation Data'!D175))="","",OFFSET('Sanitation Data'!$D$32,0,10*ROW('Sanitation Data'!D175)))</f>
        <v/>
      </c>
      <c r="CP181" s="369" t="str">
        <f ca="1">+IF(OFFSET('Sanitation Data'!$E$28,0,10*ROW('Sanitation Data'!E175))="","",OFFSET('Sanitation Data'!$E$28,0,10*ROW('Sanitation Data'!E175)))</f>
        <v/>
      </c>
      <c r="CQ181" s="369" t="str">
        <f ca="1">+IF(OFFSET('Sanitation Data'!$E$29,0,10*ROW('Sanitation Data'!E175))="","",OFFSET('Sanitation Data'!$E$29,0,10*ROW('Sanitation Data'!E175)))</f>
        <v/>
      </c>
      <c r="CR181" s="369" t="str">
        <f ca="1">+IF(OFFSET('Sanitation Data'!$E$30,0,10*ROW('Sanitation Data'!E175))="","",OFFSET('Sanitation Data'!$E$30,0,10*ROW('Sanitation Data'!E175)))</f>
        <v/>
      </c>
      <c r="CS181" s="369" t="str">
        <f ca="1">+IF(OFFSET('Sanitation Data'!$E$31,0,10*ROW('Sanitation Data'!E175))="","",OFFSET('Sanitation Data'!$E$31,0,10*ROW('Sanitation Data'!E175)))</f>
        <v/>
      </c>
      <c r="CT181" s="369" t="str">
        <f ca="1">+IF(OFFSET('Sanitation Data'!$E$32,0,10*ROW('Sanitation Data'!E175))="","",OFFSET('Sanitation Data'!$E$32,0,10*ROW('Sanitation Data'!E175)))</f>
        <v/>
      </c>
      <c r="CU181" s="369" t="str">
        <f ca="1">+IF(OFFSET('Sanitation Data'!$F$28,0,10*ROW('Sanitation Data'!F175))="","",OFFSET('Sanitation Data'!$F$28,0,10*ROW('Sanitation Data'!F175)))</f>
        <v/>
      </c>
      <c r="CV181" s="369" t="str">
        <f ca="1">+IF(OFFSET('Sanitation Data'!$F$29,0,10*ROW('Sanitation Data'!F175))="","",OFFSET('Sanitation Data'!$F$29,0,10*ROW('Sanitation Data'!F175)))</f>
        <v/>
      </c>
      <c r="CW181" s="369" t="str">
        <f ca="1">+IF(OFFSET('Sanitation Data'!$F$30,0,10*ROW('Sanitation Data'!F175))="","",OFFSET('Sanitation Data'!$F$30,0,10*ROW('Sanitation Data'!F175)))</f>
        <v/>
      </c>
      <c r="CX181" s="369" t="str">
        <f ca="1">+IF(OFFSET('Sanitation Data'!$F$31,0,10*ROW('Sanitation Data'!F175))="","",OFFSET('Sanitation Data'!$F$31,0,10*ROW('Sanitation Data'!F175)))</f>
        <v/>
      </c>
      <c r="CY181" s="369" t="str">
        <f ca="1">+IF(OFFSET('Sanitation Data'!$F$32,0,10*ROW('Sanitation Data'!F175))="","",OFFSET('Sanitation Data'!$F$32,0,10*ROW('Sanitation Data'!F175)))</f>
        <v/>
      </c>
      <c r="CZ181" s="369" t="str">
        <f ca="1">+IF(OFFSET('Sanitation Data'!$G$28,0,10*ROW('Sanitation Data'!G175))="","",OFFSET('Sanitation Data'!$G$28,0,10*ROW('Sanitation Data'!G175)))</f>
        <v/>
      </c>
      <c r="DA181" s="369" t="str">
        <f ca="1">+IF(OFFSET('Sanitation Data'!$G$29,0,10*ROW('Sanitation Data'!G175))="","",OFFSET('Sanitation Data'!$G$29,0,10*ROW('Sanitation Data'!G175)))</f>
        <v/>
      </c>
      <c r="DB181" s="369" t="str">
        <f ca="1">+IF(OFFSET('Sanitation Data'!$G$30,0,10*ROW('Sanitation Data'!G175))="","",OFFSET('Sanitation Data'!$G$30,0,10*ROW('Sanitation Data'!G175)))</f>
        <v/>
      </c>
      <c r="DC181" s="369" t="str">
        <f ca="1">+IF(OFFSET('Sanitation Data'!$G$31,0,10*ROW('Sanitation Data'!G175))="","",OFFSET('Sanitation Data'!$G$31,0,10*ROW('Sanitation Data'!G175)))</f>
        <v/>
      </c>
      <c r="DD181" s="369" t="str">
        <f ca="1">+IF(OFFSET('Sanitation Data'!$G$32,0,10*ROW('Sanitation Data'!G175))="","",OFFSET('Sanitation Data'!$G$32,0,10*ROW('Sanitation Data'!G175)))</f>
        <v/>
      </c>
      <c r="DE181" s="369" t="str">
        <f ca="1">+IF(OFFSET('Sanitation Data'!$H$28,0,10*ROW('Sanitation Data'!H175))="","",OFFSET('Sanitation Data'!$H$28,0,10*ROW('Sanitation Data'!H175)))</f>
        <v/>
      </c>
      <c r="DF181" s="369" t="str">
        <f ca="1">+IF(OFFSET('Sanitation Data'!$H$29,0,10*ROW('Sanitation Data'!H175))="","",OFFSET('Sanitation Data'!$H$29,0,10*ROW('Sanitation Data'!H175)))</f>
        <v/>
      </c>
      <c r="DG181" s="369" t="str">
        <f ca="1">+IF(OFFSET('Sanitation Data'!$H$30,0,10*ROW('Sanitation Data'!H175))="","",OFFSET('Sanitation Data'!$H$30,0,10*ROW('Sanitation Data'!H175)))</f>
        <v/>
      </c>
      <c r="DH181" s="369" t="str">
        <f ca="1">+IF(OFFSET('Sanitation Data'!$H$31,0,10*ROW('Sanitation Data'!H175))="","",OFFSET('Sanitation Data'!$H$31,0,10*ROW('Sanitation Data'!H175)))</f>
        <v/>
      </c>
      <c r="DI181" s="369" t="str">
        <f ca="1">+IF(OFFSET('Sanitation Data'!$H$32,0,10*ROW('Sanitation Data'!H175))="","",OFFSET('Sanitation Data'!$H$32,0,10*ROW('Sanitation Data'!H175)))</f>
        <v/>
      </c>
      <c r="DJ181" s="369" t="str">
        <f ca="1">+IF(OFFSET('Sanitation Data'!$I$28,0,10*ROW('Sanitation Data'!I175))="","",OFFSET('Sanitation Data'!$I$28,0,10*ROW('Sanitation Data'!I175)))</f>
        <v/>
      </c>
      <c r="DK181" s="369" t="str">
        <f ca="1">+IF(OFFSET('Sanitation Data'!$I$29,0,10*ROW('Sanitation Data'!I175))="","",OFFSET('Sanitation Data'!$I$29,0,10*ROW('Sanitation Data'!I175)))</f>
        <v/>
      </c>
      <c r="DL181" s="369" t="str">
        <f ca="1">+IF(OFFSET('Sanitation Data'!$I$30,0,10*ROW('Sanitation Data'!I175))="","",OFFSET('Sanitation Data'!$I$30,0,10*ROW('Sanitation Data'!I175)))</f>
        <v/>
      </c>
      <c r="DM181" s="369" t="str">
        <f ca="1">+IF(OFFSET('Sanitation Data'!$I$31,0,10*ROW('Sanitation Data'!I175))="","",OFFSET('Sanitation Data'!$I$31,0,10*ROW('Sanitation Data'!I175)))</f>
        <v/>
      </c>
      <c r="DN181" s="369" t="str">
        <f ca="1">+IF(OFFSET('Sanitation Data'!$I$32,0,10*ROW('Sanitation Data'!I175))="","",OFFSET('Sanitation Data'!$I$32,0,10*ROW('Sanitation Data'!I175)))</f>
        <v/>
      </c>
      <c r="DO181" s="369" t="str">
        <f ca="1">+IF(OFFSET('Hygiene Data'!$D$11,0,10*ROW('Hygiene Data'!D175))="","",OFFSET('Hygiene Data'!$D$11,0,10*ROW('Hygiene Data'!D175)))</f>
        <v/>
      </c>
      <c r="DP181" s="369" t="str">
        <f ca="1">+IF(OFFSET('Hygiene Data'!$D$12,0,10*ROW('Hygiene Data'!D175))="","",OFFSET('Hygiene Data'!$D$12,0,10*ROW('Hygiene Data'!D175)))</f>
        <v/>
      </c>
      <c r="DQ181" s="369" t="str">
        <f ca="1">+IF(OFFSET('Hygiene Data'!$D$13,0,10*ROW('Hygiene Data'!D175))="","",OFFSET('Hygiene Data'!$D$13,0,10*ROW('Hygiene Data'!D175)))</f>
        <v/>
      </c>
      <c r="DR181" s="369" t="str">
        <f ca="1">+IF(OFFSET('Hygiene Data'!$E$11,0,10*ROW('Hygiene Data'!E175))="","",OFFSET('Hygiene Data'!$E$11,0,10*ROW('Hygiene Data'!E175)))</f>
        <v/>
      </c>
      <c r="DS181" s="369" t="str">
        <f ca="1">+IF(OFFSET('Hygiene Data'!$E$12,0,10*ROW('Hygiene Data'!E175))="","",OFFSET('Hygiene Data'!$E$12,0,10*ROW('Hygiene Data'!E175)))</f>
        <v/>
      </c>
      <c r="DT181" s="369" t="str">
        <f ca="1">+IF(OFFSET('Hygiene Data'!$E$13,0,10*ROW('Hygiene Data'!E175))="","",OFFSET('Hygiene Data'!$E$13,0,10*ROW('Hygiene Data'!E175)))</f>
        <v/>
      </c>
      <c r="DU181" s="369" t="str">
        <f ca="1">+IF(OFFSET('Hygiene Data'!$F$11,0,10*ROW('Hygiene Data'!F175))="","",OFFSET('Hygiene Data'!$F$11,0,10*ROW('Hygiene Data'!F175)))</f>
        <v/>
      </c>
      <c r="DV181" s="369" t="str">
        <f ca="1">+IF(OFFSET('Hygiene Data'!$F$12,0,10*ROW('Hygiene Data'!F175))="","",OFFSET('Hygiene Data'!$F$12,0,10*ROW('Hygiene Data'!F175)))</f>
        <v/>
      </c>
      <c r="DW181" s="369" t="str">
        <f ca="1">+IF(OFFSET('Hygiene Data'!$F$13,0,10*ROW('Hygiene Data'!F175))="","",OFFSET('Hygiene Data'!$F$13,0,10*ROW('Hygiene Data'!F175)))</f>
        <v/>
      </c>
      <c r="DX181" s="369" t="str">
        <f ca="1">+IF(OFFSET('Hygiene Data'!$G$11,0,10*ROW('Hygiene Data'!G175))="","",OFFSET('Hygiene Data'!$G$11,0,10*ROW('Hygiene Data'!G175)))</f>
        <v/>
      </c>
      <c r="DY181" s="369" t="str">
        <f ca="1">+IF(OFFSET('Hygiene Data'!$G$12,0,10*ROW('Hygiene Data'!G175))="","",OFFSET('Hygiene Data'!$G$12,0,10*ROW('Hygiene Data'!G175)))</f>
        <v/>
      </c>
      <c r="DZ181" s="369" t="str">
        <f ca="1">+IF(OFFSET('Hygiene Data'!$G$13,0,10*ROW('Hygiene Data'!G175))="","",OFFSET('Hygiene Data'!$G$13,0,10*ROW('Hygiene Data'!G175)))</f>
        <v/>
      </c>
      <c r="EA181" s="369" t="str">
        <f ca="1">+IF(OFFSET('Hygiene Data'!$H$11,0,10*ROW('Hygiene Data'!H175))="","",OFFSET('Hygiene Data'!$H$11,0,10*ROW('Hygiene Data'!H175)))</f>
        <v/>
      </c>
      <c r="EB181" s="369" t="str">
        <f ca="1">+IF(OFFSET('Hygiene Data'!$H$12,0,10*ROW('Hygiene Data'!H175))="","",OFFSET('Hygiene Data'!$H$12,0,10*ROW('Hygiene Data'!H175)))</f>
        <v/>
      </c>
      <c r="EC181" s="369" t="str">
        <f ca="1">+IF(OFFSET('Hygiene Data'!$H$13,0,10*ROW('Hygiene Data'!H175))="","",OFFSET('Hygiene Data'!$H$13,0,10*ROW('Hygiene Data'!H175)))</f>
        <v/>
      </c>
      <c r="ED181" s="369" t="str">
        <f ca="1">+IF(OFFSET('Hygiene Data'!$I$11,0,10*ROW('Hygiene Data'!I175))="","",OFFSET('Hygiene Data'!$I$11,0,10*ROW('Hygiene Data'!I175)))</f>
        <v/>
      </c>
      <c r="EE181" s="369" t="str">
        <f ca="1">+IF(OFFSET('Hygiene Data'!$I$12,0,10*ROW('Hygiene Data'!I175))="","",OFFSET('Hygiene Data'!$I$12,0,10*ROW('Hygiene Data'!I175)))</f>
        <v/>
      </c>
      <c r="EF181" s="369" t="str">
        <f ca="1">+IF(OFFSET('Hygiene Data'!$I$13,0,10*ROW('Hygiene Data'!I175))="","",OFFSET('Hygiene Data'!$I$13,0,10*ROW('Hygiene Data'!I175)))</f>
        <v/>
      </c>
    </row>
    <row r="182" spans="1:136" x14ac:dyDescent="0.25">
      <c r="A182" s="478" t="str">
        <f ca="1">+IF(OFFSET('Water Data'!$B$2,0,10*ROW('Water Data'!E176))="","",OFFSET('Water Data'!$B$2,0,10*ROW('Water Data'!E176)))</f>
        <v/>
      </c>
      <c r="B182" s="47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5" t="str">
        <f t="shared" ca="1" si="2"/>
        <v/>
      </c>
      <c r="D182" s="50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9" t="str">
        <f ca="1">+IF(OFFSET('Water Data'!$D$27,0,10*ROW('Water Data'!D176))="","",OFFSET('Water Data'!$D$27,0,10*ROW('Water Data'!D176)))</f>
        <v/>
      </c>
      <c r="BT182" s="369" t="str">
        <f ca="1">+IF(OFFSET('Water Data'!$D$28,0,10*ROW('Water Data'!D176))="","",OFFSET('Water Data'!$D$28,0,10*ROW('Water Data'!D176)))</f>
        <v/>
      </c>
      <c r="BU182" s="369" t="str">
        <f ca="1">+IF(OFFSET('Water Data'!$D$29,0,10*ROW('Water Data'!D176))="","",OFFSET('Water Data'!$D$29,0,10*ROW('Water Data'!D176)))</f>
        <v/>
      </c>
      <c r="BV182" s="369" t="str">
        <f ca="1">+IF(OFFSET('Water Data'!$E$27,0,10*ROW('Water Data'!E176))="","",OFFSET('Water Data'!$E$27,0,10*ROW('Water Data'!E176)))</f>
        <v/>
      </c>
      <c r="BW182" s="369" t="str">
        <f ca="1">+IF(OFFSET('Water Data'!$E$28,0,10*ROW('Water Data'!E176))="","",OFFSET('Water Data'!$E$28,0,10*ROW('Water Data'!E176)))</f>
        <v/>
      </c>
      <c r="BX182" s="369" t="str">
        <f ca="1">+IF(OFFSET('Water Data'!$E$29,0,10*ROW('Water Data'!E176))="","",OFFSET('Water Data'!$E$29,0,10*ROW('Water Data'!E176)))</f>
        <v/>
      </c>
      <c r="BY182" s="369" t="str">
        <f ca="1">+IF(OFFSET('Water Data'!$F$27,0,10*ROW('Water Data'!F176))="","",OFFSET('Water Data'!$F$27,0,10*ROW('Water Data'!F176)))</f>
        <v/>
      </c>
      <c r="BZ182" s="369" t="str">
        <f ca="1">+IF(OFFSET('Water Data'!$F$28,0,10*ROW('Water Data'!F176))="","",OFFSET('Water Data'!$F$28,0,10*ROW('Water Data'!F176)))</f>
        <v/>
      </c>
      <c r="CA182" s="369" t="str">
        <f ca="1">+IF(OFFSET('Water Data'!$F$29,0,10*ROW('Water Data'!F176))="","",OFFSET('Water Data'!$F$29,0,10*ROW('Water Data'!F176)))</f>
        <v/>
      </c>
      <c r="CB182" s="369" t="str">
        <f ca="1">+IF(OFFSET('Water Data'!$G$27,0,10*ROW('Water Data'!G176))="","",OFFSET('Water Data'!$G$27,0,10*ROW('Water Data'!G176)))</f>
        <v/>
      </c>
      <c r="CC182" s="369" t="str">
        <f ca="1">+IF(OFFSET('Water Data'!$G$28,0,10*ROW('Water Data'!G176))="","",OFFSET('Water Data'!$G$28,0,10*ROW('Water Data'!G176)))</f>
        <v/>
      </c>
      <c r="CD182" s="369" t="str">
        <f ca="1">+IF(OFFSET('Water Data'!$G$29,0,10*ROW('Water Data'!G176))="","",OFFSET('Water Data'!$G$29,0,10*ROW('Water Data'!G176)))</f>
        <v/>
      </c>
      <c r="CE182" s="369" t="str">
        <f ca="1">+IF(OFFSET('Water Data'!$H$27,0,10*ROW('Water Data'!H176))="","",OFFSET('Water Data'!$H$27,0,10*ROW('Water Data'!H176)))</f>
        <v/>
      </c>
      <c r="CF182" s="369" t="str">
        <f ca="1">+IF(OFFSET('Water Data'!$H$28,0,10*ROW('Water Data'!H176))="","",OFFSET('Water Data'!$H$28,0,10*ROW('Water Data'!H176)))</f>
        <v/>
      </c>
      <c r="CG182" s="369" t="str">
        <f ca="1">+IF(OFFSET('Water Data'!$H$29,0,10*ROW('Water Data'!H176))="","",OFFSET('Water Data'!$H$29,0,10*ROW('Water Data'!H176)))</f>
        <v/>
      </c>
      <c r="CH182" s="369" t="str">
        <f ca="1">+IF(OFFSET('Water Data'!$I$27,0,10*ROW('Water Data'!I176))="","",OFFSET('Water Data'!$I$27,0,10*ROW('Water Data'!I176)))</f>
        <v/>
      </c>
      <c r="CI182" s="369" t="str">
        <f ca="1">+IF(OFFSET('Water Data'!$I$28,0,10*ROW('Water Data'!I176))="","",OFFSET('Water Data'!$I$28,0,10*ROW('Water Data'!I176)))</f>
        <v/>
      </c>
      <c r="CJ182" s="369" t="str">
        <f ca="1">+IF(OFFSET('Water Data'!$I$29,0,10*ROW('Water Data'!I176))="","",OFFSET('Water Data'!$I$29,0,10*ROW('Water Data'!I176)))</f>
        <v/>
      </c>
      <c r="CK182" s="369" t="str">
        <f ca="1">+IF(OFFSET('Sanitation Data'!$D$28,0,10*ROW('Sanitation Data'!D176))="","",OFFSET('Sanitation Data'!$D$28,0,10*ROW('Sanitation Data'!D176)))</f>
        <v/>
      </c>
      <c r="CL182" s="369" t="str">
        <f ca="1">+IF(OFFSET('Sanitation Data'!$D$29,0,10*ROW('Sanitation Data'!D176))="","",OFFSET('Sanitation Data'!$D$29,0,10*ROW('Sanitation Data'!D176)))</f>
        <v/>
      </c>
      <c r="CM182" s="369" t="str">
        <f ca="1">+IF(OFFSET('Sanitation Data'!$D$30,0,10*ROW('Sanitation Data'!D176))="","",OFFSET('Sanitation Data'!$D$30,0,10*ROW('Sanitation Data'!D176)))</f>
        <v/>
      </c>
      <c r="CN182" s="369" t="str">
        <f ca="1">+IF(OFFSET('Sanitation Data'!$D$31,0,10*ROW('Sanitation Data'!D176))="","",OFFSET('Sanitation Data'!$D$31,0,10*ROW('Sanitation Data'!D176)))</f>
        <v/>
      </c>
      <c r="CO182" s="369" t="str">
        <f ca="1">+IF(OFFSET('Sanitation Data'!$D$32,0,10*ROW('Sanitation Data'!D176))="","",OFFSET('Sanitation Data'!$D$32,0,10*ROW('Sanitation Data'!D176)))</f>
        <v/>
      </c>
      <c r="CP182" s="369" t="str">
        <f ca="1">+IF(OFFSET('Sanitation Data'!$E$28,0,10*ROW('Sanitation Data'!E176))="","",OFFSET('Sanitation Data'!$E$28,0,10*ROW('Sanitation Data'!E176)))</f>
        <v/>
      </c>
      <c r="CQ182" s="369" t="str">
        <f ca="1">+IF(OFFSET('Sanitation Data'!$E$29,0,10*ROW('Sanitation Data'!E176))="","",OFFSET('Sanitation Data'!$E$29,0,10*ROW('Sanitation Data'!E176)))</f>
        <v/>
      </c>
      <c r="CR182" s="369" t="str">
        <f ca="1">+IF(OFFSET('Sanitation Data'!$E$30,0,10*ROW('Sanitation Data'!E176))="","",OFFSET('Sanitation Data'!$E$30,0,10*ROW('Sanitation Data'!E176)))</f>
        <v/>
      </c>
      <c r="CS182" s="369" t="str">
        <f ca="1">+IF(OFFSET('Sanitation Data'!$E$31,0,10*ROW('Sanitation Data'!E176))="","",OFFSET('Sanitation Data'!$E$31,0,10*ROW('Sanitation Data'!E176)))</f>
        <v/>
      </c>
      <c r="CT182" s="369" t="str">
        <f ca="1">+IF(OFFSET('Sanitation Data'!$E$32,0,10*ROW('Sanitation Data'!E176))="","",OFFSET('Sanitation Data'!$E$32,0,10*ROW('Sanitation Data'!E176)))</f>
        <v/>
      </c>
      <c r="CU182" s="369" t="str">
        <f ca="1">+IF(OFFSET('Sanitation Data'!$F$28,0,10*ROW('Sanitation Data'!F176))="","",OFFSET('Sanitation Data'!$F$28,0,10*ROW('Sanitation Data'!F176)))</f>
        <v/>
      </c>
      <c r="CV182" s="369" t="str">
        <f ca="1">+IF(OFFSET('Sanitation Data'!$F$29,0,10*ROW('Sanitation Data'!F176))="","",OFFSET('Sanitation Data'!$F$29,0,10*ROW('Sanitation Data'!F176)))</f>
        <v/>
      </c>
      <c r="CW182" s="369" t="str">
        <f ca="1">+IF(OFFSET('Sanitation Data'!$F$30,0,10*ROW('Sanitation Data'!F176))="","",OFFSET('Sanitation Data'!$F$30,0,10*ROW('Sanitation Data'!F176)))</f>
        <v/>
      </c>
      <c r="CX182" s="369" t="str">
        <f ca="1">+IF(OFFSET('Sanitation Data'!$F$31,0,10*ROW('Sanitation Data'!F176))="","",OFFSET('Sanitation Data'!$F$31,0,10*ROW('Sanitation Data'!F176)))</f>
        <v/>
      </c>
      <c r="CY182" s="369" t="str">
        <f ca="1">+IF(OFFSET('Sanitation Data'!$F$32,0,10*ROW('Sanitation Data'!F176))="","",OFFSET('Sanitation Data'!$F$32,0,10*ROW('Sanitation Data'!F176)))</f>
        <v/>
      </c>
      <c r="CZ182" s="369" t="str">
        <f ca="1">+IF(OFFSET('Sanitation Data'!$G$28,0,10*ROW('Sanitation Data'!G176))="","",OFFSET('Sanitation Data'!$G$28,0,10*ROW('Sanitation Data'!G176)))</f>
        <v/>
      </c>
      <c r="DA182" s="369" t="str">
        <f ca="1">+IF(OFFSET('Sanitation Data'!$G$29,0,10*ROW('Sanitation Data'!G176))="","",OFFSET('Sanitation Data'!$G$29,0,10*ROW('Sanitation Data'!G176)))</f>
        <v/>
      </c>
      <c r="DB182" s="369" t="str">
        <f ca="1">+IF(OFFSET('Sanitation Data'!$G$30,0,10*ROW('Sanitation Data'!G176))="","",OFFSET('Sanitation Data'!$G$30,0,10*ROW('Sanitation Data'!G176)))</f>
        <v/>
      </c>
      <c r="DC182" s="369" t="str">
        <f ca="1">+IF(OFFSET('Sanitation Data'!$G$31,0,10*ROW('Sanitation Data'!G176))="","",OFFSET('Sanitation Data'!$G$31,0,10*ROW('Sanitation Data'!G176)))</f>
        <v/>
      </c>
      <c r="DD182" s="369" t="str">
        <f ca="1">+IF(OFFSET('Sanitation Data'!$G$32,0,10*ROW('Sanitation Data'!G176))="","",OFFSET('Sanitation Data'!$G$32,0,10*ROW('Sanitation Data'!G176)))</f>
        <v/>
      </c>
      <c r="DE182" s="369" t="str">
        <f ca="1">+IF(OFFSET('Sanitation Data'!$H$28,0,10*ROW('Sanitation Data'!H176))="","",OFFSET('Sanitation Data'!$H$28,0,10*ROW('Sanitation Data'!H176)))</f>
        <v/>
      </c>
      <c r="DF182" s="369" t="str">
        <f ca="1">+IF(OFFSET('Sanitation Data'!$H$29,0,10*ROW('Sanitation Data'!H176))="","",OFFSET('Sanitation Data'!$H$29,0,10*ROW('Sanitation Data'!H176)))</f>
        <v/>
      </c>
      <c r="DG182" s="369" t="str">
        <f ca="1">+IF(OFFSET('Sanitation Data'!$H$30,0,10*ROW('Sanitation Data'!H176))="","",OFFSET('Sanitation Data'!$H$30,0,10*ROW('Sanitation Data'!H176)))</f>
        <v/>
      </c>
      <c r="DH182" s="369" t="str">
        <f ca="1">+IF(OFFSET('Sanitation Data'!$H$31,0,10*ROW('Sanitation Data'!H176))="","",OFFSET('Sanitation Data'!$H$31,0,10*ROW('Sanitation Data'!H176)))</f>
        <v/>
      </c>
      <c r="DI182" s="369" t="str">
        <f ca="1">+IF(OFFSET('Sanitation Data'!$H$32,0,10*ROW('Sanitation Data'!H176))="","",OFFSET('Sanitation Data'!$H$32,0,10*ROW('Sanitation Data'!H176)))</f>
        <v/>
      </c>
      <c r="DJ182" s="369" t="str">
        <f ca="1">+IF(OFFSET('Sanitation Data'!$I$28,0,10*ROW('Sanitation Data'!I176))="","",OFFSET('Sanitation Data'!$I$28,0,10*ROW('Sanitation Data'!I176)))</f>
        <v/>
      </c>
      <c r="DK182" s="369" t="str">
        <f ca="1">+IF(OFFSET('Sanitation Data'!$I$29,0,10*ROW('Sanitation Data'!I176))="","",OFFSET('Sanitation Data'!$I$29,0,10*ROW('Sanitation Data'!I176)))</f>
        <v/>
      </c>
      <c r="DL182" s="369" t="str">
        <f ca="1">+IF(OFFSET('Sanitation Data'!$I$30,0,10*ROW('Sanitation Data'!I176))="","",OFFSET('Sanitation Data'!$I$30,0,10*ROW('Sanitation Data'!I176)))</f>
        <v/>
      </c>
      <c r="DM182" s="369" t="str">
        <f ca="1">+IF(OFFSET('Sanitation Data'!$I$31,0,10*ROW('Sanitation Data'!I176))="","",OFFSET('Sanitation Data'!$I$31,0,10*ROW('Sanitation Data'!I176)))</f>
        <v/>
      </c>
      <c r="DN182" s="369" t="str">
        <f ca="1">+IF(OFFSET('Sanitation Data'!$I$32,0,10*ROW('Sanitation Data'!I176))="","",OFFSET('Sanitation Data'!$I$32,0,10*ROW('Sanitation Data'!I176)))</f>
        <v/>
      </c>
      <c r="DO182" s="369" t="str">
        <f ca="1">+IF(OFFSET('Hygiene Data'!$D$11,0,10*ROW('Hygiene Data'!D176))="","",OFFSET('Hygiene Data'!$D$11,0,10*ROW('Hygiene Data'!D176)))</f>
        <v/>
      </c>
      <c r="DP182" s="369" t="str">
        <f ca="1">+IF(OFFSET('Hygiene Data'!$D$12,0,10*ROW('Hygiene Data'!D176))="","",OFFSET('Hygiene Data'!$D$12,0,10*ROW('Hygiene Data'!D176)))</f>
        <v/>
      </c>
      <c r="DQ182" s="369" t="str">
        <f ca="1">+IF(OFFSET('Hygiene Data'!$D$13,0,10*ROW('Hygiene Data'!D176))="","",OFFSET('Hygiene Data'!$D$13,0,10*ROW('Hygiene Data'!D176)))</f>
        <v/>
      </c>
      <c r="DR182" s="369" t="str">
        <f ca="1">+IF(OFFSET('Hygiene Data'!$E$11,0,10*ROW('Hygiene Data'!E176))="","",OFFSET('Hygiene Data'!$E$11,0,10*ROW('Hygiene Data'!E176)))</f>
        <v/>
      </c>
      <c r="DS182" s="369" t="str">
        <f ca="1">+IF(OFFSET('Hygiene Data'!$E$12,0,10*ROW('Hygiene Data'!E176))="","",OFFSET('Hygiene Data'!$E$12,0,10*ROW('Hygiene Data'!E176)))</f>
        <v/>
      </c>
      <c r="DT182" s="369" t="str">
        <f ca="1">+IF(OFFSET('Hygiene Data'!$E$13,0,10*ROW('Hygiene Data'!E176))="","",OFFSET('Hygiene Data'!$E$13,0,10*ROW('Hygiene Data'!E176)))</f>
        <v/>
      </c>
      <c r="DU182" s="369" t="str">
        <f ca="1">+IF(OFFSET('Hygiene Data'!$F$11,0,10*ROW('Hygiene Data'!F176))="","",OFFSET('Hygiene Data'!$F$11,0,10*ROW('Hygiene Data'!F176)))</f>
        <v/>
      </c>
      <c r="DV182" s="369" t="str">
        <f ca="1">+IF(OFFSET('Hygiene Data'!$F$12,0,10*ROW('Hygiene Data'!F176))="","",OFFSET('Hygiene Data'!$F$12,0,10*ROW('Hygiene Data'!F176)))</f>
        <v/>
      </c>
      <c r="DW182" s="369" t="str">
        <f ca="1">+IF(OFFSET('Hygiene Data'!$F$13,0,10*ROW('Hygiene Data'!F176))="","",OFFSET('Hygiene Data'!$F$13,0,10*ROW('Hygiene Data'!F176)))</f>
        <v/>
      </c>
      <c r="DX182" s="369" t="str">
        <f ca="1">+IF(OFFSET('Hygiene Data'!$G$11,0,10*ROW('Hygiene Data'!G176))="","",OFFSET('Hygiene Data'!$G$11,0,10*ROW('Hygiene Data'!G176)))</f>
        <v/>
      </c>
      <c r="DY182" s="369" t="str">
        <f ca="1">+IF(OFFSET('Hygiene Data'!$G$12,0,10*ROW('Hygiene Data'!G176))="","",OFFSET('Hygiene Data'!$G$12,0,10*ROW('Hygiene Data'!G176)))</f>
        <v/>
      </c>
      <c r="DZ182" s="369" t="str">
        <f ca="1">+IF(OFFSET('Hygiene Data'!$G$13,0,10*ROW('Hygiene Data'!G176))="","",OFFSET('Hygiene Data'!$G$13,0,10*ROW('Hygiene Data'!G176)))</f>
        <v/>
      </c>
      <c r="EA182" s="369" t="str">
        <f ca="1">+IF(OFFSET('Hygiene Data'!$H$11,0,10*ROW('Hygiene Data'!H176))="","",OFFSET('Hygiene Data'!$H$11,0,10*ROW('Hygiene Data'!H176)))</f>
        <v/>
      </c>
      <c r="EB182" s="369" t="str">
        <f ca="1">+IF(OFFSET('Hygiene Data'!$H$12,0,10*ROW('Hygiene Data'!H176))="","",OFFSET('Hygiene Data'!$H$12,0,10*ROW('Hygiene Data'!H176)))</f>
        <v/>
      </c>
      <c r="EC182" s="369" t="str">
        <f ca="1">+IF(OFFSET('Hygiene Data'!$H$13,0,10*ROW('Hygiene Data'!H176))="","",OFFSET('Hygiene Data'!$H$13,0,10*ROW('Hygiene Data'!H176)))</f>
        <v/>
      </c>
      <c r="ED182" s="369" t="str">
        <f ca="1">+IF(OFFSET('Hygiene Data'!$I$11,0,10*ROW('Hygiene Data'!I176))="","",OFFSET('Hygiene Data'!$I$11,0,10*ROW('Hygiene Data'!I176)))</f>
        <v/>
      </c>
      <c r="EE182" s="369" t="str">
        <f ca="1">+IF(OFFSET('Hygiene Data'!$I$12,0,10*ROW('Hygiene Data'!I176))="","",OFFSET('Hygiene Data'!$I$12,0,10*ROW('Hygiene Data'!I176)))</f>
        <v/>
      </c>
      <c r="EF182" s="369" t="str">
        <f ca="1">+IF(OFFSET('Hygiene Data'!$I$13,0,10*ROW('Hygiene Data'!I176))="","",OFFSET('Hygiene Data'!$I$13,0,10*ROW('Hygiene Data'!I176)))</f>
        <v/>
      </c>
    </row>
    <row r="183" spans="1:136" x14ac:dyDescent="0.25">
      <c r="A183" s="478" t="str">
        <f ca="1">+IF(OFFSET('Water Data'!$B$2,0,10*ROW('Water Data'!E177))="","",OFFSET('Water Data'!$B$2,0,10*ROW('Water Data'!E177)))</f>
        <v/>
      </c>
      <c r="B183" s="47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5" t="str">
        <f t="shared" ca="1" si="2"/>
        <v/>
      </c>
      <c r="D183" s="50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9" t="str">
        <f ca="1">+IF(OFFSET('Water Data'!$D$27,0,10*ROW('Water Data'!D177))="","",OFFSET('Water Data'!$D$27,0,10*ROW('Water Data'!D177)))</f>
        <v/>
      </c>
      <c r="BT183" s="369" t="str">
        <f ca="1">+IF(OFFSET('Water Data'!$D$28,0,10*ROW('Water Data'!D177))="","",OFFSET('Water Data'!$D$28,0,10*ROW('Water Data'!D177)))</f>
        <v/>
      </c>
      <c r="BU183" s="369" t="str">
        <f ca="1">+IF(OFFSET('Water Data'!$D$29,0,10*ROW('Water Data'!D177))="","",OFFSET('Water Data'!$D$29,0,10*ROW('Water Data'!D177)))</f>
        <v/>
      </c>
      <c r="BV183" s="369" t="str">
        <f ca="1">+IF(OFFSET('Water Data'!$E$27,0,10*ROW('Water Data'!E177))="","",OFFSET('Water Data'!$E$27,0,10*ROW('Water Data'!E177)))</f>
        <v/>
      </c>
      <c r="BW183" s="369" t="str">
        <f ca="1">+IF(OFFSET('Water Data'!$E$28,0,10*ROW('Water Data'!E177))="","",OFFSET('Water Data'!$E$28,0,10*ROW('Water Data'!E177)))</f>
        <v/>
      </c>
      <c r="BX183" s="369" t="str">
        <f ca="1">+IF(OFFSET('Water Data'!$E$29,0,10*ROW('Water Data'!E177))="","",OFFSET('Water Data'!$E$29,0,10*ROW('Water Data'!E177)))</f>
        <v/>
      </c>
      <c r="BY183" s="369" t="str">
        <f ca="1">+IF(OFFSET('Water Data'!$F$27,0,10*ROW('Water Data'!F177))="","",OFFSET('Water Data'!$F$27,0,10*ROW('Water Data'!F177)))</f>
        <v/>
      </c>
      <c r="BZ183" s="369" t="str">
        <f ca="1">+IF(OFFSET('Water Data'!$F$28,0,10*ROW('Water Data'!F177))="","",OFFSET('Water Data'!$F$28,0,10*ROW('Water Data'!F177)))</f>
        <v/>
      </c>
      <c r="CA183" s="369" t="str">
        <f ca="1">+IF(OFFSET('Water Data'!$F$29,0,10*ROW('Water Data'!F177))="","",OFFSET('Water Data'!$F$29,0,10*ROW('Water Data'!F177)))</f>
        <v/>
      </c>
      <c r="CB183" s="369" t="str">
        <f ca="1">+IF(OFFSET('Water Data'!$G$27,0,10*ROW('Water Data'!G177))="","",OFFSET('Water Data'!$G$27,0,10*ROW('Water Data'!G177)))</f>
        <v/>
      </c>
      <c r="CC183" s="369" t="str">
        <f ca="1">+IF(OFFSET('Water Data'!$G$28,0,10*ROW('Water Data'!G177))="","",OFFSET('Water Data'!$G$28,0,10*ROW('Water Data'!G177)))</f>
        <v/>
      </c>
      <c r="CD183" s="369" t="str">
        <f ca="1">+IF(OFFSET('Water Data'!$G$29,0,10*ROW('Water Data'!G177))="","",OFFSET('Water Data'!$G$29,0,10*ROW('Water Data'!G177)))</f>
        <v/>
      </c>
      <c r="CE183" s="369" t="str">
        <f ca="1">+IF(OFFSET('Water Data'!$H$27,0,10*ROW('Water Data'!H177))="","",OFFSET('Water Data'!$H$27,0,10*ROW('Water Data'!H177)))</f>
        <v/>
      </c>
      <c r="CF183" s="369" t="str">
        <f ca="1">+IF(OFFSET('Water Data'!$H$28,0,10*ROW('Water Data'!H177))="","",OFFSET('Water Data'!$H$28,0,10*ROW('Water Data'!H177)))</f>
        <v/>
      </c>
      <c r="CG183" s="369" t="str">
        <f ca="1">+IF(OFFSET('Water Data'!$H$29,0,10*ROW('Water Data'!H177))="","",OFFSET('Water Data'!$H$29,0,10*ROW('Water Data'!H177)))</f>
        <v/>
      </c>
      <c r="CH183" s="369" t="str">
        <f ca="1">+IF(OFFSET('Water Data'!$I$27,0,10*ROW('Water Data'!I177))="","",OFFSET('Water Data'!$I$27,0,10*ROW('Water Data'!I177)))</f>
        <v/>
      </c>
      <c r="CI183" s="369" t="str">
        <f ca="1">+IF(OFFSET('Water Data'!$I$28,0,10*ROW('Water Data'!I177))="","",OFFSET('Water Data'!$I$28,0,10*ROW('Water Data'!I177)))</f>
        <v/>
      </c>
      <c r="CJ183" s="369" t="str">
        <f ca="1">+IF(OFFSET('Water Data'!$I$29,0,10*ROW('Water Data'!I177))="","",OFFSET('Water Data'!$I$29,0,10*ROW('Water Data'!I177)))</f>
        <v/>
      </c>
      <c r="CK183" s="369" t="str">
        <f ca="1">+IF(OFFSET('Sanitation Data'!$D$28,0,10*ROW('Sanitation Data'!D177))="","",OFFSET('Sanitation Data'!$D$28,0,10*ROW('Sanitation Data'!D177)))</f>
        <v/>
      </c>
      <c r="CL183" s="369" t="str">
        <f ca="1">+IF(OFFSET('Sanitation Data'!$D$29,0,10*ROW('Sanitation Data'!D177))="","",OFFSET('Sanitation Data'!$D$29,0,10*ROW('Sanitation Data'!D177)))</f>
        <v/>
      </c>
      <c r="CM183" s="369" t="str">
        <f ca="1">+IF(OFFSET('Sanitation Data'!$D$30,0,10*ROW('Sanitation Data'!D177))="","",OFFSET('Sanitation Data'!$D$30,0,10*ROW('Sanitation Data'!D177)))</f>
        <v/>
      </c>
      <c r="CN183" s="369" t="str">
        <f ca="1">+IF(OFFSET('Sanitation Data'!$D$31,0,10*ROW('Sanitation Data'!D177))="","",OFFSET('Sanitation Data'!$D$31,0,10*ROW('Sanitation Data'!D177)))</f>
        <v/>
      </c>
      <c r="CO183" s="369" t="str">
        <f ca="1">+IF(OFFSET('Sanitation Data'!$D$32,0,10*ROW('Sanitation Data'!D177))="","",OFFSET('Sanitation Data'!$D$32,0,10*ROW('Sanitation Data'!D177)))</f>
        <v/>
      </c>
      <c r="CP183" s="369" t="str">
        <f ca="1">+IF(OFFSET('Sanitation Data'!$E$28,0,10*ROW('Sanitation Data'!E177))="","",OFFSET('Sanitation Data'!$E$28,0,10*ROW('Sanitation Data'!E177)))</f>
        <v/>
      </c>
      <c r="CQ183" s="369" t="str">
        <f ca="1">+IF(OFFSET('Sanitation Data'!$E$29,0,10*ROW('Sanitation Data'!E177))="","",OFFSET('Sanitation Data'!$E$29,0,10*ROW('Sanitation Data'!E177)))</f>
        <v/>
      </c>
      <c r="CR183" s="369" t="str">
        <f ca="1">+IF(OFFSET('Sanitation Data'!$E$30,0,10*ROW('Sanitation Data'!E177))="","",OFFSET('Sanitation Data'!$E$30,0,10*ROW('Sanitation Data'!E177)))</f>
        <v/>
      </c>
      <c r="CS183" s="369" t="str">
        <f ca="1">+IF(OFFSET('Sanitation Data'!$E$31,0,10*ROW('Sanitation Data'!E177))="","",OFFSET('Sanitation Data'!$E$31,0,10*ROW('Sanitation Data'!E177)))</f>
        <v/>
      </c>
      <c r="CT183" s="369" t="str">
        <f ca="1">+IF(OFFSET('Sanitation Data'!$E$32,0,10*ROW('Sanitation Data'!E177))="","",OFFSET('Sanitation Data'!$E$32,0,10*ROW('Sanitation Data'!E177)))</f>
        <v/>
      </c>
      <c r="CU183" s="369" t="str">
        <f ca="1">+IF(OFFSET('Sanitation Data'!$F$28,0,10*ROW('Sanitation Data'!F177))="","",OFFSET('Sanitation Data'!$F$28,0,10*ROW('Sanitation Data'!F177)))</f>
        <v/>
      </c>
      <c r="CV183" s="369" t="str">
        <f ca="1">+IF(OFFSET('Sanitation Data'!$F$29,0,10*ROW('Sanitation Data'!F177))="","",OFFSET('Sanitation Data'!$F$29,0,10*ROW('Sanitation Data'!F177)))</f>
        <v/>
      </c>
      <c r="CW183" s="369" t="str">
        <f ca="1">+IF(OFFSET('Sanitation Data'!$F$30,0,10*ROW('Sanitation Data'!F177))="","",OFFSET('Sanitation Data'!$F$30,0,10*ROW('Sanitation Data'!F177)))</f>
        <v/>
      </c>
      <c r="CX183" s="369" t="str">
        <f ca="1">+IF(OFFSET('Sanitation Data'!$F$31,0,10*ROW('Sanitation Data'!F177))="","",OFFSET('Sanitation Data'!$F$31,0,10*ROW('Sanitation Data'!F177)))</f>
        <v/>
      </c>
      <c r="CY183" s="369" t="str">
        <f ca="1">+IF(OFFSET('Sanitation Data'!$F$32,0,10*ROW('Sanitation Data'!F177))="","",OFFSET('Sanitation Data'!$F$32,0,10*ROW('Sanitation Data'!F177)))</f>
        <v/>
      </c>
      <c r="CZ183" s="369" t="str">
        <f ca="1">+IF(OFFSET('Sanitation Data'!$G$28,0,10*ROW('Sanitation Data'!G177))="","",OFFSET('Sanitation Data'!$G$28,0,10*ROW('Sanitation Data'!G177)))</f>
        <v/>
      </c>
      <c r="DA183" s="369" t="str">
        <f ca="1">+IF(OFFSET('Sanitation Data'!$G$29,0,10*ROW('Sanitation Data'!G177))="","",OFFSET('Sanitation Data'!$G$29,0,10*ROW('Sanitation Data'!G177)))</f>
        <v/>
      </c>
      <c r="DB183" s="369" t="str">
        <f ca="1">+IF(OFFSET('Sanitation Data'!$G$30,0,10*ROW('Sanitation Data'!G177))="","",OFFSET('Sanitation Data'!$G$30,0,10*ROW('Sanitation Data'!G177)))</f>
        <v/>
      </c>
      <c r="DC183" s="369" t="str">
        <f ca="1">+IF(OFFSET('Sanitation Data'!$G$31,0,10*ROW('Sanitation Data'!G177))="","",OFFSET('Sanitation Data'!$G$31,0,10*ROW('Sanitation Data'!G177)))</f>
        <v/>
      </c>
      <c r="DD183" s="369" t="str">
        <f ca="1">+IF(OFFSET('Sanitation Data'!$G$32,0,10*ROW('Sanitation Data'!G177))="","",OFFSET('Sanitation Data'!$G$32,0,10*ROW('Sanitation Data'!G177)))</f>
        <v/>
      </c>
      <c r="DE183" s="369" t="str">
        <f ca="1">+IF(OFFSET('Sanitation Data'!$H$28,0,10*ROW('Sanitation Data'!H177))="","",OFFSET('Sanitation Data'!$H$28,0,10*ROW('Sanitation Data'!H177)))</f>
        <v/>
      </c>
      <c r="DF183" s="369" t="str">
        <f ca="1">+IF(OFFSET('Sanitation Data'!$H$29,0,10*ROW('Sanitation Data'!H177))="","",OFFSET('Sanitation Data'!$H$29,0,10*ROW('Sanitation Data'!H177)))</f>
        <v/>
      </c>
      <c r="DG183" s="369" t="str">
        <f ca="1">+IF(OFFSET('Sanitation Data'!$H$30,0,10*ROW('Sanitation Data'!H177))="","",OFFSET('Sanitation Data'!$H$30,0,10*ROW('Sanitation Data'!H177)))</f>
        <v/>
      </c>
      <c r="DH183" s="369" t="str">
        <f ca="1">+IF(OFFSET('Sanitation Data'!$H$31,0,10*ROW('Sanitation Data'!H177))="","",OFFSET('Sanitation Data'!$H$31,0,10*ROW('Sanitation Data'!H177)))</f>
        <v/>
      </c>
      <c r="DI183" s="369" t="str">
        <f ca="1">+IF(OFFSET('Sanitation Data'!$H$32,0,10*ROW('Sanitation Data'!H177))="","",OFFSET('Sanitation Data'!$H$32,0,10*ROW('Sanitation Data'!H177)))</f>
        <v/>
      </c>
      <c r="DJ183" s="369" t="str">
        <f ca="1">+IF(OFFSET('Sanitation Data'!$I$28,0,10*ROW('Sanitation Data'!I177))="","",OFFSET('Sanitation Data'!$I$28,0,10*ROW('Sanitation Data'!I177)))</f>
        <v/>
      </c>
      <c r="DK183" s="369" t="str">
        <f ca="1">+IF(OFFSET('Sanitation Data'!$I$29,0,10*ROW('Sanitation Data'!I177))="","",OFFSET('Sanitation Data'!$I$29,0,10*ROW('Sanitation Data'!I177)))</f>
        <v/>
      </c>
      <c r="DL183" s="369" t="str">
        <f ca="1">+IF(OFFSET('Sanitation Data'!$I$30,0,10*ROW('Sanitation Data'!I177))="","",OFFSET('Sanitation Data'!$I$30,0,10*ROW('Sanitation Data'!I177)))</f>
        <v/>
      </c>
      <c r="DM183" s="369" t="str">
        <f ca="1">+IF(OFFSET('Sanitation Data'!$I$31,0,10*ROW('Sanitation Data'!I177))="","",OFFSET('Sanitation Data'!$I$31,0,10*ROW('Sanitation Data'!I177)))</f>
        <v/>
      </c>
      <c r="DN183" s="369" t="str">
        <f ca="1">+IF(OFFSET('Sanitation Data'!$I$32,0,10*ROW('Sanitation Data'!I177))="","",OFFSET('Sanitation Data'!$I$32,0,10*ROW('Sanitation Data'!I177)))</f>
        <v/>
      </c>
      <c r="DO183" s="369" t="str">
        <f ca="1">+IF(OFFSET('Hygiene Data'!$D$11,0,10*ROW('Hygiene Data'!D177))="","",OFFSET('Hygiene Data'!$D$11,0,10*ROW('Hygiene Data'!D177)))</f>
        <v/>
      </c>
      <c r="DP183" s="369" t="str">
        <f ca="1">+IF(OFFSET('Hygiene Data'!$D$12,0,10*ROW('Hygiene Data'!D177))="","",OFFSET('Hygiene Data'!$D$12,0,10*ROW('Hygiene Data'!D177)))</f>
        <v/>
      </c>
      <c r="DQ183" s="369" t="str">
        <f ca="1">+IF(OFFSET('Hygiene Data'!$D$13,0,10*ROW('Hygiene Data'!D177))="","",OFFSET('Hygiene Data'!$D$13,0,10*ROW('Hygiene Data'!D177)))</f>
        <v/>
      </c>
      <c r="DR183" s="369" t="str">
        <f ca="1">+IF(OFFSET('Hygiene Data'!$E$11,0,10*ROW('Hygiene Data'!E177))="","",OFFSET('Hygiene Data'!$E$11,0,10*ROW('Hygiene Data'!E177)))</f>
        <v/>
      </c>
      <c r="DS183" s="369" t="str">
        <f ca="1">+IF(OFFSET('Hygiene Data'!$E$12,0,10*ROW('Hygiene Data'!E177))="","",OFFSET('Hygiene Data'!$E$12,0,10*ROW('Hygiene Data'!E177)))</f>
        <v/>
      </c>
      <c r="DT183" s="369" t="str">
        <f ca="1">+IF(OFFSET('Hygiene Data'!$E$13,0,10*ROW('Hygiene Data'!E177))="","",OFFSET('Hygiene Data'!$E$13,0,10*ROW('Hygiene Data'!E177)))</f>
        <v/>
      </c>
      <c r="DU183" s="369" t="str">
        <f ca="1">+IF(OFFSET('Hygiene Data'!$F$11,0,10*ROW('Hygiene Data'!F177))="","",OFFSET('Hygiene Data'!$F$11,0,10*ROW('Hygiene Data'!F177)))</f>
        <v/>
      </c>
      <c r="DV183" s="369" t="str">
        <f ca="1">+IF(OFFSET('Hygiene Data'!$F$12,0,10*ROW('Hygiene Data'!F177))="","",OFFSET('Hygiene Data'!$F$12,0,10*ROW('Hygiene Data'!F177)))</f>
        <v/>
      </c>
      <c r="DW183" s="369" t="str">
        <f ca="1">+IF(OFFSET('Hygiene Data'!$F$13,0,10*ROW('Hygiene Data'!F177))="","",OFFSET('Hygiene Data'!$F$13,0,10*ROW('Hygiene Data'!F177)))</f>
        <v/>
      </c>
      <c r="DX183" s="369" t="str">
        <f ca="1">+IF(OFFSET('Hygiene Data'!$G$11,0,10*ROW('Hygiene Data'!G177))="","",OFFSET('Hygiene Data'!$G$11,0,10*ROW('Hygiene Data'!G177)))</f>
        <v/>
      </c>
      <c r="DY183" s="369" t="str">
        <f ca="1">+IF(OFFSET('Hygiene Data'!$G$12,0,10*ROW('Hygiene Data'!G177))="","",OFFSET('Hygiene Data'!$G$12,0,10*ROW('Hygiene Data'!G177)))</f>
        <v/>
      </c>
      <c r="DZ183" s="369" t="str">
        <f ca="1">+IF(OFFSET('Hygiene Data'!$G$13,0,10*ROW('Hygiene Data'!G177))="","",OFFSET('Hygiene Data'!$G$13,0,10*ROW('Hygiene Data'!G177)))</f>
        <v/>
      </c>
      <c r="EA183" s="369" t="str">
        <f ca="1">+IF(OFFSET('Hygiene Data'!$H$11,0,10*ROW('Hygiene Data'!H177))="","",OFFSET('Hygiene Data'!$H$11,0,10*ROW('Hygiene Data'!H177)))</f>
        <v/>
      </c>
      <c r="EB183" s="369" t="str">
        <f ca="1">+IF(OFFSET('Hygiene Data'!$H$12,0,10*ROW('Hygiene Data'!H177))="","",OFFSET('Hygiene Data'!$H$12,0,10*ROW('Hygiene Data'!H177)))</f>
        <v/>
      </c>
      <c r="EC183" s="369" t="str">
        <f ca="1">+IF(OFFSET('Hygiene Data'!$H$13,0,10*ROW('Hygiene Data'!H177))="","",OFFSET('Hygiene Data'!$H$13,0,10*ROW('Hygiene Data'!H177)))</f>
        <v/>
      </c>
      <c r="ED183" s="369" t="str">
        <f ca="1">+IF(OFFSET('Hygiene Data'!$I$11,0,10*ROW('Hygiene Data'!I177))="","",OFFSET('Hygiene Data'!$I$11,0,10*ROW('Hygiene Data'!I177)))</f>
        <v/>
      </c>
      <c r="EE183" s="369" t="str">
        <f ca="1">+IF(OFFSET('Hygiene Data'!$I$12,0,10*ROW('Hygiene Data'!I177))="","",OFFSET('Hygiene Data'!$I$12,0,10*ROW('Hygiene Data'!I177)))</f>
        <v/>
      </c>
      <c r="EF183" s="369" t="str">
        <f ca="1">+IF(OFFSET('Hygiene Data'!$I$13,0,10*ROW('Hygiene Data'!I177))="","",OFFSET('Hygiene Data'!$I$13,0,10*ROW('Hygiene Data'!I177)))</f>
        <v/>
      </c>
    </row>
    <row r="184" spans="1:136" x14ac:dyDescent="0.25">
      <c r="A184" s="478" t="str">
        <f ca="1">+IF(OFFSET('Water Data'!$B$2,0,10*ROW('Water Data'!E178))="","",OFFSET('Water Data'!$B$2,0,10*ROW('Water Data'!E178)))</f>
        <v/>
      </c>
      <c r="B184" s="47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5" t="str">
        <f t="shared" ca="1" si="2"/>
        <v/>
      </c>
      <c r="D184" s="50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9" t="str">
        <f ca="1">+IF(OFFSET('Water Data'!$D$27,0,10*ROW('Water Data'!D178))="","",OFFSET('Water Data'!$D$27,0,10*ROW('Water Data'!D178)))</f>
        <v/>
      </c>
      <c r="BT184" s="369" t="str">
        <f ca="1">+IF(OFFSET('Water Data'!$D$28,0,10*ROW('Water Data'!D178))="","",OFFSET('Water Data'!$D$28,0,10*ROW('Water Data'!D178)))</f>
        <v/>
      </c>
      <c r="BU184" s="369" t="str">
        <f ca="1">+IF(OFFSET('Water Data'!$D$29,0,10*ROW('Water Data'!D178))="","",OFFSET('Water Data'!$D$29,0,10*ROW('Water Data'!D178)))</f>
        <v/>
      </c>
      <c r="BV184" s="369" t="str">
        <f ca="1">+IF(OFFSET('Water Data'!$E$27,0,10*ROW('Water Data'!E178))="","",OFFSET('Water Data'!$E$27,0,10*ROW('Water Data'!E178)))</f>
        <v/>
      </c>
      <c r="BW184" s="369" t="str">
        <f ca="1">+IF(OFFSET('Water Data'!$E$28,0,10*ROW('Water Data'!E178))="","",OFFSET('Water Data'!$E$28,0,10*ROW('Water Data'!E178)))</f>
        <v/>
      </c>
      <c r="BX184" s="369" t="str">
        <f ca="1">+IF(OFFSET('Water Data'!$E$29,0,10*ROW('Water Data'!E178))="","",OFFSET('Water Data'!$E$29,0,10*ROW('Water Data'!E178)))</f>
        <v/>
      </c>
      <c r="BY184" s="369" t="str">
        <f ca="1">+IF(OFFSET('Water Data'!$F$27,0,10*ROW('Water Data'!F178))="","",OFFSET('Water Data'!$F$27,0,10*ROW('Water Data'!F178)))</f>
        <v/>
      </c>
      <c r="BZ184" s="369" t="str">
        <f ca="1">+IF(OFFSET('Water Data'!$F$28,0,10*ROW('Water Data'!F178))="","",OFFSET('Water Data'!$F$28,0,10*ROW('Water Data'!F178)))</f>
        <v/>
      </c>
      <c r="CA184" s="369" t="str">
        <f ca="1">+IF(OFFSET('Water Data'!$F$29,0,10*ROW('Water Data'!F178))="","",OFFSET('Water Data'!$F$29,0,10*ROW('Water Data'!F178)))</f>
        <v/>
      </c>
      <c r="CB184" s="369" t="str">
        <f ca="1">+IF(OFFSET('Water Data'!$G$27,0,10*ROW('Water Data'!G178))="","",OFFSET('Water Data'!$G$27,0,10*ROW('Water Data'!G178)))</f>
        <v/>
      </c>
      <c r="CC184" s="369" t="str">
        <f ca="1">+IF(OFFSET('Water Data'!$G$28,0,10*ROW('Water Data'!G178))="","",OFFSET('Water Data'!$G$28,0,10*ROW('Water Data'!G178)))</f>
        <v/>
      </c>
      <c r="CD184" s="369" t="str">
        <f ca="1">+IF(OFFSET('Water Data'!$G$29,0,10*ROW('Water Data'!G178))="","",OFFSET('Water Data'!$G$29,0,10*ROW('Water Data'!G178)))</f>
        <v/>
      </c>
      <c r="CE184" s="369" t="str">
        <f ca="1">+IF(OFFSET('Water Data'!$H$27,0,10*ROW('Water Data'!H178))="","",OFFSET('Water Data'!$H$27,0,10*ROW('Water Data'!H178)))</f>
        <v/>
      </c>
      <c r="CF184" s="369" t="str">
        <f ca="1">+IF(OFFSET('Water Data'!$H$28,0,10*ROW('Water Data'!H178))="","",OFFSET('Water Data'!$H$28,0,10*ROW('Water Data'!H178)))</f>
        <v/>
      </c>
      <c r="CG184" s="369" t="str">
        <f ca="1">+IF(OFFSET('Water Data'!$H$29,0,10*ROW('Water Data'!H178))="","",OFFSET('Water Data'!$H$29,0,10*ROW('Water Data'!H178)))</f>
        <v/>
      </c>
      <c r="CH184" s="369" t="str">
        <f ca="1">+IF(OFFSET('Water Data'!$I$27,0,10*ROW('Water Data'!I178))="","",OFFSET('Water Data'!$I$27,0,10*ROW('Water Data'!I178)))</f>
        <v/>
      </c>
      <c r="CI184" s="369" t="str">
        <f ca="1">+IF(OFFSET('Water Data'!$I$28,0,10*ROW('Water Data'!I178))="","",OFFSET('Water Data'!$I$28,0,10*ROW('Water Data'!I178)))</f>
        <v/>
      </c>
      <c r="CJ184" s="369" t="str">
        <f ca="1">+IF(OFFSET('Water Data'!$I$29,0,10*ROW('Water Data'!I178))="","",OFFSET('Water Data'!$I$29,0,10*ROW('Water Data'!I178)))</f>
        <v/>
      </c>
      <c r="CK184" s="369" t="str">
        <f ca="1">+IF(OFFSET('Sanitation Data'!$D$28,0,10*ROW('Sanitation Data'!D178))="","",OFFSET('Sanitation Data'!$D$28,0,10*ROW('Sanitation Data'!D178)))</f>
        <v/>
      </c>
      <c r="CL184" s="369" t="str">
        <f ca="1">+IF(OFFSET('Sanitation Data'!$D$29,0,10*ROW('Sanitation Data'!D178))="","",OFFSET('Sanitation Data'!$D$29,0,10*ROW('Sanitation Data'!D178)))</f>
        <v/>
      </c>
      <c r="CM184" s="369" t="str">
        <f ca="1">+IF(OFFSET('Sanitation Data'!$D$30,0,10*ROW('Sanitation Data'!D178))="","",OFFSET('Sanitation Data'!$D$30,0,10*ROW('Sanitation Data'!D178)))</f>
        <v/>
      </c>
      <c r="CN184" s="369" t="str">
        <f ca="1">+IF(OFFSET('Sanitation Data'!$D$31,0,10*ROW('Sanitation Data'!D178))="","",OFFSET('Sanitation Data'!$D$31,0,10*ROW('Sanitation Data'!D178)))</f>
        <v/>
      </c>
      <c r="CO184" s="369" t="str">
        <f ca="1">+IF(OFFSET('Sanitation Data'!$D$32,0,10*ROW('Sanitation Data'!D178))="","",OFFSET('Sanitation Data'!$D$32,0,10*ROW('Sanitation Data'!D178)))</f>
        <v/>
      </c>
      <c r="CP184" s="369" t="str">
        <f ca="1">+IF(OFFSET('Sanitation Data'!$E$28,0,10*ROW('Sanitation Data'!E178))="","",OFFSET('Sanitation Data'!$E$28,0,10*ROW('Sanitation Data'!E178)))</f>
        <v/>
      </c>
      <c r="CQ184" s="369" t="str">
        <f ca="1">+IF(OFFSET('Sanitation Data'!$E$29,0,10*ROW('Sanitation Data'!E178))="","",OFFSET('Sanitation Data'!$E$29,0,10*ROW('Sanitation Data'!E178)))</f>
        <v/>
      </c>
      <c r="CR184" s="369" t="str">
        <f ca="1">+IF(OFFSET('Sanitation Data'!$E$30,0,10*ROW('Sanitation Data'!E178))="","",OFFSET('Sanitation Data'!$E$30,0,10*ROW('Sanitation Data'!E178)))</f>
        <v/>
      </c>
      <c r="CS184" s="369" t="str">
        <f ca="1">+IF(OFFSET('Sanitation Data'!$E$31,0,10*ROW('Sanitation Data'!E178))="","",OFFSET('Sanitation Data'!$E$31,0,10*ROW('Sanitation Data'!E178)))</f>
        <v/>
      </c>
      <c r="CT184" s="369" t="str">
        <f ca="1">+IF(OFFSET('Sanitation Data'!$E$32,0,10*ROW('Sanitation Data'!E178))="","",OFFSET('Sanitation Data'!$E$32,0,10*ROW('Sanitation Data'!E178)))</f>
        <v/>
      </c>
      <c r="CU184" s="369" t="str">
        <f ca="1">+IF(OFFSET('Sanitation Data'!$F$28,0,10*ROW('Sanitation Data'!F178))="","",OFFSET('Sanitation Data'!$F$28,0,10*ROW('Sanitation Data'!F178)))</f>
        <v/>
      </c>
      <c r="CV184" s="369" t="str">
        <f ca="1">+IF(OFFSET('Sanitation Data'!$F$29,0,10*ROW('Sanitation Data'!F178))="","",OFFSET('Sanitation Data'!$F$29,0,10*ROW('Sanitation Data'!F178)))</f>
        <v/>
      </c>
      <c r="CW184" s="369" t="str">
        <f ca="1">+IF(OFFSET('Sanitation Data'!$F$30,0,10*ROW('Sanitation Data'!F178))="","",OFFSET('Sanitation Data'!$F$30,0,10*ROW('Sanitation Data'!F178)))</f>
        <v/>
      </c>
      <c r="CX184" s="369" t="str">
        <f ca="1">+IF(OFFSET('Sanitation Data'!$F$31,0,10*ROW('Sanitation Data'!F178))="","",OFFSET('Sanitation Data'!$F$31,0,10*ROW('Sanitation Data'!F178)))</f>
        <v/>
      </c>
      <c r="CY184" s="369" t="str">
        <f ca="1">+IF(OFFSET('Sanitation Data'!$F$32,0,10*ROW('Sanitation Data'!F178))="","",OFFSET('Sanitation Data'!$F$32,0,10*ROW('Sanitation Data'!F178)))</f>
        <v/>
      </c>
      <c r="CZ184" s="369" t="str">
        <f ca="1">+IF(OFFSET('Sanitation Data'!$G$28,0,10*ROW('Sanitation Data'!G178))="","",OFFSET('Sanitation Data'!$G$28,0,10*ROW('Sanitation Data'!G178)))</f>
        <v/>
      </c>
      <c r="DA184" s="369" t="str">
        <f ca="1">+IF(OFFSET('Sanitation Data'!$G$29,0,10*ROW('Sanitation Data'!G178))="","",OFFSET('Sanitation Data'!$G$29,0,10*ROW('Sanitation Data'!G178)))</f>
        <v/>
      </c>
      <c r="DB184" s="369" t="str">
        <f ca="1">+IF(OFFSET('Sanitation Data'!$G$30,0,10*ROW('Sanitation Data'!G178))="","",OFFSET('Sanitation Data'!$G$30,0,10*ROW('Sanitation Data'!G178)))</f>
        <v/>
      </c>
      <c r="DC184" s="369" t="str">
        <f ca="1">+IF(OFFSET('Sanitation Data'!$G$31,0,10*ROW('Sanitation Data'!G178))="","",OFFSET('Sanitation Data'!$G$31,0,10*ROW('Sanitation Data'!G178)))</f>
        <v/>
      </c>
      <c r="DD184" s="369" t="str">
        <f ca="1">+IF(OFFSET('Sanitation Data'!$G$32,0,10*ROW('Sanitation Data'!G178))="","",OFFSET('Sanitation Data'!$G$32,0,10*ROW('Sanitation Data'!G178)))</f>
        <v/>
      </c>
      <c r="DE184" s="369" t="str">
        <f ca="1">+IF(OFFSET('Sanitation Data'!$H$28,0,10*ROW('Sanitation Data'!H178))="","",OFFSET('Sanitation Data'!$H$28,0,10*ROW('Sanitation Data'!H178)))</f>
        <v/>
      </c>
      <c r="DF184" s="369" t="str">
        <f ca="1">+IF(OFFSET('Sanitation Data'!$H$29,0,10*ROW('Sanitation Data'!H178))="","",OFFSET('Sanitation Data'!$H$29,0,10*ROW('Sanitation Data'!H178)))</f>
        <v/>
      </c>
      <c r="DG184" s="369" t="str">
        <f ca="1">+IF(OFFSET('Sanitation Data'!$H$30,0,10*ROW('Sanitation Data'!H178))="","",OFFSET('Sanitation Data'!$H$30,0,10*ROW('Sanitation Data'!H178)))</f>
        <v/>
      </c>
      <c r="DH184" s="369" t="str">
        <f ca="1">+IF(OFFSET('Sanitation Data'!$H$31,0,10*ROW('Sanitation Data'!H178))="","",OFFSET('Sanitation Data'!$H$31,0,10*ROW('Sanitation Data'!H178)))</f>
        <v/>
      </c>
      <c r="DI184" s="369" t="str">
        <f ca="1">+IF(OFFSET('Sanitation Data'!$H$32,0,10*ROW('Sanitation Data'!H178))="","",OFFSET('Sanitation Data'!$H$32,0,10*ROW('Sanitation Data'!H178)))</f>
        <v/>
      </c>
      <c r="DJ184" s="369" t="str">
        <f ca="1">+IF(OFFSET('Sanitation Data'!$I$28,0,10*ROW('Sanitation Data'!I178))="","",OFFSET('Sanitation Data'!$I$28,0,10*ROW('Sanitation Data'!I178)))</f>
        <v/>
      </c>
      <c r="DK184" s="369" t="str">
        <f ca="1">+IF(OFFSET('Sanitation Data'!$I$29,0,10*ROW('Sanitation Data'!I178))="","",OFFSET('Sanitation Data'!$I$29,0,10*ROW('Sanitation Data'!I178)))</f>
        <v/>
      </c>
      <c r="DL184" s="369" t="str">
        <f ca="1">+IF(OFFSET('Sanitation Data'!$I$30,0,10*ROW('Sanitation Data'!I178))="","",OFFSET('Sanitation Data'!$I$30,0,10*ROW('Sanitation Data'!I178)))</f>
        <v/>
      </c>
      <c r="DM184" s="369" t="str">
        <f ca="1">+IF(OFFSET('Sanitation Data'!$I$31,0,10*ROW('Sanitation Data'!I178))="","",OFFSET('Sanitation Data'!$I$31,0,10*ROW('Sanitation Data'!I178)))</f>
        <v/>
      </c>
      <c r="DN184" s="369" t="str">
        <f ca="1">+IF(OFFSET('Sanitation Data'!$I$32,0,10*ROW('Sanitation Data'!I178))="","",OFFSET('Sanitation Data'!$I$32,0,10*ROW('Sanitation Data'!I178)))</f>
        <v/>
      </c>
      <c r="DO184" s="369" t="str">
        <f ca="1">+IF(OFFSET('Hygiene Data'!$D$11,0,10*ROW('Hygiene Data'!D178))="","",OFFSET('Hygiene Data'!$D$11,0,10*ROW('Hygiene Data'!D178)))</f>
        <v/>
      </c>
      <c r="DP184" s="369" t="str">
        <f ca="1">+IF(OFFSET('Hygiene Data'!$D$12,0,10*ROW('Hygiene Data'!D178))="","",OFFSET('Hygiene Data'!$D$12,0,10*ROW('Hygiene Data'!D178)))</f>
        <v/>
      </c>
      <c r="DQ184" s="369" t="str">
        <f ca="1">+IF(OFFSET('Hygiene Data'!$D$13,0,10*ROW('Hygiene Data'!D178))="","",OFFSET('Hygiene Data'!$D$13,0,10*ROW('Hygiene Data'!D178)))</f>
        <v/>
      </c>
      <c r="DR184" s="369" t="str">
        <f ca="1">+IF(OFFSET('Hygiene Data'!$E$11,0,10*ROW('Hygiene Data'!E178))="","",OFFSET('Hygiene Data'!$E$11,0,10*ROW('Hygiene Data'!E178)))</f>
        <v/>
      </c>
      <c r="DS184" s="369" t="str">
        <f ca="1">+IF(OFFSET('Hygiene Data'!$E$12,0,10*ROW('Hygiene Data'!E178))="","",OFFSET('Hygiene Data'!$E$12,0,10*ROW('Hygiene Data'!E178)))</f>
        <v/>
      </c>
      <c r="DT184" s="369" t="str">
        <f ca="1">+IF(OFFSET('Hygiene Data'!$E$13,0,10*ROW('Hygiene Data'!E178))="","",OFFSET('Hygiene Data'!$E$13,0,10*ROW('Hygiene Data'!E178)))</f>
        <v/>
      </c>
      <c r="DU184" s="369" t="str">
        <f ca="1">+IF(OFFSET('Hygiene Data'!$F$11,0,10*ROW('Hygiene Data'!F178))="","",OFFSET('Hygiene Data'!$F$11,0,10*ROW('Hygiene Data'!F178)))</f>
        <v/>
      </c>
      <c r="DV184" s="369" t="str">
        <f ca="1">+IF(OFFSET('Hygiene Data'!$F$12,0,10*ROW('Hygiene Data'!F178))="","",OFFSET('Hygiene Data'!$F$12,0,10*ROW('Hygiene Data'!F178)))</f>
        <v/>
      </c>
      <c r="DW184" s="369" t="str">
        <f ca="1">+IF(OFFSET('Hygiene Data'!$F$13,0,10*ROW('Hygiene Data'!F178))="","",OFFSET('Hygiene Data'!$F$13,0,10*ROW('Hygiene Data'!F178)))</f>
        <v/>
      </c>
      <c r="DX184" s="369" t="str">
        <f ca="1">+IF(OFFSET('Hygiene Data'!$G$11,0,10*ROW('Hygiene Data'!G178))="","",OFFSET('Hygiene Data'!$G$11,0,10*ROW('Hygiene Data'!G178)))</f>
        <v/>
      </c>
      <c r="DY184" s="369" t="str">
        <f ca="1">+IF(OFFSET('Hygiene Data'!$G$12,0,10*ROW('Hygiene Data'!G178))="","",OFFSET('Hygiene Data'!$G$12,0,10*ROW('Hygiene Data'!G178)))</f>
        <v/>
      </c>
      <c r="DZ184" s="369" t="str">
        <f ca="1">+IF(OFFSET('Hygiene Data'!$G$13,0,10*ROW('Hygiene Data'!G178))="","",OFFSET('Hygiene Data'!$G$13,0,10*ROW('Hygiene Data'!G178)))</f>
        <v/>
      </c>
      <c r="EA184" s="369" t="str">
        <f ca="1">+IF(OFFSET('Hygiene Data'!$H$11,0,10*ROW('Hygiene Data'!H178))="","",OFFSET('Hygiene Data'!$H$11,0,10*ROW('Hygiene Data'!H178)))</f>
        <v/>
      </c>
      <c r="EB184" s="369" t="str">
        <f ca="1">+IF(OFFSET('Hygiene Data'!$H$12,0,10*ROW('Hygiene Data'!H178))="","",OFFSET('Hygiene Data'!$H$12,0,10*ROW('Hygiene Data'!H178)))</f>
        <v/>
      </c>
      <c r="EC184" s="369" t="str">
        <f ca="1">+IF(OFFSET('Hygiene Data'!$H$13,0,10*ROW('Hygiene Data'!H178))="","",OFFSET('Hygiene Data'!$H$13,0,10*ROW('Hygiene Data'!H178)))</f>
        <v/>
      </c>
      <c r="ED184" s="369" t="str">
        <f ca="1">+IF(OFFSET('Hygiene Data'!$I$11,0,10*ROW('Hygiene Data'!I178))="","",OFFSET('Hygiene Data'!$I$11,0,10*ROW('Hygiene Data'!I178)))</f>
        <v/>
      </c>
      <c r="EE184" s="369" t="str">
        <f ca="1">+IF(OFFSET('Hygiene Data'!$I$12,0,10*ROW('Hygiene Data'!I178))="","",OFFSET('Hygiene Data'!$I$12,0,10*ROW('Hygiene Data'!I178)))</f>
        <v/>
      </c>
      <c r="EF184" s="369" t="str">
        <f ca="1">+IF(OFFSET('Hygiene Data'!$I$13,0,10*ROW('Hygiene Data'!I178))="","",OFFSET('Hygiene Data'!$I$13,0,10*ROW('Hygiene Data'!I178)))</f>
        <v/>
      </c>
    </row>
    <row r="185" spans="1:136" x14ac:dyDescent="0.25">
      <c r="A185" s="478" t="str">
        <f ca="1">+IF(OFFSET('Water Data'!$B$2,0,10*ROW('Water Data'!E179))="","",OFFSET('Water Data'!$B$2,0,10*ROW('Water Data'!E179)))</f>
        <v/>
      </c>
      <c r="B185" s="47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5" t="str">
        <f t="shared" ca="1" si="2"/>
        <v/>
      </c>
      <c r="D185" s="50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9" t="str">
        <f ca="1">+IF(OFFSET('Water Data'!$D$27,0,10*ROW('Water Data'!D179))="","",OFFSET('Water Data'!$D$27,0,10*ROW('Water Data'!D179)))</f>
        <v/>
      </c>
      <c r="BT185" s="369" t="str">
        <f ca="1">+IF(OFFSET('Water Data'!$D$28,0,10*ROW('Water Data'!D179))="","",OFFSET('Water Data'!$D$28,0,10*ROW('Water Data'!D179)))</f>
        <v/>
      </c>
      <c r="BU185" s="369" t="str">
        <f ca="1">+IF(OFFSET('Water Data'!$D$29,0,10*ROW('Water Data'!D179))="","",OFFSET('Water Data'!$D$29,0,10*ROW('Water Data'!D179)))</f>
        <v/>
      </c>
      <c r="BV185" s="369" t="str">
        <f ca="1">+IF(OFFSET('Water Data'!$E$27,0,10*ROW('Water Data'!E179))="","",OFFSET('Water Data'!$E$27,0,10*ROW('Water Data'!E179)))</f>
        <v/>
      </c>
      <c r="BW185" s="369" t="str">
        <f ca="1">+IF(OFFSET('Water Data'!$E$28,0,10*ROW('Water Data'!E179))="","",OFFSET('Water Data'!$E$28,0,10*ROW('Water Data'!E179)))</f>
        <v/>
      </c>
      <c r="BX185" s="369" t="str">
        <f ca="1">+IF(OFFSET('Water Data'!$E$29,0,10*ROW('Water Data'!E179))="","",OFFSET('Water Data'!$E$29,0,10*ROW('Water Data'!E179)))</f>
        <v/>
      </c>
      <c r="BY185" s="369" t="str">
        <f ca="1">+IF(OFFSET('Water Data'!$F$27,0,10*ROW('Water Data'!F179))="","",OFFSET('Water Data'!$F$27,0,10*ROW('Water Data'!F179)))</f>
        <v/>
      </c>
      <c r="BZ185" s="369" t="str">
        <f ca="1">+IF(OFFSET('Water Data'!$F$28,0,10*ROW('Water Data'!F179))="","",OFFSET('Water Data'!$F$28,0,10*ROW('Water Data'!F179)))</f>
        <v/>
      </c>
      <c r="CA185" s="369" t="str">
        <f ca="1">+IF(OFFSET('Water Data'!$F$29,0,10*ROW('Water Data'!F179))="","",OFFSET('Water Data'!$F$29,0,10*ROW('Water Data'!F179)))</f>
        <v/>
      </c>
      <c r="CB185" s="369" t="str">
        <f ca="1">+IF(OFFSET('Water Data'!$G$27,0,10*ROW('Water Data'!G179))="","",OFFSET('Water Data'!$G$27,0,10*ROW('Water Data'!G179)))</f>
        <v/>
      </c>
      <c r="CC185" s="369" t="str">
        <f ca="1">+IF(OFFSET('Water Data'!$G$28,0,10*ROW('Water Data'!G179))="","",OFFSET('Water Data'!$G$28,0,10*ROW('Water Data'!G179)))</f>
        <v/>
      </c>
      <c r="CD185" s="369" t="str">
        <f ca="1">+IF(OFFSET('Water Data'!$G$29,0,10*ROW('Water Data'!G179))="","",OFFSET('Water Data'!$G$29,0,10*ROW('Water Data'!G179)))</f>
        <v/>
      </c>
      <c r="CE185" s="369" t="str">
        <f ca="1">+IF(OFFSET('Water Data'!$H$27,0,10*ROW('Water Data'!H179))="","",OFFSET('Water Data'!$H$27,0,10*ROW('Water Data'!H179)))</f>
        <v/>
      </c>
      <c r="CF185" s="369" t="str">
        <f ca="1">+IF(OFFSET('Water Data'!$H$28,0,10*ROW('Water Data'!H179))="","",OFFSET('Water Data'!$H$28,0,10*ROW('Water Data'!H179)))</f>
        <v/>
      </c>
      <c r="CG185" s="369" t="str">
        <f ca="1">+IF(OFFSET('Water Data'!$H$29,0,10*ROW('Water Data'!H179))="","",OFFSET('Water Data'!$H$29,0,10*ROW('Water Data'!H179)))</f>
        <v/>
      </c>
      <c r="CH185" s="369" t="str">
        <f ca="1">+IF(OFFSET('Water Data'!$I$27,0,10*ROW('Water Data'!I179))="","",OFFSET('Water Data'!$I$27,0,10*ROW('Water Data'!I179)))</f>
        <v/>
      </c>
      <c r="CI185" s="369" t="str">
        <f ca="1">+IF(OFFSET('Water Data'!$I$28,0,10*ROW('Water Data'!I179))="","",OFFSET('Water Data'!$I$28,0,10*ROW('Water Data'!I179)))</f>
        <v/>
      </c>
      <c r="CJ185" s="369" t="str">
        <f ca="1">+IF(OFFSET('Water Data'!$I$29,0,10*ROW('Water Data'!I179))="","",OFFSET('Water Data'!$I$29,0,10*ROW('Water Data'!I179)))</f>
        <v/>
      </c>
      <c r="CK185" s="369" t="str">
        <f ca="1">+IF(OFFSET('Sanitation Data'!$D$28,0,10*ROW('Sanitation Data'!D179))="","",OFFSET('Sanitation Data'!$D$28,0,10*ROW('Sanitation Data'!D179)))</f>
        <v/>
      </c>
      <c r="CL185" s="369" t="str">
        <f ca="1">+IF(OFFSET('Sanitation Data'!$D$29,0,10*ROW('Sanitation Data'!D179))="","",OFFSET('Sanitation Data'!$D$29,0,10*ROW('Sanitation Data'!D179)))</f>
        <v/>
      </c>
      <c r="CM185" s="369" t="str">
        <f ca="1">+IF(OFFSET('Sanitation Data'!$D$30,0,10*ROW('Sanitation Data'!D179))="","",OFFSET('Sanitation Data'!$D$30,0,10*ROW('Sanitation Data'!D179)))</f>
        <v/>
      </c>
      <c r="CN185" s="369" t="str">
        <f ca="1">+IF(OFFSET('Sanitation Data'!$D$31,0,10*ROW('Sanitation Data'!D179))="","",OFFSET('Sanitation Data'!$D$31,0,10*ROW('Sanitation Data'!D179)))</f>
        <v/>
      </c>
      <c r="CO185" s="369" t="str">
        <f ca="1">+IF(OFFSET('Sanitation Data'!$D$32,0,10*ROW('Sanitation Data'!D179))="","",OFFSET('Sanitation Data'!$D$32,0,10*ROW('Sanitation Data'!D179)))</f>
        <v/>
      </c>
      <c r="CP185" s="369" t="str">
        <f ca="1">+IF(OFFSET('Sanitation Data'!$E$28,0,10*ROW('Sanitation Data'!E179))="","",OFFSET('Sanitation Data'!$E$28,0,10*ROW('Sanitation Data'!E179)))</f>
        <v/>
      </c>
      <c r="CQ185" s="369" t="str">
        <f ca="1">+IF(OFFSET('Sanitation Data'!$E$29,0,10*ROW('Sanitation Data'!E179))="","",OFFSET('Sanitation Data'!$E$29,0,10*ROW('Sanitation Data'!E179)))</f>
        <v/>
      </c>
      <c r="CR185" s="369" t="str">
        <f ca="1">+IF(OFFSET('Sanitation Data'!$E$30,0,10*ROW('Sanitation Data'!E179))="","",OFFSET('Sanitation Data'!$E$30,0,10*ROW('Sanitation Data'!E179)))</f>
        <v/>
      </c>
      <c r="CS185" s="369" t="str">
        <f ca="1">+IF(OFFSET('Sanitation Data'!$E$31,0,10*ROW('Sanitation Data'!E179))="","",OFFSET('Sanitation Data'!$E$31,0,10*ROW('Sanitation Data'!E179)))</f>
        <v/>
      </c>
      <c r="CT185" s="369" t="str">
        <f ca="1">+IF(OFFSET('Sanitation Data'!$E$32,0,10*ROW('Sanitation Data'!E179))="","",OFFSET('Sanitation Data'!$E$32,0,10*ROW('Sanitation Data'!E179)))</f>
        <v/>
      </c>
      <c r="CU185" s="369" t="str">
        <f ca="1">+IF(OFFSET('Sanitation Data'!$F$28,0,10*ROW('Sanitation Data'!F179))="","",OFFSET('Sanitation Data'!$F$28,0,10*ROW('Sanitation Data'!F179)))</f>
        <v/>
      </c>
      <c r="CV185" s="369" t="str">
        <f ca="1">+IF(OFFSET('Sanitation Data'!$F$29,0,10*ROW('Sanitation Data'!F179))="","",OFFSET('Sanitation Data'!$F$29,0,10*ROW('Sanitation Data'!F179)))</f>
        <v/>
      </c>
      <c r="CW185" s="369" t="str">
        <f ca="1">+IF(OFFSET('Sanitation Data'!$F$30,0,10*ROW('Sanitation Data'!F179))="","",OFFSET('Sanitation Data'!$F$30,0,10*ROW('Sanitation Data'!F179)))</f>
        <v/>
      </c>
      <c r="CX185" s="369" t="str">
        <f ca="1">+IF(OFFSET('Sanitation Data'!$F$31,0,10*ROW('Sanitation Data'!F179))="","",OFFSET('Sanitation Data'!$F$31,0,10*ROW('Sanitation Data'!F179)))</f>
        <v/>
      </c>
      <c r="CY185" s="369" t="str">
        <f ca="1">+IF(OFFSET('Sanitation Data'!$F$32,0,10*ROW('Sanitation Data'!F179))="","",OFFSET('Sanitation Data'!$F$32,0,10*ROW('Sanitation Data'!F179)))</f>
        <v/>
      </c>
      <c r="CZ185" s="369" t="str">
        <f ca="1">+IF(OFFSET('Sanitation Data'!$G$28,0,10*ROW('Sanitation Data'!G179))="","",OFFSET('Sanitation Data'!$G$28,0,10*ROW('Sanitation Data'!G179)))</f>
        <v/>
      </c>
      <c r="DA185" s="369" t="str">
        <f ca="1">+IF(OFFSET('Sanitation Data'!$G$29,0,10*ROW('Sanitation Data'!G179))="","",OFFSET('Sanitation Data'!$G$29,0,10*ROW('Sanitation Data'!G179)))</f>
        <v/>
      </c>
      <c r="DB185" s="369" t="str">
        <f ca="1">+IF(OFFSET('Sanitation Data'!$G$30,0,10*ROW('Sanitation Data'!G179))="","",OFFSET('Sanitation Data'!$G$30,0,10*ROW('Sanitation Data'!G179)))</f>
        <v/>
      </c>
      <c r="DC185" s="369" t="str">
        <f ca="1">+IF(OFFSET('Sanitation Data'!$G$31,0,10*ROW('Sanitation Data'!G179))="","",OFFSET('Sanitation Data'!$G$31,0,10*ROW('Sanitation Data'!G179)))</f>
        <v/>
      </c>
      <c r="DD185" s="369" t="str">
        <f ca="1">+IF(OFFSET('Sanitation Data'!$G$32,0,10*ROW('Sanitation Data'!G179))="","",OFFSET('Sanitation Data'!$G$32,0,10*ROW('Sanitation Data'!G179)))</f>
        <v/>
      </c>
      <c r="DE185" s="369" t="str">
        <f ca="1">+IF(OFFSET('Sanitation Data'!$H$28,0,10*ROW('Sanitation Data'!H179))="","",OFFSET('Sanitation Data'!$H$28,0,10*ROW('Sanitation Data'!H179)))</f>
        <v/>
      </c>
      <c r="DF185" s="369" t="str">
        <f ca="1">+IF(OFFSET('Sanitation Data'!$H$29,0,10*ROW('Sanitation Data'!H179))="","",OFFSET('Sanitation Data'!$H$29,0,10*ROW('Sanitation Data'!H179)))</f>
        <v/>
      </c>
      <c r="DG185" s="369" t="str">
        <f ca="1">+IF(OFFSET('Sanitation Data'!$H$30,0,10*ROW('Sanitation Data'!H179))="","",OFFSET('Sanitation Data'!$H$30,0,10*ROW('Sanitation Data'!H179)))</f>
        <v/>
      </c>
      <c r="DH185" s="369" t="str">
        <f ca="1">+IF(OFFSET('Sanitation Data'!$H$31,0,10*ROW('Sanitation Data'!H179))="","",OFFSET('Sanitation Data'!$H$31,0,10*ROW('Sanitation Data'!H179)))</f>
        <v/>
      </c>
      <c r="DI185" s="369" t="str">
        <f ca="1">+IF(OFFSET('Sanitation Data'!$H$32,0,10*ROW('Sanitation Data'!H179))="","",OFFSET('Sanitation Data'!$H$32,0,10*ROW('Sanitation Data'!H179)))</f>
        <v/>
      </c>
      <c r="DJ185" s="369" t="str">
        <f ca="1">+IF(OFFSET('Sanitation Data'!$I$28,0,10*ROW('Sanitation Data'!I179))="","",OFFSET('Sanitation Data'!$I$28,0,10*ROW('Sanitation Data'!I179)))</f>
        <v/>
      </c>
      <c r="DK185" s="369" t="str">
        <f ca="1">+IF(OFFSET('Sanitation Data'!$I$29,0,10*ROW('Sanitation Data'!I179))="","",OFFSET('Sanitation Data'!$I$29,0,10*ROW('Sanitation Data'!I179)))</f>
        <v/>
      </c>
      <c r="DL185" s="369" t="str">
        <f ca="1">+IF(OFFSET('Sanitation Data'!$I$30,0,10*ROW('Sanitation Data'!I179))="","",OFFSET('Sanitation Data'!$I$30,0,10*ROW('Sanitation Data'!I179)))</f>
        <v/>
      </c>
      <c r="DM185" s="369" t="str">
        <f ca="1">+IF(OFFSET('Sanitation Data'!$I$31,0,10*ROW('Sanitation Data'!I179))="","",OFFSET('Sanitation Data'!$I$31,0,10*ROW('Sanitation Data'!I179)))</f>
        <v/>
      </c>
      <c r="DN185" s="369" t="str">
        <f ca="1">+IF(OFFSET('Sanitation Data'!$I$32,0,10*ROW('Sanitation Data'!I179))="","",OFFSET('Sanitation Data'!$I$32,0,10*ROW('Sanitation Data'!I179)))</f>
        <v/>
      </c>
      <c r="DO185" s="369" t="str">
        <f ca="1">+IF(OFFSET('Hygiene Data'!$D$11,0,10*ROW('Hygiene Data'!D179))="","",OFFSET('Hygiene Data'!$D$11,0,10*ROW('Hygiene Data'!D179)))</f>
        <v/>
      </c>
      <c r="DP185" s="369" t="str">
        <f ca="1">+IF(OFFSET('Hygiene Data'!$D$12,0,10*ROW('Hygiene Data'!D179))="","",OFFSET('Hygiene Data'!$D$12,0,10*ROW('Hygiene Data'!D179)))</f>
        <v/>
      </c>
      <c r="DQ185" s="369" t="str">
        <f ca="1">+IF(OFFSET('Hygiene Data'!$D$13,0,10*ROW('Hygiene Data'!D179))="","",OFFSET('Hygiene Data'!$D$13,0,10*ROW('Hygiene Data'!D179)))</f>
        <v/>
      </c>
      <c r="DR185" s="369" t="str">
        <f ca="1">+IF(OFFSET('Hygiene Data'!$E$11,0,10*ROW('Hygiene Data'!E179))="","",OFFSET('Hygiene Data'!$E$11,0,10*ROW('Hygiene Data'!E179)))</f>
        <v/>
      </c>
      <c r="DS185" s="369" t="str">
        <f ca="1">+IF(OFFSET('Hygiene Data'!$E$12,0,10*ROW('Hygiene Data'!E179))="","",OFFSET('Hygiene Data'!$E$12,0,10*ROW('Hygiene Data'!E179)))</f>
        <v/>
      </c>
      <c r="DT185" s="369" t="str">
        <f ca="1">+IF(OFFSET('Hygiene Data'!$E$13,0,10*ROW('Hygiene Data'!E179))="","",OFFSET('Hygiene Data'!$E$13,0,10*ROW('Hygiene Data'!E179)))</f>
        <v/>
      </c>
      <c r="DU185" s="369" t="str">
        <f ca="1">+IF(OFFSET('Hygiene Data'!$F$11,0,10*ROW('Hygiene Data'!F179))="","",OFFSET('Hygiene Data'!$F$11,0,10*ROW('Hygiene Data'!F179)))</f>
        <v/>
      </c>
      <c r="DV185" s="369" t="str">
        <f ca="1">+IF(OFFSET('Hygiene Data'!$F$12,0,10*ROW('Hygiene Data'!F179))="","",OFFSET('Hygiene Data'!$F$12,0,10*ROW('Hygiene Data'!F179)))</f>
        <v/>
      </c>
      <c r="DW185" s="369" t="str">
        <f ca="1">+IF(OFFSET('Hygiene Data'!$F$13,0,10*ROW('Hygiene Data'!F179))="","",OFFSET('Hygiene Data'!$F$13,0,10*ROW('Hygiene Data'!F179)))</f>
        <v/>
      </c>
      <c r="DX185" s="369" t="str">
        <f ca="1">+IF(OFFSET('Hygiene Data'!$G$11,0,10*ROW('Hygiene Data'!G179))="","",OFFSET('Hygiene Data'!$G$11,0,10*ROW('Hygiene Data'!G179)))</f>
        <v/>
      </c>
      <c r="DY185" s="369" t="str">
        <f ca="1">+IF(OFFSET('Hygiene Data'!$G$12,0,10*ROW('Hygiene Data'!G179))="","",OFFSET('Hygiene Data'!$G$12,0,10*ROW('Hygiene Data'!G179)))</f>
        <v/>
      </c>
      <c r="DZ185" s="369" t="str">
        <f ca="1">+IF(OFFSET('Hygiene Data'!$G$13,0,10*ROW('Hygiene Data'!G179))="","",OFFSET('Hygiene Data'!$G$13,0,10*ROW('Hygiene Data'!G179)))</f>
        <v/>
      </c>
      <c r="EA185" s="369" t="str">
        <f ca="1">+IF(OFFSET('Hygiene Data'!$H$11,0,10*ROW('Hygiene Data'!H179))="","",OFFSET('Hygiene Data'!$H$11,0,10*ROW('Hygiene Data'!H179)))</f>
        <v/>
      </c>
      <c r="EB185" s="369" t="str">
        <f ca="1">+IF(OFFSET('Hygiene Data'!$H$12,0,10*ROW('Hygiene Data'!H179))="","",OFFSET('Hygiene Data'!$H$12,0,10*ROW('Hygiene Data'!H179)))</f>
        <v/>
      </c>
      <c r="EC185" s="369" t="str">
        <f ca="1">+IF(OFFSET('Hygiene Data'!$H$13,0,10*ROW('Hygiene Data'!H179))="","",OFFSET('Hygiene Data'!$H$13,0,10*ROW('Hygiene Data'!H179)))</f>
        <v/>
      </c>
      <c r="ED185" s="369" t="str">
        <f ca="1">+IF(OFFSET('Hygiene Data'!$I$11,0,10*ROW('Hygiene Data'!I179))="","",OFFSET('Hygiene Data'!$I$11,0,10*ROW('Hygiene Data'!I179)))</f>
        <v/>
      </c>
      <c r="EE185" s="369" t="str">
        <f ca="1">+IF(OFFSET('Hygiene Data'!$I$12,0,10*ROW('Hygiene Data'!I179))="","",OFFSET('Hygiene Data'!$I$12,0,10*ROW('Hygiene Data'!I179)))</f>
        <v/>
      </c>
      <c r="EF185" s="369" t="str">
        <f ca="1">+IF(OFFSET('Hygiene Data'!$I$13,0,10*ROW('Hygiene Data'!I179))="","",OFFSET('Hygiene Data'!$I$13,0,10*ROW('Hygiene Data'!I179)))</f>
        <v/>
      </c>
    </row>
    <row r="186" spans="1:136" x14ac:dyDescent="0.25">
      <c r="A186" s="478" t="str">
        <f ca="1">+IF(OFFSET('Water Data'!$B$2,0,10*ROW('Water Data'!E180))="","",OFFSET('Water Data'!$B$2,0,10*ROW('Water Data'!E180)))</f>
        <v/>
      </c>
      <c r="B186" s="47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5" t="str">
        <f t="shared" ca="1" si="2"/>
        <v/>
      </c>
      <c r="D186" s="50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9" t="str">
        <f ca="1">+IF(OFFSET('Water Data'!$D$27,0,10*ROW('Water Data'!D180))="","",OFFSET('Water Data'!$D$27,0,10*ROW('Water Data'!D180)))</f>
        <v/>
      </c>
      <c r="BT186" s="369" t="str">
        <f ca="1">+IF(OFFSET('Water Data'!$D$28,0,10*ROW('Water Data'!D180))="","",OFFSET('Water Data'!$D$28,0,10*ROW('Water Data'!D180)))</f>
        <v/>
      </c>
      <c r="BU186" s="369" t="str">
        <f ca="1">+IF(OFFSET('Water Data'!$D$29,0,10*ROW('Water Data'!D180))="","",OFFSET('Water Data'!$D$29,0,10*ROW('Water Data'!D180)))</f>
        <v/>
      </c>
      <c r="BV186" s="369" t="str">
        <f ca="1">+IF(OFFSET('Water Data'!$E$27,0,10*ROW('Water Data'!E180))="","",OFFSET('Water Data'!$E$27,0,10*ROW('Water Data'!E180)))</f>
        <v/>
      </c>
      <c r="BW186" s="369" t="str">
        <f ca="1">+IF(OFFSET('Water Data'!$E$28,0,10*ROW('Water Data'!E180))="","",OFFSET('Water Data'!$E$28,0,10*ROW('Water Data'!E180)))</f>
        <v/>
      </c>
      <c r="BX186" s="369" t="str">
        <f ca="1">+IF(OFFSET('Water Data'!$E$29,0,10*ROW('Water Data'!E180))="","",OFFSET('Water Data'!$E$29,0,10*ROW('Water Data'!E180)))</f>
        <v/>
      </c>
      <c r="BY186" s="369" t="str">
        <f ca="1">+IF(OFFSET('Water Data'!$F$27,0,10*ROW('Water Data'!F180))="","",OFFSET('Water Data'!$F$27,0,10*ROW('Water Data'!F180)))</f>
        <v/>
      </c>
      <c r="BZ186" s="369" t="str">
        <f ca="1">+IF(OFFSET('Water Data'!$F$28,0,10*ROW('Water Data'!F180))="","",OFFSET('Water Data'!$F$28,0,10*ROW('Water Data'!F180)))</f>
        <v/>
      </c>
      <c r="CA186" s="369" t="str">
        <f ca="1">+IF(OFFSET('Water Data'!$F$29,0,10*ROW('Water Data'!F180))="","",OFFSET('Water Data'!$F$29,0,10*ROW('Water Data'!F180)))</f>
        <v/>
      </c>
      <c r="CB186" s="369" t="str">
        <f ca="1">+IF(OFFSET('Water Data'!$G$27,0,10*ROW('Water Data'!G180))="","",OFFSET('Water Data'!$G$27,0,10*ROW('Water Data'!G180)))</f>
        <v/>
      </c>
      <c r="CC186" s="369" t="str">
        <f ca="1">+IF(OFFSET('Water Data'!$G$28,0,10*ROW('Water Data'!G180))="","",OFFSET('Water Data'!$G$28,0,10*ROW('Water Data'!G180)))</f>
        <v/>
      </c>
      <c r="CD186" s="369" t="str">
        <f ca="1">+IF(OFFSET('Water Data'!$G$29,0,10*ROW('Water Data'!G180))="","",OFFSET('Water Data'!$G$29,0,10*ROW('Water Data'!G180)))</f>
        <v/>
      </c>
      <c r="CE186" s="369" t="str">
        <f ca="1">+IF(OFFSET('Water Data'!$H$27,0,10*ROW('Water Data'!H180))="","",OFFSET('Water Data'!$H$27,0,10*ROW('Water Data'!H180)))</f>
        <v/>
      </c>
      <c r="CF186" s="369" t="str">
        <f ca="1">+IF(OFFSET('Water Data'!$H$28,0,10*ROW('Water Data'!H180))="","",OFFSET('Water Data'!$H$28,0,10*ROW('Water Data'!H180)))</f>
        <v/>
      </c>
      <c r="CG186" s="369" t="str">
        <f ca="1">+IF(OFFSET('Water Data'!$H$29,0,10*ROW('Water Data'!H180))="","",OFFSET('Water Data'!$H$29,0,10*ROW('Water Data'!H180)))</f>
        <v/>
      </c>
      <c r="CH186" s="369" t="str">
        <f ca="1">+IF(OFFSET('Water Data'!$I$27,0,10*ROW('Water Data'!I180))="","",OFFSET('Water Data'!$I$27,0,10*ROW('Water Data'!I180)))</f>
        <v/>
      </c>
      <c r="CI186" s="369" t="str">
        <f ca="1">+IF(OFFSET('Water Data'!$I$28,0,10*ROW('Water Data'!I180))="","",OFFSET('Water Data'!$I$28,0,10*ROW('Water Data'!I180)))</f>
        <v/>
      </c>
      <c r="CJ186" s="369" t="str">
        <f ca="1">+IF(OFFSET('Water Data'!$I$29,0,10*ROW('Water Data'!I180))="","",OFFSET('Water Data'!$I$29,0,10*ROW('Water Data'!I180)))</f>
        <v/>
      </c>
      <c r="CK186" s="369" t="str">
        <f ca="1">+IF(OFFSET('Sanitation Data'!$D$28,0,10*ROW('Sanitation Data'!D180))="","",OFFSET('Sanitation Data'!$D$28,0,10*ROW('Sanitation Data'!D180)))</f>
        <v/>
      </c>
      <c r="CL186" s="369" t="str">
        <f ca="1">+IF(OFFSET('Sanitation Data'!$D$29,0,10*ROW('Sanitation Data'!D180))="","",OFFSET('Sanitation Data'!$D$29,0,10*ROW('Sanitation Data'!D180)))</f>
        <v/>
      </c>
      <c r="CM186" s="369" t="str">
        <f ca="1">+IF(OFFSET('Sanitation Data'!$D$30,0,10*ROW('Sanitation Data'!D180))="","",OFFSET('Sanitation Data'!$D$30,0,10*ROW('Sanitation Data'!D180)))</f>
        <v/>
      </c>
      <c r="CN186" s="369" t="str">
        <f ca="1">+IF(OFFSET('Sanitation Data'!$D$31,0,10*ROW('Sanitation Data'!D180))="","",OFFSET('Sanitation Data'!$D$31,0,10*ROW('Sanitation Data'!D180)))</f>
        <v/>
      </c>
      <c r="CO186" s="369" t="str">
        <f ca="1">+IF(OFFSET('Sanitation Data'!$D$32,0,10*ROW('Sanitation Data'!D180))="","",OFFSET('Sanitation Data'!$D$32,0,10*ROW('Sanitation Data'!D180)))</f>
        <v/>
      </c>
      <c r="CP186" s="369" t="str">
        <f ca="1">+IF(OFFSET('Sanitation Data'!$E$28,0,10*ROW('Sanitation Data'!E180))="","",OFFSET('Sanitation Data'!$E$28,0,10*ROW('Sanitation Data'!E180)))</f>
        <v/>
      </c>
      <c r="CQ186" s="369" t="str">
        <f ca="1">+IF(OFFSET('Sanitation Data'!$E$29,0,10*ROW('Sanitation Data'!E180))="","",OFFSET('Sanitation Data'!$E$29,0,10*ROW('Sanitation Data'!E180)))</f>
        <v/>
      </c>
      <c r="CR186" s="369" t="str">
        <f ca="1">+IF(OFFSET('Sanitation Data'!$E$30,0,10*ROW('Sanitation Data'!E180))="","",OFFSET('Sanitation Data'!$E$30,0,10*ROW('Sanitation Data'!E180)))</f>
        <v/>
      </c>
      <c r="CS186" s="369" t="str">
        <f ca="1">+IF(OFFSET('Sanitation Data'!$E$31,0,10*ROW('Sanitation Data'!E180))="","",OFFSET('Sanitation Data'!$E$31,0,10*ROW('Sanitation Data'!E180)))</f>
        <v/>
      </c>
      <c r="CT186" s="369" t="str">
        <f ca="1">+IF(OFFSET('Sanitation Data'!$E$32,0,10*ROW('Sanitation Data'!E180))="","",OFFSET('Sanitation Data'!$E$32,0,10*ROW('Sanitation Data'!E180)))</f>
        <v/>
      </c>
      <c r="CU186" s="369" t="str">
        <f ca="1">+IF(OFFSET('Sanitation Data'!$F$28,0,10*ROW('Sanitation Data'!F180))="","",OFFSET('Sanitation Data'!$F$28,0,10*ROW('Sanitation Data'!F180)))</f>
        <v/>
      </c>
      <c r="CV186" s="369" t="str">
        <f ca="1">+IF(OFFSET('Sanitation Data'!$F$29,0,10*ROW('Sanitation Data'!F180))="","",OFFSET('Sanitation Data'!$F$29,0,10*ROW('Sanitation Data'!F180)))</f>
        <v/>
      </c>
      <c r="CW186" s="369" t="str">
        <f ca="1">+IF(OFFSET('Sanitation Data'!$F$30,0,10*ROW('Sanitation Data'!F180))="","",OFFSET('Sanitation Data'!$F$30,0,10*ROW('Sanitation Data'!F180)))</f>
        <v/>
      </c>
      <c r="CX186" s="369" t="str">
        <f ca="1">+IF(OFFSET('Sanitation Data'!$F$31,0,10*ROW('Sanitation Data'!F180))="","",OFFSET('Sanitation Data'!$F$31,0,10*ROW('Sanitation Data'!F180)))</f>
        <v/>
      </c>
      <c r="CY186" s="369" t="str">
        <f ca="1">+IF(OFFSET('Sanitation Data'!$F$32,0,10*ROW('Sanitation Data'!F180))="","",OFFSET('Sanitation Data'!$F$32,0,10*ROW('Sanitation Data'!F180)))</f>
        <v/>
      </c>
      <c r="CZ186" s="369" t="str">
        <f ca="1">+IF(OFFSET('Sanitation Data'!$G$28,0,10*ROW('Sanitation Data'!G180))="","",OFFSET('Sanitation Data'!$G$28,0,10*ROW('Sanitation Data'!G180)))</f>
        <v/>
      </c>
      <c r="DA186" s="369" t="str">
        <f ca="1">+IF(OFFSET('Sanitation Data'!$G$29,0,10*ROW('Sanitation Data'!G180))="","",OFFSET('Sanitation Data'!$G$29,0,10*ROW('Sanitation Data'!G180)))</f>
        <v/>
      </c>
      <c r="DB186" s="369" t="str">
        <f ca="1">+IF(OFFSET('Sanitation Data'!$G$30,0,10*ROW('Sanitation Data'!G180))="","",OFFSET('Sanitation Data'!$G$30,0,10*ROW('Sanitation Data'!G180)))</f>
        <v/>
      </c>
      <c r="DC186" s="369" t="str">
        <f ca="1">+IF(OFFSET('Sanitation Data'!$G$31,0,10*ROW('Sanitation Data'!G180))="","",OFFSET('Sanitation Data'!$G$31,0,10*ROW('Sanitation Data'!G180)))</f>
        <v/>
      </c>
      <c r="DD186" s="369" t="str">
        <f ca="1">+IF(OFFSET('Sanitation Data'!$G$32,0,10*ROW('Sanitation Data'!G180))="","",OFFSET('Sanitation Data'!$G$32,0,10*ROW('Sanitation Data'!G180)))</f>
        <v/>
      </c>
      <c r="DE186" s="369" t="str">
        <f ca="1">+IF(OFFSET('Sanitation Data'!$H$28,0,10*ROW('Sanitation Data'!H180))="","",OFFSET('Sanitation Data'!$H$28,0,10*ROW('Sanitation Data'!H180)))</f>
        <v/>
      </c>
      <c r="DF186" s="369" t="str">
        <f ca="1">+IF(OFFSET('Sanitation Data'!$H$29,0,10*ROW('Sanitation Data'!H180))="","",OFFSET('Sanitation Data'!$H$29,0,10*ROW('Sanitation Data'!H180)))</f>
        <v/>
      </c>
      <c r="DG186" s="369" t="str">
        <f ca="1">+IF(OFFSET('Sanitation Data'!$H$30,0,10*ROW('Sanitation Data'!H180))="","",OFFSET('Sanitation Data'!$H$30,0,10*ROW('Sanitation Data'!H180)))</f>
        <v/>
      </c>
      <c r="DH186" s="369" t="str">
        <f ca="1">+IF(OFFSET('Sanitation Data'!$H$31,0,10*ROW('Sanitation Data'!H180))="","",OFFSET('Sanitation Data'!$H$31,0,10*ROW('Sanitation Data'!H180)))</f>
        <v/>
      </c>
      <c r="DI186" s="369" t="str">
        <f ca="1">+IF(OFFSET('Sanitation Data'!$H$32,0,10*ROW('Sanitation Data'!H180))="","",OFFSET('Sanitation Data'!$H$32,0,10*ROW('Sanitation Data'!H180)))</f>
        <v/>
      </c>
      <c r="DJ186" s="369" t="str">
        <f ca="1">+IF(OFFSET('Sanitation Data'!$I$28,0,10*ROW('Sanitation Data'!I180))="","",OFFSET('Sanitation Data'!$I$28,0,10*ROW('Sanitation Data'!I180)))</f>
        <v/>
      </c>
      <c r="DK186" s="369" t="str">
        <f ca="1">+IF(OFFSET('Sanitation Data'!$I$29,0,10*ROW('Sanitation Data'!I180))="","",OFFSET('Sanitation Data'!$I$29,0,10*ROW('Sanitation Data'!I180)))</f>
        <v/>
      </c>
      <c r="DL186" s="369" t="str">
        <f ca="1">+IF(OFFSET('Sanitation Data'!$I$30,0,10*ROW('Sanitation Data'!I180))="","",OFFSET('Sanitation Data'!$I$30,0,10*ROW('Sanitation Data'!I180)))</f>
        <v/>
      </c>
      <c r="DM186" s="369" t="str">
        <f ca="1">+IF(OFFSET('Sanitation Data'!$I$31,0,10*ROW('Sanitation Data'!I180))="","",OFFSET('Sanitation Data'!$I$31,0,10*ROW('Sanitation Data'!I180)))</f>
        <v/>
      </c>
      <c r="DN186" s="369" t="str">
        <f ca="1">+IF(OFFSET('Sanitation Data'!$I$32,0,10*ROW('Sanitation Data'!I180))="","",OFFSET('Sanitation Data'!$I$32,0,10*ROW('Sanitation Data'!I180)))</f>
        <v/>
      </c>
      <c r="DO186" s="369" t="str">
        <f ca="1">+IF(OFFSET('Hygiene Data'!$D$11,0,10*ROW('Hygiene Data'!D180))="","",OFFSET('Hygiene Data'!$D$11,0,10*ROW('Hygiene Data'!D180)))</f>
        <v/>
      </c>
      <c r="DP186" s="369" t="str">
        <f ca="1">+IF(OFFSET('Hygiene Data'!$D$12,0,10*ROW('Hygiene Data'!D180))="","",OFFSET('Hygiene Data'!$D$12,0,10*ROW('Hygiene Data'!D180)))</f>
        <v/>
      </c>
      <c r="DQ186" s="369" t="str">
        <f ca="1">+IF(OFFSET('Hygiene Data'!$D$13,0,10*ROW('Hygiene Data'!D180))="","",OFFSET('Hygiene Data'!$D$13,0,10*ROW('Hygiene Data'!D180)))</f>
        <v/>
      </c>
      <c r="DR186" s="369" t="str">
        <f ca="1">+IF(OFFSET('Hygiene Data'!$E$11,0,10*ROW('Hygiene Data'!E180))="","",OFFSET('Hygiene Data'!$E$11,0,10*ROW('Hygiene Data'!E180)))</f>
        <v/>
      </c>
      <c r="DS186" s="369" t="str">
        <f ca="1">+IF(OFFSET('Hygiene Data'!$E$12,0,10*ROW('Hygiene Data'!E180))="","",OFFSET('Hygiene Data'!$E$12,0,10*ROW('Hygiene Data'!E180)))</f>
        <v/>
      </c>
      <c r="DT186" s="369" t="str">
        <f ca="1">+IF(OFFSET('Hygiene Data'!$E$13,0,10*ROW('Hygiene Data'!E180))="","",OFFSET('Hygiene Data'!$E$13,0,10*ROW('Hygiene Data'!E180)))</f>
        <v/>
      </c>
      <c r="DU186" s="369" t="str">
        <f ca="1">+IF(OFFSET('Hygiene Data'!$F$11,0,10*ROW('Hygiene Data'!F180))="","",OFFSET('Hygiene Data'!$F$11,0,10*ROW('Hygiene Data'!F180)))</f>
        <v/>
      </c>
      <c r="DV186" s="369" t="str">
        <f ca="1">+IF(OFFSET('Hygiene Data'!$F$12,0,10*ROW('Hygiene Data'!F180))="","",OFFSET('Hygiene Data'!$F$12,0,10*ROW('Hygiene Data'!F180)))</f>
        <v/>
      </c>
      <c r="DW186" s="369" t="str">
        <f ca="1">+IF(OFFSET('Hygiene Data'!$F$13,0,10*ROW('Hygiene Data'!F180))="","",OFFSET('Hygiene Data'!$F$13,0,10*ROW('Hygiene Data'!F180)))</f>
        <v/>
      </c>
      <c r="DX186" s="369" t="str">
        <f ca="1">+IF(OFFSET('Hygiene Data'!$G$11,0,10*ROW('Hygiene Data'!G180))="","",OFFSET('Hygiene Data'!$G$11,0,10*ROW('Hygiene Data'!G180)))</f>
        <v/>
      </c>
      <c r="DY186" s="369" t="str">
        <f ca="1">+IF(OFFSET('Hygiene Data'!$G$12,0,10*ROW('Hygiene Data'!G180))="","",OFFSET('Hygiene Data'!$G$12,0,10*ROW('Hygiene Data'!G180)))</f>
        <v/>
      </c>
      <c r="DZ186" s="369" t="str">
        <f ca="1">+IF(OFFSET('Hygiene Data'!$G$13,0,10*ROW('Hygiene Data'!G180))="","",OFFSET('Hygiene Data'!$G$13,0,10*ROW('Hygiene Data'!G180)))</f>
        <v/>
      </c>
      <c r="EA186" s="369" t="str">
        <f ca="1">+IF(OFFSET('Hygiene Data'!$H$11,0,10*ROW('Hygiene Data'!H180))="","",OFFSET('Hygiene Data'!$H$11,0,10*ROW('Hygiene Data'!H180)))</f>
        <v/>
      </c>
      <c r="EB186" s="369" t="str">
        <f ca="1">+IF(OFFSET('Hygiene Data'!$H$12,0,10*ROW('Hygiene Data'!H180))="","",OFFSET('Hygiene Data'!$H$12,0,10*ROW('Hygiene Data'!H180)))</f>
        <v/>
      </c>
      <c r="EC186" s="369" t="str">
        <f ca="1">+IF(OFFSET('Hygiene Data'!$H$13,0,10*ROW('Hygiene Data'!H180))="","",OFFSET('Hygiene Data'!$H$13,0,10*ROW('Hygiene Data'!H180)))</f>
        <v/>
      </c>
      <c r="ED186" s="369" t="str">
        <f ca="1">+IF(OFFSET('Hygiene Data'!$I$11,0,10*ROW('Hygiene Data'!I180))="","",OFFSET('Hygiene Data'!$I$11,0,10*ROW('Hygiene Data'!I180)))</f>
        <v/>
      </c>
      <c r="EE186" s="369" t="str">
        <f ca="1">+IF(OFFSET('Hygiene Data'!$I$12,0,10*ROW('Hygiene Data'!I180))="","",OFFSET('Hygiene Data'!$I$12,0,10*ROW('Hygiene Data'!I180)))</f>
        <v/>
      </c>
      <c r="EF186" s="369" t="str">
        <f ca="1">+IF(OFFSET('Hygiene Data'!$I$13,0,10*ROW('Hygiene Data'!I180))="","",OFFSET('Hygiene Data'!$I$13,0,10*ROW('Hygiene Data'!I180)))</f>
        <v/>
      </c>
    </row>
    <row r="187" spans="1:136" x14ac:dyDescent="0.25">
      <c r="A187" s="478" t="str">
        <f ca="1">+IF(OFFSET('Water Data'!$B$2,0,10*ROW('Water Data'!E181))="","",OFFSET('Water Data'!$B$2,0,10*ROW('Water Data'!E181)))</f>
        <v/>
      </c>
      <c r="B187" s="47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5" t="str">
        <f t="shared" ca="1" si="2"/>
        <v/>
      </c>
      <c r="D187" s="50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9" t="str">
        <f ca="1">+IF(OFFSET('Water Data'!$D$27,0,10*ROW('Water Data'!D181))="","",OFFSET('Water Data'!$D$27,0,10*ROW('Water Data'!D181)))</f>
        <v/>
      </c>
      <c r="BT187" s="369" t="str">
        <f ca="1">+IF(OFFSET('Water Data'!$D$28,0,10*ROW('Water Data'!D181))="","",OFFSET('Water Data'!$D$28,0,10*ROW('Water Data'!D181)))</f>
        <v/>
      </c>
      <c r="BU187" s="369" t="str">
        <f ca="1">+IF(OFFSET('Water Data'!$D$29,0,10*ROW('Water Data'!D181))="","",OFFSET('Water Data'!$D$29,0,10*ROW('Water Data'!D181)))</f>
        <v/>
      </c>
      <c r="BV187" s="369" t="str">
        <f ca="1">+IF(OFFSET('Water Data'!$E$27,0,10*ROW('Water Data'!E181))="","",OFFSET('Water Data'!$E$27,0,10*ROW('Water Data'!E181)))</f>
        <v/>
      </c>
      <c r="BW187" s="369" t="str">
        <f ca="1">+IF(OFFSET('Water Data'!$E$28,0,10*ROW('Water Data'!E181))="","",OFFSET('Water Data'!$E$28,0,10*ROW('Water Data'!E181)))</f>
        <v/>
      </c>
      <c r="BX187" s="369" t="str">
        <f ca="1">+IF(OFFSET('Water Data'!$E$29,0,10*ROW('Water Data'!E181))="","",OFFSET('Water Data'!$E$29,0,10*ROW('Water Data'!E181)))</f>
        <v/>
      </c>
      <c r="BY187" s="369" t="str">
        <f ca="1">+IF(OFFSET('Water Data'!$F$27,0,10*ROW('Water Data'!F181))="","",OFFSET('Water Data'!$F$27,0,10*ROW('Water Data'!F181)))</f>
        <v/>
      </c>
      <c r="BZ187" s="369" t="str">
        <f ca="1">+IF(OFFSET('Water Data'!$F$28,0,10*ROW('Water Data'!F181))="","",OFFSET('Water Data'!$F$28,0,10*ROW('Water Data'!F181)))</f>
        <v/>
      </c>
      <c r="CA187" s="369" t="str">
        <f ca="1">+IF(OFFSET('Water Data'!$F$29,0,10*ROW('Water Data'!F181))="","",OFFSET('Water Data'!$F$29,0,10*ROW('Water Data'!F181)))</f>
        <v/>
      </c>
      <c r="CB187" s="369" t="str">
        <f ca="1">+IF(OFFSET('Water Data'!$G$27,0,10*ROW('Water Data'!G181))="","",OFFSET('Water Data'!$G$27,0,10*ROW('Water Data'!G181)))</f>
        <v/>
      </c>
      <c r="CC187" s="369" t="str">
        <f ca="1">+IF(OFFSET('Water Data'!$G$28,0,10*ROW('Water Data'!G181))="","",OFFSET('Water Data'!$G$28,0,10*ROW('Water Data'!G181)))</f>
        <v/>
      </c>
      <c r="CD187" s="369" t="str">
        <f ca="1">+IF(OFFSET('Water Data'!$G$29,0,10*ROW('Water Data'!G181))="","",OFFSET('Water Data'!$G$29,0,10*ROW('Water Data'!G181)))</f>
        <v/>
      </c>
      <c r="CE187" s="369" t="str">
        <f ca="1">+IF(OFFSET('Water Data'!$H$27,0,10*ROW('Water Data'!H181))="","",OFFSET('Water Data'!$H$27,0,10*ROW('Water Data'!H181)))</f>
        <v/>
      </c>
      <c r="CF187" s="369" t="str">
        <f ca="1">+IF(OFFSET('Water Data'!$H$28,0,10*ROW('Water Data'!H181))="","",OFFSET('Water Data'!$H$28,0,10*ROW('Water Data'!H181)))</f>
        <v/>
      </c>
      <c r="CG187" s="369" t="str">
        <f ca="1">+IF(OFFSET('Water Data'!$H$29,0,10*ROW('Water Data'!H181))="","",OFFSET('Water Data'!$H$29,0,10*ROW('Water Data'!H181)))</f>
        <v/>
      </c>
      <c r="CH187" s="369" t="str">
        <f ca="1">+IF(OFFSET('Water Data'!$I$27,0,10*ROW('Water Data'!I181))="","",OFFSET('Water Data'!$I$27,0,10*ROW('Water Data'!I181)))</f>
        <v/>
      </c>
      <c r="CI187" s="369" t="str">
        <f ca="1">+IF(OFFSET('Water Data'!$I$28,0,10*ROW('Water Data'!I181))="","",OFFSET('Water Data'!$I$28,0,10*ROW('Water Data'!I181)))</f>
        <v/>
      </c>
      <c r="CJ187" s="369" t="str">
        <f ca="1">+IF(OFFSET('Water Data'!$I$29,0,10*ROW('Water Data'!I181))="","",OFFSET('Water Data'!$I$29,0,10*ROW('Water Data'!I181)))</f>
        <v/>
      </c>
      <c r="CK187" s="369" t="str">
        <f ca="1">+IF(OFFSET('Sanitation Data'!$D$28,0,10*ROW('Sanitation Data'!D181))="","",OFFSET('Sanitation Data'!$D$28,0,10*ROW('Sanitation Data'!D181)))</f>
        <v/>
      </c>
      <c r="CL187" s="369" t="str">
        <f ca="1">+IF(OFFSET('Sanitation Data'!$D$29,0,10*ROW('Sanitation Data'!D181))="","",OFFSET('Sanitation Data'!$D$29,0,10*ROW('Sanitation Data'!D181)))</f>
        <v/>
      </c>
      <c r="CM187" s="369" t="str">
        <f ca="1">+IF(OFFSET('Sanitation Data'!$D$30,0,10*ROW('Sanitation Data'!D181))="","",OFFSET('Sanitation Data'!$D$30,0,10*ROW('Sanitation Data'!D181)))</f>
        <v/>
      </c>
      <c r="CN187" s="369" t="str">
        <f ca="1">+IF(OFFSET('Sanitation Data'!$D$31,0,10*ROW('Sanitation Data'!D181))="","",OFFSET('Sanitation Data'!$D$31,0,10*ROW('Sanitation Data'!D181)))</f>
        <v/>
      </c>
      <c r="CO187" s="369" t="str">
        <f ca="1">+IF(OFFSET('Sanitation Data'!$D$32,0,10*ROW('Sanitation Data'!D181))="","",OFFSET('Sanitation Data'!$D$32,0,10*ROW('Sanitation Data'!D181)))</f>
        <v/>
      </c>
      <c r="CP187" s="369" t="str">
        <f ca="1">+IF(OFFSET('Sanitation Data'!$E$28,0,10*ROW('Sanitation Data'!E181))="","",OFFSET('Sanitation Data'!$E$28,0,10*ROW('Sanitation Data'!E181)))</f>
        <v/>
      </c>
      <c r="CQ187" s="369" t="str">
        <f ca="1">+IF(OFFSET('Sanitation Data'!$E$29,0,10*ROW('Sanitation Data'!E181))="","",OFFSET('Sanitation Data'!$E$29,0,10*ROW('Sanitation Data'!E181)))</f>
        <v/>
      </c>
      <c r="CR187" s="369" t="str">
        <f ca="1">+IF(OFFSET('Sanitation Data'!$E$30,0,10*ROW('Sanitation Data'!E181))="","",OFFSET('Sanitation Data'!$E$30,0,10*ROW('Sanitation Data'!E181)))</f>
        <v/>
      </c>
      <c r="CS187" s="369" t="str">
        <f ca="1">+IF(OFFSET('Sanitation Data'!$E$31,0,10*ROW('Sanitation Data'!E181))="","",OFFSET('Sanitation Data'!$E$31,0,10*ROW('Sanitation Data'!E181)))</f>
        <v/>
      </c>
      <c r="CT187" s="369" t="str">
        <f ca="1">+IF(OFFSET('Sanitation Data'!$E$32,0,10*ROW('Sanitation Data'!E181))="","",OFFSET('Sanitation Data'!$E$32,0,10*ROW('Sanitation Data'!E181)))</f>
        <v/>
      </c>
      <c r="CU187" s="369" t="str">
        <f ca="1">+IF(OFFSET('Sanitation Data'!$F$28,0,10*ROW('Sanitation Data'!F181))="","",OFFSET('Sanitation Data'!$F$28,0,10*ROW('Sanitation Data'!F181)))</f>
        <v/>
      </c>
      <c r="CV187" s="369" t="str">
        <f ca="1">+IF(OFFSET('Sanitation Data'!$F$29,0,10*ROW('Sanitation Data'!F181))="","",OFFSET('Sanitation Data'!$F$29,0,10*ROW('Sanitation Data'!F181)))</f>
        <v/>
      </c>
      <c r="CW187" s="369" t="str">
        <f ca="1">+IF(OFFSET('Sanitation Data'!$F$30,0,10*ROW('Sanitation Data'!F181))="","",OFFSET('Sanitation Data'!$F$30,0,10*ROW('Sanitation Data'!F181)))</f>
        <v/>
      </c>
      <c r="CX187" s="369" t="str">
        <f ca="1">+IF(OFFSET('Sanitation Data'!$F$31,0,10*ROW('Sanitation Data'!F181))="","",OFFSET('Sanitation Data'!$F$31,0,10*ROW('Sanitation Data'!F181)))</f>
        <v/>
      </c>
      <c r="CY187" s="369" t="str">
        <f ca="1">+IF(OFFSET('Sanitation Data'!$F$32,0,10*ROW('Sanitation Data'!F181))="","",OFFSET('Sanitation Data'!$F$32,0,10*ROW('Sanitation Data'!F181)))</f>
        <v/>
      </c>
      <c r="CZ187" s="369" t="str">
        <f ca="1">+IF(OFFSET('Sanitation Data'!$G$28,0,10*ROW('Sanitation Data'!G181))="","",OFFSET('Sanitation Data'!$G$28,0,10*ROW('Sanitation Data'!G181)))</f>
        <v/>
      </c>
      <c r="DA187" s="369" t="str">
        <f ca="1">+IF(OFFSET('Sanitation Data'!$G$29,0,10*ROW('Sanitation Data'!G181))="","",OFFSET('Sanitation Data'!$G$29,0,10*ROW('Sanitation Data'!G181)))</f>
        <v/>
      </c>
      <c r="DB187" s="369" t="str">
        <f ca="1">+IF(OFFSET('Sanitation Data'!$G$30,0,10*ROW('Sanitation Data'!G181))="","",OFFSET('Sanitation Data'!$G$30,0,10*ROW('Sanitation Data'!G181)))</f>
        <v/>
      </c>
      <c r="DC187" s="369" t="str">
        <f ca="1">+IF(OFFSET('Sanitation Data'!$G$31,0,10*ROW('Sanitation Data'!G181))="","",OFFSET('Sanitation Data'!$G$31,0,10*ROW('Sanitation Data'!G181)))</f>
        <v/>
      </c>
      <c r="DD187" s="369" t="str">
        <f ca="1">+IF(OFFSET('Sanitation Data'!$G$32,0,10*ROW('Sanitation Data'!G181))="","",OFFSET('Sanitation Data'!$G$32,0,10*ROW('Sanitation Data'!G181)))</f>
        <v/>
      </c>
      <c r="DE187" s="369" t="str">
        <f ca="1">+IF(OFFSET('Sanitation Data'!$H$28,0,10*ROW('Sanitation Data'!H181))="","",OFFSET('Sanitation Data'!$H$28,0,10*ROW('Sanitation Data'!H181)))</f>
        <v/>
      </c>
      <c r="DF187" s="369" t="str">
        <f ca="1">+IF(OFFSET('Sanitation Data'!$H$29,0,10*ROW('Sanitation Data'!H181))="","",OFFSET('Sanitation Data'!$H$29,0,10*ROW('Sanitation Data'!H181)))</f>
        <v/>
      </c>
      <c r="DG187" s="369" t="str">
        <f ca="1">+IF(OFFSET('Sanitation Data'!$H$30,0,10*ROW('Sanitation Data'!H181))="","",OFFSET('Sanitation Data'!$H$30,0,10*ROW('Sanitation Data'!H181)))</f>
        <v/>
      </c>
      <c r="DH187" s="369" t="str">
        <f ca="1">+IF(OFFSET('Sanitation Data'!$H$31,0,10*ROW('Sanitation Data'!H181))="","",OFFSET('Sanitation Data'!$H$31,0,10*ROW('Sanitation Data'!H181)))</f>
        <v/>
      </c>
      <c r="DI187" s="369" t="str">
        <f ca="1">+IF(OFFSET('Sanitation Data'!$H$32,0,10*ROW('Sanitation Data'!H181))="","",OFFSET('Sanitation Data'!$H$32,0,10*ROW('Sanitation Data'!H181)))</f>
        <v/>
      </c>
      <c r="DJ187" s="369" t="str">
        <f ca="1">+IF(OFFSET('Sanitation Data'!$I$28,0,10*ROW('Sanitation Data'!I181))="","",OFFSET('Sanitation Data'!$I$28,0,10*ROW('Sanitation Data'!I181)))</f>
        <v/>
      </c>
      <c r="DK187" s="369" t="str">
        <f ca="1">+IF(OFFSET('Sanitation Data'!$I$29,0,10*ROW('Sanitation Data'!I181))="","",OFFSET('Sanitation Data'!$I$29,0,10*ROW('Sanitation Data'!I181)))</f>
        <v/>
      </c>
      <c r="DL187" s="369" t="str">
        <f ca="1">+IF(OFFSET('Sanitation Data'!$I$30,0,10*ROW('Sanitation Data'!I181))="","",OFFSET('Sanitation Data'!$I$30,0,10*ROW('Sanitation Data'!I181)))</f>
        <v/>
      </c>
      <c r="DM187" s="369" t="str">
        <f ca="1">+IF(OFFSET('Sanitation Data'!$I$31,0,10*ROW('Sanitation Data'!I181))="","",OFFSET('Sanitation Data'!$I$31,0,10*ROW('Sanitation Data'!I181)))</f>
        <v/>
      </c>
      <c r="DN187" s="369" t="str">
        <f ca="1">+IF(OFFSET('Sanitation Data'!$I$32,0,10*ROW('Sanitation Data'!I181))="","",OFFSET('Sanitation Data'!$I$32,0,10*ROW('Sanitation Data'!I181)))</f>
        <v/>
      </c>
      <c r="DO187" s="369" t="str">
        <f ca="1">+IF(OFFSET('Hygiene Data'!$D$11,0,10*ROW('Hygiene Data'!D181))="","",OFFSET('Hygiene Data'!$D$11,0,10*ROW('Hygiene Data'!D181)))</f>
        <v/>
      </c>
      <c r="DP187" s="369" t="str">
        <f ca="1">+IF(OFFSET('Hygiene Data'!$D$12,0,10*ROW('Hygiene Data'!D181))="","",OFFSET('Hygiene Data'!$D$12,0,10*ROW('Hygiene Data'!D181)))</f>
        <v/>
      </c>
      <c r="DQ187" s="369" t="str">
        <f ca="1">+IF(OFFSET('Hygiene Data'!$D$13,0,10*ROW('Hygiene Data'!D181))="","",OFFSET('Hygiene Data'!$D$13,0,10*ROW('Hygiene Data'!D181)))</f>
        <v/>
      </c>
      <c r="DR187" s="369" t="str">
        <f ca="1">+IF(OFFSET('Hygiene Data'!$E$11,0,10*ROW('Hygiene Data'!E181))="","",OFFSET('Hygiene Data'!$E$11,0,10*ROW('Hygiene Data'!E181)))</f>
        <v/>
      </c>
      <c r="DS187" s="369" t="str">
        <f ca="1">+IF(OFFSET('Hygiene Data'!$E$12,0,10*ROW('Hygiene Data'!E181))="","",OFFSET('Hygiene Data'!$E$12,0,10*ROW('Hygiene Data'!E181)))</f>
        <v/>
      </c>
      <c r="DT187" s="369" t="str">
        <f ca="1">+IF(OFFSET('Hygiene Data'!$E$13,0,10*ROW('Hygiene Data'!E181))="","",OFFSET('Hygiene Data'!$E$13,0,10*ROW('Hygiene Data'!E181)))</f>
        <v/>
      </c>
      <c r="DU187" s="369" t="str">
        <f ca="1">+IF(OFFSET('Hygiene Data'!$F$11,0,10*ROW('Hygiene Data'!F181))="","",OFFSET('Hygiene Data'!$F$11,0,10*ROW('Hygiene Data'!F181)))</f>
        <v/>
      </c>
      <c r="DV187" s="369" t="str">
        <f ca="1">+IF(OFFSET('Hygiene Data'!$F$12,0,10*ROW('Hygiene Data'!F181))="","",OFFSET('Hygiene Data'!$F$12,0,10*ROW('Hygiene Data'!F181)))</f>
        <v/>
      </c>
      <c r="DW187" s="369" t="str">
        <f ca="1">+IF(OFFSET('Hygiene Data'!$F$13,0,10*ROW('Hygiene Data'!F181))="","",OFFSET('Hygiene Data'!$F$13,0,10*ROW('Hygiene Data'!F181)))</f>
        <v/>
      </c>
      <c r="DX187" s="369" t="str">
        <f ca="1">+IF(OFFSET('Hygiene Data'!$G$11,0,10*ROW('Hygiene Data'!G181))="","",OFFSET('Hygiene Data'!$G$11,0,10*ROW('Hygiene Data'!G181)))</f>
        <v/>
      </c>
      <c r="DY187" s="369" t="str">
        <f ca="1">+IF(OFFSET('Hygiene Data'!$G$12,0,10*ROW('Hygiene Data'!G181))="","",OFFSET('Hygiene Data'!$G$12,0,10*ROW('Hygiene Data'!G181)))</f>
        <v/>
      </c>
      <c r="DZ187" s="369" t="str">
        <f ca="1">+IF(OFFSET('Hygiene Data'!$G$13,0,10*ROW('Hygiene Data'!G181))="","",OFFSET('Hygiene Data'!$G$13,0,10*ROW('Hygiene Data'!G181)))</f>
        <v/>
      </c>
      <c r="EA187" s="369" t="str">
        <f ca="1">+IF(OFFSET('Hygiene Data'!$H$11,0,10*ROW('Hygiene Data'!H181))="","",OFFSET('Hygiene Data'!$H$11,0,10*ROW('Hygiene Data'!H181)))</f>
        <v/>
      </c>
      <c r="EB187" s="369" t="str">
        <f ca="1">+IF(OFFSET('Hygiene Data'!$H$12,0,10*ROW('Hygiene Data'!H181))="","",OFFSET('Hygiene Data'!$H$12,0,10*ROW('Hygiene Data'!H181)))</f>
        <v/>
      </c>
      <c r="EC187" s="369" t="str">
        <f ca="1">+IF(OFFSET('Hygiene Data'!$H$13,0,10*ROW('Hygiene Data'!H181))="","",OFFSET('Hygiene Data'!$H$13,0,10*ROW('Hygiene Data'!H181)))</f>
        <v/>
      </c>
      <c r="ED187" s="369" t="str">
        <f ca="1">+IF(OFFSET('Hygiene Data'!$I$11,0,10*ROW('Hygiene Data'!I181))="","",OFFSET('Hygiene Data'!$I$11,0,10*ROW('Hygiene Data'!I181)))</f>
        <v/>
      </c>
      <c r="EE187" s="369" t="str">
        <f ca="1">+IF(OFFSET('Hygiene Data'!$I$12,0,10*ROW('Hygiene Data'!I181))="","",OFFSET('Hygiene Data'!$I$12,0,10*ROW('Hygiene Data'!I181)))</f>
        <v/>
      </c>
      <c r="EF187" s="369" t="str">
        <f ca="1">+IF(OFFSET('Hygiene Data'!$I$13,0,10*ROW('Hygiene Data'!I181))="","",OFFSET('Hygiene Data'!$I$13,0,10*ROW('Hygiene Data'!I181)))</f>
        <v/>
      </c>
    </row>
    <row r="188" spans="1:136" x14ac:dyDescent="0.25">
      <c r="A188" s="478" t="str">
        <f ca="1">+IF(OFFSET('Water Data'!$B$2,0,10*ROW('Water Data'!E182))="","",OFFSET('Water Data'!$B$2,0,10*ROW('Water Data'!E182)))</f>
        <v/>
      </c>
      <c r="B188" s="47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5" t="str">
        <f t="shared" ca="1" si="2"/>
        <v/>
      </c>
      <c r="D188" s="50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9" t="str">
        <f ca="1">+IF(OFFSET('Water Data'!$D$27,0,10*ROW('Water Data'!D182))="","",OFFSET('Water Data'!$D$27,0,10*ROW('Water Data'!D182)))</f>
        <v/>
      </c>
      <c r="BT188" s="369" t="str">
        <f ca="1">+IF(OFFSET('Water Data'!$D$28,0,10*ROW('Water Data'!D182))="","",OFFSET('Water Data'!$D$28,0,10*ROW('Water Data'!D182)))</f>
        <v/>
      </c>
      <c r="BU188" s="369" t="str">
        <f ca="1">+IF(OFFSET('Water Data'!$D$29,0,10*ROW('Water Data'!D182))="","",OFFSET('Water Data'!$D$29,0,10*ROW('Water Data'!D182)))</f>
        <v/>
      </c>
      <c r="BV188" s="369" t="str">
        <f ca="1">+IF(OFFSET('Water Data'!$E$27,0,10*ROW('Water Data'!E182))="","",OFFSET('Water Data'!$E$27,0,10*ROW('Water Data'!E182)))</f>
        <v/>
      </c>
      <c r="BW188" s="369" t="str">
        <f ca="1">+IF(OFFSET('Water Data'!$E$28,0,10*ROW('Water Data'!E182))="","",OFFSET('Water Data'!$E$28,0,10*ROW('Water Data'!E182)))</f>
        <v/>
      </c>
      <c r="BX188" s="369" t="str">
        <f ca="1">+IF(OFFSET('Water Data'!$E$29,0,10*ROW('Water Data'!E182))="","",OFFSET('Water Data'!$E$29,0,10*ROW('Water Data'!E182)))</f>
        <v/>
      </c>
      <c r="BY188" s="369" t="str">
        <f ca="1">+IF(OFFSET('Water Data'!$F$27,0,10*ROW('Water Data'!F182))="","",OFFSET('Water Data'!$F$27,0,10*ROW('Water Data'!F182)))</f>
        <v/>
      </c>
      <c r="BZ188" s="369" t="str">
        <f ca="1">+IF(OFFSET('Water Data'!$F$28,0,10*ROW('Water Data'!F182))="","",OFFSET('Water Data'!$F$28,0,10*ROW('Water Data'!F182)))</f>
        <v/>
      </c>
      <c r="CA188" s="369" t="str">
        <f ca="1">+IF(OFFSET('Water Data'!$F$29,0,10*ROW('Water Data'!F182))="","",OFFSET('Water Data'!$F$29,0,10*ROW('Water Data'!F182)))</f>
        <v/>
      </c>
      <c r="CB188" s="369" t="str">
        <f ca="1">+IF(OFFSET('Water Data'!$G$27,0,10*ROW('Water Data'!G182))="","",OFFSET('Water Data'!$G$27,0,10*ROW('Water Data'!G182)))</f>
        <v/>
      </c>
      <c r="CC188" s="369" t="str">
        <f ca="1">+IF(OFFSET('Water Data'!$G$28,0,10*ROW('Water Data'!G182))="","",OFFSET('Water Data'!$G$28,0,10*ROW('Water Data'!G182)))</f>
        <v/>
      </c>
      <c r="CD188" s="369" t="str">
        <f ca="1">+IF(OFFSET('Water Data'!$G$29,0,10*ROW('Water Data'!G182))="","",OFFSET('Water Data'!$G$29,0,10*ROW('Water Data'!G182)))</f>
        <v/>
      </c>
      <c r="CE188" s="369" t="str">
        <f ca="1">+IF(OFFSET('Water Data'!$H$27,0,10*ROW('Water Data'!H182))="","",OFFSET('Water Data'!$H$27,0,10*ROW('Water Data'!H182)))</f>
        <v/>
      </c>
      <c r="CF188" s="369" t="str">
        <f ca="1">+IF(OFFSET('Water Data'!$H$28,0,10*ROW('Water Data'!H182))="","",OFFSET('Water Data'!$H$28,0,10*ROW('Water Data'!H182)))</f>
        <v/>
      </c>
      <c r="CG188" s="369" t="str">
        <f ca="1">+IF(OFFSET('Water Data'!$H$29,0,10*ROW('Water Data'!H182))="","",OFFSET('Water Data'!$H$29,0,10*ROW('Water Data'!H182)))</f>
        <v/>
      </c>
      <c r="CH188" s="369" t="str">
        <f ca="1">+IF(OFFSET('Water Data'!$I$27,0,10*ROW('Water Data'!I182))="","",OFFSET('Water Data'!$I$27,0,10*ROW('Water Data'!I182)))</f>
        <v/>
      </c>
      <c r="CI188" s="369" t="str">
        <f ca="1">+IF(OFFSET('Water Data'!$I$28,0,10*ROW('Water Data'!I182))="","",OFFSET('Water Data'!$I$28,0,10*ROW('Water Data'!I182)))</f>
        <v/>
      </c>
      <c r="CJ188" s="369" t="str">
        <f ca="1">+IF(OFFSET('Water Data'!$I$29,0,10*ROW('Water Data'!I182))="","",OFFSET('Water Data'!$I$29,0,10*ROW('Water Data'!I182)))</f>
        <v/>
      </c>
      <c r="CK188" s="369" t="str">
        <f ca="1">+IF(OFFSET('Sanitation Data'!$D$28,0,10*ROW('Sanitation Data'!D182))="","",OFFSET('Sanitation Data'!$D$28,0,10*ROW('Sanitation Data'!D182)))</f>
        <v/>
      </c>
      <c r="CL188" s="369" t="str">
        <f ca="1">+IF(OFFSET('Sanitation Data'!$D$29,0,10*ROW('Sanitation Data'!D182))="","",OFFSET('Sanitation Data'!$D$29,0,10*ROW('Sanitation Data'!D182)))</f>
        <v/>
      </c>
      <c r="CM188" s="369" t="str">
        <f ca="1">+IF(OFFSET('Sanitation Data'!$D$30,0,10*ROW('Sanitation Data'!D182))="","",OFFSET('Sanitation Data'!$D$30,0,10*ROW('Sanitation Data'!D182)))</f>
        <v/>
      </c>
      <c r="CN188" s="369" t="str">
        <f ca="1">+IF(OFFSET('Sanitation Data'!$D$31,0,10*ROW('Sanitation Data'!D182))="","",OFFSET('Sanitation Data'!$D$31,0,10*ROW('Sanitation Data'!D182)))</f>
        <v/>
      </c>
      <c r="CO188" s="369" t="str">
        <f ca="1">+IF(OFFSET('Sanitation Data'!$D$32,0,10*ROW('Sanitation Data'!D182))="","",OFFSET('Sanitation Data'!$D$32,0,10*ROW('Sanitation Data'!D182)))</f>
        <v/>
      </c>
      <c r="CP188" s="369" t="str">
        <f ca="1">+IF(OFFSET('Sanitation Data'!$E$28,0,10*ROW('Sanitation Data'!E182))="","",OFFSET('Sanitation Data'!$E$28,0,10*ROW('Sanitation Data'!E182)))</f>
        <v/>
      </c>
      <c r="CQ188" s="369" t="str">
        <f ca="1">+IF(OFFSET('Sanitation Data'!$E$29,0,10*ROW('Sanitation Data'!E182))="","",OFFSET('Sanitation Data'!$E$29,0,10*ROW('Sanitation Data'!E182)))</f>
        <v/>
      </c>
      <c r="CR188" s="369" t="str">
        <f ca="1">+IF(OFFSET('Sanitation Data'!$E$30,0,10*ROW('Sanitation Data'!E182))="","",OFFSET('Sanitation Data'!$E$30,0,10*ROW('Sanitation Data'!E182)))</f>
        <v/>
      </c>
      <c r="CS188" s="369" t="str">
        <f ca="1">+IF(OFFSET('Sanitation Data'!$E$31,0,10*ROW('Sanitation Data'!E182))="","",OFFSET('Sanitation Data'!$E$31,0,10*ROW('Sanitation Data'!E182)))</f>
        <v/>
      </c>
      <c r="CT188" s="369" t="str">
        <f ca="1">+IF(OFFSET('Sanitation Data'!$E$32,0,10*ROW('Sanitation Data'!E182))="","",OFFSET('Sanitation Data'!$E$32,0,10*ROW('Sanitation Data'!E182)))</f>
        <v/>
      </c>
      <c r="CU188" s="369" t="str">
        <f ca="1">+IF(OFFSET('Sanitation Data'!$F$28,0,10*ROW('Sanitation Data'!F182))="","",OFFSET('Sanitation Data'!$F$28,0,10*ROW('Sanitation Data'!F182)))</f>
        <v/>
      </c>
      <c r="CV188" s="369" t="str">
        <f ca="1">+IF(OFFSET('Sanitation Data'!$F$29,0,10*ROW('Sanitation Data'!F182))="","",OFFSET('Sanitation Data'!$F$29,0,10*ROW('Sanitation Data'!F182)))</f>
        <v/>
      </c>
      <c r="CW188" s="369" t="str">
        <f ca="1">+IF(OFFSET('Sanitation Data'!$F$30,0,10*ROW('Sanitation Data'!F182))="","",OFFSET('Sanitation Data'!$F$30,0,10*ROW('Sanitation Data'!F182)))</f>
        <v/>
      </c>
      <c r="CX188" s="369" t="str">
        <f ca="1">+IF(OFFSET('Sanitation Data'!$F$31,0,10*ROW('Sanitation Data'!F182))="","",OFFSET('Sanitation Data'!$F$31,0,10*ROW('Sanitation Data'!F182)))</f>
        <v/>
      </c>
      <c r="CY188" s="369" t="str">
        <f ca="1">+IF(OFFSET('Sanitation Data'!$F$32,0,10*ROW('Sanitation Data'!F182))="","",OFFSET('Sanitation Data'!$F$32,0,10*ROW('Sanitation Data'!F182)))</f>
        <v/>
      </c>
      <c r="CZ188" s="369" t="str">
        <f ca="1">+IF(OFFSET('Sanitation Data'!$G$28,0,10*ROW('Sanitation Data'!G182))="","",OFFSET('Sanitation Data'!$G$28,0,10*ROW('Sanitation Data'!G182)))</f>
        <v/>
      </c>
      <c r="DA188" s="369" t="str">
        <f ca="1">+IF(OFFSET('Sanitation Data'!$G$29,0,10*ROW('Sanitation Data'!G182))="","",OFFSET('Sanitation Data'!$G$29,0,10*ROW('Sanitation Data'!G182)))</f>
        <v/>
      </c>
      <c r="DB188" s="369" t="str">
        <f ca="1">+IF(OFFSET('Sanitation Data'!$G$30,0,10*ROW('Sanitation Data'!G182))="","",OFFSET('Sanitation Data'!$G$30,0,10*ROW('Sanitation Data'!G182)))</f>
        <v/>
      </c>
      <c r="DC188" s="369" t="str">
        <f ca="1">+IF(OFFSET('Sanitation Data'!$G$31,0,10*ROW('Sanitation Data'!G182))="","",OFFSET('Sanitation Data'!$G$31,0,10*ROW('Sanitation Data'!G182)))</f>
        <v/>
      </c>
      <c r="DD188" s="369" t="str">
        <f ca="1">+IF(OFFSET('Sanitation Data'!$G$32,0,10*ROW('Sanitation Data'!G182))="","",OFFSET('Sanitation Data'!$G$32,0,10*ROW('Sanitation Data'!G182)))</f>
        <v/>
      </c>
      <c r="DE188" s="369" t="str">
        <f ca="1">+IF(OFFSET('Sanitation Data'!$H$28,0,10*ROW('Sanitation Data'!H182))="","",OFFSET('Sanitation Data'!$H$28,0,10*ROW('Sanitation Data'!H182)))</f>
        <v/>
      </c>
      <c r="DF188" s="369" t="str">
        <f ca="1">+IF(OFFSET('Sanitation Data'!$H$29,0,10*ROW('Sanitation Data'!H182))="","",OFFSET('Sanitation Data'!$H$29,0,10*ROW('Sanitation Data'!H182)))</f>
        <v/>
      </c>
      <c r="DG188" s="369" t="str">
        <f ca="1">+IF(OFFSET('Sanitation Data'!$H$30,0,10*ROW('Sanitation Data'!H182))="","",OFFSET('Sanitation Data'!$H$30,0,10*ROW('Sanitation Data'!H182)))</f>
        <v/>
      </c>
      <c r="DH188" s="369" t="str">
        <f ca="1">+IF(OFFSET('Sanitation Data'!$H$31,0,10*ROW('Sanitation Data'!H182))="","",OFFSET('Sanitation Data'!$H$31,0,10*ROW('Sanitation Data'!H182)))</f>
        <v/>
      </c>
      <c r="DI188" s="369" t="str">
        <f ca="1">+IF(OFFSET('Sanitation Data'!$H$32,0,10*ROW('Sanitation Data'!H182))="","",OFFSET('Sanitation Data'!$H$32,0,10*ROW('Sanitation Data'!H182)))</f>
        <v/>
      </c>
      <c r="DJ188" s="369" t="str">
        <f ca="1">+IF(OFFSET('Sanitation Data'!$I$28,0,10*ROW('Sanitation Data'!I182))="","",OFFSET('Sanitation Data'!$I$28,0,10*ROW('Sanitation Data'!I182)))</f>
        <v/>
      </c>
      <c r="DK188" s="369" t="str">
        <f ca="1">+IF(OFFSET('Sanitation Data'!$I$29,0,10*ROW('Sanitation Data'!I182))="","",OFFSET('Sanitation Data'!$I$29,0,10*ROW('Sanitation Data'!I182)))</f>
        <v/>
      </c>
      <c r="DL188" s="369" t="str">
        <f ca="1">+IF(OFFSET('Sanitation Data'!$I$30,0,10*ROW('Sanitation Data'!I182))="","",OFFSET('Sanitation Data'!$I$30,0,10*ROW('Sanitation Data'!I182)))</f>
        <v/>
      </c>
      <c r="DM188" s="369" t="str">
        <f ca="1">+IF(OFFSET('Sanitation Data'!$I$31,0,10*ROW('Sanitation Data'!I182))="","",OFFSET('Sanitation Data'!$I$31,0,10*ROW('Sanitation Data'!I182)))</f>
        <v/>
      </c>
      <c r="DN188" s="369" t="str">
        <f ca="1">+IF(OFFSET('Sanitation Data'!$I$32,0,10*ROW('Sanitation Data'!I182))="","",OFFSET('Sanitation Data'!$I$32,0,10*ROW('Sanitation Data'!I182)))</f>
        <v/>
      </c>
      <c r="DO188" s="369" t="str">
        <f ca="1">+IF(OFFSET('Hygiene Data'!$D$11,0,10*ROW('Hygiene Data'!D182))="","",OFFSET('Hygiene Data'!$D$11,0,10*ROW('Hygiene Data'!D182)))</f>
        <v/>
      </c>
      <c r="DP188" s="369" t="str">
        <f ca="1">+IF(OFFSET('Hygiene Data'!$D$12,0,10*ROW('Hygiene Data'!D182))="","",OFFSET('Hygiene Data'!$D$12,0,10*ROW('Hygiene Data'!D182)))</f>
        <v/>
      </c>
      <c r="DQ188" s="369" t="str">
        <f ca="1">+IF(OFFSET('Hygiene Data'!$D$13,0,10*ROW('Hygiene Data'!D182))="","",OFFSET('Hygiene Data'!$D$13,0,10*ROW('Hygiene Data'!D182)))</f>
        <v/>
      </c>
      <c r="DR188" s="369" t="str">
        <f ca="1">+IF(OFFSET('Hygiene Data'!$E$11,0,10*ROW('Hygiene Data'!E182))="","",OFFSET('Hygiene Data'!$E$11,0,10*ROW('Hygiene Data'!E182)))</f>
        <v/>
      </c>
      <c r="DS188" s="369" t="str">
        <f ca="1">+IF(OFFSET('Hygiene Data'!$E$12,0,10*ROW('Hygiene Data'!E182))="","",OFFSET('Hygiene Data'!$E$12,0,10*ROW('Hygiene Data'!E182)))</f>
        <v/>
      </c>
      <c r="DT188" s="369" t="str">
        <f ca="1">+IF(OFFSET('Hygiene Data'!$E$13,0,10*ROW('Hygiene Data'!E182))="","",OFFSET('Hygiene Data'!$E$13,0,10*ROW('Hygiene Data'!E182)))</f>
        <v/>
      </c>
      <c r="DU188" s="369" t="str">
        <f ca="1">+IF(OFFSET('Hygiene Data'!$F$11,0,10*ROW('Hygiene Data'!F182))="","",OFFSET('Hygiene Data'!$F$11,0,10*ROW('Hygiene Data'!F182)))</f>
        <v/>
      </c>
      <c r="DV188" s="369" t="str">
        <f ca="1">+IF(OFFSET('Hygiene Data'!$F$12,0,10*ROW('Hygiene Data'!F182))="","",OFFSET('Hygiene Data'!$F$12,0,10*ROW('Hygiene Data'!F182)))</f>
        <v/>
      </c>
      <c r="DW188" s="369" t="str">
        <f ca="1">+IF(OFFSET('Hygiene Data'!$F$13,0,10*ROW('Hygiene Data'!F182))="","",OFFSET('Hygiene Data'!$F$13,0,10*ROW('Hygiene Data'!F182)))</f>
        <v/>
      </c>
      <c r="DX188" s="369" t="str">
        <f ca="1">+IF(OFFSET('Hygiene Data'!$G$11,0,10*ROW('Hygiene Data'!G182))="","",OFFSET('Hygiene Data'!$G$11,0,10*ROW('Hygiene Data'!G182)))</f>
        <v/>
      </c>
      <c r="DY188" s="369" t="str">
        <f ca="1">+IF(OFFSET('Hygiene Data'!$G$12,0,10*ROW('Hygiene Data'!G182))="","",OFFSET('Hygiene Data'!$G$12,0,10*ROW('Hygiene Data'!G182)))</f>
        <v/>
      </c>
      <c r="DZ188" s="369" t="str">
        <f ca="1">+IF(OFFSET('Hygiene Data'!$G$13,0,10*ROW('Hygiene Data'!G182))="","",OFFSET('Hygiene Data'!$G$13,0,10*ROW('Hygiene Data'!G182)))</f>
        <v/>
      </c>
      <c r="EA188" s="369" t="str">
        <f ca="1">+IF(OFFSET('Hygiene Data'!$H$11,0,10*ROW('Hygiene Data'!H182))="","",OFFSET('Hygiene Data'!$H$11,0,10*ROW('Hygiene Data'!H182)))</f>
        <v/>
      </c>
      <c r="EB188" s="369" t="str">
        <f ca="1">+IF(OFFSET('Hygiene Data'!$H$12,0,10*ROW('Hygiene Data'!H182))="","",OFFSET('Hygiene Data'!$H$12,0,10*ROW('Hygiene Data'!H182)))</f>
        <v/>
      </c>
      <c r="EC188" s="369" t="str">
        <f ca="1">+IF(OFFSET('Hygiene Data'!$H$13,0,10*ROW('Hygiene Data'!H182))="","",OFFSET('Hygiene Data'!$H$13,0,10*ROW('Hygiene Data'!H182)))</f>
        <v/>
      </c>
      <c r="ED188" s="369" t="str">
        <f ca="1">+IF(OFFSET('Hygiene Data'!$I$11,0,10*ROW('Hygiene Data'!I182))="","",OFFSET('Hygiene Data'!$I$11,0,10*ROW('Hygiene Data'!I182)))</f>
        <v/>
      </c>
      <c r="EE188" s="369" t="str">
        <f ca="1">+IF(OFFSET('Hygiene Data'!$I$12,0,10*ROW('Hygiene Data'!I182))="","",OFFSET('Hygiene Data'!$I$12,0,10*ROW('Hygiene Data'!I182)))</f>
        <v/>
      </c>
      <c r="EF188" s="369" t="str">
        <f ca="1">+IF(OFFSET('Hygiene Data'!$I$13,0,10*ROW('Hygiene Data'!I182))="","",OFFSET('Hygiene Data'!$I$13,0,10*ROW('Hygiene Data'!I182)))</f>
        <v/>
      </c>
    </row>
    <row r="189" spans="1:136" x14ac:dyDescent="0.25">
      <c r="A189" s="478" t="str">
        <f ca="1">+IF(OFFSET('Water Data'!$B$2,0,10*ROW('Water Data'!E183))="","",OFFSET('Water Data'!$B$2,0,10*ROW('Water Data'!E183)))</f>
        <v/>
      </c>
      <c r="B189" s="47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5" t="str">
        <f t="shared" ca="1" si="2"/>
        <v/>
      </c>
      <c r="D189" s="50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9" t="str">
        <f ca="1">+IF(OFFSET('Water Data'!$D$27,0,10*ROW('Water Data'!D183))="","",OFFSET('Water Data'!$D$27,0,10*ROW('Water Data'!D183)))</f>
        <v/>
      </c>
      <c r="BT189" s="369" t="str">
        <f ca="1">+IF(OFFSET('Water Data'!$D$28,0,10*ROW('Water Data'!D183))="","",OFFSET('Water Data'!$D$28,0,10*ROW('Water Data'!D183)))</f>
        <v/>
      </c>
      <c r="BU189" s="369" t="str">
        <f ca="1">+IF(OFFSET('Water Data'!$D$29,0,10*ROW('Water Data'!D183))="","",OFFSET('Water Data'!$D$29,0,10*ROW('Water Data'!D183)))</f>
        <v/>
      </c>
      <c r="BV189" s="369" t="str">
        <f ca="1">+IF(OFFSET('Water Data'!$E$27,0,10*ROW('Water Data'!E183))="","",OFFSET('Water Data'!$E$27,0,10*ROW('Water Data'!E183)))</f>
        <v/>
      </c>
      <c r="BW189" s="369" t="str">
        <f ca="1">+IF(OFFSET('Water Data'!$E$28,0,10*ROW('Water Data'!E183))="","",OFFSET('Water Data'!$E$28,0,10*ROW('Water Data'!E183)))</f>
        <v/>
      </c>
      <c r="BX189" s="369" t="str">
        <f ca="1">+IF(OFFSET('Water Data'!$E$29,0,10*ROW('Water Data'!E183))="","",OFFSET('Water Data'!$E$29,0,10*ROW('Water Data'!E183)))</f>
        <v/>
      </c>
      <c r="BY189" s="369" t="str">
        <f ca="1">+IF(OFFSET('Water Data'!$F$27,0,10*ROW('Water Data'!F183))="","",OFFSET('Water Data'!$F$27,0,10*ROW('Water Data'!F183)))</f>
        <v/>
      </c>
      <c r="BZ189" s="369" t="str">
        <f ca="1">+IF(OFFSET('Water Data'!$F$28,0,10*ROW('Water Data'!F183))="","",OFFSET('Water Data'!$F$28,0,10*ROW('Water Data'!F183)))</f>
        <v/>
      </c>
      <c r="CA189" s="369" t="str">
        <f ca="1">+IF(OFFSET('Water Data'!$F$29,0,10*ROW('Water Data'!F183))="","",OFFSET('Water Data'!$F$29,0,10*ROW('Water Data'!F183)))</f>
        <v/>
      </c>
      <c r="CB189" s="369" t="str">
        <f ca="1">+IF(OFFSET('Water Data'!$G$27,0,10*ROW('Water Data'!G183))="","",OFFSET('Water Data'!$G$27,0,10*ROW('Water Data'!G183)))</f>
        <v/>
      </c>
      <c r="CC189" s="369" t="str">
        <f ca="1">+IF(OFFSET('Water Data'!$G$28,0,10*ROW('Water Data'!G183))="","",OFFSET('Water Data'!$G$28,0,10*ROW('Water Data'!G183)))</f>
        <v/>
      </c>
      <c r="CD189" s="369" t="str">
        <f ca="1">+IF(OFFSET('Water Data'!$G$29,0,10*ROW('Water Data'!G183))="","",OFFSET('Water Data'!$G$29,0,10*ROW('Water Data'!G183)))</f>
        <v/>
      </c>
      <c r="CE189" s="369" t="str">
        <f ca="1">+IF(OFFSET('Water Data'!$H$27,0,10*ROW('Water Data'!H183))="","",OFFSET('Water Data'!$H$27,0,10*ROW('Water Data'!H183)))</f>
        <v/>
      </c>
      <c r="CF189" s="369" t="str">
        <f ca="1">+IF(OFFSET('Water Data'!$H$28,0,10*ROW('Water Data'!H183))="","",OFFSET('Water Data'!$H$28,0,10*ROW('Water Data'!H183)))</f>
        <v/>
      </c>
      <c r="CG189" s="369" t="str">
        <f ca="1">+IF(OFFSET('Water Data'!$H$29,0,10*ROW('Water Data'!H183))="","",OFFSET('Water Data'!$H$29,0,10*ROW('Water Data'!H183)))</f>
        <v/>
      </c>
      <c r="CH189" s="369" t="str">
        <f ca="1">+IF(OFFSET('Water Data'!$I$27,0,10*ROW('Water Data'!I183))="","",OFFSET('Water Data'!$I$27,0,10*ROW('Water Data'!I183)))</f>
        <v/>
      </c>
      <c r="CI189" s="369" t="str">
        <f ca="1">+IF(OFFSET('Water Data'!$I$28,0,10*ROW('Water Data'!I183))="","",OFFSET('Water Data'!$I$28,0,10*ROW('Water Data'!I183)))</f>
        <v/>
      </c>
      <c r="CJ189" s="369" t="str">
        <f ca="1">+IF(OFFSET('Water Data'!$I$29,0,10*ROW('Water Data'!I183))="","",OFFSET('Water Data'!$I$29,0,10*ROW('Water Data'!I183)))</f>
        <v/>
      </c>
      <c r="CK189" s="369" t="str">
        <f ca="1">+IF(OFFSET('Sanitation Data'!$D$28,0,10*ROW('Sanitation Data'!D183))="","",OFFSET('Sanitation Data'!$D$28,0,10*ROW('Sanitation Data'!D183)))</f>
        <v/>
      </c>
      <c r="CL189" s="369" t="str">
        <f ca="1">+IF(OFFSET('Sanitation Data'!$D$29,0,10*ROW('Sanitation Data'!D183))="","",OFFSET('Sanitation Data'!$D$29,0,10*ROW('Sanitation Data'!D183)))</f>
        <v/>
      </c>
      <c r="CM189" s="369" t="str">
        <f ca="1">+IF(OFFSET('Sanitation Data'!$D$30,0,10*ROW('Sanitation Data'!D183))="","",OFFSET('Sanitation Data'!$D$30,0,10*ROW('Sanitation Data'!D183)))</f>
        <v/>
      </c>
      <c r="CN189" s="369" t="str">
        <f ca="1">+IF(OFFSET('Sanitation Data'!$D$31,0,10*ROW('Sanitation Data'!D183))="","",OFFSET('Sanitation Data'!$D$31,0,10*ROW('Sanitation Data'!D183)))</f>
        <v/>
      </c>
      <c r="CO189" s="369" t="str">
        <f ca="1">+IF(OFFSET('Sanitation Data'!$D$32,0,10*ROW('Sanitation Data'!D183))="","",OFFSET('Sanitation Data'!$D$32,0,10*ROW('Sanitation Data'!D183)))</f>
        <v/>
      </c>
      <c r="CP189" s="369" t="str">
        <f ca="1">+IF(OFFSET('Sanitation Data'!$E$28,0,10*ROW('Sanitation Data'!E183))="","",OFFSET('Sanitation Data'!$E$28,0,10*ROW('Sanitation Data'!E183)))</f>
        <v/>
      </c>
      <c r="CQ189" s="369" t="str">
        <f ca="1">+IF(OFFSET('Sanitation Data'!$E$29,0,10*ROW('Sanitation Data'!E183))="","",OFFSET('Sanitation Data'!$E$29,0,10*ROW('Sanitation Data'!E183)))</f>
        <v/>
      </c>
      <c r="CR189" s="369" t="str">
        <f ca="1">+IF(OFFSET('Sanitation Data'!$E$30,0,10*ROW('Sanitation Data'!E183))="","",OFFSET('Sanitation Data'!$E$30,0,10*ROW('Sanitation Data'!E183)))</f>
        <v/>
      </c>
      <c r="CS189" s="369" t="str">
        <f ca="1">+IF(OFFSET('Sanitation Data'!$E$31,0,10*ROW('Sanitation Data'!E183))="","",OFFSET('Sanitation Data'!$E$31,0,10*ROW('Sanitation Data'!E183)))</f>
        <v/>
      </c>
      <c r="CT189" s="369" t="str">
        <f ca="1">+IF(OFFSET('Sanitation Data'!$E$32,0,10*ROW('Sanitation Data'!E183))="","",OFFSET('Sanitation Data'!$E$32,0,10*ROW('Sanitation Data'!E183)))</f>
        <v/>
      </c>
      <c r="CU189" s="369" t="str">
        <f ca="1">+IF(OFFSET('Sanitation Data'!$F$28,0,10*ROW('Sanitation Data'!F183))="","",OFFSET('Sanitation Data'!$F$28,0,10*ROW('Sanitation Data'!F183)))</f>
        <v/>
      </c>
      <c r="CV189" s="369" t="str">
        <f ca="1">+IF(OFFSET('Sanitation Data'!$F$29,0,10*ROW('Sanitation Data'!F183))="","",OFFSET('Sanitation Data'!$F$29,0,10*ROW('Sanitation Data'!F183)))</f>
        <v/>
      </c>
      <c r="CW189" s="369" t="str">
        <f ca="1">+IF(OFFSET('Sanitation Data'!$F$30,0,10*ROW('Sanitation Data'!F183))="","",OFFSET('Sanitation Data'!$F$30,0,10*ROW('Sanitation Data'!F183)))</f>
        <v/>
      </c>
      <c r="CX189" s="369" t="str">
        <f ca="1">+IF(OFFSET('Sanitation Data'!$F$31,0,10*ROW('Sanitation Data'!F183))="","",OFFSET('Sanitation Data'!$F$31,0,10*ROW('Sanitation Data'!F183)))</f>
        <v/>
      </c>
      <c r="CY189" s="369" t="str">
        <f ca="1">+IF(OFFSET('Sanitation Data'!$F$32,0,10*ROW('Sanitation Data'!F183))="","",OFFSET('Sanitation Data'!$F$32,0,10*ROW('Sanitation Data'!F183)))</f>
        <v/>
      </c>
      <c r="CZ189" s="369" t="str">
        <f ca="1">+IF(OFFSET('Sanitation Data'!$G$28,0,10*ROW('Sanitation Data'!G183))="","",OFFSET('Sanitation Data'!$G$28,0,10*ROW('Sanitation Data'!G183)))</f>
        <v/>
      </c>
      <c r="DA189" s="369" t="str">
        <f ca="1">+IF(OFFSET('Sanitation Data'!$G$29,0,10*ROW('Sanitation Data'!G183))="","",OFFSET('Sanitation Data'!$G$29,0,10*ROW('Sanitation Data'!G183)))</f>
        <v/>
      </c>
      <c r="DB189" s="369" t="str">
        <f ca="1">+IF(OFFSET('Sanitation Data'!$G$30,0,10*ROW('Sanitation Data'!G183))="","",OFFSET('Sanitation Data'!$G$30,0,10*ROW('Sanitation Data'!G183)))</f>
        <v/>
      </c>
      <c r="DC189" s="369" t="str">
        <f ca="1">+IF(OFFSET('Sanitation Data'!$G$31,0,10*ROW('Sanitation Data'!G183))="","",OFFSET('Sanitation Data'!$G$31,0,10*ROW('Sanitation Data'!G183)))</f>
        <v/>
      </c>
      <c r="DD189" s="369" t="str">
        <f ca="1">+IF(OFFSET('Sanitation Data'!$G$32,0,10*ROW('Sanitation Data'!G183))="","",OFFSET('Sanitation Data'!$G$32,0,10*ROW('Sanitation Data'!G183)))</f>
        <v/>
      </c>
      <c r="DE189" s="369" t="str">
        <f ca="1">+IF(OFFSET('Sanitation Data'!$H$28,0,10*ROW('Sanitation Data'!H183))="","",OFFSET('Sanitation Data'!$H$28,0,10*ROW('Sanitation Data'!H183)))</f>
        <v/>
      </c>
      <c r="DF189" s="369" t="str">
        <f ca="1">+IF(OFFSET('Sanitation Data'!$H$29,0,10*ROW('Sanitation Data'!H183))="","",OFFSET('Sanitation Data'!$H$29,0,10*ROW('Sanitation Data'!H183)))</f>
        <v/>
      </c>
      <c r="DG189" s="369" t="str">
        <f ca="1">+IF(OFFSET('Sanitation Data'!$H$30,0,10*ROW('Sanitation Data'!H183))="","",OFFSET('Sanitation Data'!$H$30,0,10*ROW('Sanitation Data'!H183)))</f>
        <v/>
      </c>
      <c r="DH189" s="369" t="str">
        <f ca="1">+IF(OFFSET('Sanitation Data'!$H$31,0,10*ROW('Sanitation Data'!H183))="","",OFFSET('Sanitation Data'!$H$31,0,10*ROW('Sanitation Data'!H183)))</f>
        <v/>
      </c>
      <c r="DI189" s="369" t="str">
        <f ca="1">+IF(OFFSET('Sanitation Data'!$H$32,0,10*ROW('Sanitation Data'!H183))="","",OFFSET('Sanitation Data'!$H$32,0,10*ROW('Sanitation Data'!H183)))</f>
        <v/>
      </c>
      <c r="DJ189" s="369" t="str">
        <f ca="1">+IF(OFFSET('Sanitation Data'!$I$28,0,10*ROW('Sanitation Data'!I183))="","",OFFSET('Sanitation Data'!$I$28,0,10*ROW('Sanitation Data'!I183)))</f>
        <v/>
      </c>
      <c r="DK189" s="369" t="str">
        <f ca="1">+IF(OFFSET('Sanitation Data'!$I$29,0,10*ROW('Sanitation Data'!I183))="","",OFFSET('Sanitation Data'!$I$29,0,10*ROW('Sanitation Data'!I183)))</f>
        <v/>
      </c>
      <c r="DL189" s="369" t="str">
        <f ca="1">+IF(OFFSET('Sanitation Data'!$I$30,0,10*ROW('Sanitation Data'!I183))="","",OFFSET('Sanitation Data'!$I$30,0,10*ROW('Sanitation Data'!I183)))</f>
        <v/>
      </c>
      <c r="DM189" s="369" t="str">
        <f ca="1">+IF(OFFSET('Sanitation Data'!$I$31,0,10*ROW('Sanitation Data'!I183))="","",OFFSET('Sanitation Data'!$I$31,0,10*ROW('Sanitation Data'!I183)))</f>
        <v/>
      </c>
      <c r="DN189" s="369" t="str">
        <f ca="1">+IF(OFFSET('Sanitation Data'!$I$32,0,10*ROW('Sanitation Data'!I183))="","",OFFSET('Sanitation Data'!$I$32,0,10*ROW('Sanitation Data'!I183)))</f>
        <v/>
      </c>
      <c r="DO189" s="369" t="str">
        <f ca="1">+IF(OFFSET('Hygiene Data'!$D$11,0,10*ROW('Hygiene Data'!D183))="","",OFFSET('Hygiene Data'!$D$11,0,10*ROW('Hygiene Data'!D183)))</f>
        <v/>
      </c>
      <c r="DP189" s="369" t="str">
        <f ca="1">+IF(OFFSET('Hygiene Data'!$D$12,0,10*ROW('Hygiene Data'!D183))="","",OFFSET('Hygiene Data'!$D$12,0,10*ROW('Hygiene Data'!D183)))</f>
        <v/>
      </c>
      <c r="DQ189" s="369" t="str">
        <f ca="1">+IF(OFFSET('Hygiene Data'!$D$13,0,10*ROW('Hygiene Data'!D183))="","",OFFSET('Hygiene Data'!$D$13,0,10*ROW('Hygiene Data'!D183)))</f>
        <v/>
      </c>
      <c r="DR189" s="369" t="str">
        <f ca="1">+IF(OFFSET('Hygiene Data'!$E$11,0,10*ROW('Hygiene Data'!E183))="","",OFFSET('Hygiene Data'!$E$11,0,10*ROW('Hygiene Data'!E183)))</f>
        <v/>
      </c>
      <c r="DS189" s="369" t="str">
        <f ca="1">+IF(OFFSET('Hygiene Data'!$E$12,0,10*ROW('Hygiene Data'!E183))="","",OFFSET('Hygiene Data'!$E$12,0,10*ROW('Hygiene Data'!E183)))</f>
        <v/>
      </c>
      <c r="DT189" s="369" t="str">
        <f ca="1">+IF(OFFSET('Hygiene Data'!$E$13,0,10*ROW('Hygiene Data'!E183))="","",OFFSET('Hygiene Data'!$E$13,0,10*ROW('Hygiene Data'!E183)))</f>
        <v/>
      </c>
      <c r="DU189" s="369" t="str">
        <f ca="1">+IF(OFFSET('Hygiene Data'!$F$11,0,10*ROW('Hygiene Data'!F183))="","",OFFSET('Hygiene Data'!$F$11,0,10*ROW('Hygiene Data'!F183)))</f>
        <v/>
      </c>
      <c r="DV189" s="369" t="str">
        <f ca="1">+IF(OFFSET('Hygiene Data'!$F$12,0,10*ROW('Hygiene Data'!F183))="","",OFFSET('Hygiene Data'!$F$12,0,10*ROW('Hygiene Data'!F183)))</f>
        <v/>
      </c>
      <c r="DW189" s="369" t="str">
        <f ca="1">+IF(OFFSET('Hygiene Data'!$F$13,0,10*ROW('Hygiene Data'!F183))="","",OFFSET('Hygiene Data'!$F$13,0,10*ROW('Hygiene Data'!F183)))</f>
        <v/>
      </c>
      <c r="DX189" s="369" t="str">
        <f ca="1">+IF(OFFSET('Hygiene Data'!$G$11,0,10*ROW('Hygiene Data'!G183))="","",OFFSET('Hygiene Data'!$G$11,0,10*ROW('Hygiene Data'!G183)))</f>
        <v/>
      </c>
      <c r="DY189" s="369" t="str">
        <f ca="1">+IF(OFFSET('Hygiene Data'!$G$12,0,10*ROW('Hygiene Data'!G183))="","",OFFSET('Hygiene Data'!$G$12,0,10*ROW('Hygiene Data'!G183)))</f>
        <v/>
      </c>
      <c r="DZ189" s="369" t="str">
        <f ca="1">+IF(OFFSET('Hygiene Data'!$G$13,0,10*ROW('Hygiene Data'!G183))="","",OFFSET('Hygiene Data'!$G$13,0,10*ROW('Hygiene Data'!G183)))</f>
        <v/>
      </c>
      <c r="EA189" s="369" t="str">
        <f ca="1">+IF(OFFSET('Hygiene Data'!$H$11,0,10*ROW('Hygiene Data'!H183))="","",OFFSET('Hygiene Data'!$H$11,0,10*ROW('Hygiene Data'!H183)))</f>
        <v/>
      </c>
      <c r="EB189" s="369" t="str">
        <f ca="1">+IF(OFFSET('Hygiene Data'!$H$12,0,10*ROW('Hygiene Data'!H183))="","",OFFSET('Hygiene Data'!$H$12,0,10*ROW('Hygiene Data'!H183)))</f>
        <v/>
      </c>
      <c r="EC189" s="369" t="str">
        <f ca="1">+IF(OFFSET('Hygiene Data'!$H$13,0,10*ROW('Hygiene Data'!H183))="","",OFFSET('Hygiene Data'!$H$13,0,10*ROW('Hygiene Data'!H183)))</f>
        <v/>
      </c>
      <c r="ED189" s="369" t="str">
        <f ca="1">+IF(OFFSET('Hygiene Data'!$I$11,0,10*ROW('Hygiene Data'!I183))="","",OFFSET('Hygiene Data'!$I$11,0,10*ROW('Hygiene Data'!I183)))</f>
        <v/>
      </c>
      <c r="EE189" s="369" t="str">
        <f ca="1">+IF(OFFSET('Hygiene Data'!$I$12,0,10*ROW('Hygiene Data'!I183))="","",OFFSET('Hygiene Data'!$I$12,0,10*ROW('Hygiene Data'!I183)))</f>
        <v/>
      </c>
      <c r="EF189" s="369" t="str">
        <f ca="1">+IF(OFFSET('Hygiene Data'!$I$13,0,10*ROW('Hygiene Data'!I183))="","",OFFSET('Hygiene Data'!$I$13,0,10*ROW('Hygiene Data'!I183)))</f>
        <v/>
      </c>
    </row>
    <row r="190" spans="1:136" x14ac:dyDescent="0.25">
      <c r="A190" s="478" t="str">
        <f ca="1">+IF(OFFSET('Water Data'!$B$2,0,10*ROW('Water Data'!E184))="","",OFFSET('Water Data'!$B$2,0,10*ROW('Water Data'!E184)))</f>
        <v/>
      </c>
      <c r="B190" s="47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5" t="str">
        <f t="shared" ca="1" si="2"/>
        <v/>
      </c>
      <c r="D190" s="50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9" t="str">
        <f ca="1">+IF(OFFSET('Water Data'!$D$27,0,10*ROW('Water Data'!D184))="","",OFFSET('Water Data'!$D$27,0,10*ROW('Water Data'!D184)))</f>
        <v/>
      </c>
      <c r="BT190" s="369" t="str">
        <f ca="1">+IF(OFFSET('Water Data'!$D$28,0,10*ROW('Water Data'!D184))="","",OFFSET('Water Data'!$D$28,0,10*ROW('Water Data'!D184)))</f>
        <v/>
      </c>
      <c r="BU190" s="369" t="str">
        <f ca="1">+IF(OFFSET('Water Data'!$D$29,0,10*ROW('Water Data'!D184))="","",OFFSET('Water Data'!$D$29,0,10*ROW('Water Data'!D184)))</f>
        <v/>
      </c>
      <c r="BV190" s="369" t="str">
        <f ca="1">+IF(OFFSET('Water Data'!$E$27,0,10*ROW('Water Data'!E184))="","",OFFSET('Water Data'!$E$27,0,10*ROW('Water Data'!E184)))</f>
        <v/>
      </c>
      <c r="BW190" s="369" t="str">
        <f ca="1">+IF(OFFSET('Water Data'!$E$28,0,10*ROW('Water Data'!E184))="","",OFFSET('Water Data'!$E$28,0,10*ROW('Water Data'!E184)))</f>
        <v/>
      </c>
      <c r="BX190" s="369" t="str">
        <f ca="1">+IF(OFFSET('Water Data'!$E$29,0,10*ROW('Water Data'!E184))="","",OFFSET('Water Data'!$E$29,0,10*ROW('Water Data'!E184)))</f>
        <v/>
      </c>
      <c r="BY190" s="369" t="str">
        <f ca="1">+IF(OFFSET('Water Data'!$F$27,0,10*ROW('Water Data'!F184))="","",OFFSET('Water Data'!$F$27,0,10*ROW('Water Data'!F184)))</f>
        <v/>
      </c>
      <c r="BZ190" s="369" t="str">
        <f ca="1">+IF(OFFSET('Water Data'!$F$28,0,10*ROW('Water Data'!F184))="","",OFFSET('Water Data'!$F$28,0,10*ROW('Water Data'!F184)))</f>
        <v/>
      </c>
      <c r="CA190" s="369" t="str">
        <f ca="1">+IF(OFFSET('Water Data'!$F$29,0,10*ROW('Water Data'!F184))="","",OFFSET('Water Data'!$F$29,0,10*ROW('Water Data'!F184)))</f>
        <v/>
      </c>
      <c r="CB190" s="369" t="str">
        <f ca="1">+IF(OFFSET('Water Data'!$G$27,0,10*ROW('Water Data'!G184))="","",OFFSET('Water Data'!$G$27,0,10*ROW('Water Data'!G184)))</f>
        <v/>
      </c>
      <c r="CC190" s="369" t="str">
        <f ca="1">+IF(OFFSET('Water Data'!$G$28,0,10*ROW('Water Data'!G184))="","",OFFSET('Water Data'!$G$28,0,10*ROW('Water Data'!G184)))</f>
        <v/>
      </c>
      <c r="CD190" s="369" t="str">
        <f ca="1">+IF(OFFSET('Water Data'!$G$29,0,10*ROW('Water Data'!G184))="","",OFFSET('Water Data'!$G$29,0,10*ROW('Water Data'!G184)))</f>
        <v/>
      </c>
      <c r="CE190" s="369" t="str">
        <f ca="1">+IF(OFFSET('Water Data'!$H$27,0,10*ROW('Water Data'!H184))="","",OFFSET('Water Data'!$H$27,0,10*ROW('Water Data'!H184)))</f>
        <v/>
      </c>
      <c r="CF190" s="369" t="str">
        <f ca="1">+IF(OFFSET('Water Data'!$H$28,0,10*ROW('Water Data'!H184))="","",OFFSET('Water Data'!$H$28,0,10*ROW('Water Data'!H184)))</f>
        <v/>
      </c>
      <c r="CG190" s="369" t="str">
        <f ca="1">+IF(OFFSET('Water Data'!$H$29,0,10*ROW('Water Data'!H184))="","",OFFSET('Water Data'!$H$29,0,10*ROW('Water Data'!H184)))</f>
        <v/>
      </c>
      <c r="CH190" s="369" t="str">
        <f ca="1">+IF(OFFSET('Water Data'!$I$27,0,10*ROW('Water Data'!I184))="","",OFFSET('Water Data'!$I$27,0,10*ROW('Water Data'!I184)))</f>
        <v/>
      </c>
      <c r="CI190" s="369" t="str">
        <f ca="1">+IF(OFFSET('Water Data'!$I$28,0,10*ROW('Water Data'!I184))="","",OFFSET('Water Data'!$I$28,0,10*ROW('Water Data'!I184)))</f>
        <v/>
      </c>
      <c r="CJ190" s="369" t="str">
        <f ca="1">+IF(OFFSET('Water Data'!$I$29,0,10*ROW('Water Data'!I184))="","",OFFSET('Water Data'!$I$29,0,10*ROW('Water Data'!I184)))</f>
        <v/>
      </c>
      <c r="CK190" s="369" t="str">
        <f ca="1">+IF(OFFSET('Sanitation Data'!$D$28,0,10*ROW('Sanitation Data'!D184))="","",OFFSET('Sanitation Data'!$D$28,0,10*ROW('Sanitation Data'!D184)))</f>
        <v/>
      </c>
      <c r="CL190" s="369" t="str">
        <f ca="1">+IF(OFFSET('Sanitation Data'!$D$29,0,10*ROW('Sanitation Data'!D184))="","",OFFSET('Sanitation Data'!$D$29,0,10*ROW('Sanitation Data'!D184)))</f>
        <v/>
      </c>
      <c r="CM190" s="369" t="str">
        <f ca="1">+IF(OFFSET('Sanitation Data'!$D$30,0,10*ROW('Sanitation Data'!D184))="","",OFFSET('Sanitation Data'!$D$30,0,10*ROW('Sanitation Data'!D184)))</f>
        <v/>
      </c>
      <c r="CN190" s="369" t="str">
        <f ca="1">+IF(OFFSET('Sanitation Data'!$D$31,0,10*ROW('Sanitation Data'!D184))="","",OFFSET('Sanitation Data'!$D$31,0,10*ROW('Sanitation Data'!D184)))</f>
        <v/>
      </c>
      <c r="CO190" s="369" t="str">
        <f ca="1">+IF(OFFSET('Sanitation Data'!$D$32,0,10*ROW('Sanitation Data'!D184))="","",OFFSET('Sanitation Data'!$D$32,0,10*ROW('Sanitation Data'!D184)))</f>
        <v/>
      </c>
      <c r="CP190" s="369" t="str">
        <f ca="1">+IF(OFFSET('Sanitation Data'!$E$28,0,10*ROW('Sanitation Data'!E184))="","",OFFSET('Sanitation Data'!$E$28,0,10*ROW('Sanitation Data'!E184)))</f>
        <v/>
      </c>
      <c r="CQ190" s="369" t="str">
        <f ca="1">+IF(OFFSET('Sanitation Data'!$E$29,0,10*ROW('Sanitation Data'!E184))="","",OFFSET('Sanitation Data'!$E$29,0,10*ROW('Sanitation Data'!E184)))</f>
        <v/>
      </c>
      <c r="CR190" s="369" t="str">
        <f ca="1">+IF(OFFSET('Sanitation Data'!$E$30,0,10*ROW('Sanitation Data'!E184))="","",OFFSET('Sanitation Data'!$E$30,0,10*ROW('Sanitation Data'!E184)))</f>
        <v/>
      </c>
      <c r="CS190" s="369" t="str">
        <f ca="1">+IF(OFFSET('Sanitation Data'!$E$31,0,10*ROW('Sanitation Data'!E184))="","",OFFSET('Sanitation Data'!$E$31,0,10*ROW('Sanitation Data'!E184)))</f>
        <v/>
      </c>
      <c r="CT190" s="369" t="str">
        <f ca="1">+IF(OFFSET('Sanitation Data'!$E$32,0,10*ROW('Sanitation Data'!E184))="","",OFFSET('Sanitation Data'!$E$32,0,10*ROW('Sanitation Data'!E184)))</f>
        <v/>
      </c>
      <c r="CU190" s="369" t="str">
        <f ca="1">+IF(OFFSET('Sanitation Data'!$F$28,0,10*ROW('Sanitation Data'!F184))="","",OFFSET('Sanitation Data'!$F$28,0,10*ROW('Sanitation Data'!F184)))</f>
        <v/>
      </c>
      <c r="CV190" s="369" t="str">
        <f ca="1">+IF(OFFSET('Sanitation Data'!$F$29,0,10*ROW('Sanitation Data'!F184))="","",OFFSET('Sanitation Data'!$F$29,0,10*ROW('Sanitation Data'!F184)))</f>
        <v/>
      </c>
      <c r="CW190" s="369" t="str">
        <f ca="1">+IF(OFFSET('Sanitation Data'!$F$30,0,10*ROW('Sanitation Data'!F184))="","",OFFSET('Sanitation Data'!$F$30,0,10*ROW('Sanitation Data'!F184)))</f>
        <v/>
      </c>
      <c r="CX190" s="369" t="str">
        <f ca="1">+IF(OFFSET('Sanitation Data'!$F$31,0,10*ROW('Sanitation Data'!F184))="","",OFFSET('Sanitation Data'!$F$31,0,10*ROW('Sanitation Data'!F184)))</f>
        <v/>
      </c>
      <c r="CY190" s="369" t="str">
        <f ca="1">+IF(OFFSET('Sanitation Data'!$F$32,0,10*ROW('Sanitation Data'!F184))="","",OFFSET('Sanitation Data'!$F$32,0,10*ROW('Sanitation Data'!F184)))</f>
        <v/>
      </c>
      <c r="CZ190" s="369" t="str">
        <f ca="1">+IF(OFFSET('Sanitation Data'!$G$28,0,10*ROW('Sanitation Data'!G184))="","",OFFSET('Sanitation Data'!$G$28,0,10*ROW('Sanitation Data'!G184)))</f>
        <v/>
      </c>
      <c r="DA190" s="369" t="str">
        <f ca="1">+IF(OFFSET('Sanitation Data'!$G$29,0,10*ROW('Sanitation Data'!G184))="","",OFFSET('Sanitation Data'!$G$29,0,10*ROW('Sanitation Data'!G184)))</f>
        <v/>
      </c>
      <c r="DB190" s="369" t="str">
        <f ca="1">+IF(OFFSET('Sanitation Data'!$G$30,0,10*ROW('Sanitation Data'!G184))="","",OFFSET('Sanitation Data'!$G$30,0,10*ROW('Sanitation Data'!G184)))</f>
        <v/>
      </c>
      <c r="DC190" s="369" t="str">
        <f ca="1">+IF(OFFSET('Sanitation Data'!$G$31,0,10*ROW('Sanitation Data'!G184))="","",OFFSET('Sanitation Data'!$G$31,0,10*ROW('Sanitation Data'!G184)))</f>
        <v/>
      </c>
      <c r="DD190" s="369" t="str">
        <f ca="1">+IF(OFFSET('Sanitation Data'!$G$32,0,10*ROW('Sanitation Data'!G184))="","",OFFSET('Sanitation Data'!$G$32,0,10*ROW('Sanitation Data'!G184)))</f>
        <v/>
      </c>
      <c r="DE190" s="369" t="str">
        <f ca="1">+IF(OFFSET('Sanitation Data'!$H$28,0,10*ROW('Sanitation Data'!H184))="","",OFFSET('Sanitation Data'!$H$28,0,10*ROW('Sanitation Data'!H184)))</f>
        <v/>
      </c>
      <c r="DF190" s="369" t="str">
        <f ca="1">+IF(OFFSET('Sanitation Data'!$H$29,0,10*ROW('Sanitation Data'!H184))="","",OFFSET('Sanitation Data'!$H$29,0,10*ROW('Sanitation Data'!H184)))</f>
        <v/>
      </c>
      <c r="DG190" s="369" t="str">
        <f ca="1">+IF(OFFSET('Sanitation Data'!$H$30,0,10*ROW('Sanitation Data'!H184))="","",OFFSET('Sanitation Data'!$H$30,0,10*ROW('Sanitation Data'!H184)))</f>
        <v/>
      </c>
      <c r="DH190" s="369" t="str">
        <f ca="1">+IF(OFFSET('Sanitation Data'!$H$31,0,10*ROW('Sanitation Data'!H184))="","",OFFSET('Sanitation Data'!$H$31,0,10*ROW('Sanitation Data'!H184)))</f>
        <v/>
      </c>
      <c r="DI190" s="369" t="str">
        <f ca="1">+IF(OFFSET('Sanitation Data'!$H$32,0,10*ROW('Sanitation Data'!H184))="","",OFFSET('Sanitation Data'!$H$32,0,10*ROW('Sanitation Data'!H184)))</f>
        <v/>
      </c>
      <c r="DJ190" s="369" t="str">
        <f ca="1">+IF(OFFSET('Sanitation Data'!$I$28,0,10*ROW('Sanitation Data'!I184))="","",OFFSET('Sanitation Data'!$I$28,0,10*ROW('Sanitation Data'!I184)))</f>
        <v/>
      </c>
      <c r="DK190" s="369" t="str">
        <f ca="1">+IF(OFFSET('Sanitation Data'!$I$29,0,10*ROW('Sanitation Data'!I184))="","",OFFSET('Sanitation Data'!$I$29,0,10*ROW('Sanitation Data'!I184)))</f>
        <v/>
      </c>
      <c r="DL190" s="369" t="str">
        <f ca="1">+IF(OFFSET('Sanitation Data'!$I$30,0,10*ROW('Sanitation Data'!I184))="","",OFFSET('Sanitation Data'!$I$30,0,10*ROW('Sanitation Data'!I184)))</f>
        <v/>
      </c>
      <c r="DM190" s="369" t="str">
        <f ca="1">+IF(OFFSET('Sanitation Data'!$I$31,0,10*ROW('Sanitation Data'!I184))="","",OFFSET('Sanitation Data'!$I$31,0,10*ROW('Sanitation Data'!I184)))</f>
        <v/>
      </c>
      <c r="DN190" s="369" t="str">
        <f ca="1">+IF(OFFSET('Sanitation Data'!$I$32,0,10*ROW('Sanitation Data'!I184))="","",OFFSET('Sanitation Data'!$I$32,0,10*ROW('Sanitation Data'!I184)))</f>
        <v/>
      </c>
      <c r="DO190" s="369" t="str">
        <f ca="1">+IF(OFFSET('Hygiene Data'!$D$11,0,10*ROW('Hygiene Data'!D184))="","",OFFSET('Hygiene Data'!$D$11,0,10*ROW('Hygiene Data'!D184)))</f>
        <v/>
      </c>
      <c r="DP190" s="369" t="str">
        <f ca="1">+IF(OFFSET('Hygiene Data'!$D$12,0,10*ROW('Hygiene Data'!D184))="","",OFFSET('Hygiene Data'!$D$12,0,10*ROW('Hygiene Data'!D184)))</f>
        <v/>
      </c>
      <c r="DQ190" s="369" t="str">
        <f ca="1">+IF(OFFSET('Hygiene Data'!$D$13,0,10*ROW('Hygiene Data'!D184))="","",OFFSET('Hygiene Data'!$D$13,0,10*ROW('Hygiene Data'!D184)))</f>
        <v/>
      </c>
      <c r="DR190" s="369" t="str">
        <f ca="1">+IF(OFFSET('Hygiene Data'!$E$11,0,10*ROW('Hygiene Data'!E184))="","",OFFSET('Hygiene Data'!$E$11,0,10*ROW('Hygiene Data'!E184)))</f>
        <v/>
      </c>
      <c r="DS190" s="369" t="str">
        <f ca="1">+IF(OFFSET('Hygiene Data'!$E$12,0,10*ROW('Hygiene Data'!E184))="","",OFFSET('Hygiene Data'!$E$12,0,10*ROW('Hygiene Data'!E184)))</f>
        <v/>
      </c>
      <c r="DT190" s="369" t="str">
        <f ca="1">+IF(OFFSET('Hygiene Data'!$E$13,0,10*ROW('Hygiene Data'!E184))="","",OFFSET('Hygiene Data'!$E$13,0,10*ROW('Hygiene Data'!E184)))</f>
        <v/>
      </c>
      <c r="DU190" s="369" t="str">
        <f ca="1">+IF(OFFSET('Hygiene Data'!$F$11,0,10*ROW('Hygiene Data'!F184))="","",OFFSET('Hygiene Data'!$F$11,0,10*ROW('Hygiene Data'!F184)))</f>
        <v/>
      </c>
      <c r="DV190" s="369" t="str">
        <f ca="1">+IF(OFFSET('Hygiene Data'!$F$12,0,10*ROW('Hygiene Data'!F184))="","",OFFSET('Hygiene Data'!$F$12,0,10*ROW('Hygiene Data'!F184)))</f>
        <v/>
      </c>
      <c r="DW190" s="369" t="str">
        <f ca="1">+IF(OFFSET('Hygiene Data'!$F$13,0,10*ROW('Hygiene Data'!F184))="","",OFFSET('Hygiene Data'!$F$13,0,10*ROW('Hygiene Data'!F184)))</f>
        <v/>
      </c>
      <c r="DX190" s="369" t="str">
        <f ca="1">+IF(OFFSET('Hygiene Data'!$G$11,0,10*ROW('Hygiene Data'!G184))="","",OFFSET('Hygiene Data'!$G$11,0,10*ROW('Hygiene Data'!G184)))</f>
        <v/>
      </c>
      <c r="DY190" s="369" t="str">
        <f ca="1">+IF(OFFSET('Hygiene Data'!$G$12,0,10*ROW('Hygiene Data'!G184))="","",OFFSET('Hygiene Data'!$G$12,0,10*ROW('Hygiene Data'!G184)))</f>
        <v/>
      </c>
      <c r="DZ190" s="369" t="str">
        <f ca="1">+IF(OFFSET('Hygiene Data'!$G$13,0,10*ROW('Hygiene Data'!G184))="","",OFFSET('Hygiene Data'!$G$13,0,10*ROW('Hygiene Data'!G184)))</f>
        <v/>
      </c>
      <c r="EA190" s="369" t="str">
        <f ca="1">+IF(OFFSET('Hygiene Data'!$H$11,0,10*ROW('Hygiene Data'!H184))="","",OFFSET('Hygiene Data'!$H$11,0,10*ROW('Hygiene Data'!H184)))</f>
        <v/>
      </c>
      <c r="EB190" s="369" t="str">
        <f ca="1">+IF(OFFSET('Hygiene Data'!$H$12,0,10*ROW('Hygiene Data'!H184))="","",OFFSET('Hygiene Data'!$H$12,0,10*ROW('Hygiene Data'!H184)))</f>
        <v/>
      </c>
      <c r="EC190" s="369" t="str">
        <f ca="1">+IF(OFFSET('Hygiene Data'!$H$13,0,10*ROW('Hygiene Data'!H184))="","",OFFSET('Hygiene Data'!$H$13,0,10*ROW('Hygiene Data'!H184)))</f>
        <v/>
      </c>
      <c r="ED190" s="369" t="str">
        <f ca="1">+IF(OFFSET('Hygiene Data'!$I$11,0,10*ROW('Hygiene Data'!I184))="","",OFFSET('Hygiene Data'!$I$11,0,10*ROW('Hygiene Data'!I184)))</f>
        <v/>
      </c>
      <c r="EE190" s="369" t="str">
        <f ca="1">+IF(OFFSET('Hygiene Data'!$I$12,0,10*ROW('Hygiene Data'!I184))="","",OFFSET('Hygiene Data'!$I$12,0,10*ROW('Hygiene Data'!I184)))</f>
        <v/>
      </c>
      <c r="EF190" s="369" t="str">
        <f ca="1">+IF(OFFSET('Hygiene Data'!$I$13,0,10*ROW('Hygiene Data'!I184))="","",OFFSET('Hygiene Data'!$I$13,0,10*ROW('Hygiene Data'!I184)))</f>
        <v/>
      </c>
    </row>
    <row r="191" spans="1:136" x14ac:dyDescent="0.25">
      <c r="A191" s="478" t="str">
        <f ca="1">+IF(OFFSET('Water Data'!$B$2,0,10*ROW('Water Data'!E185))="","",OFFSET('Water Data'!$B$2,0,10*ROW('Water Data'!E185)))</f>
        <v/>
      </c>
      <c r="B191" s="47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5" t="str">
        <f t="shared" ca="1" si="2"/>
        <v/>
      </c>
      <c r="D191" s="50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9" t="str">
        <f ca="1">+IF(OFFSET('Water Data'!$D$27,0,10*ROW('Water Data'!D185))="","",OFFSET('Water Data'!$D$27,0,10*ROW('Water Data'!D185)))</f>
        <v/>
      </c>
      <c r="BT191" s="369" t="str">
        <f ca="1">+IF(OFFSET('Water Data'!$D$28,0,10*ROW('Water Data'!D185))="","",OFFSET('Water Data'!$D$28,0,10*ROW('Water Data'!D185)))</f>
        <v/>
      </c>
      <c r="BU191" s="369" t="str">
        <f ca="1">+IF(OFFSET('Water Data'!$D$29,0,10*ROW('Water Data'!D185))="","",OFFSET('Water Data'!$D$29,0,10*ROW('Water Data'!D185)))</f>
        <v/>
      </c>
      <c r="BV191" s="369" t="str">
        <f ca="1">+IF(OFFSET('Water Data'!$E$27,0,10*ROW('Water Data'!E185))="","",OFFSET('Water Data'!$E$27,0,10*ROW('Water Data'!E185)))</f>
        <v/>
      </c>
      <c r="BW191" s="369" t="str">
        <f ca="1">+IF(OFFSET('Water Data'!$E$28,0,10*ROW('Water Data'!E185))="","",OFFSET('Water Data'!$E$28,0,10*ROW('Water Data'!E185)))</f>
        <v/>
      </c>
      <c r="BX191" s="369" t="str">
        <f ca="1">+IF(OFFSET('Water Data'!$E$29,0,10*ROW('Water Data'!E185))="","",OFFSET('Water Data'!$E$29,0,10*ROW('Water Data'!E185)))</f>
        <v/>
      </c>
      <c r="BY191" s="369" t="str">
        <f ca="1">+IF(OFFSET('Water Data'!$F$27,0,10*ROW('Water Data'!F185))="","",OFFSET('Water Data'!$F$27,0,10*ROW('Water Data'!F185)))</f>
        <v/>
      </c>
      <c r="BZ191" s="369" t="str">
        <f ca="1">+IF(OFFSET('Water Data'!$F$28,0,10*ROW('Water Data'!F185))="","",OFFSET('Water Data'!$F$28,0,10*ROW('Water Data'!F185)))</f>
        <v/>
      </c>
      <c r="CA191" s="369" t="str">
        <f ca="1">+IF(OFFSET('Water Data'!$F$29,0,10*ROW('Water Data'!F185))="","",OFFSET('Water Data'!$F$29,0,10*ROW('Water Data'!F185)))</f>
        <v/>
      </c>
      <c r="CB191" s="369" t="str">
        <f ca="1">+IF(OFFSET('Water Data'!$G$27,0,10*ROW('Water Data'!G185))="","",OFFSET('Water Data'!$G$27,0,10*ROW('Water Data'!G185)))</f>
        <v/>
      </c>
      <c r="CC191" s="369" t="str">
        <f ca="1">+IF(OFFSET('Water Data'!$G$28,0,10*ROW('Water Data'!G185))="","",OFFSET('Water Data'!$G$28,0,10*ROW('Water Data'!G185)))</f>
        <v/>
      </c>
      <c r="CD191" s="369" t="str">
        <f ca="1">+IF(OFFSET('Water Data'!$G$29,0,10*ROW('Water Data'!G185))="","",OFFSET('Water Data'!$G$29,0,10*ROW('Water Data'!G185)))</f>
        <v/>
      </c>
      <c r="CE191" s="369" t="str">
        <f ca="1">+IF(OFFSET('Water Data'!$H$27,0,10*ROW('Water Data'!H185))="","",OFFSET('Water Data'!$H$27,0,10*ROW('Water Data'!H185)))</f>
        <v/>
      </c>
      <c r="CF191" s="369" t="str">
        <f ca="1">+IF(OFFSET('Water Data'!$H$28,0,10*ROW('Water Data'!H185))="","",OFFSET('Water Data'!$H$28,0,10*ROW('Water Data'!H185)))</f>
        <v/>
      </c>
      <c r="CG191" s="369" t="str">
        <f ca="1">+IF(OFFSET('Water Data'!$H$29,0,10*ROW('Water Data'!H185))="","",OFFSET('Water Data'!$H$29,0,10*ROW('Water Data'!H185)))</f>
        <v/>
      </c>
      <c r="CH191" s="369" t="str">
        <f ca="1">+IF(OFFSET('Water Data'!$I$27,0,10*ROW('Water Data'!I185))="","",OFFSET('Water Data'!$I$27,0,10*ROW('Water Data'!I185)))</f>
        <v/>
      </c>
      <c r="CI191" s="369" t="str">
        <f ca="1">+IF(OFFSET('Water Data'!$I$28,0,10*ROW('Water Data'!I185))="","",OFFSET('Water Data'!$I$28,0,10*ROW('Water Data'!I185)))</f>
        <v/>
      </c>
      <c r="CJ191" s="369" t="str">
        <f ca="1">+IF(OFFSET('Water Data'!$I$29,0,10*ROW('Water Data'!I185))="","",OFFSET('Water Data'!$I$29,0,10*ROW('Water Data'!I185)))</f>
        <v/>
      </c>
      <c r="CK191" s="369" t="str">
        <f ca="1">+IF(OFFSET('Sanitation Data'!$D$28,0,10*ROW('Sanitation Data'!D185))="","",OFFSET('Sanitation Data'!$D$28,0,10*ROW('Sanitation Data'!D185)))</f>
        <v/>
      </c>
      <c r="CL191" s="369" t="str">
        <f ca="1">+IF(OFFSET('Sanitation Data'!$D$29,0,10*ROW('Sanitation Data'!D185))="","",OFFSET('Sanitation Data'!$D$29,0,10*ROW('Sanitation Data'!D185)))</f>
        <v/>
      </c>
      <c r="CM191" s="369" t="str">
        <f ca="1">+IF(OFFSET('Sanitation Data'!$D$30,0,10*ROW('Sanitation Data'!D185))="","",OFFSET('Sanitation Data'!$D$30,0,10*ROW('Sanitation Data'!D185)))</f>
        <v/>
      </c>
      <c r="CN191" s="369" t="str">
        <f ca="1">+IF(OFFSET('Sanitation Data'!$D$31,0,10*ROW('Sanitation Data'!D185))="","",OFFSET('Sanitation Data'!$D$31,0,10*ROW('Sanitation Data'!D185)))</f>
        <v/>
      </c>
      <c r="CO191" s="369" t="str">
        <f ca="1">+IF(OFFSET('Sanitation Data'!$D$32,0,10*ROW('Sanitation Data'!D185))="","",OFFSET('Sanitation Data'!$D$32,0,10*ROW('Sanitation Data'!D185)))</f>
        <v/>
      </c>
      <c r="CP191" s="369" t="str">
        <f ca="1">+IF(OFFSET('Sanitation Data'!$E$28,0,10*ROW('Sanitation Data'!E185))="","",OFFSET('Sanitation Data'!$E$28,0,10*ROW('Sanitation Data'!E185)))</f>
        <v/>
      </c>
      <c r="CQ191" s="369" t="str">
        <f ca="1">+IF(OFFSET('Sanitation Data'!$E$29,0,10*ROW('Sanitation Data'!E185))="","",OFFSET('Sanitation Data'!$E$29,0,10*ROW('Sanitation Data'!E185)))</f>
        <v/>
      </c>
      <c r="CR191" s="369" t="str">
        <f ca="1">+IF(OFFSET('Sanitation Data'!$E$30,0,10*ROW('Sanitation Data'!E185))="","",OFFSET('Sanitation Data'!$E$30,0,10*ROW('Sanitation Data'!E185)))</f>
        <v/>
      </c>
      <c r="CS191" s="369" t="str">
        <f ca="1">+IF(OFFSET('Sanitation Data'!$E$31,0,10*ROW('Sanitation Data'!E185))="","",OFFSET('Sanitation Data'!$E$31,0,10*ROW('Sanitation Data'!E185)))</f>
        <v/>
      </c>
      <c r="CT191" s="369" t="str">
        <f ca="1">+IF(OFFSET('Sanitation Data'!$E$32,0,10*ROW('Sanitation Data'!E185))="","",OFFSET('Sanitation Data'!$E$32,0,10*ROW('Sanitation Data'!E185)))</f>
        <v/>
      </c>
      <c r="CU191" s="369" t="str">
        <f ca="1">+IF(OFFSET('Sanitation Data'!$F$28,0,10*ROW('Sanitation Data'!F185))="","",OFFSET('Sanitation Data'!$F$28,0,10*ROW('Sanitation Data'!F185)))</f>
        <v/>
      </c>
      <c r="CV191" s="369" t="str">
        <f ca="1">+IF(OFFSET('Sanitation Data'!$F$29,0,10*ROW('Sanitation Data'!F185))="","",OFFSET('Sanitation Data'!$F$29,0,10*ROW('Sanitation Data'!F185)))</f>
        <v/>
      </c>
      <c r="CW191" s="369" t="str">
        <f ca="1">+IF(OFFSET('Sanitation Data'!$F$30,0,10*ROW('Sanitation Data'!F185))="","",OFFSET('Sanitation Data'!$F$30,0,10*ROW('Sanitation Data'!F185)))</f>
        <v/>
      </c>
      <c r="CX191" s="369" t="str">
        <f ca="1">+IF(OFFSET('Sanitation Data'!$F$31,0,10*ROW('Sanitation Data'!F185))="","",OFFSET('Sanitation Data'!$F$31,0,10*ROW('Sanitation Data'!F185)))</f>
        <v/>
      </c>
      <c r="CY191" s="369" t="str">
        <f ca="1">+IF(OFFSET('Sanitation Data'!$F$32,0,10*ROW('Sanitation Data'!F185))="","",OFFSET('Sanitation Data'!$F$32,0,10*ROW('Sanitation Data'!F185)))</f>
        <v/>
      </c>
      <c r="CZ191" s="369" t="str">
        <f ca="1">+IF(OFFSET('Sanitation Data'!$G$28,0,10*ROW('Sanitation Data'!G185))="","",OFFSET('Sanitation Data'!$G$28,0,10*ROW('Sanitation Data'!G185)))</f>
        <v/>
      </c>
      <c r="DA191" s="369" t="str">
        <f ca="1">+IF(OFFSET('Sanitation Data'!$G$29,0,10*ROW('Sanitation Data'!G185))="","",OFFSET('Sanitation Data'!$G$29,0,10*ROW('Sanitation Data'!G185)))</f>
        <v/>
      </c>
      <c r="DB191" s="369" t="str">
        <f ca="1">+IF(OFFSET('Sanitation Data'!$G$30,0,10*ROW('Sanitation Data'!G185))="","",OFFSET('Sanitation Data'!$G$30,0,10*ROW('Sanitation Data'!G185)))</f>
        <v/>
      </c>
      <c r="DC191" s="369" t="str">
        <f ca="1">+IF(OFFSET('Sanitation Data'!$G$31,0,10*ROW('Sanitation Data'!G185))="","",OFFSET('Sanitation Data'!$G$31,0,10*ROW('Sanitation Data'!G185)))</f>
        <v/>
      </c>
      <c r="DD191" s="369" t="str">
        <f ca="1">+IF(OFFSET('Sanitation Data'!$G$32,0,10*ROW('Sanitation Data'!G185))="","",OFFSET('Sanitation Data'!$G$32,0,10*ROW('Sanitation Data'!G185)))</f>
        <v/>
      </c>
      <c r="DE191" s="369" t="str">
        <f ca="1">+IF(OFFSET('Sanitation Data'!$H$28,0,10*ROW('Sanitation Data'!H185))="","",OFFSET('Sanitation Data'!$H$28,0,10*ROW('Sanitation Data'!H185)))</f>
        <v/>
      </c>
      <c r="DF191" s="369" t="str">
        <f ca="1">+IF(OFFSET('Sanitation Data'!$H$29,0,10*ROW('Sanitation Data'!H185))="","",OFFSET('Sanitation Data'!$H$29,0,10*ROW('Sanitation Data'!H185)))</f>
        <v/>
      </c>
      <c r="DG191" s="369" t="str">
        <f ca="1">+IF(OFFSET('Sanitation Data'!$H$30,0,10*ROW('Sanitation Data'!H185))="","",OFFSET('Sanitation Data'!$H$30,0,10*ROW('Sanitation Data'!H185)))</f>
        <v/>
      </c>
      <c r="DH191" s="369" t="str">
        <f ca="1">+IF(OFFSET('Sanitation Data'!$H$31,0,10*ROW('Sanitation Data'!H185))="","",OFFSET('Sanitation Data'!$H$31,0,10*ROW('Sanitation Data'!H185)))</f>
        <v/>
      </c>
      <c r="DI191" s="369" t="str">
        <f ca="1">+IF(OFFSET('Sanitation Data'!$H$32,0,10*ROW('Sanitation Data'!H185))="","",OFFSET('Sanitation Data'!$H$32,0,10*ROW('Sanitation Data'!H185)))</f>
        <v/>
      </c>
      <c r="DJ191" s="369" t="str">
        <f ca="1">+IF(OFFSET('Sanitation Data'!$I$28,0,10*ROW('Sanitation Data'!I185))="","",OFFSET('Sanitation Data'!$I$28,0,10*ROW('Sanitation Data'!I185)))</f>
        <v/>
      </c>
      <c r="DK191" s="369" t="str">
        <f ca="1">+IF(OFFSET('Sanitation Data'!$I$29,0,10*ROW('Sanitation Data'!I185))="","",OFFSET('Sanitation Data'!$I$29,0,10*ROW('Sanitation Data'!I185)))</f>
        <v/>
      </c>
      <c r="DL191" s="369" t="str">
        <f ca="1">+IF(OFFSET('Sanitation Data'!$I$30,0,10*ROW('Sanitation Data'!I185))="","",OFFSET('Sanitation Data'!$I$30,0,10*ROW('Sanitation Data'!I185)))</f>
        <v/>
      </c>
      <c r="DM191" s="369" t="str">
        <f ca="1">+IF(OFFSET('Sanitation Data'!$I$31,0,10*ROW('Sanitation Data'!I185))="","",OFFSET('Sanitation Data'!$I$31,0,10*ROW('Sanitation Data'!I185)))</f>
        <v/>
      </c>
      <c r="DN191" s="369" t="str">
        <f ca="1">+IF(OFFSET('Sanitation Data'!$I$32,0,10*ROW('Sanitation Data'!I185))="","",OFFSET('Sanitation Data'!$I$32,0,10*ROW('Sanitation Data'!I185)))</f>
        <v/>
      </c>
      <c r="DO191" s="369" t="str">
        <f ca="1">+IF(OFFSET('Hygiene Data'!$D$11,0,10*ROW('Hygiene Data'!D185))="","",OFFSET('Hygiene Data'!$D$11,0,10*ROW('Hygiene Data'!D185)))</f>
        <v/>
      </c>
      <c r="DP191" s="369" t="str">
        <f ca="1">+IF(OFFSET('Hygiene Data'!$D$12,0,10*ROW('Hygiene Data'!D185))="","",OFFSET('Hygiene Data'!$D$12,0,10*ROW('Hygiene Data'!D185)))</f>
        <v/>
      </c>
      <c r="DQ191" s="369" t="str">
        <f ca="1">+IF(OFFSET('Hygiene Data'!$D$13,0,10*ROW('Hygiene Data'!D185))="","",OFFSET('Hygiene Data'!$D$13,0,10*ROW('Hygiene Data'!D185)))</f>
        <v/>
      </c>
      <c r="DR191" s="369" t="str">
        <f ca="1">+IF(OFFSET('Hygiene Data'!$E$11,0,10*ROW('Hygiene Data'!E185))="","",OFFSET('Hygiene Data'!$E$11,0,10*ROW('Hygiene Data'!E185)))</f>
        <v/>
      </c>
      <c r="DS191" s="369" t="str">
        <f ca="1">+IF(OFFSET('Hygiene Data'!$E$12,0,10*ROW('Hygiene Data'!E185))="","",OFFSET('Hygiene Data'!$E$12,0,10*ROW('Hygiene Data'!E185)))</f>
        <v/>
      </c>
      <c r="DT191" s="369" t="str">
        <f ca="1">+IF(OFFSET('Hygiene Data'!$E$13,0,10*ROW('Hygiene Data'!E185))="","",OFFSET('Hygiene Data'!$E$13,0,10*ROW('Hygiene Data'!E185)))</f>
        <v/>
      </c>
      <c r="DU191" s="369" t="str">
        <f ca="1">+IF(OFFSET('Hygiene Data'!$F$11,0,10*ROW('Hygiene Data'!F185))="","",OFFSET('Hygiene Data'!$F$11,0,10*ROW('Hygiene Data'!F185)))</f>
        <v/>
      </c>
      <c r="DV191" s="369" t="str">
        <f ca="1">+IF(OFFSET('Hygiene Data'!$F$12,0,10*ROW('Hygiene Data'!F185))="","",OFFSET('Hygiene Data'!$F$12,0,10*ROW('Hygiene Data'!F185)))</f>
        <v/>
      </c>
      <c r="DW191" s="369" t="str">
        <f ca="1">+IF(OFFSET('Hygiene Data'!$F$13,0,10*ROW('Hygiene Data'!F185))="","",OFFSET('Hygiene Data'!$F$13,0,10*ROW('Hygiene Data'!F185)))</f>
        <v/>
      </c>
      <c r="DX191" s="369" t="str">
        <f ca="1">+IF(OFFSET('Hygiene Data'!$G$11,0,10*ROW('Hygiene Data'!G185))="","",OFFSET('Hygiene Data'!$G$11,0,10*ROW('Hygiene Data'!G185)))</f>
        <v/>
      </c>
      <c r="DY191" s="369" t="str">
        <f ca="1">+IF(OFFSET('Hygiene Data'!$G$12,0,10*ROW('Hygiene Data'!G185))="","",OFFSET('Hygiene Data'!$G$12,0,10*ROW('Hygiene Data'!G185)))</f>
        <v/>
      </c>
      <c r="DZ191" s="369" t="str">
        <f ca="1">+IF(OFFSET('Hygiene Data'!$G$13,0,10*ROW('Hygiene Data'!G185))="","",OFFSET('Hygiene Data'!$G$13,0,10*ROW('Hygiene Data'!G185)))</f>
        <v/>
      </c>
      <c r="EA191" s="369" t="str">
        <f ca="1">+IF(OFFSET('Hygiene Data'!$H$11,0,10*ROW('Hygiene Data'!H185))="","",OFFSET('Hygiene Data'!$H$11,0,10*ROW('Hygiene Data'!H185)))</f>
        <v/>
      </c>
      <c r="EB191" s="369" t="str">
        <f ca="1">+IF(OFFSET('Hygiene Data'!$H$12,0,10*ROW('Hygiene Data'!H185))="","",OFFSET('Hygiene Data'!$H$12,0,10*ROW('Hygiene Data'!H185)))</f>
        <v/>
      </c>
      <c r="EC191" s="369" t="str">
        <f ca="1">+IF(OFFSET('Hygiene Data'!$H$13,0,10*ROW('Hygiene Data'!H185))="","",OFFSET('Hygiene Data'!$H$13,0,10*ROW('Hygiene Data'!H185)))</f>
        <v/>
      </c>
      <c r="ED191" s="369" t="str">
        <f ca="1">+IF(OFFSET('Hygiene Data'!$I$11,0,10*ROW('Hygiene Data'!I185))="","",OFFSET('Hygiene Data'!$I$11,0,10*ROW('Hygiene Data'!I185)))</f>
        <v/>
      </c>
      <c r="EE191" s="369" t="str">
        <f ca="1">+IF(OFFSET('Hygiene Data'!$I$12,0,10*ROW('Hygiene Data'!I185))="","",OFFSET('Hygiene Data'!$I$12,0,10*ROW('Hygiene Data'!I185)))</f>
        <v/>
      </c>
      <c r="EF191" s="369" t="str">
        <f ca="1">+IF(OFFSET('Hygiene Data'!$I$13,0,10*ROW('Hygiene Data'!I185))="","",OFFSET('Hygiene Data'!$I$13,0,10*ROW('Hygiene Data'!I185)))</f>
        <v/>
      </c>
    </row>
    <row r="192" spans="1:136" x14ac:dyDescent="0.25">
      <c r="A192" s="478" t="str">
        <f ca="1">+IF(OFFSET('Water Data'!$B$2,0,10*ROW('Water Data'!E186))="","",OFFSET('Water Data'!$B$2,0,10*ROW('Water Data'!E186)))</f>
        <v/>
      </c>
      <c r="B192" s="47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5" t="str">
        <f t="shared" ca="1" si="2"/>
        <v/>
      </c>
      <c r="D192" s="50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9" t="str">
        <f ca="1">+IF(OFFSET('Water Data'!$D$27,0,10*ROW('Water Data'!D186))="","",OFFSET('Water Data'!$D$27,0,10*ROW('Water Data'!D186)))</f>
        <v/>
      </c>
      <c r="BT192" s="369" t="str">
        <f ca="1">+IF(OFFSET('Water Data'!$D$28,0,10*ROW('Water Data'!D186))="","",OFFSET('Water Data'!$D$28,0,10*ROW('Water Data'!D186)))</f>
        <v/>
      </c>
      <c r="BU192" s="369" t="str">
        <f ca="1">+IF(OFFSET('Water Data'!$D$29,0,10*ROW('Water Data'!D186))="","",OFFSET('Water Data'!$D$29,0,10*ROW('Water Data'!D186)))</f>
        <v/>
      </c>
      <c r="BV192" s="369" t="str">
        <f ca="1">+IF(OFFSET('Water Data'!$E$27,0,10*ROW('Water Data'!E186))="","",OFFSET('Water Data'!$E$27,0,10*ROW('Water Data'!E186)))</f>
        <v/>
      </c>
      <c r="BW192" s="369" t="str">
        <f ca="1">+IF(OFFSET('Water Data'!$E$28,0,10*ROW('Water Data'!E186))="","",OFFSET('Water Data'!$E$28,0,10*ROW('Water Data'!E186)))</f>
        <v/>
      </c>
      <c r="BX192" s="369" t="str">
        <f ca="1">+IF(OFFSET('Water Data'!$E$29,0,10*ROW('Water Data'!E186))="","",OFFSET('Water Data'!$E$29,0,10*ROW('Water Data'!E186)))</f>
        <v/>
      </c>
      <c r="BY192" s="369" t="str">
        <f ca="1">+IF(OFFSET('Water Data'!$F$27,0,10*ROW('Water Data'!F186))="","",OFFSET('Water Data'!$F$27,0,10*ROW('Water Data'!F186)))</f>
        <v/>
      </c>
      <c r="BZ192" s="369" t="str">
        <f ca="1">+IF(OFFSET('Water Data'!$F$28,0,10*ROW('Water Data'!F186))="","",OFFSET('Water Data'!$F$28,0,10*ROW('Water Data'!F186)))</f>
        <v/>
      </c>
      <c r="CA192" s="369" t="str">
        <f ca="1">+IF(OFFSET('Water Data'!$F$29,0,10*ROW('Water Data'!F186))="","",OFFSET('Water Data'!$F$29,0,10*ROW('Water Data'!F186)))</f>
        <v/>
      </c>
      <c r="CB192" s="369" t="str">
        <f ca="1">+IF(OFFSET('Water Data'!$G$27,0,10*ROW('Water Data'!G186))="","",OFFSET('Water Data'!$G$27,0,10*ROW('Water Data'!G186)))</f>
        <v/>
      </c>
      <c r="CC192" s="369" t="str">
        <f ca="1">+IF(OFFSET('Water Data'!$G$28,0,10*ROW('Water Data'!G186))="","",OFFSET('Water Data'!$G$28,0,10*ROW('Water Data'!G186)))</f>
        <v/>
      </c>
      <c r="CD192" s="369" t="str">
        <f ca="1">+IF(OFFSET('Water Data'!$G$29,0,10*ROW('Water Data'!G186))="","",OFFSET('Water Data'!$G$29,0,10*ROW('Water Data'!G186)))</f>
        <v/>
      </c>
      <c r="CE192" s="369" t="str">
        <f ca="1">+IF(OFFSET('Water Data'!$H$27,0,10*ROW('Water Data'!H186))="","",OFFSET('Water Data'!$H$27,0,10*ROW('Water Data'!H186)))</f>
        <v/>
      </c>
      <c r="CF192" s="369" t="str">
        <f ca="1">+IF(OFFSET('Water Data'!$H$28,0,10*ROW('Water Data'!H186))="","",OFFSET('Water Data'!$H$28,0,10*ROW('Water Data'!H186)))</f>
        <v/>
      </c>
      <c r="CG192" s="369" t="str">
        <f ca="1">+IF(OFFSET('Water Data'!$H$29,0,10*ROW('Water Data'!H186))="","",OFFSET('Water Data'!$H$29,0,10*ROW('Water Data'!H186)))</f>
        <v/>
      </c>
      <c r="CH192" s="369" t="str">
        <f ca="1">+IF(OFFSET('Water Data'!$I$27,0,10*ROW('Water Data'!I186))="","",OFFSET('Water Data'!$I$27,0,10*ROW('Water Data'!I186)))</f>
        <v/>
      </c>
      <c r="CI192" s="369" t="str">
        <f ca="1">+IF(OFFSET('Water Data'!$I$28,0,10*ROW('Water Data'!I186))="","",OFFSET('Water Data'!$I$28,0,10*ROW('Water Data'!I186)))</f>
        <v/>
      </c>
      <c r="CJ192" s="369" t="str">
        <f ca="1">+IF(OFFSET('Water Data'!$I$29,0,10*ROW('Water Data'!I186))="","",OFFSET('Water Data'!$I$29,0,10*ROW('Water Data'!I186)))</f>
        <v/>
      </c>
      <c r="CK192" s="369" t="str">
        <f ca="1">+IF(OFFSET('Sanitation Data'!$D$28,0,10*ROW('Sanitation Data'!D186))="","",OFFSET('Sanitation Data'!$D$28,0,10*ROW('Sanitation Data'!D186)))</f>
        <v/>
      </c>
      <c r="CL192" s="369" t="str">
        <f ca="1">+IF(OFFSET('Sanitation Data'!$D$29,0,10*ROW('Sanitation Data'!D186))="","",OFFSET('Sanitation Data'!$D$29,0,10*ROW('Sanitation Data'!D186)))</f>
        <v/>
      </c>
      <c r="CM192" s="369" t="str">
        <f ca="1">+IF(OFFSET('Sanitation Data'!$D$30,0,10*ROW('Sanitation Data'!D186))="","",OFFSET('Sanitation Data'!$D$30,0,10*ROW('Sanitation Data'!D186)))</f>
        <v/>
      </c>
      <c r="CN192" s="369" t="str">
        <f ca="1">+IF(OFFSET('Sanitation Data'!$D$31,0,10*ROW('Sanitation Data'!D186))="","",OFFSET('Sanitation Data'!$D$31,0,10*ROW('Sanitation Data'!D186)))</f>
        <v/>
      </c>
      <c r="CO192" s="369" t="str">
        <f ca="1">+IF(OFFSET('Sanitation Data'!$D$32,0,10*ROW('Sanitation Data'!D186))="","",OFFSET('Sanitation Data'!$D$32,0,10*ROW('Sanitation Data'!D186)))</f>
        <v/>
      </c>
      <c r="CP192" s="369" t="str">
        <f ca="1">+IF(OFFSET('Sanitation Data'!$E$28,0,10*ROW('Sanitation Data'!E186))="","",OFFSET('Sanitation Data'!$E$28,0,10*ROW('Sanitation Data'!E186)))</f>
        <v/>
      </c>
      <c r="CQ192" s="369" t="str">
        <f ca="1">+IF(OFFSET('Sanitation Data'!$E$29,0,10*ROW('Sanitation Data'!E186))="","",OFFSET('Sanitation Data'!$E$29,0,10*ROW('Sanitation Data'!E186)))</f>
        <v/>
      </c>
      <c r="CR192" s="369" t="str">
        <f ca="1">+IF(OFFSET('Sanitation Data'!$E$30,0,10*ROW('Sanitation Data'!E186))="","",OFFSET('Sanitation Data'!$E$30,0,10*ROW('Sanitation Data'!E186)))</f>
        <v/>
      </c>
      <c r="CS192" s="369" t="str">
        <f ca="1">+IF(OFFSET('Sanitation Data'!$E$31,0,10*ROW('Sanitation Data'!E186))="","",OFFSET('Sanitation Data'!$E$31,0,10*ROW('Sanitation Data'!E186)))</f>
        <v/>
      </c>
      <c r="CT192" s="369" t="str">
        <f ca="1">+IF(OFFSET('Sanitation Data'!$E$32,0,10*ROW('Sanitation Data'!E186))="","",OFFSET('Sanitation Data'!$E$32,0,10*ROW('Sanitation Data'!E186)))</f>
        <v/>
      </c>
      <c r="CU192" s="369" t="str">
        <f ca="1">+IF(OFFSET('Sanitation Data'!$F$28,0,10*ROW('Sanitation Data'!F186))="","",OFFSET('Sanitation Data'!$F$28,0,10*ROW('Sanitation Data'!F186)))</f>
        <v/>
      </c>
      <c r="CV192" s="369" t="str">
        <f ca="1">+IF(OFFSET('Sanitation Data'!$F$29,0,10*ROW('Sanitation Data'!F186))="","",OFFSET('Sanitation Data'!$F$29,0,10*ROW('Sanitation Data'!F186)))</f>
        <v/>
      </c>
      <c r="CW192" s="369" t="str">
        <f ca="1">+IF(OFFSET('Sanitation Data'!$F$30,0,10*ROW('Sanitation Data'!F186))="","",OFFSET('Sanitation Data'!$F$30,0,10*ROW('Sanitation Data'!F186)))</f>
        <v/>
      </c>
      <c r="CX192" s="369" t="str">
        <f ca="1">+IF(OFFSET('Sanitation Data'!$F$31,0,10*ROW('Sanitation Data'!F186))="","",OFFSET('Sanitation Data'!$F$31,0,10*ROW('Sanitation Data'!F186)))</f>
        <v/>
      </c>
      <c r="CY192" s="369" t="str">
        <f ca="1">+IF(OFFSET('Sanitation Data'!$F$32,0,10*ROW('Sanitation Data'!F186))="","",OFFSET('Sanitation Data'!$F$32,0,10*ROW('Sanitation Data'!F186)))</f>
        <v/>
      </c>
      <c r="CZ192" s="369" t="str">
        <f ca="1">+IF(OFFSET('Sanitation Data'!$G$28,0,10*ROW('Sanitation Data'!G186))="","",OFFSET('Sanitation Data'!$G$28,0,10*ROW('Sanitation Data'!G186)))</f>
        <v/>
      </c>
      <c r="DA192" s="369" t="str">
        <f ca="1">+IF(OFFSET('Sanitation Data'!$G$29,0,10*ROW('Sanitation Data'!G186))="","",OFFSET('Sanitation Data'!$G$29,0,10*ROW('Sanitation Data'!G186)))</f>
        <v/>
      </c>
      <c r="DB192" s="369" t="str">
        <f ca="1">+IF(OFFSET('Sanitation Data'!$G$30,0,10*ROW('Sanitation Data'!G186))="","",OFFSET('Sanitation Data'!$G$30,0,10*ROW('Sanitation Data'!G186)))</f>
        <v/>
      </c>
      <c r="DC192" s="369" t="str">
        <f ca="1">+IF(OFFSET('Sanitation Data'!$G$31,0,10*ROW('Sanitation Data'!G186))="","",OFFSET('Sanitation Data'!$G$31,0,10*ROW('Sanitation Data'!G186)))</f>
        <v/>
      </c>
      <c r="DD192" s="369" t="str">
        <f ca="1">+IF(OFFSET('Sanitation Data'!$G$32,0,10*ROW('Sanitation Data'!G186))="","",OFFSET('Sanitation Data'!$G$32,0,10*ROW('Sanitation Data'!G186)))</f>
        <v/>
      </c>
      <c r="DE192" s="369" t="str">
        <f ca="1">+IF(OFFSET('Sanitation Data'!$H$28,0,10*ROW('Sanitation Data'!H186))="","",OFFSET('Sanitation Data'!$H$28,0,10*ROW('Sanitation Data'!H186)))</f>
        <v/>
      </c>
      <c r="DF192" s="369" t="str">
        <f ca="1">+IF(OFFSET('Sanitation Data'!$H$29,0,10*ROW('Sanitation Data'!H186))="","",OFFSET('Sanitation Data'!$H$29,0,10*ROW('Sanitation Data'!H186)))</f>
        <v/>
      </c>
      <c r="DG192" s="369" t="str">
        <f ca="1">+IF(OFFSET('Sanitation Data'!$H$30,0,10*ROW('Sanitation Data'!H186))="","",OFFSET('Sanitation Data'!$H$30,0,10*ROW('Sanitation Data'!H186)))</f>
        <v/>
      </c>
      <c r="DH192" s="369" t="str">
        <f ca="1">+IF(OFFSET('Sanitation Data'!$H$31,0,10*ROW('Sanitation Data'!H186))="","",OFFSET('Sanitation Data'!$H$31,0,10*ROW('Sanitation Data'!H186)))</f>
        <v/>
      </c>
      <c r="DI192" s="369" t="str">
        <f ca="1">+IF(OFFSET('Sanitation Data'!$H$32,0,10*ROW('Sanitation Data'!H186))="","",OFFSET('Sanitation Data'!$H$32,0,10*ROW('Sanitation Data'!H186)))</f>
        <v/>
      </c>
      <c r="DJ192" s="369" t="str">
        <f ca="1">+IF(OFFSET('Sanitation Data'!$I$28,0,10*ROW('Sanitation Data'!I186))="","",OFFSET('Sanitation Data'!$I$28,0,10*ROW('Sanitation Data'!I186)))</f>
        <v/>
      </c>
      <c r="DK192" s="369" t="str">
        <f ca="1">+IF(OFFSET('Sanitation Data'!$I$29,0,10*ROW('Sanitation Data'!I186))="","",OFFSET('Sanitation Data'!$I$29,0,10*ROW('Sanitation Data'!I186)))</f>
        <v/>
      </c>
      <c r="DL192" s="369" t="str">
        <f ca="1">+IF(OFFSET('Sanitation Data'!$I$30,0,10*ROW('Sanitation Data'!I186))="","",OFFSET('Sanitation Data'!$I$30,0,10*ROW('Sanitation Data'!I186)))</f>
        <v/>
      </c>
      <c r="DM192" s="369" t="str">
        <f ca="1">+IF(OFFSET('Sanitation Data'!$I$31,0,10*ROW('Sanitation Data'!I186))="","",OFFSET('Sanitation Data'!$I$31,0,10*ROW('Sanitation Data'!I186)))</f>
        <v/>
      </c>
      <c r="DN192" s="369" t="str">
        <f ca="1">+IF(OFFSET('Sanitation Data'!$I$32,0,10*ROW('Sanitation Data'!I186))="","",OFFSET('Sanitation Data'!$I$32,0,10*ROW('Sanitation Data'!I186)))</f>
        <v/>
      </c>
      <c r="DO192" s="369" t="str">
        <f ca="1">+IF(OFFSET('Hygiene Data'!$D$11,0,10*ROW('Hygiene Data'!D186))="","",OFFSET('Hygiene Data'!$D$11,0,10*ROW('Hygiene Data'!D186)))</f>
        <v/>
      </c>
      <c r="DP192" s="369" t="str">
        <f ca="1">+IF(OFFSET('Hygiene Data'!$D$12,0,10*ROW('Hygiene Data'!D186))="","",OFFSET('Hygiene Data'!$D$12,0,10*ROW('Hygiene Data'!D186)))</f>
        <v/>
      </c>
      <c r="DQ192" s="369" t="str">
        <f ca="1">+IF(OFFSET('Hygiene Data'!$D$13,0,10*ROW('Hygiene Data'!D186))="","",OFFSET('Hygiene Data'!$D$13,0,10*ROW('Hygiene Data'!D186)))</f>
        <v/>
      </c>
      <c r="DR192" s="369" t="str">
        <f ca="1">+IF(OFFSET('Hygiene Data'!$E$11,0,10*ROW('Hygiene Data'!E186))="","",OFFSET('Hygiene Data'!$E$11,0,10*ROW('Hygiene Data'!E186)))</f>
        <v/>
      </c>
      <c r="DS192" s="369" t="str">
        <f ca="1">+IF(OFFSET('Hygiene Data'!$E$12,0,10*ROW('Hygiene Data'!E186))="","",OFFSET('Hygiene Data'!$E$12,0,10*ROW('Hygiene Data'!E186)))</f>
        <v/>
      </c>
      <c r="DT192" s="369" t="str">
        <f ca="1">+IF(OFFSET('Hygiene Data'!$E$13,0,10*ROW('Hygiene Data'!E186))="","",OFFSET('Hygiene Data'!$E$13,0,10*ROW('Hygiene Data'!E186)))</f>
        <v/>
      </c>
      <c r="DU192" s="369" t="str">
        <f ca="1">+IF(OFFSET('Hygiene Data'!$F$11,0,10*ROW('Hygiene Data'!F186))="","",OFFSET('Hygiene Data'!$F$11,0,10*ROW('Hygiene Data'!F186)))</f>
        <v/>
      </c>
      <c r="DV192" s="369" t="str">
        <f ca="1">+IF(OFFSET('Hygiene Data'!$F$12,0,10*ROW('Hygiene Data'!F186))="","",OFFSET('Hygiene Data'!$F$12,0,10*ROW('Hygiene Data'!F186)))</f>
        <v/>
      </c>
      <c r="DW192" s="369" t="str">
        <f ca="1">+IF(OFFSET('Hygiene Data'!$F$13,0,10*ROW('Hygiene Data'!F186))="","",OFFSET('Hygiene Data'!$F$13,0,10*ROW('Hygiene Data'!F186)))</f>
        <v/>
      </c>
      <c r="DX192" s="369" t="str">
        <f ca="1">+IF(OFFSET('Hygiene Data'!$G$11,0,10*ROW('Hygiene Data'!G186))="","",OFFSET('Hygiene Data'!$G$11,0,10*ROW('Hygiene Data'!G186)))</f>
        <v/>
      </c>
      <c r="DY192" s="369" t="str">
        <f ca="1">+IF(OFFSET('Hygiene Data'!$G$12,0,10*ROW('Hygiene Data'!G186))="","",OFFSET('Hygiene Data'!$G$12,0,10*ROW('Hygiene Data'!G186)))</f>
        <v/>
      </c>
      <c r="DZ192" s="369" t="str">
        <f ca="1">+IF(OFFSET('Hygiene Data'!$G$13,0,10*ROW('Hygiene Data'!G186))="","",OFFSET('Hygiene Data'!$G$13,0,10*ROW('Hygiene Data'!G186)))</f>
        <v/>
      </c>
      <c r="EA192" s="369" t="str">
        <f ca="1">+IF(OFFSET('Hygiene Data'!$H$11,0,10*ROW('Hygiene Data'!H186))="","",OFFSET('Hygiene Data'!$H$11,0,10*ROW('Hygiene Data'!H186)))</f>
        <v/>
      </c>
      <c r="EB192" s="369" t="str">
        <f ca="1">+IF(OFFSET('Hygiene Data'!$H$12,0,10*ROW('Hygiene Data'!H186))="","",OFFSET('Hygiene Data'!$H$12,0,10*ROW('Hygiene Data'!H186)))</f>
        <v/>
      </c>
      <c r="EC192" s="369" t="str">
        <f ca="1">+IF(OFFSET('Hygiene Data'!$H$13,0,10*ROW('Hygiene Data'!H186))="","",OFFSET('Hygiene Data'!$H$13,0,10*ROW('Hygiene Data'!H186)))</f>
        <v/>
      </c>
      <c r="ED192" s="369" t="str">
        <f ca="1">+IF(OFFSET('Hygiene Data'!$I$11,0,10*ROW('Hygiene Data'!I186))="","",OFFSET('Hygiene Data'!$I$11,0,10*ROW('Hygiene Data'!I186)))</f>
        <v/>
      </c>
      <c r="EE192" s="369" t="str">
        <f ca="1">+IF(OFFSET('Hygiene Data'!$I$12,0,10*ROW('Hygiene Data'!I186))="","",OFFSET('Hygiene Data'!$I$12,0,10*ROW('Hygiene Data'!I186)))</f>
        <v/>
      </c>
      <c r="EF192" s="369" t="str">
        <f ca="1">+IF(OFFSET('Hygiene Data'!$I$13,0,10*ROW('Hygiene Data'!I186))="","",OFFSET('Hygiene Data'!$I$13,0,10*ROW('Hygiene Data'!I186)))</f>
        <v/>
      </c>
    </row>
    <row r="193" spans="1:136" x14ac:dyDescent="0.25">
      <c r="A193" s="478" t="str">
        <f ca="1">+IF(OFFSET('Water Data'!$B$2,0,10*ROW('Water Data'!E187))="","",OFFSET('Water Data'!$B$2,0,10*ROW('Water Data'!E187)))</f>
        <v/>
      </c>
      <c r="B193" s="47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5" t="str">
        <f t="shared" ca="1" si="2"/>
        <v/>
      </c>
      <c r="D193" s="50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9" t="str">
        <f ca="1">+IF(OFFSET('Water Data'!$D$27,0,10*ROW('Water Data'!D187))="","",OFFSET('Water Data'!$D$27,0,10*ROW('Water Data'!D187)))</f>
        <v/>
      </c>
      <c r="BT193" s="369" t="str">
        <f ca="1">+IF(OFFSET('Water Data'!$D$28,0,10*ROW('Water Data'!D187))="","",OFFSET('Water Data'!$D$28,0,10*ROW('Water Data'!D187)))</f>
        <v/>
      </c>
      <c r="BU193" s="369" t="str">
        <f ca="1">+IF(OFFSET('Water Data'!$D$29,0,10*ROW('Water Data'!D187))="","",OFFSET('Water Data'!$D$29,0,10*ROW('Water Data'!D187)))</f>
        <v/>
      </c>
      <c r="BV193" s="369" t="str">
        <f ca="1">+IF(OFFSET('Water Data'!$E$27,0,10*ROW('Water Data'!E187))="","",OFFSET('Water Data'!$E$27,0,10*ROW('Water Data'!E187)))</f>
        <v/>
      </c>
      <c r="BW193" s="369" t="str">
        <f ca="1">+IF(OFFSET('Water Data'!$E$28,0,10*ROW('Water Data'!E187))="","",OFFSET('Water Data'!$E$28,0,10*ROW('Water Data'!E187)))</f>
        <v/>
      </c>
      <c r="BX193" s="369" t="str">
        <f ca="1">+IF(OFFSET('Water Data'!$E$29,0,10*ROW('Water Data'!E187))="","",OFFSET('Water Data'!$E$29,0,10*ROW('Water Data'!E187)))</f>
        <v/>
      </c>
      <c r="BY193" s="369" t="str">
        <f ca="1">+IF(OFFSET('Water Data'!$F$27,0,10*ROW('Water Data'!F187))="","",OFFSET('Water Data'!$F$27,0,10*ROW('Water Data'!F187)))</f>
        <v/>
      </c>
      <c r="BZ193" s="369" t="str">
        <f ca="1">+IF(OFFSET('Water Data'!$F$28,0,10*ROW('Water Data'!F187))="","",OFFSET('Water Data'!$F$28,0,10*ROW('Water Data'!F187)))</f>
        <v/>
      </c>
      <c r="CA193" s="369" t="str">
        <f ca="1">+IF(OFFSET('Water Data'!$F$29,0,10*ROW('Water Data'!F187))="","",OFFSET('Water Data'!$F$29,0,10*ROW('Water Data'!F187)))</f>
        <v/>
      </c>
      <c r="CB193" s="369" t="str">
        <f ca="1">+IF(OFFSET('Water Data'!$G$27,0,10*ROW('Water Data'!G187))="","",OFFSET('Water Data'!$G$27,0,10*ROW('Water Data'!G187)))</f>
        <v/>
      </c>
      <c r="CC193" s="369" t="str">
        <f ca="1">+IF(OFFSET('Water Data'!$G$28,0,10*ROW('Water Data'!G187))="","",OFFSET('Water Data'!$G$28,0,10*ROW('Water Data'!G187)))</f>
        <v/>
      </c>
      <c r="CD193" s="369" t="str">
        <f ca="1">+IF(OFFSET('Water Data'!$G$29,0,10*ROW('Water Data'!G187))="","",OFFSET('Water Data'!$G$29,0,10*ROW('Water Data'!G187)))</f>
        <v/>
      </c>
      <c r="CE193" s="369" t="str">
        <f ca="1">+IF(OFFSET('Water Data'!$H$27,0,10*ROW('Water Data'!H187))="","",OFFSET('Water Data'!$H$27,0,10*ROW('Water Data'!H187)))</f>
        <v/>
      </c>
      <c r="CF193" s="369" t="str">
        <f ca="1">+IF(OFFSET('Water Data'!$H$28,0,10*ROW('Water Data'!H187))="","",OFFSET('Water Data'!$H$28,0,10*ROW('Water Data'!H187)))</f>
        <v/>
      </c>
      <c r="CG193" s="369" t="str">
        <f ca="1">+IF(OFFSET('Water Data'!$H$29,0,10*ROW('Water Data'!H187))="","",OFFSET('Water Data'!$H$29,0,10*ROW('Water Data'!H187)))</f>
        <v/>
      </c>
      <c r="CH193" s="369" t="str">
        <f ca="1">+IF(OFFSET('Water Data'!$I$27,0,10*ROW('Water Data'!I187))="","",OFFSET('Water Data'!$I$27,0,10*ROW('Water Data'!I187)))</f>
        <v/>
      </c>
      <c r="CI193" s="369" t="str">
        <f ca="1">+IF(OFFSET('Water Data'!$I$28,0,10*ROW('Water Data'!I187))="","",OFFSET('Water Data'!$I$28,0,10*ROW('Water Data'!I187)))</f>
        <v/>
      </c>
      <c r="CJ193" s="369" t="str">
        <f ca="1">+IF(OFFSET('Water Data'!$I$29,0,10*ROW('Water Data'!I187))="","",OFFSET('Water Data'!$I$29,0,10*ROW('Water Data'!I187)))</f>
        <v/>
      </c>
      <c r="CK193" s="369" t="str">
        <f ca="1">+IF(OFFSET('Sanitation Data'!$D$28,0,10*ROW('Sanitation Data'!D187))="","",OFFSET('Sanitation Data'!$D$28,0,10*ROW('Sanitation Data'!D187)))</f>
        <v/>
      </c>
      <c r="CL193" s="369" t="str">
        <f ca="1">+IF(OFFSET('Sanitation Data'!$D$29,0,10*ROW('Sanitation Data'!D187))="","",OFFSET('Sanitation Data'!$D$29,0,10*ROW('Sanitation Data'!D187)))</f>
        <v/>
      </c>
      <c r="CM193" s="369" t="str">
        <f ca="1">+IF(OFFSET('Sanitation Data'!$D$30,0,10*ROW('Sanitation Data'!D187))="","",OFFSET('Sanitation Data'!$D$30,0,10*ROW('Sanitation Data'!D187)))</f>
        <v/>
      </c>
      <c r="CN193" s="369" t="str">
        <f ca="1">+IF(OFFSET('Sanitation Data'!$D$31,0,10*ROW('Sanitation Data'!D187))="","",OFFSET('Sanitation Data'!$D$31,0,10*ROW('Sanitation Data'!D187)))</f>
        <v/>
      </c>
      <c r="CO193" s="369" t="str">
        <f ca="1">+IF(OFFSET('Sanitation Data'!$D$32,0,10*ROW('Sanitation Data'!D187))="","",OFFSET('Sanitation Data'!$D$32,0,10*ROW('Sanitation Data'!D187)))</f>
        <v/>
      </c>
      <c r="CP193" s="369" t="str">
        <f ca="1">+IF(OFFSET('Sanitation Data'!$E$28,0,10*ROW('Sanitation Data'!E187))="","",OFFSET('Sanitation Data'!$E$28,0,10*ROW('Sanitation Data'!E187)))</f>
        <v/>
      </c>
      <c r="CQ193" s="369" t="str">
        <f ca="1">+IF(OFFSET('Sanitation Data'!$E$29,0,10*ROW('Sanitation Data'!E187))="","",OFFSET('Sanitation Data'!$E$29,0,10*ROW('Sanitation Data'!E187)))</f>
        <v/>
      </c>
      <c r="CR193" s="369" t="str">
        <f ca="1">+IF(OFFSET('Sanitation Data'!$E$30,0,10*ROW('Sanitation Data'!E187))="","",OFFSET('Sanitation Data'!$E$30,0,10*ROW('Sanitation Data'!E187)))</f>
        <v/>
      </c>
      <c r="CS193" s="369" t="str">
        <f ca="1">+IF(OFFSET('Sanitation Data'!$E$31,0,10*ROW('Sanitation Data'!E187))="","",OFFSET('Sanitation Data'!$E$31,0,10*ROW('Sanitation Data'!E187)))</f>
        <v/>
      </c>
      <c r="CT193" s="369" t="str">
        <f ca="1">+IF(OFFSET('Sanitation Data'!$E$32,0,10*ROW('Sanitation Data'!E187))="","",OFFSET('Sanitation Data'!$E$32,0,10*ROW('Sanitation Data'!E187)))</f>
        <v/>
      </c>
      <c r="CU193" s="369" t="str">
        <f ca="1">+IF(OFFSET('Sanitation Data'!$F$28,0,10*ROW('Sanitation Data'!F187))="","",OFFSET('Sanitation Data'!$F$28,0,10*ROW('Sanitation Data'!F187)))</f>
        <v/>
      </c>
      <c r="CV193" s="369" t="str">
        <f ca="1">+IF(OFFSET('Sanitation Data'!$F$29,0,10*ROW('Sanitation Data'!F187))="","",OFFSET('Sanitation Data'!$F$29,0,10*ROW('Sanitation Data'!F187)))</f>
        <v/>
      </c>
      <c r="CW193" s="369" t="str">
        <f ca="1">+IF(OFFSET('Sanitation Data'!$F$30,0,10*ROW('Sanitation Data'!F187))="","",OFFSET('Sanitation Data'!$F$30,0,10*ROW('Sanitation Data'!F187)))</f>
        <v/>
      </c>
      <c r="CX193" s="369" t="str">
        <f ca="1">+IF(OFFSET('Sanitation Data'!$F$31,0,10*ROW('Sanitation Data'!F187))="","",OFFSET('Sanitation Data'!$F$31,0,10*ROW('Sanitation Data'!F187)))</f>
        <v/>
      </c>
      <c r="CY193" s="369" t="str">
        <f ca="1">+IF(OFFSET('Sanitation Data'!$F$32,0,10*ROW('Sanitation Data'!F187))="","",OFFSET('Sanitation Data'!$F$32,0,10*ROW('Sanitation Data'!F187)))</f>
        <v/>
      </c>
      <c r="CZ193" s="369" t="str">
        <f ca="1">+IF(OFFSET('Sanitation Data'!$G$28,0,10*ROW('Sanitation Data'!G187))="","",OFFSET('Sanitation Data'!$G$28,0,10*ROW('Sanitation Data'!G187)))</f>
        <v/>
      </c>
      <c r="DA193" s="369" t="str">
        <f ca="1">+IF(OFFSET('Sanitation Data'!$G$29,0,10*ROW('Sanitation Data'!G187))="","",OFFSET('Sanitation Data'!$G$29,0,10*ROW('Sanitation Data'!G187)))</f>
        <v/>
      </c>
      <c r="DB193" s="369" t="str">
        <f ca="1">+IF(OFFSET('Sanitation Data'!$G$30,0,10*ROW('Sanitation Data'!G187))="","",OFFSET('Sanitation Data'!$G$30,0,10*ROW('Sanitation Data'!G187)))</f>
        <v/>
      </c>
      <c r="DC193" s="369" t="str">
        <f ca="1">+IF(OFFSET('Sanitation Data'!$G$31,0,10*ROW('Sanitation Data'!G187))="","",OFFSET('Sanitation Data'!$G$31,0,10*ROW('Sanitation Data'!G187)))</f>
        <v/>
      </c>
      <c r="DD193" s="369" t="str">
        <f ca="1">+IF(OFFSET('Sanitation Data'!$G$32,0,10*ROW('Sanitation Data'!G187))="","",OFFSET('Sanitation Data'!$G$32,0,10*ROW('Sanitation Data'!G187)))</f>
        <v/>
      </c>
      <c r="DE193" s="369" t="str">
        <f ca="1">+IF(OFFSET('Sanitation Data'!$H$28,0,10*ROW('Sanitation Data'!H187))="","",OFFSET('Sanitation Data'!$H$28,0,10*ROW('Sanitation Data'!H187)))</f>
        <v/>
      </c>
      <c r="DF193" s="369" t="str">
        <f ca="1">+IF(OFFSET('Sanitation Data'!$H$29,0,10*ROW('Sanitation Data'!H187))="","",OFFSET('Sanitation Data'!$H$29,0,10*ROW('Sanitation Data'!H187)))</f>
        <v/>
      </c>
      <c r="DG193" s="369" t="str">
        <f ca="1">+IF(OFFSET('Sanitation Data'!$H$30,0,10*ROW('Sanitation Data'!H187))="","",OFFSET('Sanitation Data'!$H$30,0,10*ROW('Sanitation Data'!H187)))</f>
        <v/>
      </c>
      <c r="DH193" s="369" t="str">
        <f ca="1">+IF(OFFSET('Sanitation Data'!$H$31,0,10*ROW('Sanitation Data'!H187))="","",OFFSET('Sanitation Data'!$H$31,0,10*ROW('Sanitation Data'!H187)))</f>
        <v/>
      </c>
      <c r="DI193" s="369" t="str">
        <f ca="1">+IF(OFFSET('Sanitation Data'!$H$32,0,10*ROW('Sanitation Data'!H187))="","",OFFSET('Sanitation Data'!$H$32,0,10*ROW('Sanitation Data'!H187)))</f>
        <v/>
      </c>
      <c r="DJ193" s="369" t="str">
        <f ca="1">+IF(OFFSET('Sanitation Data'!$I$28,0,10*ROW('Sanitation Data'!I187))="","",OFFSET('Sanitation Data'!$I$28,0,10*ROW('Sanitation Data'!I187)))</f>
        <v/>
      </c>
      <c r="DK193" s="369" t="str">
        <f ca="1">+IF(OFFSET('Sanitation Data'!$I$29,0,10*ROW('Sanitation Data'!I187))="","",OFFSET('Sanitation Data'!$I$29,0,10*ROW('Sanitation Data'!I187)))</f>
        <v/>
      </c>
      <c r="DL193" s="369" t="str">
        <f ca="1">+IF(OFFSET('Sanitation Data'!$I$30,0,10*ROW('Sanitation Data'!I187))="","",OFFSET('Sanitation Data'!$I$30,0,10*ROW('Sanitation Data'!I187)))</f>
        <v/>
      </c>
      <c r="DM193" s="369" t="str">
        <f ca="1">+IF(OFFSET('Sanitation Data'!$I$31,0,10*ROW('Sanitation Data'!I187))="","",OFFSET('Sanitation Data'!$I$31,0,10*ROW('Sanitation Data'!I187)))</f>
        <v/>
      </c>
      <c r="DN193" s="369" t="str">
        <f ca="1">+IF(OFFSET('Sanitation Data'!$I$32,0,10*ROW('Sanitation Data'!I187))="","",OFFSET('Sanitation Data'!$I$32,0,10*ROW('Sanitation Data'!I187)))</f>
        <v/>
      </c>
      <c r="DO193" s="369" t="str">
        <f ca="1">+IF(OFFSET('Hygiene Data'!$D$11,0,10*ROW('Hygiene Data'!D187))="","",OFFSET('Hygiene Data'!$D$11,0,10*ROW('Hygiene Data'!D187)))</f>
        <v/>
      </c>
      <c r="DP193" s="369" t="str">
        <f ca="1">+IF(OFFSET('Hygiene Data'!$D$12,0,10*ROW('Hygiene Data'!D187))="","",OFFSET('Hygiene Data'!$D$12,0,10*ROW('Hygiene Data'!D187)))</f>
        <v/>
      </c>
      <c r="DQ193" s="369" t="str">
        <f ca="1">+IF(OFFSET('Hygiene Data'!$D$13,0,10*ROW('Hygiene Data'!D187))="","",OFFSET('Hygiene Data'!$D$13,0,10*ROW('Hygiene Data'!D187)))</f>
        <v/>
      </c>
      <c r="DR193" s="369" t="str">
        <f ca="1">+IF(OFFSET('Hygiene Data'!$E$11,0,10*ROW('Hygiene Data'!E187))="","",OFFSET('Hygiene Data'!$E$11,0,10*ROW('Hygiene Data'!E187)))</f>
        <v/>
      </c>
      <c r="DS193" s="369" t="str">
        <f ca="1">+IF(OFFSET('Hygiene Data'!$E$12,0,10*ROW('Hygiene Data'!E187))="","",OFFSET('Hygiene Data'!$E$12,0,10*ROW('Hygiene Data'!E187)))</f>
        <v/>
      </c>
      <c r="DT193" s="369" t="str">
        <f ca="1">+IF(OFFSET('Hygiene Data'!$E$13,0,10*ROW('Hygiene Data'!E187))="","",OFFSET('Hygiene Data'!$E$13,0,10*ROW('Hygiene Data'!E187)))</f>
        <v/>
      </c>
      <c r="DU193" s="369" t="str">
        <f ca="1">+IF(OFFSET('Hygiene Data'!$F$11,0,10*ROW('Hygiene Data'!F187))="","",OFFSET('Hygiene Data'!$F$11,0,10*ROW('Hygiene Data'!F187)))</f>
        <v/>
      </c>
      <c r="DV193" s="369" t="str">
        <f ca="1">+IF(OFFSET('Hygiene Data'!$F$12,0,10*ROW('Hygiene Data'!F187))="","",OFFSET('Hygiene Data'!$F$12,0,10*ROW('Hygiene Data'!F187)))</f>
        <v/>
      </c>
      <c r="DW193" s="369" t="str">
        <f ca="1">+IF(OFFSET('Hygiene Data'!$F$13,0,10*ROW('Hygiene Data'!F187))="","",OFFSET('Hygiene Data'!$F$13,0,10*ROW('Hygiene Data'!F187)))</f>
        <v/>
      </c>
      <c r="DX193" s="369" t="str">
        <f ca="1">+IF(OFFSET('Hygiene Data'!$G$11,0,10*ROW('Hygiene Data'!G187))="","",OFFSET('Hygiene Data'!$G$11,0,10*ROW('Hygiene Data'!G187)))</f>
        <v/>
      </c>
      <c r="DY193" s="369" t="str">
        <f ca="1">+IF(OFFSET('Hygiene Data'!$G$12,0,10*ROW('Hygiene Data'!G187))="","",OFFSET('Hygiene Data'!$G$12,0,10*ROW('Hygiene Data'!G187)))</f>
        <v/>
      </c>
      <c r="DZ193" s="369" t="str">
        <f ca="1">+IF(OFFSET('Hygiene Data'!$G$13,0,10*ROW('Hygiene Data'!G187))="","",OFFSET('Hygiene Data'!$G$13,0,10*ROW('Hygiene Data'!G187)))</f>
        <v/>
      </c>
      <c r="EA193" s="369" t="str">
        <f ca="1">+IF(OFFSET('Hygiene Data'!$H$11,0,10*ROW('Hygiene Data'!H187))="","",OFFSET('Hygiene Data'!$H$11,0,10*ROW('Hygiene Data'!H187)))</f>
        <v/>
      </c>
      <c r="EB193" s="369" t="str">
        <f ca="1">+IF(OFFSET('Hygiene Data'!$H$12,0,10*ROW('Hygiene Data'!H187))="","",OFFSET('Hygiene Data'!$H$12,0,10*ROW('Hygiene Data'!H187)))</f>
        <v/>
      </c>
      <c r="EC193" s="369" t="str">
        <f ca="1">+IF(OFFSET('Hygiene Data'!$H$13,0,10*ROW('Hygiene Data'!H187))="","",OFFSET('Hygiene Data'!$H$13,0,10*ROW('Hygiene Data'!H187)))</f>
        <v/>
      </c>
      <c r="ED193" s="369" t="str">
        <f ca="1">+IF(OFFSET('Hygiene Data'!$I$11,0,10*ROW('Hygiene Data'!I187))="","",OFFSET('Hygiene Data'!$I$11,0,10*ROW('Hygiene Data'!I187)))</f>
        <v/>
      </c>
      <c r="EE193" s="369" t="str">
        <f ca="1">+IF(OFFSET('Hygiene Data'!$I$12,0,10*ROW('Hygiene Data'!I187))="","",OFFSET('Hygiene Data'!$I$12,0,10*ROW('Hygiene Data'!I187)))</f>
        <v/>
      </c>
      <c r="EF193" s="369" t="str">
        <f ca="1">+IF(OFFSET('Hygiene Data'!$I$13,0,10*ROW('Hygiene Data'!I187))="","",OFFSET('Hygiene Data'!$I$13,0,10*ROW('Hygiene Data'!I187)))</f>
        <v/>
      </c>
    </row>
    <row r="194" spans="1:136" x14ac:dyDescent="0.25">
      <c r="A194" s="478" t="str">
        <f ca="1">+IF(OFFSET('Water Data'!$B$2,0,10*ROW('Water Data'!E188))="","",OFFSET('Water Data'!$B$2,0,10*ROW('Water Data'!E188)))</f>
        <v/>
      </c>
      <c r="B194" s="47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5" t="str">
        <f t="shared" ca="1" si="2"/>
        <v/>
      </c>
      <c r="D194" s="50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9" t="str">
        <f ca="1">+IF(OFFSET('Water Data'!$D$27,0,10*ROW('Water Data'!D188))="","",OFFSET('Water Data'!$D$27,0,10*ROW('Water Data'!D188)))</f>
        <v/>
      </c>
      <c r="BT194" s="369" t="str">
        <f ca="1">+IF(OFFSET('Water Data'!$D$28,0,10*ROW('Water Data'!D188))="","",OFFSET('Water Data'!$D$28,0,10*ROW('Water Data'!D188)))</f>
        <v/>
      </c>
      <c r="BU194" s="369" t="str">
        <f ca="1">+IF(OFFSET('Water Data'!$D$29,0,10*ROW('Water Data'!D188))="","",OFFSET('Water Data'!$D$29,0,10*ROW('Water Data'!D188)))</f>
        <v/>
      </c>
      <c r="BV194" s="369" t="str">
        <f ca="1">+IF(OFFSET('Water Data'!$E$27,0,10*ROW('Water Data'!E188))="","",OFFSET('Water Data'!$E$27,0,10*ROW('Water Data'!E188)))</f>
        <v/>
      </c>
      <c r="BW194" s="369" t="str">
        <f ca="1">+IF(OFFSET('Water Data'!$E$28,0,10*ROW('Water Data'!E188))="","",OFFSET('Water Data'!$E$28,0,10*ROW('Water Data'!E188)))</f>
        <v/>
      </c>
      <c r="BX194" s="369" t="str">
        <f ca="1">+IF(OFFSET('Water Data'!$E$29,0,10*ROW('Water Data'!E188))="","",OFFSET('Water Data'!$E$29,0,10*ROW('Water Data'!E188)))</f>
        <v/>
      </c>
      <c r="BY194" s="369" t="str">
        <f ca="1">+IF(OFFSET('Water Data'!$F$27,0,10*ROW('Water Data'!F188))="","",OFFSET('Water Data'!$F$27,0,10*ROW('Water Data'!F188)))</f>
        <v/>
      </c>
      <c r="BZ194" s="369" t="str">
        <f ca="1">+IF(OFFSET('Water Data'!$F$28,0,10*ROW('Water Data'!F188))="","",OFFSET('Water Data'!$F$28,0,10*ROW('Water Data'!F188)))</f>
        <v/>
      </c>
      <c r="CA194" s="369" t="str">
        <f ca="1">+IF(OFFSET('Water Data'!$F$29,0,10*ROW('Water Data'!F188))="","",OFFSET('Water Data'!$F$29,0,10*ROW('Water Data'!F188)))</f>
        <v/>
      </c>
      <c r="CB194" s="369" t="str">
        <f ca="1">+IF(OFFSET('Water Data'!$G$27,0,10*ROW('Water Data'!G188))="","",OFFSET('Water Data'!$G$27,0,10*ROW('Water Data'!G188)))</f>
        <v/>
      </c>
      <c r="CC194" s="369" t="str">
        <f ca="1">+IF(OFFSET('Water Data'!$G$28,0,10*ROW('Water Data'!G188))="","",OFFSET('Water Data'!$G$28,0,10*ROW('Water Data'!G188)))</f>
        <v/>
      </c>
      <c r="CD194" s="369" t="str">
        <f ca="1">+IF(OFFSET('Water Data'!$G$29,0,10*ROW('Water Data'!G188))="","",OFFSET('Water Data'!$G$29,0,10*ROW('Water Data'!G188)))</f>
        <v/>
      </c>
      <c r="CE194" s="369" t="str">
        <f ca="1">+IF(OFFSET('Water Data'!$H$27,0,10*ROW('Water Data'!H188))="","",OFFSET('Water Data'!$H$27,0,10*ROW('Water Data'!H188)))</f>
        <v/>
      </c>
      <c r="CF194" s="369" t="str">
        <f ca="1">+IF(OFFSET('Water Data'!$H$28,0,10*ROW('Water Data'!H188))="","",OFFSET('Water Data'!$H$28,0,10*ROW('Water Data'!H188)))</f>
        <v/>
      </c>
      <c r="CG194" s="369" t="str">
        <f ca="1">+IF(OFFSET('Water Data'!$H$29,0,10*ROW('Water Data'!H188))="","",OFFSET('Water Data'!$H$29,0,10*ROW('Water Data'!H188)))</f>
        <v/>
      </c>
      <c r="CH194" s="369" t="str">
        <f ca="1">+IF(OFFSET('Water Data'!$I$27,0,10*ROW('Water Data'!I188))="","",OFFSET('Water Data'!$I$27,0,10*ROW('Water Data'!I188)))</f>
        <v/>
      </c>
      <c r="CI194" s="369" t="str">
        <f ca="1">+IF(OFFSET('Water Data'!$I$28,0,10*ROW('Water Data'!I188))="","",OFFSET('Water Data'!$I$28,0,10*ROW('Water Data'!I188)))</f>
        <v/>
      </c>
      <c r="CJ194" s="369" t="str">
        <f ca="1">+IF(OFFSET('Water Data'!$I$29,0,10*ROW('Water Data'!I188))="","",OFFSET('Water Data'!$I$29,0,10*ROW('Water Data'!I188)))</f>
        <v/>
      </c>
      <c r="CK194" s="369" t="str">
        <f ca="1">+IF(OFFSET('Sanitation Data'!$D$28,0,10*ROW('Sanitation Data'!D188))="","",OFFSET('Sanitation Data'!$D$28,0,10*ROW('Sanitation Data'!D188)))</f>
        <v/>
      </c>
      <c r="CL194" s="369" t="str">
        <f ca="1">+IF(OFFSET('Sanitation Data'!$D$29,0,10*ROW('Sanitation Data'!D188))="","",OFFSET('Sanitation Data'!$D$29,0,10*ROW('Sanitation Data'!D188)))</f>
        <v/>
      </c>
      <c r="CM194" s="369" t="str">
        <f ca="1">+IF(OFFSET('Sanitation Data'!$D$30,0,10*ROW('Sanitation Data'!D188))="","",OFFSET('Sanitation Data'!$D$30,0,10*ROW('Sanitation Data'!D188)))</f>
        <v/>
      </c>
      <c r="CN194" s="369" t="str">
        <f ca="1">+IF(OFFSET('Sanitation Data'!$D$31,0,10*ROW('Sanitation Data'!D188))="","",OFFSET('Sanitation Data'!$D$31,0,10*ROW('Sanitation Data'!D188)))</f>
        <v/>
      </c>
      <c r="CO194" s="369" t="str">
        <f ca="1">+IF(OFFSET('Sanitation Data'!$D$32,0,10*ROW('Sanitation Data'!D188))="","",OFFSET('Sanitation Data'!$D$32,0,10*ROW('Sanitation Data'!D188)))</f>
        <v/>
      </c>
      <c r="CP194" s="369" t="str">
        <f ca="1">+IF(OFFSET('Sanitation Data'!$E$28,0,10*ROW('Sanitation Data'!E188))="","",OFFSET('Sanitation Data'!$E$28,0,10*ROW('Sanitation Data'!E188)))</f>
        <v/>
      </c>
      <c r="CQ194" s="369" t="str">
        <f ca="1">+IF(OFFSET('Sanitation Data'!$E$29,0,10*ROW('Sanitation Data'!E188))="","",OFFSET('Sanitation Data'!$E$29,0,10*ROW('Sanitation Data'!E188)))</f>
        <v/>
      </c>
      <c r="CR194" s="369" t="str">
        <f ca="1">+IF(OFFSET('Sanitation Data'!$E$30,0,10*ROW('Sanitation Data'!E188))="","",OFFSET('Sanitation Data'!$E$30,0,10*ROW('Sanitation Data'!E188)))</f>
        <v/>
      </c>
      <c r="CS194" s="369" t="str">
        <f ca="1">+IF(OFFSET('Sanitation Data'!$E$31,0,10*ROW('Sanitation Data'!E188))="","",OFFSET('Sanitation Data'!$E$31,0,10*ROW('Sanitation Data'!E188)))</f>
        <v/>
      </c>
      <c r="CT194" s="369" t="str">
        <f ca="1">+IF(OFFSET('Sanitation Data'!$E$32,0,10*ROW('Sanitation Data'!E188))="","",OFFSET('Sanitation Data'!$E$32,0,10*ROW('Sanitation Data'!E188)))</f>
        <v/>
      </c>
      <c r="CU194" s="369" t="str">
        <f ca="1">+IF(OFFSET('Sanitation Data'!$F$28,0,10*ROW('Sanitation Data'!F188))="","",OFFSET('Sanitation Data'!$F$28,0,10*ROW('Sanitation Data'!F188)))</f>
        <v/>
      </c>
      <c r="CV194" s="369" t="str">
        <f ca="1">+IF(OFFSET('Sanitation Data'!$F$29,0,10*ROW('Sanitation Data'!F188))="","",OFFSET('Sanitation Data'!$F$29,0,10*ROW('Sanitation Data'!F188)))</f>
        <v/>
      </c>
      <c r="CW194" s="369" t="str">
        <f ca="1">+IF(OFFSET('Sanitation Data'!$F$30,0,10*ROW('Sanitation Data'!F188))="","",OFFSET('Sanitation Data'!$F$30,0,10*ROW('Sanitation Data'!F188)))</f>
        <v/>
      </c>
      <c r="CX194" s="369" t="str">
        <f ca="1">+IF(OFFSET('Sanitation Data'!$F$31,0,10*ROW('Sanitation Data'!F188))="","",OFFSET('Sanitation Data'!$F$31,0,10*ROW('Sanitation Data'!F188)))</f>
        <v/>
      </c>
      <c r="CY194" s="369" t="str">
        <f ca="1">+IF(OFFSET('Sanitation Data'!$F$32,0,10*ROW('Sanitation Data'!F188))="","",OFFSET('Sanitation Data'!$F$32,0,10*ROW('Sanitation Data'!F188)))</f>
        <v/>
      </c>
      <c r="CZ194" s="369" t="str">
        <f ca="1">+IF(OFFSET('Sanitation Data'!$G$28,0,10*ROW('Sanitation Data'!G188))="","",OFFSET('Sanitation Data'!$G$28,0,10*ROW('Sanitation Data'!G188)))</f>
        <v/>
      </c>
      <c r="DA194" s="369" t="str">
        <f ca="1">+IF(OFFSET('Sanitation Data'!$G$29,0,10*ROW('Sanitation Data'!G188))="","",OFFSET('Sanitation Data'!$G$29,0,10*ROW('Sanitation Data'!G188)))</f>
        <v/>
      </c>
      <c r="DB194" s="369" t="str">
        <f ca="1">+IF(OFFSET('Sanitation Data'!$G$30,0,10*ROW('Sanitation Data'!G188))="","",OFFSET('Sanitation Data'!$G$30,0,10*ROW('Sanitation Data'!G188)))</f>
        <v/>
      </c>
      <c r="DC194" s="369" t="str">
        <f ca="1">+IF(OFFSET('Sanitation Data'!$G$31,0,10*ROW('Sanitation Data'!G188))="","",OFFSET('Sanitation Data'!$G$31,0,10*ROW('Sanitation Data'!G188)))</f>
        <v/>
      </c>
      <c r="DD194" s="369" t="str">
        <f ca="1">+IF(OFFSET('Sanitation Data'!$G$32,0,10*ROW('Sanitation Data'!G188))="","",OFFSET('Sanitation Data'!$G$32,0,10*ROW('Sanitation Data'!G188)))</f>
        <v/>
      </c>
      <c r="DE194" s="369" t="str">
        <f ca="1">+IF(OFFSET('Sanitation Data'!$H$28,0,10*ROW('Sanitation Data'!H188))="","",OFFSET('Sanitation Data'!$H$28,0,10*ROW('Sanitation Data'!H188)))</f>
        <v/>
      </c>
      <c r="DF194" s="369" t="str">
        <f ca="1">+IF(OFFSET('Sanitation Data'!$H$29,0,10*ROW('Sanitation Data'!H188))="","",OFFSET('Sanitation Data'!$H$29,0,10*ROW('Sanitation Data'!H188)))</f>
        <v/>
      </c>
      <c r="DG194" s="369" t="str">
        <f ca="1">+IF(OFFSET('Sanitation Data'!$H$30,0,10*ROW('Sanitation Data'!H188))="","",OFFSET('Sanitation Data'!$H$30,0,10*ROW('Sanitation Data'!H188)))</f>
        <v/>
      </c>
      <c r="DH194" s="369" t="str">
        <f ca="1">+IF(OFFSET('Sanitation Data'!$H$31,0,10*ROW('Sanitation Data'!H188))="","",OFFSET('Sanitation Data'!$H$31,0,10*ROW('Sanitation Data'!H188)))</f>
        <v/>
      </c>
      <c r="DI194" s="369" t="str">
        <f ca="1">+IF(OFFSET('Sanitation Data'!$H$32,0,10*ROW('Sanitation Data'!H188))="","",OFFSET('Sanitation Data'!$H$32,0,10*ROW('Sanitation Data'!H188)))</f>
        <v/>
      </c>
      <c r="DJ194" s="369" t="str">
        <f ca="1">+IF(OFFSET('Sanitation Data'!$I$28,0,10*ROW('Sanitation Data'!I188))="","",OFFSET('Sanitation Data'!$I$28,0,10*ROW('Sanitation Data'!I188)))</f>
        <v/>
      </c>
      <c r="DK194" s="369" t="str">
        <f ca="1">+IF(OFFSET('Sanitation Data'!$I$29,0,10*ROW('Sanitation Data'!I188))="","",OFFSET('Sanitation Data'!$I$29,0,10*ROW('Sanitation Data'!I188)))</f>
        <v/>
      </c>
      <c r="DL194" s="369" t="str">
        <f ca="1">+IF(OFFSET('Sanitation Data'!$I$30,0,10*ROW('Sanitation Data'!I188))="","",OFFSET('Sanitation Data'!$I$30,0,10*ROW('Sanitation Data'!I188)))</f>
        <v/>
      </c>
      <c r="DM194" s="369" t="str">
        <f ca="1">+IF(OFFSET('Sanitation Data'!$I$31,0,10*ROW('Sanitation Data'!I188))="","",OFFSET('Sanitation Data'!$I$31,0,10*ROW('Sanitation Data'!I188)))</f>
        <v/>
      </c>
      <c r="DN194" s="369" t="str">
        <f ca="1">+IF(OFFSET('Sanitation Data'!$I$32,0,10*ROW('Sanitation Data'!I188))="","",OFFSET('Sanitation Data'!$I$32,0,10*ROW('Sanitation Data'!I188)))</f>
        <v/>
      </c>
      <c r="DO194" s="369" t="str">
        <f ca="1">+IF(OFFSET('Hygiene Data'!$D$11,0,10*ROW('Hygiene Data'!D188))="","",OFFSET('Hygiene Data'!$D$11,0,10*ROW('Hygiene Data'!D188)))</f>
        <v/>
      </c>
      <c r="DP194" s="369" t="str">
        <f ca="1">+IF(OFFSET('Hygiene Data'!$D$12,0,10*ROW('Hygiene Data'!D188))="","",OFFSET('Hygiene Data'!$D$12,0,10*ROW('Hygiene Data'!D188)))</f>
        <v/>
      </c>
      <c r="DQ194" s="369" t="str">
        <f ca="1">+IF(OFFSET('Hygiene Data'!$D$13,0,10*ROW('Hygiene Data'!D188))="","",OFFSET('Hygiene Data'!$D$13,0,10*ROW('Hygiene Data'!D188)))</f>
        <v/>
      </c>
      <c r="DR194" s="369" t="str">
        <f ca="1">+IF(OFFSET('Hygiene Data'!$E$11,0,10*ROW('Hygiene Data'!E188))="","",OFFSET('Hygiene Data'!$E$11,0,10*ROW('Hygiene Data'!E188)))</f>
        <v/>
      </c>
      <c r="DS194" s="369" t="str">
        <f ca="1">+IF(OFFSET('Hygiene Data'!$E$12,0,10*ROW('Hygiene Data'!E188))="","",OFFSET('Hygiene Data'!$E$12,0,10*ROW('Hygiene Data'!E188)))</f>
        <v/>
      </c>
      <c r="DT194" s="369" t="str">
        <f ca="1">+IF(OFFSET('Hygiene Data'!$E$13,0,10*ROW('Hygiene Data'!E188))="","",OFFSET('Hygiene Data'!$E$13,0,10*ROW('Hygiene Data'!E188)))</f>
        <v/>
      </c>
      <c r="DU194" s="369" t="str">
        <f ca="1">+IF(OFFSET('Hygiene Data'!$F$11,0,10*ROW('Hygiene Data'!F188))="","",OFFSET('Hygiene Data'!$F$11,0,10*ROW('Hygiene Data'!F188)))</f>
        <v/>
      </c>
      <c r="DV194" s="369" t="str">
        <f ca="1">+IF(OFFSET('Hygiene Data'!$F$12,0,10*ROW('Hygiene Data'!F188))="","",OFFSET('Hygiene Data'!$F$12,0,10*ROW('Hygiene Data'!F188)))</f>
        <v/>
      </c>
      <c r="DW194" s="369" t="str">
        <f ca="1">+IF(OFFSET('Hygiene Data'!$F$13,0,10*ROW('Hygiene Data'!F188))="","",OFFSET('Hygiene Data'!$F$13,0,10*ROW('Hygiene Data'!F188)))</f>
        <v/>
      </c>
      <c r="DX194" s="369" t="str">
        <f ca="1">+IF(OFFSET('Hygiene Data'!$G$11,0,10*ROW('Hygiene Data'!G188))="","",OFFSET('Hygiene Data'!$G$11,0,10*ROW('Hygiene Data'!G188)))</f>
        <v/>
      </c>
      <c r="DY194" s="369" t="str">
        <f ca="1">+IF(OFFSET('Hygiene Data'!$G$12,0,10*ROW('Hygiene Data'!G188))="","",OFFSET('Hygiene Data'!$G$12,0,10*ROW('Hygiene Data'!G188)))</f>
        <v/>
      </c>
      <c r="DZ194" s="369" t="str">
        <f ca="1">+IF(OFFSET('Hygiene Data'!$G$13,0,10*ROW('Hygiene Data'!G188))="","",OFFSET('Hygiene Data'!$G$13,0,10*ROW('Hygiene Data'!G188)))</f>
        <v/>
      </c>
      <c r="EA194" s="369" t="str">
        <f ca="1">+IF(OFFSET('Hygiene Data'!$H$11,0,10*ROW('Hygiene Data'!H188))="","",OFFSET('Hygiene Data'!$H$11,0,10*ROW('Hygiene Data'!H188)))</f>
        <v/>
      </c>
      <c r="EB194" s="369" t="str">
        <f ca="1">+IF(OFFSET('Hygiene Data'!$H$12,0,10*ROW('Hygiene Data'!H188))="","",OFFSET('Hygiene Data'!$H$12,0,10*ROW('Hygiene Data'!H188)))</f>
        <v/>
      </c>
      <c r="EC194" s="369" t="str">
        <f ca="1">+IF(OFFSET('Hygiene Data'!$H$13,0,10*ROW('Hygiene Data'!H188))="","",OFFSET('Hygiene Data'!$H$13,0,10*ROW('Hygiene Data'!H188)))</f>
        <v/>
      </c>
      <c r="ED194" s="369" t="str">
        <f ca="1">+IF(OFFSET('Hygiene Data'!$I$11,0,10*ROW('Hygiene Data'!I188))="","",OFFSET('Hygiene Data'!$I$11,0,10*ROW('Hygiene Data'!I188)))</f>
        <v/>
      </c>
      <c r="EE194" s="369" t="str">
        <f ca="1">+IF(OFFSET('Hygiene Data'!$I$12,0,10*ROW('Hygiene Data'!I188))="","",OFFSET('Hygiene Data'!$I$12,0,10*ROW('Hygiene Data'!I188)))</f>
        <v/>
      </c>
      <c r="EF194" s="369" t="str">
        <f ca="1">+IF(OFFSET('Hygiene Data'!$I$13,0,10*ROW('Hygiene Data'!I188))="","",OFFSET('Hygiene Data'!$I$13,0,10*ROW('Hygiene Data'!I188)))</f>
        <v/>
      </c>
    </row>
    <row r="195" spans="1:136" x14ac:dyDescent="0.25">
      <c r="A195" s="478" t="str">
        <f ca="1">+IF(OFFSET('Water Data'!$B$2,0,10*ROW('Water Data'!E189))="","",OFFSET('Water Data'!$B$2,0,10*ROW('Water Data'!E189)))</f>
        <v/>
      </c>
      <c r="B195" s="47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5" t="str">
        <f t="shared" ca="1" si="2"/>
        <v/>
      </c>
      <c r="D195" s="50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9" t="str">
        <f ca="1">+IF(OFFSET('Water Data'!$D$27,0,10*ROW('Water Data'!D189))="","",OFFSET('Water Data'!$D$27,0,10*ROW('Water Data'!D189)))</f>
        <v/>
      </c>
      <c r="BT195" s="369" t="str">
        <f ca="1">+IF(OFFSET('Water Data'!$D$28,0,10*ROW('Water Data'!D189))="","",OFFSET('Water Data'!$D$28,0,10*ROW('Water Data'!D189)))</f>
        <v/>
      </c>
      <c r="BU195" s="369" t="str">
        <f ca="1">+IF(OFFSET('Water Data'!$D$29,0,10*ROW('Water Data'!D189))="","",OFFSET('Water Data'!$D$29,0,10*ROW('Water Data'!D189)))</f>
        <v/>
      </c>
      <c r="BV195" s="369" t="str">
        <f ca="1">+IF(OFFSET('Water Data'!$E$27,0,10*ROW('Water Data'!E189))="","",OFFSET('Water Data'!$E$27,0,10*ROW('Water Data'!E189)))</f>
        <v/>
      </c>
      <c r="BW195" s="369" t="str">
        <f ca="1">+IF(OFFSET('Water Data'!$E$28,0,10*ROW('Water Data'!E189))="","",OFFSET('Water Data'!$E$28,0,10*ROW('Water Data'!E189)))</f>
        <v/>
      </c>
      <c r="BX195" s="369" t="str">
        <f ca="1">+IF(OFFSET('Water Data'!$E$29,0,10*ROW('Water Data'!E189))="","",OFFSET('Water Data'!$E$29,0,10*ROW('Water Data'!E189)))</f>
        <v/>
      </c>
      <c r="BY195" s="369" t="str">
        <f ca="1">+IF(OFFSET('Water Data'!$F$27,0,10*ROW('Water Data'!F189))="","",OFFSET('Water Data'!$F$27,0,10*ROW('Water Data'!F189)))</f>
        <v/>
      </c>
      <c r="BZ195" s="369" t="str">
        <f ca="1">+IF(OFFSET('Water Data'!$F$28,0,10*ROW('Water Data'!F189))="","",OFFSET('Water Data'!$F$28,0,10*ROW('Water Data'!F189)))</f>
        <v/>
      </c>
      <c r="CA195" s="369" t="str">
        <f ca="1">+IF(OFFSET('Water Data'!$F$29,0,10*ROW('Water Data'!F189))="","",OFFSET('Water Data'!$F$29,0,10*ROW('Water Data'!F189)))</f>
        <v/>
      </c>
      <c r="CB195" s="369" t="str">
        <f ca="1">+IF(OFFSET('Water Data'!$G$27,0,10*ROW('Water Data'!G189))="","",OFFSET('Water Data'!$G$27,0,10*ROW('Water Data'!G189)))</f>
        <v/>
      </c>
      <c r="CC195" s="369" t="str">
        <f ca="1">+IF(OFFSET('Water Data'!$G$28,0,10*ROW('Water Data'!G189))="","",OFFSET('Water Data'!$G$28,0,10*ROW('Water Data'!G189)))</f>
        <v/>
      </c>
      <c r="CD195" s="369" t="str">
        <f ca="1">+IF(OFFSET('Water Data'!$G$29,0,10*ROW('Water Data'!G189))="","",OFFSET('Water Data'!$G$29,0,10*ROW('Water Data'!G189)))</f>
        <v/>
      </c>
      <c r="CE195" s="369" t="str">
        <f ca="1">+IF(OFFSET('Water Data'!$H$27,0,10*ROW('Water Data'!H189))="","",OFFSET('Water Data'!$H$27,0,10*ROW('Water Data'!H189)))</f>
        <v/>
      </c>
      <c r="CF195" s="369" t="str">
        <f ca="1">+IF(OFFSET('Water Data'!$H$28,0,10*ROW('Water Data'!H189))="","",OFFSET('Water Data'!$H$28,0,10*ROW('Water Data'!H189)))</f>
        <v/>
      </c>
      <c r="CG195" s="369" t="str">
        <f ca="1">+IF(OFFSET('Water Data'!$H$29,0,10*ROW('Water Data'!H189))="","",OFFSET('Water Data'!$H$29,0,10*ROW('Water Data'!H189)))</f>
        <v/>
      </c>
      <c r="CH195" s="369" t="str">
        <f ca="1">+IF(OFFSET('Water Data'!$I$27,0,10*ROW('Water Data'!I189))="","",OFFSET('Water Data'!$I$27,0,10*ROW('Water Data'!I189)))</f>
        <v/>
      </c>
      <c r="CI195" s="369" t="str">
        <f ca="1">+IF(OFFSET('Water Data'!$I$28,0,10*ROW('Water Data'!I189))="","",OFFSET('Water Data'!$I$28,0,10*ROW('Water Data'!I189)))</f>
        <v/>
      </c>
      <c r="CJ195" s="369" t="str">
        <f ca="1">+IF(OFFSET('Water Data'!$I$29,0,10*ROW('Water Data'!I189))="","",OFFSET('Water Data'!$I$29,0,10*ROW('Water Data'!I189)))</f>
        <v/>
      </c>
      <c r="CK195" s="369" t="str">
        <f ca="1">+IF(OFFSET('Sanitation Data'!$D$28,0,10*ROW('Sanitation Data'!D189))="","",OFFSET('Sanitation Data'!$D$28,0,10*ROW('Sanitation Data'!D189)))</f>
        <v/>
      </c>
      <c r="CL195" s="369" t="str">
        <f ca="1">+IF(OFFSET('Sanitation Data'!$D$29,0,10*ROW('Sanitation Data'!D189))="","",OFFSET('Sanitation Data'!$D$29,0,10*ROW('Sanitation Data'!D189)))</f>
        <v/>
      </c>
      <c r="CM195" s="369" t="str">
        <f ca="1">+IF(OFFSET('Sanitation Data'!$D$30,0,10*ROW('Sanitation Data'!D189))="","",OFFSET('Sanitation Data'!$D$30,0,10*ROW('Sanitation Data'!D189)))</f>
        <v/>
      </c>
      <c r="CN195" s="369" t="str">
        <f ca="1">+IF(OFFSET('Sanitation Data'!$D$31,0,10*ROW('Sanitation Data'!D189))="","",OFFSET('Sanitation Data'!$D$31,0,10*ROW('Sanitation Data'!D189)))</f>
        <v/>
      </c>
      <c r="CO195" s="369" t="str">
        <f ca="1">+IF(OFFSET('Sanitation Data'!$D$32,0,10*ROW('Sanitation Data'!D189))="","",OFFSET('Sanitation Data'!$D$32,0,10*ROW('Sanitation Data'!D189)))</f>
        <v/>
      </c>
      <c r="CP195" s="369" t="str">
        <f ca="1">+IF(OFFSET('Sanitation Data'!$E$28,0,10*ROW('Sanitation Data'!E189))="","",OFFSET('Sanitation Data'!$E$28,0,10*ROW('Sanitation Data'!E189)))</f>
        <v/>
      </c>
      <c r="CQ195" s="369" t="str">
        <f ca="1">+IF(OFFSET('Sanitation Data'!$E$29,0,10*ROW('Sanitation Data'!E189))="","",OFFSET('Sanitation Data'!$E$29,0,10*ROW('Sanitation Data'!E189)))</f>
        <v/>
      </c>
      <c r="CR195" s="369" t="str">
        <f ca="1">+IF(OFFSET('Sanitation Data'!$E$30,0,10*ROW('Sanitation Data'!E189))="","",OFFSET('Sanitation Data'!$E$30,0,10*ROW('Sanitation Data'!E189)))</f>
        <v/>
      </c>
      <c r="CS195" s="369" t="str">
        <f ca="1">+IF(OFFSET('Sanitation Data'!$E$31,0,10*ROW('Sanitation Data'!E189))="","",OFFSET('Sanitation Data'!$E$31,0,10*ROW('Sanitation Data'!E189)))</f>
        <v/>
      </c>
      <c r="CT195" s="369" t="str">
        <f ca="1">+IF(OFFSET('Sanitation Data'!$E$32,0,10*ROW('Sanitation Data'!E189))="","",OFFSET('Sanitation Data'!$E$32,0,10*ROW('Sanitation Data'!E189)))</f>
        <v/>
      </c>
      <c r="CU195" s="369" t="str">
        <f ca="1">+IF(OFFSET('Sanitation Data'!$F$28,0,10*ROW('Sanitation Data'!F189))="","",OFFSET('Sanitation Data'!$F$28,0,10*ROW('Sanitation Data'!F189)))</f>
        <v/>
      </c>
      <c r="CV195" s="369" t="str">
        <f ca="1">+IF(OFFSET('Sanitation Data'!$F$29,0,10*ROW('Sanitation Data'!F189))="","",OFFSET('Sanitation Data'!$F$29,0,10*ROW('Sanitation Data'!F189)))</f>
        <v/>
      </c>
      <c r="CW195" s="369" t="str">
        <f ca="1">+IF(OFFSET('Sanitation Data'!$F$30,0,10*ROW('Sanitation Data'!F189))="","",OFFSET('Sanitation Data'!$F$30,0,10*ROW('Sanitation Data'!F189)))</f>
        <v/>
      </c>
      <c r="CX195" s="369" t="str">
        <f ca="1">+IF(OFFSET('Sanitation Data'!$F$31,0,10*ROW('Sanitation Data'!F189))="","",OFFSET('Sanitation Data'!$F$31,0,10*ROW('Sanitation Data'!F189)))</f>
        <v/>
      </c>
      <c r="CY195" s="369" t="str">
        <f ca="1">+IF(OFFSET('Sanitation Data'!$F$32,0,10*ROW('Sanitation Data'!F189))="","",OFFSET('Sanitation Data'!$F$32,0,10*ROW('Sanitation Data'!F189)))</f>
        <v/>
      </c>
      <c r="CZ195" s="369" t="str">
        <f ca="1">+IF(OFFSET('Sanitation Data'!$G$28,0,10*ROW('Sanitation Data'!G189))="","",OFFSET('Sanitation Data'!$G$28,0,10*ROW('Sanitation Data'!G189)))</f>
        <v/>
      </c>
      <c r="DA195" s="369" t="str">
        <f ca="1">+IF(OFFSET('Sanitation Data'!$G$29,0,10*ROW('Sanitation Data'!G189))="","",OFFSET('Sanitation Data'!$G$29,0,10*ROW('Sanitation Data'!G189)))</f>
        <v/>
      </c>
      <c r="DB195" s="369" t="str">
        <f ca="1">+IF(OFFSET('Sanitation Data'!$G$30,0,10*ROW('Sanitation Data'!G189))="","",OFFSET('Sanitation Data'!$G$30,0,10*ROW('Sanitation Data'!G189)))</f>
        <v/>
      </c>
      <c r="DC195" s="369" t="str">
        <f ca="1">+IF(OFFSET('Sanitation Data'!$G$31,0,10*ROW('Sanitation Data'!G189))="","",OFFSET('Sanitation Data'!$G$31,0,10*ROW('Sanitation Data'!G189)))</f>
        <v/>
      </c>
      <c r="DD195" s="369" t="str">
        <f ca="1">+IF(OFFSET('Sanitation Data'!$G$32,0,10*ROW('Sanitation Data'!G189))="","",OFFSET('Sanitation Data'!$G$32,0,10*ROW('Sanitation Data'!G189)))</f>
        <v/>
      </c>
      <c r="DE195" s="369" t="str">
        <f ca="1">+IF(OFFSET('Sanitation Data'!$H$28,0,10*ROW('Sanitation Data'!H189))="","",OFFSET('Sanitation Data'!$H$28,0,10*ROW('Sanitation Data'!H189)))</f>
        <v/>
      </c>
      <c r="DF195" s="369" t="str">
        <f ca="1">+IF(OFFSET('Sanitation Data'!$H$29,0,10*ROW('Sanitation Data'!H189))="","",OFFSET('Sanitation Data'!$H$29,0,10*ROW('Sanitation Data'!H189)))</f>
        <v/>
      </c>
      <c r="DG195" s="369" t="str">
        <f ca="1">+IF(OFFSET('Sanitation Data'!$H$30,0,10*ROW('Sanitation Data'!H189))="","",OFFSET('Sanitation Data'!$H$30,0,10*ROW('Sanitation Data'!H189)))</f>
        <v/>
      </c>
      <c r="DH195" s="369" t="str">
        <f ca="1">+IF(OFFSET('Sanitation Data'!$H$31,0,10*ROW('Sanitation Data'!H189))="","",OFFSET('Sanitation Data'!$H$31,0,10*ROW('Sanitation Data'!H189)))</f>
        <v/>
      </c>
      <c r="DI195" s="369" t="str">
        <f ca="1">+IF(OFFSET('Sanitation Data'!$H$32,0,10*ROW('Sanitation Data'!H189))="","",OFFSET('Sanitation Data'!$H$32,0,10*ROW('Sanitation Data'!H189)))</f>
        <v/>
      </c>
      <c r="DJ195" s="369" t="str">
        <f ca="1">+IF(OFFSET('Sanitation Data'!$I$28,0,10*ROW('Sanitation Data'!I189))="","",OFFSET('Sanitation Data'!$I$28,0,10*ROW('Sanitation Data'!I189)))</f>
        <v/>
      </c>
      <c r="DK195" s="369" t="str">
        <f ca="1">+IF(OFFSET('Sanitation Data'!$I$29,0,10*ROW('Sanitation Data'!I189))="","",OFFSET('Sanitation Data'!$I$29,0,10*ROW('Sanitation Data'!I189)))</f>
        <v/>
      </c>
      <c r="DL195" s="369" t="str">
        <f ca="1">+IF(OFFSET('Sanitation Data'!$I$30,0,10*ROW('Sanitation Data'!I189))="","",OFFSET('Sanitation Data'!$I$30,0,10*ROW('Sanitation Data'!I189)))</f>
        <v/>
      </c>
      <c r="DM195" s="369" t="str">
        <f ca="1">+IF(OFFSET('Sanitation Data'!$I$31,0,10*ROW('Sanitation Data'!I189))="","",OFFSET('Sanitation Data'!$I$31,0,10*ROW('Sanitation Data'!I189)))</f>
        <v/>
      </c>
      <c r="DN195" s="369" t="str">
        <f ca="1">+IF(OFFSET('Sanitation Data'!$I$32,0,10*ROW('Sanitation Data'!I189))="","",OFFSET('Sanitation Data'!$I$32,0,10*ROW('Sanitation Data'!I189)))</f>
        <v/>
      </c>
      <c r="DO195" s="369" t="str">
        <f ca="1">+IF(OFFSET('Hygiene Data'!$D$11,0,10*ROW('Hygiene Data'!D189))="","",OFFSET('Hygiene Data'!$D$11,0,10*ROW('Hygiene Data'!D189)))</f>
        <v/>
      </c>
      <c r="DP195" s="369" t="str">
        <f ca="1">+IF(OFFSET('Hygiene Data'!$D$12,0,10*ROW('Hygiene Data'!D189))="","",OFFSET('Hygiene Data'!$D$12,0,10*ROW('Hygiene Data'!D189)))</f>
        <v/>
      </c>
      <c r="DQ195" s="369" t="str">
        <f ca="1">+IF(OFFSET('Hygiene Data'!$D$13,0,10*ROW('Hygiene Data'!D189))="","",OFFSET('Hygiene Data'!$D$13,0,10*ROW('Hygiene Data'!D189)))</f>
        <v/>
      </c>
      <c r="DR195" s="369" t="str">
        <f ca="1">+IF(OFFSET('Hygiene Data'!$E$11,0,10*ROW('Hygiene Data'!E189))="","",OFFSET('Hygiene Data'!$E$11,0,10*ROW('Hygiene Data'!E189)))</f>
        <v/>
      </c>
      <c r="DS195" s="369" t="str">
        <f ca="1">+IF(OFFSET('Hygiene Data'!$E$12,0,10*ROW('Hygiene Data'!E189))="","",OFFSET('Hygiene Data'!$E$12,0,10*ROW('Hygiene Data'!E189)))</f>
        <v/>
      </c>
      <c r="DT195" s="369" t="str">
        <f ca="1">+IF(OFFSET('Hygiene Data'!$E$13,0,10*ROW('Hygiene Data'!E189))="","",OFFSET('Hygiene Data'!$E$13,0,10*ROW('Hygiene Data'!E189)))</f>
        <v/>
      </c>
      <c r="DU195" s="369" t="str">
        <f ca="1">+IF(OFFSET('Hygiene Data'!$F$11,0,10*ROW('Hygiene Data'!F189))="","",OFFSET('Hygiene Data'!$F$11,0,10*ROW('Hygiene Data'!F189)))</f>
        <v/>
      </c>
      <c r="DV195" s="369" t="str">
        <f ca="1">+IF(OFFSET('Hygiene Data'!$F$12,0,10*ROW('Hygiene Data'!F189))="","",OFFSET('Hygiene Data'!$F$12,0,10*ROW('Hygiene Data'!F189)))</f>
        <v/>
      </c>
      <c r="DW195" s="369" t="str">
        <f ca="1">+IF(OFFSET('Hygiene Data'!$F$13,0,10*ROW('Hygiene Data'!F189))="","",OFFSET('Hygiene Data'!$F$13,0,10*ROW('Hygiene Data'!F189)))</f>
        <v/>
      </c>
      <c r="DX195" s="369" t="str">
        <f ca="1">+IF(OFFSET('Hygiene Data'!$G$11,0,10*ROW('Hygiene Data'!G189))="","",OFFSET('Hygiene Data'!$G$11,0,10*ROW('Hygiene Data'!G189)))</f>
        <v/>
      </c>
      <c r="DY195" s="369" t="str">
        <f ca="1">+IF(OFFSET('Hygiene Data'!$G$12,0,10*ROW('Hygiene Data'!G189))="","",OFFSET('Hygiene Data'!$G$12,0,10*ROW('Hygiene Data'!G189)))</f>
        <v/>
      </c>
      <c r="DZ195" s="369" t="str">
        <f ca="1">+IF(OFFSET('Hygiene Data'!$G$13,0,10*ROW('Hygiene Data'!G189))="","",OFFSET('Hygiene Data'!$G$13,0,10*ROW('Hygiene Data'!G189)))</f>
        <v/>
      </c>
      <c r="EA195" s="369" t="str">
        <f ca="1">+IF(OFFSET('Hygiene Data'!$H$11,0,10*ROW('Hygiene Data'!H189))="","",OFFSET('Hygiene Data'!$H$11,0,10*ROW('Hygiene Data'!H189)))</f>
        <v/>
      </c>
      <c r="EB195" s="369" t="str">
        <f ca="1">+IF(OFFSET('Hygiene Data'!$H$12,0,10*ROW('Hygiene Data'!H189))="","",OFFSET('Hygiene Data'!$H$12,0,10*ROW('Hygiene Data'!H189)))</f>
        <v/>
      </c>
      <c r="EC195" s="369" t="str">
        <f ca="1">+IF(OFFSET('Hygiene Data'!$H$13,0,10*ROW('Hygiene Data'!H189))="","",OFFSET('Hygiene Data'!$H$13,0,10*ROW('Hygiene Data'!H189)))</f>
        <v/>
      </c>
      <c r="ED195" s="369" t="str">
        <f ca="1">+IF(OFFSET('Hygiene Data'!$I$11,0,10*ROW('Hygiene Data'!I189))="","",OFFSET('Hygiene Data'!$I$11,0,10*ROW('Hygiene Data'!I189)))</f>
        <v/>
      </c>
      <c r="EE195" s="369" t="str">
        <f ca="1">+IF(OFFSET('Hygiene Data'!$I$12,0,10*ROW('Hygiene Data'!I189))="","",OFFSET('Hygiene Data'!$I$12,0,10*ROW('Hygiene Data'!I189)))</f>
        <v/>
      </c>
      <c r="EF195" s="369" t="str">
        <f ca="1">+IF(OFFSET('Hygiene Data'!$I$13,0,10*ROW('Hygiene Data'!I189))="","",OFFSET('Hygiene Data'!$I$13,0,10*ROW('Hygiene Data'!I189)))</f>
        <v/>
      </c>
    </row>
    <row r="196" spans="1:136" x14ac:dyDescent="0.25">
      <c r="A196" s="478" t="str">
        <f ca="1">+IF(OFFSET('Water Data'!$B$2,0,10*ROW('Water Data'!E190))="","",OFFSET('Water Data'!$B$2,0,10*ROW('Water Data'!E190)))</f>
        <v/>
      </c>
      <c r="B196" s="47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5" t="str">
        <f t="shared" ca="1" si="2"/>
        <v/>
      </c>
      <c r="D196" s="50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9" t="str">
        <f ca="1">+IF(OFFSET('Water Data'!$D$27,0,10*ROW('Water Data'!D190))="","",OFFSET('Water Data'!$D$27,0,10*ROW('Water Data'!D190)))</f>
        <v/>
      </c>
      <c r="BT196" s="369" t="str">
        <f ca="1">+IF(OFFSET('Water Data'!$D$28,0,10*ROW('Water Data'!D190))="","",OFFSET('Water Data'!$D$28,0,10*ROW('Water Data'!D190)))</f>
        <v/>
      </c>
      <c r="BU196" s="369" t="str">
        <f ca="1">+IF(OFFSET('Water Data'!$D$29,0,10*ROW('Water Data'!D190))="","",OFFSET('Water Data'!$D$29,0,10*ROW('Water Data'!D190)))</f>
        <v/>
      </c>
      <c r="BV196" s="369" t="str">
        <f ca="1">+IF(OFFSET('Water Data'!$E$27,0,10*ROW('Water Data'!E190))="","",OFFSET('Water Data'!$E$27,0,10*ROW('Water Data'!E190)))</f>
        <v/>
      </c>
      <c r="BW196" s="369" t="str">
        <f ca="1">+IF(OFFSET('Water Data'!$E$28,0,10*ROW('Water Data'!E190))="","",OFFSET('Water Data'!$E$28,0,10*ROW('Water Data'!E190)))</f>
        <v/>
      </c>
      <c r="BX196" s="369" t="str">
        <f ca="1">+IF(OFFSET('Water Data'!$E$29,0,10*ROW('Water Data'!E190))="","",OFFSET('Water Data'!$E$29,0,10*ROW('Water Data'!E190)))</f>
        <v/>
      </c>
      <c r="BY196" s="369" t="str">
        <f ca="1">+IF(OFFSET('Water Data'!$F$27,0,10*ROW('Water Data'!F190))="","",OFFSET('Water Data'!$F$27,0,10*ROW('Water Data'!F190)))</f>
        <v/>
      </c>
      <c r="BZ196" s="369" t="str">
        <f ca="1">+IF(OFFSET('Water Data'!$F$28,0,10*ROW('Water Data'!F190))="","",OFFSET('Water Data'!$F$28,0,10*ROW('Water Data'!F190)))</f>
        <v/>
      </c>
      <c r="CA196" s="369" t="str">
        <f ca="1">+IF(OFFSET('Water Data'!$F$29,0,10*ROW('Water Data'!F190))="","",OFFSET('Water Data'!$F$29,0,10*ROW('Water Data'!F190)))</f>
        <v/>
      </c>
      <c r="CB196" s="369" t="str">
        <f ca="1">+IF(OFFSET('Water Data'!$G$27,0,10*ROW('Water Data'!G190))="","",OFFSET('Water Data'!$G$27,0,10*ROW('Water Data'!G190)))</f>
        <v/>
      </c>
      <c r="CC196" s="369" t="str">
        <f ca="1">+IF(OFFSET('Water Data'!$G$28,0,10*ROW('Water Data'!G190))="","",OFFSET('Water Data'!$G$28,0,10*ROW('Water Data'!G190)))</f>
        <v/>
      </c>
      <c r="CD196" s="369" t="str">
        <f ca="1">+IF(OFFSET('Water Data'!$G$29,0,10*ROW('Water Data'!G190))="","",OFFSET('Water Data'!$G$29,0,10*ROW('Water Data'!G190)))</f>
        <v/>
      </c>
      <c r="CE196" s="369" t="str">
        <f ca="1">+IF(OFFSET('Water Data'!$H$27,0,10*ROW('Water Data'!H190))="","",OFFSET('Water Data'!$H$27,0,10*ROW('Water Data'!H190)))</f>
        <v/>
      </c>
      <c r="CF196" s="369" t="str">
        <f ca="1">+IF(OFFSET('Water Data'!$H$28,0,10*ROW('Water Data'!H190))="","",OFFSET('Water Data'!$H$28,0,10*ROW('Water Data'!H190)))</f>
        <v/>
      </c>
      <c r="CG196" s="369" t="str">
        <f ca="1">+IF(OFFSET('Water Data'!$H$29,0,10*ROW('Water Data'!H190))="","",OFFSET('Water Data'!$H$29,0,10*ROW('Water Data'!H190)))</f>
        <v/>
      </c>
      <c r="CH196" s="369" t="str">
        <f ca="1">+IF(OFFSET('Water Data'!$I$27,0,10*ROW('Water Data'!I190))="","",OFFSET('Water Data'!$I$27,0,10*ROW('Water Data'!I190)))</f>
        <v/>
      </c>
      <c r="CI196" s="369" t="str">
        <f ca="1">+IF(OFFSET('Water Data'!$I$28,0,10*ROW('Water Data'!I190))="","",OFFSET('Water Data'!$I$28,0,10*ROW('Water Data'!I190)))</f>
        <v/>
      </c>
      <c r="CJ196" s="369" t="str">
        <f ca="1">+IF(OFFSET('Water Data'!$I$29,0,10*ROW('Water Data'!I190))="","",OFFSET('Water Data'!$I$29,0,10*ROW('Water Data'!I190)))</f>
        <v/>
      </c>
      <c r="CK196" s="369" t="str">
        <f ca="1">+IF(OFFSET('Sanitation Data'!$D$28,0,10*ROW('Sanitation Data'!D190))="","",OFFSET('Sanitation Data'!$D$28,0,10*ROW('Sanitation Data'!D190)))</f>
        <v/>
      </c>
      <c r="CL196" s="369" t="str">
        <f ca="1">+IF(OFFSET('Sanitation Data'!$D$29,0,10*ROW('Sanitation Data'!D190))="","",OFFSET('Sanitation Data'!$D$29,0,10*ROW('Sanitation Data'!D190)))</f>
        <v/>
      </c>
      <c r="CM196" s="369" t="str">
        <f ca="1">+IF(OFFSET('Sanitation Data'!$D$30,0,10*ROW('Sanitation Data'!D190))="","",OFFSET('Sanitation Data'!$D$30,0,10*ROW('Sanitation Data'!D190)))</f>
        <v/>
      </c>
      <c r="CN196" s="369" t="str">
        <f ca="1">+IF(OFFSET('Sanitation Data'!$D$31,0,10*ROW('Sanitation Data'!D190))="","",OFFSET('Sanitation Data'!$D$31,0,10*ROW('Sanitation Data'!D190)))</f>
        <v/>
      </c>
      <c r="CO196" s="369" t="str">
        <f ca="1">+IF(OFFSET('Sanitation Data'!$D$32,0,10*ROW('Sanitation Data'!D190))="","",OFFSET('Sanitation Data'!$D$32,0,10*ROW('Sanitation Data'!D190)))</f>
        <v/>
      </c>
      <c r="CP196" s="369" t="str">
        <f ca="1">+IF(OFFSET('Sanitation Data'!$E$28,0,10*ROW('Sanitation Data'!E190))="","",OFFSET('Sanitation Data'!$E$28,0,10*ROW('Sanitation Data'!E190)))</f>
        <v/>
      </c>
      <c r="CQ196" s="369" t="str">
        <f ca="1">+IF(OFFSET('Sanitation Data'!$E$29,0,10*ROW('Sanitation Data'!E190))="","",OFFSET('Sanitation Data'!$E$29,0,10*ROW('Sanitation Data'!E190)))</f>
        <v/>
      </c>
      <c r="CR196" s="369" t="str">
        <f ca="1">+IF(OFFSET('Sanitation Data'!$E$30,0,10*ROW('Sanitation Data'!E190))="","",OFFSET('Sanitation Data'!$E$30,0,10*ROW('Sanitation Data'!E190)))</f>
        <v/>
      </c>
      <c r="CS196" s="369" t="str">
        <f ca="1">+IF(OFFSET('Sanitation Data'!$E$31,0,10*ROW('Sanitation Data'!E190))="","",OFFSET('Sanitation Data'!$E$31,0,10*ROW('Sanitation Data'!E190)))</f>
        <v/>
      </c>
      <c r="CT196" s="369" t="str">
        <f ca="1">+IF(OFFSET('Sanitation Data'!$E$32,0,10*ROW('Sanitation Data'!E190))="","",OFFSET('Sanitation Data'!$E$32,0,10*ROW('Sanitation Data'!E190)))</f>
        <v/>
      </c>
      <c r="CU196" s="369" t="str">
        <f ca="1">+IF(OFFSET('Sanitation Data'!$F$28,0,10*ROW('Sanitation Data'!F190))="","",OFFSET('Sanitation Data'!$F$28,0,10*ROW('Sanitation Data'!F190)))</f>
        <v/>
      </c>
      <c r="CV196" s="369" t="str">
        <f ca="1">+IF(OFFSET('Sanitation Data'!$F$29,0,10*ROW('Sanitation Data'!F190))="","",OFFSET('Sanitation Data'!$F$29,0,10*ROW('Sanitation Data'!F190)))</f>
        <v/>
      </c>
      <c r="CW196" s="369" t="str">
        <f ca="1">+IF(OFFSET('Sanitation Data'!$F$30,0,10*ROW('Sanitation Data'!F190))="","",OFFSET('Sanitation Data'!$F$30,0,10*ROW('Sanitation Data'!F190)))</f>
        <v/>
      </c>
      <c r="CX196" s="369" t="str">
        <f ca="1">+IF(OFFSET('Sanitation Data'!$F$31,0,10*ROW('Sanitation Data'!F190))="","",OFFSET('Sanitation Data'!$F$31,0,10*ROW('Sanitation Data'!F190)))</f>
        <v/>
      </c>
      <c r="CY196" s="369" t="str">
        <f ca="1">+IF(OFFSET('Sanitation Data'!$F$32,0,10*ROW('Sanitation Data'!F190))="","",OFFSET('Sanitation Data'!$F$32,0,10*ROW('Sanitation Data'!F190)))</f>
        <v/>
      </c>
      <c r="CZ196" s="369" t="str">
        <f ca="1">+IF(OFFSET('Sanitation Data'!$G$28,0,10*ROW('Sanitation Data'!G190))="","",OFFSET('Sanitation Data'!$G$28,0,10*ROW('Sanitation Data'!G190)))</f>
        <v/>
      </c>
      <c r="DA196" s="369" t="str">
        <f ca="1">+IF(OFFSET('Sanitation Data'!$G$29,0,10*ROW('Sanitation Data'!G190))="","",OFFSET('Sanitation Data'!$G$29,0,10*ROW('Sanitation Data'!G190)))</f>
        <v/>
      </c>
      <c r="DB196" s="369" t="str">
        <f ca="1">+IF(OFFSET('Sanitation Data'!$G$30,0,10*ROW('Sanitation Data'!G190))="","",OFFSET('Sanitation Data'!$G$30,0,10*ROW('Sanitation Data'!G190)))</f>
        <v/>
      </c>
      <c r="DC196" s="369" t="str">
        <f ca="1">+IF(OFFSET('Sanitation Data'!$G$31,0,10*ROW('Sanitation Data'!G190))="","",OFFSET('Sanitation Data'!$G$31,0,10*ROW('Sanitation Data'!G190)))</f>
        <v/>
      </c>
      <c r="DD196" s="369" t="str">
        <f ca="1">+IF(OFFSET('Sanitation Data'!$G$32,0,10*ROW('Sanitation Data'!G190))="","",OFFSET('Sanitation Data'!$G$32,0,10*ROW('Sanitation Data'!G190)))</f>
        <v/>
      </c>
      <c r="DE196" s="369" t="str">
        <f ca="1">+IF(OFFSET('Sanitation Data'!$H$28,0,10*ROW('Sanitation Data'!H190))="","",OFFSET('Sanitation Data'!$H$28,0,10*ROW('Sanitation Data'!H190)))</f>
        <v/>
      </c>
      <c r="DF196" s="369" t="str">
        <f ca="1">+IF(OFFSET('Sanitation Data'!$H$29,0,10*ROW('Sanitation Data'!H190))="","",OFFSET('Sanitation Data'!$H$29,0,10*ROW('Sanitation Data'!H190)))</f>
        <v/>
      </c>
      <c r="DG196" s="369" t="str">
        <f ca="1">+IF(OFFSET('Sanitation Data'!$H$30,0,10*ROW('Sanitation Data'!H190))="","",OFFSET('Sanitation Data'!$H$30,0,10*ROW('Sanitation Data'!H190)))</f>
        <v/>
      </c>
      <c r="DH196" s="369" t="str">
        <f ca="1">+IF(OFFSET('Sanitation Data'!$H$31,0,10*ROW('Sanitation Data'!H190))="","",OFFSET('Sanitation Data'!$H$31,0,10*ROW('Sanitation Data'!H190)))</f>
        <v/>
      </c>
      <c r="DI196" s="369" t="str">
        <f ca="1">+IF(OFFSET('Sanitation Data'!$H$32,0,10*ROW('Sanitation Data'!H190))="","",OFFSET('Sanitation Data'!$H$32,0,10*ROW('Sanitation Data'!H190)))</f>
        <v/>
      </c>
      <c r="DJ196" s="369" t="str">
        <f ca="1">+IF(OFFSET('Sanitation Data'!$I$28,0,10*ROW('Sanitation Data'!I190))="","",OFFSET('Sanitation Data'!$I$28,0,10*ROW('Sanitation Data'!I190)))</f>
        <v/>
      </c>
      <c r="DK196" s="369" t="str">
        <f ca="1">+IF(OFFSET('Sanitation Data'!$I$29,0,10*ROW('Sanitation Data'!I190))="","",OFFSET('Sanitation Data'!$I$29,0,10*ROW('Sanitation Data'!I190)))</f>
        <v/>
      </c>
      <c r="DL196" s="369" t="str">
        <f ca="1">+IF(OFFSET('Sanitation Data'!$I$30,0,10*ROW('Sanitation Data'!I190))="","",OFFSET('Sanitation Data'!$I$30,0,10*ROW('Sanitation Data'!I190)))</f>
        <v/>
      </c>
      <c r="DM196" s="369" t="str">
        <f ca="1">+IF(OFFSET('Sanitation Data'!$I$31,0,10*ROW('Sanitation Data'!I190))="","",OFFSET('Sanitation Data'!$I$31,0,10*ROW('Sanitation Data'!I190)))</f>
        <v/>
      </c>
      <c r="DN196" s="369" t="str">
        <f ca="1">+IF(OFFSET('Sanitation Data'!$I$32,0,10*ROW('Sanitation Data'!I190))="","",OFFSET('Sanitation Data'!$I$32,0,10*ROW('Sanitation Data'!I190)))</f>
        <v/>
      </c>
      <c r="DO196" s="369" t="str">
        <f ca="1">+IF(OFFSET('Hygiene Data'!$D$11,0,10*ROW('Hygiene Data'!D190))="","",OFFSET('Hygiene Data'!$D$11,0,10*ROW('Hygiene Data'!D190)))</f>
        <v/>
      </c>
      <c r="DP196" s="369" t="str">
        <f ca="1">+IF(OFFSET('Hygiene Data'!$D$12,0,10*ROW('Hygiene Data'!D190))="","",OFFSET('Hygiene Data'!$D$12,0,10*ROW('Hygiene Data'!D190)))</f>
        <v/>
      </c>
      <c r="DQ196" s="369" t="str">
        <f ca="1">+IF(OFFSET('Hygiene Data'!$D$13,0,10*ROW('Hygiene Data'!D190))="","",OFFSET('Hygiene Data'!$D$13,0,10*ROW('Hygiene Data'!D190)))</f>
        <v/>
      </c>
      <c r="DR196" s="369" t="str">
        <f ca="1">+IF(OFFSET('Hygiene Data'!$E$11,0,10*ROW('Hygiene Data'!E190))="","",OFFSET('Hygiene Data'!$E$11,0,10*ROW('Hygiene Data'!E190)))</f>
        <v/>
      </c>
      <c r="DS196" s="369" t="str">
        <f ca="1">+IF(OFFSET('Hygiene Data'!$E$12,0,10*ROW('Hygiene Data'!E190))="","",OFFSET('Hygiene Data'!$E$12,0,10*ROW('Hygiene Data'!E190)))</f>
        <v/>
      </c>
      <c r="DT196" s="369" t="str">
        <f ca="1">+IF(OFFSET('Hygiene Data'!$E$13,0,10*ROW('Hygiene Data'!E190))="","",OFFSET('Hygiene Data'!$E$13,0,10*ROW('Hygiene Data'!E190)))</f>
        <v/>
      </c>
      <c r="DU196" s="369" t="str">
        <f ca="1">+IF(OFFSET('Hygiene Data'!$F$11,0,10*ROW('Hygiene Data'!F190))="","",OFFSET('Hygiene Data'!$F$11,0,10*ROW('Hygiene Data'!F190)))</f>
        <v/>
      </c>
      <c r="DV196" s="369" t="str">
        <f ca="1">+IF(OFFSET('Hygiene Data'!$F$12,0,10*ROW('Hygiene Data'!F190))="","",OFFSET('Hygiene Data'!$F$12,0,10*ROW('Hygiene Data'!F190)))</f>
        <v/>
      </c>
      <c r="DW196" s="369" t="str">
        <f ca="1">+IF(OFFSET('Hygiene Data'!$F$13,0,10*ROW('Hygiene Data'!F190))="","",OFFSET('Hygiene Data'!$F$13,0,10*ROW('Hygiene Data'!F190)))</f>
        <v/>
      </c>
      <c r="DX196" s="369" t="str">
        <f ca="1">+IF(OFFSET('Hygiene Data'!$G$11,0,10*ROW('Hygiene Data'!G190))="","",OFFSET('Hygiene Data'!$G$11,0,10*ROW('Hygiene Data'!G190)))</f>
        <v/>
      </c>
      <c r="DY196" s="369" t="str">
        <f ca="1">+IF(OFFSET('Hygiene Data'!$G$12,0,10*ROW('Hygiene Data'!G190))="","",OFFSET('Hygiene Data'!$G$12,0,10*ROW('Hygiene Data'!G190)))</f>
        <v/>
      </c>
      <c r="DZ196" s="369" t="str">
        <f ca="1">+IF(OFFSET('Hygiene Data'!$G$13,0,10*ROW('Hygiene Data'!G190))="","",OFFSET('Hygiene Data'!$G$13,0,10*ROW('Hygiene Data'!G190)))</f>
        <v/>
      </c>
      <c r="EA196" s="369" t="str">
        <f ca="1">+IF(OFFSET('Hygiene Data'!$H$11,0,10*ROW('Hygiene Data'!H190))="","",OFFSET('Hygiene Data'!$H$11,0,10*ROW('Hygiene Data'!H190)))</f>
        <v/>
      </c>
      <c r="EB196" s="369" t="str">
        <f ca="1">+IF(OFFSET('Hygiene Data'!$H$12,0,10*ROW('Hygiene Data'!H190))="","",OFFSET('Hygiene Data'!$H$12,0,10*ROW('Hygiene Data'!H190)))</f>
        <v/>
      </c>
      <c r="EC196" s="369" t="str">
        <f ca="1">+IF(OFFSET('Hygiene Data'!$H$13,0,10*ROW('Hygiene Data'!H190))="","",OFFSET('Hygiene Data'!$H$13,0,10*ROW('Hygiene Data'!H190)))</f>
        <v/>
      </c>
      <c r="ED196" s="369" t="str">
        <f ca="1">+IF(OFFSET('Hygiene Data'!$I$11,0,10*ROW('Hygiene Data'!I190))="","",OFFSET('Hygiene Data'!$I$11,0,10*ROW('Hygiene Data'!I190)))</f>
        <v/>
      </c>
      <c r="EE196" s="369" t="str">
        <f ca="1">+IF(OFFSET('Hygiene Data'!$I$12,0,10*ROW('Hygiene Data'!I190))="","",OFFSET('Hygiene Data'!$I$12,0,10*ROW('Hygiene Data'!I190)))</f>
        <v/>
      </c>
      <c r="EF196" s="369" t="str">
        <f ca="1">+IF(OFFSET('Hygiene Data'!$I$13,0,10*ROW('Hygiene Data'!I190))="","",OFFSET('Hygiene Data'!$I$13,0,10*ROW('Hygiene Data'!I190)))</f>
        <v/>
      </c>
    </row>
    <row r="197" spans="1:136" x14ac:dyDescent="0.25">
      <c r="A197" s="478" t="str">
        <f ca="1">+IF(OFFSET('Water Data'!$B$2,0,10*ROW('Water Data'!E191))="","",OFFSET('Water Data'!$B$2,0,10*ROW('Water Data'!E191)))</f>
        <v/>
      </c>
      <c r="B197" s="47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5" t="str">
        <f t="shared" ca="1" si="2"/>
        <v/>
      </c>
      <c r="D197" s="50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9" t="str">
        <f ca="1">+IF(OFFSET('Water Data'!$D$27,0,10*ROW('Water Data'!D191))="","",OFFSET('Water Data'!$D$27,0,10*ROW('Water Data'!D191)))</f>
        <v/>
      </c>
      <c r="BT197" s="369" t="str">
        <f ca="1">+IF(OFFSET('Water Data'!$D$28,0,10*ROW('Water Data'!D191))="","",OFFSET('Water Data'!$D$28,0,10*ROW('Water Data'!D191)))</f>
        <v/>
      </c>
      <c r="BU197" s="369" t="str">
        <f ca="1">+IF(OFFSET('Water Data'!$D$29,0,10*ROW('Water Data'!D191))="","",OFFSET('Water Data'!$D$29,0,10*ROW('Water Data'!D191)))</f>
        <v/>
      </c>
      <c r="BV197" s="369" t="str">
        <f ca="1">+IF(OFFSET('Water Data'!$E$27,0,10*ROW('Water Data'!E191))="","",OFFSET('Water Data'!$E$27,0,10*ROW('Water Data'!E191)))</f>
        <v/>
      </c>
      <c r="BW197" s="369" t="str">
        <f ca="1">+IF(OFFSET('Water Data'!$E$28,0,10*ROW('Water Data'!E191))="","",OFFSET('Water Data'!$E$28,0,10*ROW('Water Data'!E191)))</f>
        <v/>
      </c>
      <c r="BX197" s="369" t="str">
        <f ca="1">+IF(OFFSET('Water Data'!$E$29,0,10*ROW('Water Data'!E191))="","",OFFSET('Water Data'!$E$29,0,10*ROW('Water Data'!E191)))</f>
        <v/>
      </c>
      <c r="BY197" s="369" t="str">
        <f ca="1">+IF(OFFSET('Water Data'!$F$27,0,10*ROW('Water Data'!F191))="","",OFFSET('Water Data'!$F$27,0,10*ROW('Water Data'!F191)))</f>
        <v/>
      </c>
      <c r="BZ197" s="369" t="str">
        <f ca="1">+IF(OFFSET('Water Data'!$F$28,0,10*ROW('Water Data'!F191))="","",OFFSET('Water Data'!$F$28,0,10*ROW('Water Data'!F191)))</f>
        <v/>
      </c>
      <c r="CA197" s="369" t="str">
        <f ca="1">+IF(OFFSET('Water Data'!$F$29,0,10*ROW('Water Data'!F191))="","",OFFSET('Water Data'!$F$29,0,10*ROW('Water Data'!F191)))</f>
        <v/>
      </c>
      <c r="CB197" s="369" t="str">
        <f ca="1">+IF(OFFSET('Water Data'!$G$27,0,10*ROW('Water Data'!G191))="","",OFFSET('Water Data'!$G$27,0,10*ROW('Water Data'!G191)))</f>
        <v/>
      </c>
      <c r="CC197" s="369" t="str">
        <f ca="1">+IF(OFFSET('Water Data'!$G$28,0,10*ROW('Water Data'!G191))="","",OFFSET('Water Data'!$G$28,0,10*ROW('Water Data'!G191)))</f>
        <v/>
      </c>
      <c r="CD197" s="369" t="str">
        <f ca="1">+IF(OFFSET('Water Data'!$G$29,0,10*ROW('Water Data'!G191))="","",OFFSET('Water Data'!$G$29,0,10*ROW('Water Data'!G191)))</f>
        <v/>
      </c>
      <c r="CE197" s="369" t="str">
        <f ca="1">+IF(OFFSET('Water Data'!$H$27,0,10*ROW('Water Data'!H191))="","",OFFSET('Water Data'!$H$27,0,10*ROW('Water Data'!H191)))</f>
        <v/>
      </c>
      <c r="CF197" s="369" t="str">
        <f ca="1">+IF(OFFSET('Water Data'!$H$28,0,10*ROW('Water Data'!H191))="","",OFFSET('Water Data'!$H$28,0,10*ROW('Water Data'!H191)))</f>
        <v/>
      </c>
      <c r="CG197" s="369" t="str">
        <f ca="1">+IF(OFFSET('Water Data'!$H$29,0,10*ROW('Water Data'!H191))="","",OFFSET('Water Data'!$H$29,0,10*ROW('Water Data'!H191)))</f>
        <v/>
      </c>
      <c r="CH197" s="369" t="str">
        <f ca="1">+IF(OFFSET('Water Data'!$I$27,0,10*ROW('Water Data'!I191))="","",OFFSET('Water Data'!$I$27,0,10*ROW('Water Data'!I191)))</f>
        <v/>
      </c>
      <c r="CI197" s="369" t="str">
        <f ca="1">+IF(OFFSET('Water Data'!$I$28,0,10*ROW('Water Data'!I191))="","",OFFSET('Water Data'!$I$28,0,10*ROW('Water Data'!I191)))</f>
        <v/>
      </c>
      <c r="CJ197" s="369" t="str">
        <f ca="1">+IF(OFFSET('Water Data'!$I$29,0,10*ROW('Water Data'!I191))="","",OFFSET('Water Data'!$I$29,0,10*ROW('Water Data'!I191)))</f>
        <v/>
      </c>
      <c r="CK197" s="369" t="str">
        <f ca="1">+IF(OFFSET('Sanitation Data'!$D$28,0,10*ROW('Sanitation Data'!D191))="","",OFFSET('Sanitation Data'!$D$28,0,10*ROW('Sanitation Data'!D191)))</f>
        <v/>
      </c>
      <c r="CL197" s="369" t="str">
        <f ca="1">+IF(OFFSET('Sanitation Data'!$D$29,0,10*ROW('Sanitation Data'!D191))="","",OFFSET('Sanitation Data'!$D$29,0,10*ROW('Sanitation Data'!D191)))</f>
        <v/>
      </c>
      <c r="CM197" s="369" t="str">
        <f ca="1">+IF(OFFSET('Sanitation Data'!$D$30,0,10*ROW('Sanitation Data'!D191))="","",OFFSET('Sanitation Data'!$D$30,0,10*ROW('Sanitation Data'!D191)))</f>
        <v/>
      </c>
      <c r="CN197" s="369" t="str">
        <f ca="1">+IF(OFFSET('Sanitation Data'!$D$31,0,10*ROW('Sanitation Data'!D191))="","",OFFSET('Sanitation Data'!$D$31,0,10*ROW('Sanitation Data'!D191)))</f>
        <v/>
      </c>
      <c r="CO197" s="369" t="str">
        <f ca="1">+IF(OFFSET('Sanitation Data'!$D$32,0,10*ROW('Sanitation Data'!D191))="","",OFFSET('Sanitation Data'!$D$32,0,10*ROW('Sanitation Data'!D191)))</f>
        <v/>
      </c>
      <c r="CP197" s="369" t="str">
        <f ca="1">+IF(OFFSET('Sanitation Data'!$E$28,0,10*ROW('Sanitation Data'!E191))="","",OFFSET('Sanitation Data'!$E$28,0,10*ROW('Sanitation Data'!E191)))</f>
        <v/>
      </c>
      <c r="CQ197" s="369" t="str">
        <f ca="1">+IF(OFFSET('Sanitation Data'!$E$29,0,10*ROW('Sanitation Data'!E191))="","",OFFSET('Sanitation Data'!$E$29,0,10*ROW('Sanitation Data'!E191)))</f>
        <v/>
      </c>
      <c r="CR197" s="369" t="str">
        <f ca="1">+IF(OFFSET('Sanitation Data'!$E$30,0,10*ROW('Sanitation Data'!E191))="","",OFFSET('Sanitation Data'!$E$30,0,10*ROW('Sanitation Data'!E191)))</f>
        <v/>
      </c>
      <c r="CS197" s="369" t="str">
        <f ca="1">+IF(OFFSET('Sanitation Data'!$E$31,0,10*ROW('Sanitation Data'!E191))="","",OFFSET('Sanitation Data'!$E$31,0,10*ROW('Sanitation Data'!E191)))</f>
        <v/>
      </c>
      <c r="CT197" s="369" t="str">
        <f ca="1">+IF(OFFSET('Sanitation Data'!$E$32,0,10*ROW('Sanitation Data'!E191))="","",OFFSET('Sanitation Data'!$E$32,0,10*ROW('Sanitation Data'!E191)))</f>
        <v/>
      </c>
      <c r="CU197" s="369" t="str">
        <f ca="1">+IF(OFFSET('Sanitation Data'!$F$28,0,10*ROW('Sanitation Data'!F191))="","",OFFSET('Sanitation Data'!$F$28,0,10*ROW('Sanitation Data'!F191)))</f>
        <v/>
      </c>
      <c r="CV197" s="369" t="str">
        <f ca="1">+IF(OFFSET('Sanitation Data'!$F$29,0,10*ROW('Sanitation Data'!F191))="","",OFFSET('Sanitation Data'!$F$29,0,10*ROW('Sanitation Data'!F191)))</f>
        <v/>
      </c>
      <c r="CW197" s="369" t="str">
        <f ca="1">+IF(OFFSET('Sanitation Data'!$F$30,0,10*ROW('Sanitation Data'!F191))="","",OFFSET('Sanitation Data'!$F$30,0,10*ROW('Sanitation Data'!F191)))</f>
        <v/>
      </c>
      <c r="CX197" s="369" t="str">
        <f ca="1">+IF(OFFSET('Sanitation Data'!$F$31,0,10*ROW('Sanitation Data'!F191))="","",OFFSET('Sanitation Data'!$F$31,0,10*ROW('Sanitation Data'!F191)))</f>
        <v/>
      </c>
      <c r="CY197" s="369" t="str">
        <f ca="1">+IF(OFFSET('Sanitation Data'!$F$32,0,10*ROW('Sanitation Data'!F191))="","",OFFSET('Sanitation Data'!$F$32,0,10*ROW('Sanitation Data'!F191)))</f>
        <v/>
      </c>
      <c r="CZ197" s="369" t="str">
        <f ca="1">+IF(OFFSET('Sanitation Data'!$G$28,0,10*ROW('Sanitation Data'!G191))="","",OFFSET('Sanitation Data'!$G$28,0,10*ROW('Sanitation Data'!G191)))</f>
        <v/>
      </c>
      <c r="DA197" s="369" t="str">
        <f ca="1">+IF(OFFSET('Sanitation Data'!$G$29,0,10*ROW('Sanitation Data'!G191))="","",OFFSET('Sanitation Data'!$G$29,0,10*ROW('Sanitation Data'!G191)))</f>
        <v/>
      </c>
      <c r="DB197" s="369" t="str">
        <f ca="1">+IF(OFFSET('Sanitation Data'!$G$30,0,10*ROW('Sanitation Data'!G191))="","",OFFSET('Sanitation Data'!$G$30,0,10*ROW('Sanitation Data'!G191)))</f>
        <v/>
      </c>
      <c r="DC197" s="369" t="str">
        <f ca="1">+IF(OFFSET('Sanitation Data'!$G$31,0,10*ROW('Sanitation Data'!G191))="","",OFFSET('Sanitation Data'!$G$31,0,10*ROW('Sanitation Data'!G191)))</f>
        <v/>
      </c>
      <c r="DD197" s="369" t="str">
        <f ca="1">+IF(OFFSET('Sanitation Data'!$G$32,0,10*ROW('Sanitation Data'!G191))="","",OFFSET('Sanitation Data'!$G$32,0,10*ROW('Sanitation Data'!G191)))</f>
        <v/>
      </c>
      <c r="DE197" s="369" t="str">
        <f ca="1">+IF(OFFSET('Sanitation Data'!$H$28,0,10*ROW('Sanitation Data'!H191))="","",OFFSET('Sanitation Data'!$H$28,0,10*ROW('Sanitation Data'!H191)))</f>
        <v/>
      </c>
      <c r="DF197" s="369" t="str">
        <f ca="1">+IF(OFFSET('Sanitation Data'!$H$29,0,10*ROW('Sanitation Data'!H191))="","",OFFSET('Sanitation Data'!$H$29,0,10*ROW('Sanitation Data'!H191)))</f>
        <v/>
      </c>
      <c r="DG197" s="369" t="str">
        <f ca="1">+IF(OFFSET('Sanitation Data'!$H$30,0,10*ROW('Sanitation Data'!H191))="","",OFFSET('Sanitation Data'!$H$30,0,10*ROW('Sanitation Data'!H191)))</f>
        <v/>
      </c>
      <c r="DH197" s="369" t="str">
        <f ca="1">+IF(OFFSET('Sanitation Data'!$H$31,0,10*ROW('Sanitation Data'!H191))="","",OFFSET('Sanitation Data'!$H$31,0,10*ROW('Sanitation Data'!H191)))</f>
        <v/>
      </c>
      <c r="DI197" s="369" t="str">
        <f ca="1">+IF(OFFSET('Sanitation Data'!$H$32,0,10*ROW('Sanitation Data'!H191))="","",OFFSET('Sanitation Data'!$H$32,0,10*ROW('Sanitation Data'!H191)))</f>
        <v/>
      </c>
      <c r="DJ197" s="369" t="str">
        <f ca="1">+IF(OFFSET('Sanitation Data'!$I$28,0,10*ROW('Sanitation Data'!I191))="","",OFFSET('Sanitation Data'!$I$28,0,10*ROW('Sanitation Data'!I191)))</f>
        <v/>
      </c>
      <c r="DK197" s="369" t="str">
        <f ca="1">+IF(OFFSET('Sanitation Data'!$I$29,0,10*ROW('Sanitation Data'!I191))="","",OFFSET('Sanitation Data'!$I$29,0,10*ROW('Sanitation Data'!I191)))</f>
        <v/>
      </c>
      <c r="DL197" s="369" t="str">
        <f ca="1">+IF(OFFSET('Sanitation Data'!$I$30,0,10*ROW('Sanitation Data'!I191))="","",OFFSET('Sanitation Data'!$I$30,0,10*ROW('Sanitation Data'!I191)))</f>
        <v/>
      </c>
      <c r="DM197" s="369" t="str">
        <f ca="1">+IF(OFFSET('Sanitation Data'!$I$31,0,10*ROW('Sanitation Data'!I191))="","",OFFSET('Sanitation Data'!$I$31,0,10*ROW('Sanitation Data'!I191)))</f>
        <v/>
      </c>
      <c r="DN197" s="369" t="str">
        <f ca="1">+IF(OFFSET('Sanitation Data'!$I$32,0,10*ROW('Sanitation Data'!I191))="","",OFFSET('Sanitation Data'!$I$32,0,10*ROW('Sanitation Data'!I191)))</f>
        <v/>
      </c>
      <c r="DO197" s="369" t="str">
        <f ca="1">+IF(OFFSET('Hygiene Data'!$D$11,0,10*ROW('Hygiene Data'!D191))="","",OFFSET('Hygiene Data'!$D$11,0,10*ROW('Hygiene Data'!D191)))</f>
        <v/>
      </c>
      <c r="DP197" s="369" t="str">
        <f ca="1">+IF(OFFSET('Hygiene Data'!$D$12,0,10*ROW('Hygiene Data'!D191))="","",OFFSET('Hygiene Data'!$D$12,0,10*ROW('Hygiene Data'!D191)))</f>
        <v/>
      </c>
      <c r="DQ197" s="369" t="str">
        <f ca="1">+IF(OFFSET('Hygiene Data'!$D$13,0,10*ROW('Hygiene Data'!D191))="","",OFFSET('Hygiene Data'!$D$13,0,10*ROW('Hygiene Data'!D191)))</f>
        <v/>
      </c>
      <c r="DR197" s="369" t="str">
        <f ca="1">+IF(OFFSET('Hygiene Data'!$E$11,0,10*ROW('Hygiene Data'!E191))="","",OFFSET('Hygiene Data'!$E$11,0,10*ROW('Hygiene Data'!E191)))</f>
        <v/>
      </c>
      <c r="DS197" s="369" t="str">
        <f ca="1">+IF(OFFSET('Hygiene Data'!$E$12,0,10*ROW('Hygiene Data'!E191))="","",OFFSET('Hygiene Data'!$E$12,0,10*ROW('Hygiene Data'!E191)))</f>
        <v/>
      </c>
      <c r="DT197" s="369" t="str">
        <f ca="1">+IF(OFFSET('Hygiene Data'!$E$13,0,10*ROW('Hygiene Data'!E191))="","",OFFSET('Hygiene Data'!$E$13,0,10*ROW('Hygiene Data'!E191)))</f>
        <v/>
      </c>
      <c r="DU197" s="369" t="str">
        <f ca="1">+IF(OFFSET('Hygiene Data'!$F$11,0,10*ROW('Hygiene Data'!F191))="","",OFFSET('Hygiene Data'!$F$11,0,10*ROW('Hygiene Data'!F191)))</f>
        <v/>
      </c>
      <c r="DV197" s="369" t="str">
        <f ca="1">+IF(OFFSET('Hygiene Data'!$F$12,0,10*ROW('Hygiene Data'!F191))="","",OFFSET('Hygiene Data'!$F$12,0,10*ROW('Hygiene Data'!F191)))</f>
        <v/>
      </c>
      <c r="DW197" s="369" t="str">
        <f ca="1">+IF(OFFSET('Hygiene Data'!$F$13,0,10*ROW('Hygiene Data'!F191))="","",OFFSET('Hygiene Data'!$F$13,0,10*ROW('Hygiene Data'!F191)))</f>
        <v/>
      </c>
      <c r="DX197" s="369" t="str">
        <f ca="1">+IF(OFFSET('Hygiene Data'!$G$11,0,10*ROW('Hygiene Data'!G191))="","",OFFSET('Hygiene Data'!$G$11,0,10*ROW('Hygiene Data'!G191)))</f>
        <v/>
      </c>
      <c r="DY197" s="369" t="str">
        <f ca="1">+IF(OFFSET('Hygiene Data'!$G$12,0,10*ROW('Hygiene Data'!G191))="","",OFFSET('Hygiene Data'!$G$12,0,10*ROW('Hygiene Data'!G191)))</f>
        <v/>
      </c>
      <c r="DZ197" s="369" t="str">
        <f ca="1">+IF(OFFSET('Hygiene Data'!$G$13,0,10*ROW('Hygiene Data'!G191))="","",OFFSET('Hygiene Data'!$G$13,0,10*ROW('Hygiene Data'!G191)))</f>
        <v/>
      </c>
      <c r="EA197" s="369" t="str">
        <f ca="1">+IF(OFFSET('Hygiene Data'!$H$11,0,10*ROW('Hygiene Data'!H191))="","",OFFSET('Hygiene Data'!$H$11,0,10*ROW('Hygiene Data'!H191)))</f>
        <v/>
      </c>
      <c r="EB197" s="369" t="str">
        <f ca="1">+IF(OFFSET('Hygiene Data'!$H$12,0,10*ROW('Hygiene Data'!H191))="","",OFFSET('Hygiene Data'!$H$12,0,10*ROW('Hygiene Data'!H191)))</f>
        <v/>
      </c>
      <c r="EC197" s="369" t="str">
        <f ca="1">+IF(OFFSET('Hygiene Data'!$H$13,0,10*ROW('Hygiene Data'!H191))="","",OFFSET('Hygiene Data'!$H$13,0,10*ROW('Hygiene Data'!H191)))</f>
        <v/>
      </c>
      <c r="ED197" s="369" t="str">
        <f ca="1">+IF(OFFSET('Hygiene Data'!$I$11,0,10*ROW('Hygiene Data'!I191))="","",OFFSET('Hygiene Data'!$I$11,0,10*ROW('Hygiene Data'!I191)))</f>
        <v/>
      </c>
      <c r="EE197" s="369" t="str">
        <f ca="1">+IF(OFFSET('Hygiene Data'!$I$12,0,10*ROW('Hygiene Data'!I191))="","",OFFSET('Hygiene Data'!$I$12,0,10*ROW('Hygiene Data'!I191)))</f>
        <v/>
      </c>
      <c r="EF197" s="369" t="str">
        <f ca="1">+IF(OFFSET('Hygiene Data'!$I$13,0,10*ROW('Hygiene Data'!I191))="","",OFFSET('Hygiene Data'!$I$13,0,10*ROW('Hygiene Data'!I191)))</f>
        <v/>
      </c>
    </row>
    <row r="198" spans="1:136" x14ac:dyDescent="0.25">
      <c r="A198" s="478" t="str">
        <f ca="1">+IF(OFFSET('Water Data'!$B$2,0,10*ROW('Water Data'!E192))="","",OFFSET('Water Data'!$B$2,0,10*ROW('Water Data'!E192)))</f>
        <v/>
      </c>
      <c r="B198" s="47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5" t="str">
        <f t="shared" ca="1" si="2"/>
        <v/>
      </c>
      <c r="D198" s="50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9" t="str">
        <f ca="1">+IF(OFFSET('Water Data'!$D$27,0,10*ROW('Water Data'!D192))="","",OFFSET('Water Data'!$D$27,0,10*ROW('Water Data'!D192)))</f>
        <v/>
      </c>
      <c r="BT198" s="369" t="str">
        <f ca="1">+IF(OFFSET('Water Data'!$D$28,0,10*ROW('Water Data'!D192))="","",OFFSET('Water Data'!$D$28,0,10*ROW('Water Data'!D192)))</f>
        <v/>
      </c>
      <c r="BU198" s="369" t="str">
        <f ca="1">+IF(OFFSET('Water Data'!$D$29,0,10*ROW('Water Data'!D192))="","",OFFSET('Water Data'!$D$29,0,10*ROW('Water Data'!D192)))</f>
        <v/>
      </c>
      <c r="BV198" s="369" t="str">
        <f ca="1">+IF(OFFSET('Water Data'!$E$27,0,10*ROW('Water Data'!E192))="","",OFFSET('Water Data'!$E$27,0,10*ROW('Water Data'!E192)))</f>
        <v/>
      </c>
      <c r="BW198" s="369" t="str">
        <f ca="1">+IF(OFFSET('Water Data'!$E$28,0,10*ROW('Water Data'!E192))="","",OFFSET('Water Data'!$E$28,0,10*ROW('Water Data'!E192)))</f>
        <v/>
      </c>
      <c r="BX198" s="369" t="str">
        <f ca="1">+IF(OFFSET('Water Data'!$E$29,0,10*ROW('Water Data'!E192))="","",OFFSET('Water Data'!$E$29,0,10*ROW('Water Data'!E192)))</f>
        <v/>
      </c>
      <c r="BY198" s="369" t="str">
        <f ca="1">+IF(OFFSET('Water Data'!$F$27,0,10*ROW('Water Data'!F192))="","",OFFSET('Water Data'!$F$27,0,10*ROW('Water Data'!F192)))</f>
        <v/>
      </c>
      <c r="BZ198" s="369" t="str">
        <f ca="1">+IF(OFFSET('Water Data'!$F$28,0,10*ROW('Water Data'!F192))="","",OFFSET('Water Data'!$F$28,0,10*ROW('Water Data'!F192)))</f>
        <v/>
      </c>
      <c r="CA198" s="369" t="str">
        <f ca="1">+IF(OFFSET('Water Data'!$F$29,0,10*ROW('Water Data'!F192))="","",OFFSET('Water Data'!$F$29,0,10*ROW('Water Data'!F192)))</f>
        <v/>
      </c>
      <c r="CB198" s="369" t="str">
        <f ca="1">+IF(OFFSET('Water Data'!$G$27,0,10*ROW('Water Data'!G192))="","",OFFSET('Water Data'!$G$27,0,10*ROW('Water Data'!G192)))</f>
        <v/>
      </c>
      <c r="CC198" s="369" t="str">
        <f ca="1">+IF(OFFSET('Water Data'!$G$28,0,10*ROW('Water Data'!G192))="","",OFFSET('Water Data'!$G$28,0,10*ROW('Water Data'!G192)))</f>
        <v/>
      </c>
      <c r="CD198" s="369" t="str">
        <f ca="1">+IF(OFFSET('Water Data'!$G$29,0,10*ROW('Water Data'!G192))="","",OFFSET('Water Data'!$G$29,0,10*ROW('Water Data'!G192)))</f>
        <v/>
      </c>
      <c r="CE198" s="369" t="str">
        <f ca="1">+IF(OFFSET('Water Data'!$H$27,0,10*ROW('Water Data'!H192))="","",OFFSET('Water Data'!$H$27,0,10*ROW('Water Data'!H192)))</f>
        <v/>
      </c>
      <c r="CF198" s="369" t="str">
        <f ca="1">+IF(OFFSET('Water Data'!$H$28,0,10*ROW('Water Data'!H192))="","",OFFSET('Water Data'!$H$28,0,10*ROW('Water Data'!H192)))</f>
        <v/>
      </c>
      <c r="CG198" s="369" t="str">
        <f ca="1">+IF(OFFSET('Water Data'!$H$29,0,10*ROW('Water Data'!H192))="","",OFFSET('Water Data'!$H$29,0,10*ROW('Water Data'!H192)))</f>
        <v/>
      </c>
      <c r="CH198" s="369" t="str">
        <f ca="1">+IF(OFFSET('Water Data'!$I$27,0,10*ROW('Water Data'!I192))="","",OFFSET('Water Data'!$I$27,0,10*ROW('Water Data'!I192)))</f>
        <v/>
      </c>
      <c r="CI198" s="369" t="str">
        <f ca="1">+IF(OFFSET('Water Data'!$I$28,0,10*ROW('Water Data'!I192))="","",OFFSET('Water Data'!$I$28,0,10*ROW('Water Data'!I192)))</f>
        <v/>
      </c>
      <c r="CJ198" s="369" t="str">
        <f ca="1">+IF(OFFSET('Water Data'!$I$29,0,10*ROW('Water Data'!I192))="","",OFFSET('Water Data'!$I$29,0,10*ROW('Water Data'!I192)))</f>
        <v/>
      </c>
      <c r="CK198" s="369" t="str">
        <f ca="1">+IF(OFFSET('Sanitation Data'!$D$28,0,10*ROW('Sanitation Data'!D192))="","",OFFSET('Sanitation Data'!$D$28,0,10*ROW('Sanitation Data'!D192)))</f>
        <v/>
      </c>
      <c r="CL198" s="369" t="str">
        <f ca="1">+IF(OFFSET('Sanitation Data'!$D$29,0,10*ROW('Sanitation Data'!D192))="","",OFFSET('Sanitation Data'!$D$29,0,10*ROW('Sanitation Data'!D192)))</f>
        <v/>
      </c>
      <c r="CM198" s="369" t="str">
        <f ca="1">+IF(OFFSET('Sanitation Data'!$D$30,0,10*ROW('Sanitation Data'!D192))="","",OFFSET('Sanitation Data'!$D$30,0,10*ROW('Sanitation Data'!D192)))</f>
        <v/>
      </c>
      <c r="CN198" s="369" t="str">
        <f ca="1">+IF(OFFSET('Sanitation Data'!$D$31,0,10*ROW('Sanitation Data'!D192))="","",OFFSET('Sanitation Data'!$D$31,0,10*ROW('Sanitation Data'!D192)))</f>
        <v/>
      </c>
      <c r="CO198" s="369" t="str">
        <f ca="1">+IF(OFFSET('Sanitation Data'!$D$32,0,10*ROW('Sanitation Data'!D192))="","",OFFSET('Sanitation Data'!$D$32,0,10*ROW('Sanitation Data'!D192)))</f>
        <v/>
      </c>
      <c r="CP198" s="369" t="str">
        <f ca="1">+IF(OFFSET('Sanitation Data'!$E$28,0,10*ROW('Sanitation Data'!E192))="","",OFFSET('Sanitation Data'!$E$28,0,10*ROW('Sanitation Data'!E192)))</f>
        <v/>
      </c>
      <c r="CQ198" s="369" t="str">
        <f ca="1">+IF(OFFSET('Sanitation Data'!$E$29,0,10*ROW('Sanitation Data'!E192))="","",OFFSET('Sanitation Data'!$E$29,0,10*ROW('Sanitation Data'!E192)))</f>
        <v/>
      </c>
      <c r="CR198" s="369" t="str">
        <f ca="1">+IF(OFFSET('Sanitation Data'!$E$30,0,10*ROW('Sanitation Data'!E192))="","",OFFSET('Sanitation Data'!$E$30,0,10*ROW('Sanitation Data'!E192)))</f>
        <v/>
      </c>
      <c r="CS198" s="369" t="str">
        <f ca="1">+IF(OFFSET('Sanitation Data'!$E$31,0,10*ROW('Sanitation Data'!E192))="","",OFFSET('Sanitation Data'!$E$31,0,10*ROW('Sanitation Data'!E192)))</f>
        <v/>
      </c>
      <c r="CT198" s="369" t="str">
        <f ca="1">+IF(OFFSET('Sanitation Data'!$E$32,0,10*ROW('Sanitation Data'!E192))="","",OFFSET('Sanitation Data'!$E$32,0,10*ROW('Sanitation Data'!E192)))</f>
        <v/>
      </c>
      <c r="CU198" s="369" t="str">
        <f ca="1">+IF(OFFSET('Sanitation Data'!$F$28,0,10*ROW('Sanitation Data'!F192))="","",OFFSET('Sanitation Data'!$F$28,0,10*ROW('Sanitation Data'!F192)))</f>
        <v/>
      </c>
      <c r="CV198" s="369" t="str">
        <f ca="1">+IF(OFFSET('Sanitation Data'!$F$29,0,10*ROW('Sanitation Data'!F192))="","",OFFSET('Sanitation Data'!$F$29,0,10*ROW('Sanitation Data'!F192)))</f>
        <v/>
      </c>
      <c r="CW198" s="369" t="str">
        <f ca="1">+IF(OFFSET('Sanitation Data'!$F$30,0,10*ROW('Sanitation Data'!F192))="","",OFFSET('Sanitation Data'!$F$30,0,10*ROW('Sanitation Data'!F192)))</f>
        <v/>
      </c>
      <c r="CX198" s="369" t="str">
        <f ca="1">+IF(OFFSET('Sanitation Data'!$F$31,0,10*ROW('Sanitation Data'!F192))="","",OFFSET('Sanitation Data'!$F$31,0,10*ROW('Sanitation Data'!F192)))</f>
        <v/>
      </c>
      <c r="CY198" s="369" t="str">
        <f ca="1">+IF(OFFSET('Sanitation Data'!$F$32,0,10*ROW('Sanitation Data'!F192))="","",OFFSET('Sanitation Data'!$F$32,0,10*ROW('Sanitation Data'!F192)))</f>
        <v/>
      </c>
      <c r="CZ198" s="369" t="str">
        <f ca="1">+IF(OFFSET('Sanitation Data'!$G$28,0,10*ROW('Sanitation Data'!G192))="","",OFFSET('Sanitation Data'!$G$28,0,10*ROW('Sanitation Data'!G192)))</f>
        <v/>
      </c>
      <c r="DA198" s="369" t="str">
        <f ca="1">+IF(OFFSET('Sanitation Data'!$G$29,0,10*ROW('Sanitation Data'!G192))="","",OFFSET('Sanitation Data'!$G$29,0,10*ROW('Sanitation Data'!G192)))</f>
        <v/>
      </c>
      <c r="DB198" s="369" t="str">
        <f ca="1">+IF(OFFSET('Sanitation Data'!$G$30,0,10*ROW('Sanitation Data'!G192))="","",OFFSET('Sanitation Data'!$G$30,0,10*ROW('Sanitation Data'!G192)))</f>
        <v/>
      </c>
      <c r="DC198" s="369" t="str">
        <f ca="1">+IF(OFFSET('Sanitation Data'!$G$31,0,10*ROW('Sanitation Data'!G192))="","",OFFSET('Sanitation Data'!$G$31,0,10*ROW('Sanitation Data'!G192)))</f>
        <v/>
      </c>
      <c r="DD198" s="369" t="str">
        <f ca="1">+IF(OFFSET('Sanitation Data'!$G$32,0,10*ROW('Sanitation Data'!G192))="","",OFFSET('Sanitation Data'!$G$32,0,10*ROW('Sanitation Data'!G192)))</f>
        <v/>
      </c>
      <c r="DE198" s="369" t="str">
        <f ca="1">+IF(OFFSET('Sanitation Data'!$H$28,0,10*ROW('Sanitation Data'!H192))="","",OFFSET('Sanitation Data'!$H$28,0,10*ROW('Sanitation Data'!H192)))</f>
        <v/>
      </c>
      <c r="DF198" s="369" t="str">
        <f ca="1">+IF(OFFSET('Sanitation Data'!$H$29,0,10*ROW('Sanitation Data'!H192))="","",OFFSET('Sanitation Data'!$H$29,0,10*ROW('Sanitation Data'!H192)))</f>
        <v/>
      </c>
      <c r="DG198" s="369" t="str">
        <f ca="1">+IF(OFFSET('Sanitation Data'!$H$30,0,10*ROW('Sanitation Data'!H192))="","",OFFSET('Sanitation Data'!$H$30,0,10*ROW('Sanitation Data'!H192)))</f>
        <v/>
      </c>
      <c r="DH198" s="369" t="str">
        <f ca="1">+IF(OFFSET('Sanitation Data'!$H$31,0,10*ROW('Sanitation Data'!H192))="","",OFFSET('Sanitation Data'!$H$31,0,10*ROW('Sanitation Data'!H192)))</f>
        <v/>
      </c>
      <c r="DI198" s="369" t="str">
        <f ca="1">+IF(OFFSET('Sanitation Data'!$H$32,0,10*ROW('Sanitation Data'!H192))="","",OFFSET('Sanitation Data'!$H$32,0,10*ROW('Sanitation Data'!H192)))</f>
        <v/>
      </c>
      <c r="DJ198" s="369" t="str">
        <f ca="1">+IF(OFFSET('Sanitation Data'!$I$28,0,10*ROW('Sanitation Data'!I192))="","",OFFSET('Sanitation Data'!$I$28,0,10*ROW('Sanitation Data'!I192)))</f>
        <v/>
      </c>
      <c r="DK198" s="369" t="str">
        <f ca="1">+IF(OFFSET('Sanitation Data'!$I$29,0,10*ROW('Sanitation Data'!I192))="","",OFFSET('Sanitation Data'!$I$29,0,10*ROW('Sanitation Data'!I192)))</f>
        <v/>
      </c>
      <c r="DL198" s="369" t="str">
        <f ca="1">+IF(OFFSET('Sanitation Data'!$I$30,0,10*ROW('Sanitation Data'!I192))="","",OFFSET('Sanitation Data'!$I$30,0,10*ROW('Sanitation Data'!I192)))</f>
        <v/>
      </c>
      <c r="DM198" s="369" t="str">
        <f ca="1">+IF(OFFSET('Sanitation Data'!$I$31,0,10*ROW('Sanitation Data'!I192))="","",OFFSET('Sanitation Data'!$I$31,0,10*ROW('Sanitation Data'!I192)))</f>
        <v/>
      </c>
      <c r="DN198" s="369" t="str">
        <f ca="1">+IF(OFFSET('Sanitation Data'!$I$32,0,10*ROW('Sanitation Data'!I192))="","",OFFSET('Sanitation Data'!$I$32,0,10*ROW('Sanitation Data'!I192)))</f>
        <v/>
      </c>
      <c r="DO198" s="369" t="str">
        <f ca="1">+IF(OFFSET('Hygiene Data'!$D$11,0,10*ROW('Hygiene Data'!D192))="","",OFFSET('Hygiene Data'!$D$11,0,10*ROW('Hygiene Data'!D192)))</f>
        <v/>
      </c>
      <c r="DP198" s="369" t="str">
        <f ca="1">+IF(OFFSET('Hygiene Data'!$D$12,0,10*ROW('Hygiene Data'!D192))="","",OFFSET('Hygiene Data'!$D$12,0,10*ROW('Hygiene Data'!D192)))</f>
        <v/>
      </c>
      <c r="DQ198" s="369" t="str">
        <f ca="1">+IF(OFFSET('Hygiene Data'!$D$13,0,10*ROW('Hygiene Data'!D192))="","",OFFSET('Hygiene Data'!$D$13,0,10*ROW('Hygiene Data'!D192)))</f>
        <v/>
      </c>
      <c r="DR198" s="369" t="str">
        <f ca="1">+IF(OFFSET('Hygiene Data'!$E$11,0,10*ROW('Hygiene Data'!E192))="","",OFFSET('Hygiene Data'!$E$11,0,10*ROW('Hygiene Data'!E192)))</f>
        <v/>
      </c>
      <c r="DS198" s="369" t="str">
        <f ca="1">+IF(OFFSET('Hygiene Data'!$E$12,0,10*ROW('Hygiene Data'!E192))="","",OFFSET('Hygiene Data'!$E$12,0,10*ROW('Hygiene Data'!E192)))</f>
        <v/>
      </c>
      <c r="DT198" s="369" t="str">
        <f ca="1">+IF(OFFSET('Hygiene Data'!$E$13,0,10*ROW('Hygiene Data'!E192))="","",OFFSET('Hygiene Data'!$E$13,0,10*ROW('Hygiene Data'!E192)))</f>
        <v/>
      </c>
      <c r="DU198" s="369" t="str">
        <f ca="1">+IF(OFFSET('Hygiene Data'!$F$11,0,10*ROW('Hygiene Data'!F192))="","",OFFSET('Hygiene Data'!$F$11,0,10*ROW('Hygiene Data'!F192)))</f>
        <v/>
      </c>
      <c r="DV198" s="369" t="str">
        <f ca="1">+IF(OFFSET('Hygiene Data'!$F$12,0,10*ROW('Hygiene Data'!F192))="","",OFFSET('Hygiene Data'!$F$12,0,10*ROW('Hygiene Data'!F192)))</f>
        <v/>
      </c>
      <c r="DW198" s="369" t="str">
        <f ca="1">+IF(OFFSET('Hygiene Data'!$F$13,0,10*ROW('Hygiene Data'!F192))="","",OFFSET('Hygiene Data'!$F$13,0,10*ROW('Hygiene Data'!F192)))</f>
        <v/>
      </c>
      <c r="DX198" s="369" t="str">
        <f ca="1">+IF(OFFSET('Hygiene Data'!$G$11,0,10*ROW('Hygiene Data'!G192))="","",OFFSET('Hygiene Data'!$G$11,0,10*ROW('Hygiene Data'!G192)))</f>
        <v/>
      </c>
      <c r="DY198" s="369" t="str">
        <f ca="1">+IF(OFFSET('Hygiene Data'!$G$12,0,10*ROW('Hygiene Data'!G192))="","",OFFSET('Hygiene Data'!$G$12,0,10*ROW('Hygiene Data'!G192)))</f>
        <v/>
      </c>
      <c r="DZ198" s="369" t="str">
        <f ca="1">+IF(OFFSET('Hygiene Data'!$G$13,0,10*ROW('Hygiene Data'!G192))="","",OFFSET('Hygiene Data'!$G$13,0,10*ROW('Hygiene Data'!G192)))</f>
        <v/>
      </c>
      <c r="EA198" s="369" t="str">
        <f ca="1">+IF(OFFSET('Hygiene Data'!$H$11,0,10*ROW('Hygiene Data'!H192))="","",OFFSET('Hygiene Data'!$H$11,0,10*ROW('Hygiene Data'!H192)))</f>
        <v/>
      </c>
      <c r="EB198" s="369" t="str">
        <f ca="1">+IF(OFFSET('Hygiene Data'!$H$12,0,10*ROW('Hygiene Data'!H192))="","",OFFSET('Hygiene Data'!$H$12,0,10*ROW('Hygiene Data'!H192)))</f>
        <v/>
      </c>
      <c r="EC198" s="369" t="str">
        <f ca="1">+IF(OFFSET('Hygiene Data'!$H$13,0,10*ROW('Hygiene Data'!H192))="","",OFFSET('Hygiene Data'!$H$13,0,10*ROW('Hygiene Data'!H192)))</f>
        <v/>
      </c>
      <c r="ED198" s="369" t="str">
        <f ca="1">+IF(OFFSET('Hygiene Data'!$I$11,0,10*ROW('Hygiene Data'!I192))="","",OFFSET('Hygiene Data'!$I$11,0,10*ROW('Hygiene Data'!I192)))</f>
        <v/>
      </c>
      <c r="EE198" s="369" t="str">
        <f ca="1">+IF(OFFSET('Hygiene Data'!$I$12,0,10*ROW('Hygiene Data'!I192))="","",OFFSET('Hygiene Data'!$I$12,0,10*ROW('Hygiene Data'!I192)))</f>
        <v/>
      </c>
      <c r="EF198" s="369" t="str">
        <f ca="1">+IF(OFFSET('Hygiene Data'!$I$13,0,10*ROW('Hygiene Data'!I192))="","",OFFSET('Hygiene Data'!$I$13,0,10*ROW('Hygiene Data'!I192)))</f>
        <v/>
      </c>
    </row>
    <row r="199" spans="1:136" x14ac:dyDescent="0.25">
      <c r="A199" s="478" t="str">
        <f ca="1">+IF(OFFSET('Water Data'!$B$2,0,10*ROW('Water Data'!E193))="","",OFFSET('Water Data'!$B$2,0,10*ROW('Water Data'!E193)))</f>
        <v/>
      </c>
      <c r="B199" s="47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5" t="str">
        <f t="shared" ref="C199:C207" ca="1" si="3">+IF(ISNUMBER(VALUE(MID(A199,5,4))), VALUE(MID(A199, 5,4)),"")</f>
        <v/>
      </c>
      <c r="D199" s="50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9" t="str">
        <f ca="1">+IF(OFFSET('Water Data'!$D$27,0,10*ROW('Water Data'!D193))="","",OFFSET('Water Data'!$D$27,0,10*ROW('Water Data'!D193)))</f>
        <v/>
      </c>
      <c r="BT199" s="369" t="str">
        <f ca="1">+IF(OFFSET('Water Data'!$D$28,0,10*ROW('Water Data'!D193))="","",OFFSET('Water Data'!$D$28,0,10*ROW('Water Data'!D193)))</f>
        <v/>
      </c>
      <c r="BU199" s="369" t="str">
        <f ca="1">+IF(OFFSET('Water Data'!$D$29,0,10*ROW('Water Data'!D193))="","",OFFSET('Water Data'!$D$29,0,10*ROW('Water Data'!D193)))</f>
        <v/>
      </c>
      <c r="BV199" s="369" t="str">
        <f ca="1">+IF(OFFSET('Water Data'!$E$27,0,10*ROW('Water Data'!E193))="","",OFFSET('Water Data'!$E$27,0,10*ROW('Water Data'!E193)))</f>
        <v/>
      </c>
      <c r="BW199" s="369" t="str">
        <f ca="1">+IF(OFFSET('Water Data'!$E$28,0,10*ROW('Water Data'!E193))="","",OFFSET('Water Data'!$E$28,0,10*ROW('Water Data'!E193)))</f>
        <v/>
      </c>
      <c r="BX199" s="369" t="str">
        <f ca="1">+IF(OFFSET('Water Data'!$E$29,0,10*ROW('Water Data'!E193))="","",OFFSET('Water Data'!$E$29,0,10*ROW('Water Data'!E193)))</f>
        <v/>
      </c>
      <c r="BY199" s="369" t="str">
        <f ca="1">+IF(OFFSET('Water Data'!$F$27,0,10*ROW('Water Data'!F193))="","",OFFSET('Water Data'!$F$27,0,10*ROW('Water Data'!F193)))</f>
        <v/>
      </c>
      <c r="BZ199" s="369" t="str">
        <f ca="1">+IF(OFFSET('Water Data'!$F$28,0,10*ROW('Water Data'!F193))="","",OFFSET('Water Data'!$F$28,0,10*ROW('Water Data'!F193)))</f>
        <v/>
      </c>
      <c r="CA199" s="369" t="str">
        <f ca="1">+IF(OFFSET('Water Data'!$F$29,0,10*ROW('Water Data'!F193))="","",OFFSET('Water Data'!$F$29,0,10*ROW('Water Data'!F193)))</f>
        <v/>
      </c>
      <c r="CB199" s="369" t="str">
        <f ca="1">+IF(OFFSET('Water Data'!$G$27,0,10*ROW('Water Data'!G193))="","",OFFSET('Water Data'!$G$27,0,10*ROW('Water Data'!G193)))</f>
        <v/>
      </c>
      <c r="CC199" s="369" t="str">
        <f ca="1">+IF(OFFSET('Water Data'!$G$28,0,10*ROW('Water Data'!G193))="","",OFFSET('Water Data'!$G$28,0,10*ROW('Water Data'!G193)))</f>
        <v/>
      </c>
      <c r="CD199" s="369" t="str">
        <f ca="1">+IF(OFFSET('Water Data'!$G$29,0,10*ROW('Water Data'!G193))="","",OFFSET('Water Data'!$G$29,0,10*ROW('Water Data'!G193)))</f>
        <v/>
      </c>
      <c r="CE199" s="369" t="str">
        <f ca="1">+IF(OFFSET('Water Data'!$H$27,0,10*ROW('Water Data'!H193))="","",OFFSET('Water Data'!$H$27,0,10*ROW('Water Data'!H193)))</f>
        <v/>
      </c>
      <c r="CF199" s="369" t="str">
        <f ca="1">+IF(OFFSET('Water Data'!$H$28,0,10*ROW('Water Data'!H193))="","",OFFSET('Water Data'!$H$28,0,10*ROW('Water Data'!H193)))</f>
        <v/>
      </c>
      <c r="CG199" s="369" t="str">
        <f ca="1">+IF(OFFSET('Water Data'!$H$29,0,10*ROW('Water Data'!H193))="","",OFFSET('Water Data'!$H$29,0,10*ROW('Water Data'!H193)))</f>
        <v/>
      </c>
      <c r="CH199" s="369" t="str">
        <f ca="1">+IF(OFFSET('Water Data'!$I$27,0,10*ROW('Water Data'!I193))="","",OFFSET('Water Data'!$I$27,0,10*ROW('Water Data'!I193)))</f>
        <v/>
      </c>
      <c r="CI199" s="369" t="str">
        <f ca="1">+IF(OFFSET('Water Data'!$I$28,0,10*ROW('Water Data'!I193))="","",OFFSET('Water Data'!$I$28,0,10*ROW('Water Data'!I193)))</f>
        <v/>
      </c>
      <c r="CJ199" s="369" t="str">
        <f ca="1">+IF(OFFSET('Water Data'!$I$29,0,10*ROW('Water Data'!I193))="","",OFFSET('Water Data'!$I$29,0,10*ROW('Water Data'!I193)))</f>
        <v/>
      </c>
      <c r="CK199" s="369" t="str">
        <f ca="1">+IF(OFFSET('Sanitation Data'!$D$28,0,10*ROW('Sanitation Data'!D193))="","",OFFSET('Sanitation Data'!$D$28,0,10*ROW('Sanitation Data'!D193)))</f>
        <v/>
      </c>
      <c r="CL199" s="369" t="str">
        <f ca="1">+IF(OFFSET('Sanitation Data'!$D$29,0,10*ROW('Sanitation Data'!D193))="","",OFFSET('Sanitation Data'!$D$29,0,10*ROW('Sanitation Data'!D193)))</f>
        <v/>
      </c>
      <c r="CM199" s="369" t="str">
        <f ca="1">+IF(OFFSET('Sanitation Data'!$D$30,0,10*ROW('Sanitation Data'!D193))="","",OFFSET('Sanitation Data'!$D$30,0,10*ROW('Sanitation Data'!D193)))</f>
        <v/>
      </c>
      <c r="CN199" s="369" t="str">
        <f ca="1">+IF(OFFSET('Sanitation Data'!$D$31,0,10*ROW('Sanitation Data'!D193))="","",OFFSET('Sanitation Data'!$D$31,0,10*ROW('Sanitation Data'!D193)))</f>
        <v/>
      </c>
      <c r="CO199" s="369" t="str">
        <f ca="1">+IF(OFFSET('Sanitation Data'!$D$32,0,10*ROW('Sanitation Data'!D193))="","",OFFSET('Sanitation Data'!$D$32,0,10*ROW('Sanitation Data'!D193)))</f>
        <v/>
      </c>
      <c r="CP199" s="369" t="str">
        <f ca="1">+IF(OFFSET('Sanitation Data'!$E$28,0,10*ROW('Sanitation Data'!E193))="","",OFFSET('Sanitation Data'!$E$28,0,10*ROW('Sanitation Data'!E193)))</f>
        <v/>
      </c>
      <c r="CQ199" s="369" t="str">
        <f ca="1">+IF(OFFSET('Sanitation Data'!$E$29,0,10*ROW('Sanitation Data'!E193))="","",OFFSET('Sanitation Data'!$E$29,0,10*ROW('Sanitation Data'!E193)))</f>
        <v/>
      </c>
      <c r="CR199" s="369" t="str">
        <f ca="1">+IF(OFFSET('Sanitation Data'!$E$30,0,10*ROW('Sanitation Data'!E193))="","",OFFSET('Sanitation Data'!$E$30,0,10*ROW('Sanitation Data'!E193)))</f>
        <v/>
      </c>
      <c r="CS199" s="369" t="str">
        <f ca="1">+IF(OFFSET('Sanitation Data'!$E$31,0,10*ROW('Sanitation Data'!E193))="","",OFFSET('Sanitation Data'!$E$31,0,10*ROW('Sanitation Data'!E193)))</f>
        <v/>
      </c>
      <c r="CT199" s="369" t="str">
        <f ca="1">+IF(OFFSET('Sanitation Data'!$E$32,0,10*ROW('Sanitation Data'!E193))="","",OFFSET('Sanitation Data'!$E$32,0,10*ROW('Sanitation Data'!E193)))</f>
        <v/>
      </c>
      <c r="CU199" s="369" t="str">
        <f ca="1">+IF(OFFSET('Sanitation Data'!$F$28,0,10*ROW('Sanitation Data'!F193))="","",OFFSET('Sanitation Data'!$F$28,0,10*ROW('Sanitation Data'!F193)))</f>
        <v/>
      </c>
      <c r="CV199" s="369" t="str">
        <f ca="1">+IF(OFFSET('Sanitation Data'!$F$29,0,10*ROW('Sanitation Data'!F193))="","",OFFSET('Sanitation Data'!$F$29,0,10*ROW('Sanitation Data'!F193)))</f>
        <v/>
      </c>
      <c r="CW199" s="369" t="str">
        <f ca="1">+IF(OFFSET('Sanitation Data'!$F$30,0,10*ROW('Sanitation Data'!F193))="","",OFFSET('Sanitation Data'!$F$30,0,10*ROW('Sanitation Data'!F193)))</f>
        <v/>
      </c>
      <c r="CX199" s="369" t="str">
        <f ca="1">+IF(OFFSET('Sanitation Data'!$F$31,0,10*ROW('Sanitation Data'!F193))="","",OFFSET('Sanitation Data'!$F$31,0,10*ROW('Sanitation Data'!F193)))</f>
        <v/>
      </c>
      <c r="CY199" s="369" t="str">
        <f ca="1">+IF(OFFSET('Sanitation Data'!$F$32,0,10*ROW('Sanitation Data'!F193))="","",OFFSET('Sanitation Data'!$F$32,0,10*ROW('Sanitation Data'!F193)))</f>
        <v/>
      </c>
      <c r="CZ199" s="369" t="str">
        <f ca="1">+IF(OFFSET('Sanitation Data'!$G$28,0,10*ROW('Sanitation Data'!G193))="","",OFFSET('Sanitation Data'!$G$28,0,10*ROW('Sanitation Data'!G193)))</f>
        <v/>
      </c>
      <c r="DA199" s="369" t="str">
        <f ca="1">+IF(OFFSET('Sanitation Data'!$G$29,0,10*ROW('Sanitation Data'!G193))="","",OFFSET('Sanitation Data'!$G$29,0,10*ROW('Sanitation Data'!G193)))</f>
        <v/>
      </c>
      <c r="DB199" s="369" t="str">
        <f ca="1">+IF(OFFSET('Sanitation Data'!$G$30,0,10*ROW('Sanitation Data'!G193))="","",OFFSET('Sanitation Data'!$G$30,0,10*ROW('Sanitation Data'!G193)))</f>
        <v/>
      </c>
      <c r="DC199" s="369" t="str">
        <f ca="1">+IF(OFFSET('Sanitation Data'!$G$31,0,10*ROW('Sanitation Data'!G193))="","",OFFSET('Sanitation Data'!$G$31,0,10*ROW('Sanitation Data'!G193)))</f>
        <v/>
      </c>
      <c r="DD199" s="369" t="str">
        <f ca="1">+IF(OFFSET('Sanitation Data'!$G$32,0,10*ROW('Sanitation Data'!G193))="","",OFFSET('Sanitation Data'!$G$32,0,10*ROW('Sanitation Data'!G193)))</f>
        <v/>
      </c>
      <c r="DE199" s="369" t="str">
        <f ca="1">+IF(OFFSET('Sanitation Data'!$H$28,0,10*ROW('Sanitation Data'!H193))="","",OFFSET('Sanitation Data'!$H$28,0,10*ROW('Sanitation Data'!H193)))</f>
        <v/>
      </c>
      <c r="DF199" s="369" t="str">
        <f ca="1">+IF(OFFSET('Sanitation Data'!$H$29,0,10*ROW('Sanitation Data'!H193))="","",OFFSET('Sanitation Data'!$H$29,0,10*ROW('Sanitation Data'!H193)))</f>
        <v/>
      </c>
      <c r="DG199" s="369" t="str">
        <f ca="1">+IF(OFFSET('Sanitation Data'!$H$30,0,10*ROW('Sanitation Data'!H193))="","",OFFSET('Sanitation Data'!$H$30,0,10*ROW('Sanitation Data'!H193)))</f>
        <v/>
      </c>
      <c r="DH199" s="369" t="str">
        <f ca="1">+IF(OFFSET('Sanitation Data'!$H$31,0,10*ROW('Sanitation Data'!H193))="","",OFFSET('Sanitation Data'!$H$31,0,10*ROW('Sanitation Data'!H193)))</f>
        <v/>
      </c>
      <c r="DI199" s="369" t="str">
        <f ca="1">+IF(OFFSET('Sanitation Data'!$H$32,0,10*ROW('Sanitation Data'!H193))="","",OFFSET('Sanitation Data'!$H$32,0,10*ROW('Sanitation Data'!H193)))</f>
        <v/>
      </c>
      <c r="DJ199" s="369" t="str">
        <f ca="1">+IF(OFFSET('Sanitation Data'!$I$28,0,10*ROW('Sanitation Data'!I193))="","",OFFSET('Sanitation Data'!$I$28,0,10*ROW('Sanitation Data'!I193)))</f>
        <v/>
      </c>
      <c r="DK199" s="369" t="str">
        <f ca="1">+IF(OFFSET('Sanitation Data'!$I$29,0,10*ROW('Sanitation Data'!I193))="","",OFFSET('Sanitation Data'!$I$29,0,10*ROW('Sanitation Data'!I193)))</f>
        <v/>
      </c>
      <c r="DL199" s="369" t="str">
        <f ca="1">+IF(OFFSET('Sanitation Data'!$I$30,0,10*ROW('Sanitation Data'!I193))="","",OFFSET('Sanitation Data'!$I$30,0,10*ROW('Sanitation Data'!I193)))</f>
        <v/>
      </c>
      <c r="DM199" s="369" t="str">
        <f ca="1">+IF(OFFSET('Sanitation Data'!$I$31,0,10*ROW('Sanitation Data'!I193))="","",OFFSET('Sanitation Data'!$I$31,0,10*ROW('Sanitation Data'!I193)))</f>
        <v/>
      </c>
      <c r="DN199" s="369" t="str">
        <f ca="1">+IF(OFFSET('Sanitation Data'!$I$32,0,10*ROW('Sanitation Data'!I193))="","",OFFSET('Sanitation Data'!$I$32,0,10*ROW('Sanitation Data'!I193)))</f>
        <v/>
      </c>
      <c r="DO199" s="369" t="str">
        <f ca="1">+IF(OFFSET('Hygiene Data'!$D$11,0,10*ROW('Hygiene Data'!D193))="","",OFFSET('Hygiene Data'!$D$11,0,10*ROW('Hygiene Data'!D193)))</f>
        <v/>
      </c>
      <c r="DP199" s="369" t="str">
        <f ca="1">+IF(OFFSET('Hygiene Data'!$D$12,0,10*ROW('Hygiene Data'!D193))="","",OFFSET('Hygiene Data'!$D$12,0,10*ROW('Hygiene Data'!D193)))</f>
        <v/>
      </c>
      <c r="DQ199" s="369" t="str">
        <f ca="1">+IF(OFFSET('Hygiene Data'!$D$13,0,10*ROW('Hygiene Data'!D193))="","",OFFSET('Hygiene Data'!$D$13,0,10*ROW('Hygiene Data'!D193)))</f>
        <v/>
      </c>
      <c r="DR199" s="369" t="str">
        <f ca="1">+IF(OFFSET('Hygiene Data'!$E$11,0,10*ROW('Hygiene Data'!E193))="","",OFFSET('Hygiene Data'!$E$11,0,10*ROW('Hygiene Data'!E193)))</f>
        <v/>
      </c>
      <c r="DS199" s="369" t="str">
        <f ca="1">+IF(OFFSET('Hygiene Data'!$E$12,0,10*ROW('Hygiene Data'!E193))="","",OFFSET('Hygiene Data'!$E$12,0,10*ROW('Hygiene Data'!E193)))</f>
        <v/>
      </c>
      <c r="DT199" s="369" t="str">
        <f ca="1">+IF(OFFSET('Hygiene Data'!$E$13,0,10*ROW('Hygiene Data'!E193))="","",OFFSET('Hygiene Data'!$E$13,0,10*ROW('Hygiene Data'!E193)))</f>
        <v/>
      </c>
      <c r="DU199" s="369" t="str">
        <f ca="1">+IF(OFFSET('Hygiene Data'!$F$11,0,10*ROW('Hygiene Data'!F193))="","",OFFSET('Hygiene Data'!$F$11,0,10*ROW('Hygiene Data'!F193)))</f>
        <v/>
      </c>
      <c r="DV199" s="369" t="str">
        <f ca="1">+IF(OFFSET('Hygiene Data'!$F$12,0,10*ROW('Hygiene Data'!F193))="","",OFFSET('Hygiene Data'!$F$12,0,10*ROW('Hygiene Data'!F193)))</f>
        <v/>
      </c>
      <c r="DW199" s="369" t="str">
        <f ca="1">+IF(OFFSET('Hygiene Data'!$F$13,0,10*ROW('Hygiene Data'!F193))="","",OFFSET('Hygiene Data'!$F$13,0,10*ROW('Hygiene Data'!F193)))</f>
        <v/>
      </c>
      <c r="DX199" s="369" t="str">
        <f ca="1">+IF(OFFSET('Hygiene Data'!$G$11,0,10*ROW('Hygiene Data'!G193))="","",OFFSET('Hygiene Data'!$G$11,0,10*ROW('Hygiene Data'!G193)))</f>
        <v/>
      </c>
      <c r="DY199" s="369" t="str">
        <f ca="1">+IF(OFFSET('Hygiene Data'!$G$12,0,10*ROW('Hygiene Data'!G193))="","",OFFSET('Hygiene Data'!$G$12,0,10*ROW('Hygiene Data'!G193)))</f>
        <v/>
      </c>
      <c r="DZ199" s="369" t="str">
        <f ca="1">+IF(OFFSET('Hygiene Data'!$G$13,0,10*ROW('Hygiene Data'!G193))="","",OFFSET('Hygiene Data'!$G$13,0,10*ROW('Hygiene Data'!G193)))</f>
        <v/>
      </c>
      <c r="EA199" s="369" t="str">
        <f ca="1">+IF(OFFSET('Hygiene Data'!$H$11,0,10*ROW('Hygiene Data'!H193))="","",OFFSET('Hygiene Data'!$H$11,0,10*ROW('Hygiene Data'!H193)))</f>
        <v/>
      </c>
      <c r="EB199" s="369" t="str">
        <f ca="1">+IF(OFFSET('Hygiene Data'!$H$12,0,10*ROW('Hygiene Data'!H193))="","",OFFSET('Hygiene Data'!$H$12,0,10*ROW('Hygiene Data'!H193)))</f>
        <v/>
      </c>
      <c r="EC199" s="369" t="str">
        <f ca="1">+IF(OFFSET('Hygiene Data'!$H$13,0,10*ROW('Hygiene Data'!H193))="","",OFFSET('Hygiene Data'!$H$13,0,10*ROW('Hygiene Data'!H193)))</f>
        <v/>
      </c>
      <c r="ED199" s="369" t="str">
        <f ca="1">+IF(OFFSET('Hygiene Data'!$I$11,0,10*ROW('Hygiene Data'!I193))="","",OFFSET('Hygiene Data'!$I$11,0,10*ROW('Hygiene Data'!I193)))</f>
        <v/>
      </c>
      <c r="EE199" s="369" t="str">
        <f ca="1">+IF(OFFSET('Hygiene Data'!$I$12,0,10*ROW('Hygiene Data'!I193))="","",OFFSET('Hygiene Data'!$I$12,0,10*ROW('Hygiene Data'!I193)))</f>
        <v/>
      </c>
      <c r="EF199" s="369" t="str">
        <f ca="1">+IF(OFFSET('Hygiene Data'!$I$13,0,10*ROW('Hygiene Data'!I193))="","",OFFSET('Hygiene Data'!$I$13,0,10*ROW('Hygiene Data'!I193)))</f>
        <v/>
      </c>
    </row>
    <row r="200" spans="1:136" x14ac:dyDescent="0.25">
      <c r="A200" s="478" t="str">
        <f ca="1">+IF(OFFSET('Water Data'!$B$2,0,10*ROW('Water Data'!E194))="","",OFFSET('Water Data'!$B$2,0,10*ROW('Water Data'!E194)))</f>
        <v/>
      </c>
      <c r="B200" s="47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5" t="str">
        <f t="shared" ca="1" si="3"/>
        <v/>
      </c>
      <c r="D200" s="50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9" t="str">
        <f ca="1">+IF(OFFSET('Water Data'!$D$27,0,10*ROW('Water Data'!D194))="","",OFFSET('Water Data'!$D$27,0,10*ROW('Water Data'!D194)))</f>
        <v/>
      </c>
      <c r="BT200" s="369" t="str">
        <f ca="1">+IF(OFFSET('Water Data'!$D$28,0,10*ROW('Water Data'!D194))="","",OFFSET('Water Data'!$D$28,0,10*ROW('Water Data'!D194)))</f>
        <v/>
      </c>
      <c r="BU200" s="369" t="str">
        <f ca="1">+IF(OFFSET('Water Data'!$D$29,0,10*ROW('Water Data'!D194))="","",OFFSET('Water Data'!$D$29,0,10*ROW('Water Data'!D194)))</f>
        <v/>
      </c>
      <c r="BV200" s="369" t="str">
        <f ca="1">+IF(OFFSET('Water Data'!$E$27,0,10*ROW('Water Data'!E194))="","",OFFSET('Water Data'!$E$27,0,10*ROW('Water Data'!E194)))</f>
        <v/>
      </c>
      <c r="BW200" s="369" t="str">
        <f ca="1">+IF(OFFSET('Water Data'!$E$28,0,10*ROW('Water Data'!E194))="","",OFFSET('Water Data'!$E$28,0,10*ROW('Water Data'!E194)))</f>
        <v/>
      </c>
      <c r="BX200" s="369" t="str">
        <f ca="1">+IF(OFFSET('Water Data'!$E$29,0,10*ROW('Water Data'!E194))="","",OFFSET('Water Data'!$E$29,0,10*ROW('Water Data'!E194)))</f>
        <v/>
      </c>
      <c r="BY200" s="369" t="str">
        <f ca="1">+IF(OFFSET('Water Data'!$F$27,0,10*ROW('Water Data'!F194))="","",OFFSET('Water Data'!$F$27,0,10*ROW('Water Data'!F194)))</f>
        <v/>
      </c>
      <c r="BZ200" s="369" t="str">
        <f ca="1">+IF(OFFSET('Water Data'!$F$28,0,10*ROW('Water Data'!F194))="","",OFFSET('Water Data'!$F$28,0,10*ROW('Water Data'!F194)))</f>
        <v/>
      </c>
      <c r="CA200" s="369" t="str">
        <f ca="1">+IF(OFFSET('Water Data'!$F$29,0,10*ROW('Water Data'!F194))="","",OFFSET('Water Data'!$F$29,0,10*ROW('Water Data'!F194)))</f>
        <v/>
      </c>
      <c r="CB200" s="369" t="str">
        <f ca="1">+IF(OFFSET('Water Data'!$G$27,0,10*ROW('Water Data'!G194))="","",OFFSET('Water Data'!$G$27,0,10*ROW('Water Data'!G194)))</f>
        <v/>
      </c>
      <c r="CC200" s="369" t="str">
        <f ca="1">+IF(OFFSET('Water Data'!$G$28,0,10*ROW('Water Data'!G194))="","",OFFSET('Water Data'!$G$28,0,10*ROW('Water Data'!G194)))</f>
        <v/>
      </c>
      <c r="CD200" s="369" t="str">
        <f ca="1">+IF(OFFSET('Water Data'!$G$29,0,10*ROW('Water Data'!G194))="","",OFFSET('Water Data'!$G$29,0,10*ROW('Water Data'!G194)))</f>
        <v/>
      </c>
      <c r="CE200" s="369" t="str">
        <f ca="1">+IF(OFFSET('Water Data'!$H$27,0,10*ROW('Water Data'!H194))="","",OFFSET('Water Data'!$H$27,0,10*ROW('Water Data'!H194)))</f>
        <v/>
      </c>
      <c r="CF200" s="369" t="str">
        <f ca="1">+IF(OFFSET('Water Data'!$H$28,0,10*ROW('Water Data'!H194))="","",OFFSET('Water Data'!$H$28,0,10*ROW('Water Data'!H194)))</f>
        <v/>
      </c>
      <c r="CG200" s="369" t="str">
        <f ca="1">+IF(OFFSET('Water Data'!$H$29,0,10*ROW('Water Data'!H194))="","",OFFSET('Water Data'!$H$29,0,10*ROW('Water Data'!H194)))</f>
        <v/>
      </c>
      <c r="CH200" s="369" t="str">
        <f ca="1">+IF(OFFSET('Water Data'!$I$27,0,10*ROW('Water Data'!I194))="","",OFFSET('Water Data'!$I$27,0,10*ROW('Water Data'!I194)))</f>
        <v/>
      </c>
      <c r="CI200" s="369" t="str">
        <f ca="1">+IF(OFFSET('Water Data'!$I$28,0,10*ROW('Water Data'!I194))="","",OFFSET('Water Data'!$I$28,0,10*ROW('Water Data'!I194)))</f>
        <v/>
      </c>
      <c r="CJ200" s="369" t="str">
        <f ca="1">+IF(OFFSET('Water Data'!$I$29,0,10*ROW('Water Data'!I194))="","",OFFSET('Water Data'!$I$29,0,10*ROW('Water Data'!I194)))</f>
        <v/>
      </c>
      <c r="CK200" s="369" t="str">
        <f ca="1">+IF(OFFSET('Sanitation Data'!$D$28,0,10*ROW('Sanitation Data'!D194))="","",OFFSET('Sanitation Data'!$D$28,0,10*ROW('Sanitation Data'!D194)))</f>
        <v/>
      </c>
      <c r="CL200" s="369" t="str">
        <f ca="1">+IF(OFFSET('Sanitation Data'!$D$29,0,10*ROW('Sanitation Data'!D194))="","",OFFSET('Sanitation Data'!$D$29,0,10*ROW('Sanitation Data'!D194)))</f>
        <v/>
      </c>
      <c r="CM200" s="369" t="str">
        <f ca="1">+IF(OFFSET('Sanitation Data'!$D$30,0,10*ROW('Sanitation Data'!D194))="","",OFFSET('Sanitation Data'!$D$30,0,10*ROW('Sanitation Data'!D194)))</f>
        <v/>
      </c>
      <c r="CN200" s="369" t="str">
        <f ca="1">+IF(OFFSET('Sanitation Data'!$D$31,0,10*ROW('Sanitation Data'!D194))="","",OFFSET('Sanitation Data'!$D$31,0,10*ROW('Sanitation Data'!D194)))</f>
        <v/>
      </c>
      <c r="CO200" s="369" t="str">
        <f ca="1">+IF(OFFSET('Sanitation Data'!$D$32,0,10*ROW('Sanitation Data'!D194))="","",OFFSET('Sanitation Data'!$D$32,0,10*ROW('Sanitation Data'!D194)))</f>
        <v/>
      </c>
      <c r="CP200" s="369" t="str">
        <f ca="1">+IF(OFFSET('Sanitation Data'!$E$28,0,10*ROW('Sanitation Data'!E194))="","",OFFSET('Sanitation Data'!$E$28,0,10*ROW('Sanitation Data'!E194)))</f>
        <v/>
      </c>
      <c r="CQ200" s="369" t="str">
        <f ca="1">+IF(OFFSET('Sanitation Data'!$E$29,0,10*ROW('Sanitation Data'!E194))="","",OFFSET('Sanitation Data'!$E$29,0,10*ROW('Sanitation Data'!E194)))</f>
        <v/>
      </c>
      <c r="CR200" s="369" t="str">
        <f ca="1">+IF(OFFSET('Sanitation Data'!$E$30,0,10*ROW('Sanitation Data'!E194))="","",OFFSET('Sanitation Data'!$E$30,0,10*ROW('Sanitation Data'!E194)))</f>
        <v/>
      </c>
      <c r="CS200" s="369" t="str">
        <f ca="1">+IF(OFFSET('Sanitation Data'!$E$31,0,10*ROW('Sanitation Data'!E194))="","",OFFSET('Sanitation Data'!$E$31,0,10*ROW('Sanitation Data'!E194)))</f>
        <v/>
      </c>
      <c r="CT200" s="369" t="str">
        <f ca="1">+IF(OFFSET('Sanitation Data'!$E$32,0,10*ROW('Sanitation Data'!E194))="","",OFFSET('Sanitation Data'!$E$32,0,10*ROW('Sanitation Data'!E194)))</f>
        <v/>
      </c>
      <c r="CU200" s="369" t="str">
        <f ca="1">+IF(OFFSET('Sanitation Data'!$F$28,0,10*ROW('Sanitation Data'!F194))="","",OFFSET('Sanitation Data'!$F$28,0,10*ROW('Sanitation Data'!F194)))</f>
        <v/>
      </c>
      <c r="CV200" s="369" t="str">
        <f ca="1">+IF(OFFSET('Sanitation Data'!$F$29,0,10*ROW('Sanitation Data'!F194))="","",OFFSET('Sanitation Data'!$F$29,0,10*ROW('Sanitation Data'!F194)))</f>
        <v/>
      </c>
      <c r="CW200" s="369" t="str">
        <f ca="1">+IF(OFFSET('Sanitation Data'!$F$30,0,10*ROW('Sanitation Data'!F194))="","",OFFSET('Sanitation Data'!$F$30,0,10*ROW('Sanitation Data'!F194)))</f>
        <v/>
      </c>
      <c r="CX200" s="369" t="str">
        <f ca="1">+IF(OFFSET('Sanitation Data'!$F$31,0,10*ROW('Sanitation Data'!F194))="","",OFFSET('Sanitation Data'!$F$31,0,10*ROW('Sanitation Data'!F194)))</f>
        <v/>
      </c>
      <c r="CY200" s="369" t="str">
        <f ca="1">+IF(OFFSET('Sanitation Data'!$F$32,0,10*ROW('Sanitation Data'!F194))="","",OFFSET('Sanitation Data'!$F$32,0,10*ROW('Sanitation Data'!F194)))</f>
        <v/>
      </c>
      <c r="CZ200" s="369" t="str">
        <f ca="1">+IF(OFFSET('Sanitation Data'!$G$28,0,10*ROW('Sanitation Data'!G194))="","",OFFSET('Sanitation Data'!$G$28,0,10*ROW('Sanitation Data'!G194)))</f>
        <v/>
      </c>
      <c r="DA200" s="369" t="str">
        <f ca="1">+IF(OFFSET('Sanitation Data'!$G$29,0,10*ROW('Sanitation Data'!G194))="","",OFFSET('Sanitation Data'!$G$29,0,10*ROW('Sanitation Data'!G194)))</f>
        <v/>
      </c>
      <c r="DB200" s="369" t="str">
        <f ca="1">+IF(OFFSET('Sanitation Data'!$G$30,0,10*ROW('Sanitation Data'!G194))="","",OFFSET('Sanitation Data'!$G$30,0,10*ROW('Sanitation Data'!G194)))</f>
        <v/>
      </c>
      <c r="DC200" s="369" t="str">
        <f ca="1">+IF(OFFSET('Sanitation Data'!$G$31,0,10*ROW('Sanitation Data'!G194))="","",OFFSET('Sanitation Data'!$G$31,0,10*ROW('Sanitation Data'!G194)))</f>
        <v/>
      </c>
      <c r="DD200" s="369" t="str">
        <f ca="1">+IF(OFFSET('Sanitation Data'!$G$32,0,10*ROW('Sanitation Data'!G194))="","",OFFSET('Sanitation Data'!$G$32,0,10*ROW('Sanitation Data'!G194)))</f>
        <v/>
      </c>
      <c r="DE200" s="369" t="str">
        <f ca="1">+IF(OFFSET('Sanitation Data'!$H$28,0,10*ROW('Sanitation Data'!H194))="","",OFFSET('Sanitation Data'!$H$28,0,10*ROW('Sanitation Data'!H194)))</f>
        <v/>
      </c>
      <c r="DF200" s="369" t="str">
        <f ca="1">+IF(OFFSET('Sanitation Data'!$H$29,0,10*ROW('Sanitation Data'!H194))="","",OFFSET('Sanitation Data'!$H$29,0,10*ROW('Sanitation Data'!H194)))</f>
        <v/>
      </c>
      <c r="DG200" s="369" t="str">
        <f ca="1">+IF(OFFSET('Sanitation Data'!$H$30,0,10*ROW('Sanitation Data'!H194))="","",OFFSET('Sanitation Data'!$H$30,0,10*ROW('Sanitation Data'!H194)))</f>
        <v/>
      </c>
      <c r="DH200" s="369" t="str">
        <f ca="1">+IF(OFFSET('Sanitation Data'!$H$31,0,10*ROW('Sanitation Data'!H194))="","",OFFSET('Sanitation Data'!$H$31,0,10*ROW('Sanitation Data'!H194)))</f>
        <v/>
      </c>
      <c r="DI200" s="369" t="str">
        <f ca="1">+IF(OFFSET('Sanitation Data'!$H$32,0,10*ROW('Sanitation Data'!H194))="","",OFFSET('Sanitation Data'!$H$32,0,10*ROW('Sanitation Data'!H194)))</f>
        <v/>
      </c>
      <c r="DJ200" s="369" t="str">
        <f ca="1">+IF(OFFSET('Sanitation Data'!$I$28,0,10*ROW('Sanitation Data'!I194))="","",OFFSET('Sanitation Data'!$I$28,0,10*ROW('Sanitation Data'!I194)))</f>
        <v/>
      </c>
      <c r="DK200" s="369" t="str">
        <f ca="1">+IF(OFFSET('Sanitation Data'!$I$29,0,10*ROW('Sanitation Data'!I194))="","",OFFSET('Sanitation Data'!$I$29,0,10*ROW('Sanitation Data'!I194)))</f>
        <v/>
      </c>
      <c r="DL200" s="369" t="str">
        <f ca="1">+IF(OFFSET('Sanitation Data'!$I$30,0,10*ROW('Sanitation Data'!I194))="","",OFFSET('Sanitation Data'!$I$30,0,10*ROW('Sanitation Data'!I194)))</f>
        <v/>
      </c>
      <c r="DM200" s="369" t="str">
        <f ca="1">+IF(OFFSET('Sanitation Data'!$I$31,0,10*ROW('Sanitation Data'!I194))="","",OFFSET('Sanitation Data'!$I$31,0,10*ROW('Sanitation Data'!I194)))</f>
        <v/>
      </c>
      <c r="DN200" s="369" t="str">
        <f ca="1">+IF(OFFSET('Sanitation Data'!$I$32,0,10*ROW('Sanitation Data'!I194))="","",OFFSET('Sanitation Data'!$I$32,0,10*ROW('Sanitation Data'!I194)))</f>
        <v/>
      </c>
      <c r="DO200" s="369" t="str">
        <f ca="1">+IF(OFFSET('Hygiene Data'!$D$11,0,10*ROW('Hygiene Data'!D194))="","",OFFSET('Hygiene Data'!$D$11,0,10*ROW('Hygiene Data'!D194)))</f>
        <v/>
      </c>
      <c r="DP200" s="369" t="str">
        <f ca="1">+IF(OFFSET('Hygiene Data'!$D$12,0,10*ROW('Hygiene Data'!D194))="","",OFFSET('Hygiene Data'!$D$12,0,10*ROW('Hygiene Data'!D194)))</f>
        <v/>
      </c>
      <c r="DQ200" s="369" t="str">
        <f ca="1">+IF(OFFSET('Hygiene Data'!$D$13,0,10*ROW('Hygiene Data'!D194))="","",OFFSET('Hygiene Data'!$D$13,0,10*ROW('Hygiene Data'!D194)))</f>
        <v/>
      </c>
      <c r="DR200" s="369" t="str">
        <f ca="1">+IF(OFFSET('Hygiene Data'!$E$11,0,10*ROW('Hygiene Data'!E194))="","",OFFSET('Hygiene Data'!$E$11,0,10*ROW('Hygiene Data'!E194)))</f>
        <v/>
      </c>
      <c r="DS200" s="369" t="str">
        <f ca="1">+IF(OFFSET('Hygiene Data'!$E$12,0,10*ROW('Hygiene Data'!E194))="","",OFFSET('Hygiene Data'!$E$12,0,10*ROW('Hygiene Data'!E194)))</f>
        <v/>
      </c>
      <c r="DT200" s="369" t="str">
        <f ca="1">+IF(OFFSET('Hygiene Data'!$E$13,0,10*ROW('Hygiene Data'!E194))="","",OFFSET('Hygiene Data'!$E$13,0,10*ROW('Hygiene Data'!E194)))</f>
        <v/>
      </c>
      <c r="DU200" s="369" t="str">
        <f ca="1">+IF(OFFSET('Hygiene Data'!$F$11,0,10*ROW('Hygiene Data'!F194))="","",OFFSET('Hygiene Data'!$F$11,0,10*ROW('Hygiene Data'!F194)))</f>
        <v/>
      </c>
      <c r="DV200" s="369" t="str">
        <f ca="1">+IF(OFFSET('Hygiene Data'!$F$12,0,10*ROW('Hygiene Data'!F194))="","",OFFSET('Hygiene Data'!$F$12,0,10*ROW('Hygiene Data'!F194)))</f>
        <v/>
      </c>
      <c r="DW200" s="369" t="str">
        <f ca="1">+IF(OFFSET('Hygiene Data'!$F$13,0,10*ROW('Hygiene Data'!F194))="","",OFFSET('Hygiene Data'!$F$13,0,10*ROW('Hygiene Data'!F194)))</f>
        <v/>
      </c>
      <c r="DX200" s="369" t="str">
        <f ca="1">+IF(OFFSET('Hygiene Data'!$G$11,0,10*ROW('Hygiene Data'!G194))="","",OFFSET('Hygiene Data'!$G$11,0,10*ROW('Hygiene Data'!G194)))</f>
        <v/>
      </c>
      <c r="DY200" s="369" t="str">
        <f ca="1">+IF(OFFSET('Hygiene Data'!$G$12,0,10*ROW('Hygiene Data'!G194))="","",OFFSET('Hygiene Data'!$G$12,0,10*ROW('Hygiene Data'!G194)))</f>
        <v/>
      </c>
      <c r="DZ200" s="369" t="str">
        <f ca="1">+IF(OFFSET('Hygiene Data'!$G$13,0,10*ROW('Hygiene Data'!G194))="","",OFFSET('Hygiene Data'!$G$13,0,10*ROW('Hygiene Data'!G194)))</f>
        <v/>
      </c>
      <c r="EA200" s="369" t="str">
        <f ca="1">+IF(OFFSET('Hygiene Data'!$H$11,0,10*ROW('Hygiene Data'!H194))="","",OFFSET('Hygiene Data'!$H$11,0,10*ROW('Hygiene Data'!H194)))</f>
        <v/>
      </c>
      <c r="EB200" s="369" t="str">
        <f ca="1">+IF(OFFSET('Hygiene Data'!$H$12,0,10*ROW('Hygiene Data'!H194))="","",OFFSET('Hygiene Data'!$H$12,0,10*ROW('Hygiene Data'!H194)))</f>
        <v/>
      </c>
      <c r="EC200" s="369" t="str">
        <f ca="1">+IF(OFFSET('Hygiene Data'!$H$13,0,10*ROW('Hygiene Data'!H194))="","",OFFSET('Hygiene Data'!$H$13,0,10*ROW('Hygiene Data'!H194)))</f>
        <v/>
      </c>
      <c r="ED200" s="369" t="str">
        <f ca="1">+IF(OFFSET('Hygiene Data'!$I$11,0,10*ROW('Hygiene Data'!I194))="","",OFFSET('Hygiene Data'!$I$11,0,10*ROW('Hygiene Data'!I194)))</f>
        <v/>
      </c>
      <c r="EE200" s="369" t="str">
        <f ca="1">+IF(OFFSET('Hygiene Data'!$I$12,0,10*ROW('Hygiene Data'!I194))="","",OFFSET('Hygiene Data'!$I$12,0,10*ROW('Hygiene Data'!I194)))</f>
        <v/>
      </c>
      <c r="EF200" s="369" t="str">
        <f ca="1">+IF(OFFSET('Hygiene Data'!$I$13,0,10*ROW('Hygiene Data'!I194))="","",OFFSET('Hygiene Data'!$I$13,0,10*ROW('Hygiene Data'!I194)))</f>
        <v/>
      </c>
    </row>
    <row r="201" spans="1:136" x14ac:dyDescent="0.25">
      <c r="A201" s="478" t="str">
        <f ca="1">+IF(OFFSET('Water Data'!$B$2,0,10*ROW('Water Data'!E195))="","",OFFSET('Water Data'!$B$2,0,10*ROW('Water Data'!E195)))</f>
        <v/>
      </c>
      <c r="B201" s="47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5" t="str">
        <f t="shared" ca="1" si="3"/>
        <v/>
      </c>
      <c r="D201" s="50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9" t="str">
        <f ca="1">+IF(OFFSET('Water Data'!$D$27,0,10*ROW('Water Data'!D195))="","",OFFSET('Water Data'!$D$27,0,10*ROW('Water Data'!D195)))</f>
        <v/>
      </c>
      <c r="BT201" s="369" t="str">
        <f ca="1">+IF(OFFSET('Water Data'!$D$28,0,10*ROW('Water Data'!D195))="","",OFFSET('Water Data'!$D$28,0,10*ROW('Water Data'!D195)))</f>
        <v/>
      </c>
      <c r="BU201" s="369" t="str">
        <f ca="1">+IF(OFFSET('Water Data'!$D$29,0,10*ROW('Water Data'!D195))="","",OFFSET('Water Data'!$D$29,0,10*ROW('Water Data'!D195)))</f>
        <v/>
      </c>
      <c r="BV201" s="369" t="str">
        <f ca="1">+IF(OFFSET('Water Data'!$E$27,0,10*ROW('Water Data'!E195))="","",OFFSET('Water Data'!$E$27,0,10*ROW('Water Data'!E195)))</f>
        <v/>
      </c>
      <c r="BW201" s="369" t="str">
        <f ca="1">+IF(OFFSET('Water Data'!$E$28,0,10*ROW('Water Data'!E195))="","",OFFSET('Water Data'!$E$28,0,10*ROW('Water Data'!E195)))</f>
        <v/>
      </c>
      <c r="BX201" s="369" t="str">
        <f ca="1">+IF(OFFSET('Water Data'!$E$29,0,10*ROW('Water Data'!E195))="","",OFFSET('Water Data'!$E$29,0,10*ROW('Water Data'!E195)))</f>
        <v/>
      </c>
      <c r="BY201" s="369" t="str">
        <f ca="1">+IF(OFFSET('Water Data'!$F$27,0,10*ROW('Water Data'!F195))="","",OFFSET('Water Data'!$F$27,0,10*ROW('Water Data'!F195)))</f>
        <v/>
      </c>
      <c r="BZ201" s="369" t="str">
        <f ca="1">+IF(OFFSET('Water Data'!$F$28,0,10*ROW('Water Data'!F195))="","",OFFSET('Water Data'!$F$28,0,10*ROW('Water Data'!F195)))</f>
        <v/>
      </c>
      <c r="CA201" s="369" t="str">
        <f ca="1">+IF(OFFSET('Water Data'!$F$29,0,10*ROW('Water Data'!F195))="","",OFFSET('Water Data'!$F$29,0,10*ROW('Water Data'!F195)))</f>
        <v/>
      </c>
      <c r="CB201" s="369" t="str">
        <f ca="1">+IF(OFFSET('Water Data'!$G$27,0,10*ROW('Water Data'!G195))="","",OFFSET('Water Data'!$G$27,0,10*ROW('Water Data'!G195)))</f>
        <v/>
      </c>
      <c r="CC201" s="369" t="str">
        <f ca="1">+IF(OFFSET('Water Data'!$G$28,0,10*ROW('Water Data'!G195))="","",OFFSET('Water Data'!$G$28,0,10*ROW('Water Data'!G195)))</f>
        <v/>
      </c>
      <c r="CD201" s="369" t="str">
        <f ca="1">+IF(OFFSET('Water Data'!$G$29,0,10*ROW('Water Data'!G195))="","",OFFSET('Water Data'!$G$29,0,10*ROW('Water Data'!G195)))</f>
        <v/>
      </c>
      <c r="CE201" s="369" t="str">
        <f ca="1">+IF(OFFSET('Water Data'!$H$27,0,10*ROW('Water Data'!H195))="","",OFFSET('Water Data'!$H$27,0,10*ROW('Water Data'!H195)))</f>
        <v/>
      </c>
      <c r="CF201" s="369" t="str">
        <f ca="1">+IF(OFFSET('Water Data'!$H$28,0,10*ROW('Water Data'!H195))="","",OFFSET('Water Data'!$H$28,0,10*ROW('Water Data'!H195)))</f>
        <v/>
      </c>
      <c r="CG201" s="369" t="str">
        <f ca="1">+IF(OFFSET('Water Data'!$H$29,0,10*ROW('Water Data'!H195))="","",OFFSET('Water Data'!$H$29,0,10*ROW('Water Data'!H195)))</f>
        <v/>
      </c>
      <c r="CH201" s="369" t="str">
        <f ca="1">+IF(OFFSET('Water Data'!$I$27,0,10*ROW('Water Data'!I195))="","",OFFSET('Water Data'!$I$27,0,10*ROW('Water Data'!I195)))</f>
        <v/>
      </c>
      <c r="CI201" s="369" t="str">
        <f ca="1">+IF(OFFSET('Water Data'!$I$28,0,10*ROW('Water Data'!I195))="","",OFFSET('Water Data'!$I$28,0,10*ROW('Water Data'!I195)))</f>
        <v/>
      </c>
      <c r="CJ201" s="369" t="str">
        <f ca="1">+IF(OFFSET('Water Data'!$I$29,0,10*ROW('Water Data'!I195))="","",OFFSET('Water Data'!$I$29,0,10*ROW('Water Data'!I195)))</f>
        <v/>
      </c>
      <c r="CK201" s="369" t="str">
        <f ca="1">+IF(OFFSET('Sanitation Data'!$D$28,0,10*ROW('Sanitation Data'!D195))="","",OFFSET('Sanitation Data'!$D$28,0,10*ROW('Sanitation Data'!D195)))</f>
        <v/>
      </c>
      <c r="CL201" s="369" t="str">
        <f ca="1">+IF(OFFSET('Sanitation Data'!$D$29,0,10*ROW('Sanitation Data'!D195))="","",OFFSET('Sanitation Data'!$D$29,0,10*ROW('Sanitation Data'!D195)))</f>
        <v/>
      </c>
      <c r="CM201" s="369" t="str">
        <f ca="1">+IF(OFFSET('Sanitation Data'!$D$30,0,10*ROW('Sanitation Data'!D195))="","",OFFSET('Sanitation Data'!$D$30,0,10*ROW('Sanitation Data'!D195)))</f>
        <v/>
      </c>
      <c r="CN201" s="369" t="str">
        <f ca="1">+IF(OFFSET('Sanitation Data'!$D$31,0,10*ROW('Sanitation Data'!D195))="","",OFFSET('Sanitation Data'!$D$31,0,10*ROW('Sanitation Data'!D195)))</f>
        <v/>
      </c>
      <c r="CO201" s="369" t="str">
        <f ca="1">+IF(OFFSET('Sanitation Data'!$D$32,0,10*ROW('Sanitation Data'!D195))="","",OFFSET('Sanitation Data'!$D$32,0,10*ROW('Sanitation Data'!D195)))</f>
        <v/>
      </c>
      <c r="CP201" s="369" t="str">
        <f ca="1">+IF(OFFSET('Sanitation Data'!$E$28,0,10*ROW('Sanitation Data'!E195))="","",OFFSET('Sanitation Data'!$E$28,0,10*ROW('Sanitation Data'!E195)))</f>
        <v/>
      </c>
      <c r="CQ201" s="369" t="str">
        <f ca="1">+IF(OFFSET('Sanitation Data'!$E$29,0,10*ROW('Sanitation Data'!E195))="","",OFFSET('Sanitation Data'!$E$29,0,10*ROW('Sanitation Data'!E195)))</f>
        <v/>
      </c>
      <c r="CR201" s="369" t="str">
        <f ca="1">+IF(OFFSET('Sanitation Data'!$E$30,0,10*ROW('Sanitation Data'!E195))="","",OFFSET('Sanitation Data'!$E$30,0,10*ROW('Sanitation Data'!E195)))</f>
        <v/>
      </c>
      <c r="CS201" s="369" t="str">
        <f ca="1">+IF(OFFSET('Sanitation Data'!$E$31,0,10*ROW('Sanitation Data'!E195))="","",OFFSET('Sanitation Data'!$E$31,0,10*ROW('Sanitation Data'!E195)))</f>
        <v/>
      </c>
      <c r="CT201" s="369" t="str">
        <f ca="1">+IF(OFFSET('Sanitation Data'!$E$32,0,10*ROW('Sanitation Data'!E195))="","",OFFSET('Sanitation Data'!$E$32,0,10*ROW('Sanitation Data'!E195)))</f>
        <v/>
      </c>
      <c r="CU201" s="369" t="str">
        <f ca="1">+IF(OFFSET('Sanitation Data'!$F$28,0,10*ROW('Sanitation Data'!F195))="","",OFFSET('Sanitation Data'!$F$28,0,10*ROW('Sanitation Data'!F195)))</f>
        <v/>
      </c>
      <c r="CV201" s="369" t="str">
        <f ca="1">+IF(OFFSET('Sanitation Data'!$F$29,0,10*ROW('Sanitation Data'!F195))="","",OFFSET('Sanitation Data'!$F$29,0,10*ROW('Sanitation Data'!F195)))</f>
        <v/>
      </c>
      <c r="CW201" s="369" t="str">
        <f ca="1">+IF(OFFSET('Sanitation Data'!$F$30,0,10*ROW('Sanitation Data'!F195))="","",OFFSET('Sanitation Data'!$F$30,0,10*ROW('Sanitation Data'!F195)))</f>
        <v/>
      </c>
      <c r="CX201" s="369" t="str">
        <f ca="1">+IF(OFFSET('Sanitation Data'!$F$31,0,10*ROW('Sanitation Data'!F195))="","",OFFSET('Sanitation Data'!$F$31,0,10*ROW('Sanitation Data'!F195)))</f>
        <v/>
      </c>
      <c r="CY201" s="369" t="str">
        <f ca="1">+IF(OFFSET('Sanitation Data'!$F$32,0,10*ROW('Sanitation Data'!F195))="","",OFFSET('Sanitation Data'!$F$32,0,10*ROW('Sanitation Data'!F195)))</f>
        <v/>
      </c>
      <c r="CZ201" s="369" t="str">
        <f ca="1">+IF(OFFSET('Sanitation Data'!$G$28,0,10*ROW('Sanitation Data'!G195))="","",OFFSET('Sanitation Data'!$G$28,0,10*ROW('Sanitation Data'!G195)))</f>
        <v/>
      </c>
      <c r="DA201" s="369" t="str">
        <f ca="1">+IF(OFFSET('Sanitation Data'!$G$29,0,10*ROW('Sanitation Data'!G195))="","",OFFSET('Sanitation Data'!$G$29,0,10*ROW('Sanitation Data'!G195)))</f>
        <v/>
      </c>
      <c r="DB201" s="369" t="str">
        <f ca="1">+IF(OFFSET('Sanitation Data'!$G$30,0,10*ROW('Sanitation Data'!G195))="","",OFFSET('Sanitation Data'!$G$30,0,10*ROW('Sanitation Data'!G195)))</f>
        <v/>
      </c>
      <c r="DC201" s="369" t="str">
        <f ca="1">+IF(OFFSET('Sanitation Data'!$G$31,0,10*ROW('Sanitation Data'!G195))="","",OFFSET('Sanitation Data'!$G$31,0,10*ROW('Sanitation Data'!G195)))</f>
        <v/>
      </c>
      <c r="DD201" s="369" t="str">
        <f ca="1">+IF(OFFSET('Sanitation Data'!$G$32,0,10*ROW('Sanitation Data'!G195))="","",OFFSET('Sanitation Data'!$G$32,0,10*ROW('Sanitation Data'!G195)))</f>
        <v/>
      </c>
      <c r="DE201" s="369" t="str">
        <f ca="1">+IF(OFFSET('Sanitation Data'!$H$28,0,10*ROW('Sanitation Data'!H195))="","",OFFSET('Sanitation Data'!$H$28,0,10*ROW('Sanitation Data'!H195)))</f>
        <v/>
      </c>
      <c r="DF201" s="369" t="str">
        <f ca="1">+IF(OFFSET('Sanitation Data'!$H$29,0,10*ROW('Sanitation Data'!H195))="","",OFFSET('Sanitation Data'!$H$29,0,10*ROW('Sanitation Data'!H195)))</f>
        <v/>
      </c>
      <c r="DG201" s="369" t="str">
        <f ca="1">+IF(OFFSET('Sanitation Data'!$H$30,0,10*ROW('Sanitation Data'!H195))="","",OFFSET('Sanitation Data'!$H$30,0,10*ROW('Sanitation Data'!H195)))</f>
        <v/>
      </c>
      <c r="DH201" s="369" t="str">
        <f ca="1">+IF(OFFSET('Sanitation Data'!$H$31,0,10*ROW('Sanitation Data'!H195))="","",OFFSET('Sanitation Data'!$H$31,0,10*ROW('Sanitation Data'!H195)))</f>
        <v/>
      </c>
      <c r="DI201" s="369" t="str">
        <f ca="1">+IF(OFFSET('Sanitation Data'!$H$32,0,10*ROW('Sanitation Data'!H195))="","",OFFSET('Sanitation Data'!$H$32,0,10*ROW('Sanitation Data'!H195)))</f>
        <v/>
      </c>
      <c r="DJ201" s="369" t="str">
        <f ca="1">+IF(OFFSET('Sanitation Data'!$I$28,0,10*ROW('Sanitation Data'!I195))="","",OFFSET('Sanitation Data'!$I$28,0,10*ROW('Sanitation Data'!I195)))</f>
        <v/>
      </c>
      <c r="DK201" s="369" t="str">
        <f ca="1">+IF(OFFSET('Sanitation Data'!$I$29,0,10*ROW('Sanitation Data'!I195))="","",OFFSET('Sanitation Data'!$I$29,0,10*ROW('Sanitation Data'!I195)))</f>
        <v/>
      </c>
      <c r="DL201" s="369" t="str">
        <f ca="1">+IF(OFFSET('Sanitation Data'!$I$30,0,10*ROW('Sanitation Data'!I195))="","",OFFSET('Sanitation Data'!$I$30,0,10*ROW('Sanitation Data'!I195)))</f>
        <v/>
      </c>
      <c r="DM201" s="369" t="str">
        <f ca="1">+IF(OFFSET('Sanitation Data'!$I$31,0,10*ROW('Sanitation Data'!I195))="","",OFFSET('Sanitation Data'!$I$31,0,10*ROW('Sanitation Data'!I195)))</f>
        <v/>
      </c>
      <c r="DN201" s="369" t="str">
        <f ca="1">+IF(OFFSET('Sanitation Data'!$I$32,0,10*ROW('Sanitation Data'!I195))="","",OFFSET('Sanitation Data'!$I$32,0,10*ROW('Sanitation Data'!I195)))</f>
        <v/>
      </c>
      <c r="DO201" s="369" t="str">
        <f ca="1">+IF(OFFSET('Hygiene Data'!$D$11,0,10*ROW('Hygiene Data'!D195))="","",OFFSET('Hygiene Data'!$D$11,0,10*ROW('Hygiene Data'!D195)))</f>
        <v/>
      </c>
      <c r="DP201" s="369" t="str">
        <f ca="1">+IF(OFFSET('Hygiene Data'!$D$12,0,10*ROW('Hygiene Data'!D195))="","",OFFSET('Hygiene Data'!$D$12,0,10*ROW('Hygiene Data'!D195)))</f>
        <v/>
      </c>
      <c r="DQ201" s="369" t="str">
        <f ca="1">+IF(OFFSET('Hygiene Data'!$D$13,0,10*ROW('Hygiene Data'!D195))="","",OFFSET('Hygiene Data'!$D$13,0,10*ROW('Hygiene Data'!D195)))</f>
        <v/>
      </c>
      <c r="DR201" s="369" t="str">
        <f ca="1">+IF(OFFSET('Hygiene Data'!$E$11,0,10*ROW('Hygiene Data'!E195))="","",OFFSET('Hygiene Data'!$E$11,0,10*ROW('Hygiene Data'!E195)))</f>
        <v/>
      </c>
      <c r="DS201" s="369" t="str">
        <f ca="1">+IF(OFFSET('Hygiene Data'!$E$12,0,10*ROW('Hygiene Data'!E195))="","",OFFSET('Hygiene Data'!$E$12,0,10*ROW('Hygiene Data'!E195)))</f>
        <v/>
      </c>
      <c r="DT201" s="369" t="str">
        <f ca="1">+IF(OFFSET('Hygiene Data'!$E$13,0,10*ROW('Hygiene Data'!E195))="","",OFFSET('Hygiene Data'!$E$13,0,10*ROW('Hygiene Data'!E195)))</f>
        <v/>
      </c>
      <c r="DU201" s="369" t="str">
        <f ca="1">+IF(OFFSET('Hygiene Data'!$F$11,0,10*ROW('Hygiene Data'!F195))="","",OFFSET('Hygiene Data'!$F$11,0,10*ROW('Hygiene Data'!F195)))</f>
        <v/>
      </c>
      <c r="DV201" s="369" t="str">
        <f ca="1">+IF(OFFSET('Hygiene Data'!$F$12,0,10*ROW('Hygiene Data'!F195))="","",OFFSET('Hygiene Data'!$F$12,0,10*ROW('Hygiene Data'!F195)))</f>
        <v/>
      </c>
      <c r="DW201" s="369" t="str">
        <f ca="1">+IF(OFFSET('Hygiene Data'!$F$13,0,10*ROW('Hygiene Data'!F195))="","",OFFSET('Hygiene Data'!$F$13,0,10*ROW('Hygiene Data'!F195)))</f>
        <v/>
      </c>
      <c r="DX201" s="369" t="str">
        <f ca="1">+IF(OFFSET('Hygiene Data'!$G$11,0,10*ROW('Hygiene Data'!G195))="","",OFFSET('Hygiene Data'!$G$11,0,10*ROW('Hygiene Data'!G195)))</f>
        <v/>
      </c>
      <c r="DY201" s="369" t="str">
        <f ca="1">+IF(OFFSET('Hygiene Data'!$G$12,0,10*ROW('Hygiene Data'!G195))="","",OFFSET('Hygiene Data'!$G$12,0,10*ROW('Hygiene Data'!G195)))</f>
        <v/>
      </c>
      <c r="DZ201" s="369" t="str">
        <f ca="1">+IF(OFFSET('Hygiene Data'!$G$13,0,10*ROW('Hygiene Data'!G195))="","",OFFSET('Hygiene Data'!$G$13,0,10*ROW('Hygiene Data'!G195)))</f>
        <v/>
      </c>
      <c r="EA201" s="369" t="str">
        <f ca="1">+IF(OFFSET('Hygiene Data'!$H$11,0,10*ROW('Hygiene Data'!H195))="","",OFFSET('Hygiene Data'!$H$11,0,10*ROW('Hygiene Data'!H195)))</f>
        <v/>
      </c>
      <c r="EB201" s="369" t="str">
        <f ca="1">+IF(OFFSET('Hygiene Data'!$H$12,0,10*ROW('Hygiene Data'!H195))="","",OFFSET('Hygiene Data'!$H$12,0,10*ROW('Hygiene Data'!H195)))</f>
        <v/>
      </c>
      <c r="EC201" s="369" t="str">
        <f ca="1">+IF(OFFSET('Hygiene Data'!$H$13,0,10*ROW('Hygiene Data'!H195))="","",OFFSET('Hygiene Data'!$H$13,0,10*ROW('Hygiene Data'!H195)))</f>
        <v/>
      </c>
      <c r="ED201" s="369" t="str">
        <f ca="1">+IF(OFFSET('Hygiene Data'!$I$11,0,10*ROW('Hygiene Data'!I195))="","",OFFSET('Hygiene Data'!$I$11,0,10*ROW('Hygiene Data'!I195)))</f>
        <v/>
      </c>
      <c r="EE201" s="369" t="str">
        <f ca="1">+IF(OFFSET('Hygiene Data'!$I$12,0,10*ROW('Hygiene Data'!I195))="","",OFFSET('Hygiene Data'!$I$12,0,10*ROW('Hygiene Data'!I195)))</f>
        <v/>
      </c>
      <c r="EF201" s="369" t="str">
        <f ca="1">+IF(OFFSET('Hygiene Data'!$I$13,0,10*ROW('Hygiene Data'!I195))="","",OFFSET('Hygiene Data'!$I$13,0,10*ROW('Hygiene Data'!I195)))</f>
        <v/>
      </c>
    </row>
    <row r="202" spans="1:136" x14ac:dyDescent="0.25">
      <c r="A202" s="478" t="str">
        <f ca="1">+IF(OFFSET('Water Data'!$B$2,0,10*ROW('Water Data'!E196))="","",OFFSET('Water Data'!$B$2,0,10*ROW('Water Data'!E196)))</f>
        <v/>
      </c>
      <c r="B202" s="47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5" t="str">
        <f t="shared" ca="1" si="3"/>
        <v/>
      </c>
      <c r="D202" s="50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9" t="str">
        <f ca="1">+IF(OFFSET('Water Data'!$D$27,0,10*ROW('Water Data'!D196))="","",OFFSET('Water Data'!$D$27,0,10*ROW('Water Data'!D196)))</f>
        <v/>
      </c>
      <c r="BT202" s="369" t="str">
        <f ca="1">+IF(OFFSET('Water Data'!$D$28,0,10*ROW('Water Data'!D196))="","",OFFSET('Water Data'!$D$28,0,10*ROW('Water Data'!D196)))</f>
        <v/>
      </c>
      <c r="BU202" s="369" t="str">
        <f ca="1">+IF(OFFSET('Water Data'!$D$29,0,10*ROW('Water Data'!D196))="","",OFFSET('Water Data'!$D$29,0,10*ROW('Water Data'!D196)))</f>
        <v/>
      </c>
      <c r="BV202" s="369" t="str">
        <f ca="1">+IF(OFFSET('Water Data'!$E$27,0,10*ROW('Water Data'!E196))="","",OFFSET('Water Data'!$E$27,0,10*ROW('Water Data'!E196)))</f>
        <v/>
      </c>
      <c r="BW202" s="369" t="str">
        <f ca="1">+IF(OFFSET('Water Data'!$E$28,0,10*ROW('Water Data'!E196))="","",OFFSET('Water Data'!$E$28,0,10*ROW('Water Data'!E196)))</f>
        <v/>
      </c>
      <c r="BX202" s="369" t="str">
        <f ca="1">+IF(OFFSET('Water Data'!$E$29,0,10*ROW('Water Data'!E196))="","",OFFSET('Water Data'!$E$29,0,10*ROW('Water Data'!E196)))</f>
        <v/>
      </c>
      <c r="BY202" s="369" t="str">
        <f ca="1">+IF(OFFSET('Water Data'!$F$27,0,10*ROW('Water Data'!F196))="","",OFFSET('Water Data'!$F$27,0,10*ROW('Water Data'!F196)))</f>
        <v/>
      </c>
      <c r="BZ202" s="369" t="str">
        <f ca="1">+IF(OFFSET('Water Data'!$F$28,0,10*ROW('Water Data'!F196))="","",OFFSET('Water Data'!$F$28,0,10*ROW('Water Data'!F196)))</f>
        <v/>
      </c>
      <c r="CA202" s="369" t="str">
        <f ca="1">+IF(OFFSET('Water Data'!$F$29,0,10*ROW('Water Data'!F196))="","",OFFSET('Water Data'!$F$29,0,10*ROW('Water Data'!F196)))</f>
        <v/>
      </c>
      <c r="CB202" s="369" t="str">
        <f ca="1">+IF(OFFSET('Water Data'!$G$27,0,10*ROW('Water Data'!G196))="","",OFFSET('Water Data'!$G$27,0,10*ROW('Water Data'!G196)))</f>
        <v/>
      </c>
      <c r="CC202" s="369" t="str">
        <f ca="1">+IF(OFFSET('Water Data'!$G$28,0,10*ROW('Water Data'!G196))="","",OFFSET('Water Data'!$G$28,0,10*ROW('Water Data'!G196)))</f>
        <v/>
      </c>
      <c r="CD202" s="369" t="str">
        <f ca="1">+IF(OFFSET('Water Data'!$G$29,0,10*ROW('Water Data'!G196))="","",OFFSET('Water Data'!$G$29,0,10*ROW('Water Data'!G196)))</f>
        <v/>
      </c>
      <c r="CE202" s="369" t="str">
        <f ca="1">+IF(OFFSET('Water Data'!$H$27,0,10*ROW('Water Data'!H196))="","",OFFSET('Water Data'!$H$27,0,10*ROW('Water Data'!H196)))</f>
        <v/>
      </c>
      <c r="CF202" s="369" t="str">
        <f ca="1">+IF(OFFSET('Water Data'!$H$28,0,10*ROW('Water Data'!H196))="","",OFFSET('Water Data'!$H$28,0,10*ROW('Water Data'!H196)))</f>
        <v/>
      </c>
      <c r="CG202" s="369" t="str">
        <f ca="1">+IF(OFFSET('Water Data'!$H$29,0,10*ROW('Water Data'!H196))="","",OFFSET('Water Data'!$H$29,0,10*ROW('Water Data'!H196)))</f>
        <v/>
      </c>
      <c r="CH202" s="369" t="str">
        <f ca="1">+IF(OFFSET('Water Data'!$I$27,0,10*ROW('Water Data'!I196))="","",OFFSET('Water Data'!$I$27,0,10*ROW('Water Data'!I196)))</f>
        <v/>
      </c>
      <c r="CI202" s="369" t="str">
        <f ca="1">+IF(OFFSET('Water Data'!$I$28,0,10*ROW('Water Data'!I196))="","",OFFSET('Water Data'!$I$28,0,10*ROW('Water Data'!I196)))</f>
        <v/>
      </c>
      <c r="CJ202" s="369" t="str">
        <f ca="1">+IF(OFFSET('Water Data'!$I$29,0,10*ROW('Water Data'!I196))="","",OFFSET('Water Data'!$I$29,0,10*ROW('Water Data'!I196)))</f>
        <v/>
      </c>
      <c r="CK202" s="369" t="str">
        <f ca="1">+IF(OFFSET('Sanitation Data'!$D$28,0,10*ROW('Sanitation Data'!D196))="","",OFFSET('Sanitation Data'!$D$28,0,10*ROW('Sanitation Data'!D196)))</f>
        <v/>
      </c>
      <c r="CL202" s="369" t="str">
        <f ca="1">+IF(OFFSET('Sanitation Data'!$D$29,0,10*ROW('Sanitation Data'!D196))="","",OFFSET('Sanitation Data'!$D$29,0,10*ROW('Sanitation Data'!D196)))</f>
        <v/>
      </c>
      <c r="CM202" s="369" t="str">
        <f ca="1">+IF(OFFSET('Sanitation Data'!$D$30,0,10*ROW('Sanitation Data'!D196))="","",OFFSET('Sanitation Data'!$D$30,0,10*ROW('Sanitation Data'!D196)))</f>
        <v/>
      </c>
      <c r="CN202" s="369" t="str">
        <f ca="1">+IF(OFFSET('Sanitation Data'!$D$31,0,10*ROW('Sanitation Data'!D196))="","",OFFSET('Sanitation Data'!$D$31,0,10*ROW('Sanitation Data'!D196)))</f>
        <v/>
      </c>
      <c r="CO202" s="369" t="str">
        <f ca="1">+IF(OFFSET('Sanitation Data'!$D$32,0,10*ROW('Sanitation Data'!D196))="","",OFFSET('Sanitation Data'!$D$32,0,10*ROW('Sanitation Data'!D196)))</f>
        <v/>
      </c>
      <c r="CP202" s="369" t="str">
        <f ca="1">+IF(OFFSET('Sanitation Data'!$E$28,0,10*ROW('Sanitation Data'!E196))="","",OFFSET('Sanitation Data'!$E$28,0,10*ROW('Sanitation Data'!E196)))</f>
        <v/>
      </c>
      <c r="CQ202" s="369" t="str">
        <f ca="1">+IF(OFFSET('Sanitation Data'!$E$29,0,10*ROW('Sanitation Data'!E196))="","",OFFSET('Sanitation Data'!$E$29,0,10*ROW('Sanitation Data'!E196)))</f>
        <v/>
      </c>
      <c r="CR202" s="369" t="str">
        <f ca="1">+IF(OFFSET('Sanitation Data'!$E$30,0,10*ROW('Sanitation Data'!E196))="","",OFFSET('Sanitation Data'!$E$30,0,10*ROW('Sanitation Data'!E196)))</f>
        <v/>
      </c>
      <c r="CS202" s="369" t="str">
        <f ca="1">+IF(OFFSET('Sanitation Data'!$E$31,0,10*ROW('Sanitation Data'!E196))="","",OFFSET('Sanitation Data'!$E$31,0,10*ROW('Sanitation Data'!E196)))</f>
        <v/>
      </c>
      <c r="CT202" s="369" t="str">
        <f ca="1">+IF(OFFSET('Sanitation Data'!$E$32,0,10*ROW('Sanitation Data'!E196))="","",OFFSET('Sanitation Data'!$E$32,0,10*ROW('Sanitation Data'!E196)))</f>
        <v/>
      </c>
      <c r="CU202" s="369" t="str">
        <f ca="1">+IF(OFFSET('Sanitation Data'!$F$28,0,10*ROW('Sanitation Data'!F196))="","",OFFSET('Sanitation Data'!$F$28,0,10*ROW('Sanitation Data'!F196)))</f>
        <v/>
      </c>
      <c r="CV202" s="369" t="str">
        <f ca="1">+IF(OFFSET('Sanitation Data'!$F$29,0,10*ROW('Sanitation Data'!F196))="","",OFFSET('Sanitation Data'!$F$29,0,10*ROW('Sanitation Data'!F196)))</f>
        <v/>
      </c>
      <c r="CW202" s="369" t="str">
        <f ca="1">+IF(OFFSET('Sanitation Data'!$F$30,0,10*ROW('Sanitation Data'!F196))="","",OFFSET('Sanitation Data'!$F$30,0,10*ROW('Sanitation Data'!F196)))</f>
        <v/>
      </c>
      <c r="CX202" s="369" t="str">
        <f ca="1">+IF(OFFSET('Sanitation Data'!$F$31,0,10*ROW('Sanitation Data'!F196))="","",OFFSET('Sanitation Data'!$F$31,0,10*ROW('Sanitation Data'!F196)))</f>
        <v/>
      </c>
      <c r="CY202" s="369" t="str">
        <f ca="1">+IF(OFFSET('Sanitation Data'!$F$32,0,10*ROW('Sanitation Data'!F196))="","",OFFSET('Sanitation Data'!$F$32,0,10*ROW('Sanitation Data'!F196)))</f>
        <v/>
      </c>
      <c r="CZ202" s="369" t="str">
        <f ca="1">+IF(OFFSET('Sanitation Data'!$G$28,0,10*ROW('Sanitation Data'!G196))="","",OFFSET('Sanitation Data'!$G$28,0,10*ROW('Sanitation Data'!G196)))</f>
        <v/>
      </c>
      <c r="DA202" s="369" t="str">
        <f ca="1">+IF(OFFSET('Sanitation Data'!$G$29,0,10*ROW('Sanitation Data'!G196))="","",OFFSET('Sanitation Data'!$G$29,0,10*ROW('Sanitation Data'!G196)))</f>
        <v/>
      </c>
      <c r="DB202" s="369" t="str">
        <f ca="1">+IF(OFFSET('Sanitation Data'!$G$30,0,10*ROW('Sanitation Data'!G196))="","",OFFSET('Sanitation Data'!$G$30,0,10*ROW('Sanitation Data'!G196)))</f>
        <v/>
      </c>
      <c r="DC202" s="369" t="str">
        <f ca="1">+IF(OFFSET('Sanitation Data'!$G$31,0,10*ROW('Sanitation Data'!G196))="","",OFFSET('Sanitation Data'!$G$31,0,10*ROW('Sanitation Data'!G196)))</f>
        <v/>
      </c>
      <c r="DD202" s="369" t="str">
        <f ca="1">+IF(OFFSET('Sanitation Data'!$G$32,0,10*ROW('Sanitation Data'!G196))="","",OFFSET('Sanitation Data'!$G$32,0,10*ROW('Sanitation Data'!G196)))</f>
        <v/>
      </c>
      <c r="DE202" s="369" t="str">
        <f ca="1">+IF(OFFSET('Sanitation Data'!$H$28,0,10*ROW('Sanitation Data'!H196))="","",OFFSET('Sanitation Data'!$H$28,0,10*ROW('Sanitation Data'!H196)))</f>
        <v/>
      </c>
      <c r="DF202" s="369" t="str">
        <f ca="1">+IF(OFFSET('Sanitation Data'!$H$29,0,10*ROW('Sanitation Data'!H196))="","",OFFSET('Sanitation Data'!$H$29,0,10*ROW('Sanitation Data'!H196)))</f>
        <v/>
      </c>
      <c r="DG202" s="369" t="str">
        <f ca="1">+IF(OFFSET('Sanitation Data'!$H$30,0,10*ROW('Sanitation Data'!H196))="","",OFFSET('Sanitation Data'!$H$30,0,10*ROW('Sanitation Data'!H196)))</f>
        <v/>
      </c>
      <c r="DH202" s="369" t="str">
        <f ca="1">+IF(OFFSET('Sanitation Data'!$H$31,0,10*ROW('Sanitation Data'!H196))="","",OFFSET('Sanitation Data'!$H$31,0,10*ROW('Sanitation Data'!H196)))</f>
        <v/>
      </c>
      <c r="DI202" s="369" t="str">
        <f ca="1">+IF(OFFSET('Sanitation Data'!$H$32,0,10*ROW('Sanitation Data'!H196))="","",OFFSET('Sanitation Data'!$H$32,0,10*ROW('Sanitation Data'!H196)))</f>
        <v/>
      </c>
      <c r="DJ202" s="369" t="str">
        <f ca="1">+IF(OFFSET('Sanitation Data'!$I$28,0,10*ROW('Sanitation Data'!I196))="","",OFFSET('Sanitation Data'!$I$28,0,10*ROW('Sanitation Data'!I196)))</f>
        <v/>
      </c>
      <c r="DK202" s="369" t="str">
        <f ca="1">+IF(OFFSET('Sanitation Data'!$I$29,0,10*ROW('Sanitation Data'!I196))="","",OFFSET('Sanitation Data'!$I$29,0,10*ROW('Sanitation Data'!I196)))</f>
        <v/>
      </c>
      <c r="DL202" s="369" t="str">
        <f ca="1">+IF(OFFSET('Sanitation Data'!$I$30,0,10*ROW('Sanitation Data'!I196))="","",OFFSET('Sanitation Data'!$I$30,0,10*ROW('Sanitation Data'!I196)))</f>
        <v/>
      </c>
      <c r="DM202" s="369" t="str">
        <f ca="1">+IF(OFFSET('Sanitation Data'!$I$31,0,10*ROW('Sanitation Data'!I196))="","",OFFSET('Sanitation Data'!$I$31,0,10*ROW('Sanitation Data'!I196)))</f>
        <v/>
      </c>
      <c r="DN202" s="369" t="str">
        <f ca="1">+IF(OFFSET('Sanitation Data'!$I$32,0,10*ROW('Sanitation Data'!I196))="","",OFFSET('Sanitation Data'!$I$32,0,10*ROW('Sanitation Data'!I196)))</f>
        <v/>
      </c>
      <c r="DO202" s="369" t="str">
        <f ca="1">+IF(OFFSET('Hygiene Data'!$D$11,0,10*ROW('Hygiene Data'!D196))="","",OFFSET('Hygiene Data'!$D$11,0,10*ROW('Hygiene Data'!D196)))</f>
        <v/>
      </c>
      <c r="DP202" s="369" t="str">
        <f ca="1">+IF(OFFSET('Hygiene Data'!$D$12,0,10*ROW('Hygiene Data'!D196))="","",OFFSET('Hygiene Data'!$D$12,0,10*ROW('Hygiene Data'!D196)))</f>
        <v/>
      </c>
      <c r="DQ202" s="369" t="str">
        <f ca="1">+IF(OFFSET('Hygiene Data'!$D$13,0,10*ROW('Hygiene Data'!D196))="","",OFFSET('Hygiene Data'!$D$13,0,10*ROW('Hygiene Data'!D196)))</f>
        <v/>
      </c>
      <c r="DR202" s="369" t="str">
        <f ca="1">+IF(OFFSET('Hygiene Data'!$E$11,0,10*ROW('Hygiene Data'!E196))="","",OFFSET('Hygiene Data'!$E$11,0,10*ROW('Hygiene Data'!E196)))</f>
        <v/>
      </c>
      <c r="DS202" s="369" t="str">
        <f ca="1">+IF(OFFSET('Hygiene Data'!$E$12,0,10*ROW('Hygiene Data'!E196))="","",OFFSET('Hygiene Data'!$E$12,0,10*ROW('Hygiene Data'!E196)))</f>
        <v/>
      </c>
      <c r="DT202" s="369" t="str">
        <f ca="1">+IF(OFFSET('Hygiene Data'!$E$13,0,10*ROW('Hygiene Data'!E196))="","",OFFSET('Hygiene Data'!$E$13,0,10*ROW('Hygiene Data'!E196)))</f>
        <v/>
      </c>
      <c r="DU202" s="369" t="str">
        <f ca="1">+IF(OFFSET('Hygiene Data'!$F$11,0,10*ROW('Hygiene Data'!F196))="","",OFFSET('Hygiene Data'!$F$11,0,10*ROW('Hygiene Data'!F196)))</f>
        <v/>
      </c>
      <c r="DV202" s="369" t="str">
        <f ca="1">+IF(OFFSET('Hygiene Data'!$F$12,0,10*ROW('Hygiene Data'!F196))="","",OFFSET('Hygiene Data'!$F$12,0,10*ROW('Hygiene Data'!F196)))</f>
        <v/>
      </c>
      <c r="DW202" s="369" t="str">
        <f ca="1">+IF(OFFSET('Hygiene Data'!$F$13,0,10*ROW('Hygiene Data'!F196))="","",OFFSET('Hygiene Data'!$F$13,0,10*ROW('Hygiene Data'!F196)))</f>
        <v/>
      </c>
      <c r="DX202" s="369" t="str">
        <f ca="1">+IF(OFFSET('Hygiene Data'!$G$11,0,10*ROW('Hygiene Data'!G196))="","",OFFSET('Hygiene Data'!$G$11,0,10*ROW('Hygiene Data'!G196)))</f>
        <v/>
      </c>
      <c r="DY202" s="369" t="str">
        <f ca="1">+IF(OFFSET('Hygiene Data'!$G$12,0,10*ROW('Hygiene Data'!G196))="","",OFFSET('Hygiene Data'!$G$12,0,10*ROW('Hygiene Data'!G196)))</f>
        <v/>
      </c>
      <c r="DZ202" s="369" t="str">
        <f ca="1">+IF(OFFSET('Hygiene Data'!$G$13,0,10*ROW('Hygiene Data'!G196))="","",OFFSET('Hygiene Data'!$G$13,0,10*ROW('Hygiene Data'!G196)))</f>
        <v/>
      </c>
      <c r="EA202" s="369" t="str">
        <f ca="1">+IF(OFFSET('Hygiene Data'!$H$11,0,10*ROW('Hygiene Data'!H196))="","",OFFSET('Hygiene Data'!$H$11,0,10*ROW('Hygiene Data'!H196)))</f>
        <v/>
      </c>
      <c r="EB202" s="369" t="str">
        <f ca="1">+IF(OFFSET('Hygiene Data'!$H$12,0,10*ROW('Hygiene Data'!H196))="","",OFFSET('Hygiene Data'!$H$12,0,10*ROW('Hygiene Data'!H196)))</f>
        <v/>
      </c>
      <c r="EC202" s="369" t="str">
        <f ca="1">+IF(OFFSET('Hygiene Data'!$H$13,0,10*ROW('Hygiene Data'!H196))="","",OFFSET('Hygiene Data'!$H$13,0,10*ROW('Hygiene Data'!H196)))</f>
        <v/>
      </c>
      <c r="ED202" s="369" t="str">
        <f ca="1">+IF(OFFSET('Hygiene Data'!$I$11,0,10*ROW('Hygiene Data'!I196))="","",OFFSET('Hygiene Data'!$I$11,0,10*ROW('Hygiene Data'!I196)))</f>
        <v/>
      </c>
      <c r="EE202" s="369" t="str">
        <f ca="1">+IF(OFFSET('Hygiene Data'!$I$12,0,10*ROW('Hygiene Data'!I196))="","",OFFSET('Hygiene Data'!$I$12,0,10*ROW('Hygiene Data'!I196)))</f>
        <v/>
      </c>
      <c r="EF202" s="369" t="str">
        <f ca="1">+IF(OFFSET('Hygiene Data'!$I$13,0,10*ROW('Hygiene Data'!I196))="","",OFFSET('Hygiene Data'!$I$13,0,10*ROW('Hygiene Data'!I196)))</f>
        <v/>
      </c>
    </row>
    <row r="203" spans="1:136" x14ac:dyDescent="0.25">
      <c r="A203" s="478" t="str">
        <f ca="1">+IF(OFFSET('Water Data'!$B$2,0,10*ROW('Water Data'!E197))="","",OFFSET('Water Data'!$B$2,0,10*ROW('Water Data'!E197)))</f>
        <v/>
      </c>
      <c r="B203" s="47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5" t="str">
        <f t="shared" ca="1" si="3"/>
        <v/>
      </c>
      <c r="D203" s="50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9" t="str">
        <f ca="1">+IF(OFFSET('Water Data'!$D$27,0,10*ROW('Water Data'!D197))="","",OFFSET('Water Data'!$D$27,0,10*ROW('Water Data'!D197)))</f>
        <v/>
      </c>
      <c r="BT203" s="369" t="str">
        <f ca="1">+IF(OFFSET('Water Data'!$D$28,0,10*ROW('Water Data'!D197))="","",OFFSET('Water Data'!$D$28,0,10*ROW('Water Data'!D197)))</f>
        <v/>
      </c>
      <c r="BU203" s="369" t="str">
        <f ca="1">+IF(OFFSET('Water Data'!$D$29,0,10*ROW('Water Data'!D197))="","",OFFSET('Water Data'!$D$29,0,10*ROW('Water Data'!D197)))</f>
        <v/>
      </c>
      <c r="BV203" s="369" t="str">
        <f ca="1">+IF(OFFSET('Water Data'!$E$27,0,10*ROW('Water Data'!E197))="","",OFFSET('Water Data'!$E$27,0,10*ROW('Water Data'!E197)))</f>
        <v/>
      </c>
      <c r="BW203" s="369" t="str">
        <f ca="1">+IF(OFFSET('Water Data'!$E$28,0,10*ROW('Water Data'!E197))="","",OFFSET('Water Data'!$E$28,0,10*ROW('Water Data'!E197)))</f>
        <v/>
      </c>
      <c r="BX203" s="369" t="str">
        <f ca="1">+IF(OFFSET('Water Data'!$E$29,0,10*ROW('Water Data'!E197))="","",OFFSET('Water Data'!$E$29,0,10*ROW('Water Data'!E197)))</f>
        <v/>
      </c>
      <c r="BY203" s="369" t="str">
        <f ca="1">+IF(OFFSET('Water Data'!$F$27,0,10*ROW('Water Data'!F197))="","",OFFSET('Water Data'!$F$27,0,10*ROW('Water Data'!F197)))</f>
        <v/>
      </c>
      <c r="BZ203" s="369" t="str">
        <f ca="1">+IF(OFFSET('Water Data'!$F$28,0,10*ROW('Water Data'!F197))="","",OFFSET('Water Data'!$F$28,0,10*ROW('Water Data'!F197)))</f>
        <v/>
      </c>
      <c r="CA203" s="369" t="str">
        <f ca="1">+IF(OFFSET('Water Data'!$F$29,0,10*ROW('Water Data'!F197))="","",OFFSET('Water Data'!$F$29,0,10*ROW('Water Data'!F197)))</f>
        <v/>
      </c>
      <c r="CB203" s="369" t="str">
        <f ca="1">+IF(OFFSET('Water Data'!$G$27,0,10*ROW('Water Data'!G197))="","",OFFSET('Water Data'!$G$27,0,10*ROW('Water Data'!G197)))</f>
        <v/>
      </c>
      <c r="CC203" s="369" t="str">
        <f ca="1">+IF(OFFSET('Water Data'!$G$28,0,10*ROW('Water Data'!G197))="","",OFFSET('Water Data'!$G$28,0,10*ROW('Water Data'!G197)))</f>
        <v/>
      </c>
      <c r="CD203" s="369" t="str">
        <f ca="1">+IF(OFFSET('Water Data'!$G$29,0,10*ROW('Water Data'!G197))="","",OFFSET('Water Data'!$G$29,0,10*ROW('Water Data'!G197)))</f>
        <v/>
      </c>
      <c r="CE203" s="369" t="str">
        <f ca="1">+IF(OFFSET('Water Data'!$H$27,0,10*ROW('Water Data'!H197))="","",OFFSET('Water Data'!$H$27,0,10*ROW('Water Data'!H197)))</f>
        <v/>
      </c>
      <c r="CF203" s="369" t="str">
        <f ca="1">+IF(OFFSET('Water Data'!$H$28,0,10*ROW('Water Data'!H197))="","",OFFSET('Water Data'!$H$28,0,10*ROW('Water Data'!H197)))</f>
        <v/>
      </c>
      <c r="CG203" s="369" t="str">
        <f ca="1">+IF(OFFSET('Water Data'!$H$29,0,10*ROW('Water Data'!H197))="","",OFFSET('Water Data'!$H$29,0,10*ROW('Water Data'!H197)))</f>
        <v/>
      </c>
      <c r="CH203" s="369" t="str">
        <f ca="1">+IF(OFFSET('Water Data'!$I$27,0,10*ROW('Water Data'!I197))="","",OFFSET('Water Data'!$I$27,0,10*ROW('Water Data'!I197)))</f>
        <v/>
      </c>
      <c r="CI203" s="369" t="str">
        <f ca="1">+IF(OFFSET('Water Data'!$I$28,0,10*ROW('Water Data'!I197))="","",OFFSET('Water Data'!$I$28,0,10*ROW('Water Data'!I197)))</f>
        <v/>
      </c>
      <c r="CJ203" s="369" t="str">
        <f ca="1">+IF(OFFSET('Water Data'!$I$29,0,10*ROW('Water Data'!I197))="","",OFFSET('Water Data'!$I$29,0,10*ROW('Water Data'!I197)))</f>
        <v/>
      </c>
      <c r="CK203" s="369" t="str">
        <f ca="1">+IF(OFFSET('Sanitation Data'!$D$28,0,10*ROW('Sanitation Data'!D197))="","",OFFSET('Sanitation Data'!$D$28,0,10*ROW('Sanitation Data'!D197)))</f>
        <v/>
      </c>
      <c r="CL203" s="369" t="str">
        <f ca="1">+IF(OFFSET('Sanitation Data'!$D$29,0,10*ROW('Sanitation Data'!D197))="","",OFFSET('Sanitation Data'!$D$29,0,10*ROW('Sanitation Data'!D197)))</f>
        <v/>
      </c>
      <c r="CM203" s="369" t="str">
        <f ca="1">+IF(OFFSET('Sanitation Data'!$D$30,0,10*ROW('Sanitation Data'!D197))="","",OFFSET('Sanitation Data'!$D$30,0,10*ROW('Sanitation Data'!D197)))</f>
        <v/>
      </c>
      <c r="CN203" s="369" t="str">
        <f ca="1">+IF(OFFSET('Sanitation Data'!$D$31,0,10*ROW('Sanitation Data'!D197))="","",OFFSET('Sanitation Data'!$D$31,0,10*ROW('Sanitation Data'!D197)))</f>
        <v/>
      </c>
      <c r="CO203" s="369" t="str">
        <f ca="1">+IF(OFFSET('Sanitation Data'!$D$32,0,10*ROW('Sanitation Data'!D197))="","",OFFSET('Sanitation Data'!$D$32,0,10*ROW('Sanitation Data'!D197)))</f>
        <v/>
      </c>
      <c r="CP203" s="369" t="str">
        <f ca="1">+IF(OFFSET('Sanitation Data'!$E$28,0,10*ROW('Sanitation Data'!E197))="","",OFFSET('Sanitation Data'!$E$28,0,10*ROW('Sanitation Data'!E197)))</f>
        <v/>
      </c>
      <c r="CQ203" s="369" t="str">
        <f ca="1">+IF(OFFSET('Sanitation Data'!$E$29,0,10*ROW('Sanitation Data'!E197))="","",OFFSET('Sanitation Data'!$E$29,0,10*ROW('Sanitation Data'!E197)))</f>
        <v/>
      </c>
      <c r="CR203" s="369" t="str">
        <f ca="1">+IF(OFFSET('Sanitation Data'!$E$30,0,10*ROW('Sanitation Data'!E197))="","",OFFSET('Sanitation Data'!$E$30,0,10*ROW('Sanitation Data'!E197)))</f>
        <v/>
      </c>
      <c r="CS203" s="369" t="str">
        <f ca="1">+IF(OFFSET('Sanitation Data'!$E$31,0,10*ROW('Sanitation Data'!E197))="","",OFFSET('Sanitation Data'!$E$31,0,10*ROW('Sanitation Data'!E197)))</f>
        <v/>
      </c>
      <c r="CT203" s="369" t="str">
        <f ca="1">+IF(OFFSET('Sanitation Data'!$E$32,0,10*ROW('Sanitation Data'!E197))="","",OFFSET('Sanitation Data'!$E$32,0,10*ROW('Sanitation Data'!E197)))</f>
        <v/>
      </c>
      <c r="CU203" s="369" t="str">
        <f ca="1">+IF(OFFSET('Sanitation Data'!$F$28,0,10*ROW('Sanitation Data'!F197))="","",OFFSET('Sanitation Data'!$F$28,0,10*ROW('Sanitation Data'!F197)))</f>
        <v/>
      </c>
      <c r="CV203" s="369" t="str">
        <f ca="1">+IF(OFFSET('Sanitation Data'!$F$29,0,10*ROW('Sanitation Data'!F197))="","",OFFSET('Sanitation Data'!$F$29,0,10*ROW('Sanitation Data'!F197)))</f>
        <v/>
      </c>
      <c r="CW203" s="369" t="str">
        <f ca="1">+IF(OFFSET('Sanitation Data'!$F$30,0,10*ROW('Sanitation Data'!F197))="","",OFFSET('Sanitation Data'!$F$30,0,10*ROW('Sanitation Data'!F197)))</f>
        <v/>
      </c>
      <c r="CX203" s="369" t="str">
        <f ca="1">+IF(OFFSET('Sanitation Data'!$F$31,0,10*ROW('Sanitation Data'!F197))="","",OFFSET('Sanitation Data'!$F$31,0,10*ROW('Sanitation Data'!F197)))</f>
        <v/>
      </c>
      <c r="CY203" s="369" t="str">
        <f ca="1">+IF(OFFSET('Sanitation Data'!$F$32,0,10*ROW('Sanitation Data'!F197))="","",OFFSET('Sanitation Data'!$F$32,0,10*ROW('Sanitation Data'!F197)))</f>
        <v/>
      </c>
      <c r="CZ203" s="369" t="str">
        <f ca="1">+IF(OFFSET('Sanitation Data'!$G$28,0,10*ROW('Sanitation Data'!G197))="","",OFFSET('Sanitation Data'!$G$28,0,10*ROW('Sanitation Data'!G197)))</f>
        <v/>
      </c>
      <c r="DA203" s="369" t="str">
        <f ca="1">+IF(OFFSET('Sanitation Data'!$G$29,0,10*ROW('Sanitation Data'!G197))="","",OFFSET('Sanitation Data'!$G$29,0,10*ROW('Sanitation Data'!G197)))</f>
        <v/>
      </c>
      <c r="DB203" s="369" t="str">
        <f ca="1">+IF(OFFSET('Sanitation Data'!$G$30,0,10*ROW('Sanitation Data'!G197))="","",OFFSET('Sanitation Data'!$G$30,0,10*ROW('Sanitation Data'!G197)))</f>
        <v/>
      </c>
      <c r="DC203" s="369" t="str">
        <f ca="1">+IF(OFFSET('Sanitation Data'!$G$31,0,10*ROW('Sanitation Data'!G197))="","",OFFSET('Sanitation Data'!$G$31,0,10*ROW('Sanitation Data'!G197)))</f>
        <v/>
      </c>
      <c r="DD203" s="369" t="str">
        <f ca="1">+IF(OFFSET('Sanitation Data'!$G$32,0,10*ROW('Sanitation Data'!G197))="","",OFFSET('Sanitation Data'!$G$32,0,10*ROW('Sanitation Data'!G197)))</f>
        <v/>
      </c>
      <c r="DE203" s="369" t="str">
        <f ca="1">+IF(OFFSET('Sanitation Data'!$H$28,0,10*ROW('Sanitation Data'!H197))="","",OFFSET('Sanitation Data'!$H$28,0,10*ROW('Sanitation Data'!H197)))</f>
        <v/>
      </c>
      <c r="DF203" s="369" t="str">
        <f ca="1">+IF(OFFSET('Sanitation Data'!$H$29,0,10*ROW('Sanitation Data'!H197))="","",OFFSET('Sanitation Data'!$H$29,0,10*ROW('Sanitation Data'!H197)))</f>
        <v/>
      </c>
      <c r="DG203" s="369" t="str">
        <f ca="1">+IF(OFFSET('Sanitation Data'!$H$30,0,10*ROW('Sanitation Data'!H197))="","",OFFSET('Sanitation Data'!$H$30,0,10*ROW('Sanitation Data'!H197)))</f>
        <v/>
      </c>
      <c r="DH203" s="369" t="str">
        <f ca="1">+IF(OFFSET('Sanitation Data'!$H$31,0,10*ROW('Sanitation Data'!H197))="","",OFFSET('Sanitation Data'!$H$31,0,10*ROW('Sanitation Data'!H197)))</f>
        <v/>
      </c>
      <c r="DI203" s="369" t="str">
        <f ca="1">+IF(OFFSET('Sanitation Data'!$H$32,0,10*ROW('Sanitation Data'!H197))="","",OFFSET('Sanitation Data'!$H$32,0,10*ROW('Sanitation Data'!H197)))</f>
        <v/>
      </c>
      <c r="DJ203" s="369" t="str">
        <f ca="1">+IF(OFFSET('Sanitation Data'!$I$28,0,10*ROW('Sanitation Data'!I197))="","",OFFSET('Sanitation Data'!$I$28,0,10*ROW('Sanitation Data'!I197)))</f>
        <v/>
      </c>
      <c r="DK203" s="369" t="str">
        <f ca="1">+IF(OFFSET('Sanitation Data'!$I$29,0,10*ROW('Sanitation Data'!I197))="","",OFFSET('Sanitation Data'!$I$29,0,10*ROW('Sanitation Data'!I197)))</f>
        <v/>
      </c>
      <c r="DL203" s="369" t="str">
        <f ca="1">+IF(OFFSET('Sanitation Data'!$I$30,0,10*ROW('Sanitation Data'!I197))="","",OFFSET('Sanitation Data'!$I$30,0,10*ROW('Sanitation Data'!I197)))</f>
        <v/>
      </c>
      <c r="DM203" s="369" t="str">
        <f ca="1">+IF(OFFSET('Sanitation Data'!$I$31,0,10*ROW('Sanitation Data'!I197))="","",OFFSET('Sanitation Data'!$I$31,0,10*ROW('Sanitation Data'!I197)))</f>
        <v/>
      </c>
      <c r="DN203" s="369" t="str">
        <f ca="1">+IF(OFFSET('Sanitation Data'!$I$32,0,10*ROW('Sanitation Data'!I197))="","",OFFSET('Sanitation Data'!$I$32,0,10*ROW('Sanitation Data'!I197)))</f>
        <v/>
      </c>
      <c r="DO203" s="369" t="str">
        <f ca="1">+IF(OFFSET('Hygiene Data'!$D$11,0,10*ROW('Hygiene Data'!D197))="","",OFFSET('Hygiene Data'!$D$11,0,10*ROW('Hygiene Data'!D197)))</f>
        <v/>
      </c>
      <c r="DP203" s="369" t="str">
        <f ca="1">+IF(OFFSET('Hygiene Data'!$D$12,0,10*ROW('Hygiene Data'!D197))="","",OFFSET('Hygiene Data'!$D$12,0,10*ROW('Hygiene Data'!D197)))</f>
        <v/>
      </c>
      <c r="DQ203" s="369" t="str">
        <f ca="1">+IF(OFFSET('Hygiene Data'!$D$13,0,10*ROW('Hygiene Data'!D197))="","",OFFSET('Hygiene Data'!$D$13,0,10*ROW('Hygiene Data'!D197)))</f>
        <v/>
      </c>
      <c r="DR203" s="369" t="str">
        <f ca="1">+IF(OFFSET('Hygiene Data'!$E$11,0,10*ROW('Hygiene Data'!E197))="","",OFFSET('Hygiene Data'!$E$11,0,10*ROW('Hygiene Data'!E197)))</f>
        <v/>
      </c>
      <c r="DS203" s="369" t="str">
        <f ca="1">+IF(OFFSET('Hygiene Data'!$E$12,0,10*ROW('Hygiene Data'!E197))="","",OFFSET('Hygiene Data'!$E$12,0,10*ROW('Hygiene Data'!E197)))</f>
        <v/>
      </c>
      <c r="DT203" s="369" t="str">
        <f ca="1">+IF(OFFSET('Hygiene Data'!$E$13,0,10*ROW('Hygiene Data'!E197))="","",OFFSET('Hygiene Data'!$E$13,0,10*ROW('Hygiene Data'!E197)))</f>
        <v/>
      </c>
      <c r="DU203" s="369" t="str">
        <f ca="1">+IF(OFFSET('Hygiene Data'!$F$11,0,10*ROW('Hygiene Data'!F197))="","",OFFSET('Hygiene Data'!$F$11,0,10*ROW('Hygiene Data'!F197)))</f>
        <v/>
      </c>
      <c r="DV203" s="369" t="str">
        <f ca="1">+IF(OFFSET('Hygiene Data'!$F$12,0,10*ROW('Hygiene Data'!F197))="","",OFFSET('Hygiene Data'!$F$12,0,10*ROW('Hygiene Data'!F197)))</f>
        <v/>
      </c>
      <c r="DW203" s="369" t="str">
        <f ca="1">+IF(OFFSET('Hygiene Data'!$F$13,0,10*ROW('Hygiene Data'!F197))="","",OFFSET('Hygiene Data'!$F$13,0,10*ROW('Hygiene Data'!F197)))</f>
        <v/>
      </c>
      <c r="DX203" s="369" t="str">
        <f ca="1">+IF(OFFSET('Hygiene Data'!$G$11,0,10*ROW('Hygiene Data'!G197))="","",OFFSET('Hygiene Data'!$G$11,0,10*ROW('Hygiene Data'!G197)))</f>
        <v/>
      </c>
      <c r="DY203" s="369" t="str">
        <f ca="1">+IF(OFFSET('Hygiene Data'!$G$12,0,10*ROW('Hygiene Data'!G197))="","",OFFSET('Hygiene Data'!$G$12,0,10*ROW('Hygiene Data'!G197)))</f>
        <v/>
      </c>
      <c r="DZ203" s="369" t="str">
        <f ca="1">+IF(OFFSET('Hygiene Data'!$G$13,0,10*ROW('Hygiene Data'!G197))="","",OFFSET('Hygiene Data'!$G$13,0,10*ROW('Hygiene Data'!G197)))</f>
        <v/>
      </c>
      <c r="EA203" s="369" t="str">
        <f ca="1">+IF(OFFSET('Hygiene Data'!$H$11,0,10*ROW('Hygiene Data'!H197))="","",OFFSET('Hygiene Data'!$H$11,0,10*ROW('Hygiene Data'!H197)))</f>
        <v/>
      </c>
      <c r="EB203" s="369" t="str">
        <f ca="1">+IF(OFFSET('Hygiene Data'!$H$12,0,10*ROW('Hygiene Data'!H197))="","",OFFSET('Hygiene Data'!$H$12,0,10*ROW('Hygiene Data'!H197)))</f>
        <v/>
      </c>
      <c r="EC203" s="369" t="str">
        <f ca="1">+IF(OFFSET('Hygiene Data'!$H$13,0,10*ROW('Hygiene Data'!H197))="","",OFFSET('Hygiene Data'!$H$13,0,10*ROW('Hygiene Data'!H197)))</f>
        <v/>
      </c>
      <c r="ED203" s="369" t="str">
        <f ca="1">+IF(OFFSET('Hygiene Data'!$I$11,0,10*ROW('Hygiene Data'!I197))="","",OFFSET('Hygiene Data'!$I$11,0,10*ROW('Hygiene Data'!I197)))</f>
        <v/>
      </c>
      <c r="EE203" s="369" t="str">
        <f ca="1">+IF(OFFSET('Hygiene Data'!$I$12,0,10*ROW('Hygiene Data'!I197))="","",OFFSET('Hygiene Data'!$I$12,0,10*ROW('Hygiene Data'!I197)))</f>
        <v/>
      </c>
      <c r="EF203" s="369" t="str">
        <f ca="1">+IF(OFFSET('Hygiene Data'!$I$13,0,10*ROW('Hygiene Data'!I197))="","",OFFSET('Hygiene Data'!$I$13,0,10*ROW('Hygiene Data'!I197)))</f>
        <v/>
      </c>
    </row>
    <row r="204" spans="1:136" x14ac:dyDescent="0.25">
      <c r="A204" s="478" t="str">
        <f ca="1">+IF(OFFSET('Water Data'!$B$2,0,10*ROW('Water Data'!E198))="","",OFFSET('Water Data'!$B$2,0,10*ROW('Water Data'!E198)))</f>
        <v/>
      </c>
      <c r="B204" s="47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5" t="str">
        <f t="shared" ca="1" si="3"/>
        <v/>
      </c>
      <c r="D204" s="50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9" t="str">
        <f ca="1">+IF(OFFSET('Water Data'!$D$27,0,10*ROW('Water Data'!D198))="","",OFFSET('Water Data'!$D$27,0,10*ROW('Water Data'!D198)))</f>
        <v/>
      </c>
      <c r="BT204" s="369" t="str">
        <f ca="1">+IF(OFFSET('Water Data'!$D$28,0,10*ROW('Water Data'!D198))="","",OFFSET('Water Data'!$D$28,0,10*ROW('Water Data'!D198)))</f>
        <v/>
      </c>
      <c r="BU204" s="369" t="str">
        <f ca="1">+IF(OFFSET('Water Data'!$D$29,0,10*ROW('Water Data'!D198))="","",OFFSET('Water Data'!$D$29,0,10*ROW('Water Data'!D198)))</f>
        <v/>
      </c>
      <c r="BV204" s="369" t="str">
        <f ca="1">+IF(OFFSET('Water Data'!$E$27,0,10*ROW('Water Data'!E198))="","",OFFSET('Water Data'!$E$27,0,10*ROW('Water Data'!E198)))</f>
        <v/>
      </c>
      <c r="BW204" s="369" t="str">
        <f ca="1">+IF(OFFSET('Water Data'!$E$28,0,10*ROW('Water Data'!E198))="","",OFFSET('Water Data'!$E$28,0,10*ROW('Water Data'!E198)))</f>
        <v/>
      </c>
      <c r="BX204" s="369" t="str">
        <f ca="1">+IF(OFFSET('Water Data'!$E$29,0,10*ROW('Water Data'!E198))="","",OFFSET('Water Data'!$E$29,0,10*ROW('Water Data'!E198)))</f>
        <v/>
      </c>
      <c r="BY204" s="369" t="str">
        <f ca="1">+IF(OFFSET('Water Data'!$F$27,0,10*ROW('Water Data'!F198))="","",OFFSET('Water Data'!$F$27,0,10*ROW('Water Data'!F198)))</f>
        <v/>
      </c>
      <c r="BZ204" s="369" t="str">
        <f ca="1">+IF(OFFSET('Water Data'!$F$28,0,10*ROW('Water Data'!F198))="","",OFFSET('Water Data'!$F$28,0,10*ROW('Water Data'!F198)))</f>
        <v/>
      </c>
      <c r="CA204" s="369" t="str">
        <f ca="1">+IF(OFFSET('Water Data'!$F$29,0,10*ROW('Water Data'!F198))="","",OFFSET('Water Data'!$F$29,0,10*ROW('Water Data'!F198)))</f>
        <v/>
      </c>
      <c r="CB204" s="369" t="str">
        <f ca="1">+IF(OFFSET('Water Data'!$G$27,0,10*ROW('Water Data'!G198))="","",OFFSET('Water Data'!$G$27,0,10*ROW('Water Data'!G198)))</f>
        <v/>
      </c>
      <c r="CC204" s="369" t="str">
        <f ca="1">+IF(OFFSET('Water Data'!$G$28,0,10*ROW('Water Data'!G198))="","",OFFSET('Water Data'!$G$28,0,10*ROW('Water Data'!G198)))</f>
        <v/>
      </c>
      <c r="CD204" s="369" t="str">
        <f ca="1">+IF(OFFSET('Water Data'!$G$29,0,10*ROW('Water Data'!G198))="","",OFFSET('Water Data'!$G$29,0,10*ROW('Water Data'!G198)))</f>
        <v/>
      </c>
      <c r="CE204" s="369" t="str">
        <f ca="1">+IF(OFFSET('Water Data'!$H$27,0,10*ROW('Water Data'!H198))="","",OFFSET('Water Data'!$H$27,0,10*ROW('Water Data'!H198)))</f>
        <v/>
      </c>
      <c r="CF204" s="369" t="str">
        <f ca="1">+IF(OFFSET('Water Data'!$H$28,0,10*ROW('Water Data'!H198))="","",OFFSET('Water Data'!$H$28,0,10*ROW('Water Data'!H198)))</f>
        <v/>
      </c>
      <c r="CG204" s="369" t="str">
        <f ca="1">+IF(OFFSET('Water Data'!$H$29,0,10*ROW('Water Data'!H198))="","",OFFSET('Water Data'!$H$29,0,10*ROW('Water Data'!H198)))</f>
        <v/>
      </c>
      <c r="CH204" s="369" t="str">
        <f ca="1">+IF(OFFSET('Water Data'!$I$27,0,10*ROW('Water Data'!I198))="","",OFFSET('Water Data'!$I$27,0,10*ROW('Water Data'!I198)))</f>
        <v/>
      </c>
      <c r="CI204" s="369" t="str">
        <f ca="1">+IF(OFFSET('Water Data'!$I$28,0,10*ROW('Water Data'!I198))="","",OFFSET('Water Data'!$I$28,0,10*ROW('Water Data'!I198)))</f>
        <v/>
      </c>
      <c r="CJ204" s="369" t="str">
        <f ca="1">+IF(OFFSET('Water Data'!$I$29,0,10*ROW('Water Data'!I198))="","",OFFSET('Water Data'!$I$29,0,10*ROW('Water Data'!I198)))</f>
        <v/>
      </c>
      <c r="CK204" s="369" t="str">
        <f ca="1">+IF(OFFSET('Sanitation Data'!$D$28,0,10*ROW('Sanitation Data'!D198))="","",OFFSET('Sanitation Data'!$D$28,0,10*ROW('Sanitation Data'!D198)))</f>
        <v/>
      </c>
      <c r="CL204" s="369" t="str">
        <f ca="1">+IF(OFFSET('Sanitation Data'!$D$29,0,10*ROW('Sanitation Data'!D198))="","",OFFSET('Sanitation Data'!$D$29,0,10*ROW('Sanitation Data'!D198)))</f>
        <v/>
      </c>
      <c r="CM204" s="369" t="str">
        <f ca="1">+IF(OFFSET('Sanitation Data'!$D$30,0,10*ROW('Sanitation Data'!D198))="","",OFFSET('Sanitation Data'!$D$30,0,10*ROW('Sanitation Data'!D198)))</f>
        <v/>
      </c>
      <c r="CN204" s="369" t="str">
        <f ca="1">+IF(OFFSET('Sanitation Data'!$D$31,0,10*ROW('Sanitation Data'!D198))="","",OFFSET('Sanitation Data'!$D$31,0,10*ROW('Sanitation Data'!D198)))</f>
        <v/>
      </c>
      <c r="CO204" s="369" t="str">
        <f ca="1">+IF(OFFSET('Sanitation Data'!$D$32,0,10*ROW('Sanitation Data'!D198))="","",OFFSET('Sanitation Data'!$D$32,0,10*ROW('Sanitation Data'!D198)))</f>
        <v/>
      </c>
      <c r="CP204" s="369" t="str">
        <f ca="1">+IF(OFFSET('Sanitation Data'!$E$28,0,10*ROW('Sanitation Data'!E198))="","",OFFSET('Sanitation Data'!$E$28,0,10*ROW('Sanitation Data'!E198)))</f>
        <v/>
      </c>
      <c r="CQ204" s="369" t="str">
        <f ca="1">+IF(OFFSET('Sanitation Data'!$E$29,0,10*ROW('Sanitation Data'!E198))="","",OFFSET('Sanitation Data'!$E$29,0,10*ROW('Sanitation Data'!E198)))</f>
        <v/>
      </c>
      <c r="CR204" s="369" t="str">
        <f ca="1">+IF(OFFSET('Sanitation Data'!$E$30,0,10*ROW('Sanitation Data'!E198))="","",OFFSET('Sanitation Data'!$E$30,0,10*ROW('Sanitation Data'!E198)))</f>
        <v/>
      </c>
      <c r="CS204" s="369" t="str">
        <f ca="1">+IF(OFFSET('Sanitation Data'!$E$31,0,10*ROW('Sanitation Data'!E198))="","",OFFSET('Sanitation Data'!$E$31,0,10*ROW('Sanitation Data'!E198)))</f>
        <v/>
      </c>
      <c r="CT204" s="369" t="str">
        <f ca="1">+IF(OFFSET('Sanitation Data'!$E$32,0,10*ROW('Sanitation Data'!E198))="","",OFFSET('Sanitation Data'!$E$32,0,10*ROW('Sanitation Data'!E198)))</f>
        <v/>
      </c>
      <c r="CU204" s="369" t="str">
        <f ca="1">+IF(OFFSET('Sanitation Data'!$F$28,0,10*ROW('Sanitation Data'!F198))="","",OFFSET('Sanitation Data'!$F$28,0,10*ROW('Sanitation Data'!F198)))</f>
        <v/>
      </c>
      <c r="CV204" s="369" t="str">
        <f ca="1">+IF(OFFSET('Sanitation Data'!$F$29,0,10*ROW('Sanitation Data'!F198))="","",OFFSET('Sanitation Data'!$F$29,0,10*ROW('Sanitation Data'!F198)))</f>
        <v/>
      </c>
      <c r="CW204" s="369" t="str">
        <f ca="1">+IF(OFFSET('Sanitation Data'!$F$30,0,10*ROW('Sanitation Data'!F198))="","",OFFSET('Sanitation Data'!$F$30,0,10*ROW('Sanitation Data'!F198)))</f>
        <v/>
      </c>
      <c r="CX204" s="369" t="str">
        <f ca="1">+IF(OFFSET('Sanitation Data'!$F$31,0,10*ROW('Sanitation Data'!F198))="","",OFFSET('Sanitation Data'!$F$31,0,10*ROW('Sanitation Data'!F198)))</f>
        <v/>
      </c>
      <c r="CY204" s="369" t="str">
        <f ca="1">+IF(OFFSET('Sanitation Data'!$F$32,0,10*ROW('Sanitation Data'!F198))="","",OFFSET('Sanitation Data'!$F$32,0,10*ROW('Sanitation Data'!F198)))</f>
        <v/>
      </c>
      <c r="CZ204" s="369" t="str">
        <f ca="1">+IF(OFFSET('Sanitation Data'!$G$28,0,10*ROW('Sanitation Data'!G198))="","",OFFSET('Sanitation Data'!$G$28,0,10*ROW('Sanitation Data'!G198)))</f>
        <v/>
      </c>
      <c r="DA204" s="369" t="str">
        <f ca="1">+IF(OFFSET('Sanitation Data'!$G$29,0,10*ROW('Sanitation Data'!G198))="","",OFFSET('Sanitation Data'!$G$29,0,10*ROW('Sanitation Data'!G198)))</f>
        <v/>
      </c>
      <c r="DB204" s="369" t="str">
        <f ca="1">+IF(OFFSET('Sanitation Data'!$G$30,0,10*ROW('Sanitation Data'!G198))="","",OFFSET('Sanitation Data'!$G$30,0,10*ROW('Sanitation Data'!G198)))</f>
        <v/>
      </c>
      <c r="DC204" s="369" t="str">
        <f ca="1">+IF(OFFSET('Sanitation Data'!$G$31,0,10*ROW('Sanitation Data'!G198))="","",OFFSET('Sanitation Data'!$G$31,0,10*ROW('Sanitation Data'!G198)))</f>
        <v/>
      </c>
      <c r="DD204" s="369" t="str">
        <f ca="1">+IF(OFFSET('Sanitation Data'!$G$32,0,10*ROW('Sanitation Data'!G198))="","",OFFSET('Sanitation Data'!$G$32,0,10*ROW('Sanitation Data'!G198)))</f>
        <v/>
      </c>
      <c r="DE204" s="369" t="str">
        <f ca="1">+IF(OFFSET('Sanitation Data'!$H$28,0,10*ROW('Sanitation Data'!H198))="","",OFFSET('Sanitation Data'!$H$28,0,10*ROW('Sanitation Data'!H198)))</f>
        <v/>
      </c>
      <c r="DF204" s="369" t="str">
        <f ca="1">+IF(OFFSET('Sanitation Data'!$H$29,0,10*ROW('Sanitation Data'!H198))="","",OFFSET('Sanitation Data'!$H$29,0,10*ROW('Sanitation Data'!H198)))</f>
        <v/>
      </c>
      <c r="DG204" s="369" t="str">
        <f ca="1">+IF(OFFSET('Sanitation Data'!$H$30,0,10*ROW('Sanitation Data'!H198))="","",OFFSET('Sanitation Data'!$H$30,0,10*ROW('Sanitation Data'!H198)))</f>
        <v/>
      </c>
      <c r="DH204" s="369" t="str">
        <f ca="1">+IF(OFFSET('Sanitation Data'!$H$31,0,10*ROW('Sanitation Data'!H198))="","",OFFSET('Sanitation Data'!$H$31,0,10*ROW('Sanitation Data'!H198)))</f>
        <v/>
      </c>
      <c r="DI204" s="369" t="str">
        <f ca="1">+IF(OFFSET('Sanitation Data'!$H$32,0,10*ROW('Sanitation Data'!H198))="","",OFFSET('Sanitation Data'!$H$32,0,10*ROW('Sanitation Data'!H198)))</f>
        <v/>
      </c>
      <c r="DJ204" s="369" t="str">
        <f ca="1">+IF(OFFSET('Sanitation Data'!$I$28,0,10*ROW('Sanitation Data'!I198))="","",OFFSET('Sanitation Data'!$I$28,0,10*ROW('Sanitation Data'!I198)))</f>
        <v/>
      </c>
      <c r="DK204" s="369" t="str">
        <f ca="1">+IF(OFFSET('Sanitation Data'!$I$29,0,10*ROW('Sanitation Data'!I198))="","",OFFSET('Sanitation Data'!$I$29,0,10*ROW('Sanitation Data'!I198)))</f>
        <v/>
      </c>
      <c r="DL204" s="369" t="str">
        <f ca="1">+IF(OFFSET('Sanitation Data'!$I$30,0,10*ROW('Sanitation Data'!I198))="","",OFFSET('Sanitation Data'!$I$30,0,10*ROW('Sanitation Data'!I198)))</f>
        <v/>
      </c>
      <c r="DM204" s="369" t="str">
        <f ca="1">+IF(OFFSET('Sanitation Data'!$I$31,0,10*ROW('Sanitation Data'!I198))="","",OFFSET('Sanitation Data'!$I$31,0,10*ROW('Sanitation Data'!I198)))</f>
        <v/>
      </c>
      <c r="DN204" s="369" t="str">
        <f ca="1">+IF(OFFSET('Sanitation Data'!$I$32,0,10*ROW('Sanitation Data'!I198))="","",OFFSET('Sanitation Data'!$I$32,0,10*ROW('Sanitation Data'!I198)))</f>
        <v/>
      </c>
      <c r="DO204" s="369" t="str">
        <f ca="1">+IF(OFFSET('Hygiene Data'!$D$11,0,10*ROW('Hygiene Data'!D198))="","",OFFSET('Hygiene Data'!$D$11,0,10*ROW('Hygiene Data'!D198)))</f>
        <v/>
      </c>
      <c r="DP204" s="369" t="str">
        <f ca="1">+IF(OFFSET('Hygiene Data'!$D$12,0,10*ROW('Hygiene Data'!D198))="","",OFFSET('Hygiene Data'!$D$12,0,10*ROW('Hygiene Data'!D198)))</f>
        <v/>
      </c>
      <c r="DQ204" s="369" t="str">
        <f ca="1">+IF(OFFSET('Hygiene Data'!$D$13,0,10*ROW('Hygiene Data'!D198))="","",OFFSET('Hygiene Data'!$D$13,0,10*ROW('Hygiene Data'!D198)))</f>
        <v/>
      </c>
      <c r="DR204" s="369" t="str">
        <f ca="1">+IF(OFFSET('Hygiene Data'!$E$11,0,10*ROW('Hygiene Data'!E198))="","",OFFSET('Hygiene Data'!$E$11,0,10*ROW('Hygiene Data'!E198)))</f>
        <v/>
      </c>
      <c r="DS204" s="369" t="str">
        <f ca="1">+IF(OFFSET('Hygiene Data'!$E$12,0,10*ROW('Hygiene Data'!E198))="","",OFFSET('Hygiene Data'!$E$12,0,10*ROW('Hygiene Data'!E198)))</f>
        <v/>
      </c>
      <c r="DT204" s="369" t="str">
        <f ca="1">+IF(OFFSET('Hygiene Data'!$E$13,0,10*ROW('Hygiene Data'!E198))="","",OFFSET('Hygiene Data'!$E$13,0,10*ROW('Hygiene Data'!E198)))</f>
        <v/>
      </c>
      <c r="DU204" s="369" t="str">
        <f ca="1">+IF(OFFSET('Hygiene Data'!$F$11,0,10*ROW('Hygiene Data'!F198))="","",OFFSET('Hygiene Data'!$F$11,0,10*ROW('Hygiene Data'!F198)))</f>
        <v/>
      </c>
      <c r="DV204" s="369" t="str">
        <f ca="1">+IF(OFFSET('Hygiene Data'!$F$12,0,10*ROW('Hygiene Data'!F198))="","",OFFSET('Hygiene Data'!$F$12,0,10*ROW('Hygiene Data'!F198)))</f>
        <v/>
      </c>
      <c r="DW204" s="369" t="str">
        <f ca="1">+IF(OFFSET('Hygiene Data'!$F$13,0,10*ROW('Hygiene Data'!F198))="","",OFFSET('Hygiene Data'!$F$13,0,10*ROW('Hygiene Data'!F198)))</f>
        <v/>
      </c>
      <c r="DX204" s="369" t="str">
        <f ca="1">+IF(OFFSET('Hygiene Data'!$G$11,0,10*ROW('Hygiene Data'!G198))="","",OFFSET('Hygiene Data'!$G$11,0,10*ROW('Hygiene Data'!G198)))</f>
        <v/>
      </c>
      <c r="DY204" s="369" t="str">
        <f ca="1">+IF(OFFSET('Hygiene Data'!$G$12,0,10*ROW('Hygiene Data'!G198))="","",OFFSET('Hygiene Data'!$G$12,0,10*ROW('Hygiene Data'!G198)))</f>
        <v/>
      </c>
      <c r="DZ204" s="369" t="str">
        <f ca="1">+IF(OFFSET('Hygiene Data'!$G$13,0,10*ROW('Hygiene Data'!G198))="","",OFFSET('Hygiene Data'!$G$13,0,10*ROW('Hygiene Data'!G198)))</f>
        <v/>
      </c>
      <c r="EA204" s="369" t="str">
        <f ca="1">+IF(OFFSET('Hygiene Data'!$H$11,0,10*ROW('Hygiene Data'!H198))="","",OFFSET('Hygiene Data'!$H$11,0,10*ROW('Hygiene Data'!H198)))</f>
        <v/>
      </c>
      <c r="EB204" s="369" t="str">
        <f ca="1">+IF(OFFSET('Hygiene Data'!$H$12,0,10*ROW('Hygiene Data'!H198))="","",OFFSET('Hygiene Data'!$H$12,0,10*ROW('Hygiene Data'!H198)))</f>
        <v/>
      </c>
      <c r="EC204" s="369" t="str">
        <f ca="1">+IF(OFFSET('Hygiene Data'!$H$13,0,10*ROW('Hygiene Data'!H198))="","",OFFSET('Hygiene Data'!$H$13,0,10*ROW('Hygiene Data'!H198)))</f>
        <v/>
      </c>
      <c r="ED204" s="369" t="str">
        <f ca="1">+IF(OFFSET('Hygiene Data'!$I$11,0,10*ROW('Hygiene Data'!I198))="","",OFFSET('Hygiene Data'!$I$11,0,10*ROW('Hygiene Data'!I198)))</f>
        <v/>
      </c>
      <c r="EE204" s="369" t="str">
        <f ca="1">+IF(OFFSET('Hygiene Data'!$I$12,0,10*ROW('Hygiene Data'!I198))="","",OFFSET('Hygiene Data'!$I$12,0,10*ROW('Hygiene Data'!I198)))</f>
        <v/>
      </c>
      <c r="EF204" s="369" t="str">
        <f ca="1">+IF(OFFSET('Hygiene Data'!$I$13,0,10*ROW('Hygiene Data'!I198))="","",OFFSET('Hygiene Data'!$I$13,0,10*ROW('Hygiene Data'!I198)))</f>
        <v/>
      </c>
    </row>
    <row r="205" spans="1:136" x14ac:dyDescent="0.25">
      <c r="A205" s="478" t="str">
        <f ca="1">+IF(OFFSET('Water Data'!$B$2,0,10*ROW('Water Data'!E199))="","",OFFSET('Water Data'!$B$2,0,10*ROW('Water Data'!E199)))</f>
        <v/>
      </c>
      <c r="B205" s="47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5" t="str">
        <f t="shared" ca="1" si="3"/>
        <v/>
      </c>
      <c r="D205" s="50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9" t="str">
        <f ca="1">+IF(OFFSET('Water Data'!$D$27,0,10*ROW('Water Data'!D199))="","",OFFSET('Water Data'!$D$27,0,10*ROW('Water Data'!D199)))</f>
        <v/>
      </c>
      <c r="BT205" s="369" t="str">
        <f ca="1">+IF(OFFSET('Water Data'!$D$28,0,10*ROW('Water Data'!D199))="","",OFFSET('Water Data'!$D$28,0,10*ROW('Water Data'!D199)))</f>
        <v/>
      </c>
      <c r="BU205" s="369" t="str">
        <f ca="1">+IF(OFFSET('Water Data'!$D$29,0,10*ROW('Water Data'!D199))="","",OFFSET('Water Data'!$D$29,0,10*ROW('Water Data'!D199)))</f>
        <v/>
      </c>
      <c r="BV205" s="369" t="str">
        <f ca="1">+IF(OFFSET('Water Data'!$E$27,0,10*ROW('Water Data'!E199))="","",OFFSET('Water Data'!$E$27,0,10*ROW('Water Data'!E199)))</f>
        <v/>
      </c>
      <c r="BW205" s="369" t="str">
        <f ca="1">+IF(OFFSET('Water Data'!$E$28,0,10*ROW('Water Data'!E199))="","",OFFSET('Water Data'!$E$28,0,10*ROW('Water Data'!E199)))</f>
        <v/>
      </c>
      <c r="BX205" s="369" t="str">
        <f ca="1">+IF(OFFSET('Water Data'!$E$29,0,10*ROW('Water Data'!E199))="","",OFFSET('Water Data'!$E$29,0,10*ROW('Water Data'!E199)))</f>
        <v/>
      </c>
      <c r="BY205" s="369" t="str">
        <f ca="1">+IF(OFFSET('Water Data'!$F$27,0,10*ROW('Water Data'!F199))="","",OFFSET('Water Data'!$F$27,0,10*ROW('Water Data'!F199)))</f>
        <v/>
      </c>
      <c r="BZ205" s="369" t="str">
        <f ca="1">+IF(OFFSET('Water Data'!$F$28,0,10*ROW('Water Data'!F199))="","",OFFSET('Water Data'!$F$28,0,10*ROW('Water Data'!F199)))</f>
        <v/>
      </c>
      <c r="CA205" s="369" t="str">
        <f ca="1">+IF(OFFSET('Water Data'!$F$29,0,10*ROW('Water Data'!F199))="","",OFFSET('Water Data'!$F$29,0,10*ROW('Water Data'!F199)))</f>
        <v/>
      </c>
      <c r="CB205" s="369" t="str">
        <f ca="1">+IF(OFFSET('Water Data'!$G$27,0,10*ROW('Water Data'!G199))="","",OFFSET('Water Data'!$G$27,0,10*ROW('Water Data'!G199)))</f>
        <v/>
      </c>
      <c r="CC205" s="369" t="str">
        <f ca="1">+IF(OFFSET('Water Data'!$G$28,0,10*ROW('Water Data'!G199))="","",OFFSET('Water Data'!$G$28,0,10*ROW('Water Data'!G199)))</f>
        <v/>
      </c>
      <c r="CD205" s="369" t="str">
        <f ca="1">+IF(OFFSET('Water Data'!$G$29,0,10*ROW('Water Data'!G199))="","",OFFSET('Water Data'!$G$29,0,10*ROW('Water Data'!G199)))</f>
        <v/>
      </c>
      <c r="CE205" s="369" t="str">
        <f ca="1">+IF(OFFSET('Water Data'!$H$27,0,10*ROW('Water Data'!H199))="","",OFFSET('Water Data'!$H$27,0,10*ROW('Water Data'!H199)))</f>
        <v/>
      </c>
      <c r="CF205" s="369" t="str">
        <f ca="1">+IF(OFFSET('Water Data'!$H$28,0,10*ROW('Water Data'!H199))="","",OFFSET('Water Data'!$H$28,0,10*ROW('Water Data'!H199)))</f>
        <v/>
      </c>
      <c r="CG205" s="369" t="str">
        <f ca="1">+IF(OFFSET('Water Data'!$H$29,0,10*ROW('Water Data'!H199))="","",OFFSET('Water Data'!$H$29,0,10*ROW('Water Data'!H199)))</f>
        <v/>
      </c>
      <c r="CH205" s="369" t="str">
        <f ca="1">+IF(OFFSET('Water Data'!$I$27,0,10*ROW('Water Data'!I199))="","",OFFSET('Water Data'!$I$27,0,10*ROW('Water Data'!I199)))</f>
        <v/>
      </c>
      <c r="CI205" s="369" t="str">
        <f ca="1">+IF(OFFSET('Water Data'!$I$28,0,10*ROW('Water Data'!I199))="","",OFFSET('Water Data'!$I$28,0,10*ROW('Water Data'!I199)))</f>
        <v/>
      </c>
      <c r="CJ205" s="369" t="str">
        <f ca="1">+IF(OFFSET('Water Data'!$I$29,0,10*ROW('Water Data'!I199))="","",OFFSET('Water Data'!$I$29,0,10*ROW('Water Data'!I199)))</f>
        <v/>
      </c>
      <c r="CK205" s="369" t="str">
        <f ca="1">+IF(OFFSET('Sanitation Data'!$D$28,0,10*ROW('Sanitation Data'!D199))="","",OFFSET('Sanitation Data'!$D$28,0,10*ROW('Sanitation Data'!D199)))</f>
        <v/>
      </c>
      <c r="CL205" s="369" t="str">
        <f ca="1">+IF(OFFSET('Sanitation Data'!$D$29,0,10*ROW('Sanitation Data'!D199))="","",OFFSET('Sanitation Data'!$D$29,0,10*ROW('Sanitation Data'!D199)))</f>
        <v/>
      </c>
      <c r="CM205" s="369" t="str">
        <f ca="1">+IF(OFFSET('Sanitation Data'!$D$30,0,10*ROW('Sanitation Data'!D199))="","",OFFSET('Sanitation Data'!$D$30,0,10*ROW('Sanitation Data'!D199)))</f>
        <v/>
      </c>
      <c r="CN205" s="369" t="str">
        <f ca="1">+IF(OFFSET('Sanitation Data'!$D$31,0,10*ROW('Sanitation Data'!D199))="","",OFFSET('Sanitation Data'!$D$31,0,10*ROW('Sanitation Data'!D199)))</f>
        <v/>
      </c>
      <c r="CO205" s="369" t="str">
        <f ca="1">+IF(OFFSET('Sanitation Data'!$D$32,0,10*ROW('Sanitation Data'!D199))="","",OFFSET('Sanitation Data'!$D$32,0,10*ROW('Sanitation Data'!D199)))</f>
        <v/>
      </c>
      <c r="CP205" s="369" t="str">
        <f ca="1">+IF(OFFSET('Sanitation Data'!$E$28,0,10*ROW('Sanitation Data'!E199))="","",OFFSET('Sanitation Data'!$E$28,0,10*ROW('Sanitation Data'!E199)))</f>
        <v/>
      </c>
      <c r="CQ205" s="369" t="str">
        <f ca="1">+IF(OFFSET('Sanitation Data'!$E$29,0,10*ROW('Sanitation Data'!E199))="","",OFFSET('Sanitation Data'!$E$29,0,10*ROW('Sanitation Data'!E199)))</f>
        <v/>
      </c>
      <c r="CR205" s="369" t="str">
        <f ca="1">+IF(OFFSET('Sanitation Data'!$E$30,0,10*ROW('Sanitation Data'!E199))="","",OFFSET('Sanitation Data'!$E$30,0,10*ROW('Sanitation Data'!E199)))</f>
        <v/>
      </c>
      <c r="CS205" s="369" t="str">
        <f ca="1">+IF(OFFSET('Sanitation Data'!$E$31,0,10*ROW('Sanitation Data'!E199))="","",OFFSET('Sanitation Data'!$E$31,0,10*ROW('Sanitation Data'!E199)))</f>
        <v/>
      </c>
      <c r="CT205" s="369" t="str">
        <f ca="1">+IF(OFFSET('Sanitation Data'!$E$32,0,10*ROW('Sanitation Data'!E199))="","",OFFSET('Sanitation Data'!$E$32,0,10*ROW('Sanitation Data'!E199)))</f>
        <v/>
      </c>
      <c r="CU205" s="369" t="str">
        <f ca="1">+IF(OFFSET('Sanitation Data'!$F$28,0,10*ROW('Sanitation Data'!F199))="","",OFFSET('Sanitation Data'!$F$28,0,10*ROW('Sanitation Data'!F199)))</f>
        <v/>
      </c>
      <c r="CV205" s="369" t="str">
        <f ca="1">+IF(OFFSET('Sanitation Data'!$F$29,0,10*ROW('Sanitation Data'!F199))="","",OFFSET('Sanitation Data'!$F$29,0,10*ROW('Sanitation Data'!F199)))</f>
        <v/>
      </c>
      <c r="CW205" s="369" t="str">
        <f ca="1">+IF(OFFSET('Sanitation Data'!$F$30,0,10*ROW('Sanitation Data'!F199))="","",OFFSET('Sanitation Data'!$F$30,0,10*ROW('Sanitation Data'!F199)))</f>
        <v/>
      </c>
      <c r="CX205" s="369" t="str">
        <f ca="1">+IF(OFFSET('Sanitation Data'!$F$31,0,10*ROW('Sanitation Data'!F199))="","",OFFSET('Sanitation Data'!$F$31,0,10*ROW('Sanitation Data'!F199)))</f>
        <v/>
      </c>
      <c r="CY205" s="369" t="str">
        <f ca="1">+IF(OFFSET('Sanitation Data'!$F$32,0,10*ROW('Sanitation Data'!F199))="","",OFFSET('Sanitation Data'!$F$32,0,10*ROW('Sanitation Data'!F199)))</f>
        <v/>
      </c>
      <c r="CZ205" s="369" t="str">
        <f ca="1">+IF(OFFSET('Sanitation Data'!$G$28,0,10*ROW('Sanitation Data'!G199))="","",OFFSET('Sanitation Data'!$G$28,0,10*ROW('Sanitation Data'!G199)))</f>
        <v/>
      </c>
      <c r="DA205" s="369" t="str">
        <f ca="1">+IF(OFFSET('Sanitation Data'!$G$29,0,10*ROW('Sanitation Data'!G199))="","",OFFSET('Sanitation Data'!$G$29,0,10*ROW('Sanitation Data'!G199)))</f>
        <v/>
      </c>
      <c r="DB205" s="369" t="str">
        <f ca="1">+IF(OFFSET('Sanitation Data'!$G$30,0,10*ROW('Sanitation Data'!G199))="","",OFFSET('Sanitation Data'!$G$30,0,10*ROW('Sanitation Data'!G199)))</f>
        <v/>
      </c>
      <c r="DC205" s="369" t="str">
        <f ca="1">+IF(OFFSET('Sanitation Data'!$G$31,0,10*ROW('Sanitation Data'!G199))="","",OFFSET('Sanitation Data'!$G$31,0,10*ROW('Sanitation Data'!G199)))</f>
        <v/>
      </c>
      <c r="DD205" s="369" t="str">
        <f ca="1">+IF(OFFSET('Sanitation Data'!$G$32,0,10*ROW('Sanitation Data'!G199))="","",OFFSET('Sanitation Data'!$G$32,0,10*ROW('Sanitation Data'!G199)))</f>
        <v/>
      </c>
      <c r="DE205" s="369" t="str">
        <f ca="1">+IF(OFFSET('Sanitation Data'!$H$28,0,10*ROW('Sanitation Data'!H199))="","",OFFSET('Sanitation Data'!$H$28,0,10*ROW('Sanitation Data'!H199)))</f>
        <v/>
      </c>
      <c r="DF205" s="369" t="str">
        <f ca="1">+IF(OFFSET('Sanitation Data'!$H$29,0,10*ROW('Sanitation Data'!H199))="","",OFFSET('Sanitation Data'!$H$29,0,10*ROW('Sanitation Data'!H199)))</f>
        <v/>
      </c>
      <c r="DG205" s="369" t="str">
        <f ca="1">+IF(OFFSET('Sanitation Data'!$H$30,0,10*ROW('Sanitation Data'!H199))="","",OFFSET('Sanitation Data'!$H$30,0,10*ROW('Sanitation Data'!H199)))</f>
        <v/>
      </c>
      <c r="DH205" s="369" t="str">
        <f ca="1">+IF(OFFSET('Sanitation Data'!$H$31,0,10*ROW('Sanitation Data'!H199))="","",OFFSET('Sanitation Data'!$H$31,0,10*ROW('Sanitation Data'!H199)))</f>
        <v/>
      </c>
      <c r="DI205" s="369" t="str">
        <f ca="1">+IF(OFFSET('Sanitation Data'!$H$32,0,10*ROW('Sanitation Data'!H199))="","",OFFSET('Sanitation Data'!$H$32,0,10*ROW('Sanitation Data'!H199)))</f>
        <v/>
      </c>
      <c r="DJ205" s="369" t="str">
        <f ca="1">+IF(OFFSET('Sanitation Data'!$I$28,0,10*ROW('Sanitation Data'!I199))="","",OFFSET('Sanitation Data'!$I$28,0,10*ROW('Sanitation Data'!I199)))</f>
        <v/>
      </c>
      <c r="DK205" s="369" t="str">
        <f ca="1">+IF(OFFSET('Sanitation Data'!$I$29,0,10*ROW('Sanitation Data'!I199))="","",OFFSET('Sanitation Data'!$I$29,0,10*ROW('Sanitation Data'!I199)))</f>
        <v/>
      </c>
      <c r="DL205" s="369" t="str">
        <f ca="1">+IF(OFFSET('Sanitation Data'!$I$30,0,10*ROW('Sanitation Data'!I199))="","",OFFSET('Sanitation Data'!$I$30,0,10*ROW('Sanitation Data'!I199)))</f>
        <v/>
      </c>
      <c r="DM205" s="369" t="str">
        <f ca="1">+IF(OFFSET('Sanitation Data'!$I$31,0,10*ROW('Sanitation Data'!I199))="","",OFFSET('Sanitation Data'!$I$31,0,10*ROW('Sanitation Data'!I199)))</f>
        <v/>
      </c>
      <c r="DN205" s="369" t="str">
        <f ca="1">+IF(OFFSET('Sanitation Data'!$I$32,0,10*ROW('Sanitation Data'!I199))="","",OFFSET('Sanitation Data'!$I$32,0,10*ROW('Sanitation Data'!I199)))</f>
        <v/>
      </c>
      <c r="DO205" s="369" t="str">
        <f ca="1">+IF(OFFSET('Hygiene Data'!$D$11,0,10*ROW('Hygiene Data'!D199))="","",OFFSET('Hygiene Data'!$D$11,0,10*ROW('Hygiene Data'!D199)))</f>
        <v/>
      </c>
      <c r="DP205" s="369" t="str">
        <f ca="1">+IF(OFFSET('Hygiene Data'!$D$12,0,10*ROW('Hygiene Data'!D199))="","",OFFSET('Hygiene Data'!$D$12,0,10*ROW('Hygiene Data'!D199)))</f>
        <v/>
      </c>
      <c r="DQ205" s="369" t="str">
        <f ca="1">+IF(OFFSET('Hygiene Data'!$D$13,0,10*ROW('Hygiene Data'!D199))="","",OFFSET('Hygiene Data'!$D$13,0,10*ROW('Hygiene Data'!D199)))</f>
        <v/>
      </c>
      <c r="DR205" s="369" t="str">
        <f ca="1">+IF(OFFSET('Hygiene Data'!$E$11,0,10*ROW('Hygiene Data'!E199))="","",OFFSET('Hygiene Data'!$E$11,0,10*ROW('Hygiene Data'!E199)))</f>
        <v/>
      </c>
      <c r="DS205" s="369" t="str">
        <f ca="1">+IF(OFFSET('Hygiene Data'!$E$12,0,10*ROW('Hygiene Data'!E199))="","",OFFSET('Hygiene Data'!$E$12,0,10*ROW('Hygiene Data'!E199)))</f>
        <v/>
      </c>
      <c r="DT205" s="369" t="str">
        <f ca="1">+IF(OFFSET('Hygiene Data'!$E$13,0,10*ROW('Hygiene Data'!E199))="","",OFFSET('Hygiene Data'!$E$13,0,10*ROW('Hygiene Data'!E199)))</f>
        <v/>
      </c>
      <c r="DU205" s="369" t="str">
        <f ca="1">+IF(OFFSET('Hygiene Data'!$F$11,0,10*ROW('Hygiene Data'!F199))="","",OFFSET('Hygiene Data'!$F$11,0,10*ROW('Hygiene Data'!F199)))</f>
        <v/>
      </c>
      <c r="DV205" s="369" t="str">
        <f ca="1">+IF(OFFSET('Hygiene Data'!$F$12,0,10*ROW('Hygiene Data'!F199))="","",OFFSET('Hygiene Data'!$F$12,0,10*ROW('Hygiene Data'!F199)))</f>
        <v/>
      </c>
      <c r="DW205" s="369" t="str">
        <f ca="1">+IF(OFFSET('Hygiene Data'!$F$13,0,10*ROW('Hygiene Data'!F199))="","",OFFSET('Hygiene Data'!$F$13,0,10*ROW('Hygiene Data'!F199)))</f>
        <v/>
      </c>
      <c r="DX205" s="369" t="str">
        <f ca="1">+IF(OFFSET('Hygiene Data'!$G$11,0,10*ROW('Hygiene Data'!G199))="","",OFFSET('Hygiene Data'!$G$11,0,10*ROW('Hygiene Data'!G199)))</f>
        <v/>
      </c>
      <c r="DY205" s="369" t="str">
        <f ca="1">+IF(OFFSET('Hygiene Data'!$G$12,0,10*ROW('Hygiene Data'!G199))="","",OFFSET('Hygiene Data'!$G$12,0,10*ROW('Hygiene Data'!G199)))</f>
        <v/>
      </c>
      <c r="DZ205" s="369" t="str">
        <f ca="1">+IF(OFFSET('Hygiene Data'!$G$13,0,10*ROW('Hygiene Data'!G199))="","",OFFSET('Hygiene Data'!$G$13,0,10*ROW('Hygiene Data'!G199)))</f>
        <v/>
      </c>
      <c r="EA205" s="369" t="str">
        <f ca="1">+IF(OFFSET('Hygiene Data'!$H$11,0,10*ROW('Hygiene Data'!H199))="","",OFFSET('Hygiene Data'!$H$11,0,10*ROW('Hygiene Data'!H199)))</f>
        <v/>
      </c>
      <c r="EB205" s="369" t="str">
        <f ca="1">+IF(OFFSET('Hygiene Data'!$H$12,0,10*ROW('Hygiene Data'!H199))="","",OFFSET('Hygiene Data'!$H$12,0,10*ROW('Hygiene Data'!H199)))</f>
        <v/>
      </c>
      <c r="EC205" s="369" t="str">
        <f ca="1">+IF(OFFSET('Hygiene Data'!$H$13,0,10*ROW('Hygiene Data'!H199))="","",OFFSET('Hygiene Data'!$H$13,0,10*ROW('Hygiene Data'!H199)))</f>
        <v/>
      </c>
      <c r="ED205" s="369" t="str">
        <f ca="1">+IF(OFFSET('Hygiene Data'!$I$11,0,10*ROW('Hygiene Data'!I199))="","",OFFSET('Hygiene Data'!$I$11,0,10*ROW('Hygiene Data'!I199)))</f>
        <v/>
      </c>
      <c r="EE205" s="369" t="str">
        <f ca="1">+IF(OFFSET('Hygiene Data'!$I$12,0,10*ROW('Hygiene Data'!I199))="","",OFFSET('Hygiene Data'!$I$12,0,10*ROW('Hygiene Data'!I199)))</f>
        <v/>
      </c>
      <c r="EF205" s="369" t="str">
        <f ca="1">+IF(OFFSET('Hygiene Data'!$I$13,0,10*ROW('Hygiene Data'!I199))="","",OFFSET('Hygiene Data'!$I$13,0,10*ROW('Hygiene Data'!I199)))</f>
        <v/>
      </c>
    </row>
    <row r="206" spans="1:136" x14ac:dyDescent="0.25">
      <c r="A206" s="478" t="str">
        <f ca="1">+IF(OFFSET('Water Data'!$B$2,0,10*ROW('Water Data'!E200))="","",OFFSET('Water Data'!$B$2,0,10*ROW('Water Data'!E200)))</f>
        <v/>
      </c>
      <c r="B206" s="47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5" t="str">
        <f t="shared" ca="1" si="3"/>
        <v/>
      </c>
      <c r="D206" s="50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9" t="str">
        <f ca="1">+IF(OFFSET('Water Data'!$D$27,0,10*ROW('Water Data'!D200))="","",OFFSET('Water Data'!$D$27,0,10*ROW('Water Data'!D200)))</f>
        <v/>
      </c>
      <c r="BT206" s="369" t="str">
        <f ca="1">+IF(OFFSET('Water Data'!$D$28,0,10*ROW('Water Data'!D200))="","",OFFSET('Water Data'!$D$28,0,10*ROW('Water Data'!D200)))</f>
        <v/>
      </c>
      <c r="BU206" s="369" t="str">
        <f ca="1">+IF(OFFSET('Water Data'!$D$29,0,10*ROW('Water Data'!D200))="","",OFFSET('Water Data'!$D$29,0,10*ROW('Water Data'!D200)))</f>
        <v/>
      </c>
      <c r="BV206" s="369" t="str">
        <f ca="1">+IF(OFFSET('Water Data'!$E$27,0,10*ROW('Water Data'!E200))="","",OFFSET('Water Data'!$E$27,0,10*ROW('Water Data'!E200)))</f>
        <v/>
      </c>
      <c r="BW206" s="369" t="str">
        <f ca="1">+IF(OFFSET('Water Data'!$E$28,0,10*ROW('Water Data'!E200))="","",OFFSET('Water Data'!$E$28,0,10*ROW('Water Data'!E200)))</f>
        <v/>
      </c>
      <c r="BX206" s="369" t="str">
        <f ca="1">+IF(OFFSET('Water Data'!$E$29,0,10*ROW('Water Data'!E200))="","",OFFSET('Water Data'!$E$29,0,10*ROW('Water Data'!E200)))</f>
        <v/>
      </c>
      <c r="BY206" s="369" t="str">
        <f ca="1">+IF(OFFSET('Water Data'!$F$27,0,10*ROW('Water Data'!F200))="","",OFFSET('Water Data'!$F$27,0,10*ROW('Water Data'!F200)))</f>
        <v/>
      </c>
      <c r="BZ206" s="369" t="str">
        <f ca="1">+IF(OFFSET('Water Data'!$F$28,0,10*ROW('Water Data'!F200))="","",OFFSET('Water Data'!$F$28,0,10*ROW('Water Data'!F200)))</f>
        <v/>
      </c>
      <c r="CA206" s="369" t="str">
        <f ca="1">+IF(OFFSET('Water Data'!$F$29,0,10*ROW('Water Data'!F200))="","",OFFSET('Water Data'!$F$29,0,10*ROW('Water Data'!F200)))</f>
        <v/>
      </c>
      <c r="CB206" s="369" t="str">
        <f ca="1">+IF(OFFSET('Water Data'!$G$27,0,10*ROW('Water Data'!G200))="","",OFFSET('Water Data'!$G$27,0,10*ROW('Water Data'!G200)))</f>
        <v/>
      </c>
      <c r="CC206" s="369" t="str">
        <f ca="1">+IF(OFFSET('Water Data'!$G$28,0,10*ROW('Water Data'!G200))="","",OFFSET('Water Data'!$G$28,0,10*ROW('Water Data'!G200)))</f>
        <v/>
      </c>
      <c r="CD206" s="369" t="str">
        <f ca="1">+IF(OFFSET('Water Data'!$G$29,0,10*ROW('Water Data'!G200))="","",OFFSET('Water Data'!$G$29,0,10*ROW('Water Data'!G200)))</f>
        <v/>
      </c>
      <c r="CE206" s="369" t="str">
        <f ca="1">+IF(OFFSET('Water Data'!$H$27,0,10*ROW('Water Data'!H200))="","",OFFSET('Water Data'!$H$27,0,10*ROW('Water Data'!H200)))</f>
        <v/>
      </c>
      <c r="CF206" s="369" t="str">
        <f ca="1">+IF(OFFSET('Water Data'!$H$28,0,10*ROW('Water Data'!H200))="","",OFFSET('Water Data'!$H$28,0,10*ROW('Water Data'!H200)))</f>
        <v/>
      </c>
      <c r="CG206" s="369" t="str">
        <f ca="1">+IF(OFFSET('Water Data'!$H$29,0,10*ROW('Water Data'!H200))="","",OFFSET('Water Data'!$H$29,0,10*ROW('Water Data'!H200)))</f>
        <v/>
      </c>
      <c r="CH206" s="369" t="str">
        <f ca="1">+IF(OFFSET('Water Data'!$I$27,0,10*ROW('Water Data'!I200))="","",OFFSET('Water Data'!$I$27,0,10*ROW('Water Data'!I200)))</f>
        <v/>
      </c>
      <c r="CI206" s="369" t="str">
        <f ca="1">+IF(OFFSET('Water Data'!$I$28,0,10*ROW('Water Data'!I200))="","",OFFSET('Water Data'!$I$28,0,10*ROW('Water Data'!I200)))</f>
        <v/>
      </c>
      <c r="CJ206" s="369" t="str">
        <f ca="1">+IF(OFFSET('Water Data'!$I$29,0,10*ROW('Water Data'!I200))="","",OFFSET('Water Data'!$I$29,0,10*ROW('Water Data'!I200)))</f>
        <v/>
      </c>
      <c r="CK206" s="369" t="str">
        <f ca="1">+IF(OFFSET('Sanitation Data'!$D$28,0,10*ROW('Sanitation Data'!D200))="","",OFFSET('Sanitation Data'!$D$28,0,10*ROW('Sanitation Data'!D200)))</f>
        <v/>
      </c>
      <c r="CL206" s="369" t="str">
        <f ca="1">+IF(OFFSET('Sanitation Data'!$D$29,0,10*ROW('Sanitation Data'!D200))="","",OFFSET('Sanitation Data'!$D$29,0,10*ROW('Sanitation Data'!D200)))</f>
        <v/>
      </c>
      <c r="CM206" s="369" t="str">
        <f ca="1">+IF(OFFSET('Sanitation Data'!$D$30,0,10*ROW('Sanitation Data'!D200))="","",OFFSET('Sanitation Data'!$D$30,0,10*ROW('Sanitation Data'!D200)))</f>
        <v/>
      </c>
      <c r="CN206" s="369" t="str">
        <f ca="1">+IF(OFFSET('Sanitation Data'!$D$31,0,10*ROW('Sanitation Data'!D200))="","",OFFSET('Sanitation Data'!$D$31,0,10*ROW('Sanitation Data'!D200)))</f>
        <v/>
      </c>
      <c r="CO206" s="369" t="str">
        <f ca="1">+IF(OFFSET('Sanitation Data'!$D$32,0,10*ROW('Sanitation Data'!D200))="","",OFFSET('Sanitation Data'!$D$32,0,10*ROW('Sanitation Data'!D200)))</f>
        <v/>
      </c>
      <c r="CP206" s="369" t="str">
        <f ca="1">+IF(OFFSET('Sanitation Data'!$E$28,0,10*ROW('Sanitation Data'!E200))="","",OFFSET('Sanitation Data'!$E$28,0,10*ROW('Sanitation Data'!E200)))</f>
        <v/>
      </c>
      <c r="CQ206" s="369" t="str">
        <f ca="1">+IF(OFFSET('Sanitation Data'!$E$29,0,10*ROW('Sanitation Data'!E200))="","",OFFSET('Sanitation Data'!$E$29,0,10*ROW('Sanitation Data'!E200)))</f>
        <v/>
      </c>
      <c r="CR206" s="369" t="str">
        <f ca="1">+IF(OFFSET('Sanitation Data'!$E$30,0,10*ROW('Sanitation Data'!E200))="","",OFFSET('Sanitation Data'!$E$30,0,10*ROW('Sanitation Data'!E200)))</f>
        <v/>
      </c>
      <c r="CS206" s="369" t="str">
        <f ca="1">+IF(OFFSET('Sanitation Data'!$E$31,0,10*ROW('Sanitation Data'!E200))="","",OFFSET('Sanitation Data'!$E$31,0,10*ROW('Sanitation Data'!E200)))</f>
        <v/>
      </c>
      <c r="CT206" s="369" t="str">
        <f ca="1">+IF(OFFSET('Sanitation Data'!$E$32,0,10*ROW('Sanitation Data'!E200))="","",OFFSET('Sanitation Data'!$E$32,0,10*ROW('Sanitation Data'!E200)))</f>
        <v/>
      </c>
      <c r="CU206" s="369" t="str">
        <f ca="1">+IF(OFFSET('Sanitation Data'!$F$28,0,10*ROW('Sanitation Data'!F200))="","",OFFSET('Sanitation Data'!$F$28,0,10*ROW('Sanitation Data'!F200)))</f>
        <v/>
      </c>
      <c r="CV206" s="369" t="str">
        <f ca="1">+IF(OFFSET('Sanitation Data'!$F$29,0,10*ROW('Sanitation Data'!F200))="","",OFFSET('Sanitation Data'!$F$29,0,10*ROW('Sanitation Data'!F200)))</f>
        <v/>
      </c>
      <c r="CW206" s="369" t="str">
        <f ca="1">+IF(OFFSET('Sanitation Data'!$F$30,0,10*ROW('Sanitation Data'!F200))="","",OFFSET('Sanitation Data'!$F$30,0,10*ROW('Sanitation Data'!F200)))</f>
        <v/>
      </c>
      <c r="CX206" s="369" t="str">
        <f ca="1">+IF(OFFSET('Sanitation Data'!$F$31,0,10*ROW('Sanitation Data'!F200))="","",OFFSET('Sanitation Data'!$F$31,0,10*ROW('Sanitation Data'!F200)))</f>
        <v/>
      </c>
      <c r="CY206" s="369" t="str">
        <f ca="1">+IF(OFFSET('Sanitation Data'!$F$32,0,10*ROW('Sanitation Data'!F200))="","",OFFSET('Sanitation Data'!$F$32,0,10*ROW('Sanitation Data'!F200)))</f>
        <v/>
      </c>
      <c r="CZ206" s="369" t="str">
        <f ca="1">+IF(OFFSET('Sanitation Data'!$G$28,0,10*ROW('Sanitation Data'!G200))="","",OFFSET('Sanitation Data'!$G$28,0,10*ROW('Sanitation Data'!G200)))</f>
        <v/>
      </c>
      <c r="DA206" s="369" t="str">
        <f ca="1">+IF(OFFSET('Sanitation Data'!$G$29,0,10*ROW('Sanitation Data'!G200))="","",OFFSET('Sanitation Data'!$G$29,0,10*ROW('Sanitation Data'!G200)))</f>
        <v/>
      </c>
      <c r="DB206" s="369" t="str">
        <f ca="1">+IF(OFFSET('Sanitation Data'!$G$30,0,10*ROW('Sanitation Data'!G200))="","",OFFSET('Sanitation Data'!$G$30,0,10*ROW('Sanitation Data'!G200)))</f>
        <v/>
      </c>
      <c r="DC206" s="369" t="str">
        <f ca="1">+IF(OFFSET('Sanitation Data'!$G$31,0,10*ROW('Sanitation Data'!G200))="","",OFFSET('Sanitation Data'!$G$31,0,10*ROW('Sanitation Data'!G200)))</f>
        <v/>
      </c>
      <c r="DD206" s="369" t="str">
        <f ca="1">+IF(OFFSET('Sanitation Data'!$G$32,0,10*ROW('Sanitation Data'!G200))="","",OFFSET('Sanitation Data'!$G$32,0,10*ROW('Sanitation Data'!G200)))</f>
        <v/>
      </c>
      <c r="DE206" s="369" t="str">
        <f ca="1">+IF(OFFSET('Sanitation Data'!$H$28,0,10*ROW('Sanitation Data'!H200))="","",OFFSET('Sanitation Data'!$H$28,0,10*ROW('Sanitation Data'!H200)))</f>
        <v/>
      </c>
      <c r="DF206" s="369" t="str">
        <f ca="1">+IF(OFFSET('Sanitation Data'!$H$29,0,10*ROW('Sanitation Data'!H200))="","",OFFSET('Sanitation Data'!$H$29,0,10*ROW('Sanitation Data'!H200)))</f>
        <v/>
      </c>
      <c r="DG206" s="369" t="str">
        <f ca="1">+IF(OFFSET('Sanitation Data'!$H$30,0,10*ROW('Sanitation Data'!H200))="","",OFFSET('Sanitation Data'!$H$30,0,10*ROW('Sanitation Data'!H200)))</f>
        <v/>
      </c>
      <c r="DH206" s="369" t="str">
        <f ca="1">+IF(OFFSET('Sanitation Data'!$H$31,0,10*ROW('Sanitation Data'!H200))="","",OFFSET('Sanitation Data'!$H$31,0,10*ROW('Sanitation Data'!H200)))</f>
        <v/>
      </c>
      <c r="DI206" s="369" t="str">
        <f ca="1">+IF(OFFSET('Sanitation Data'!$H$32,0,10*ROW('Sanitation Data'!H200))="","",OFFSET('Sanitation Data'!$H$32,0,10*ROW('Sanitation Data'!H200)))</f>
        <v/>
      </c>
      <c r="DJ206" s="369" t="str">
        <f ca="1">+IF(OFFSET('Sanitation Data'!$I$28,0,10*ROW('Sanitation Data'!I200))="","",OFFSET('Sanitation Data'!$I$28,0,10*ROW('Sanitation Data'!I200)))</f>
        <v/>
      </c>
      <c r="DK206" s="369" t="str">
        <f ca="1">+IF(OFFSET('Sanitation Data'!$I$29,0,10*ROW('Sanitation Data'!I200))="","",OFFSET('Sanitation Data'!$I$29,0,10*ROW('Sanitation Data'!I200)))</f>
        <v/>
      </c>
      <c r="DL206" s="369" t="str">
        <f ca="1">+IF(OFFSET('Sanitation Data'!$I$30,0,10*ROW('Sanitation Data'!I200))="","",OFFSET('Sanitation Data'!$I$30,0,10*ROW('Sanitation Data'!I200)))</f>
        <v/>
      </c>
      <c r="DM206" s="369" t="str">
        <f ca="1">+IF(OFFSET('Sanitation Data'!$I$31,0,10*ROW('Sanitation Data'!I200))="","",OFFSET('Sanitation Data'!$I$31,0,10*ROW('Sanitation Data'!I200)))</f>
        <v/>
      </c>
      <c r="DN206" s="369" t="str">
        <f ca="1">+IF(OFFSET('Sanitation Data'!$I$32,0,10*ROW('Sanitation Data'!I200))="","",OFFSET('Sanitation Data'!$I$32,0,10*ROW('Sanitation Data'!I200)))</f>
        <v/>
      </c>
      <c r="DO206" s="369" t="str">
        <f ca="1">+IF(OFFSET('Hygiene Data'!$D$11,0,10*ROW('Hygiene Data'!D200))="","",OFFSET('Hygiene Data'!$D$11,0,10*ROW('Hygiene Data'!D200)))</f>
        <v/>
      </c>
      <c r="DP206" s="369" t="str">
        <f ca="1">+IF(OFFSET('Hygiene Data'!$D$12,0,10*ROW('Hygiene Data'!D200))="","",OFFSET('Hygiene Data'!$D$12,0,10*ROW('Hygiene Data'!D200)))</f>
        <v/>
      </c>
      <c r="DQ206" s="369" t="str">
        <f ca="1">+IF(OFFSET('Hygiene Data'!$D$13,0,10*ROW('Hygiene Data'!D200))="","",OFFSET('Hygiene Data'!$D$13,0,10*ROW('Hygiene Data'!D200)))</f>
        <v/>
      </c>
      <c r="DR206" s="369" t="str">
        <f ca="1">+IF(OFFSET('Hygiene Data'!$E$11,0,10*ROW('Hygiene Data'!E200))="","",OFFSET('Hygiene Data'!$E$11,0,10*ROW('Hygiene Data'!E200)))</f>
        <v/>
      </c>
      <c r="DS206" s="369" t="str">
        <f ca="1">+IF(OFFSET('Hygiene Data'!$E$12,0,10*ROW('Hygiene Data'!E200))="","",OFFSET('Hygiene Data'!$E$12,0,10*ROW('Hygiene Data'!E200)))</f>
        <v/>
      </c>
      <c r="DT206" s="369" t="str">
        <f ca="1">+IF(OFFSET('Hygiene Data'!$E$13,0,10*ROW('Hygiene Data'!E200))="","",OFFSET('Hygiene Data'!$E$13,0,10*ROW('Hygiene Data'!E200)))</f>
        <v/>
      </c>
      <c r="DU206" s="369" t="str">
        <f ca="1">+IF(OFFSET('Hygiene Data'!$F$11,0,10*ROW('Hygiene Data'!F200))="","",OFFSET('Hygiene Data'!$F$11,0,10*ROW('Hygiene Data'!F200)))</f>
        <v/>
      </c>
      <c r="DV206" s="369" t="str">
        <f ca="1">+IF(OFFSET('Hygiene Data'!$F$12,0,10*ROW('Hygiene Data'!F200))="","",OFFSET('Hygiene Data'!$F$12,0,10*ROW('Hygiene Data'!F200)))</f>
        <v/>
      </c>
      <c r="DW206" s="369" t="str">
        <f ca="1">+IF(OFFSET('Hygiene Data'!$F$13,0,10*ROW('Hygiene Data'!F200))="","",OFFSET('Hygiene Data'!$F$13,0,10*ROW('Hygiene Data'!F200)))</f>
        <v/>
      </c>
      <c r="DX206" s="369" t="str">
        <f ca="1">+IF(OFFSET('Hygiene Data'!$G$11,0,10*ROW('Hygiene Data'!G200))="","",OFFSET('Hygiene Data'!$G$11,0,10*ROW('Hygiene Data'!G200)))</f>
        <v/>
      </c>
      <c r="DY206" s="369" t="str">
        <f ca="1">+IF(OFFSET('Hygiene Data'!$G$12,0,10*ROW('Hygiene Data'!G200))="","",OFFSET('Hygiene Data'!$G$12,0,10*ROW('Hygiene Data'!G200)))</f>
        <v/>
      </c>
      <c r="DZ206" s="369" t="str">
        <f ca="1">+IF(OFFSET('Hygiene Data'!$G$13,0,10*ROW('Hygiene Data'!G200))="","",OFFSET('Hygiene Data'!$G$13,0,10*ROW('Hygiene Data'!G200)))</f>
        <v/>
      </c>
      <c r="EA206" s="369" t="str">
        <f ca="1">+IF(OFFSET('Hygiene Data'!$H$11,0,10*ROW('Hygiene Data'!H200))="","",OFFSET('Hygiene Data'!$H$11,0,10*ROW('Hygiene Data'!H200)))</f>
        <v/>
      </c>
      <c r="EB206" s="369" t="str">
        <f ca="1">+IF(OFFSET('Hygiene Data'!$H$12,0,10*ROW('Hygiene Data'!H200))="","",OFFSET('Hygiene Data'!$H$12,0,10*ROW('Hygiene Data'!H200)))</f>
        <v/>
      </c>
      <c r="EC206" s="369" t="str">
        <f ca="1">+IF(OFFSET('Hygiene Data'!$H$13,0,10*ROW('Hygiene Data'!H200))="","",OFFSET('Hygiene Data'!$H$13,0,10*ROW('Hygiene Data'!H200)))</f>
        <v/>
      </c>
      <c r="ED206" s="369" t="str">
        <f ca="1">+IF(OFFSET('Hygiene Data'!$I$11,0,10*ROW('Hygiene Data'!I200))="","",OFFSET('Hygiene Data'!$I$11,0,10*ROW('Hygiene Data'!I200)))</f>
        <v/>
      </c>
      <c r="EE206" s="369" t="str">
        <f ca="1">+IF(OFFSET('Hygiene Data'!$I$12,0,10*ROW('Hygiene Data'!I200))="","",OFFSET('Hygiene Data'!$I$12,0,10*ROW('Hygiene Data'!I200)))</f>
        <v/>
      </c>
      <c r="EF206" s="369" t="str">
        <f ca="1">+IF(OFFSET('Hygiene Data'!$I$13,0,10*ROW('Hygiene Data'!I200))="","",OFFSET('Hygiene Data'!$I$13,0,10*ROW('Hygiene Data'!I200)))</f>
        <v/>
      </c>
    </row>
    <row r="207" spans="1:136" x14ac:dyDescent="0.25">
      <c r="A207" s="478" t="str">
        <f ca="1">+IF(OFFSET('Water Data'!$B$2,0,10*ROW('Water Data'!E201))="","",OFFSET('Water Data'!$B$2,0,10*ROW('Water Data'!E201)))</f>
        <v/>
      </c>
      <c r="B207" s="47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5" t="str">
        <f t="shared" ca="1" si="3"/>
        <v/>
      </c>
      <c r="D207" s="50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9" t="str">
        <f ca="1">+IF(OFFSET('Water Data'!$D$27,0,10*ROW('Water Data'!D201))="","",OFFSET('Water Data'!$D$27,0,10*ROW('Water Data'!D201)))</f>
        <v/>
      </c>
      <c r="BT207" s="369" t="str">
        <f ca="1">+IF(OFFSET('Water Data'!$D$28,0,10*ROW('Water Data'!D201))="","",OFFSET('Water Data'!$D$28,0,10*ROW('Water Data'!D201)))</f>
        <v/>
      </c>
      <c r="BU207" s="369" t="str">
        <f ca="1">+IF(OFFSET('Water Data'!$D$29,0,10*ROW('Water Data'!D201))="","",OFFSET('Water Data'!$D$29,0,10*ROW('Water Data'!D201)))</f>
        <v/>
      </c>
      <c r="BV207" s="369" t="str">
        <f ca="1">+IF(OFFSET('Water Data'!$E$27,0,10*ROW('Water Data'!E201))="","",OFFSET('Water Data'!$E$27,0,10*ROW('Water Data'!E201)))</f>
        <v/>
      </c>
      <c r="BW207" s="369" t="str">
        <f ca="1">+IF(OFFSET('Water Data'!$E$28,0,10*ROW('Water Data'!E201))="","",OFFSET('Water Data'!$E$28,0,10*ROW('Water Data'!E201)))</f>
        <v/>
      </c>
      <c r="BX207" s="369" t="str">
        <f ca="1">+IF(OFFSET('Water Data'!$E$29,0,10*ROW('Water Data'!E201))="","",OFFSET('Water Data'!$E$29,0,10*ROW('Water Data'!E201)))</f>
        <v/>
      </c>
      <c r="BY207" s="369" t="str">
        <f ca="1">+IF(OFFSET('Water Data'!$F$27,0,10*ROW('Water Data'!F201))="","",OFFSET('Water Data'!$F$27,0,10*ROW('Water Data'!F201)))</f>
        <v/>
      </c>
      <c r="BZ207" s="369" t="str">
        <f ca="1">+IF(OFFSET('Water Data'!$F$28,0,10*ROW('Water Data'!F201))="","",OFFSET('Water Data'!$F$28,0,10*ROW('Water Data'!F201)))</f>
        <v/>
      </c>
      <c r="CA207" s="369" t="str">
        <f ca="1">+IF(OFFSET('Water Data'!$F$29,0,10*ROW('Water Data'!F201))="","",OFFSET('Water Data'!$F$29,0,10*ROW('Water Data'!F201)))</f>
        <v/>
      </c>
      <c r="CB207" s="369" t="str">
        <f ca="1">+IF(OFFSET('Water Data'!$G$27,0,10*ROW('Water Data'!G201))="","",OFFSET('Water Data'!$G$27,0,10*ROW('Water Data'!G201)))</f>
        <v/>
      </c>
      <c r="CC207" s="369" t="str">
        <f ca="1">+IF(OFFSET('Water Data'!$G$28,0,10*ROW('Water Data'!G201))="","",OFFSET('Water Data'!$G$28,0,10*ROW('Water Data'!G201)))</f>
        <v/>
      </c>
      <c r="CD207" s="369" t="str">
        <f ca="1">+IF(OFFSET('Water Data'!$G$29,0,10*ROW('Water Data'!G201))="","",OFFSET('Water Data'!$G$29,0,10*ROW('Water Data'!G201)))</f>
        <v/>
      </c>
      <c r="CE207" s="369" t="str">
        <f ca="1">+IF(OFFSET('Water Data'!$H$27,0,10*ROW('Water Data'!H201))="","",OFFSET('Water Data'!$H$27,0,10*ROW('Water Data'!H201)))</f>
        <v/>
      </c>
      <c r="CF207" s="369" t="str">
        <f ca="1">+IF(OFFSET('Water Data'!$H$28,0,10*ROW('Water Data'!H201))="","",OFFSET('Water Data'!$H$28,0,10*ROW('Water Data'!H201)))</f>
        <v/>
      </c>
      <c r="CG207" s="369" t="str">
        <f ca="1">+IF(OFFSET('Water Data'!$H$29,0,10*ROW('Water Data'!H201))="","",OFFSET('Water Data'!$H$29,0,10*ROW('Water Data'!H201)))</f>
        <v/>
      </c>
      <c r="CH207" s="369" t="str">
        <f ca="1">+IF(OFFSET('Water Data'!$I$27,0,10*ROW('Water Data'!I201))="","",OFFSET('Water Data'!$I$27,0,10*ROW('Water Data'!I201)))</f>
        <v/>
      </c>
      <c r="CI207" s="369" t="str">
        <f ca="1">+IF(OFFSET('Water Data'!$I$28,0,10*ROW('Water Data'!I201))="","",OFFSET('Water Data'!$I$28,0,10*ROW('Water Data'!I201)))</f>
        <v/>
      </c>
      <c r="CJ207" s="369" t="str">
        <f ca="1">+IF(OFFSET('Water Data'!$I$29,0,10*ROW('Water Data'!I201))="","",OFFSET('Water Data'!$I$29,0,10*ROW('Water Data'!I201)))</f>
        <v/>
      </c>
      <c r="CK207" s="369" t="str">
        <f ca="1">+IF(OFFSET('Sanitation Data'!$D$28,0,10*ROW('Sanitation Data'!D201))="","",OFFSET('Sanitation Data'!$D$28,0,10*ROW('Sanitation Data'!D201)))</f>
        <v/>
      </c>
      <c r="CL207" s="369" t="str">
        <f ca="1">+IF(OFFSET('Sanitation Data'!$D$29,0,10*ROW('Sanitation Data'!D201))="","",OFFSET('Sanitation Data'!$D$29,0,10*ROW('Sanitation Data'!D201)))</f>
        <v/>
      </c>
      <c r="CM207" s="369" t="str">
        <f ca="1">+IF(OFFSET('Sanitation Data'!$D$30,0,10*ROW('Sanitation Data'!D201))="","",OFFSET('Sanitation Data'!$D$30,0,10*ROW('Sanitation Data'!D201)))</f>
        <v/>
      </c>
      <c r="CN207" s="369" t="str">
        <f ca="1">+IF(OFFSET('Sanitation Data'!$D$31,0,10*ROW('Sanitation Data'!D201))="","",OFFSET('Sanitation Data'!$D$31,0,10*ROW('Sanitation Data'!D201)))</f>
        <v/>
      </c>
      <c r="CO207" s="369" t="str">
        <f ca="1">+IF(OFFSET('Sanitation Data'!$D$32,0,10*ROW('Sanitation Data'!D201))="","",OFFSET('Sanitation Data'!$D$32,0,10*ROW('Sanitation Data'!D201)))</f>
        <v/>
      </c>
      <c r="CP207" s="369" t="str">
        <f ca="1">+IF(OFFSET('Sanitation Data'!$E$28,0,10*ROW('Sanitation Data'!E201))="","",OFFSET('Sanitation Data'!$E$28,0,10*ROW('Sanitation Data'!E201)))</f>
        <v/>
      </c>
      <c r="CQ207" s="369" t="str">
        <f ca="1">+IF(OFFSET('Sanitation Data'!$E$29,0,10*ROW('Sanitation Data'!E201))="","",OFFSET('Sanitation Data'!$E$29,0,10*ROW('Sanitation Data'!E201)))</f>
        <v/>
      </c>
      <c r="CR207" s="369" t="str">
        <f ca="1">+IF(OFFSET('Sanitation Data'!$E$30,0,10*ROW('Sanitation Data'!E201))="","",OFFSET('Sanitation Data'!$E$30,0,10*ROW('Sanitation Data'!E201)))</f>
        <v/>
      </c>
      <c r="CS207" s="369" t="str">
        <f ca="1">+IF(OFFSET('Sanitation Data'!$E$31,0,10*ROW('Sanitation Data'!E201))="","",OFFSET('Sanitation Data'!$E$31,0,10*ROW('Sanitation Data'!E201)))</f>
        <v/>
      </c>
      <c r="CT207" s="369" t="str">
        <f ca="1">+IF(OFFSET('Sanitation Data'!$E$32,0,10*ROW('Sanitation Data'!E201))="","",OFFSET('Sanitation Data'!$E$32,0,10*ROW('Sanitation Data'!E201)))</f>
        <v/>
      </c>
      <c r="CU207" s="369" t="str">
        <f ca="1">+IF(OFFSET('Sanitation Data'!$F$28,0,10*ROW('Sanitation Data'!F201))="","",OFFSET('Sanitation Data'!$F$28,0,10*ROW('Sanitation Data'!F201)))</f>
        <v/>
      </c>
      <c r="CV207" s="369" t="str">
        <f ca="1">+IF(OFFSET('Sanitation Data'!$F$29,0,10*ROW('Sanitation Data'!F201))="","",OFFSET('Sanitation Data'!$F$29,0,10*ROW('Sanitation Data'!F201)))</f>
        <v/>
      </c>
      <c r="CW207" s="369" t="str">
        <f ca="1">+IF(OFFSET('Sanitation Data'!$F$30,0,10*ROW('Sanitation Data'!F201))="","",OFFSET('Sanitation Data'!$F$30,0,10*ROW('Sanitation Data'!F201)))</f>
        <v/>
      </c>
      <c r="CX207" s="369" t="str">
        <f ca="1">+IF(OFFSET('Sanitation Data'!$F$31,0,10*ROW('Sanitation Data'!F201))="","",OFFSET('Sanitation Data'!$F$31,0,10*ROW('Sanitation Data'!F201)))</f>
        <v/>
      </c>
      <c r="CY207" s="369" t="str">
        <f ca="1">+IF(OFFSET('Sanitation Data'!$F$32,0,10*ROW('Sanitation Data'!F201))="","",OFFSET('Sanitation Data'!$F$32,0,10*ROW('Sanitation Data'!F201)))</f>
        <v/>
      </c>
      <c r="CZ207" s="369" t="str">
        <f ca="1">+IF(OFFSET('Sanitation Data'!$G$28,0,10*ROW('Sanitation Data'!G201))="","",OFFSET('Sanitation Data'!$G$28,0,10*ROW('Sanitation Data'!G201)))</f>
        <v/>
      </c>
      <c r="DA207" s="369" t="str">
        <f ca="1">+IF(OFFSET('Sanitation Data'!$G$29,0,10*ROW('Sanitation Data'!G201))="","",OFFSET('Sanitation Data'!$G$29,0,10*ROW('Sanitation Data'!G201)))</f>
        <v/>
      </c>
      <c r="DB207" s="369" t="str">
        <f ca="1">+IF(OFFSET('Sanitation Data'!$G$30,0,10*ROW('Sanitation Data'!G201))="","",OFFSET('Sanitation Data'!$G$30,0,10*ROW('Sanitation Data'!G201)))</f>
        <v/>
      </c>
      <c r="DC207" s="369" t="str">
        <f ca="1">+IF(OFFSET('Sanitation Data'!$G$31,0,10*ROW('Sanitation Data'!G201))="","",OFFSET('Sanitation Data'!$G$31,0,10*ROW('Sanitation Data'!G201)))</f>
        <v/>
      </c>
      <c r="DD207" s="369" t="str">
        <f ca="1">+IF(OFFSET('Sanitation Data'!$G$32,0,10*ROW('Sanitation Data'!G201))="","",OFFSET('Sanitation Data'!$G$32,0,10*ROW('Sanitation Data'!G201)))</f>
        <v/>
      </c>
      <c r="DE207" s="369" t="str">
        <f ca="1">+IF(OFFSET('Sanitation Data'!$H$28,0,10*ROW('Sanitation Data'!H201))="","",OFFSET('Sanitation Data'!$H$28,0,10*ROW('Sanitation Data'!H201)))</f>
        <v/>
      </c>
      <c r="DF207" s="369" t="str">
        <f ca="1">+IF(OFFSET('Sanitation Data'!$H$29,0,10*ROW('Sanitation Data'!H201))="","",OFFSET('Sanitation Data'!$H$29,0,10*ROW('Sanitation Data'!H201)))</f>
        <v/>
      </c>
      <c r="DG207" s="369" t="str">
        <f ca="1">+IF(OFFSET('Sanitation Data'!$H$30,0,10*ROW('Sanitation Data'!H201))="","",OFFSET('Sanitation Data'!$H$30,0,10*ROW('Sanitation Data'!H201)))</f>
        <v/>
      </c>
      <c r="DH207" s="369" t="str">
        <f ca="1">+IF(OFFSET('Sanitation Data'!$H$31,0,10*ROW('Sanitation Data'!H201))="","",OFFSET('Sanitation Data'!$H$31,0,10*ROW('Sanitation Data'!H201)))</f>
        <v/>
      </c>
      <c r="DI207" s="369" t="str">
        <f ca="1">+IF(OFFSET('Sanitation Data'!$H$32,0,10*ROW('Sanitation Data'!H201))="","",OFFSET('Sanitation Data'!$H$32,0,10*ROW('Sanitation Data'!H201)))</f>
        <v/>
      </c>
      <c r="DJ207" s="369" t="str">
        <f ca="1">+IF(OFFSET('Sanitation Data'!$I$28,0,10*ROW('Sanitation Data'!I201))="","",OFFSET('Sanitation Data'!$I$28,0,10*ROW('Sanitation Data'!I201)))</f>
        <v/>
      </c>
      <c r="DK207" s="369" t="str">
        <f ca="1">+IF(OFFSET('Sanitation Data'!$I$29,0,10*ROW('Sanitation Data'!I201))="","",OFFSET('Sanitation Data'!$I$29,0,10*ROW('Sanitation Data'!I201)))</f>
        <v/>
      </c>
      <c r="DL207" s="369" t="str">
        <f ca="1">+IF(OFFSET('Sanitation Data'!$I$30,0,10*ROW('Sanitation Data'!I201))="","",OFFSET('Sanitation Data'!$I$30,0,10*ROW('Sanitation Data'!I201)))</f>
        <v/>
      </c>
      <c r="DM207" s="369" t="str">
        <f ca="1">+IF(OFFSET('Sanitation Data'!$I$31,0,10*ROW('Sanitation Data'!I201))="","",OFFSET('Sanitation Data'!$I$31,0,10*ROW('Sanitation Data'!I201)))</f>
        <v/>
      </c>
      <c r="DN207" s="369" t="str">
        <f ca="1">+IF(OFFSET('Sanitation Data'!$I$32,0,10*ROW('Sanitation Data'!I201))="","",OFFSET('Sanitation Data'!$I$32,0,10*ROW('Sanitation Data'!I201)))</f>
        <v/>
      </c>
      <c r="DO207" s="369" t="str">
        <f ca="1">+IF(OFFSET('Hygiene Data'!$D$11,0,10*ROW('Hygiene Data'!D201))="","",OFFSET('Hygiene Data'!$D$11,0,10*ROW('Hygiene Data'!D201)))</f>
        <v/>
      </c>
      <c r="DP207" s="369" t="str">
        <f ca="1">+IF(OFFSET('Hygiene Data'!$D$12,0,10*ROW('Hygiene Data'!D201))="","",OFFSET('Hygiene Data'!$D$12,0,10*ROW('Hygiene Data'!D201)))</f>
        <v/>
      </c>
      <c r="DQ207" s="369" t="str">
        <f ca="1">+IF(OFFSET('Hygiene Data'!$D$13,0,10*ROW('Hygiene Data'!D201))="","",OFFSET('Hygiene Data'!$D$13,0,10*ROW('Hygiene Data'!D201)))</f>
        <v/>
      </c>
      <c r="DR207" s="369" t="str">
        <f ca="1">+IF(OFFSET('Hygiene Data'!$E$11,0,10*ROW('Hygiene Data'!E201))="","",OFFSET('Hygiene Data'!$E$11,0,10*ROW('Hygiene Data'!E201)))</f>
        <v/>
      </c>
      <c r="DS207" s="369" t="str">
        <f ca="1">+IF(OFFSET('Hygiene Data'!$E$12,0,10*ROW('Hygiene Data'!E201))="","",OFFSET('Hygiene Data'!$E$12,0,10*ROW('Hygiene Data'!E201)))</f>
        <v/>
      </c>
      <c r="DT207" s="369" t="str">
        <f ca="1">+IF(OFFSET('Hygiene Data'!$E$13,0,10*ROW('Hygiene Data'!E201))="","",OFFSET('Hygiene Data'!$E$13,0,10*ROW('Hygiene Data'!E201)))</f>
        <v/>
      </c>
      <c r="DU207" s="369" t="str">
        <f ca="1">+IF(OFFSET('Hygiene Data'!$F$11,0,10*ROW('Hygiene Data'!F201))="","",OFFSET('Hygiene Data'!$F$11,0,10*ROW('Hygiene Data'!F201)))</f>
        <v/>
      </c>
      <c r="DV207" s="369" t="str">
        <f ca="1">+IF(OFFSET('Hygiene Data'!$F$12,0,10*ROW('Hygiene Data'!F201))="","",OFFSET('Hygiene Data'!$F$12,0,10*ROW('Hygiene Data'!F201)))</f>
        <v/>
      </c>
      <c r="DW207" s="369" t="str">
        <f ca="1">+IF(OFFSET('Hygiene Data'!$F$13,0,10*ROW('Hygiene Data'!F201))="","",OFFSET('Hygiene Data'!$F$13,0,10*ROW('Hygiene Data'!F201)))</f>
        <v/>
      </c>
      <c r="DX207" s="369" t="str">
        <f ca="1">+IF(OFFSET('Hygiene Data'!$G$11,0,10*ROW('Hygiene Data'!G201))="","",OFFSET('Hygiene Data'!$G$11,0,10*ROW('Hygiene Data'!G201)))</f>
        <v/>
      </c>
      <c r="DY207" s="369" t="str">
        <f ca="1">+IF(OFFSET('Hygiene Data'!$G$12,0,10*ROW('Hygiene Data'!G201))="","",OFFSET('Hygiene Data'!$G$12,0,10*ROW('Hygiene Data'!G201)))</f>
        <v/>
      </c>
      <c r="DZ207" s="369" t="str">
        <f ca="1">+IF(OFFSET('Hygiene Data'!$G$13,0,10*ROW('Hygiene Data'!G201))="","",OFFSET('Hygiene Data'!$G$13,0,10*ROW('Hygiene Data'!G201)))</f>
        <v/>
      </c>
      <c r="EA207" s="369" t="str">
        <f ca="1">+IF(OFFSET('Hygiene Data'!$H$11,0,10*ROW('Hygiene Data'!H201))="","",OFFSET('Hygiene Data'!$H$11,0,10*ROW('Hygiene Data'!H201)))</f>
        <v/>
      </c>
      <c r="EB207" s="369" t="str">
        <f ca="1">+IF(OFFSET('Hygiene Data'!$H$12,0,10*ROW('Hygiene Data'!H201))="","",OFFSET('Hygiene Data'!$H$12,0,10*ROW('Hygiene Data'!H201)))</f>
        <v/>
      </c>
      <c r="EC207" s="369" t="str">
        <f ca="1">+IF(OFFSET('Hygiene Data'!$H$13,0,10*ROW('Hygiene Data'!H201))="","",OFFSET('Hygiene Data'!$H$13,0,10*ROW('Hygiene Data'!H201)))</f>
        <v/>
      </c>
      <c r="ED207" s="369" t="str">
        <f ca="1">+IF(OFFSET('Hygiene Data'!$I$11,0,10*ROW('Hygiene Data'!I201))="","",OFFSET('Hygiene Data'!$I$11,0,10*ROW('Hygiene Data'!I201)))</f>
        <v/>
      </c>
      <c r="EE207" s="369" t="str">
        <f ca="1">+IF(OFFSET('Hygiene Data'!$I$12,0,10*ROW('Hygiene Data'!I201))="","",OFFSET('Hygiene Data'!$I$12,0,10*ROW('Hygiene Data'!I201)))</f>
        <v/>
      </c>
      <c r="EF207" s="369" t="str">
        <f ca="1">+IF(OFFSET('Hygiene Data'!$I$13,0,10*ROW('Hygiene Data'!I201))="","",OFFSET('Hygiene Data'!$I$13,0,10*ROW('Hygiene Data'!I201)))</f>
        <v/>
      </c>
    </row>
    <row r="208" spans="1:136" s="368" customFormat="1" x14ac:dyDescent="0.25">
      <c r="BA208" s="486"/>
    </row>
    <row r="209" spans="53:53" s="368" customFormat="1" x14ac:dyDescent="0.25">
      <c r="BA209" s="486"/>
    </row>
    <row r="210" spans="53:53" s="368" customFormat="1" x14ac:dyDescent="0.25">
      <c r="BA210" s="486"/>
    </row>
    <row r="211" spans="53:53" s="368" customFormat="1" x14ac:dyDescent="0.25">
      <c r="BA211" s="486"/>
    </row>
    <row r="212" spans="53:53" s="368" customFormat="1" x14ac:dyDescent="0.25">
      <c r="BA212" s="486"/>
    </row>
    <row r="213" spans="53:53" s="368" customFormat="1" x14ac:dyDescent="0.25">
      <c r="BA213" s="486"/>
    </row>
    <row r="214" spans="53:53" s="368" customFormat="1" x14ac:dyDescent="0.25">
      <c r="BA214" s="486"/>
    </row>
    <row r="215" spans="53:53" s="368" customFormat="1" x14ac:dyDescent="0.25">
      <c r="BA215" s="486"/>
    </row>
    <row r="216" spans="53:53" s="368" customFormat="1" x14ac:dyDescent="0.25">
      <c r="BA216" s="486"/>
    </row>
    <row r="217" spans="53:53" s="368" customFormat="1" x14ac:dyDescent="0.25">
      <c r="BA217" s="486"/>
    </row>
    <row r="218" spans="53:53" s="368" customFormat="1" x14ac:dyDescent="0.25">
      <c r="BA218" s="486"/>
    </row>
    <row r="219" spans="53:53" s="368" customFormat="1" x14ac:dyDescent="0.25">
      <c r="BA219" s="486"/>
    </row>
    <row r="220" spans="53:53" s="368" customFormat="1" x14ac:dyDescent="0.25">
      <c r="BA220" s="486"/>
    </row>
    <row r="221" spans="53:53" s="368" customFormat="1" x14ac:dyDescent="0.25">
      <c r="BA221" s="486"/>
    </row>
    <row r="222" spans="53:53" s="368" customFormat="1" x14ac:dyDescent="0.25">
      <c r="BA222" s="486"/>
    </row>
    <row r="223" spans="53:53" s="368" customFormat="1" x14ac:dyDescent="0.25">
      <c r="BA223" s="486"/>
    </row>
    <row r="224" spans="53:53" s="368" customFormat="1" x14ac:dyDescent="0.25">
      <c r="BA224" s="486"/>
    </row>
    <row r="225" spans="53:53" s="368" customFormat="1" x14ac:dyDescent="0.25">
      <c r="BA225" s="486"/>
    </row>
    <row r="226" spans="53:53" s="368" customFormat="1" x14ac:dyDescent="0.25">
      <c r="BA226" s="486"/>
    </row>
    <row r="227" spans="53:53" s="368" customFormat="1" x14ac:dyDescent="0.25">
      <c r="BA227" s="486"/>
    </row>
    <row r="228" spans="53:53" s="368" customFormat="1" x14ac:dyDescent="0.25">
      <c r="BA228" s="486"/>
    </row>
    <row r="229" spans="53:53" s="368" customFormat="1" x14ac:dyDescent="0.25">
      <c r="BA229" s="486"/>
    </row>
    <row r="230" spans="53:53" s="368" customFormat="1" x14ac:dyDescent="0.25">
      <c r="BA230" s="486"/>
    </row>
    <row r="231" spans="53:53" s="368" customFormat="1" x14ac:dyDescent="0.25">
      <c r="BA231" s="486"/>
    </row>
    <row r="232" spans="53:53" s="368" customFormat="1" x14ac:dyDescent="0.25">
      <c r="BA232" s="486"/>
    </row>
    <row r="233" spans="53:53" s="368" customFormat="1" x14ac:dyDescent="0.25">
      <c r="BA233" s="486"/>
    </row>
    <row r="234" spans="53:53" s="368" customFormat="1" x14ac:dyDescent="0.25">
      <c r="BA234" s="486"/>
    </row>
    <row r="235" spans="53:53" s="368" customFormat="1" x14ac:dyDescent="0.25">
      <c r="BA235" s="486"/>
    </row>
    <row r="236" spans="53:53" s="368" customFormat="1" x14ac:dyDescent="0.25">
      <c r="BA236" s="486"/>
    </row>
    <row r="237" spans="53:53" s="368" customFormat="1" x14ac:dyDescent="0.25">
      <c r="BA237" s="486"/>
    </row>
    <row r="238" spans="53:53" s="368" customFormat="1" x14ac:dyDescent="0.25">
      <c r="BA238" s="486"/>
    </row>
    <row r="239" spans="53:53" s="368" customFormat="1" x14ac:dyDescent="0.25">
      <c r="BA239" s="486"/>
    </row>
    <row r="240" spans="53:53" s="368" customFormat="1" x14ac:dyDescent="0.25">
      <c r="BA240" s="486"/>
    </row>
    <row r="241" spans="53:53" s="368" customFormat="1" x14ac:dyDescent="0.25">
      <c r="BA241" s="486"/>
    </row>
    <row r="242" spans="53:53" s="368" customFormat="1" x14ac:dyDescent="0.25">
      <c r="BA242" s="486"/>
    </row>
    <row r="243" spans="53:53" s="368" customFormat="1" x14ac:dyDescent="0.25">
      <c r="BA243" s="486"/>
    </row>
    <row r="244" spans="53:53" s="368" customFormat="1" x14ac:dyDescent="0.25">
      <c r="BA244" s="486"/>
    </row>
    <row r="245" spans="53:53" s="368" customFormat="1" x14ac:dyDescent="0.25">
      <c r="BA245" s="486"/>
    </row>
    <row r="246" spans="53:53" s="368" customFormat="1" x14ac:dyDescent="0.25">
      <c r="BA246" s="486"/>
    </row>
    <row r="247" spans="53:53" s="368" customFormat="1" x14ac:dyDescent="0.25">
      <c r="BA247" s="486"/>
    </row>
    <row r="248" spans="53:53" s="368" customFormat="1" x14ac:dyDescent="0.25">
      <c r="BA248" s="486"/>
    </row>
    <row r="249" spans="53:53" s="368" customFormat="1" x14ac:dyDescent="0.25">
      <c r="BA249" s="486"/>
    </row>
    <row r="250" spans="53:53" s="368" customFormat="1" x14ac:dyDescent="0.25">
      <c r="BA250" s="486"/>
    </row>
    <row r="251" spans="53:53" s="368" customFormat="1" x14ac:dyDescent="0.25">
      <c r="BA251" s="486"/>
    </row>
    <row r="252" spans="53:53" s="368" customFormat="1" x14ac:dyDescent="0.25">
      <c r="BA252" s="486"/>
    </row>
    <row r="253" spans="53:53" s="368" customFormat="1" x14ac:dyDescent="0.25">
      <c r="BA253" s="486"/>
    </row>
    <row r="254" spans="53:53" s="368" customFormat="1" x14ac:dyDescent="0.25">
      <c r="BA254" s="486"/>
    </row>
    <row r="255" spans="53:53" s="368" customFormat="1" x14ac:dyDescent="0.25">
      <c r="BA255" s="486"/>
    </row>
    <row r="256" spans="53:53" s="368" customFormat="1" x14ac:dyDescent="0.25">
      <c r="BA256" s="486"/>
    </row>
    <row r="257" spans="53:53" s="368" customFormat="1" x14ac:dyDescent="0.25">
      <c r="BA257" s="486"/>
    </row>
    <row r="258" spans="53:53" s="368" customFormat="1" x14ac:dyDescent="0.25">
      <c r="BA258" s="486"/>
    </row>
    <row r="259" spans="53:53" s="368" customFormat="1" x14ac:dyDescent="0.25">
      <c r="BA259" s="486"/>
    </row>
    <row r="260" spans="53:53" s="368" customFormat="1" x14ac:dyDescent="0.25">
      <c r="BA260" s="486"/>
    </row>
    <row r="261" spans="53:53" s="368" customFormat="1" x14ac:dyDescent="0.25">
      <c r="BA261" s="486"/>
    </row>
    <row r="262" spans="53:53" s="368" customFormat="1" x14ac:dyDescent="0.25">
      <c r="BA262" s="486"/>
    </row>
    <row r="263" spans="53:53" s="368" customFormat="1" x14ac:dyDescent="0.25">
      <c r="BA263" s="486"/>
    </row>
    <row r="264" spans="53:53" s="368" customFormat="1" x14ac:dyDescent="0.25">
      <c r="BA264" s="486"/>
    </row>
    <row r="265" spans="53:53" s="368" customFormat="1" x14ac:dyDescent="0.25">
      <c r="BA265" s="486"/>
    </row>
    <row r="266" spans="53:53" s="368" customFormat="1" x14ac:dyDescent="0.25">
      <c r="BA266" s="486"/>
    </row>
    <row r="267" spans="53:53" s="368" customFormat="1" x14ac:dyDescent="0.25">
      <c r="BA267" s="486"/>
    </row>
    <row r="268" spans="53:53" s="368" customFormat="1" x14ac:dyDescent="0.25">
      <c r="BA268" s="486"/>
    </row>
    <row r="269" spans="53:53" s="368" customFormat="1" x14ac:dyDescent="0.25">
      <c r="BA269" s="486"/>
    </row>
    <row r="270" spans="53:53" s="368" customFormat="1" x14ac:dyDescent="0.25">
      <c r="BA270" s="486"/>
    </row>
    <row r="271" spans="53:53" s="368" customFormat="1" x14ac:dyDescent="0.25">
      <c r="BA271" s="486"/>
    </row>
    <row r="272" spans="53:53" s="368" customFormat="1" x14ac:dyDescent="0.25">
      <c r="BA272" s="486"/>
    </row>
    <row r="273" spans="53:53" s="368" customFormat="1" x14ac:dyDescent="0.25">
      <c r="BA273" s="486"/>
    </row>
    <row r="274" spans="53:53" s="368" customFormat="1" x14ac:dyDescent="0.25">
      <c r="BA274" s="486"/>
    </row>
    <row r="275" spans="53:53" s="368" customFormat="1" x14ac:dyDescent="0.25">
      <c r="BA275" s="486"/>
    </row>
    <row r="276" spans="53:53" s="368" customFormat="1" x14ac:dyDescent="0.25">
      <c r="BA276" s="486"/>
    </row>
    <row r="277" spans="53:53" s="368" customFormat="1" x14ac:dyDescent="0.25">
      <c r="BA277" s="486"/>
    </row>
    <row r="278" spans="53:53" s="368" customFormat="1" x14ac:dyDescent="0.25">
      <c r="BA278" s="486"/>
    </row>
    <row r="279" spans="53:53" s="368" customFormat="1" x14ac:dyDescent="0.25">
      <c r="BA279" s="486"/>
    </row>
    <row r="280" spans="53:53" s="368" customFormat="1" x14ac:dyDescent="0.25">
      <c r="BA280" s="486"/>
    </row>
    <row r="281" spans="53:53" s="368" customFormat="1" x14ac:dyDescent="0.25">
      <c r="BA281" s="486"/>
    </row>
    <row r="282" spans="53:53" s="368" customFormat="1" x14ac:dyDescent="0.25">
      <c r="BA282" s="486"/>
    </row>
    <row r="283" spans="53:53" s="368" customFormat="1" x14ac:dyDescent="0.25">
      <c r="BA283" s="486"/>
    </row>
    <row r="284" spans="53:53" s="368" customFormat="1" x14ac:dyDescent="0.25">
      <c r="BA284" s="486"/>
    </row>
    <row r="285" spans="53:53" s="368" customFormat="1" x14ac:dyDescent="0.25">
      <c r="BA285" s="486"/>
    </row>
    <row r="286" spans="53:53" s="368" customFormat="1" x14ac:dyDescent="0.25">
      <c r="BA286" s="486"/>
    </row>
    <row r="287" spans="53:53" s="368" customFormat="1" x14ac:dyDescent="0.25">
      <c r="BA287" s="486"/>
    </row>
    <row r="288" spans="53:53" s="368" customFormat="1" x14ac:dyDescent="0.25">
      <c r="BA288" s="486"/>
    </row>
    <row r="289" spans="53:53" s="368" customFormat="1" x14ac:dyDescent="0.25">
      <c r="BA289" s="486"/>
    </row>
    <row r="290" spans="53:53" s="368" customFormat="1" x14ac:dyDescent="0.25">
      <c r="BA290" s="486"/>
    </row>
    <row r="291" spans="53:53" s="368" customFormat="1" x14ac:dyDescent="0.25">
      <c r="BA291" s="486"/>
    </row>
    <row r="292" spans="53:53" s="368" customFormat="1" x14ac:dyDescent="0.25">
      <c r="BA292" s="486"/>
    </row>
    <row r="293" spans="53:53" s="368" customFormat="1" x14ac:dyDescent="0.25">
      <c r="BA293" s="486"/>
    </row>
    <row r="294" spans="53:53" s="368" customFormat="1" x14ac:dyDescent="0.25">
      <c r="BA294" s="486"/>
    </row>
    <row r="295" spans="53:53" s="368" customFormat="1" x14ac:dyDescent="0.25">
      <c r="BA295" s="486"/>
    </row>
    <row r="296" spans="53:53" s="368" customFormat="1" x14ac:dyDescent="0.25">
      <c r="BA296" s="486"/>
    </row>
    <row r="297" spans="53:53" s="368" customFormat="1" x14ac:dyDescent="0.25">
      <c r="BA297" s="486"/>
    </row>
    <row r="298" spans="53:53" s="368" customFormat="1" x14ac:dyDescent="0.25">
      <c r="BA298" s="486"/>
    </row>
    <row r="299" spans="53:53" s="368" customFormat="1" x14ac:dyDescent="0.25">
      <c r="BA299" s="486"/>
    </row>
    <row r="300" spans="53:53" s="368" customFormat="1" x14ac:dyDescent="0.25">
      <c r="BA300" s="486"/>
    </row>
    <row r="301" spans="53:53" s="368" customFormat="1" x14ac:dyDescent="0.25">
      <c r="BA301" s="486"/>
    </row>
    <row r="302" spans="53:53" s="368" customFormat="1" x14ac:dyDescent="0.25">
      <c r="BA302" s="486"/>
    </row>
    <row r="303" spans="53:53" s="368" customFormat="1" x14ac:dyDescent="0.25">
      <c r="BA303" s="486"/>
    </row>
    <row r="304" spans="53:53" s="368" customFormat="1" x14ac:dyDescent="0.25">
      <c r="BA304" s="486"/>
    </row>
    <row r="305" spans="53:53" s="368" customFormat="1" x14ac:dyDescent="0.25">
      <c r="BA305" s="486"/>
    </row>
    <row r="306" spans="53:53" s="368" customFormat="1" x14ac:dyDescent="0.25">
      <c r="BA306" s="486"/>
    </row>
    <row r="307" spans="53:53" s="368" customFormat="1" x14ac:dyDescent="0.25">
      <c r="BA307" s="486"/>
    </row>
    <row r="308" spans="53:53" s="368" customFormat="1" x14ac:dyDescent="0.25">
      <c r="BA308" s="486"/>
    </row>
    <row r="309" spans="53:53" s="368" customFormat="1" x14ac:dyDescent="0.25">
      <c r="BA309" s="486"/>
    </row>
    <row r="310" spans="53:53" s="368" customFormat="1" x14ac:dyDescent="0.25">
      <c r="BA310" s="486"/>
    </row>
    <row r="311" spans="53:53" s="368" customFormat="1" x14ac:dyDescent="0.25">
      <c r="BA311" s="486"/>
    </row>
    <row r="312" spans="53:53" s="368" customFormat="1" x14ac:dyDescent="0.25">
      <c r="BA312" s="486"/>
    </row>
    <row r="313" spans="53:53" s="368" customFormat="1" x14ac:dyDescent="0.25">
      <c r="BA313" s="486"/>
    </row>
    <row r="314" spans="53:53" s="368" customFormat="1" x14ac:dyDescent="0.25">
      <c r="BA314" s="486"/>
    </row>
    <row r="315" spans="53:53" s="368" customFormat="1" x14ac:dyDescent="0.25">
      <c r="BA315" s="486"/>
    </row>
    <row r="316" spans="53:53" s="368" customFormat="1" x14ac:dyDescent="0.25">
      <c r="BA316" s="486"/>
    </row>
    <row r="317" spans="53:53" s="368" customFormat="1" x14ac:dyDescent="0.25">
      <c r="BA317" s="486"/>
    </row>
    <row r="318" spans="53:53" s="368" customFormat="1" x14ac:dyDescent="0.25">
      <c r="BA318" s="486"/>
    </row>
    <row r="319" spans="53:53" s="368" customFormat="1" x14ac:dyDescent="0.25">
      <c r="BA319" s="486"/>
    </row>
    <row r="320" spans="53:53" s="368" customFormat="1" x14ac:dyDescent="0.25">
      <c r="BA320" s="486"/>
    </row>
    <row r="321" spans="53:53" s="368" customFormat="1" x14ac:dyDescent="0.25">
      <c r="BA321" s="486"/>
    </row>
    <row r="322" spans="53:53" s="368" customFormat="1" x14ac:dyDescent="0.25">
      <c r="BA322" s="486"/>
    </row>
    <row r="323" spans="53:53" s="368" customFormat="1" x14ac:dyDescent="0.25">
      <c r="BA323" s="486"/>
    </row>
    <row r="324" spans="53:53" s="368" customFormat="1" x14ac:dyDescent="0.25">
      <c r="BA324" s="486"/>
    </row>
    <row r="325" spans="53:53" s="368" customFormat="1" x14ac:dyDescent="0.25">
      <c r="BA325" s="486"/>
    </row>
    <row r="326" spans="53:53" s="368" customFormat="1" x14ac:dyDescent="0.25">
      <c r="BA326" s="486"/>
    </row>
    <row r="327" spans="53:53" s="368" customFormat="1" x14ac:dyDescent="0.25">
      <c r="BA327" s="486"/>
    </row>
    <row r="328" spans="53:53" s="368" customFormat="1" x14ac:dyDescent="0.25">
      <c r="BA328" s="486"/>
    </row>
    <row r="329" spans="53:53" s="368" customFormat="1" x14ac:dyDescent="0.25">
      <c r="BA329" s="486"/>
    </row>
    <row r="330" spans="53:53" s="368" customFormat="1" x14ac:dyDescent="0.25">
      <c r="BA330" s="486"/>
    </row>
    <row r="331" spans="53:53" s="368" customFormat="1" x14ac:dyDescent="0.25">
      <c r="BA331" s="486"/>
    </row>
    <row r="332" spans="53:53" s="368" customFormat="1" x14ac:dyDescent="0.25">
      <c r="BA332" s="486"/>
    </row>
    <row r="333" spans="53:53" s="368" customFormat="1" x14ac:dyDescent="0.25">
      <c r="BA333" s="486"/>
    </row>
    <row r="334" spans="53:53" s="368" customFormat="1" x14ac:dyDescent="0.25">
      <c r="BA334" s="486"/>
    </row>
    <row r="335" spans="53:53" s="368" customFormat="1" x14ac:dyDescent="0.25">
      <c r="BA335" s="486"/>
    </row>
    <row r="336" spans="53:53" s="368" customFormat="1" x14ac:dyDescent="0.25">
      <c r="BA336" s="486"/>
    </row>
    <row r="337" spans="53:53" s="368" customFormat="1" x14ac:dyDescent="0.25">
      <c r="BA337" s="486"/>
    </row>
    <row r="338" spans="53:53" s="368" customFormat="1" x14ac:dyDescent="0.25">
      <c r="BA338" s="486"/>
    </row>
    <row r="339" spans="53:53" s="368" customFormat="1" x14ac:dyDescent="0.25">
      <c r="BA339" s="486"/>
    </row>
    <row r="340" spans="53:53" s="368" customFormat="1" x14ac:dyDescent="0.25">
      <c r="BA340" s="486"/>
    </row>
    <row r="341" spans="53:53" s="368" customFormat="1" x14ac:dyDescent="0.25">
      <c r="BA341" s="486"/>
    </row>
    <row r="342" spans="53:53" s="368" customFormat="1" x14ac:dyDescent="0.25">
      <c r="BA342" s="486"/>
    </row>
    <row r="343" spans="53:53" s="368" customFormat="1" x14ac:dyDescent="0.25">
      <c r="BA343" s="486"/>
    </row>
    <row r="344" spans="53:53" s="368" customFormat="1" x14ac:dyDescent="0.25">
      <c r="BA344" s="486"/>
    </row>
    <row r="345" spans="53:53" s="368" customFormat="1" x14ac:dyDescent="0.25">
      <c r="BA345" s="486"/>
    </row>
    <row r="346" spans="53:53" s="368" customFormat="1" x14ac:dyDescent="0.25">
      <c r="BA346" s="486"/>
    </row>
    <row r="347" spans="53:53" s="368" customFormat="1" x14ac:dyDescent="0.25">
      <c r="BA347" s="486"/>
    </row>
    <row r="348" spans="53:53" s="368" customFormat="1" x14ac:dyDescent="0.25">
      <c r="BA348" s="486"/>
    </row>
    <row r="349" spans="53:53" s="368" customFormat="1" x14ac:dyDescent="0.25">
      <c r="BA349" s="486"/>
    </row>
    <row r="350" spans="53:53" s="368" customFormat="1" x14ac:dyDescent="0.25">
      <c r="BA350" s="486"/>
    </row>
    <row r="351" spans="53:53" s="368" customFormat="1" x14ac:dyDescent="0.25">
      <c r="BA351" s="486"/>
    </row>
    <row r="352" spans="53:53" s="368" customFormat="1" x14ac:dyDescent="0.25">
      <c r="BA352" s="486"/>
    </row>
    <row r="353" spans="53:53" s="368" customFormat="1" x14ac:dyDescent="0.25">
      <c r="BA353" s="486"/>
    </row>
    <row r="354" spans="53:53" s="368" customFormat="1" x14ac:dyDescent="0.25">
      <c r="BA354" s="486"/>
    </row>
    <row r="355" spans="53:53" s="368" customFormat="1" x14ac:dyDescent="0.25">
      <c r="BA355" s="486"/>
    </row>
    <row r="356" spans="53:53" s="368" customFormat="1" x14ac:dyDescent="0.25">
      <c r="BA356" s="486"/>
    </row>
    <row r="357" spans="53:53" s="368" customFormat="1" x14ac:dyDescent="0.25">
      <c r="BA357" s="486"/>
    </row>
    <row r="358" spans="53:53" s="368" customFormat="1" x14ac:dyDescent="0.25">
      <c r="BA358" s="486"/>
    </row>
    <row r="359" spans="53:53" s="368" customFormat="1" x14ac:dyDescent="0.25">
      <c r="BA359" s="486"/>
    </row>
    <row r="360" spans="53:53" s="368" customFormat="1" x14ac:dyDescent="0.25">
      <c r="BA360" s="486"/>
    </row>
    <row r="361" spans="53:53" s="368" customFormat="1" x14ac:dyDescent="0.25">
      <c r="BA361" s="486"/>
    </row>
    <row r="362" spans="53:53" s="368" customFormat="1" x14ac:dyDescent="0.25">
      <c r="BA362" s="486"/>
    </row>
    <row r="363" spans="53:53" s="368" customFormat="1" x14ac:dyDescent="0.25">
      <c r="BA363" s="486"/>
    </row>
    <row r="364" spans="53:53" s="368" customFormat="1" x14ac:dyDescent="0.25">
      <c r="BA364" s="486"/>
    </row>
    <row r="365" spans="53:53" s="368" customFormat="1" x14ac:dyDescent="0.25">
      <c r="BA365" s="486"/>
    </row>
    <row r="366" spans="53:53" s="368" customFormat="1" x14ac:dyDescent="0.25">
      <c r="BA366" s="486"/>
    </row>
    <row r="367" spans="53:53" s="368" customFormat="1" x14ac:dyDescent="0.25">
      <c r="BA367" s="486"/>
    </row>
    <row r="368" spans="53:53" s="368" customFormat="1" x14ac:dyDescent="0.25">
      <c r="BA368" s="486"/>
    </row>
    <row r="369" spans="53:53" s="368" customFormat="1" x14ac:dyDescent="0.25">
      <c r="BA369" s="486"/>
    </row>
    <row r="370" spans="53:53" s="368" customFormat="1" x14ac:dyDescent="0.25">
      <c r="BA370" s="486"/>
    </row>
    <row r="371" spans="53:53" s="368" customFormat="1" x14ac:dyDescent="0.25">
      <c r="BA371" s="486"/>
    </row>
    <row r="372" spans="53:53" s="368" customFormat="1" x14ac:dyDescent="0.25">
      <c r="BA372" s="486"/>
    </row>
    <row r="373" spans="53:53" s="368" customFormat="1" x14ac:dyDescent="0.25">
      <c r="BA373" s="486"/>
    </row>
    <row r="374" spans="53:53" s="368" customFormat="1" x14ac:dyDescent="0.25">
      <c r="BA374" s="486"/>
    </row>
    <row r="375" spans="53:53" s="368" customFormat="1" x14ac:dyDescent="0.25">
      <c r="BA375" s="486"/>
    </row>
    <row r="376" spans="53:53" s="368" customFormat="1" x14ac:dyDescent="0.25">
      <c r="BA376" s="486"/>
    </row>
    <row r="377" spans="53:53" s="368" customFormat="1" x14ac:dyDescent="0.25">
      <c r="BA377" s="486"/>
    </row>
    <row r="378" spans="53:53" s="368" customFormat="1" x14ac:dyDescent="0.25">
      <c r="BA378" s="486"/>
    </row>
    <row r="379" spans="53:53" s="368" customFormat="1" x14ac:dyDescent="0.25">
      <c r="BA379" s="486"/>
    </row>
    <row r="380" spans="53:53" s="368" customFormat="1" x14ac:dyDescent="0.25">
      <c r="BA380" s="486"/>
    </row>
    <row r="381" spans="53:53" s="368" customFormat="1" x14ac:dyDescent="0.25">
      <c r="BA381" s="486"/>
    </row>
    <row r="382" spans="53:53" s="368" customFormat="1" x14ac:dyDescent="0.25">
      <c r="BA382" s="486"/>
    </row>
    <row r="383" spans="53:53" s="368" customFormat="1" x14ac:dyDescent="0.25">
      <c r="BA383" s="486"/>
    </row>
    <row r="384" spans="53:53" s="368" customFormat="1" x14ac:dyDescent="0.25">
      <c r="BA384" s="486"/>
    </row>
    <row r="385" spans="53:53" s="368" customFormat="1" x14ac:dyDescent="0.25">
      <c r="BA385" s="486"/>
    </row>
    <row r="386" spans="53:53" s="368" customFormat="1" x14ac:dyDescent="0.25">
      <c r="BA386" s="486"/>
    </row>
    <row r="387" spans="53:53" s="368" customFormat="1" x14ac:dyDescent="0.25">
      <c r="BA387" s="486"/>
    </row>
    <row r="388" spans="53:53" s="368" customFormat="1" x14ac:dyDescent="0.25">
      <c r="BA388" s="486"/>
    </row>
    <row r="389" spans="53:53" s="368" customFormat="1" x14ac:dyDescent="0.25">
      <c r="BA389" s="486"/>
    </row>
    <row r="390" spans="53:53" s="368" customFormat="1" x14ac:dyDescent="0.25">
      <c r="BA390" s="486"/>
    </row>
    <row r="391" spans="53:53" s="368" customFormat="1" x14ac:dyDescent="0.25">
      <c r="BA391" s="486"/>
    </row>
    <row r="392" spans="53:53" s="368" customFormat="1" x14ac:dyDescent="0.25">
      <c r="BA392" s="486"/>
    </row>
    <row r="393" spans="53:53" s="368" customFormat="1" x14ac:dyDescent="0.25">
      <c r="BA393" s="486"/>
    </row>
    <row r="394" spans="53:53" s="368" customFormat="1" x14ac:dyDescent="0.25">
      <c r="BA394" s="486"/>
    </row>
    <row r="395" spans="53:53" s="368" customFormat="1" x14ac:dyDescent="0.25">
      <c r="BA395" s="486"/>
    </row>
    <row r="396" spans="53:53" s="368" customFormat="1" x14ac:dyDescent="0.25">
      <c r="BA396" s="486"/>
    </row>
    <row r="397" spans="53:53" s="368" customFormat="1" x14ac:dyDescent="0.25">
      <c r="BA397" s="486"/>
    </row>
    <row r="398" spans="53:53" s="368" customFormat="1" x14ac:dyDescent="0.25">
      <c r="BA398" s="486"/>
    </row>
    <row r="399" spans="53:53" s="368" customFormat="1" x14ac:dyDescent="0.25">
      <c r="BA399" s="486"/>
    </row>
    <row r="400" spans="53:53" s="368" customFormat="1" x14ac:dyDescent="0.25">
      <c r="BA400" s="486"/>
    </row>
    <row r="401" spans="53:53" s="368" customFormat="1" x14ac:dyDescent="0.25">
      <c r="BA401" s="486"/>
    </row>
    <row r="402" spans="53:53" s="368" customFormat="1" x14ac:dyDescent="0.25">
      <c r="BA402" s="486"/>
    </row>
    <row r="403" spans="53:53" s="368" customFormat="1" x14ac:dyDescent="0.25">
      <c r="BA403" s="486"/>
    </row>
    <row r="404" spans="53:53" s="368" customFormat="1" x14ac:dyDescent="0.25">
      <c r="BA404" s="486"/>
    </row>
    <row r="405" spans="53:53" s="368" customFormat="1" x14ac:dyDescent="0.25">
      <c r="BA405" s="486"/>
    </row>
    <row r="406" spans="53:53" s="368" customFormat="1" x14ac:dyDescent="0.25">
      <c r="BA406" s="486"/>
    </row>
    <row r="407" spans="53:53" s="368" customFormat="1" x14ac:dyDescent="0.25">
      <c r="BA407" s="486"/>
    </row>
    <row r="408" spans="53:53" s="368" customFormat="1" x14ac:dyDescent="0.25">
      <c r="BA408" s="486"/>
    </row>
    <row r="409" spans="53:53" s="368" customFormat="1" x14ac:dyDescent="0.25">
      <c r="BA409" s="486"/>
    </row>
    <row r="410" spans="53:53" s="368" customFormat="1" x14ac:dyDescent="0.25">
      <c r="BA410" s="486"/>
    </row>
    <row r="411" spans="53:53" s="368" customFormat="1" x14ac:dyDescent="0.25">
      <c r="BA411" s="486"/>
    </row>
    <row r="412" spans="53:53" s="368" customFormat="1" x14ac:dyDescent="0.25">
      <c r="BA412" s="486"/>
    </row>
    <row r="413" spans="53:53" s="368" customFormat="1" x14ac:dyDescent="0.25">
      <c r="BA413" s="486"/>
    </row>
    <row r="414" spans="53:53" s="368" customFormat="1" x14ac:dyDescent="0.25">
      <c r="BA414" s="486"/>
    </row>
    <row r="415" spans="53:53" s="368" customFormat="1" x14ac:dyDescent="0.25">
      <c r="BA415" s="486"/>
    </row>
    <row r="416" spans="53:53" s="368" customFormat="1" x14ac:dyDescent="0.25">
      <c r="BA416" s="486"/>
    </row>
    <row r="417" spans="53:53" s="368" customFormat="1" x14ac:dyDescent="0.25">
      <c r="BA417" s="486"/>
    </row>
    <row r="418" spans="53:53" s="368" customFormat="1" x14ac:dyDescent="0.25">
      <c r="BA418" s="486"/>
    </row>
    <row r="419" spans="53:53" s="368" customFormat="1" x14ac:dyDescent="0.25">
      <c r="BA419" s="486"/>
    </row>
    <row r="420" spans="53:53" s="368" customFormat="1" x14ac:dyDescent="0.25">
      <c r="BA420" s="486"/>
    </row>
    <row r="421" spans="53:53" s="368" customFormat="1" x14ac:dyDescent="0.25">
      <c r="BA421" s="486"/>
    </row>
    <row r="422" spans="53:53" s="368" customFormat="1" x14ac:dyDescent="0.25">
      <c r="BA422" s="486"/>
    </row>
    <row r="423" spans="53:53" s="368" customFormat="1" x14ac:dyDescent="0.25">
      <c r="BA423" s="486"/>
    </row>
    <row r="424" spans="53:53" s="368" customFormat="1" x14ac:dyDescent="0.25">
      <c r="BA424" s="486"/>
    </row>
    <row r="425" spans="53:53" s="368" customFormat="1" x14ac:dyDescent="0.25">
      <c r="BA425" s="486"/>
    </row>
    <row r="426" spans="53:53" s="368" customFormat="1" x14ac:dyDescent="0.25">
      <c r="BA426" s="486"/>
    </row>
    <row r="427" spans="53:53" s="368" customFormat="1" x14ac:dyDescent="0.25">
      <c r="BA427" s="486"/>
    </row>
    <row r="428" spans="53:53" s="368" customFormat="1" x14ac:dyDescent="0.25">
      <c r="BA428" s="486"/>
    </row>
    <row r="429" spans="53:53" s="368" customFormat="1" x14ac:dyDescent="0.25">
      <c r="BA429" s="486"/>
    </row>
    <row r="430" spans="53:53" s="368" customFormat="1" x14ac:dyDescent="0.25">
      <c r="BA430" s="486"/>
    </row>
    <row r="431" spans="53:53" s="368" customFormat="1" x14ac:dyDescent="0.25">
      <c r="BA431" s="486"/>
    </row>
    <row r="432" spans="53:53" s="368" customFormat="1" x14ac:dyDescent="0.25">
      <c r="BA432" s="486"/>
    </row>
    <row r="433" spans="53:53" s="368" customFormat="1" x14ac:dyDescent="0.25">
      <c r="BA433" s="486"/>
    </row>
    <row r="434" spans="53:53" s="368" customFormat="1" x14ac:dyDescent="0.25">
      <c r="BA434" s="486"/>
    </row>
    <row r="435" spans="53:53" s="368" customFormat="1" x14ac:dyDescent="0.25">
      <c r="BA435" s="486"/>
    </row>
    <row r="436" spans="53:53" s="368" customFormat="1" x14ac:dyDescent="0.25">
      <c r="BA436" s="486"/>
    </row>
    <row r="437" spans="53:53" s="368" customFormat="1" x14ac:dyDescent="0.25">
      <c r="BA437" s="486"/>
    </row>
    <row r="438" spans="53:53" s="368" customFormat="1" x14ac:dyDescent="0.25">
      <c r="BA438" s="486"/>
    </row>
    <row r="439" spans="53:53" s="368" customFormat="1" x14ac:dyDescent="0.25">
      <c r="BA439" s="486"/>
    </row>
    <row r="440" spans="53:53" s="368" customFormat="1" x14ac:dyDescent="0.25">
      <c r="BA440" s="486"/>
    </row>
    <row r="441" spans="53:53" s="368" customFormat="1" x14ac:dyDescent="0.25">
      <c r="BA441" s="486"/>
    </row>
    <row r="442" spans="53:53" s="368" customFormat="1" x14ac:dyDescent="0.25">
      <c r="BA442" s="486"/>
    </row>
    <row r="443" spans="53:53" s="368" customFormat="1" x14ac:dyDescent="0.25">
      <c r="BA443" s="486"/>
    </row>
    <row r="444" spans="53:53" s="368" customFormat="1" x14ac:dyDescent="0.25">
      <c r="BA444" s="486"/>
    </row>
    <row r="445" spans="53:53" s="368" customFormat="1" x14ac:dyDescent="0.25">
      <c r="BA445" s="486"/>
    </row>
    <row r="446" spans="53:53" s="368" customFormat="1" x14ac:dyDescent="0.25">
      <c r="BA446" s="486"/>
    </row>
    <row r="447" spans="53:53" s="368" customFormat="1" x14ac:dyDescent="0.25">
      <c r="BA447" s="486"/>
    </row>
    <row r="448" spans="53:53" s="368" customFormat="1" x14ac:dyDescent="0.25">
      <c r="BA448" s="486"/>
    </row>
    <row r="449" spans="53:53" s="368" customFormat="1" x14ac:dyDescent="0.25">
      <c r="BA449" s="486"/>
    </row>
    <row r="450" spans="53:53" s="368" customFormat="1" x14ac:dyDescent="0.25">
      <c r="BA450" s="486"/>
    </row>
    <row r="451" spans="53:53" s="368" customFormat="1" x14ac:dyDescent="0.25">
      <c r="BA451" s="486"/>
    </row>
    <row r="452" spans="53:53" s="368" customFormat="1" x14ac:dyDescent="0.25">
      <c r="BA452" s="486"/>
    </row>
    <row r="453" spans="53:53" s="368" customFormat="1" x14ac:dyDescent="0.25">
      <c r="BA453" s="486"/>
    </row>
    <row r="454" spans="53:53" s="368" customFormat="1" x14ac:dyDescent="0.25">
      <c r="BA454" s="486"/>
    </row>
    <row r="455" spans="53:53" s="368" customFormat="1" x14ac:dyDescent="0.25">
      <c r="BA455" s="486"/>
    </row>
    <row r="456" spans="53:53" s="368" customFormat="1" x14ac:dyDescent="0.25">
      <c r="BA456" s="486"/>
    </row>
    <row r="457" spans="53:53" s="368" customFormat="1" x14ac:dyDescent="0.25">
      <c r="BA457" s="486"/>
    </row>
    <row r="458" spans="53:53" s="368" customFormat="1" x14ac:dyDescent="0.25">
      <c r="BA458" s="486"/>
    </row>
    <row r="459" spans="53:53" s="368" customFormat="1" x14ac:dyDescent="0.25">
      <c r="BA459" s="486"/>
    </row>
    <row r="460" spans="53:53" s="368" customFormat="1" x14ac:dyDescent="0.25">
      <c r="BA460" s="486"/>
    </row>
    <row r="461" spans="53:53" s="368" customFormat="1" x14ac:dyDescent="0.25">
      <c r="BA461" s="486"/>
    </row>
    <row r="462" spans="53:53" s="368" customFormat="1" x14ac:dyDescent="0.25">
      <c r="BA462" s="486"/>
    </row>
    <row r="463" spans="53:53" s="368" customFormat="1" x14ac:dyDescent="0.25">
      <c r="BA463" s="486"/>
    </row>
    <row r="464" spans="53:53" s="368" customFormat="1" x14ac:dyDescent="0.25">
      <c r="BA464" s="486"/>
    </row>
    <row r="465" spans="53:53" s="368" customFormat="1" x14ac:dyDescent="0.25">
      <c r="BA465" s="486"/>
    </row>
    <row r="466" spans="53:53" s="368" customFormat="1" x14ac:dyDescent="0.25">
      <c r="BA466" s="486"/>
    </row>
    <row r="467" spans="53:53" s="368" customFormat="1" x14ac:dyDescent="0.25">
      <c r="BA467" s="486"/>
    </row>
    <row r="468" spans="53:53" s="368" customFormat="1" x14ac:dyDescent="0.25">
      <c r="BA468" s="486"/>
    </row>
    <row r="469" spans="53:53" s="368" customFormat="1" x14ac:dyDescent="0.25">
      <c r="BA469" s="486"/>
    </row>
    <row r="470" spans="53:53" s="368" customFormat="1" x14ac:dyDescent="0.25">
      <c r="BA470" s="486"/>
    </row>
    <row r="471" spans="53:53" s="368" customFormat="1" x14ac:dyDescent="0.25">
      <c r="BA471" s="486"/>
    </row>
    <row r="472" spans="53:53" s="368" customFormat="1" x14ac:dyDescent="0.25">
      <c r="BA472" s="486"/>
    </row>
    <row r="473" spans="53:53" s="368" customFormat="1" x14ac:dyDescent="0.25">
      <c r="BA473" s="486"/>
    </row>
    <row r="474" spans="53:53" s="368" customFormat="1" x14ac:dyDescent="0.25">
      <c r="BA474" s="486"/>
    </row>
    <row r="475" spans="53:53" s="368" customFormat="1" x14ac:dyDescent="0.25">
      <c r="BA475" s="486"/>
    </row>
    <row r="476" spans="53:53" s="368" customFormat="1" x14ac:dyDescent="0.25">
      <c r="BA476" s="486"/>
    </row>
    <row r="477" spans="53:53" s="368" customFormat="1" x14ac:dyDescent="0.25">
      <c r="BA477" s="486"/>
    </row>
    <row r="478" spans="53:53" s="368" customFormat="1" x14ac:dyDescent="0.25">
      <c r="BA478" s="486"/>
    </row>
    <row r="479" spans="53:53" s="368" customFormat="1" x14ac:dyDescent="0.25">
      <c r="BA479" s="486"/>
    </row>
    <row r="480" spans="53:53" s="368" customFormat="1" x14ac:dyDescent="0.25">
      <c r="BA480" s="486"/>
    </row>
    <row r="481" spans="53:53" s="368" customFormat="1" x14ac:dyDescent="0.25">
      <c r="BA481" s="486"/>
    </row>
    <row r="482" spans="53:53" s="368" customFormat="1" x14ac:dyDescent="0.25">
      <c r="BA482" s="486"/>
    </row>
    <row r="483" spans="53:53" s="368" customFormat="1" x14ac:dyDescent="0.25">
      <c r="BA483" s="486"/>
    </row>
    <row r="484" spans="53:53" s="368" customFormat="1" x14ac:dyDescent="0.25">
      <c r="BA484" s="486"/>
    </row>
    <row r="485" spans="53:53" s="368" customFormat="1" x14ac:dyDescent="0.25">
      <c r="BA485" s="486"/>
    </row>
    <row r="486" spans="53:53" s="368" customFormat="1" x14ac:dyDescent="0.25">
      <c r="BA486" s="486"/>
    </row>
    <row r="487" spans="53:53" s="368" customFormat="1" x14ac:dyDescent="0.25">
      <c r="BA487" s="486"/>
    </row>
    <row r="488" spans="53:53" s="368" customFormat="1" x14ac:dyDescent="0.25">
      <c r="BA488" s="486"/>
    </row>
    <row r="489" spans="53:53" s="368" customFormat="1" x14ac:dyDescent="0.25">
      <c r="BA489" s="486"/>
    </row>
    <row r="490" spans="53:53" s="368" customFormat="1" x14ac:dyDescent="0.25">
      <c r="BA490" s="486"/>
    </row>
    <row r="491" spans="53:53" s="368" customFormat="1" x14ac:dyDescent="0.25">
      <c r="BA491" s="486"/>
    </row>
    <row r="492" spans="53:53" s="368" customFormat="1" x14ac:dyDescent="0.25">
      <c r="BA492" s="486"/>
    </row>
    <row r="493" spans="53:53" s="368" customFormat="1" x14ac:dyDescent="0.25">
      <c r="BA493" s="486"/>
    </row>
    <row r="494" spans="53:53" s="368" customFormat="1" x14ac:dyDescent="0.25">
      <c r="BA494" s="486"/>
    </row>
    <row r="495" spans="53:53" s="368" customFormat="1" x14ac:dyDescent="0.25">
      <c r="BA495" s="486"/>
    </row>
    <row r="496" spans="53:53" s="368" customFormat="1" x14ac:dyDescent="0.25">
      <c r="BA496" s="486"/>
    </row>
    <row r="497" spans="53:53" s="368" customFormat="1" x14ac:dyDescent="0.25">
      <c r="BA497" s="486"/>
    </row>
    <row r="498" spans="53:53" s="368" customFormat="1" x14ac:dyDescent="0.25">
      <c r="BA498" s="486"/>
    </row>
    <row r="499" spans="53:53" s="368" customFormat="1" x14ac:dyDescent="0.25">
      <c r="BA499" s="486"/>
    </row>
    <row r="500" spans="53:53" s="368" customFormat="1" x14ac:dyDescent="0.25">
      <c r="BA500" s="486"/>
    </row>
    <row r="501" spans="53:53" s="368" customFormat="1" x14ac:dyDescent="0.25">
      <c r="BA501" s="486"/>
    </row>
    <row r="502" spans="53:53" s="368" customFormat="1" x14ac:dyDescent="0.25">
      <c r="BA502" s="486"/>
    </row>
    <row r="503" spans="53:53" s="368" customFormat="1" x14ac:dyDescent="0.25">
      <c r="BA503" s="486"/>
    </row>
    <row r="504" spans="53:53" s="368" customFormat="1" x14ac:dyDescent="0.25">
      <c r="BA504" s="486"/>
    </row>
    <row r="505" spans="53:53" s="368" customFormat="1" x14ac:dyDescent="0.25">
      <c r="BA505" s="486"/>
    </row>
    <row r="506" spans="53:53" s="368" customFormat="1" x14ac:dyDescent="0.25">
      <c r="BA506" s="486"/>
    </row>
    <row r="507" spans="53:53" s="368" customFormat="1" x14ac:dyDescent="0.25">
      <c r="BA507" s="486"/>
    </row>
    <row r="508" spans="53:53" s="368" customFormat="1" x14ac:dyDescent="0.25">
      <c r="BA508" s="486"/>
    </row>
    <row r="509" spans="53:53" s="368" customFormat="1" x14ac:dyDescent="0.25">
      <c r="BA509" s="486"/>
    </row>
    <row r="510" spans="53:53" s="368" customFormat="1" x14ac:dyDescent="0.25">
      <c r="BA510" s="486"/>
    </row>
    <row r="511" spans="53:53" s="368" customFormat="1" x14ac:dyDescent="0.25">
      <c r="BA511" s="486"/>
    </row>
    <row r="512" spans="53:53" s="368" customFormat="1" x14ac:dyDescent="0.25">
      <c r="BA512" s="486"/>
    </row>
    <row r="513" spans="53:53" s="368" customFormat="1" x14ac:dyDescent="0.25">
      <c r="BA513" s="486"/>
    </row>
    <row r="514" spans="53:53" s="368" customFormat="1" x14ac:dyDescent="0.25">
      <c r="BA514" s="486"/>
    </row>
    <row r="515" spans="53:53" s="368" customFormat="1" x14ac:dyDescent="0.25">
      <c r="BA515" s="486"/>
    </row>
    <row r="516" spans="53:53" s="368" customFormat="1" x14ac:dyDescent="0.25">
      <c r="BA516" s="486"/>
    </row>
    <row r="517" spans="53:53" s="368" customFormat="1" x14ac:dyDescent="0.25">
      <c r="BA517" s="486"/>
    </row>
    <row r="518" spans="53:53" s="368" customFormat="1" x14ac:dyDescent="0.25">
      <c r="BA518" s="486"/>
    </row>
    <row r="519" spans="53:53" s="368" customFormat="1" x14ac:dyDescent="0.25">
      <c r="BA519" s="486"/>
    </row>
    <row r="520" spans="53:53" s="368" customFormat="1" x14ac:dyDescent="0.25">
      <c r="BA520" s="486"/>
    </row>
    <row r="521" spans="53:53" s="368" customFormat="1" x14ac:dyDescent="0.25">
      <c r="BA521" s="486"/>
    </row>
    <row r="522" spans="53:53" s="368" customFormat="1" x14ac:dyDescent="0.25">
      <c r="BA522" s="486"/>
    </row>
    <row r="523" spans="53:53" s="368" customFormat="1" x14ac:dyDescent="0.25">
      <c r="BA523" s="486"/>
    </row>
    <row r="524" spans="53:53" s="368" customFormat="1" x14ac:dyDescent="0.25">
      <c r="BA524" s="486"/>
    </row>
    <row r="525" spans="53:53" s="368" customFormat="1" x14ac:dyDescent="0.25">
      <c r="BA525" s="486"/>
    </row>
    <row r="526" spans="53:53" s="368" customFormat="1" x14ac:dyDescent="0.25">
      <c r="BA526" s="486"/>
    </row>
    <row r="527" spans="53:53" s="368" customFormat="1" x14ac:dyDescent="0.25">
      <c r="BA527" s="486"/>
    </row>
    <row r="528" spans="53:53" s="368" customFormat="1" x14ac:dyDescent="0.25">
      <c r="BA528" s="486"/>
    </row>
    <row r="529" spans="53:53" s="368" customFormat="1" x14ac:dyDescent="0.25">
      <c r="BA529" s="486"/>
    </row>
    <row r="530" spans="53:53" s="368" customFormat="1" x14ac:dyDescent="0.25">
      <c r="BA530" s="486"/>
    </row>
    <row r="531" spans="53:53" s="368" customFormat="1" x14ac:dyDescent="0.25">
      <c r="BA531" s="486"/>
    </row>
    <row r="532" spans="53:53" s="368" customFormat="1" x14ac:dyDescent="0.25">
      <c r="BA532" s="486"/>
    </row>
    <row r="533" spans="53:53" s="368" customFormat="1" x14ac:dyDescent="0.25">
      <c r="BA533" s="486"/>
    </row>
    <row r="534" spans="53:53" s="368" customFormat="1" x14ac:dyDescent="0.25">
      <c r="BA534" s="486"/>
    </row>
    <row r="535" spans="53:53" s="368" customFormat="1" x14ac:dyDescent="0.25">
      <c r="BA535" s="486"/>
    </row>
    <row r="536" spans="53:53" s="368" customFormat="1" x14ac:dyDescent="0.25">
      <c r="BA536" s="486"/>
    </row>
    <row r="537" spans="53:53" s="368" customFormat="1" x14ac:dyDescent="0.25">
      <c r="BA537" s="486"/>
    </row>
    <row r="538" spans="53:53" s="368" customFormat="1" x14ac:dyDescent="0.25">
      <c r="BA538" s="486"/>
    </row>
    <row r="539" spans="53:53" s="368" customFormat="1" x14ac:dyDescent="0.25">
      <c r="BA539" s="486"/>
    </row>
    <row r="540" spans="53:53" s="368" customFormat="1" x14ac:dyDescent="0.25">
      <c r="BA540" s="486"/>
    </row>
    <row r="541" spans="53:53" s="368" customFormat="1" x14ac:dyDescent="0.25">
      <c r="BA541" s="486"/>
    </row>
    <row r="542" spans="53:53" s="368" customFormat="1" x14ac:dyDescent="0.25">
      <c r="BA542" s="486"/>
    </row>
    <row r="543" spans="53:53" s="368" customFormat="1" x14ac:dyDescent="0.25">
      <c r="BA543" s="486"/>
    </row>
    <row r="544" spans="53:53" s="368" customFormat="1" x14ac:dyDescent="0.25">
      <c r="BA544" s="486"/>
    </row>
    <row r="545" spans="53:53" s="368" customFormat="1" x14ac:dyDescent="0.25">
      <c r="BA545" s="486"/>
    </row>
    <row r="546" spans="53:53" s="368" customFormat="1" x14ac:dyDescent="0.25">
      <c r="BA546" s="486"/>
    </row>
    <row r="547" spans="53:53" s="368" customFormat="1" x14ac:dyDescent="0.25">
      <c r="BA547" s="486"/>
    </row>
    <row r="548" spans="53:53" s="368" customFormat="1" x14ac:dyDescent="0.25">
      <c r="BA548" s="486"/>
    </row>
    <row r="549" spans="53:53" s="368" customFormat="1" x14ac:dyDescent="0.25">
      <c r="BA549" s="486"/>
    </row>
    <row r="550" spans="53:53" s="368" customFormat="1" x14ac:dyDescent="0.25">
      <c r="BA550" s="486"/>
    </row>
    <row r="551" spans="53:53" s="368" customFormat="1" x14ac:dyDescent="0.25">
      <c r="BA551" s="486"/>
    </row>
    <row r="552" spans="53:53" s="368" customFormat="1" x14ac:dyDescent="0.25">
      <c r="BA552" s="486"/>
    </row>
    <row r="553" spans="53:53" s="368" customFormat="1" x14ac:dyDescent="0.25">
      <c r="BA553" s="486"/>
    </row>
    <row r="554" spans="53:53" s="368" customFormat="1" x14ac:dyDescent="0.25">
      <c r="BA554" s="486"/>
    </row>
    <row r="555" spans="53:53" s="368" customFormat="1" x14ac:dyDescent="0.25">
      <c r="BA555" s="486"/>
    </row>
    <row r="556" spans="53:53" s="368" customFormat="1" x14ac:dyDescent="0.25">
      <c r="BA556" s="486"/>
    </row>
    <row r="557" spans="53:53" s="368" customFormat="1" x14ac:dyDescent="0.25">
      <c r="BA557" s="486"/>
    </row>
    <row r="558" spans="53:53" s="368" customFormat="1" x14ac:dyDescent="0.25">
      <c r="BA558" s="486"/>
    </row>
    <row r="559" spans="53:53" s="368" customFormat="1" x14ac:dyDescent="0.25">
      <c r="BA559" s="486"/>
    </row>
    <row r="560" spans="53:53" s="368" customFormat="1" x14ac:dyDescent="0.25">
      <c r="BA560" s="486"/>
    </row>
    <row r="561" spans="53:53" s="368" customFormat="1" x14ac:dyDescent="0.25">
      <c r="BA561" s="486"/>
    </row>
    <row r="562" spans="53:53" s="368" customFormat="1" x14ac:dyDescent="0.25">
      <c r="BA562" s="486"/>
    </row>
    <row r="563" spans="53:53" s="368" customFormat="1" x14ac:dyDescent="0.25">
      <c r="BA563" s="486"/>
    </row>
    <row r="564" spans="53:53" s="368" customFormat="1" x14ac:dyDescent="0.25">
      <c r="BA564" s="486"/>
    </row>
    <row r="565" spans="53:53" s="368" customFormat="1" x14ac:dyDescent="0.25">
      <c r="BA565" s="486"/>
    </row>
    <row r="566" spans="53:53" s="368" customFormat="1" x14ac:dyDescent="0.25">
      <c r="BA566" s="486"/>
    </row>
    <row r="567" spans="53:53" s="368" customFormat="1" x14ac:dyDescent="0.25">
      <c r="BA567" s="486"/>
    </row>
    <row r="568" spans="53:53" s="368" customFormat="1" x14ac:dyDescent="0.25">
      <c r="BA568" s="486"/>
    </row>
    <row r="569" spans="53:53" s="368" customFormat="1" x14ac:dyDescent="0.25">
      <c r="BA569" s="486"/>
    </row>
    <row r="570" spans="53:53" s="368" customFormat="1" x14ac:dyDescent="0.25">
      <c r="BA570" s="486"/>
    </row>
    <row r="571" spans="53:53" s="368" customFormat="1" x14ac:dyDescent="0.25">
      <c r="BA571" s="486"/>
    </row>
    <row r="572" spans="53:53" s="368" customFormat="1" x14ac:dyDescent="0.25">
      <c r="BA572" s="486"/>
    </row>
    <row r="573" spans="53:53" s="368" customFormat="1" x14ac:dyDescent="0.25">
      <c r="BA573" s="486"/>
    </row>
    <row r="574" spans="53:53" s="368" customFormat="1" x14ac:dyDescent="0.25">
      <c r="BA574" s="486"/>
    </row>
    <row r="575" spans="53:53" s="368" customFormat="1" x14ac:dyDescent="0.25">
      <c r="BA575" s="486"/>
    </row>
    <row r="576" spans="53:53" s="368" customFormat="1" x14ac:dyDescent="0.25">
      <c r="BA576" s="486"/>
    </row>
    <row r="577" spans="53:53" s="368" customFormat="1" x14ac:dyDescent="0.25">
      <c r="BA577" s="486"/>
    </row>
    <row r="578" spans="53:53" s="368" customFormat="1" x14ac:dyDescent="0.25">
      <c r="BA578" s="486"/>
    </row>
    <row r="579" spans="53:53" s="368" customFormat="1" x14ac:dyDescent="0.25">
      <c r="BA579" s="486"/>
    </row>
    <row r="580" spans="53:53" s="368" customFormat="1" x14ac:dyDescent="0.25">
      <c r="BA580" s="486"/>
    </row>
    <row r="581" spans="53:53" s="368" customFormat="1" x14ac:dyDescent="0.25">
      <c r="BA581" s="486"/>
    </row>
    <row r="582" spans="53:53" s="368" customFormat="1" x14ac:dyDescent="0.25">
      <c r="BA582" s="486"/>
    </row>
    <row r="583" spans="53:53" s="368" customFormat="1" x14ac:dyDescent="0.25">
      <c r="BA583" s="486"/>
    </row>
    <row r="584" spans="53:53" s="368" customFormat="1" x14ac:dyDescent="0.25">
      <c r="BA584" s="486"/>
    </row>
    <row r="585" spans="53:53" s="368" customFormat="1" x14ac:dyDescent="0.25">
      <c r="BA585" s="486"/>
    </row>
    <row r="586" spans="53:53" s="368" customFormat="1" x14ac:dyDescent="0.25">
      <c r="BA586" s="486"/>
    </row>
    <row r="587" spans="53:53" s="368" customFormat="1" x14ac:dyDescent="0.25">
      <c r="BA587" s="486"/>
    </row>
    <row r="588" spans="53:53" s="368" customFormat="1" x14ac:dyDescent="0.25">
      <c r="BA588" s="486"/>
    </row>
    <row r="589" spans="53:53" s="368" customFormat="1" x14ac:dyDescent="0.25">
      <c r="BA589" s="486"/>
    </row>
    <row r="590" spans="53:53" s="368" customFormat="1" x14ac:dyDescent="0.25">
      <c r="BA590" s="486"/>
    </row>
    <row r="591" spans="53:53" s="368" customFormat="1" x14ac:dyDescent="0.25">
      <c r="BA591" s="486"/>
    </row>
    <row r="592" spans="53:53" s="368" customFormat="1" x14ac:dyDescent="0.25">
      <c r="BA592" s="486"/>
    </row>
    <row r="593" spans="53:53" s="368" customFormat="1" x14ac:dyDescent="0.25">
      <c r="BA593" s="486"/>
    </row>
    <row r="594" spans="53:53" s="368" customFormat="1" x14ac:dyDescent="0.25">
      <c r="BA594" s="486"/>
    </row>
    <row r="595" spans="53:53" s="368" customFormat="1" x14ac:dyDescent="0.25">
      <c r="BA595" s="486"/>
    </row>
    <row r="596" spans="53:53" s="368" customFormat="1" x14ac:dyDescent="0.25">
      <c r="BA596" s="486"/>
    </row>
    <row r="597" spans="53:53" s="368" customFormat="1" x14ac:dyDescent="0.25">
      <c r="BA597" s="486"/>
    </row>
    <row r="598" spans="53:53" s="368" customFormat="1" x14ac:dyDescent="0.25">
      <c r="BA598" s="486"/>
    </row>
    <row r="599" spans="53:53" s="368" customFormat="1" x14ac:dyDescent="0.25">
      <c r="BA599" s="486"/>
    </row>
    <row r="600" spans="53:53" s="368" customFormat="1" x14ac:dyDescent="0.25">
      <c r="BA600" s="486"/>
    </row>
    <row r="601" spans="53:53" s="368" customFormat="1" x14ac:dyDescent="0.25">
      <c r="BA601" s="486"/>
    </row>
    <row r="602" spans="53:53" s="368" customFormat="1" x14ac:dyDescent="0.25">
      <c r="BA602" s="486"/>
    </row>
    <row r="603" spans="53:53" s="368" customFormat="1" x14ac:dyDescent="0.25">
      <c r="BA603" s="486"/>
    </row>
    <row r="604" spans="53:53" s="368" customFormat="1" x14ac:dyDescent="0.25">
      <c r="BA604" s="486"/>
    </row>
    <row r="605" spans="53:53" s="368" customFormat="1" x14ac:dyDescent="0.25">
      <c r="BA605" s="486"/>
    </row>
    <row r="606" spans="53:53" s="368" customFormat="1" x14ac:dyDescent="0.25">
      <c r="BA606" s="486"/>
    </row>
    <row r="607" spans="53:53" s="368" customFormat="1" x14ac:dyDescent="0.25">
      <c r="BA607" s="486"/>
    </row>
    <row r="608" spans="53:53" s="368" customFormat="1" x14ac:dyDescent="0.25">
      <c r="BA608" s="486"/>
    </row>
    <row r="609" spans="53:53" s="368" customFormat="1" x14ac:dyDescent="0.25">
      <c r="BA609" s="486"/>
    </row>
    <row r="610" spans="53:53" s="368" customFormat="1" x14ac:dyDescent="0.25">
      <c r="BA610" s="486"/>
    </row>
    <row r="611" spans="53:53" s="368" customFormat="1" x14ac:dyDescent="0.25">
      <c r="BA611" s="486"/>
    </row>
    <row r="612" spans="53:53" s="368" customFormat="1" x14ac:dyDescent="0.25">
      <c r="BA612" s="486"/>
    </row>
    <row r="613" spans="53:53" s="368" customFormat="1" x14ac:dyDescent="0.25">
      <c r="BA613" s="486"/>
    </row>
    <row r="614" spans="53:53" s="368" customFormat="1" x14ac:dyDescent="0.25">
      <c r="BA614" s="486"/>
    </row>
    <row r="615" spans="53:53" s="368" customFormat="1" x14ac:dyDescent="0.25">
      <c r="BA615" s="486"/>
    </row>
    <row r="616" spans="53:53" s="368" customFormat="1" x14ac:dyDescent="0.25">
      <c r="BA616" s="486"/>
    </row>
    <row r="617" spans="53:53" s="368" customFormat="1" x14ac:dyDescent="0.25">
      <c r="BA617" s="486"/>
    </row>
    <row r="618" spans="53:53" s="368" customFormat="1" x14ac:dyDescent="0.25">
      <c r="BA618" s="486"/>
    </row>
    <row r="619" spans="53:53" s="368" customFormat="1" x14ac:dyDescent="0.25">
      <c r="BA619" s="486"/>
    </row>
    <row r="620" spans="53:53" s="368" customFormat="1" x14ac:dyDescent="0.25">
      <c r="BA620" s="486"/>
    </row>
    <row r="621" spans="53:53" s="368" customFormat="1" x14ac:dyDescent="0.25">
      <c r="BA621" s="486"/>
    </row>
    <row r="622" spans="53:53" s="368" customFormat="1" x14ac:dyDescent="0.25">
      <c r="BA622" s="486"/>
    </row>
    <row r="623" spans="53:53" s="368" customFormat="1" x14ac:dyDescent="0.25">
      <c r="BA623" s="486"/>
    </row>
    <row r="624" spans="53:53" s="368" customFormat="1" x14ac:dyDescent="0.25">
      <c r="BA624" s="486"/>
    </row>
    <row r="625" spans="53:53" s="368" customFormat="1" x14ac:dyDescent="0.25">
      <c r="BA625" s="486"/>
    </row>
    <row r="626" spans="53:53" s="368" customFormat="1" x14ac:dyDescent="0.25">
      <c r="BA626" s="486"/>
    </row>
    <row r="627" spans="53:53" s="368" customFormat="1" x14ac:dyDescent="0.25">
      <c r="BA627" s="486"/>
    </row>
    <row r="628" spans="53:53" s="368" customFormat="1" x14ac:dyDescent="0.25">
      <c r="BA628" s="486"/>
    </row>
    <row r="629" spans="53:53" s="368" customFormat="1" x14ac:dyDescent="0.25">
      <c r="BA629" s="486"/>
    </row>
    <row r="630" spans="53:53" s="368" customFormat="1" x14ac:dyDescent="0.25">
      <c r="BA630" s="486"/>
    </row>
    <row r="631" spans="53:53" s="368" customFormat="1" x14ac:dyDescent="0.25">
      <c r="BA631" s="486"/>
    </row>
    <row r="632" spans="53:53" s="368" customFormat="1" x14ac:dyDescent="0.25">
      <c r="BA632" s="486"/>
    </row>
    <row r="633" spans="53:53" s="368" customFormat="1" x14ac:dyDescent="0.25">
      <c r="BA633" s="486"/>
    </row>
    <row r="634" spans="53:53" s="368" customFormat="1" x14ac:dyDescent="0.25">
      <c r="BA634" s="486"/>
    </row>
    <row r="635" spans="53:53" s="368" customFormat="1" x14ac:dyDescent="0.25">
      <c r="BA635" s="48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1" customFormat="1" ht="30" customHeight="1" x14ac:dyDescent="0.3">
      <c r="B1" s="605" t="str">
        <f>HLOOKUP(Introduction!$G$4,nametranslations,101,FALSE)</f>
        <v>المياه في المدارس</v>
      </c>
      <c r="C1" s="185" t="s">
        <v>187</v>
      </c>
      <c r="D1" s="160" t="str">
        <f>+Introduction!$C$7</f>
        <v>السودان</v>
      </c>
      <c r="E1" s="160"/>
      <c r="F1" s="160"/>
      <c r="G1" s="160"/>
      <c r="H1" s="160"/>
      <c r="I1" s="164"/>
      <c r="J1" s="152"/>
      <c r="K1" s="152"/>
      <c r="L1" s="605" t="str">
        <f>HLOOKUP(Introduction!$G$4,nametranslations,101,FALSE)</f>
        <v>المياه في المدارس</v>
      </c>
      <c r="M1" s="185" t="s">
        <v>188</v>
      </c>
      <c r="N1" s="160" t="str">
        <f>+Introduction!$C$7</f>
        <v>السودان</v>
      </c>
      <c r="O1" s="160"/>
      <c r="P1" s="160"/>
      <c r="Q1" s="160"/>
      <c r="R1" s="160"/>
      <c r="S1" s="164"/>
      <c r="T1" s="152"/>
      <c r="U1" s="152"/>
      <c r="V1" s="605" t="str">
        <f>HLOOKUP(Introduction!$G$4,nametranslations,101,FALSE)</f>
        <v>المياه في المدارس</v>
      </c>
      <c r="W1" s="185" t="s">
        <v>188</v>
      </c>
      <c r="X1" s="160" t="str">
        <f>+Introduction!$C$7</f>
        <v>السودان</v>
      </c>
      <c r="Y1" s="160"/>
      <c r="Z1" s="160"/>
      <c r="AA1" s="160"/>
      <c r="AB1" s="160"/>
      <c r="AC1" s="164"/>
      <c r="AD1" s="152"/>
      <c r="AE1" s="152"/>
      <c r="AF1" s="605" t="str">
        <f>HLOOKUP(Introduction!$G$4,nametranslations,101,FALSE)</f>
        <v>المياه في المدارس</v>
      </c>
      <c r="AG1" s="185" t="s">
        <v>189</v>
      </c>
      <c r="AH1" s="160" t="str">
        <f>+Introduction!$C$7</f>
        <v>السودان</v>
      </c>
      <c r="AI1" s="160"/>
      <c r="AJ1" s="160"/>
      <c r="AK1" s="160"/>
      <c r="AL1" s="160"/>
      <c r="AM1" s="164"/>
      <c r="AN1" s="152"/>
      <c r="AO1" s="152"/>
      <c r="AP1" s="605" t="str">
        <f>HLOOKUP(Introduction!$G$4,nametranslations,101,FALSE)</f>
        <v>المياه في المدارس</v>
      </c>
      <c r="AQ1" s="185" t="s">
        <v>189</v>
      </c>
      <c r="AR1" s="160" t="str">
        <f>+Introduction!$C$7</f>
        <v>السودان</v>
      </c>
      <c r="AS1" s="160"/>
      <c r="AT1" s="160"/>
      <c r="AU1" s="160"/>
      <c r="AV1" s="160"/>
      <c r="AW1" s="164"/>
      <c r="AX1" s="152"/>
      <c r="AY1" s="152"/>
      <c r="AZ1" s="605" t="str">
        <f>HLOOKUP(Introduction!$G$4,nametranslations,101,FALSE)</f>
        <v>المياه في المدارس</v>
      </c>
      <c r="BA1" s="185">
        <v>2020</v>
      </c>
      <c r="BB1" s="160" t="str">
        <f>+Introduction!$C$7</f>
        <v>السودان</v>
      </c>
      <c r="BC1" s="160"/>
      <c r="BD1" s="160"/>
      <c r="BE1" s="160"/>
      <c r="BF1" s="160"/>
      <c r="BG1" s="164"/>
      <c r="BH1" s="152"/>
      <c r="BI1" s="152"/>
    </row>
    <row r="2" spans="1:232" s="151" customFormat="1" ht="30" customHeight="1" x14ac:dyDescent="0.3">
      <c r="A2" s="345" t="s">
        <v>259</v>
      </c>
      <c r="B2" s="161" t="s">
        <v>182</v>
      </c>
      <c r="C2" s="121" t="s">
        <v>139</v>
      </c>
      <c r="D2" s="121" t="s">
        <v>128</v>
      </c>
      <c r="E2" s="162"/>
      <c r="F2" s="162"/>
      <c r="G2" s="162"/>
      <c r="H2" s="162"/>
      <c r="I2" s="163"/>
      <c r="J2" s="152" t="s">
        <v>190</v>
      </c>
      <c r="K2" s="152"/>
      <c r="L2" s="161" t="s">
        <v>183</v>
      </c>
      <c r="M2" s="121" t="s">
        <v>139</v>
      </c>
      <c r="N2" s="121" t="s">
        <v>128</v>
      </c>
      <c r="O2" s="162"/>
      <c r="P2" s="162"/>
      <c r="Q2" s="162"/>
      <c r="R2" s="162"/>
      <c r="S2" s="163"/>
      <c r="T2" s="152" t="s">
        <v>190</v>
      </c>
      <c r="U2" s="152"/>
      <c r="V2" s="161" t="s">
        <v>184</v>
      </c>
      <c r="W2" s="121" t="s">
        <v>170</v>
      </c>
      <c r="X2" s="121" t="s">
        <v>169</v>
      </c>
      <c r="Y2" s="162"/>
      <c r="Z2" s="162"/>
      <c r="AA2" s="162"/>
      <c r="AB2" s="162"/>
      <c r="AC2" s="163"/>
      <c r="AD2" s="152" t="s">
        <v>190</v>
      </c>
      <c r="AE2" s="152"/>
      <c r="AF2" s="161" t="s">
        <v>185</v>
      </c>
      <c r="AG2" s="121" t="s">
        <v>140</v>
      </c>
      <c r="AH2" s="121" t="s">
        <v>134</v>
      </c>
      <c r="AI2" s="162"/>
      <c r="AJ2" s="162"/>
      <c r="AK2" s="162"/>
      <c r="AL2" s="162"/>
      <c r="AM2" s="163"/>
      <c r="AN2" s="152" t="s">
        <v>190</v>
      </c>
      <c r="AO2" s="152"/>
      <c r="AP2" s="161" t="s">
        <v>186</v>
      </c>
      <c r="AQ2" s="121" t="s">
        <v>139</v>
      </c>
      <c r="AR2" s="121" t="s">
        <v>128</v>
      </c>
      <c r="AS2" s="162"/>
      <c r="AT2" s="162"/>
      <c r="AU2" s="162"/>
      <c r="AV2" s="162"/>
      <c r="AW2" s="163"/>
      <c r="AX2" s="152" t="s">
        <v>190</v>
      </c>
      <c r="AY2" s="152"/>
      <c r="AZ2" s="161" t="s">
        <v>204</v>
      </c>
      <c r="BA2" s="121" t="s">
        <v>224</v>
      </c>
      <c r="BB2" s="121" t="s">
        <v>205</v>
      </c>
      <c r="BC2" s="162"/>
      <c r="BD2" s="162"/>
      <c r="BE2" s="162"/>
      <c r="BF2" s="162"/>
      <c r="BG2" s="163"/>
      <c r="BH2" s="152" t="s">
        <v>190</v>
      </c>
      <c r="BI2" s="152"/>
    </row>
    <row r="3" spans="1:232" s="129" customFormat="1" ht="18" customHeight="1" x14ac:dyDescent="0.3">
      <c r="A3" s="345"/>
      <c r="B3" s="122" t="str">
        <f>HLOOKUP(Introduction!$G$4,nametranslations,152,FALSE)</f>
        <v>تعريف</v>
      </c>
      <c r="C3" s="123" t="str">
        <f>HLOOKUP(Introduction!$G$4,nametranslations,102,FALSE)</f>
        <v>تقديرات (٪)</v>
      </c>
      <c r="D3" s="124" t="str">
        <f>HLOOKUP(Introduction!$G$4,nametranslations,24,FALSE)</f>
        <v>المجموع</v>
      </c>
      <c r="E3" s="125" t="str">
        <f>HLOOKUP(Introduction!$G$4,nametranslations,26,FALSE)</f>
        <v>الحضاري</v>
      </c>
      <c r="F3" s="125" t="str">
        <f>HLOOKUP(Introduction!$G$4,nametranslations,25,FALSE)</f>
        <v>ريفي</v>
      </c>
      <c r="G3" s="125" t="str">
        <f>HLOOKUP(Introduction!$G$4,nametranslations,27,FALSE)</f>
        <v>المرحلة الابتدائية</v>
      </c>
      <c r="H3" s="125" t="str">
        <f>HLOOKUP(Introduction!$G$4,nametranslations,28,FALSE)</f>
        <v>خبرات</v>
      </c>
      <c r="I3" s="126" t="str">
        <f>HLOOKUP(Introduction!$G$4,nametranslations,29,FALSE)</f>
        <v>ثانوي</v>
      </c>
      <c r="J3" s="127"/>
      <c r="K3" s="127"/>
      <c r="L3" s="122" t="str">
        <f>HLOOKUP(Introduction!$G$4,nametranslations,152,FALSE)</f>
        <v>تعريف</v>
      </c>
      <c r="M3" s="123" t="str">
        <f>HLOOKUP(Introduction!$G$4,nametranslations,102,FALSE)</f>
        <v>تقديرات (٪)</v>
      </c>
      <c r="N3" s="124" t="str">
        <f>HLOOKUP(Introduction!$G$4,nametranslations,24,FALSE)</f>
        <v>المجموع</v>
      </c>
      <c r="O3" s="125" t="str">
        <f>HLOOKUP(Introduction!$G$4,nametranslations,26,FALSE)</f>
        <v>الحضاري</v>
      </c>
      <c r="P3" s="125" t="str">
        <f>HLOOKUP(Introduction!$G$4,nametranslations,25,FALSE)</f>
        <v>ريفي</v>
      </c>
      <c r="Q3" s="125" t="str">
        <f>HLOOKUP(Introduction!$G$4,nametranslations,27,FALSE)</f>
        <v>المرحلة الابتدائية</v>
      </c>
      <c r="R3" s="125" t="str">
        <f>HLOOKUP(Introduction!$G$4,nametranslations,28,FALSE)</f>
        <v>خبرات</v>
      </c>
      <c r="S3" s="126" t="str">
        <f>HLOOKUP(Introduction!$G$4,nametranslations,29,FALSE)</f>
        <v>ثانوي</v>
      </c>
      <c r="T3" s="127"/>
      <c r="U3" s="127"/>
      <c r="V3" s="122" t="str">
        <f>HLOOKUP(Introduction!$G$4,nametranslations,152,FALSE)</f>
        <v>تعريف</v>
      </c>
      <c r="W3" s="123" t="str">
        <f>HLOOKUP(Introduction!$G$4,nametranslations,102,FALSE)</f>
        <v>تقديرات (٪)</v>
      </c>
      <c r="X3" s="124" t="str">
        <f>HLOOKUP(Introduction!$G$4,nametranslations,24,FALSE)</f>
        <v>المجموع</v>
      </c>
      <c r="Y3" s="125" t="str">
        <f>HLOOKUP(Introduction!$G$4,nametranslations,26,FALSE)</f>
        <v>الحضاري</v>
      </c>
      <c r="Z3" s="125" t="str">
        <f>HLOOKUP(Introduction!$G$4,nametranslations,25,FALSE)</f>
        <v>ريفي</v>
      </c>
      <c r="AA3" s="125" t="str">
        <f>HLOOKUP(Introduction!$G$4,nametranslations,27,FALSE)</f>
        <v>المرحلة الابتدائية</v>
      </c>
      <c r="AB3" s="125" t="str">
        <f>HLOOKUP(Introduction!$G$4,nametranslations,28,FALSE)</f>
        <v>خبرات</v>
      </c>
      <c r="AC3" s="126" t="str">
        <f>HLOOKUP(Introduction!$G$4,nametranslations,29,FALSE)</f>
        <v>ثانوي</v>
      </c>
      <c r="AD3" s="127"/>
      <c r="AE3" s="127"/>
      <c r="AF3" s="122" t="str">
        <f>HLOOKUP(Introduction!$G$4,nametranslations,152,FALSE)</f>
        <v>تعريف</v>
      </c>
      <c r="AG3" s="123" t="str">
        <f>HLOOKUP(Introduction!$G$4,nametranslations,102,FALSE)</f>
        <v>تقديرات (٪)</v>
      </c>
      <c r="AH3" s="124" t="str">
        <f>HLOOKUP(Introduction!$G$4,nametranslations,24,FALSE)</f>
        <v>المجموع</v>
      </c>
      <c r="AI3" s="125" t="str">
        <f>HLOOKUP(Introduction!$G$4,nametranslations,26,FALSE)</f>
        <v>الحضاري</v>
      </c>
      <c r="AJ3" s="125" t="str">
        <f>HLOOKUP(Introduction!$G$4,nametranslations,25,FALSE)</f>
        <v>ريفي</v>
      </c>
      <c r="AK3" s="125" t="str">
        <f>HLOOKUP(Introduction!$G$4,nametranslations,27,FALSE)</f>
        <v>المرحلة الابتدائية</v>
      </c>
      <c r="AL3" s="125" t="str">
        <f>HLOOKUP(Introduction!$G$4,nametranslations,28,FALSE)</f>
        <v>خبرات</v>
      </c>
      <c r="AM3" s="126" t="str">
        <f>HLOOKUP(Introduction!$G$4,nametranslations,29,FALSE)</f>
        <v>ثانوي</v>
      </c>
      <c r="AN3" s="127"/>
      <c r="AO3" s="127"/>
      <c r="AP3" s="122" t="str">
        <f>HLOOKUP(Introduction!$G$4,nametranslations,152,FALSE)</f>
        <v>تعريف</v>
      </c>
      <c r="AQ3" s="123" t="str">
        <f>HLOOKUP(Introduction!$G$4,nametranslations,102,FALSE)</f>
        <v>تقديرات (٪)</v>
      </c>
      <c r="AR3" s="124" t="str">
        <f>HLOOKUP(Introduction!$G$4,nametranslations,24,FALSE)</f>
        <v>المجموع</v>
      </c>
      <c r="AS3" s="125" t="str">
        <f>HLOOKUP(Introduction!$G$4,nametranslations,26,FALSE)</f>
        <v>الحضاري</v>
      </c>
      <c r="AT3" s="125" t="str">
        <f>HLOOKUP(Introduction!$G$4,nametranslations,25,FALSE)</f>
        <v>ريفي</v>
      </c>
      <c r="AU3" s="125" t="str">
        <f>HLOOKUP(Introduction!$G$4,nametranslations,27,FALSE)</f>
        <v>المرحلة الابتدائية</v>
      </c>
      <c r="AV3" s="125" t="str">
        <f>HLOOKUP(Introduction!$G$4,nametranslations,28,FALSE)</f>
        <v>خبرات</v>
      </c>
      <c r="AW3" s="126" t="str">
        <f>HLOOKUP(Introduction!$G$4,nametranslations,29,FALSE)</f>
        <v>ثانوي</v>
      </c>
      <c r="AX3" s="127"/>
      <c r="AY3" s="127"/>
      <c r="AZ3" s="122" t="str">
        <f>HLOOKUP(Introduction!$G$4,nametranslations,152,FALSE)</f>
        <v>تعريف</v>
      </c>
      <c r="BA3" s="123" t="str">
        <f>HLOOKUP(Introduction!$G$4,nametranslations,102,FALSE)</f>
        <v>تقديرات (٪)</v>
      </c>
      <c r="BB3" s="124" t="str">
        <f>HLOOKUP(Introduction!$G$4,nametranslations,24,FALSE)</f>
        <v>المجموع</v>
      </c>
      <c r="BC3" s="125" t="str">
        <f>HLOOKUP(Introduction!$G$4,nametranslations,26,FALSE)</f>
        <v>الحضاري</v>
      </c>
      <c r="BD3" s="125" t="str">
        <f>HLOOKUP(Introduction!$G$4,nametranslations,25,FALSE)</f>
        <v>ريفي</v>
      </c>
      <c r="BE3" s="125" t="str">
        <f>HLOOKUP(Introduction!$G$4,nametranslations,27,FALSE)</f>
        <v>المرحلة الابتدائية</v>
      </c>
      <c r="BF3" s="125" t="str">
        <f>HLOOKUP(Introduction!$G$4,nametranslations,28,FALSE)</f>
        <v>خبرات</v>
      </c>
      <c r="BG3" s="126" t="str">
        <f>HLOOKUP(Introduction!$G$4,nametranslations,29,FALSE)</f>
        <v>ثانوي</v>
      </c>
      <c r="BH3" s="127"/>
      <c r="BI3" s="127"/>
      <c r="BJ3" s="128"/>
      <c r="BT3" s="128"/>
      <c r="CD3" s="128"/>
      <c r="CN3" s="128"/>
      <c r="CX3" s="128"/>
      <c r="DH3" s="128"/>
      <c r="DR3" s="128"/>
      <c r="EB3" s="128"/>
      <c r="EL3" s="128"/>
      <c r="EV3" s="128"/>
      <c r="FF3" s="128"/>
      <c r="FP3" s="128"/>
      <c r="FZ3" s="128"/>
      <c r="GJ3" s="128"/>
      <c r="GT3" s="128"/>
      <c r="HD3" s="128"/>
      <c r="HN3" s="128"/>
      <c r="HX3" s="128"/>
    </row>
    <row r="4" spans="1:232" s="2" customFormat="1" x14ac:dyDescent="0.3">
      <c r="A4" s="628" t="str">
        <f>IF(ISBLANK('Data Summary'!A6),"",'Data Summary'!A6)</f>
        <v>SDN_2012_UIS</v>
      </c>
      <c r="B4" s="70"/>
      <c r="C4" s="31" t="str">
        <f>HLOOKUP(Introduction!$G$4,nametranslations,103,FALSE)</f>
        <v>لا يوجد مصدر للمياه</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لا يوجد مصدر للمياه</v>
      </c>
      <c r="N4" s="7">
        <f t="shared" ref="N4:S4" si="1">IF(COUNTA(N13)=0,"",N13)</f>
        <v>14.805310159538038</v>
      </c>
      <c r="O4" s="7" t="str">
        <f t="shared" si="1"/>
        <v/>
      </c>
      <c r="P4" s="7" t="str">
        <f t="shared" si="1"/>
        <v/>
      </c>
      <c r="Q4" s="7" t="str">
        <f t="shared" si="1"/>
        <v/>
      </c>
      <c r="R4" s="7">
        <f t="shared" si="1"/>
        <v>20.799999999999997</v>
      </c>
      <c r="S4" s="26">
        <f t="shared" si="1"/>
        <v>6.5409999999999968</v>
      </c>
      <c r="T4" s="21"/>
      <c r="U4" s="21"/>
      <c r="V4" s="70"/>
      <c r="W4" s="12" t="str">
        <f>HLOOKUP(Introduction!$G$4,nametranslations,103,FALSE)</f>
        <v>لا يوجد مصدر للمياه</v>
      </c>
      <c r="X4" s="7" t="str">
        <f t="shared" ref="X4:AC4" si="2">IF(COUNTA(X13)=0,"",X13)</f>
        <v/>
      </c>
      <c r="Y4" s="7" t="str">
        <f t="shared" si="2"/>
        <v/>
      </c>
      <c r="Z4" s="7" t="str">
        <f t="shared" si="2"/>
        <v/>
      </c>
      <c r="AA4" s="7" t="str">
        <f t="shared" si="2"/>
        <v/>
      </c>
      <c r="AB4" s="7" t="str">
        <f t="shared" si="2"/>
        <v/>
      </c>
      <c r="AC4" s="26" t="str">
        <f t="shared" si="2"/>
        <v/>
      </c>
      <c r="AD4" s="21"/>
      <c r="AE4" s="21"/>
      <c r="AF4" s="70"/>
      <c r="AG4" s="12" t="str">
        <f>HLOOKUP(Introduction!$G$4,nametranslations,103,FALSE)</f>
        <v>لا يوجد مصدر للمياه</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لا يوجد مصدر للمياه</v>
      </c>
      <c r="AR4" s="7">
        <f t="shared" ref="AR4:AW4" si="4">IF(COUNTA(AR13)=0,"",AR13)</f>
        <v>4.9399999999999977</v>
      </c>
      <c r="AS4" s="7" t="str">
        <f t="shared" si="4"/>
        <v/>
      </c>
      <c r="AT4" s="7" t="str">
        <f t="shared" si="4"/>
        <v/>
      </c>
      <c r="AU4" s="7" t="str">
        <f t="shared" si="4"/>
        <v/>
      </c>
      <c r="AV4" s="7">
        <f t="shared" si="4"/>
        <v>6.5999999999999943</v>
      </c>
      <c r="AW4" s="26">
        <f t="shared" si="4"/>
        <v>2.730000000000004</v>
      </c>
      <c r="AX4" s="21"/>
      <c r="AY4" s="21"/>
      <c r="AZ4" s="70"/>
      <c r="BA4" s="12" t="str">
        <f>HLOOKUP(Introduction!$G$4,nametranslations,103,FALSE)</f>
        <v>لا يوجد مصدر للمياه</v>
      </c>
      <c r="BB4" s="7">
        <f t="shared" ref="BB4:BG4" si="5">IF(COUNTA(BB13)=0,"",BB13)</f>
        <v>17.588495575221238</v>
      </c>
      <c r="BC4" s="7">
        <f t="shared" si="5"/>
        <v>4.5454545454545459</v>
      </c>
      <c r="BD4" s="7">
        <f t="shared" si="5"/>
        <v>21.246458923512748</v>
      </c>
      <c r="BE4" s="7" t="str">
        <f t="shared" si="5"/>
        <v/>
      </c>
      <c r="BF4" s="7">
        <f t="shared" si="5"/>
        <v>17.588495575221238</v>
      </c>
      <c r="BG4" s="26" t="str">
        <f t="shared" si="5"/>
        <v/>
      </c>
      <c r="BH4" s="21"/>
      <c r="BI4" s="21"/>
      <c r="BJ4" s="78"/>
      <c r="BT4" s="78"/>
      <c r="CD4" s="78"/>
      <c r="CN4" s="78"/>
      <c r="CX4" s="78"/>
      <c r="DH4" s="78"/>
      <c r="DR4" s="78"/>
      <c r="EB4" s="78"/>
      <c r="EL4" s="78"/>
      <c r="EV4" s="78"/>
      <c r="FF4" s="78"/>
      <c r="FP4" s="78"/>
      <c r="FZ4" s="78"/>
      <c r="GJ4" s="78"/>
      <c r="GT4" s="78"/>
      <c r="HD4" s="78"/>
      <c r="HN4" s="78"/>
      <c r="HX4" s="78"/>
    </row>
    <row r="5" spans="1:232" s="2" customFormat="1" x14ac:dyDescent="0.3">
      <c r="A5" s="628" t="str">
        <f ca="1">IF(ISBLANK('Data Summary'!A7),"",'Data Summary'!A7)</f>
        <v>SDN_2013_UIS</v>
      </c>
      <c r="B5" s="70"/>
      <c r="C5" s="31"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غير محسّن</v>
      </c>
      <c r="N5" s="7"/>
      <c r="O5" s="7" t="str">
        <f>IF((COUNTA(O14:O25)=0)+(COUNTA(O13)=0),"",100-O13-SUMPRODUCT(M14:M25,O14:O25))</f>
        <v/>
      </c>
      <c r="P5" s="7" t="str">
        <f>IF((COUNTA(P14:P25)=0)+(COUNTA(P13)=0),"",100-P13-SUMPRODUCT(M14:M25,P14:P25))</f>
        <v/>
      </c>
      <c r="Q5" s="7" t="str">
        <f>IF((COUNTA(Q14:Q25)=0)+(COUNTA(Q13)=0),"",100-Q13-SUMPRODUCT(M14:M25,Q14:Q25))</f>
        <v/>
      </c>
      <c r="R5" s="7"/>
      <c r="S5" s="26"/>
      <c r="T5" s="21"/>
      <c r="U5" s="21"/>
      <c r="V5" s="70"/>
      <c r="W5" s="12" t="str">
        <f>HLOOKUP(Introduction!$G$4,nametranslations,104,FALSE)</f>
        <v>غير محسّن</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0"/>
      <c r="AG5" s="12" t="str">
        <f>HLOOKUP(Introduction!$G$4,nametranslations,104,FALSE)</f>
        <v>غير محسّن</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0"/>
      <c r="AQ5" s="12" t="str">
        <f>HLOOKUP(Introduction!$G$4,nametranslations,104,FALSE)</f>
        <v>غير محسّن</v>
      </c>
      <c r="AR5" s="7"/>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70"/>
      <c r="BA5" s="12" t="str">
        <f>HLOOKUP(Introduction!$G$4,nametranslations,104,FALSE)</f>
        <v>غير محسّن</v>
      </c>
      <c r="BB5" s="7">
        <f>IF((COUNTA(BB14:BB25)=0)+(COUNTA(BB13)=0),"",100-BB13-SUMPRODUCT(BA14:BA25,BB14:BB25))</f>
        <v>16.592920353982308</v>
      </c>
      <c r="BC5" s="7">
        <f>IF((COUNTA(BC14:BC25)=0)+(COUNTA(BC13)=0),"",100-BC13-SUMPRODUCT(BA14:BA25,BC14:BC25))</f>
        <v>13.131313131313121</v>
      </c>
      <c r="BD5" s="7">
        <f>IF((COUNTA(BD14:BD25)=0)+(COUNTA(BD13)=0),"",100-BD13-SUMPRODUCT(BA14:BA25,BD14:BD25))</f>
        <v>17.563739376770549</v>
      </c>
      <c r="BE5" s="7" t="str">
        <f t="shared" ref="BE5" si="6">IF((COUNTA(BE14:BE25)=0)+(COUNTA(BE13)=0),"",100-BE13-SUMPRODUCT(BB14:BB25,BE14:BE25))</f>
        <v/>
      </c>
      <c r="BF5" s="7">
        <f>IF((COUNTA(BF14:BF25)=0)+(COUNTA(BF13)=0),"",100-BF13-SUMPRODUCT(BA14:BA25,BF14:BF25))</f>
        <v>16.592920353982308</v>
      </c>
      <c r="BG5" s="26"/>
      <c r="BH5" s="21"/>
      <c r="BI5" s="21"/>
      <c r="BJ5" s="78"/>
      <c r="BT5" s="78"/>
      <c r="CD5" s="78"/>
      <c r="CN5" s="78"/>
      <c r="CX5" s="78"/>
      <c r="DH5" s="78"/>
      <c r="DR5" s="78"/>
      <c r="EB5" s="78"/>
      <c r="EL5" s="78"/>
      <c r="EV5" s="78"/>
      <c r="FF5" s="78"/>
      <c r="FP5" s="78"/>
      <c r="FZ5" s="78"/>
      <c r="GJ5" s="78"/>
      <c r="GT5" s="78"/>
      <c r="HD5" s="78"/>
      <c r="HN5" s="78"/>
      <c r="HX5" s="78"/>
    </row>
    <row r="6" spans="1:232" s="2" customFormat="1" x14ac:dyDescent="0.3">
      <c r="A6" s="628" t="str">
        <f ca="1">IF(ISBLANK('Data Summary'!A8),"",'Data Summary'!A8)</f>
        <v>SDN_2013_SUR</v>
      </c>
      <c r="B6" s="70"/>
      <c r="C6" s="31" t="str">
        <f>HLOOKUP(Introduction!$G$4,nametranslations,75,FALSE)</f>
        <v>محسّن</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c r="M6" s="12" t="str">
        <f>HLOOKUP(Introduction!$G$4,nametranslations,75,FALSE)</f>
        <v>محسّن</v>
      </c>
      <c r="N6" s="7"/>
      <c r="O6" s="7"/>
      <c r="P6" s="7"/>
      <c r="Q6" s="7"/>
      <c r="R6" s="7"/>
      <c r="S6" s="26"/>
      <c r="T6" s="21"/>
      <c r="U6" s="21"/>
      <c r="V6" s="70"/>
      <c r="W6" s="12" t="str">
        <f>HLOOKUP(Introduction!$G$4,nametranslations,75,FALSE)</f>
        <v>محسّن</v>
      </c>
      <c r="X6" s="7">
        <f>IF(COUNTA(X14:X25)=0,"",SUMPRODUCT(X14:X25,W14:W25))</f>
        <v>96.8</v>
      </c>
      <c r="Y6" s="7" t="str">
        <f>IF(COUNTA(Y14:Y25)=0,"",SUMPRODUCT(Y14:Y25,W14:W25))</f>
        <v/>
      </c>
      <c r="Z6" s="7" t="str">
        <f>IF(COUNTA(Z14:Z25)=0,"",SUMPRODUCT(Z14:Z25,W14:W25))</f>
        <v/>
      </c>
      <c r="AA6" s="7" t="str">
        <f>IF(COUNTA(AA14:AA25)=0,"",SUMPRODUCT(AA14:AA25,W14:W25))</f>
        <v/>
      </c>
      <c r="AB6" s="7">
        <f>IF(COUNTA(AB14:AB25)=0,"",SUMPRODUCT(AB14:AB25,W14:W25))</f>
        <v>96.8</v>
      </c>
      <c r="AC6" s="26" t="str">
        <f>IF(COUNTA(AC14:AC25)=0,"",SUMPRODUCT(AC14:AC25,W14:W25))</f>
        <v/>
      </c>
      <c r="AD6" s="21"/>
      <c r="AE6" s="21"/>
      <c r="AF6" s="70"/>
      <c r="AG6" s="12" t="str">
        <f>HLOOKUP(Introduction!$G$4,nametranslations,75,FALSE)</f>
        <v>محسّن</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0"/>
      <c r="AQ6" s="12" t="str">
        <f>HLOOKUP(Introduction!$G$4,nametranslations,75,FALSE)</f>
        <v>محسّن</v>
      </c>
      <c r="AR6" s="7"/>
      <c r="AS6" s="7"/>
      <c r="AT6" s="7"/>
      <c r="AU6" s="7"/>
      <c r="AV6" s="7"/>
      <c r="AW6" s="26"/>
      <c r="AX6" s="21"/>
      <c r="AY6" s="21"/>
      <c r="AZ6" s="70"/>
      <c r="BA6" s="12" t="str">
        <f>HLOOKUP(Introduction!$G$4,nametranslations,75,FALSE)</f>
        <v>محسّن</v>
      </c>
      <c r="BB6" s="7">
        <f>IF(COUNTA(BB14:BB25)=0,"",SUMPRODUCT(BB14:BB25,BA14:BA25))</f>
        <v>65.818584070796462</v>
      </c>
      <c r="BC6" s="7">
        <f>IF(COUNTA(BC14:BC25)=0,"",SUMPRODUCT(BC14:BC25,BA14:BA25))</f>
        <v>82.323232323232332</v>
      </c>
      <c r="BD6" s="7">
        <f>IF(COUNTA(BD14:BD25)=0,"",SUMPRODUCT(BD14:BD25,BA14:BA25))</f>
        <v>61.189801699716703</v>
      </c>
      <c r="BE6" s="7" t="str">
        <f>IF(COUNTA(BE14:BE25)=0,"",SUMPRODUCT(BE14:BE25,BA14:BA25))</f>
        <v/>
      </c>
      <c r="BF6" s="7">
        <f>IF(COUNTA(BF14:BF25)=0,"",SUMPRODUCT(BF14:BF25,BA14:BA25))</f>
        <v>65.818584070796462</v>
      </c>
      <c r="BG6" s="26" t="str">
        <f>IF(COUNTA(BG14:BG25)=0,"",SUMPRODUCT(BG14:BG25,BA14:BA25))</f>
        <v/>
      </c>
      <c r="BH6" s="21"/>
      <c r="BI6" s="21"/>
      <c r="BJ6" s="78"/>
      <c r="BT6" s="78"/>
      <c r="CD6" s="78"/>
      <c r="CN6" s="78"/>
      <c r="CX6" s="78"/>
      <c r="DH6" s="78"/>
      <c r="DR6" s="78"/>
      <c r="EB6" s="78"/>
      <c r="EL6" s="78"/>
      <c r="EV6" s="78"/>
      <c r="FF6" s="78"/>
      <c r="FP6" s="78"/>
      <c r="FZ6" s="78"/>
      <c r="GJ6" s="78"/>
      <c r="GT6" s="78"/>
      <c r="HD6" s="78"/>
      <c r="HN6" s="78"/>
      <c r="HX6" s="78"/>
    </row>
    <row r="7" spans="1:232" s="2" customFormat="1" x14ac:dyDescent="0.3">
      <c r="A7" s="628" t="str">
        <f ca="1">IF(ISBLANK('Data Summary'!A9),"",'Data Summary'!A9)</f>
        <v>SDN_2016_EMIS</v>
      </c>
      <c r="B7" s="70"/>
      <c r="C7" s="57" t="str">
        <f>HLOOKUP(Introduction!$G$4,nametranslations,105,FALSE)</f>
        <v>متوفرة</v>
      </c>
      <c r="D7" s="6"/>
      <c r="E7" s="6"/>
      <c r="F7" s="6"/>
      <c r="G7" s="6"/>
      <c r="H7" s="6"/>
      <c r="I7" s="26"/>
      <c r="J7" s="21"/>
      <c r="K7" s="21"/>
      <c r="L7" s="70"/>
      <c r="M7" s="28" t="str">
        <f>HLOOKUP(Introduction!$G$4,nametranslations,105,FALSE)</f>
        <v>متوفرة</v>
      </c>
      <c r="N7" s="6"/>
      <c r="O7" s="6"/>
      <c r="P7" s="6"/>
      <c r="Q7" s="6"/>
      <c r="R7" s="6"/>
      <c r="S7" s="26"/>
      <c r="T7" s="21"/>
      <c r="U7" s="21"/>
      <c r="V7" s="70"/>
      <c r="W7" s="28" t="str">
        <f>HLOOKUP(Introduction!$G$4,nametranslations,105,FALSE)</f>
        <v>متوفرة</v>
      </c>
      <c r="X7" s="6"/>
      <c r="Y7" s="6"/>
      <c r="Z7" s="6"/>
      <c r="AA7" s="6"/>
      <c r="AB7" s="6"/>
      <c r="AC7" s="26"/>
      <c r="AD7" s="21"/>
      <c r="AE7" s="21"/>
      <c r="AF7" s="70"/>
      <c r="AG7" s="28" t="str">
        <f>HLOOKUP(Introduction!$G$4,nametranslations,105,FALSE)</f>
        <v>متوفرة</v>
      </c>
      <c r="AH7" s="6"/>
      <c r="AI7" s="6"/>
      <c r="AJ7" s="6"/>
      <c r="AK7" s="6"/>
      <c r="AL7" s="6"/>
      <c r="AM7" s="26"/>
      <c r="AN7" s="21"/>
      <c r="AO7" s="21"/>
      <c r="AP7" s="70"/>
      <c r="AQ7" s="28" t="str">
        <f>HLOOKUP(Introduction!$G$4,nametranslations,105,FALSE)</f>
        <v>متوفرة</v>
      </c>
      <c r="AR7" s="6"/>
      <c r="AS7" s="6"/>
      <c r="AT7" s="6"/>
      <c r="AU7" s="6"/>
      <c r="AV7" s="6"/>
      <c r="AW7" s="26"/>
      <c r="AX7" s="21"/>
      <c r="AY7" s="21"/>
      <c r="AZ7" s="70" t="s">
        <v>215</v>
      </c>
      <c r="BA7" s="28" t="str">
        <f>HLOOKUP(Introduction!$G$4,nametranslations,105,FALSE)</f>
        <v>متوفرة</v>
      </c>
      <c r="BB7" s="6">
        <v>52.654867256637175</v>
      </c>
      <c r="BC7" s="6">
        <v>67.676767676767682</v>
      </c>
      <c r="BD7" s="6">
        <v>48.441926345609062</v>
      </c>
      <c r="BE7" s="6"/>
      <c r="BF7" s="6">
        <v>52.654867256637175</v>
      </c>
      <c r="BG7" s="26"/>
      <c r="BH7" s="21"/>
      <c r="BI7" s="21"/>
      <c r="BJ7" s="78"/>
      <c r="BT7" s="78"/>
      <c r="CD7" s="78"/>
      <c r="CN7" s="78"/>
      <c r="CX7" s="78"/>
      <c r="DH7" s="78"/>
      <c r="DR7" s="78"/>
      <c r="EB7" s="78"/>
      <c r="EL7" s="78"/>
      <c r="EV7" s="78"/>
      <c r="FF7" s="78"/>
      <c r="FP7" s="78"/>
      <c r="FZ7" s="78"/>
      <c r="GJ7" s="78"/>
      <c r="GT7" s="78"/>
      <c r="HD7" s="78"/>
      <c r="HN7" s="78"/>
      <c r="HX7" s="78"/>
    </row>
    <row r="8" spans="1:232" s="2" customFormat="1" ht="15.6" customHeight="1" x14ac:dyDescent="0.3">
      <c r="A8" s="628" t="str">
        <f ca="1">IF(ISBLANK('Data Summary'!A10),"",'Data Summary'!A10)</f>
        <v>SDN_2016_UIS</v>
      </c>
      <c r="B8" s="70"/>
      <c r="C8" s="57" t="str">
        <f>HLOOKUP(Introduction!$G$4,nametranslations,106,FALSE)</f>
        <v>في أماكن العمل</v>
      </c>
      <c r="D8" s="58"/>
      <c r="E8" s="7"/>
      <c r="F8" s="7"/>
      <c r="G8" s="7"/>
      <c r="H8" s="7"/>
      <c r="I8" s="26"/>
      <c r="J8" s="21"/>
      <c r="K8" s="21"/>
      <c r="L8" s="70"/>
      <c r="M8" s="28" t="str">
        <f>HLOOKUP(Introduction!$G$4,nametranslations,106,FALSE)</f>
        <v>في أماكن العمل</v>
      </c>
      <c r="N8" s="7"/>
      <c r="O8" s="7"/>
      <c r="P8" s="7"/>
      <c r="Q8" s="7"/>
      <c r="R8" s="7"/>
      <c r="S8" s="26"/>
      <c r="T8" s="21"/>
      <c r="U8" s="21"/>
      <c r="V8" s="70"/>
      <c r="W8" s="28" t="str">
        <f>HLOOKUP(Introduction!$G$4,nametranslations,106,FALSE)</f>
        <v>في أماكن العمل</v>
      </c>
      <c r="X8" s="7"/>
      <c r="Y8" s="7"/>
      <c r="Z8" s="7"/>
      <c r="AA8" s="7"/>
      <c r="AB8" s="7"/>
      <c r="AC8" s="26"/>
      <c r="AD8" s="21"/>
      <c r="AE8" s="21"/>
      <c r="AF8" s="70"/>
      <c r="AG8" s="28" t="str">
        <f>HLOOKUP(Introduction!$G$4,nametranslations,106,FALSE)</f>
        <v>في أماكن العمل</v>
      </c>
      <c r="AH8" s="7"/>
      <c r="AI8" s="7"/>
      <c r="AJ8" s="7"/>
      <c r="AK8" s="7"/>
      <c r="AL8" s="7"/>
      <c r="AM8" s="26"/>
      <c r="AN8" s="21"/>
      <c r="AO8" s="21"/>
      <c r="AP8" s="70"/>
      <c r="AQ8" s="28" t="str">
        <f>HLOOKUP(Introduction!$G$4,nametranslations,106,FALSE)</f>
        <v>في أماكن العمل</v>
      </c>
      <c r="AR8" s="7"/>
      <c r="AS8" s="7"/>
      <c r="AT8" s="7"/>
      <c r="AU8" s="7"/>
      <c r="AV8" s="7"/>
      <c r="AW8" s="26"/>
      <c r="AX8" s="21"/>
      <c r="AY8" s="21"/>
      <c r="AZ8" s="70"/>
      <c r="BA8" s="28" t="str">
        <f>HLOOKUP(Introduction!$G$4,nametranslations,106,FALSE)</f>
        <v>في أماكن العمل</v>
      </c>
      <c r="BB8" s="7"/>
      <c r="BC8" s="7"/>
      <c r="BD8" s="7"/>
      <c r="BE8" s="7"/>
      <c r="BF8" s="7"/>
      <c r="BG8" s="26"/>
      <c r="BH8" s="21"/>
      <c r="BI8" s="21"/>
      <c r="BJ8" s="78"/>
      <c r="BT8" s="78"/>
      <c r="CD8" s="78"/>
      <c r="CN8" s="78"/>
      <c r="CX8" s="78"/>
      <c r="DH8" s="78"/>
      <c r="DR8" s="78"/>
      <c r="EB8" s="78"/>
      <c r="EL8" s="78"/>
      <c r="EV8" s="78"/>
      <c r="FF8" s="78"/>
      <c r="FP8" s="78"/>
      <c r="FZ8" s="78"/>
      <c r="GJ8" s="78"/>
      <c r="GT8" s="78"/>
      <c r="HD8" s="78"/>
      <c r="HN8" s="78"/>
      <c r="HX8" s="78"/>
    </row>
    <row r="9" spans="1:232" s="617" customFormat="1" ht="21" customHeight="1" x14ac:dyDescent="0.3">
      <c r="A9" s="629" t="str">
        <f ca="1">IF(ISBLANK('Data Summary'!A11),"",'Data Summary'!A11)</f>
        <v>SDN_2020_SUR</v>
      </c>
      <c r="B9" s="609"/>
      <c r="C9" s="610" t="str">
        <f>HLOOKUP(Introduction!$G$4,nametranslations,76,FALSE)</f>
        <v>أساسي (محسن ومتوفر)</v>
      </c>
      <c r="D9" s="611"/>
      <c r="E9" s="612"/>
      <c r="F9" s="612"/>
      <c r="G9" s="612"/>
      <c r="H9" s="612"/>
      <c r="I9" s="613"/>
      <c r="J9" s="614"/>
      <c r="K9" s="614"/>
      <c r="L9" s="609"/>
      <c r="M9" s="610" t="str">
        <f>HLOOKUP(Introduction!$G$4,nametranslations,76,FALSE)</f>
        <v>أساسي (محسن ومتوفر)</v>
      </c>
      <c r="N9" s="615"/>
      <c r="O9" s="615"/>
      <c r="P9" s="615"/>
      <c r="Q9" s="615"/>
      <c r="R9" s="615"/>
      <c r="S9" s="613"/>
      <c r="T9" s="614"/>
      <c r="U9" s="614"/>
      <c r="V9" s="609"/>
      <c r="W9" s="610" t="str">
        <f>HLOOKUP(Introduction!$G$4,nametranslations,76,FALSE)</f>
        <v>أساسي (محسن ومتوفر)</v>
      </c>
      <c r="X9" s="615"/>
      <c r="Y9" s="615"/>
      <c r="Z9" s="615"/>
      <c r="AA9" s="615"/>
      <c r="AB9" s="615"/>
      <c r="AC9" s="613"/>
      <c r="AD9" s="614"/>
      <c r="AE9" s="614"/>
      <c r="AF9" s="609"/>
      <c r="AG9" s="610" t="str">
        <f>HLOOKUP(Introduction!$G$4,nametranslations,76,FALSE)</f>
        <v>أساسي (محسن ومتوفر)</v>
      </c>
      <c r="AH9" s="615"/>
      <c r="AI9" s="615"/>
      <c r="AJ9" s="615"/>
      <c r="AK9" s="615"/>
      <c r="AL9" s="615"/>
      <c r="AM9" s="613"/>
      <c r="AN9" s="614"/>
      <c r="AO9" s="614"/>
      <c r="AP9" s="609"/>
      <c r="AQ9" s="610" t="str">
        <f>HLOOKUP(Introduction!$G$4,nametranslations,76,FALSE)</f>
        <v>أساسي (محسن ومتوفر)</v>
      </c>
      <c r="AR9" s="615"/>
      <c r="AS9" s="615"/>
      <c r="AT9" s="615"/>
      <c r="AU9" s="615"/>
      <c r="AV9" s="615"/>
      <c r="AW9" s="613"/>
      <c r="AX9" s="614"/>
      <c r="AY9" s="614"/>
      <c r="AZ9" s="609"/>
      <c r="BA9" s="610" t="str">
        <f>HLOOKUP(Introduction!$G$4,nametranslations,76,FALSE)</f>
        <v>أساسي (محسن ومتوفر)</v>
      </c>
      <c r="BB9" s="615">
        <v>43.473451327433629</v>
      </c>
      <c r="BC9" s="615">
        <v>61.111111111111114</v>
      </c>
      <c r="BD9" s="615">
        <v>38.526912181303111</v>
      </c>
      <c r="BE9" s="615"/>
      <c r="BF9" s="615">
        <v>43.473451327433629</v>
      </c>
      <c r="BG9" s="613"/>
      <c r="BH9" s="614"/>
      <c r="BI9" s="614"/>
      <c r="BJ9" s="616"/>
      <c r="BT9" s="616"/>
      <c r="CD9" s="616"/>
      <c r="CN9" s="616"/>
      <c r="CX9" s="616"/>
      <c r="DH9" s="616"/>
      <c r="DR9" s="616"/>
      <c r="EB9" s="616"/>
      <c r="EL9" s="616"/>
      <c r="EV9" s="616"/>
      <c r="FF9" s="616"/>
      <c r="FP9" s="616"/>
      <c r="FZ9" s="616"/>
      <c r="GJ9" s="616"/>
      <c r="GT9" s="616"/>
      <c r="HD9" s="616"/>
      <c r="HN9" s="616"/>
      <c r="HX9" s="616"/>
    </row>
    <row r="10" spans="1:232" s="617" customFormat="1" ht="21" customHeight="1" x14ac:dyDescent="0.3">
      <c r="A10" s="608" t="str">
        <f ca="1">IF(ISBLANK('Data Summary'!A12),"",'Data Summary'!A12)</f>
        <v/>
      </c>
      <c r="B10" s="609"/>
      <c r="C10" s="610" t="str">
        <f>HLOOKUP(Introduction!$G$4,nametranslations,107,FALSE)</f>
        <v>محسّنة ومحلية</v>
      </c>
      <c r="D10" s="618"/>
      <c r="E10" s="612"/>
      <c r="F10" s="612"/>
      <c r="G10" s="612"/>
      <c r="H10" s="612"/>
      <c r="I10" s="613"/>
      <c r="J10" s="614"/>
      <c r="K10" s="614"/>
      <c r="L10" s="609"/>
      <c r="M10" s="610" t="str">
        <f>HLOOKUP(Introduction!$G$4,nametranslations,107,FALSE)</f>
        <v>محسّنة ومحلية</v>
      </c>
      <c r="N10" s="619"/>
      <c r="O10" s="612"/>
      <c r="P10" s="612"/>
      <c r="Q10" s="612"/>
      <c r="R10" s="612"/>
      <c r="S10" s="613"/>
      <c r="T10" s="614"/>
      <c r="U10" s="614"/>
      <c r="V10" s="609"/>
      <c r="W10" s="610" t="str">
        <f>HLOOKUP(Introduction!$G$4,nametranslations,107,FALSE)</f>
        <v>محسّنة ومحلية</v>
      </c>
      <c r="X10" s="619"/>
      <c r="Y10" s="612"/>
      <c r="Z10" s="612"/>
      <c r="AA10" s="612"/>
      <c r="AB10" s="612"/>
      <c r="AC10" s="613"/>
      <c r="AD10" s="614"/>
      <c r="AE10" s="614"/>
      <c r="AF10" s="609"/>
      <c r="AG10" s="610" t="str">
        <f>HLOOKUP(Introduction!$G$4,nametranslations,107,FALSE)</f>
        <v>محسّنة ومحلية</v>
      </c>
      <c r="AH10" s="619"/>
      <c r="AI10" s="612"/>
      <c r="AJ10" s="612"/>
      <c r="AK10" s="612"/>
      <c r="AL10" s="612"/>
      <c r="AM10" s="613"/>
      <c r="AN10" s="614"/>
      <c r="AO10" s="614"/>
      <c r="AP10" s="609"/>
      <c r="AQ10" s="610" t="str">
        <f>HLOOKUP(Introduction!$G$4,nametranslations,107,FALSE)</f>
        <v>محسّنة ومحلية</v>
      </c>
      <c r="AR10" s="619"/>
      <c r="AS10" s="612"/>
      <c r="AT10" s="612"/>
      <c r="AU10" s="612"/>
      <c r="AV10" s="612"/>
      <c r="AW10" s="613"/>
      <c r="AX10" s="614"/>
      <c r="AY10" s="614"/>
      <c r="AZ10" s="609"/>
      <c r="BA10" s="610" t="str">
        <f>HLOOKUP(Introduction!$G$4,nametranslations,107,FALSE)</f>
        <v>محسّنة ومحلية</v>
      </c>
      <c r="BB10" s="619"/>
      <c r="BC10" s="612"/>
      <c r="BD10" s="612"/>
      <c r="BE10" s="612"/>
      <c r="BF10" s="612"/>
      <c r="BG10" s="613"/>
      <c r="BH10" s="614"/>
      <c r="BI10" s="614"/>
      <c r="BJ10" s="616"/>
      <c r="BT10" s="616"/>
      <c r="CD10" s="616"/>
      <c r="CN10" s="616"/>
      <c r="CX10" s="616"/>
      <c r="DH10" s="616"/>
      <c r="DR10" s="616"/>
      <c r="EB10" s="616"/>
      <c r="EL10" s="616"/>
      <c r="EV10" s="616"/>
      <c r="FF10" s="616"/>
      <c r="FP10" s="616"/>
      <c r="FZ10" s="616"/>
      <c r="GJ10" s="616"/>
      <c r="GT10" s="616"/>
      <c r="HD10" s="616"/>
      <c r="HN10" s="616"/>
      <c r="HX10" s="616"/>
    </row>
    <row r="11" spans="1:232" s="617" customFormat="1" ht="21" customHeight="1" x14ac:dyDescent="0.3">
      <c r="A11" s="608" t="str">
        <f ca="1">IF(ISBLANK('Data Summary'!A13),"",'Data Summary'!A13)</f>
        <v/>
      </c>
      <c r="B11" s="609"/>
      <c r="C11" s="610" t="str">
        <f>HLOOKUP(Introduction!$G$4,nametranslations,108,FALSE)</f>
        <v>محسّن ومتاح محليًا</v>
      </c>
      <c r="D11" s="618"/>
      <c r="E11" s="612"/>
      <c r="F11" s="612"/>
      <c r="G11" s="612"/>
      <c r="H11" s="612"/>
      <c r="I11" s="613"/>
      <c r="J11" s="614"/>
      <c r="K11" s="614"/>
      <c r="L11" s="609"/>
      <c r="M11" s="610" t="str">
        <f>HLOOKUP(Introduction!$G$4,nametranslations,108,FALSE)</f>
        <v>محسّن ومتاح محليًا</v>
      </c>
      <c r="N11" s="619"/>
      <c r="O11" s="612"/>
      <c r="P11" s="612"/>
      <c r="Q11" s="612"/>
      <c r="R11" s="612"/>
      <c r="S11" s="613"/>
      <c r="T11" s="614"/>
      <c r="U11" s="614"/>
      <c r="V11" s="609"/>
      <c r="W11" s="610" t="str">
        <f>HLOOKUP(Introduction!$G$4,nametranslations,108,FALSE)</f>
        <v>محسّن ومتاح محليًا</v>
      </c>
      <c r="X11" s="619"/>
      <c r="Y11" s="612"/>
      <c r="Z11" s="612"/>
      <c r="AA11" s="612"/>
      <c r="AB11" s="612"/>
      <c r="AC11" s="613"/>
      <c r="AD11" s="614"/>
      <c r="AE11" s="614"/>
      <c r="AF11" s="609"/>
      <c r="AG11" s="610" t="str">
        <f>HLOOKUP(Introduction!$G$4,nametranslations,108,FALSE)</f>
        <v>محسّن ومتاح محليًا</v>
      </c>
      <c r="AH11" s="619"/>
      <c r="AI11" s="612"/>
      <c r="AJ11" s="612"/>
      <c r="AK11" s="612"/>
      <c r="AL11" s="612"/>
      <c r="AM11" s="613"/>
      <c r="AN11" s="614"/>
      <c r="AO11" s="614"/>
      <c r="AP11" s="609"/>
      <c r="AQ11" s="610" t="str">
        <f>HLOOKUP(Introduction!$G$4,nametranslations,108,FALSE)</f>
        <v>محسّن ومتاح محليًا</v>
      </c>
      <c r="AR11" s="619"/>
      <c r="AS11" s="612"/>
      <c r="AT11" s="612"/>
      <c r="AU11" s="612"/>
      <c r="AV11" s="612"/>
      <c r="AW11" s="613"/>
      <c r="AX11" s="614"/>
      <c r="AY11" s="614"/>
      <c r="AZ11" s="609"/>
      <c r="BA11" s="610" t="str">
        <f>HLOOKUP(Introduction!$G$4,nametranslations,108,FALSE)</f>
        <v>محسّن ومتاح محليًا</v>
      </c>
      <c r="BB11" s="619"/>
      <c r="BC11" s="612"/>
      <c r="BD11" s="612"/>
      <c r="BE11" s="612"/>
      <c r="BF11" s="612"/>
      <c r="BG11" s="613"/>
      <c r="BH11" s="614"/>
      <c r="BI11" s="614"/>
      <c r="BJ11" s="616"/>
      <c r="BT11" s="616"/>
      <c r="CD11" s="616"/>
      <c r="CN11" s="616"/>
      <c r="CX11" s="616"/>
      <c r="DH11" s="616"/>
      <c r="DR11" s="616"/>
      <c r="EB11" s="616"/>
      <c r="EL11" s="616"/>
      <c r="EV11" s="616"/>
      <c r="FF11" s="616"/>
      <c r="FP11" s="616"/>
      <c r="FZ11" s="616"/>
      <c r="GJ11" s="616"/>
      <c r="GT11" s="616"/>
      <c r="HD11" s="616"/>
      <c r="HN11" s="616"/>
      <c r="HX11" s="616"/>
    </row>
    <row r="12" spans="1:232" s="135" customFormat="1" ht="18" customHeight="1" x14ac:dyDescent="0.2">
      <c r="A12" s="602" t="str">
        <f ca="1">IF(ISBLANK('Data Summary'!A14),"",'Data Summary'!A14)</f>
        <v/>
      </c>
      <c r="B12" s="130" t="str">
        <f>HLOOKUP(Introduction!$G$4,nametranslations,109,FALSE)</f>
        <v>نوع المرفق</v>
      </c>
      <c r="C12" s="131" t="str">
        <f>HLOOKUP(Introduction!$G$4,nametranslations,110,FALSE)</f>
        <v>نسبة تحسن</v>
      </c>
      <c r="D12" s="132"/>
      <c r="E12" s="132"/>
      <c r="F12" s="132"/>
      <c r="G12" s="132"/>
      <c r="H12" s="132"/>
      <c r="I12" s="133"/>
      <c r="J12" s="127"/>
      <c r="K12" s="127"/>
      <c r="L12" s="130" t="str">
        <f>HLOOKUP(Introduction!$G$4,nametranslations,109,FALSE)</f>
        <v>نوع المرفق</v>
      </c>
      <c r="M12" s="131" t="str">
        <f>HLOOKUP(Introduction!$G$4,nametranslations,110,FALSE)</f>
        <v>نسبة تحسن</v>
      </c>
      <c r="N12" s="132"/>
      <c r="O12" s="132"/>
      <c r="P12" s="132"/>
      <c r="Q12" s="132"/>
      <c r="R12" s="132"/>
      <c r="S12" s="133"/>
      <c r="T12" s="127"/>
      <c r="U12" s="127"/>
      <c r="V12" s="130" t="str">
        <f>HLOOKUP(Introduction!$G$4,nametranslations,109,FALSE)</f>
        <v>نوع المرفق</v>
      </c>
      <c r="W12" s="131" t="str">
        <f>HLOOKUP(Introduction!$G$4,nametranslations,110,FALSE)</f>
        <v>نسبة تحسن</v>
      </c>
      <c r="X12" s="132"/>
      <c r="Y12" s="132"/>
      <c r="Z12" s="132"/>
      <c r="AA12" s="132"/>
      <c r="AB12" s="132"/>
      <c r="AC12" s="133"/>
      <c r="AD12" s="127"/>
      <c r="AE12" s="127"/>
      <c r="AF12" s="130" t="str">
        <f>HLOOKUP(Introduction!$G$4,nametranslations,109,FALSE)</f>
        <v>نوع المرفق</v>
      </c>
      <c r="AG12" s="131" t="str">
        <f>HLOOKUP(Introduction!$G$4,nametranslations,110,FALSE)</f>
        <v>نسبة تحسن</v>
      </c>
      <c r="AH12" s="132"/>
      <c r="AI12" s="132"/>
      <c r="AJ12" s="132"/>
      <c r="AK12" s="132"/>
      <c r="AL12" s="132"/>
      <c r="AM12" s="133"/>
      <c r="AN12" s="127"/>
      <c r="AO12" s="127"/>
      <c r="AP12" s="130" t="str">
        <f>HLOOKUP(Introduction!$G$4,nametranslations,109,FALSE)</f>
        <v>نوع المرفق</v>
      </c>
      <c r="AQ12" s="131" t="str">
        <f>HLOOKUP(Introduction!$G$4,nametranslations,110,FALSE)</f>
        <v>نسبة تحسن</v>
      </c>
      <c r="AR12" s="132"/>
      <c r="AS12" s="132"/>
      <c r="AT12" s="132"/>
      <c r="AU12" s="132"/>
      <c r="AV12" s="132"/>
      <c r="AW12" s="133"/>
      <c r="AX12" s="127"/>
      <c r="AY12" s="127"/>
      <c r="AZ12" s="130" t="str">
        <f>HLOOKUP(Introduction!$G$4,nametranslations,109,FALSE)</f>
        <v>نوع المرفق</v>
      </c>
      <c r="BA12" s="131" t="str">
        <f>HLOOKUP(Introduction!$G$4,nametranslations,110,FALSE)</f>
        <v>نسبة تحسن</v>
      </c>
      <c r="BB12" s="132"/>
      <c r="BC12" s="132"/>
      <c r="BD12" s="132"/>
      <c r="BE12" s="132"/>
      <c r="BF12" s="132"/>
      <c r="BG12" s="133"/>
      <c r="BH12" s="127"/>
      <c r="BI12" s="127"/>
      <c r="BJ12" s="134"/>
      <c r="BT12" s="134"/>
      <c r="CD12" s="134"/>
      <c r="CN12" s="134"/>
      <c r="CX12" s="134"/>
      <c r="DH12" s="134"/>
      <c r="DR12" s="134"/>
      <c r="EB12" s="134"/>
      <c r="EL12" s="134"/>
      <c r="EV12" s="134"/>
      <c r="FF12" s="134"/>
      <c r="FP12" s="134"/>
      <c r="FZ12" s="134"/>
      <c r="GJ12" s="134"/>
      <c r="GT12" s="134"/>
      <c r="HD12" s="134"/>
      <c r="HN12" s="134"/>
      <c r="HX12" s="134"/>
    </row>
    <row r="13" spans="1:232" s="2" customFormat="1" ht="14.25" customHeight="1" x14ac:dyDescent="0.2">
      <c r="A13" s="602" t="str">
        <f ca="1">IF(ISBLANK('Data Summary'!A15),"",'Data Summary'!A15)</f>
        <v/>
      </c>
      <c r="B13" s="71" t="s">
        <v>52</v>
      </c>
      <c r="C13" s="3">
        <v>0</v>
      </c>
      <c r="D13" s="27"/>
      <c r="E13" s="27"/>
      <c r="F13" s="27"/>
      <c r="G13" s="27"/>
      <c r="H13" s="27"/>
      <c r="I13" s="32"/>
      <c r="J13" s="9"/>
      <c r="K13" s="9"/>
      <c r="L13" s="71" t="s">
        <v>52</v>
      </c>
      <c r="M13" s="3">
        <v>0</v>
      </c>
      <c r="N13" s="27">
        <f>100-N15</f>
        <v>14.805310159538038</v>
      </c>
      <c r="O13" s="27"/>
      <c r="P13" s="27"/>
      <c r="Q13" s="27"/>
      <c r="R13" s="27">
        <f t="shared" ref="R13:S13" si="7">100-R15</f>
        <v>20.799999999999997</v>
      </c>
      <c r="S13" s="32">
        <f t="shared" si="7"/>
        <v>6.5409999999999968</v>
      </c>
      <c r="T13" s="9"/>
      <c r="U13" s="9"/>
      <c r="V13" s="71" t="s">
        <v>52</v>
      </c>
      <c r="W13" s="3">
        <v>0</v>
      </c>
      <c r="X13" s="27"/>
      <c r="Y13" s="27"/>
      <c r="Z13" s="27"/>
      <c r="AA13" s="27"/>
      <c r="AB13" s="27"/>
      <c r="AC13" s="32"/>
      <c r="AD13" s="9"/>
      <c r="AE13" s="9"/>
      <c r="AF13" s="71" t="s">
        <v>52</v>
      </c>
      <c r="AG13" s="3">
        <v>0</v>
      </c>
      <c r="AH13" s="27"/>
      <c r="AI13" s="27"/>
      <c r="AJ13" s="27"/>
      <c r="AK13" s="27"/>
      <c r="AL13" s="27"/>
      <c r="AM13" s="32"/>
      <c r="AN13" s="9"/>
      <c r="AO13" s="9"/>
      <c r="AP13" s="71" t="s">
        <v>52</v>
      </c>
      <c r="AQ13" s="3">
        <v>0</v>
      </c>
      <c r="AR13" s="27">
        <f>100-AR15</f>
        <v>4.9399999999999977</v>
      </c>
      <c r="AS13" s="27"/>
      <c r="AT13" s="27"/>
      <c r="AU13" s="27"/>
      <c r="AV13" s="27">
        <f t="shared" ref="AV13:AW13" si="8">100-AV15</f>
        <v>6.5999999999999943</v>
      </c>
      <c r="AW13" s="32">
        <f t="shared" si="8"/>
        <v>2.730000000000004</v>
      </c>
      <c r="AX13" s="9"/>
      <c r="AY13" s="9"/>
      <c r="AZ13" s="71" t="s">
        <v>52</v>
      </c>
      <c r="BA13" s="3">
        <v>0</v>
      </c>
      <c r="BB13" s="27">
        <v>17.588495575221238</v>
      </c>
      <c r="BC13" s="27">
        <v>4.5454545454545459</v>
      </c>
      <c r="BD13" s="27">
        <v>21.246458923512748</v>
      </c>
      <c r="BE13" s="27"/>
      <c r="BF13" s="27">
        <v>17.588495575221238</v>
      </c>
      <c r="BG13" s="32"/>
      <c r="BH13" s="9"/>
      <c r="BI13" s="9"/>
      <c r="BJ13" s="78"/>
      <c r="BT13" s="78"/>
      <c r="CD13" s="78"/>
      <c r="CN13" s="78"/>
      <c r="CX13" s="78"/>
      <c r="DH13" s="78"/>
      <c r="DR13" s="78"/>
      <c r="EB13" s="78"/>
      <c r="EL13" s="78"/>
      <c r="EV13" s="78"/>
      <c r="FF13" s="78"/>
      <c r="FP13" s="78"/>
      <c r="FZ13" s="78"/>
      <c r="GJ13" s="78"/>
      <c r="GT13" s="78"/>
      <c r="HD13" s="78"/>
      <c r="HN13" s="78"/>
      <c r="HX13" s="78"/>
    </row>
    <row r="14" spans="1:232" x14ac:dyDescent="0.3">
      <c r="A14" s="602" t="str">
        <f ca="1">IF(ISBLANK('Data Summary'!A16),"",'Data Summary'!A16)</f>
        <v/>
      </c>
      <c r="B14" s="72" t="s">
        <v>82</v>
      </c>
      <c r="C14" s="19">
        <v>0</v>
      </c>
      <c r="D14" s="27"/>
      <c r="E14" s="27"/>
      <c r="F14" s="27"/>
      <c r="G14" s="27"/>
      <c r="H14" s="27"/>
      <c r="I14" s="32"/>
      <c r="J14" s="9"/>
      <c r="K14" s="9"/>
      <c r="L14" s="72" t="s">
        <v>82</v>
      </c>
      <c r="M14" s="19">
        <v>0</v>
      </c>
      <c r="N14" s="27"/>
      <c r="O14" s="27"/>
      <c r="P14" s="27"/>
      <c r="Q14" s="27"/>
      <c r="R14" s="27"/>
      <c r="S14" s="32"/>
      <c r="T14" s="9"/>
      <c r="U14" s="9"/>
      <c r="V14" s="72" t="s">
        <v>82</v>
      </c>
      <c r="W14" s="19">
        <v>0</v>
      </c>
      <c r="X14" s="27"/>
      <c r="Y14" s="27"/>
      <c r="Z14" s="27"/>
      <c r="AA14" s="27"/>
      <c r="AB14" s="27"/>
      <c r="AC14" s="32"/>
      <c r="AD14" s="9"/>
      <c r="AE14" s="9"/>
      <c r="AF14" s="72" t="s">
        <v>82</v>
      </c>
      <c r="AG14" s="19">
        <v>0</v>
      </c>
      <c r="AH14" s="27"/>
      <c r="AI14" s="27"/>
      <c r="AJ14" s="27"/>
      <c r="AK14" s="27"/>
      <c r="AL14" s="27"/>
      <c r="AM14" s="32"/>
      <c r="AN14" s="9"/>
      <c r="AO14" s="9"/>
      <c r="AP14" s="72" t="s">
        <v>82</v>
      </c>
      <c r="AQ14" s="19">
        <v>0</v>
      </c>
      <c r="AR14" s="27"/>
      <c r="AS14" s="27"/>
      <c r="AT14" s="27"/>
      <c r="AU14" s="27"/>
      <c r="AV14" s="27"/>
      <c r="AW14" s="32"/>
      <c r="AX14" s="9"/>
      <c r="AY14" s="9"/>
      <c r="AZ14" s="72" t="s">
        <v>82</v>
      </c>
      <c r="BA14" s="19">
        <v>0</v>
      </c>
      <c r="BB14" s="27">
        <v>0.11061946902654868</v>
      </c>
      <c r="BC14" s="27">
        <v>0</v>
      </c>
      <c r="BD14" s="27">
        <v>0.14164305949008499</v>
      </c>
      <c r="BE14" s="27"/>
      <c r="BF14" s="27">
        <v>0.11061946902654868</v>
      </c>
      <c r="BG14" s="32"/>
      <c r="BH14" s="9"/>
      <c r="BI14" s="9"/>
    </row>
    <row r="15" spans="1:232" s="1" customFormat="1" x14ac:dyDescent="0.3">
      <c r="A15" s="602" t="str">
        <f ca="1">IF(ISBLANK('Data Summary'!A17),"",'Data Summary'!A17)</f>
        <v/>
      </c>
      <c r="B15" s="72"/>
      <c r="C15" s="4"/>
      <c r="D15" s="27"/>
      <c r="E15" s="5"/>
      <c r="F15" s="5"/>
      <c r="G15" s="5"/>
      <c r="H15" s="27"/>
      <c r="I15" s="32"/>
      <c r="J15" s="9"/>
      <c r="K15" s="9"/>
      <c r="L15" s="72" t="s">
        <v>272</v>
      </c>
      <c r="M15" s="4"/>
      <c r="N15" s="27">
        <f>(R15/100*Population!F20+S15/100*Population!G20)/(Population!F20+Population!G20)*100</f>
        <v>85.194689840461962</v>
      </c>
      <c r="O15" s="5"/>
      <c r="P15" s="5"/>
      <c r="Q15" s="5"/>
      <c r="R15" s="27">
        <v>79.2</v>
      </c>
      <c r="S15" s="32">
        <v>93.459000000000003</v>
      </c>
      <c r="T15" s="9"/>
      <c r="U15" s="9"/>
      <c r="V15" s="72" t="s">
        <v>165</v>
      </c>
      <c r="W15" s="4">
        <v>1</v>
      </c>
      <c r="X15" s="27">
        <v>89.7</v>
      </c>
      <c r="Y15" s="5"/>
      <c r="Z15" s="5"/>
      <c r="AA15" s="5"/>
      <c r="AB15" s="27">
        <v>89.7</v>
      </c>
      <c r="AC15" s="32"/>
      <c r="AD15" s="9"/>
      <c r="AE15" s="9"/>
      <c r="AF15" s="72"/>
      <c r="AG15" s="4"/>
      <c r="AH15" s="27"/>
      <c r="AI15" s="5"/>
      <c r="AJ15" s="5"/>
      <c r="AK15" s="5"/>
      <c r="AL15" s="27"/>
      <c r="AM15" s="32"/>
      <c r="AN15" s="9"/>
      <c r="AO15" s="9"/>
      <c r="AP15" s="72"/>
      <c r="AQ15" s="4"/>
      <c r="AR15" s="6">
        <v>95.06</v>
      </c>
      <c r="AS15" s="6"/>
      <c r="AT15" s="6"/>
      <c r="AU15" s="6"/>
      <c r="AV15" s="6">
        <v>93.4</v>
      </c>
      <c r="AW15" s="23">
        <v>97.27</v>
      </c>
      <c r="AX15" s="9"/>
      <c r="AY15" s="9"/>
      <c r="AZ15" s="72" t="s">
        <v>206</v>
      </c>
      <c r="BA15" s="4">
        <v>1</v>
      </c>
      <c r="BB15" s="6">
        <v>18.694690265486727</v>
      </c>
      <c r="BC15" s="6">
        <v>28.28282828282828</v>
      </c>
      <c r="BD15" s="6">
        <v>16.005665722379604</v>
      </c>
      <c r="BE15" s="6"/>
      <c r="BF15" s="6">
        <v>18.694690265486727</v>
      </c>
      <c r="BG15" s="23"/>
      <c r="BH15" s="9"/>
      <c r="BI15" s="9"/>
      <c r="BJ15" s="79"/>
      <c r="BT15" s="79"/>
      <c r="CD15" s="79"/>
      <c r="CN15" s="79"/>
      <c r="CX15" s="79"/>
      <c r="DH15" s="79"/>
      <c r="DR15" s="79"/>
      <c r="EB15" s="79"/>
      <c r="EL15" s="79"/>
      <c r="EV15" s="79"/>
      <c r="FF15" s="79"/>
      <c r="FP15" s="79"/>
      <c r="FZ15" s="79"/>
      <c r="GJ15" s="79"/>
      <c r="GT15" s="79"/>
      <c r="HD15" s="79"/>
      <c r="HN15" s="79"/>
      <c r="HX15" s="79"/>
    </row>
    <row r="16" spans="1:232" s="1" customFormat="1" x14ac:dyDescent="0.3">
      <c r="A16" s="602" t="str">
        <f ca="1">IF(ISBLANK('Data Summary'!A18),"",'Data Summary'!A18)</f>
        <v/>
      </c>
      <c r="B16" s="73"/>
      <c r="C16" s="59"/>
      <c r="D16" s="27"/>
      <c r="E16" s="5"/>
      <c r="F16" s="5"/>
      <c r="G16" s="5"/>
      <c r="H16" s="27"/>
      <c r="I16" s="32"/>
      <c r="J16" s="9"/>
      <c r="K16" s="9"/>
      <c r="L16" s="72"/>
      <c r="M16" s="11"/>
      <c r="N16" s="27"/>
      <c r="O16" s="5"/>
      <c r="P16" s="5"/>
      <c r="Q16" s="5"/>
      <c r="R16" s="27"/>
      <c r="S16" s="32"/>
      <c r="T16" s="9"/>
      <c r="U16" s="9"/>
      <c r="V16" s="72" t="s">
        <v>166</v>
      </c>
      <c r="W16" s="11">
        <v>1</v>
      </c>
      <c r="X16" s="27">
        <v>7.1</v>
      </c>
      <c r="Y16" s="5"/>
      <c r="Z16" s="5"/>
      <c r="AA16" s="5"/>
      <c r="AB16" s="27">
        <v>7.1</v>
      </c>
      <c r="AC16" s="32"/>
      <c r="AD16" s="9"/>
      <c r="AE16" s="9"/>
      <c r="AF16" s="72"/>
      <c r="AG16" s="11"/>
      <c r="AH16" s="27"/>
      <c r="AI16" s="5"/>
      <c r="AJ16" s="5"/>
      <c r="AK16" s="5"/>
      <c r="AL16" s="27"/>
      <c r="AM16" s="32"/>
      <c r="AN16" s="9"/>
      <c r="AO16" s="9"/>
      <c r="AP16" s="72"/>
      <c r="AQ16" s="11"/>
      <c r="AR16" s="27"/>
      <c r="AS16" s="5"/>
      <c r="AT16" s="5"/>
      <c r="AU16" s="5"/>
      <c r="AV16" s="27"/>
      <c r="AW16" s="32"/>
      <c r="AX16" s="9"/>
      <c r="AY16" s="9"/>
      <c r="AZ16" s="72" t="s">
        <v>207</v>
      </c>
      <c r="BA16" s="11">
        <v>1</v>
      </c>
      <c r="BB16" s="27">
        <v>22.345132743362832</v>
      </c>
      <c r="BC16" s="5">
        <v>36.363636363636367</v>
      </c>
      <c r="BD16" s="5">
        <v>18.413597733711047</v>
      </c>
      <c r="BE16" s="5"/>
      <c r="BF16" s="27">
        <v>22.345132743362832</v>
      </c>
      <c r="BG16" s="32"/>
      <c r="BH16" s="9"/>
      <c r="BI16" s="9"/>
      <c r="BJ16" s="79"/>
      <c r="BT16" s="79"/>
      <c r="CD16" s="79"/>
      <c r="CN16" s="79"/>
      <c r="CX16" s="79"/>
      <c r="DH16" s="79"/>
      <c r="DR16" s="79"/>
      <c r="EB16" s="79"/>
      <c r="EL16" s="79"/>
      <c r="EV16" s="79"/>
      <c r="FF16" s="79"/>
      <c r="FP16" s="79"/>
      <c r="FZ16" s="79"/>
      <c r="GJ16" s="79"/>
      <c r="GT16" s="79"/>
      <c r="HD16" s="79"/>
      <c r="HN16" s="79"/>
      <c r="HX16" s="79"/>
    </row>
    <row r="17" spans="1:232" s="1" customFormat="1" x14ac:dyDescent="0.3">
      <c r="A17" s="602" t="str">
        <f ca="1">IF(ISBLANK('Data Summary'!A19),"",'Data Summary'!A19)</f>
        <v/>
      </c>
      <c r="B17" s="73"/>
      <c r="C17" s="59"/>
      <c r="D17" s="27"/>
      <c r="E17" s="5"/>
      <c r="F17" s="5"/>
      <c r="G17" s="5"/>
      <c r="H17" s="27"/>
      <c r="I17" s="23"/>
      <c r="J17" s="9"/>
      <c r="K17" s="9"/>
      <c r="L17" s="72"/>
      <c r="M17" s="11"/>
      <c r="N17" s="27"/>
      <c r="O17" s="5"/>
      <c r="P17" s="5"/>
      <c r="Q17" s="5"/>
      <c r="R17" s="5"/>
      <c r="S17" s="23"/>
      <c r="T17" s="9"/>
      <c r="U17" s="9"/>
      <c r="V17" s="72" t="s">
        <v>167</v>
      </c>
      <c r="W17" s="11">
        <v>1</v>
      </c>
      <c r="X17" s="27"/>
      <c r="Y17" s="5"/>
      <c r="Z17" s="5"/>
      <c r="AA17" s="5"/>
      <c r="AB17" s="5"/>
      <c r="AC17" s="23"/>
      <c r="AD17" s="9"/>
      <c r="AE17" s="9"/>
      <c r="AF17" s="72"/>
      <c r="AG17" s="11"/>
      <c r="AH17" s="27"/>
      <c r="AI17" s="5"/>
      <c r="AJ17" s="5"/>
      <c r="AK17" s="5"/>
      <c r="AL17" s="5"/>
      <c r="AM17" s="23"/>
      <c r="AN17" s="9"/>
      <c r="AO17" s="9"/>
      <c r="AP17" s="72"/>
      <c r="AQ17" s="11"/>
      <c r="AR17" s="27"/>
      <c r="AS17" s="5"/>
      <c r="AT17" s="5"/>
      <c r="AU17" s="5"/>
      <c r="AV17" s="5"/>
      <c r="AW17" s="23"/>
      <c r="AX17" s="9"/>
      <c r="AY17" s="9"/>
      <c r="AZ17" s="72" t="s">
        <v>208</v>
      </c>
      <c r="BA17" s="11">
        <v>1</v>
      </c>
      <c r="BB17" s="27">
        <v>3.3185840707964607</v>
      </c>
      <c r="BC17" s="5">
        <v>1.5151515151515151</v>
      </c>
      <c r="BD17" s="5">
        <v>3.8243626062322948</v>
      </c>
      <c r="BE17" s="5"/>
      <c r="BF17" s="5">
        <v>3.3185840707964607</v>
      </c>
      <c r="BG17" s="23"/>
      <c r="BH17" s="9"/>
      <c r="BI17" s="9"/>
      <c r="BJ17" s="79"/>
      <c r="BT17" s="79"/>
      <c r="CD17" s="79"/>
      <c r="CN17" s="79"/>
      <c r="CX17" s="79"/>
      <c r="DH17" s="79"/>
      <c r="DR17" s="79"/>
      <c r="EB17" s="79"/>
      <c r="EL17" s="79"/>
      <c r="EV17" s="79"/>
      <c r="FF17" s="79"/>
      <c r="FP17" s="79"/>
      <c r="FZ17" s="79"/>
      <c r="GJ17" s="79"/>
      <c r="GT17" s="79"/>
      <c r="HD17" s="79"/>
      <c r="HN17" s="79"/>
      <c r="HX17" s="79"/>
    </row>
    <row r="18" spans="1:232" s="1" customFormat="1" x14ac:dyDescent="0.3">
      <c r="A18" s="602" t="str">
        <f ca="1">IF(ISBLANK('Data Summary'!A20),"",'Data Summary'!A20)</f>
        <v/>
      </c>
      <c r="B18" s="72"/>
      <c r="C18" s="11"/>
      <c r="D18" s="27"/>
      <c r="E18" s="33"/>
      <c r="F18" s="33"/>
      <c r="G18" s="5"/>
      <c r="H18" s="27"/>
      <c r="I18" s="23"/>
      <c r="J18" s="9"/>
      <c r="K18" s="9"/>
      <c r="L18" s="72"/>
      <c r="M18" s="11"/>
      <c r="N18" s="27"/>
      <c r="O18" s="33"/>
      <c r="P18" s="33"/>
      <c r="Q18" s="5"/>
      <c r="R18" s="5"/>
      <c r="S18" s="23"/>
      <c r="T18" s="9"/>
      <c r="U18" s="9"/>
      <c r="V18" s="72"/>
      <c r="W18" s="11"/>
      <c r="X18" s="27"/>
      <c r="Y18" s="33"/>
      <c r="Z18" s="33"/>
      <c r="AA18" s="5"/>
      <c r="AB18" s="5"/>
      <c r="AC18" s="23"/>
      <c r="AD18" s="9"/>
      <c r="AE18" s="9"/>
      <c r="AF18" s="72"/>
      <c r="AG18" s="11"/>
      <c r="AH18" s="27"/>
      <c r="AI18" s="33"/>
      <c r="AJ18" s="33"/>
      <c r="AK18" s="5"/>
      <c r="AL18" s="5"/>
      <c r="AM18" s="23"/>
      <c r="AN18" s="9"/>
      <c r="AO18" s="9"/>
      <c r="AP18" s="72"/>
      <c r="AQ18" s="11"/>
      <c r="AR18" s="27"/>
      <c r="AS18" s="33"/>
      <c r="AT18" s="33"/>
      <c r="AU18" s="5"/>
      <c r="AV18" s="5"/>
      <c r="AW18" s="23"/>
      <c r="AX18" s="9"/>
      <c r="AY18" s="9"/>
      <c r="AZ18" s="72" t="s">
        <v>209</v>
      </c>
      <c r="BA18" s="11">
        <v>1</v>
      </c>
      <c r="BB18" s="27">
        <v>1.5486725663716814</v>
      </c>
      <c r="BC18" s="33">
        <v>0</v>
      </c>
      <c r="BD18" s="33">
        <v>1.9830028328611897</v>
      </c>
      <c r="BE18" s="5"/>
      <c r="BF18" s="5">
        <v>1.5486725663716814</v>
      </c>
      <c r="BG18" s="23"/>
      <c r="BH18" s="9"/>
      <c r="BI18" s="9"/>
      <c r="BJ18" s="79"/>
      <c r="BT18" s="79"/>
      <c r="CD18" s="79"/>
      <c r="CN18" s="79"/>
      <c r="CX18" s="79"/>
      <c r="DH18" s="79"/>
      <c r="DR18" s="79"/>
      <c r="EB18" s="79"/>
      <c r="EL18" s="79"/>
      <c r="EV18" s="79"/>
      <c r="FF18" s="79"/>
      <c r="FP18" s="79"/>
      <c r="FZ18" s="79"/>
      <c r="GJ18" s="79"/>
      <c r="GT18" s="79"/>
      <c r="HD18" s="79"/>
      <c r="HN18" s="79"/>
      <c r="HX18" s="79"/>
    </row>
    <row r="19" spans="1:232" s="1" customFormat="1" x14ac:dyDescent="0.3">
      <c r="A19" s="602" t="str">
        <f ca="1">IF(ISBLANK('Data Summary'!A21),"",'Data Summary'!A21)</f>
        <v/>
      </c>
      <c r="B19" s="72"/>
      <c r="C19" s="4"/>
      <c r="D19" s="60"/>
      <c r="E19" s="33"/>
      <c r="F19" s="33"/>
      <c r="G19" s="33"/>
      <c r="H19" s="27"/>
      <c r="I19" s="34"/>
      <c r="J19" s="9"/>
      <c r="K19" s="9"/>
      <c r="L19" s="72"/>
      <c r="M19" s="4"/>
      <c r="N19" s="27"/>
      <c r="O19" s="33"/>
      <c r="P19" s="33"/>
      <c r="Q19" s="33"/>
      <c r="R19" s="33"/>
      <c r="S19" s="34"/>
      <c r="T19" s="9"/>
      <c r="U19" s="9"/>
      <c r="V19" s="72"/>
      <c r="W19" s="4"/>
      <c r="X19" s="27"/>
      <c r="Y19" s="33"/>
      <c r="Z19" s="33"/>
      <c r="AA19" s="33"/>
      <c r="AB19" s="33"/>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t="s">
        <v>210</v>
      </c>
      <c r="BA19" s="4">
        <v>0</v>
      </c>
      <c r="BB19" s="27">
        <v>2.1017699115044248</v>
      </c>
      <c r="BC19" s="33">
        <v>2.5252525252525251</v>
      </c>
      <c r="BD19" s="33">
        <v>1.9830028328611897</v>
      </c>
      <c r="BE19" s="33"/>
      <c r="BF19" s="33">
        <v>2.1017699115044248</v>
      </c>
      <c r="BG19" s="34"/>
      <c r="BH19" s="9"/>
      <c r="BI19" s="9"/>
      <c r="BJ19" s="79"/>
      <c r="BT19" s="79"/>
      <c r="CD19" s="79"/>
      <c r="CN19" s="79"/>
      <c r="CX19" s="79"/>
      <c r="DH19" s="79"/>
      <c r="DR19" s="79"/>
      <c r="EB19" s="79"/>
      <c r="EL19" s="79"/>
      <c r="EV19" s="79"/>
      <c r="FF19" s="79"/>
      <c r="FP19" s="79"/>
      <c r="FZ19" s="79"/>
      <c r="GJ19" s="79"/>
      <c r="GT19" s="79"/>
      <c r="HD19" s="79"/>
      <c r="HN19" s="79"/>
      <c r="HX19" s="79"/>
    </row>
    <row r="20" spans="1:232" s="1" customFormat="1" x14ac:dyDescent="0.3">
      <c r="A20" s="602" t="str">
        <f ca="1">IF(ISBLANK('Data Summary'!A22),"",'Data Summary'!A22)</f>
        <v/>
      </c>
      <c r="B20" s="72"/>
      <c r="C20" s="4"/>
      <c r="D20" s="61"/>
      <c r="E20" s="33"/>
      <c r="F20" s="33"/>
      <c r="G20" s="33"/>
      <c r="H20" s="33"/>
      <c r="I20" s="35"/>
      <c r="J20" s="9"/>
      <c r="K20" s="9"/>
      <c r="L20" s="72"/>
      <c r="M20" s="4"/>
      <c r="N20" s="33"/>
      <c r="O20" s="33"/>
      <c r="P20" s="33"/>
      <c r="Q20" s="33"/>
      <c r="R20" s="33"/>
      <c r="S20" s="35"/>
      <c r="T20" s="9"/>
      <c r="U20" s="9"/>
      <c r="V20" s="72"/>
      <c r="W20" s="4"/>
      <c r="X20" s="33"/>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t="s">
        <v>211</v>
      </c>
      <c r="BA20" s="4">
        <v>1</v>
      </c>
      <c r="BB20" s="33">
        <v>0.33185840707964603</v>
      </c>
      <c r="BC20" s="33">
        <v>0</v>
      </c>
      <c r="BD20" s="33">
        <v>0.42492917847025502</v>
      </c>
      <c r="BE20" s="33"/>
      <c r="BF20" s="33">
        <v>0.33185840707964603</v>
      </c>
      <c r="BG20" s="35"/>
      <c r="BH20" s="9"/>
      <c r="BI20" s="9"/>
      <c r="BJ20" s="79"/>
      <c r="BT20" s="79"/>
      <c r="CD20" s="79"/>
      <c r="CN20" s="79"/>
      <c r="CX20" s="79"/>
      <c r="DH20" s="79"/>
      <c r="DR20" s="79"/>
      <c r="EB20" s="79"/>
      <c r="EL20" s="79"/>
      <c r="EV20" s="79"/>
      <c r="FF20" s="79"/>
      <c r="FP20" s="79"/>
      <c r="FZ20" s="79"/>
      <c r="GJ20" s="79"/>
      <c r="GT20" s="79"/>
      <c r="HD20" s="79"/>
      <c r="HN20" s="79"/>
      <c r="HX20" s="79"/>
    </row>
    <row r="21" spans="1:232" s="1" customFormat="1" x14ac:dyDescent="0.3">
      <c r="A21" s="602" t="str">
        <f ca="1">IF(ISBLANK('Data Summary'!A23),"",'Data Summary'!A23)</f>
        <v/>
      </c>
      <c r="B21" s="72"/>
      <c r="C21" s="11"/>
      <c r="D21" s="62"/>
      <c r="E21" s="5"/>
      <c r="F21" s="5"/>
      <c r="G21" s="5"/>
      <c r="H21" s="5"/>
      <c r="I21" s="35"/>
      <c r="J21" s="9"/>
      <c r="K21" s="9"/>
      <c r="L21" s="72"/>
      <c r="M21" s="11"/>
      <c r="N21" s="5"/>
      <c r="O21" s="5"/>
      <c r="P21" s="5"/>
      <c r="Q21" s="5"/>
      <c r="R21" s="5"/>
      <c r="S21" s="35"/>
      <c r="T21" s="9"/>
      <c r="U21" s="9"/>
      <c r="V21" s="72"/>
      <c r="W21" s="11"/>
      <c r="X21" s="5"/>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2" t="s">
        <v>212</v>
      </c>
      <c r="BA21" s="11">
        <v>0</v>
      </c>
      <c r="BB21" s="5">
        <v>0.88495575221238942</v>
      </c>
      <c r="BC21" s="5">
        <v>0.50505050505050508</v>
      </c>
      <c r="BD21" s="5">
        <v>0.99150141643059486</v>
      </c>
      <c r="BE21" s="5"/>
      <c r="BF21" s="5">
        <v>0.88495575221238942</v>
      </c>
      <c r="BG21" s="35"/>
      <c r="BH21" s="9"/>
      <c r="BI21" s="9"/>
      <c r="BJ21" s="79"/>
      <c r="BT21" s="79"/>
      <c r="CD21" s="79"/>
      <c r="CN21" s="79"/>
      <c r="CX21" s="79"/>
      <c r="DH21" s="79"/>
      <c r="DR21" s="79"/>
      <c r="EB21" s="79"/>
      <c r="EL21" s="79"/>
      <c r="EV21" s="79"/>
      <c r="FF21" s="79"/>
      <c r="FP21" s="79"/>
      <c r="FZ21" s="79"/>
      <c r="GJ21" s="79"/>
      <c r="GT21" s="79"/>
      <c r="HD21" s="79"/>
      <c r="HN21" s="79"/>
      <c r="HX21" s="79"/>
    </row>
    <row r="22" spans="1:232" s="1" customFormat="1" x14ac:dyDescent="0.3">
      <c r="A22" s="602" t="str">
        <f ca="1">IF(ISBLANK('Data Summary'!A24),"",'Data Summary'!A24)</f>
        <v/>
      </c>
      <c r="B22" s="72"/>
      <c r="C22" s="11"/>
      <c r="D22" s="62"/>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t="s">
        <v>213</v>
      </c>
      <c r="BA22" s="11">
        <v>0.5</v>
      </c>
      <c r="BB22" s="5">
        <v>26.991150442477874</v>
      </c>
      <c r="BC22" s="5">
        <v>20.202020202020201</v>
      </c>
      <c r="BD22" s="5">
        <v>28.895184135977338</v>
      </c>
      <c r="BE22" s="5"/>
      <c r="BF22" s="5">
        <v>26.991150442477874</v>
      </c>
      <c r="BG22" s="23"/>
      <c r="BH22" s="9"/>
      <c r="BI22" s="9"/>
      <c r="BJ22" s="79"/>
      <c r="BT22" s="79"/>
      <c r="CD22" s="79"/>
      <c r="CN22" s="79"/>
      <c r="CX22" s="79"/>
      <c r="DH22" s="79"/>
      <c r="DR22" s="79"/>
      <c r="EB22" s="79"/>
      <c r="EL22" s="79"/>
      <c r="EV22" s="79"/>
      <c r="FF22" s="79"/>
      <c r="FP22" s="79"/>
      <c r="FZ22" s="79"/>
      <c r="GJ22" s="79"/>
      <c r="GT22" s="79"/>
      <c r="HD22" s="79"/>
      <c r="HN22" s="79"/>
      <c r="HX22" s="79"/>
    </row>
    <row r="23" spans="1:232" s="1" customFormat="1" x14ac:dyDescent="0.3">
      <c r="A23" s="602"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t="s">
        <v>214</v>
      </c>
      <c r="BA23" s="11">
        <v>1</v>
      </c>
      <c r="BB23" s="5">
        <v>6.0840707964601766</v>
      </c>
      <c r="BC23" s="5">
        <v>6.0606060606060606</v>
      </c>
      <c r="BD23" s="5">
        <v>6.0906515580736542</v>
      </c>
      <c r="BE23" s="5"/>
      <c r="BF23" s="5">
        <v>6.0840707964601766</v>
      </c>
      <c r="BG23" s="23"/>
      <c r="BH23" s="9"/>
      <c r="BI23" s="9"/>
      <c r="BJ23" s="79"/>
      <c r="BT23" s="79"/>
      <c r="CD23" s="79"/>
      <c r="CN23" s="79"/>
      <c r="CX23" s="79"/>
      <c r="DH23" s="79"/>
      <c r="DR23" s="79"/>
      <c r="EB23" s="79"/>
      <c r="EL23" s="79"/>
      <c r="EV23" s="79"/>
      <c r="FF23" s="79"/>
      <c r="FP23" s="79"/>
      <c r="FZ23" s="79"/>
      <c r="GJ23" s="79"/>
      <c r="GT23" s="79"/>
      <c r="HD23" s="79"/>
      <c r="HN23" s="79"/>
      <c r="HX23" s="79"/>
    </row>
    <row r="24" spans="1:232" s="1" customFormat="1" x14ac:dyDescent="0.3">
      <c r="A24" s="602"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9"/>
      <c r="BT24" s="79"/>
      <c r="CD24" s="79"/>
      <c r="CN24" s="79"/>
      <c r="CX24" s="79"/>
      <c r="DH24" s="79"/>
      <c r="DR24" s="79"/>
      <c r="EB24" s="79"/>
      <c r="EL24" s="79"/>
      <c r="EV24" s="79"/>
      <c r="FF24" s="79"/>
      <c r="FP24" s="79"/>
      <c r="FZ24" s="79"/>
      <c r="GJ24" s="79"/>
      <c r="GT24" s="79"/>
      <c r="HD24" s="79"/>
      <c r="HN24" s="79"/>
      <c r="HX24" s="79"/>
    </row>
    <row r="25" spans="1:232" s="1" customFormat="1" x14ac:dyDescent="0.3">
      <c r="A25" s="602"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9"/>
      <c r="BT25" s="79"/>
      <c r="CD25" s="79"/>
      <c r="CN25" s="79"/>
      <c r="CX25" s="79"/>
      <c r="DH25" s="79"/>
      <c r="DR25" s="79"/>
      <c r="EB25" s="79"/>
      <c r="EL25" s="79"/>
      <c r="EV25" s="79"/>
      <c r="FF25" s="79"/>
      <c r="FP25" s="79"/>
      <c r="FZ25" s="79"/>
      <c r="GJ25" s="79"/>
      <c r="GT25" s="79"/>
      <c r="HD25" s="79"/>
      <c r="HN25" s="79"/>
      <c r="HX25" s="79"/>
    </row>
    <row r="26" spans="1:232" s="1" customFormat="1" ht="83.25" customHeight="1" x14ac:dyDescent="0.3">
      <c r="A26" s="602" t="str">
        <f ca="1">IF(ISBLANK('Data Summary'!A28),"",'Data Summary'!A28)</f>
        <v/>
      </c>
      <c r="B26" s="74" t="str">
        <f>HLOOKUP(Introduction!$G$4,nametranslations,111,FALSE)</f>
        <v>ملحوظات</v>
      </c>
      <c r="C26" s="346" t="s">
        <v>129</v>
      </c>
      <c r="D26" s="346"/>
      <c r="E26" s="346"/>
      <c r="F26" s="346"/>
      <c r="G26" s="346"/>
      <c r="H26" s="346"/>
      <c r="I26" s="347"/>
      <c r="J26" s="9"/>
      <c r="K26" s="9"/>
      <c r="L26" s="74" t="str">
        <f>HLOOKUP(Introduction!$G$4,nametranslations,111,FALSE)</f>
        <v>ملحوظات</v>
      </c>
      <c r="M26" s="346" t="s">
        <v>273</v>
      </c>
      <c r="N26" s="346"/>
      <c r="O26" s="346"/>
      <c r="P26" s="346"/>
      <c r="Q26" s="346"/>
      <c r="R26" s="346"/>
      <c r="S26" s="347"/>
      <c r="T26" s="9"/>
      <c r="U26" s="9"/>
      <c r="V26" s="74" t="str">
        <f>HLOOKUP(Introduction!$G$4,nametranslations,111,FALSE)</f>
        <v>ملحوظات</v>
      </c>
      <c r="W26" s="346" t="s">
        <v>171</v>
      </c>
      <c r="X26" s="346"/>
      <c r="Y26" s="346"/>
      <c r="Z26" s="346"/>
      <c r="AA26" s="346"/>
      <c r="AB26" s="346"/>
      <c r="AC26" s="347"/>
      <c r="AD26" s="9"/>
      <c r="AE26" s="9"/>
      <c r="AF26" s="74" t="str">
        <f>HLOOKUP(Introduction!$G$4,nametranslations,111,FALSE)</f>
        <v>ملحوظات</v>
      </c>
      <c r="AG26" s="346" t="s">
        <v>135</v>
      </c>
      <c r="AH26" s="346"/>
      <c r="AI26" s="346"/>
      <c r="AJ26" s="346"/>
      <c r="AK26" s="346"/>
      <c r="AL26" s="346"/>
      <c r="AM26" s="347"/>
      <c r="AN26" s="9"/>
      <c r="AO26" s="9"/>
      <c r="AP26" s="74" t="str">
        <f>HLOOKUP(Introduction!$G$4,nametranslations,111,FALSE)</f>
        <v>ملحوظات</v>
      </c>
      <c r="AQ26" s="346" t="s">
        <v>229</v>
      </c>
      <c r="AR26" s="346"/>
      <c r="AS26" s="346"/>
      <c r="AT26" s="346"/>
      <c r="AU26" s="346"/>
      <c r="AV26" s="346"/>
      <c r="AW26" s="347"/>
      <c r="AX26" s="9"/>
      <c r="AY26" s="9"/>
      <c r="AZ26" s="74" t="str">
        <f>HLOOKUP(Introduction!$G$4,nametranslations,111,FALSE)</f>
        <v>ملحوظات</v>
      </c>
      <c r="BA26" s="348" t="s">
        <v>225</v>
      </c>
      <c r="BB26" s="349"/>
      <c r="BC26" s="349"/>
      <c r="BD26" s="349"/>
      <c r="BE26" s="349"/>
      <c r="BF26" s="349"/>
      <c r="BG26" s="350"/>
      <c r="BH26" s="9"/>
      <c r="BI26" s="9"/>
      <c r="BJ26" s="79"/>
      <c r="BT26" s="79"/>
      <c r="CD26" s="79"/>
      <c r="CN26" s="79"/>
      <c r="CX26" s="79"/>
      <c r="DH26" s="79"/>
      <c r="DR26" s="79"/>
      <c r="EB26" s="79"/>
      <c r="EL26" s="79"/>
      <c r="EV26" s="79"/>
      <c r="FF26" s="79"/>
      <c r="FP26" s="79"/>
      <c r="FZ26" s="79"/>
      <c r="GJ26" s="79"/>
      <c r="GT26" s="79"/>
      <c r="HD26" s="79"/>
      <c r="HN26" s="79"/>
      <c r="HX26" s="79"/>
    </row>
    <row r="27" spans="1:232" s="1" customFormat="1" ht="15.75" customHeight="1" x14ac:dyDescent="0.3">
      <c r="A27" s="182" t="str">
        <f ca="1">IF(ISBLANK('Data Summary'!A29),"",'Data Summary'!A29)</f>
        <v/>
      </c>
      <c r="B27" s="74"/>
      <c r="C27" s="10" t="str">
        <f>HLOOKUP(Introduction!$G$4,nametranslations,112,FALSE)</f>
        <v>تم استخدام تقدير المنشأة</v>
      </c>
      <c r="D27" s="29"/>
      <c r="E27" s="29"/>
      <c r="F27" s="29"/>
      <c r="G27" s="29"/>
      <c r="H27" s="29"/>
      <c r="I27" s="54"/>
      <c r="J27" s="9"/>
      <c r="K27" s="9"/>
      <c r="L27" s="74"/>
      <c r="M27" s="10" t="str">
        <f>HLOOKUP(Introduction!$G$4,nametranslations,112,FALSE)</f>
        <v>تم استخدام تقدير المنشأة</v>
      </c>
      <c r="N27" s="36" t="s">
        <v>130</v>
      </c>
      <c r="O27" s="29"/>
      <c r="P27" s="29"/>
      <c r="Q27" s="29"/>
      <c r="R27" s="29" t="s">
        <v>130</v>
      </c>
      <c r="S27" s="54" t="s">
        <v>130</v>
      </c>
      <c r="T27" s="9"/>
      <c r="U27" s="9"/>
      <c r="V27" s="74"/>
      <c r="W27" s="10" t="str">
        <f>HLOOKUP(Introduction!$G$4,nametranslations,112,FALSE)</f>
        <v>تم استخدام تقدير المنشأة</v>
      </c>
      <c r="X27" s="29"/>
      <c r="Y27" s="29"/>
      <c r="Z27" s="29"/>
      <c r="AA27" s="29"/>
      <c r="AB27" s="29"/>
      <c r="AC27" s="54"/>
      <c r="AD27" s="9"/>
      <c r="AE27" s="9"/>
      <c r="AF27" s="74"/>
      <c r="AG27" s="10" t="str">
        <f>HLOOKUP(Introduction!$G$4,nametranslations,112,FALSE)</f>
        <v>تم استخدام تقدير المنشأة</v>
      </c>
      <c r="AH27" s="29"/>
      <c r="AI27" s="29"/>
      <c r="AJ27" s="29"/>
      <c r="AK27" s="29"/>
      <c r="AL27" s="29"/>
      <c r="AM27" s="54"/>
      <c r="AN27" s="9"/>
      <c r="AO27" s="9"/>
      <c r="AP27" s="74"/>
      <c r="AQ27" s="10" t="str">
        <f>HLOOKUP(Introduction!$G$4,nametranslations,112,FALSE)</f>
        <v>تم استخدام تقدير المنشأة</v>
      </c>
      <c r="AR27" s="36" t="s">
        <v>130</v>
      </c>
      <c r="AS27" s="29"/>
      <c r="AT27" s="29"/>
      <c r="AU27" s="29"/>
      <c r="AV27" s="29" t="s">
        <v>130</v>
      </c>
      <c r="AW27" s="54" t="s">
        <v>130</v>
      </c>
      <c r="AX27" s="9"/>
      <c r="AY27" s="9"/>
      <c r="AZ27" s="74"/>
      <c r="BA27" s="10" t="str">
        <f>HLOOKUP(Introduction!$G$4,nametranslations,112,FALSE)</f>
        <v>تم استخدام تقدير المنشأة</v>
      </c>
      <c r="BB27" s="29" t="s">
        <v>130</v>
      </c>
      <c r="BC27" s="36" t="s">
        <v>130</v>
      </c>
      <c r="BD27" s="36" t="s">
        <v>130</v>
      </c>
      <c r="BE27" s="29"/>
      <c r="BF27" s="29" t="s">
        <v>130</v>
      </c>
      <c r="BG27" s="54"/>
      <c r="BH27" s="9"/>
      <c r="BI27" s="9"/>
      <c r="BJ27" s="79"/>
      <c r="BT27" s="79"/>
      <c r="CD27" s="79"/>
      <c r="CN27" s="79"/>
      <c r="CX27" s="79"/>
      <c r="DH27" s="79"/>
      <c r="DR27" s="79"/>
      <c r="EB27" s="79"/>
      <c r="EL27" s="79"/>
      <c r="EV27" s="79"/>
      <c r="FF27" s="79"/>
      <c r="FP27" s="79"/>
      <c r="FZ27" s="79"/>
      <c r="GJ27" s="79"/>
      <c r="GT27" s="79"/>
      <c r="HD27" s="79"/>
      <c r="HN27" s="79"/>
      <c r="HX27" s="79"/>
    </row>
    <row r="28" spans="1:232" s="1" customFormat="1" ht="15.75" customHeight="1" x14ac:dyDescent="0.3">
      <c r="A28" s="182" t="str">
        <f ca="1">IF(ISBLANK('Data Summary'!A30),"",'Data Summary'!A30)</f>
        <v/>
      </c>
      <c r="B28" s="74"/>
      <c r="C28" s="10" t="str">
        <f>HLOOKUP(Introduction!$G$4,nametranslations,113,FALSE)</f>
        <v>تم استخدام تقدير محسن</v>
      </c>
      <c r="D28" s="29"/>
      <c r="E28" s="29"/>
      <c r="F28" s="29"/>
      <c r="G28" s="29"/>
      <c r="H28" s="29"/>
      <c r="I28" s="54"/>
      <c r="J28" s="9"/>
      <c r="K28" s="9"/>
      <c r="L28" s="74"/>
      <c r="M28" s="10" t="str">
        <f>HLOOKUP(Introduction!$G$4,nametranslations,113,FALSE)</f>
        <v>تم استخدام تقدير محسن</v>
      </c>
      <c r="N28" s="36"/>
      <c r="O28" s="29"/>
      <c r="P28" s="29"/>
      <c r="Q28" s="29"/>
      <c r="R28" s="29"/>
      <c r="S28" s="54"/>
      <c r="T28" s="9"/>
      <c r="U28" s="9"/>
      <c r="V28" s="74"/>
      <c r="W28" s="10" t="str">
        <f>HLOOKUP(Introduction!$G$4,nametranslations,113,FALSE)</f>
        <v>تم استخدام تقدير محسن</v>
      </c>
      <c r="X28" s="36" t="s">
        <v>168</v>
      </c>
      <c r="Y28" s="29"/>
      <c r="Z28" s="29"/>
      <c r="AA28" s="29"/>
      <c r="AB28" s="29" t="s">
        <v>168</v>
      </c>
      <c r="AC28" s="54"/>
      <c r="AD28" s="9"/>
      <c r="AE28" s="9"/>
      <c r="AF28" s="74"/>
      <c r="AG28" s="10" t="str">
        <f>HLOOKUP(Introduction!$G$4,nametranslations,113,FALSE)</f>
        <v>تم استخدام تقدير محسن</v>
      </c>
      <c r="AH28" s="36"/>
      <c r="AI28" s="29"/>
      <c r="AJ28" s="29"/>
      <c r="AK28" s="29"/>
      <c r="AL28" s="29"/>
      <c r="AM28" s="54"/>
      <c r="AN28" s="9"/>
      <c r="AO28" s="9"/>
      <c r="AP28" s="74"/>
      <c r="AQ28" s="10" t="str">
        <f>HLOOKUP(Introduction!$G$4,nametranslations,113,FALSE)</f>
        <v>تم استخدام تقدير محسن</v>
      </c>
      <c r="AR28" s="36"/>
      <c r="AS28" s="29"/>
      <c r="AT28" s="29"/>
      <c r="AU28" s="29"/>
      <c r="AV28" s="29"/>
      <c r="AW28" s="54"/>
      <c r="AX28" s="9"/>
      <c r="AY28" s="9"/>
      <c r="AZ28" s="74"/>
      <c r="BA28" s="10" t="str">
        <f>HLOOKUP(Introduction!$G$4,nametranslations,113,FALSE)</f>
        <v>تم استخدام تقدير محسن</v>
      </c>
      <c r="BB28" s="36" t="s">
        <v>130</v>
      </c>
      <c r="BC28" s="36" t="s">
        <v>130</v>
      </c>
      <c r="BD28" s="36" t="s">
        <v>130</v>
      </c>
      <c r="BE28" s="29"/>
      <c r="BF28" s="29" t="s">
        <v>130</v>
      </c>
      <c r="BG28" s="54"/>
      <c r="BH28" s="9"/>
      <c r="BI28" s="9"/>
      <c r="BJ28" s="79"/>
      <c r="BT28" s="79"/>
      <c r="CD28" s="79"/>
      <c r="CN28" s="79"/>
      <c r="CX28" s="79"/>
      <c r="DH28" s="79"/>
      <c r="DR28" s="79"/>
      <c r="EB28" s="79"/>
      <c r="EL28" s="79"/>
      <c r="EV28" s="79"/>
      <c r="FF28" s="79"/>
      <c r="FP28" s="79"/>
      <c r="FZ28" s="79"/>
      <c r="GJ28" s="79"/>
      <c r="GT28" s="79"/>
      <c r="HD28" s="79"/>
      <c r="HN28" s="79"/>
      <c r="HX28" s="79"/>
    </row>
    <row r="29" spans="1:232" ht="15.75" customHeight="1" x14ac:dyDescent="0.3">
      <c r="A29" s="182" t="str">
        <f ca="1">IF(ISBLANK('Data Summary'!A31),"",'Data Summary'!A31)</f>
        <v/>
      </c>
      <c r="B29" s="74"/>
      <c r="C29" s="10" t="str">
        <f>HLOOKUP(Introduction!$G$4,nametranslations,114,FALSE)</f>
        <v>تم استخدام التقدير الأساسي</v>
      </c>
      <c r="D29" s="29"/>
      <c r="E29" s="29"/>
      <c r="F29" s="29"/>
      <c r="G29" s="29"/>
      <c r="H29" s="29"/>
      <c r="I29" s="54"/>
      <c r="J29" s="9"/>
      <c r="K29" s="9"/>
      <c r="L29" s="74"/>
      <c r="M29" s="10" t="str">
        <f>HLOOKUP(Introduction!$G$4,nametranslations,114,FALSE)</f>
        <v>تم استخدام التقدير الأساسي</v>
      </c>
      <c r="N29" s="29"/>
      <c r="O29" s="29"/>
      <c r="P29" s="29"/>
      <c r="Q29" s="29"/>
      <c r="R29" s="29"/>
      <c r="S29" s="54"/>
      <c r="T29" s="9"/>
      <c r="U29" s="9"/>
      <c r="V29" s="74"/>
      <c r="W29" s="10" t="str">
        <f>HLOOKUP(Introduction!$G$4,nametranslations,114,FALSE)</f>
        <v>تم استخدام التقدير الأساسي</v>
      </c>
      <c r="X29" s="29"/>
      <c r="Y29" s="29"/>
      <c r="Z29" s="29"/>
      <c r="AA29" s="29"/>
      <c r="AB29" s="29"/>
      <c r="AC29" s="54"/>
      <c r="AD29" s="9"/>
      <c r="AE29" s="9"/>
      <c r="AF29" s="74"/>
      <c r="AG29" s="10" t="str">
        <f>HLOOKUP(Introduction!$G$4,nametranslations,114,FALSE)</f>
        <v>تم استخدام التقدير الأساسي</v>
      </c>
      <c r="AH29" s="29"/>
      <c r="AI29" s="29"/>
      <c r="AJ29" s="29"/>
      <c r="AK29" s="29"/>
      <c r="AL29" s="29"/>
      <c r="AM29" s="54"/>
      <c r="AN29" s="9"/>
      <c r="AO29" s="9"/>
      <c r="AP29" s="74"/>
      <c r="AQ29" s="10" t="str">
        <f>HLOOKUP(Introduction!$G$4,nametranslations,114,FALSE)</f>
        <v>تم استخدام التقدير الأساسي</v>
      </c>
      <c r="AR29" s="29"/>
      <c r="AS29" s="29"/>
      <c r="AT29" s="29"/>
      <c r="AU29" s="29"/>
      <c r="AV29" s="29"/>
      <c r="AW29" s="54"/>
      <c r="AX29" s="9"/>
      <c r="AY29" s="9"/>
      <c r="AZ29" s="74"/>
      <c r="BA29" s="10" t="str">
        <f>HLOOKUP(Introduction!$G$4,nametranslations,114,FALSE)</f>
        <v>تم استخدام التقدير الأساسي</v>
      </c>
      <c r="BB29" s="36" t="s">
        <v>130</v>
      </c>
      <c r="BC29" s="36" t="s">
        <v>130</v>
      </c>
      <c r="BD29" s="36" t="s">
        <v>130</v>
      </c>
      <c r="BE29" s="29"/>
      <c r="BF29" s="29" t="s">
        <v>130</v>
      </c>
      <c r="BG29" s="54"/>
      <c r="BH29" s="9"/>
      <c r="BI29" s="9"/>
    </row>
    <row r="30" spans="1:232" ht="15.75" customHeight="1" x14ac:dyDescent="0.3">
      <c r="A30" s="182" t="str">
        <f ca="1">IF(ISBLANK('Data Summary'!A32),"",'Data Summary'!A32)</f>
        <v/>
      </c>
      <c r="B30" s="75"/>
      <c r="C30" s="10" t="str">
        <f>HLOOKUP(Introduction!$G$4,nametranslations,115,FALSE)</f>
        <v>إجمالي عدد المدارس</v>
      </c>
      <c r="D30" s="37"/>
      <c r="E30" s="37"/>
      <c r="F30" s="37"/>
      <c r="G30" s="38"/>
      <c r="H30" s="39"/>
      <c r="I30" s="40"/>
      <c r="J30" s="9"/>
      <c r="K30" s="9"/>
      <c r="L30" s="75"/>
      <c r="M30" s="10" t="str">
        <f>HLOOKUP(Introduction!$G$4,nametranslations,115,FALSE)</f>
        <v>إجمالي عدد المدارس</v>
      </c>
      <c r="N30" s="37"/>
      <c r="O30" s="37"/>
      <c r="P30" s="37"/>
      <c r="Q30" s="38"/>
      <c r="R30" s="39"/>
      <c r="S30" s="40"/>
      <c r="T30" s="9"/>
      <c r="U30" s="9"/>
      <c r="V30" s="75"/>
      <c r="W30" s="10" t="str">
        <f>HLOOKUP(Introduction!$G$4,nametranslations,115,FALSE)</f>
        <v>إجمالي عدد المدارس</v>
      </c>
      <c r="X30" s="37"/>
      <c r="Y30" s="37"/>
      <c r="Z30" s="37"/>
      <c r="AA30" s="38"/>
      <c r="AB30" s="39">
        <v>2335</v>
      </c>
      <c r="AC30" s="40"/>
      <c r="AD30" s="9"/>
      <c r="AE30" s="9"/>
      <c r="AF30" s="75"/>
      <c r="AG30" s="10" t="str">
        <f>HLOOKUP(Introduction!$G$4,nametranslations,115,FALSE)</f>
        <v>إجمالي عدد المدارس</v>
      </c>
      <c r="AH30" s="37"/>
      <c r="AI30" s="37"/>
      <c r="AJ30" s="37"/>
      <c r="AK30" s="38"/>
      <c r="AL30" s="39"/>
      <c r="AM30" s="40"/>
      <c r="AN30" s="9"/>
      <c r="AO30" s="9"/>
      <c r="AP30" s="75"/>
      <c r="AQ30" s="10" t="str">
        <f>HLOOKUP(Introduction!$G$4,nametranslations,115,FALSE)</f>
        <v>إجمالي عدد المدارس</v>
      </c>
      <c r="AR30" s="37"/>
      <c r="AS30" s="37"/>
      <c r="AT30" s="37"/>
      <c r="AU30" s="38"/>
      <c r="AV30" s="39"/>
      <c r="AW30" s="40"/>
      <c r="AX30" s="9"/>
      <c r="AY30" s="9"/>
      <c r="AZ30" s="75"/>
      <c r="BA30" s="10" t="str">
        <f>HLOOKUP(Introduction!$G$4,nametranslations,115,FALSE)</f>
        <v>إجمالي عدد المدارس</v>
      </c>
      <c r="BB30" s="37">
        <v>16335</v>
      </c>
      <c r="BC30" s="37">
        <v>4545</v>
      </c>
      <c r="BD30" s="37">
        <v>11790</v>
      </c>
      <c r="BE30" s="38" t="s">
        <v>216</v>
      </c>
      <c r="BF30" s="39">
        <v>16335</v>
      </c>
      <c r="BG30" s="40" t="s">
        <v>216</v>
      </c>
      <c r="BH30" s="9"/>
      <c r="BI30" s="9"/>
    </row>
    <row r="31" spans="1:232" ht="16.2" thickBot="1" x14ac:dyDescent="0.35">
      <c r="A31" s="182" t="str">
        <f ca="1">IF(ISBLANK('Data Summary'!A33),"",'Data Summary'!A33)</f>
        <v/>
      </c>
      <c r="B31" s="76"/>
      <c r="C31" s="41" t="str">
        <f>HLOOKUP(Introduction!$G$4,nametranslations,116,FALSE)</f>
        <v>عدد الذين شملهم الاستطلاع</v>
      </c>
      <c r="D31" s="42"/>
      <c r="E31" s="42"/>
      <c r="F31" s="42"/>
      <c r="G31" s="42"/>
      <c r="H31" s="42"/>
      <c r="I31" s="43"/>
      <c r="J31" s="9"/>
      <c r="K31" s="9"/>
      <c r="L31" s="76"/>
      <c r="M31" s="41" t="str">
        <f>HLOOKUP(Introduction!$G$4,nametranslations,116,FALSE)</f>
        <v>عدد الذين شملهم الاستطلاع</v>
      </c>
      <c r="N31" s="42"/>
      <c r="O31" s="42"/>
      <c r="P31" s="42"/>
      <c r="Q31" s="42"/>
      <c r="R31" s="42"/>
      <c r="S31" s="43"/>
      <c r="T31" s="9"/>
      <c r="U31" s="9"/>
      <c r="V31" s="76"/>
      <c r="W31" s="41" t="str">
        <f>HLOOKUP(Introduction!$G$4,nametranslations,116,FALSE)</f>
        <v>عدد الذين شملهم الاستطلاع</v>
      </c>
      <c r="X31" s="42">
        <v>400</v>
      </c>
      <c r="Y31" s="42"/>
      <c r="Z31" s="42"/>
      <c r="AA31" s="42"/>
      <c r="AB31" s="42">
        <v>400</v>
      </c>
      <c r="AC31" s="43"/>
      <c r="AD31" s="9"/>
      <c r="AE31" s="9"/>
      <c r="AF31" s="76"/>
      <c r="AG31" s="41" t="str">
        <f>HLOOKUP(Introduction!$G$4,nametranslations,116,FALSE)</f>
        <v>عدد الذين شملهم الاستطلاع</v>
      </c>
      <c r="AH31" s="42"/>
      <c r="AI31" s="42"/>
      <c r="AJ31" s="42"/>
      <c r="AK31" s="42"/>
      <c r="AL31" s="42"/>
      <c r="AM31" s="43"/>
      <c r="AN31" s="9"/>
      <c r="AO31" s="9"/>
      <c r="AP31" s="76"/>
      <c r="AQ31" s="41" t="str">
        <f>HLOOKUP(Introduction!$G$4,nametranslations,116,FALSE)</f>
        <v>عدد الذين شملهم الاستطلاع</v>
      </c>
      <c r="AR31" s="42"/>
      <c r="AS31" s="42"/>
      <c r="AT31" s="42"/>
      <c r="AU31" s="42"/>
      <c r="AV31" s="42"/>
      <c r="AW31" s="43"/>
      <c r="AX31" s="9"/>
      <c r="AY31" s="9"/>
      <c r="AZ31" s="76"/>
      <c r="BA31" s="41" t="str">
        <f>HLOOKUP(Introduction!$G$4,nametranslations,116,FALSE)</f>
        <v>عدد الذين شملهم الاستطلاع</v>
      </c>
      <c r="BB31" s="42">
        <v>904</v>
      </c>
      <c r="BC31" s="42">
        <v>198</v>
      </c>
      <c r="BD31" s="42">
        <v>706</v>
      </c>
      <c r="BE31" s="42" t="s">
        <v>216</v>
      </c>
      <c r="BF31" s="42">
        <v>904</v>
      </c>
      <c r="BG31" s="43" t="s">
        <v>216</v>
      </c>
      <c r="BH31" s="9"/>
      <c r="BI31" s="9"/>
    </row>
    <row r="32" spans="1:232"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sheetData>
  <mergeCells count="7">
    <mergeCell ref="A2:A3"/>
    <mergeCell ref="AG26:AM26"/>
    <mergeCell ref="AQ26:AW26"/>
    <mergeCell ref="BA26:BG26"/>
    <mergeCell ref="C26:I26"/>
    <mergeCell ref="M26:S26"/>
    <mergeCell ref="W26:AC26"/>
  </mergeCells>
  <hyperlinks>
    <hyperlink ref="A4" location="myrangeW0" display="myrangeW0" xr:uid="{482430AB-BF45-45AC-99BC-5A81AE6A9C05}"/>
    <hyperlink ref="A5" location="myrangeW1" display="myrangeW1" xr:uid="{B3D3691E-AF8D-4D37-9AA5-9AAC5D10E218}"/>
    <hyperlink ref="A6" location="myrangeW2" display="myrangeW2" xr:uid="{459A8550-AB33-4882-B7B5-0754CE0DB1D7}"/>
    <hyperlink ref="A7" location="myrangeW3" display="myrangeW3" xr:uid="{3B7E11C2-E068-4013-9A2A-B2ADE7863476}"/>
    <hyperlink ref="A8" location="myrangeW4" display="myrangeW4" xr:uid="{43181E57-F911-41DF-AD29-CC93DC57C784}"/>
    <hyperlink ref="A9" location="myrangeW5" display="myrangeW5" xr:uid="{283759C4-8419-4E12-8AAB-90D46E2C384D}"/>
    <hyperlink ref="A10" location="myrangeW6" display="myrangeW6" xr:uid="{E42E8CCF-6AE8-4EAE-AF91-4CCD720AD56B}"/>
    <hyperlink ref="A11" location="myrangeW7" display="myrangeW7" xr:uid="{631D9831-8D0E-4AB9-A04C-4FF24C0BEDCC}"/>
    <hyperlink ref="A12" location="myrangeW8" display="myrangeW8" xr:uid="{B25DEC83-FE90-47E8-A7F5-BF57702B058A}"/>
    <hyperlink ref="A13" location="myrangeW9" display="myrangeW9" xr:uid="{151A760D-2DCD-42C1-8E56-270C51B10D45}"/>
    <hyperlink ref="A14" location="myrangeW10" display="myrangeW10" xr:uid="{559941FE-915E-4528-BFF2-FF5921439635}"/>
    <hyperlink ref="A15" location="myrangeW11" display="myrangeW11" xr:uid="{B157AD47-DA84-4E4E-80D5-F25789593AA7}"/>
    <hyperlink ref="A16" location="myrangeW12" display="myrangeW12" xr:uid="{CDAFC0FD-C5A2-4285-A6DF-0CEBB825C7DC}"/>
    <hyperlink ref="A17" location="myrangeW13" display="myrangeW13" xr:uid="{361B85A9-C93C-49DC-BE32-803A7EC478CC}"/>
    <hyperlink ref="A18" location="myrangeW14" display="myrangeW14" xr:uid="{D4612B05-625F-4FEE-A275-4728B6003EBB}"/>
    <hyperlink ref="A19" location="myrangeW15" display="myrangeW15" xr:uid="{69BEC283-E446-43FA-948A-5947450D0267}"/>
    <hyperlink ref="A20" location="myrangeW16" display="myrangeW16" xr:uid="{8700B0F6-53B7-48F4-9BD3-CA3123DC83BC}"/>
    <hyperlink ref="A21" location="myrangeW17" display="myrangeW17" xr:uid="{9A30E50F-247E-4F44-A65F-8FC42C4D8072}"/>
    <hyperlink ref="A22" location="myrangeW18" display="myrangeW18" xr:uid="{5B73DD18-3B2A-4B30-8F71-19538EFF4224}"/>
    <hyperlink ref="A23" location="myrangeW19" display="myrangeW19" xr:uid="{845DD944-BCFF-4CDC-AD90-A6EC8F4769B0}"/>
    <hyperlink ref="A24" location="myrangeW20" display="myrangeW20" xr:uid="{9C4AF823-1DF4-4A48-96E2-DFB1195D2574}"/>
    <hyperlink ref="A25" location="myrangeW21" display="myrangeW21" xr:uid="{6B5F8056-9A26-41C0-9159-9A6DA082FF8C}"/>
    <hyperlink ref="A26" location="myrangeW22" display="myrangeW22" xr:uid="{D425C7BF-F602-4A11-8799-D32FBB1E8F3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1" customFormat="1" ht="30" customHeight="1" x14ac:dyDescent="0.3">
      <c r="B1" s="606" t="str">
        <f>HLOOKUP(Introduction!$G$4,nametranslations,117,FALSE)</f>
        <v>الصرف الصحي في المدارس</v>
      </c>
      <c r="C1" s="186" t="s">
        <v>187</v>
      </c>
      <c r="D1" s="148" t="str">
        <f>+Introduction!$C$7</f>
        <v>السودان</v>
      </c>
      <c r="E1" s="148"/>
      <c r="F1" s="148"/>
      <c r="G1" s="148"/>
      <c r="H1" s="148"/>
      <c r="I1" s="165"/>
      <c r="J1" s="149"/>
      <c r="K1" s="150"/>
      <c r="L1" s="606" t="str">
        <f>HLOOKUP(Introduction!$G$4,nametranslations,117,FALSE)</f>
        <v>الصرف الصحي في المدارس</v>
      </c>
      <c r="M1" s="186" t="s">
        <v>188</v>
      </c>
      <c r="N1" s="148" t="str">
        <f>+Introduction!$C$7</f>
        <v>السودان</v>
      </c>
      <c r="O1" s="148"/>
      <c r="P1" s="148"/>
      <c r="Q1" s="148"/>
      <c r="R1" s="148"/>
      <c r="S1" s="165"/>
      <c r="T1" s="149"/>
      <c r="U1" s="150"/>
      <c r="V1" s="606" t="str">
        <f>HLOOKUP(Introduction!$G$4,nametranslations,117,FALSE)</f>
        <v>الصرف الصحي في المدارس</v>
      </c>
      <c r="W1" s="186" t="s">
        <v>188</v>
      </c>
      <c r="X1" s="148" t="str">
        <f>+Introduction!$C$7</f>
        <v>السودان</v>
      </c>
      <c r="Y1" s="148"/>
      <c r="Z1" s="148"/>
      <c r="AA1" s="148"/>
      <c r="AB1" s="148"/>
      <c r="AC1" s="165"/>
      <c r="AD1" s="149"/>
      <c r="AE1" s="150"/>
      <c r="AF1" s="606" t="str">
        <f>HLOOKUP(Introduction!$G$4,nametranslations,117,FALSE)</f>
        <v>الصرف الصحي في المدارس</v>
      </c>
      <c r="AG1" s="186" t="s">
        <v>189</v>
      </c>
      <c r="AH1" s="148" t="str">
        <f>+Introduction!$C$7</f>
        <v>السودان</v>
      </c>
      <c r="AI1" s="148"/>
      <c r="AJ1" s="148"/>
      <c r="AK1" s="148"/>
      <c r="AL1" s="148"/>
      <c r="AM1" s="165"/>
      <c r="AN1" s="149"/>
      <c r="AO1" s="150"/>
      <c r="AP1" s="606" t="str">
        <f>HLOOKUP(Introduction!$G$4,nametranslations,117,FALSE)</f>
        <v>الصرف الصحي في المدارس</v>
      </c>
      <c r="AQ1" s="186" t="s">
        <v>189</v>
      </c>
      <c r="AR1" s="148" t="str">
        <f>+Introduction!$C$7</f>
        <v>السودان</v>
      </c>
      <c r="AS1" s="148"/>
      <c r="AT1" s="148"/>
      <c r="AU1" s="148"/>
      <c r="AV1" s="148"/>
      <c r="AW1" s="165"/>
      <c r="AX1" s="149"/>
      <c r="AY1" s="150"/>
      <c r="AZ1" s="606" t="str">
        <f>HLOOKUP(Introduction!$G$4,nametranslations,117,FALSE)</f>
        <v>الصرف الصحي في المدارس</v>
      </c>
      <c r="BA1" s="186">
        <v>2020</v>
      </c>
      <c r="BB1" s="148" t="str">
        <f>+Introduction!$C$7</f>
        <v>السودان</v>
      </c>
      <c r="BC1" s="148"/>
      <c r="BD1" s="148"/>
      <c r="BE1" s="148"/>
      <c r="BF1" s="148"/>
      <c r="BG1" s="165"/>
      <c r="BH1" s="149"/>
      <c r="BI1" s="150"/>
    </row>
    <row r="2" spans="1:232" s="151" customFormat="1" ht="30" customHeight="1" x14ac:dyDescent="0.3">
      <c r="A2" s="345" t="s">
        <v>259</v>
      </c>
      <c r="B2" s="154" t="s">
        <v>182</v>
      </c>
      <c r="C2" s="136" t="s">
        <v>139</v>
      </c>
      <c r="D2" s="136" t="s">
        <v>128</v>
      </c>
      <c r="E2" s="155"/>
      <c r="F2" s="155"/>
      <c r="G2" s="155"/>
      <c r="H2" s="155"/>
      <c r="I2" s="156"/>
      <c r="J2" s="152" t="s">
        <v>190</v>
      </c>
      <c r="K2" s="174"/>
      <c r="L2" s="154" t="s">
        <v>183</v>
      </c>
      <c r="M2" s="136" t="s">
        <v>139</v>
      </c>
      <c r="N2" s="136" t="s">
        <v>128</v>
      </c>
      <c r="O2" s="155"/>
      <c r="P2" s="155"/>
      <c r="Q2" s="155"/>
      <c r="R2" s="155"/>
      <c r="S2" s="156"/>
      <c r="T2" s="152" t="s">
        <v>190</v>
      </c>
      <c r="U2" s="174"/>
      <c r="V2" s="154" t="s">
        <v>184</v>
      </c>
      <c r="W2" s="136" t="s">
        <v>170</v>
      </c>
      <c r="X2" s="136" t="s">
        <v>169</v>
      </c>
      <c r="Y2" s="155"/>
      <c r="Z2" s="155"/>
      <c r="AA2" s="155"/>
      <c r="AB2" s="155"/>
      <c r="AC2" s="156"/>
      <c r="AD2" s="152" t="s">
        <v>190</v>
      </c>
      <c r="AE2" s="174"/>
      <c r="AF2" s="154" t="s">
        <v>185</v>
      </c>
      <c r="AG2" s="136" t="s">
        <v>140</v>
      </c>
      <c r="AH2" s="136" t="s">
        <v>134</v>
      </c>
      <c r="AI2" s="155"/>
      <c r="AJ2" s="155"/>
      <c r="AK2" s="155"/>
      <c r="AL2" s="155"/>
      <c r="AM2" s="156"/>
      <c r="AN2" s="152" t="s">
        <v>190</v>
      </c>
      <c r="AO2" s="174"/>
      <c r="AP2" s="154" t="s">
        <v>186</v>
      </c>
      <c r="AQ2" s="136" t="s">
        <v>139</v>
      </c>
      <c r="AR2" s="136" t="s">
        <v>128</v>
      </c>
      <c r="AS2" s="155"/>
      <c r="AT2" s="155"/>
      <c r="AU2" s="155"/>
      <c r="AV2" s="155"/>
      <c r="AW2" s="156"/>
      <c r="AX2" s="152" t="s">
        <v>190</v>
      </c>
      <c r="AY2" s="153"/>
      <c r="AZ2" s="154" t="s">
        <v>204</v>
      </c>
      <c r="BA2" s="136" t="s">
        <v>224</v>
      </c>
      <c r="BB2" s="136" t="s">
        <v>205</v>
      </c>
      <c r="BC2" s="155"/>
      <c r="BD2" s="155"/>
      <c r="BE2" s="155"/>
      <c r="BF2" s="155"/>
      <c r="BG2" s="156"/>
      <c r="BH2" s="152" t="s">
        <v>190</v>
      </c>
      <c r="BI2" s="153"/>
    </row>
    <row r="3" spans="1:232" s="129" customFormat="1" ht="18" customHeight="1" x14ac:dyDescent="0.3">
      <c r="A3" s="345"/>
      <c r="B3" s="173" t="str">
        <f>HLOOKUP(Introduction!$G$4,nametranslations,152,FALSE)</f>
        <v>تعريف</v>
      </c>
      <c r="C3" s="138" t="str">
        <f>HLOOKUP(Introduction!$G$4,nametranslations,102,FALSE)</f>
        <v>تقديرات (٪)</v>
      </c>
      <c r="D3" s="139" t="str">
        <f>HLOOKUP(Introduction!$G$4,nametranslations,24,FALSE)</f>
        <v>المجموع</v>
      </c>
      <c r="E3" s="140" t="str">
        <f>HLOOKUP(Introduction!$G$4,nametranslations,26,FALSE)</f>
        <v>الحضاري</v>
      </c>
      <c r="F3" s="140" t="str">
        <f>HLOOKUP(Introduction!$G$4,nametranslations,25,FALSE)</f>
        <v>ريفي</v>
      </c>
      <c r="G3" s="140" t="str">
        <f>HLOOKUP(Introduction!$G$4,nametranslations,27,FALSE)</f>
        <v>المرحلة الابتدائية</v>
      </c>
      <c r="H3" s="140" t="str">
        <f>HLOOKUP(Introduction!$G$4,nametranslations,28,FALSE)</f>
        <v>خبرات</v>
      </c>
      <c r="I3" s="141" t="str">
        <f>HLOOKUP(Introduction!$G$4,nametranslations,29,FALSE)</f>
        <v>ثانوي</v>
      </c>
      <c r="J3" s="127"/>
      <c r="K3" s="142"/>
      <c r="L3" s="173" t="str">
        <f>HLOOKUP(Introduction!$G$4,nametranslations,152,FALSE)</f>
        <v>تعريف</v>
      </c>
      <c r="M3" s="138" t="str">
        <f>HLOOKUP(Introduction!$G$4,nametranslations,102,FALSE)</f>
        <v>تقديرات (٪)</v>
      </c>
      <c r="N3" s="139" t="str">
        <f>HLOOKUP(Introduction!$G$4,nametranslations,24,FALSE)</f>
        <v>المجموع</v>
      </c>
      <c r="O3" s="140" t="str">
        <f>HLOOKUP(Introduction!$G$4,nametranslations,26,FALSE)</f>
        <v>الحضاري</v>
      </c>
      <c r="P3" s="140" t="str">
        <f>HLOOKUP(Introduction!$G$4,nametranslations,25,FALSE)</f>
        <v>ريفي</v>
      </c>
      <c r="Q3" s="140" t="str">
        <f>HLOOKUP(Introduction!$G$4,nametranslations,27,FALSE)</f>
        <v>المرحلة الابتدائية</v>
      </c>
      <c r="R3" s="140" t="str">
        <f>HLOOKUP(Introduction!$G$4,nametranslations,28,FALSE)</f>
        <v>خبرات</v>
      </c>
      <c r="S3" s="141" t="str">
        <f>HLOOKUP(Introduction!$G$4,nametranslations,29,FALSE)</f>
        <v>ثانوي</v>
      </c>
      <c r="T3" s="127"/>
      <c r="U3" s="142"/>
      <c r="V3" s="173" t="str">
        <f>HLOOKUP(Introduction!$G$4,nametranslations,152,FALSE)</f>
        <v>تعريف</v>
      </c>
      <c r="W3" s="138" t="str">
        <f>HLOOKUP(Introduction!$G$4,nametranslations,102,FALSE)</f>
        <v>تقديرات (٪)</v>
      </c>
      <c r="X3" s="139" t="str">
        <f>HLOOKUP(Introduction!$G$4,nametranslations,24,FALSE)</f>
        <v>المجموع</v>
      </c>
      <c r="Y3" s="140" t="str">
        <f>HLOOKUP(Introduction!$G$4,nametranslations,26,FALSE)</f>
        <v>الحضاري</v>
      </c>
      <c r="Z3" s="140" t="str">
        <f>HLOOKUP(Introduction!$G$4,nametranslations,25,FALSE)</f>
        <v>ريفي</v>
      </c>
      <c r="AA3" s="140" t="str">
        <f>HLOOKUP(Introduction!$G$4,nametranslations,27,FALSE)</f>
        <v>المرحلة الابتدائية</v>
      </c>
      <c r="AB3" s="140" t="str">
        <f>HLOOKUP(Introduction!$G$4,nametranslations,28,FALSE)</f>
        <v>خبرات</v>
      </c>
      <c r="AC3" s="141" t="str">
        <f>HLOOKUP(Introduction!$G$4,nametranslations,29,FALSE)</f>
        <v>ثانوي</v>
      </c>
      <c r="AD3" s="127"/>
      <c r="AE3" s="142"/>
      <c r="AF3" s="173" t="str">
        <f>HLOOKUP(Introduction!$G$4,nametranslations,152,FALSE)</f>
        <v>تعريف</v>
      </c>
      <c r="AG3" s="138" t="str">
        <f>HLOOKUP(Introduction!$G$4,nametranslations,102,FALSE)</f>
        <v>تقديرات (٪)</v>
      </c>
      <c r="AH3" s="139" t="str">
        <f>HLOOKUP(Introduction!$G$4,nametranslations,24,FALSE)</f>
        <v>المجموع</v>
      </c>
      <c r="AI3" s="140" t="str">
        <f>HLOOKUP(Introduction!$G$4,nametranslations,26,FALSE)</f>
        <v>الحضاري</v>
      </c>
      <c r="AJ3" s="140" t="str">
        <f>HLOOKUP(Introduction!$G$4,nametranslations,25,FALSE)</f>
        <v>ريفي</v>
      </c>
      <c r="AK3" s="140" t="str">
        <f>HLOOKUP(Introduction!$G$4,nametranslations,27,FALSE)</f>
        <v>المرحلة الابتدائية</v>
      </c>
      <c r="AL3" s="140" t="str">
        <f>HLOOKUP(Introduction!$G$4,nametranslations,28,FALSE)</f>
        <v>خبرات</v>
      </c>
      <c r="AM3" s="141" t="str">
        <f>HLOOKUP(Introduction!$G$4,nametranslations,29,FALSE)</f>
        <v>ثانوي</v>
      </c>
      <c r="AN3" s="127"/>
      <c r="AO3" s="142"/>
      <c r="AP3" s="173" t="str">
        <f>HLOOKUP(Introduction!$G$4,nametranslations,152,FALSE)</f>
        <v>تعريف</v>
      </c>
      <c r="AQ3" s="138" t="str">
        <f>HLOOKUP(Introduction!$G$4,nametranslations,102,FALSE)</f>
        <v>تقديرات (٪)</v>
      </c>
      <c r="AR3" s="139" t="str">
        <f>HLOOKUP(Introduction!$G$4,nametranslations,24,FALSE)</f>
        <v>المجموع</v>
      </c>
      <c r="AS3" s="140" t="str">
        <f>HLOOKUP(Introduction!$G$4,nametranslations,26,FALSE)</f>
        <v>الحضاري</v>
      </c>
      <c r="AT3" s="140" t="str">
        <f>HLOOKUP(Introduction!$G$4,nametranslations,25,FALSE)</f>
        <v>ريفي</v>
      </c>
      <c r="AU3" s="140" t="str">
        <f>HLOOKUP(Introduction!$G$4,nametranslations,27,FALSE)</f>
        <v>المرحلة الابتدائية</v>
      </c>
      <c r="AV3" s="140" t="str">
        <f>HLOOKUP(Introduction!$G$4,nametranslations,28,FALSE)</f>
        <v>خبرات</v>
      </c>
      <c r="AW3" s="141" t="str">
        <f>HLOOKUP(Introduction!$G$4,nametranslations,29,FALSE)</f>
        <v>ثانوي</v>
      </c>
      <c r="AX3" s="127"/>
      <c r="AY3" s="142"/>
      <c r="AZ3" s="173" t="str">
        <f>HLOOKUP(Introduction!$G$4,nametranslations,152,FALSE)</f>
        <v>تعريف</v>
      </c>
      <c r="BA3" s="138" t="str">
        <f>HLOOKUP(Introduction!$G$4,nametranslations,102,FALSE)</f>
        <v>تقديرات (٪)</v>
      </c>
      <c r="BB3" s="139" t="str">
        <f>HLOOKUP(Introduction!$G$4,nametranslations,24,FALSE)</f>
        <v>المجموع</v>
      </c>
      <c r="BC3" s="140" t="str">
        <f>HLOOKUP(Introduction!$G$4,nametranslations,26,FALSE)</f>
        <v>الحضاري</v>
      </c>
      <c r="BD3" s="140" t="str">
        <f>HLOOKUP(Introduction!$G$4,nametranslations,25,FALSE)</f>
        <v>ريفي</v>
      </c>
      <c r="BE3" s="140" t="str">
        <f>HLOOKUP(Introduction!$G$4,nametranslations,27,FALSE)</f>
        <v>المرحلة الابتدائية</v>
      </c>
      <c r="BF3" s="140" t="str">
        <f>HLOOKUP(Introduction!$G$4,nametranslations,28,FALSE)</f>
        <v>خبرات</v>
      </c>
      <c r="BG3" s="141" t="str">
        <f>HLOOKUP(Introduction!$G$4,nametranslations,29,FALSE)</f>
        <v>ثانوي</v>
      </c>
      <c r="BH3" s="127"/>
      <c r="BI3" s="142"/>
      <c r="BJ3" s="128"/>
      <c r="BT3" s="128"/>
      <c r="CD3" s="128"/>
      <c r="CN3" s="128"/>
      <c r="CX3" s="128"/>
      <c r="DH3" s="128"/>
      <c r="DR3" s="128"/>
      <c r="EB3" s="128"/>
      <c r="EL3" s="128"/>
      <c r="EV3" s="128"/>
      <c r="FF3" s="128"/>
      <c r="FP3" s="128"/>
      <c r="FZ3" s="128"/>
      <c r="GJ3" s="128"/>
      <c r="GT3" s="128"/>
      <c r="HD3" s="128"/>
      <c r="HN3" s="128"/>
      <c r="HX3" s="128"/>
    </row>
    <row r="4" spans="1:232" s="2" customFormat="1" x14ac:dyDescent="0.3">
      <c r="A4" s="630" t="str">
        <f>IF(ISBLANK('Data Summary'!A6),"",'Data Summary'!A6)</f>
        <v>SDN_2012_UIS</v>
      </c>
      <c r="B4" s="70"/>
      <c r="C4" s="12" t="str">
        <f>HLOOKUP(Introduction!$G$4,nametranslations,118,FALSE)</f>
        <v>لا مرفق</v>
      </c>
      <c r="D4" s="7">
        <f t="shared" ref="D4:I4" si="0">IF(COUNTA(D14)=0,"",D14)</f>
        <v>50.1</v>
      </c>
      <c r="E4" s="7" t="str">
        <f t="shared" si="0"/>
        <v/>
      </c>
      <c r="F4" s="7" t="str">
        <f t="shared" si="0"/>
        <v/>
      </c>
      <c r="G4" s="7" t="str">
        <f t="shared" si="0"/>
        <v/>
      </c>
      <c r="H4" s="7">
        <f t="shared" si="0"/>
        <v>50.1</v>
      </c>
      <c r="I4" s="26">
        <f t="shared" si="0"/>
        <v>50.1</v>
      </c>
      <c r="J4" s="21"/>
      <c r="K4" s="14"/>
      <c r="L4" s="70"/>
      <c r="M4" s="12" t="str">
        <f>HLOOKUP(Introduction!$G$4,nametranslations,118,FALSE)</f>
        <v>لا مرفق</v>
      </c>
      <c r="N4" s="7">
        <f t="shared" ref="N4:S4" si="1">IF(COUNTA(N14)=0,"",N14)</f>
        <v>21.333752168792135</v>
      </c>
      <c r="O4" s="7" t="str">
        <f t="shared" si="1"/>
        <v/>
      </c>
      <c r="P4" s="7" t="str">
        <f t="shared" si="1"/>
        <v/>
      </c>
      <c r="Q4" s="7" t="str">
        <f t="shared" si="1"/>
        <v/>
      </c>
      <c r="R4" s="7">
        <f t="shared" si="1"/>
        <v>29.700000000000003</v>
      </c>
      <c r="S4" s="26">
        <f t="shared" si="1"/>
        <v>9.7999999999999972</v>
      </c>
      <c r="T4" s="21"/>
      <c r="U4" s="14"/>
      <c r="V4" s="70"/>
      <c r="W4" s="12" t="str">
        <f>HLOOKUP(Introduction!$G$4,nametranslations,118,FALSE)</f>
        <v>لا مرفق</v>
      </c>
      <c r="X4" s="7">
        <f t="shared" ref="X4:AC4" si="2">IF(COUNTA(X14)=0,"",X14)</f>
        <v>6.8</v>
      </c>
      <c r="Y4" s="7">
        <f t="shared" si="2"/>
        <v>4</v>
      </c>
      <c r="Z4" s="7">
        <f t="shared" si="2"/>
        <v>14</v>
      </c>
      <c r="AA4" s="7" t="str">
        <f t="shared" si="2"/>
        <v/>
      </c>
      <c r="AB4" s="7">
        <f t="shared" si="2"/>
        <v>6.8</v>
      </c>
      <c r="AC4" s="26" t="str">
        <f t="shared" si="2"/>
        <v/>
      </c>
      <c r="AD4" s="21"/>
      <c r="AE4" s="14"/>
      <c r="AF4" s="70"/>
      <c r="AG4" s="12" t="str">
        <f>HLOOKUP(Introduction!$G$4,nametranslations,118,FALSE)</f>
        <v>لا مرفق</v>
      </c>
      <c r="AH4" s="7" t="str">
        <f t="shared" ref="AH4:AM4" si="3">IF(COUNTA(AH14)=0,"",AH14)</f>
        <v/>
      </c>
      <c r="AI4" s="7" t="str">
        <f t="shared" si="3"/>
        <v/>
      </c>
      <c r="AJ4" s="7" t="str">
        <f t="shared" si="3"/>
        <v/>
      </c>
      <c r="AK4" s="7" t="str">
        <f t="shared" si="3"/>
        <v/>
      </c>
      <c r="AL4" s="7" t="str">
        <f t="shared" si="3"/>
        <v/>
      </c>
      <c r="AM4" s="26" t="str">
        <f t="shared" si="3"/>
        <v/>
      </c>
      <c r="AN4" s="21"/>
      <c r="AO4" s="14"/>
      <c r="AP4" s="70"/>
      <c r="AQ4" s="12" t="str">
        <f>HLOOKUP(Introduction!$G$4,nametranslations,118,FALSE)</f>
        <v>لا مرفق</v>
      </c>
      <c r="AR4" s="7">
        <f t="shared" ref="AR4:AW4" si="4">IF(COUNTA(AR14)=0,"",AR14)</f>
        <v>19.900000000000006</v>
      </c>
      <c r="AS4" s="7" t="str">
        <f t="shared" si="4"/>
        <v/>
      </c>
      <c r="AT4" s="7" t="str">
        <f t="shared" si="4"/>
        <v/>
      </c>
      <c r="AU4" s="7" t="str">
        <f t="shared" si="4"/>
        <v/>
      </c>
      <c r="AV4" s="7">
        <f t="shared" si="4"/>
        <v>26.5</v>
      </c>
      <c r="AW4" s="26">
        <f t="shared" si="4"/>
        <v>11</v>
      </c>
      <c r="AX4" s="21"/>
      <c r="AY4" s="14"/>
      <c r="AZ4" s="70"/>
      <c r="BA4" s="12" t="str">
        <f>HLOOKUP(Introduction!$G$4,nametranslations,118,FALSE)</f>
        <v>لا مرفق</v>
      </c>
      <c r="BB4" s="7">
        <f t="shared" ref="BB4:BG4" si="5">IF(COUNTA(BB14)=0,"",BB14)</f>
        <v>4.8672566371681416</v>
      </c>
      <c r="BC4" s="7">
        <f t="shared" si="5"/>
        <v>2.5252525252525251</v>
      </c>
      <c r="BD4" s="7">
        <f t="shared" si="5"/>
        <v>5.524079320113314</v>
      </c>
      <c r="BE4" s="7" t="str">
        <f t="shared" si="5"/>
        <v/>
      </c>
      <c r="BF4" s="7">
        <f t="shared" si="5"/>
        <v>4.8672566371681416</v>
      </c>
      <c r="BG4" s="26" t="str">
        <f t="shared" si="5"/>
        <v/>
      </c>
      <c r="BH4" s="21"/>
      <c r="BI4" s="14"/>
      <c r="BJ4" s="78"/>
      <c r="BT4" s="78"/>
      <c r="CD4" s="78"/>
      <c r="CN4" s="78"/>
      <c r="CX4" s="78"/>
      <c r="DH4" s="78"/>
      <c r="DR4" s="78"/>
      <c r="EB4" s="78"/>
      <c r="EL4" s="78"/>
      <c r="EV4" s="78"/>
      <c r="FF4" s="78"/>
      <c r="FP4" s="78"/>
      <c r="FZ4" s="78"/>
      <c r="GJ4" s="78"/>
      <c r="GT4" s="78"/>
      <c r="HD4" s="78"/>
      <c r="HN4" s="78"/>
      <c r="HX4" s="78"/>
    </row>
    <row r="5" spans="1:232" s="2" customFormat="1" x14ac:dyDescent="0.3">
      <c r="A5" s="630" t="str">
        <f ca="1">IF(ISBLANK('Data Summary'!A7),"",'Data Summary'!A7)</f>
        <v>SDN_2013_UIS</v>
      </c>
      <c r="B5" s="70"/>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0"/>
      <c r="W5" s="12" t="str">
        <f>HLOOKUP(Introduction!$G$4,nametranslations,104,FALSE)</f>
        <v>غير محسّن</v>
      </c>
      <c r="X5" s="7">
        <f>IF((COUNTA(X15:X26)=0)+(COUNTA(X14)=0),"",100-X14-SUMPRODUCT(W15:W26,X15:X26))</f>
        <v>28.930000000000007</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28.930000000000007</v>
      </c>
      <c r="AC5" s="26" t="str">
        <f>IF((COUNTA(AC15:AC26)=0)+(COUNTA(AC14)=0),"",100-AC14-SUMPRODUCT(W15:W26,AC15:AC26))</f>
        <v/>
      </c>
      <c r="AD5" s="21"/>
      <c r="AE5" s="14"/>
      <c r="AF5" s="70"/>
      <c r="AG5" s="12"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12" t="str">
        <f>HLOOKUP(Introduction!$G$4,nametranslations,104,FALSE)</f>
        <v>غير محسّن</v>
      </c>
      <c r="BB5" s="7">
        <f>IF((COUNTA(BB15:BB26)=0)+(COUNTA(BB14)=0),"",100-BB14-SUMPRODUCT(BA15:BA26,BB15:BB26))</f>
        <v>52.046460176991154</v>
      </c>
      <c r="BC5" s="7">
        <f>IF((COUNTA(BC15:BC26)=0)+(COUNTA(BC14)=0),"",100-BC14-SUMPRODUCT(BA15:BA26,BC15:BC26))</f>
        <v>35.101010101010097</v>
      </c>
      <c r="BD5" s="7">
        <f>IF((COUNTA(BD15:BD26)=0)+(COUNTA(BD14)=0),"",100-BD14-SUMPRODUCT(BA15:BA26,BD15:BD26))</f>
        <v>56.798866855524075</v>
      </c>
      <c r="BE5" s="7" t="str">
        <f>IF((COUNTA(BE15:BE26)=0)+(COUNTA(BE14)=0),"",100-BE14-SUMPRODUCT(BA15:BA26,BE15:BE26))</f>
        <v/>
      </c>
      <c r="BF5" s="7">
        <f>IF((COUNTA(BF15:BF26)=0)+(COUNTA(BF14)=0),"",100-BF14-SUMPRODUCT(BA15:BA26,BF15:BF26))</f>
        <v>52.046460176991154</v>
      </c>
      <c r="BG5" s="26" t="str">
        <f>IF((COUNTA(BG15:BG26)=0)+(COUNTA(BG14)=0),"",100-BG14-SUMPRODUCT(BA15:BA26,BG15:BG26))</f>
        <v/>
      </c>
      <c r="BH5" s="21"/>
      <c r="BI5" s="14"/>
      <c r="BJ5" s="78"/>
      <c r="BT5" s="78"/>
      <c r="CD5" s="78"/>
      <c r="CN5" s="78"/>
      <c r="CX5" s="78"/>
      <c r="DH5" s="78"/>
      <c r="DR5" s="78"/>
      <c r="EB5" s="78"/>
      <c r="EL5" s="78"/>
      <c r="EV5" s="78"/>
      <c r="FF5" s="78"/>
      <c r="FP5" s="78"/>
      <c r="FZ5" s="78"/>
      <c r="GJ5" s="78"/>
      <c r="GT5" s="78"/>
      <c r="HD5" s="78"/>
      <c r="HN5" s="78"/>
      <c r="HX5" s="78"/>
    </row>
    <row r="6" spans="1:232" s="2" customFormat="1" x14ac:dyDescent="0.3">
      <c r="A6" s="630" t="str">
        <f ca="1">IF(ISBLANK('Data Summary'!A8),"",'Data Summary'!A8)</f>
        <v>SDN_2013_SUR</v>
      </c>
      <c r="B6" s="70"/>
      <c r="C6" s="12" t="str">
        <f>HLOOKUP(Introduction!$G$4,nametranslations,75,FALSE)</f>
        <v>محسّن</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0"/>
      <c r="W6" s="12" t="str">
        <f>HLOOKUP(Introduction!$G$4,nametranslations,75,FALSE)</f>
        <v>محسّن</v>
      </c>
      <c r="X6" s="7">
        <f>IF(COUNTA(X15:X26)=0,"",SUMPRODUCT(X15:X26,W15:W26))</f>
        <v>64.27</v>
      </c>
      <c r="Y6" s="7" t="str">
        <f>IF(COUNTA(Y15:Y26)=0,"",SUMPRODUCT(Y15:Y26,W15:W26))</f>
        <v/>
      </c>
      <c r="Z6" s="7" t="str">
        <f>IF(COUNTA(Z15:Z26)=0,"",SUMPRODUCT(Z15:Z26,W15:W26))</f>
        <v/>
      </c>
      <c r="AA6" s="7" t="str">
        <f>IF(COUNTA(AA15:AA26)=0,"",SUMPRODUCT(AA15:AA26,W15:W26))</f>
        <v/>
      </c>
      <c r="AB6" s="7">
        <f>IF(COUNTA(AB15:AB26)=0,"",SUMPRODUCT(AB15:AB26,W15:W26))</f>
        <v>64.27</v>
      </c>
      <c r="AC6" s="26" t="str">
        <f>IF(COUNTA(AC15:AC26)=0,"",SUMPRODUCT(AC15:AC26,W15:W26))</f>
        <v/>
      </c>
      <c r="AD6" s="21"/>
      <c r="AE6" s="14"/>
      <c r="AF6" s="70"/>
      <c r="AG6" s="12" t="str">
        <f>HLOOKUP(Introduction!$G$4,nametranslations,75,FALSE)</f>
        <v>محسّن</v>
      </c>
      <c r="AH6" s="7">
        <f>IF(COUNTA(AH15:AH26)=0,"",SUMPRODUCT(AH15:AH26,AG15:AG26))</f>
        <v>62</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12" t="str">
        <f>HLOOKUP(Introduction!$G$4,nametranslations,75,FALSE)</f>
        <v>محسّن</v>
      </c>
      <c r="BB6" s="7">
        <f>IF(COUNTA(BB15:BB26)=0,"",SUMPRODUCT(BB15:BB26,BA15:BA26))</f>
        <v>43.086283185840706</v>
      </c>
      <c r="BC6" s="7">
        <f>IF(COUNTA(BC15:BC26)=0,"",SUMPRODUCT(BC15:BC26,BA15:BA26))</f>
        <v>62.373737373737377</v>
      </c>
      <c r="BD6" s="7">
        <f>IF(COUNTA(BD15:BD26)=0,"",SUMPRODUCT(BD15:BD26,BA15:BA26))</f>
        <v>37.677053824362609</v>
      </c>
      <c r="BE6" s="7" t="str">
        <f>IF(COUNTA(BE15:BE26)=0,"",SUMPRODUCT(BE15:BE26,BA15:BA26))</f>
        <v/>
      </c>
      <c r="BF6" s="7">
        <f>IF(COUNTA(BF15:BF26)=0,"",SUMPRODUCT(BF15:BF26,BA15:BA26))</f>
        <v>43.086283185840706</v>
      </c>
      <c r="BG6" s="26" t="str">
        <f>IF(COUNTA(BG15:BG26)=0,"",SUMPRODUCT(BG15:BG26,BA15:BA26))</f>
        <v/>
      </c>
      <c r="BH6" s="21"/>
      <c r="BI6" s="14"/>
      <c r="BJ6" s="78"/>
      <c r="BT6" s="78"/>
      <c r="CD6" s="78"/>
      <c r="CN6" s="78"/>
      <c r="CX6" s="78"/>
      <c r="DH6" s="78"/>
      <c r="DR6" s="78"/>
      <c r="EB6" s="78"/>
      <c r="EL6" s="78"/>
      <c r="EV6" s="78"/>
      <c r="FF6" s="78"/>
      <c r="FP6" s="78"/>
      <c r="FZ6" s="78"/>
      <c r="GJ6" s="78"/>
      <c r="GT6" s="78"/>
      <c r="HD6" s="78"/>
      <c r="HN6" s="78"/>
      <c r="HX6" s="78"/>
    </row>
    <row r="7" spans="1:232" s="2" customFormat="1" x14ac:dyDescent="0.3">
      <c r="A7" s="630" t="str">
        <f ca="1">IF(ISBLANK('Data Summary'!A9),"",'Data Summary'!A9)</f>
        <v>SDN_2016_EMIS</v>
      </c>
      <c r="B7" s="70"/>
      <c r="C7" s="28" t="str">
        <f>HLOOKUP(Introduction!$G$4,nametranslations,119,FALSE)</f>
        <v>صالحة للاستعمال</v>
      </c>
      <c r="D7" s="27"/>
      <c r="E7" s="16"/>
      <c r="F7" s="16"/>
      <c r="G7" s="16"/>
      <c r="H7" s="16"/>
      <c r="I7" s="44"/>
      <c r="J7" s="21"/>
      <c r="K7" s="14"/>
      <c r="L7" s="70"/>
      <c r="M7" s="28" t="str">
        <f>HLOOKUP(Introduction!$G$4,nametranslations,119,FALSE)</f>
        <v>صالحة للاستعمال</v>
      </c>
      <c r="N7" s="16"/>
      <c r="O7" s="16"/>
      <c r="P7" s="16"/>
      <c r="Q7" s="16"/>
      <c r="R7" s="16"/>
      <c r="S7" s="44"/>
      <c r="T7" s="21"/>
      <c r="U7" s="14"/>
      <c r="V7" s="70"/>
      <c r="W7" s="28" t="str">
        <f>HLOOKUP(Introduction!$G$4,nametranslations,119,FALSE)</f>
        <v>صالحة للاستعمال</v>
      </c>
      <c r="X7" s="16"/>
      <c r="Y7" s="16"/>
      <c r="Z7" s="16"/>
      <c r="AA7" s="16"/>
      <c r="AB7" s="16"/>
      <c r="AC7" s="44"/>
      <c r="AD7" s="21"/>
      <c r="AE7" s="14"/>
      <c r="AF7" s="70"/>
      <c r="AG7" s="28" t="str">
        <f>HLOOKUP(Introduction!$G$4,nametranslations,119,FALSE)</f>
        <v>صالحة للاستعمال</v>
      </c>
      <c r="AH7" s="16"/>
      <c r="AI7" s="16"/>
      <c r="AJ7" s="16"/>
      <c r="AK7" s="16"/>
      <c r="AL7" s="16"/>
      <c r="AM7" s="44"/>
      <c r="AN7" s="21"/>
      <c r="AO7" s="14"/>
      <c r="AP7" s="70"/>
      <c r="AQ7" s="28" t="str">
        <f>HLOOKUP(Introduction!$G$4,nametranslations,119,FALSE)</f>
        <v>صالحة للاستعمال</v>
      </c>
      <c r="AR7" s="16"/>
      <c r="AS7" s="16"/>
      <c r="AT7" s="16"/>
      <c r="AU7" s="16"/>
      <c r="AV7" s="16"/>
      <c r="AW7" s="44"/>
      <c r="AX7" s="21"/>
      <c r="AY7" s="14"/>
      <c r="AZ7" s="70"/>
      <c r="BA7" s="28" t="str">
        <f>HLOOKUP(Introduction!$G$4,nametranslations,119,FALSE)</f>
        <v>صالحة للاستعمال</v>
      </c>
      <c r="BB7" s="16"/>
      <c r="BC7" s="16"/>
      <c r="BD7" s="16"/>
      <c r="BE7" s="16"/>
      <c r="BF7" s="16"/>
      <c r="BG7" s="44"/>
      <c r="BH7" s="21"/>
      <c r="BI7" s="14"/>
      <c r="BJ7" s="78"/>
      <c r="BT7" s="78"/>
      <c r="CD7" s="78"/>
      <c r="CN7" s="78"/>
      <c r="CX7" s="78"/>
      <c r="DH7" s="78"/>
      <c r="DR7" s="78"/>
      <c r="EB7" s="78"/>
      <c r="EL7" s="78"/>
      <c r="EV7" s="78"/>
      <c r="FF7" s="78"/>
      <c r="FP7" s="78"/>
      <c r="FZ7" s="78"/>
      <c r="GJ7" s="78"/>
      <c r="GT7" s="78"/>
      <c r="HD7" s="78"/>
      <c r="HN7" s="78"/>
      <c r="HX7" s="78"/>
    </row>
    <row r="8" spans="1:232" s="2" customFormat="1" x14ac:dyDescent="0.3">
      <c r="A8" s="630" t="str">
        <f ca="1">IF(ISBLANK('Data Summary'!A10),"",'Data Summary'!A10)</f>
        <v>SDN_2016_UIS</v>
      </c>
      <c r="B8" s="70"/>
      <c r="C8" s="28" t="str">
        <f>HLOOKUP(Introduction!$G$4,nametranslations,120,FALSE)</f>
        <v>جنس واحد</v>
      </c>
      <c r="D8" s="27"/>
      <c r="E8" s="16"/>
      <c r="F8" s="16"/>
      <c r="G8" s="16"/>
      <c r="H8" s="16"/>
      <c r="I8" s="44"/>
      <c r="J8" s="21"/>
      <c r="K8" s="14"/>
      <c r="L8" s="70"/>
      <c r="M8" s="28" t="str">
        <f>HLOOKUP(Introduction!$G$4,nametranslations,120,FALSE)</f>
        <v>جنس واحد</v>
      </c>
      <c r="N8" s="16"/>
      <c r="O8" s="16"/>
      <c r="P8" s="16"/>
      <c r="Q8" s="16"/>
      <c r="R8" s="16"/>
      <c r="S8" s="44"/>
      <c r="T8" s="21"/>
      <c r="U8" s="14"/>
      <c r="V8" s="70"/>
      <c r="W8" s="28" t="str">
        <f>HLOOKUP(Introduction!$G$4,nametranslations,120,FALSE)</f>
        <v>جنس واحد</v>
      </c>
      <c r="X8" s="16"/>
      <c r="Y8" s="16"/>
      <c r="Z8" s="16"/>
      <c r="AA8" s="16"/>
      <c r="AB8" s="16"/>
      <c r="AC8" s="44"/>
      <c r="AD8" s="21"/>
      <c r="AE8" s="14"/>
      <c r="AF8" s="70"/>
      <c r="AG8" s="28" t="str">
        <f>HLOOKUP(Introduction!$G$4,nametranslations,120,FALSE)</f>
        <v>جنس واحد</v>
      </c>
      <c r="AH8" s="16"/>
      <c r="AI8" s="16"/>
      <c r="AJ8" s="16"/>
      <c r="AK8" s="16"/>
      <c r="AL8" s="16"/>
      <c r="AM8" s="44"/>
      <c r="AN8" s="21"/>
      <c r="AO8" s="14"/>
      <c r="AP8" s="70"/>
      <c r="AQ8" s="28" t="str">
        <f>HLOOKUP(Introduction!$G$4,nametranslations,120,FALSE)</f>
        <v>جنس واحد</v>
      </c>
      <c r="AR8" s="16"/>
      <c r="AS8" s="16"/>
      <c r="AT8" s="16"/>
      <c r="AU8" s="16"/>
      <c r="AV8" s="16"/>
      <c r="AW8" s="44"/>
      <c r="AX8" s="21"/>
      <c r="AY8" s="14"/>
      <c r="AZ8" s="70" t="s">
        <v>220</v>
      </c>
      <c r="BA8" s="28" t="str">
        <f>HLOOKUP(Introduction!$G$4,nametranslations,120,FALSE)</f>
        <v>جنس واحد</v>
      </c>
      <c r="BB8" s="16">
        <v>10.287610619469026</v>
      </c>
      <c r="BC8" s="16">
        <v>8.0808080808080813</v>
      </c>
      <c r="BD8" s="16">
        <v>10.906515580736544</v>
      </c>
      <c r="BE8" s="16"/>
      <c r="BF8" s="16">
        <v>10.287610619469026</v>
      </c>
      <c r="BG8" s="44"/>
      <c r="BH8" s="21"/>
      <c r="BI8" s="14"/>
      <c r="BJ8" s="78"/>
      <c r="BT8" s="78"/>
      <c r="CD8" s="78"/>
      <c r="CN8" s="78"/>
      <c r="CX8" s="78"/>
      <c r="DH8" s="78"/>
      <c r="DR8" s="78"/>
      <c r="EB8" s="78"/>
      <c r="EL8" s="78"/>
      <c r="EV8" s="78"/>
      <c r="FF8" s="78"/>
      <c r="FP8" s="78"/>
      <c r="FZ8" s="78"/>
      <c r="GJ8" s="78"/>
      <c r="GT8" s="78"/>
      <c r="HD8" s="78"/>
      <c r="HN8" s="78"/>
      <c r="HX8" s="78"/>
    </row>
    <row r="9" spans="1:232" s="617" customFormat="1" ht="21" customHeight="1" x14ac:dyDescent="0.3">
      <c r="A9" s="631" t="str">
        <f ca="1">IF(ISBLANK('Data Summary'!A11),"",'Data Summary'!A11)</f>
        <v>SDN_2020_SUR</v>
      </c>
      <c r="B9" s="609"/>
      <c r="C9" s="621" t="str">
        <f>HLOOKUP(Introduction!$G$4,nametranslations,121,FALSE)</f>
        <v>صالحة للاستعمال وجنس واحد</v>
      </c>
      <c r="D9" s="619"/>
      <c r="E9" s="619"/>
      <c r="F9" s="619"/>
      <c r="G9" s="619"/>
      <c r="H9" s="619"/>
      <c r="I9" s="622"/>
      <c r="J9" s="614"/>
      <c r="K9" s="623"/>
      <c r="L9" s="609"/>
      <c r="M9" s="621" t="str">
        <f>HLOOKUP(Introduction!$G$4,nametranslations,121,FALSE)</f>
        <v>صالحة للاستعمال وجنس واحد</v>
      </c>
      <c r="N9" s="619"/>
      <c r="O9" s="619"/>
      <c r="P9" s="619"/>
      <c r="Q9" s="619"/>
      <c r="R9" s="619"/>
      <c r="S9" s="622"/>
      <c r="T9" s="614"/>
      <c r="U9" s="623"/>
      <c r="V9" s="609"/>
      <c r="W9" s="621" t="str">
        <f>HLOOKUP(Introduction!$G$4,nametranslations,121,FALSE)</f>
        <v>صالحة للاستعمال وجنس واحد</v>
      </c>
      <c r="X9" s="619"/>
      <c r="Y9" s="619"/>
      <c r="Z9" s="619"/>
      <c r="AA9" s="619"/>
      <c r="AB9" s="619"/>
      <c r="AC9" s="622"/>
      <c r="AD9" s="614"/>
      <c r="AE9" s="623"/>
      <c r="AF9" s="609"/>
      <c r="AG9" s="621" t="str">
        <f>HLOOKUP(Introduction!$G$4,nametranslations,121,FALSE)</f>
        <v>صالحة للاستعمال وجنس واحد</v>
      </c>
      <c r="AH9" s="619"/>
      <c r="AI9" s="619"/>
      <c r="AJ9" s="619"/>
      <c r="AK9" s="619"/>
      <c r="AL9" s="619"/>
      <c r="AM9" s="622"/>
      <c r="AN9" s="614"/>
      <c r="AO9" s="623"/>
      <c r="AP9" s="609"/>
      <c r="AQ9" s="621" t="str">
        <f>HLOOKUP(Introduction!$G$4,nametranslations,121,FALSE)</f>
        <v>صالحة للاستعمال وجنس واحد</v>
      </c>
      <c r="AR9" s="619"/>
      <c r="AS9" s="619"/>
      <c r="AT9" s="619"/>
      <c r="AU9" s="619"/>
      <c r="AV9" s="619"/>
      <c r="AW9" s="622"/>
      <c r="AX9" s="614"/>
      <c r="AY9" s="623"/>
      <c r="AZ9" s="609"/>
      <c r="BA9" s="621" t="str">
        <f>HLOOKUP(Introduction!$G$4,nametranslations,121,FALSE)</f>
        <v>صالحة للاستعمال وجنس واحد</v>
      </c>
      <c r="BB9" s="619"/>
      <c r="BC9" s="619"/>
      <c r="BD9" s="619"/>
      <c r="BE9" s="619"/>
      <c r="BF9" s="619"/>
      <c r="BG9" s="622"/>
      <c r="BH9" s="614"/>
      <c r="BI9" s="623"/>
      <c r="BJ9" s="616"/>
      <c r="BT9" s="616"/>
      <c r="CD9" s="616"/>
      <c r="CN9" s="616"/>
      <c r="CX9" s="616"/>
      <c r="DH9" s="616"/>
      <c r="DR9" s="616"/>
      <c r="EB9" s="616"/>
      <c r="EL9" s="616"/>
      <c r="EV9" s="616"/>
      <c r="FF9" s="616"/>
      <c r="FP9" s="616"/>
      <c r="FZ9" s="616"/>
      <c r="GJ9" s="616"/>
      <c r="GT9" s="616"/>
      <c r="HD9" s="616"/>
      <c r="HN9" s="616"/>
      <c r="HX9" s="616"/>
    </row>
    <row r="10" spans="1:232" s="2" customFormat="1" ht="21" customHeight="1" x14ac:dyDescent="0.3">
      <c r="A10" s="603" t="str">
        <f ca="1">IF(ISBLANK('Data Summary'!A12),"",'Data Summary'!A12)</f>
        <v/>
      </c>
      <c r="B10" s="70"/>
      <c r="C10" s="31" t="str">
        <f>HLOOKUP(Introduction!$G$4,nametranslations,153,FALSE)</f>
        <v>محسن وقابل للاستخدام</v>
      </c>
      <c r="D10" s="45"/>
      <c r="E10" s="16"/>
      <c r="F10" s="16"/>
      <c r="G10" s="16"/>
      <c r="H10" s="5"/>
      <c r="I10" s="23"/>
      <c r="J10" s="21"/>
      <c r="K10" s="14"/>
      <c r="L10" s="70"/>
      <c r="M10" s="31" t="str">
        <f>HLOOKUP(Introduction!$G$4,nametranslations,153,FALSE)</f>
        <v>محسن وقابل للاستخدام</v>
      </c>
      <c r="N10" s="45"/>
      <c r="O10" s="16"/>
      <c r="P10" s="16"/>
      <c r="Q10" s="16"/>
      <c r="R10" s="16"/>
      <c r="S10" s="44"/>
      <c r="T10" s="21"/>
      <c r="U10" s="14"/>
      <c r="V10" s="70"/>
      <c r="W10" s="31" t="str">
        <f>HLOOKUP(Introduction!$G$4,nametranslations,153,FALSE)</f>
        <v>محسن وقابل للاستخدام</v>
      </c>
      <c r="X10" s="45"/>
      <c r="Y10" s="16"/>
      <c r="Z10" s="16"/>
      <c r="AA10" s="16"/>
      <c r="AB10" s="16"/>
      <c r="AC10" s="44"/>
      <c r="AD10" s="21"/>
      <c r="AE10" s="14"/>
      <c r="AF10" s="70"/>
      <c r="AG10" s="31" t="str">
        <f>HLOOKUP(Introduction!$G$4,nametranslations,153,FALSE)</f>
        <v>محسن وقابل للاستخدام</v>
      </c>
      <c r="AH10" s="45"/>
      <c r="AI10" s="16"/>
      <c r="AJ10" s="16"/>
      <c r="AK10" s="16"/>
      <c r="AL10" s="16"/>
      <c r="AM10" s="44"/>
      <c r="AN10" s="21"/>
      <c r="AO10" s="14"/>
      <c r="AP10" s="70"/>
      <c r="AQ10" s="31" t="str">
        <f>HLOOKUP(Introduction!$G$4,nametranslations,153,FALSE)</f>
        <v>محسن وقابل للاستخدام</v>
      </c>
      <c r="AR10" s="45"/>
      <c r="AS10" s="16"/>
      <c r="AT10" s="16"/>
      <c r="AU10" s="16"/>
      <c r="AV10" s="16"/>
      <c r="AW10" s="44"/>
      <c r="AX10" s="21"/>
      <c r="AY10" s="14"/>
      <c r="AZ10" s="70"/>
      <c r="BA10" s="31" t="str">
        <f>HLOOKUP(Introduction!$G$4,nametranslations,153,FALSE)</f>
        <v>محسن وقابل للاستخدام</v>
      </c>
      <c r="BB10" s="45"/>
      <c r="BC10" s="16"/>
      <c r="BD10" s="16"/>
      <c r="BE10" s="16"/>
      <c r="BF10" s="16"/>
      <c r="BG10" s="44"/>
      <c r="BH10" s="21"/>
      <c r="BI10" s="14"/>
      <c r="BJ10" s="78"/>
      <c r="BT10" s="78"/>
      <c r="CD10" s="78"/>
      <c r="CN10" s="78"/>
      <c r="CX10" s="78"/>
      <c r="DH10" s="78"/>
      <c r="DR10" s="78"/>
      <c r="EB10" s="78"/>
      <c r="EL10" s="78"/>
      <c r="EV10" s="78"/>
      <c r="FF10" s="78"/>
      <c r="FP10" s="78"/>
      <c r="FZ10" s="78"/>
      <c r="GJ10" s="78"/>
      <c r="GT10" s="78"/>
      <c r="HD10" s="78"/>
      <c r="HN10" s="78"/>
      <c r="HX10" s="78"/>
    </row>
    <row r="11" spans="1:232" s="617" customFormat="1" ht="21" customHeight="1" x14ac:dyDescent="0.3">
      <c r="A11" s="620" t="str">
        <f ca="1">IF(ISBLANK('Data Summary'!A13),"",'Data Summary'!A13)</f>
        <v/>
      </c>
      <c r="B11" s="609"/>
      <c r="C11" s="610" t="str">
        <f>HLOOKUP(Introduction!$G$4,nametranslations,154,FALSE)</f>
        <v>محسّن ومخصص للجنس الواحد</v>
      </c>
      <c r="D11" s="619"/>
      <c r="E11" s="612"/>
      <c r="F11" s="612"/>
      <c r="G11" s="612"/>
      <c r="H11" s="612"/>
      <c r="I11" s="613"/>
      <c r="J11" s="614"/>
      <c r="K11" s="623"/>
      <c r="L11" s="609"/>
      <c r="M11" s="610" t="str">
        <f>HLOOKUP(Introduction!$G$4,nametranslations,154,FALSE)</f>
        <v>محسّن ومخصص للجنس الواحد</v>
      </c>
      <c r="N11" s="619"/>
      <c r="O11" s="612"/>
      <c r="P11" s="612"/>
      <c r="Q11" s="612"/>
      <c r="R11" s="612"/>
      <c r="S11" s="613"/>
      <c r="T11" s="614"/>
      <c r="U11" s="623"/>
      <c r="V11" s="609"/>
      <c r="W11" s="610" t="str">
        <f>HLOOKUP(Introduction!$G$4,nametranslations,154,FALSE)</f>
        <v>محسّن ومخصص للجنس الواحد</v>
      </c>
      <c r="X11" s="619"/>
      <c r="Y11" s="612"/>
      <c r="Z11" s="612"/>
      <c r="AA11" s="612"/>
      <c r="AB11" s="612"/>
      <c r="AC11" s="613"/>
      <c r="AD11" s="614"/>
      <c r="AE11" s="623"/>
      <c r="AF11" s="609"/>
      <c r="AG11" s="610" t="str">
        <f>HLOOKUP(Introduction!$G$4,nametranslations,154,FALSE)</f>
        <v>محسّن ومخصص للجنس الواحد</v>
      </c>
      <c r="AH11" s="619"/>
      <c r="AI11" s="612"/>
      <c r="AJ11" s="612"/>
      <c r="AK11" s="612"/>
      <c r="AL11" s="612"/>
      <c r="AM11" s="613"/>
      <c r="AN11" s="614"/>
      <c r="AO11" s="623"/>
      <c r="AP11" s="609"/>
      <c r="AQ11" s="610" t="str">
        <f>HLOOKUP(Introduction!$G$4,nametranslations,154,FALSE)</f>
        <v>محسّن ومخصص للجنس الواحد</v>
      </c>
      <c r="AR11" s="619"/>
      <c r="AS11" s="612"/>
      <c r="AT11" s="612"/>
      <c r="AU11" s="612"/>
      <c r="AV11" s="612"/>
      <c r="AW11" s="613"/>
      <c r="AX11" s="614"/>
      <c r="AY11" s="623"/>
      <c r="AZ11" s="609"/>
      <c r="BA11" s="610" t="str">
        <f>HLOOKUP(Introduction!$G$4,nametranslations,154,FALSE)</f>
        <v>محسّن ومخصص للجنس الواحد</v>
      </c>
      <c r="BB11" s="619">
        <v>6.3053097345132745</v>
      </c>
      <c r="BC11" s="612">
        <v>5.5555555555555554</v>
      </c>
      <c r="BD11" s="612">
        <v>6.5155807365439093</v>
      </c>
      <c r="BE11" s="612"/>
      <c r="BF11" s="612">
        <v>6.3053097345132745</v>
      </c>
      <c r="BG11" s="613"/>
      <c r="BH11" s="614"/>
      <c r="BI11" s="623"/>
      <c r="BJ11" s="616"/>
      <c r="BT11" s="616"/>
      <c r="CD11" s="616"/>
      <c r="CN11" s="616"/>
      <c r="CX11" s="616"/>
      <c r="DH11" s="616"/>
      <c r="DR11" s="616"/>
      <c r="EB11" s="616"/>
      <c r="EL11" s="616"/>
      <c r="EV11" s="616"/>
      <c r="FF11" s="616"/>
      <c r="FP11" s="616"/>
      <c r="FZ11" s="616"/>
      <c r="GJ11" s="616"/>
      <c r="GT11" s="616"/>
      <c r="HD11" s="616"/>
      <c r="HN11" s="616"/>
      <c r="HX11" s="616"/>
    </row>
    <row r="12" spans="1:232" s="625" customFormat="1" ht="33" customHeight="1" x14ac:dyDescent="0.2">
      <c r="A12" s="620" t="str">
        <f ca="1">IF(ISBLANK('Data Summary'!A14),"",'Data Summary'!A14)</f>
        <v/>
      </c>
      <c r="B12" s="609"/>
      <c r="C12" s="610" t="str">
        <f>HLOOKUP(Introduction!$G$4,nametranslations,79,FALSE)</f>
        <v>أساسي
(محسّن ، صالح للاستخدام ، أحادي الجنس)</v>
      </c>
      <c r="D12" s="619"/>
      <c r="E12" s="619"/>
      <c r="F12" s="619"/>
      <c r="G12" s="619"/>
      <c r="H12" s="619"/>
      <c r="I12" s="622"/>
      <c r="J12" s="614"/>
      <c r="K12" s="623"/>
      <c r="L12" s="609"/>
      <c r="M12" s="610" t="str">
        <f>HLOOKUP(Introduction!$G$4,nametranslations,79,FALSE)</f>
        <v>أساسي
(محسّن ، صالح للاستخدام ، أحادي الجنس)</v>
      </c>
      <c r="N12" s="619"/>
      <c r="O12" s="619"/>
      <c r="P12" s="619"/>
      <c r="Q12" s="619"/>
      <c r="R12" s="619"/>
      <c r="S12" s="622"/>
      <c r="T12" s="614"/>
      <c r="U12" s="623"/>
      <c r="V12" s="609"/>
      <c r="W12" s="610" t="str">
        <f>HLOOKUP(Introduction!$G$4,nametranslations,79,FALSE)</f>
        <v>أساسي
(محسّن ، صالح للاستخدام ، أحادي الجنس)</v>
      </c>
      <c r="X12" s="619"/>
      <c r="Y12" s="619"/>
      <c r="Z12" s="619"/>
      <c r="AA12" s="619"/>
      <c r="AB12" s="619"/>
      <c r="AC12" s="622"/>
      <c r="AD12" s="614"/>
      <c r="AE12" s="623"/>
      <c r="AF12" s="609"/>
      <c r="AG12" s="610" t="str">
        <f>HLOOKUP(Introduction!$G$4,nametranslations,79,FALSE)</f>
        <v>أساسي
(محسّن ، صالح للاستخدام ، أحادي الجنس)</v>
      </c>
      <c r="AH12" s="619"/>
      <c r="AI12" s="619"/>
      <c r="AJ12" s="619"/>
      <c r="AK12" s="619"/>
      <c r="AL12" s="619"/>
      <c r="AM12" s="622"/>
      <c r="AN12" s="614"/>
      <c r="AO12" s="623"/>
      <c r="AP12" s="609"/>
      <c r="AQ12" s="610" t="str">
        <f>HLOOKUP(Introduction!$G$4,nametranslations,79,FALSE)</f>
        <v>أساسي
(محسّن ، صالح للاستخدام ، أحادي الجنس)</v>
      </c>
      <c r="AR12" s="619"/>
      <c r="AS12" s="619"/>
      <c r="AT12" s="619"/>
      <c r="AU12" s="619"/>
      <c r="AV12" s="619"/>
      <c r="AW12" s="622"/>
      <c r="AX12" s="614"/>
      <c r="AY12" s="623"/>
      <c r="AZ12" s="609"/>
      <c r="BA12" s="610" t="str">
        <f>HLOOKUP(Introduction!$G$4,nametranslations,79,FALSE)</f>
        <v>أساسي
(محسّن ، صالح للاستخدام ، أحادي الجنس)</v>
      </c>
      <c r="BB12" s="619"/>
      <c r="BC12" s="619"/>
      <c r="BD12" s="619"/>
      <c r="BE12" s="619"/>
      <c r="BF12" s="619"/>
      <c r="BG12" s="622"/>
      <c r="BH12" s="614"/>
      <c r="BI12" s="623"/>
      <c r="BJ12" s="624"/>
      <c r="BT12" s="624"/>
      <c r="CD12" s="624"/>
      <c r="CN12" s="624"/>
      <c r="CX12" s="624"/>
      <c r="DH12" s="624"/>
      <c r="DR12" s="624"/>
      <c r="EB12" s="624"/>
      <c r="EL12" s="624"/>
      <c r="EV12" s="624"/>
      <c r="FF12" s="624"/>
      <c r="FP12" s="624"/>
      <c r="FZ12" s="624"/>
      <c r="GJ12" s="624"/>
      <c r="GT12" s="624"/>
      <c r="HD12" s="624"/>
      <c r="HN12" s="624"/>
      <c r="HX12" s="624"/>
    </row>
    <row r="13" spans="1:232" s="129" customFormat="1" ht="18" customHeight="1" x14ac:dyDescent="0.3">
      <c r="A13" s="603" t="str">
        <f ca="1">IF(ISBLANK('Data Summary'!A15),"",'Data Summary'!A15)</f>
        <v/>
      </c>
      <c r="B13" s="137" t="str">
        <f>HLOOKUP(Introduction!$G$4,nametranslations,109,FALSE)</f>
        <v>نوع المرفق</v>
      </c>
      <c r="C13" s="143" t="str">
        <f>HLOOKUP(Introduction!$G$4,nametranslations,110,FALSE)</f>
        <v>نسبة تحسن</v>
      </c>
      <c r="D13" s="144"/>
      <c r="E13" s="144"/>
      <c r="F13" s="144"/>
      <c r="G13" s="145"/>
      <c r="H13" s="145"/>
      <c r="I13" s="146"/>
      <c r="J13" s="127"/>
      <c r="K13" s="142"/>
      <c r="L13" s="137" t="str">
        <f>HLOOKUP(Introduction!$G$4,nametranslations,109,FALSE)</f>
        <v>نوع المرفق</v>
      </c>
      <c r="M13" s="143" t="str">
        <f>HLOOKUP(Introduction!$G$4,nametranslations,110,FALSE)</f>
        <v>نسبة تحسن</v>
      </c>
      <c r="N13" s="144"/>
      <c r="O13" s="144"/>
      <c r="P13" s="144"/>
      <c r="Q13" s="145"/>
      <c r="R13" s="145"/>
      <c r="S13" s="146"/>
      <c r="T13" s="127"/>
      <c r="U13" s="142"/>
      <c r="V13" s="137" t="str">
        <f>HLOOKUP(Introduction!$G$4,nametranslations,109,FALSE)</f>
        <v>نوع المرفق</v>
      </c>
      <c r="W13" s="143" t="str">
        <f>HLOOKUP(Introduction!$G$4,nametranslations,110,FALSE)</f>
        <v>نسبة تحسن</v>
      </c>
      <c r="X13" s="144"/>
      <c r="Y13" s="144"/>
      <c r="Z13" s="144"/>
      <c r="AA13" s="145"/>
      <c r="AB13" s="145"/>
      <c r="AC13" s="146"/>
      <c r="AD13" s="127"/>
      <c r="AE13" s="142"/>
      <c r="AF13" s="137" t="str">
        <f>HLOOKUP(Introduction!$G$4,nametranslations,109,FALSE)</f>
        <v>نوع المرفق</v>
      </c>
      <c r="AG13" s="143" t="str">
        <f>HLOOKUP(Introduction!$G$4,nametranslations,110,FALSE)</f>
        <v>نسبة تحسن</v>
      </c>
      <c r="AH13" s="144"/>
      <c r="AI13" s="144"/>
      <c r="AJ13" s="144"/>
      <c r="AK13" s="145"/>
      <c r="AL13" s="145"/>
      <c r="AM13" s="146"/>
      <c r="AN13" s="127"/>
      <c r="AO13" s="142"/>
      <c r="AP13" s="137" t="str">
        <f>HLOOKUP(Introduction!$G$4,nametranslations,109,FALSE)</f>
        <v>نوع المرفق</v>
      </c>
      <c r="AQ13" s="143" t="str">
        <f>HLOOKUP(Introduction!$G$4,nametranslations,110,FALSE)</f>
        <v>نسبة تحسن</v>
      </c>
      <c r="AR13" s="144"/>
      <c r="AS13" s="144"/>
      <c r="AT13" s="144"/>
      <c r="AU13" s="145"/>
      <c r="AV13" s="145"/>
      <c r="AW13" s="146"/>
      <c r="AX13" s="127"/>
      <c r="AY13" s="142"/>
      <c r="AZ13" s="137" t="str">
        <f>HLOOKUP(Introduction!$G$4,nametranslations,109,FALSE)</f>
        <v>نوع المرفق</v>
      </c>
      <c r="BA13" s="143" t="str">
        <f>HLOOKUP(Introduction!$G$4,nametranslations,110,FALSE)</f>
        <v>نسبة تحسن</v>
      </c>
      <c r="BB13" s="144"/>
      <c r="BC13" s="144"/>
      <c r="BD13" s="144"/>
      <c r="BE13" s="145"/>
      <c r="BF13" s="145"/>
      <c r="BG13" s="146"/>
      <c r="BH13" s="127"/>
      <c r="BI13" s="142"/>
      <c r="BJ13" s="128"/>
      <c r="BT13" s="128"/>
      <c r="CD13" s="128"/>
      <c r="CN13" s="128"/>
      <c r="CX13" s="128"/>
      <c r="DH13" s="128"/>
      <c r="DR13" s="128"/>
      <c r="EB13" s="128"/>
      <c r="EL13" s="128"/>
      <c r="EV13" s="128"/>
      <c r="FF13" s="128"/>
      <c r="FP13" s="128"/>
      <c r="FZ13" s="128"/>
      <c r="GJ13" s="128"/>
      <c r="GT13" s="128"/>
      <c r="HD13" s="128"/>
      <c r="HN13" s="128"/>
      <c r="HX13" s="128"/>
    </row>
    <row r="14" spans="1:232" x14ac:dyDescent="0.3">
      <c r="A14" s="603" t="str">
        <f ca="1">IF(ISBLANK('Data Summary'!A16),"",'Data Summary'!A16)</f>
        <v/>
      </c>
      <c r="B14" s="71" t="s">
        <v>29</v>
      </c>
      <c r="C14" s="17">
        <v>0</v>
      </c>
      <c r="D14" s="45">
        <v>50.1</v>
      </c>
      <c r="E14" s="27"/>
      <c r="F14" s="27"/>
      <c r="G14" s="5"/>
      <c r="H14" s="5">
        <v>50.1</v>
      </c>
      <c r="I14" s="23">
        <v>50.1</v>
      </c>
      <c r="J14" s="9"/>
      <c r="K14" s="13"/>
      <c r="L14" s="71" t="s">
        <v>29</v>
      </c>
      <c r="M14" s="17">
        <v>0</v>
      </c>
      <c r="N14" s="27">
        <f>(R14/100*Population!F20+S14/100*Population!G20)/(Population!F20+Population!G20)*100</f>
        <v>21.333752168792135</v>
      </c>
      <c r="O14" s="27"/>
      <c r="P14" s="27"/>
      <c r="Q14" s="5"/>
      <c r="R14" s="5">
        <f>100-70.3</f>
        <v>29.700000000000003</v>
      </c>
      <c r="S14" s="23">
        <f>100-90.2</f>
        <v>9.7999999999999972</v>
      </c>
      <c r="T14" s="9"/>
      <c r="U14" s="13"/>
      <c r="V14" s="71" t="s">
        <v>29</v>
      </c>
      <c r="W14" s="17">
        <v>0</v>
      </c>
      <c r="X14" s="45">
        <v>6.8</v>
      </c>
      <c r="Y14" s="27">
        <v>4</v>
      </c>
      <c r="Z14" s="27">
        <v>14</v>
      </c>
      <c r="AA14" s="5"/>
      <c r="AB14" s="5">
        <v>6.8</v>
      </c>
      <c r="AC14" s="23"/>
      <c r="AD14" s="9"/>
      <c r="AE14" s="13"/>
      <c r="AF14" s="71" t="s">
        <v>29</v>
      </c>
      <c r="AG14" s="17">
        <v>0</v>
      </c>
      <c r="AH14" s="45"/>
      <c r="AI14" s="27"/>
      <c r="AJ14" s="27"/>
      <c r="AK14" s="5"/>
      <c r="AL14" s="5"/>
      <c r="AM14" s="23"/>
      <c r="AN14" s="9"/>
      <c r="AO14" s="13"/>
      <c r="AP14" s="71" t="s">
        <v>29</v>
      </c>
      <c r="AQ14" s="17">
        <v>0</v>
      </c>
      <c r="AR14" s="45">
        <f>100-80.1</f>
        <v>19.900000000000006</v>
      </c>
      <c r="AS14" s="27"/>
      <c r="AT14" s="27"/>
      <c r="AU14" s="5"/>
      <c r="AV14" s="5">
        <f>100-73.5</f>
        <v>26.5</v>
      </c>
      <c r="AW14" s="23">
        <f>100-89</f>
        <v>11</v>
      </c>
      <c r="AX14" s="9"/>
      <c r="AY14" s="13"/>
      <c r="AZ14" s="71" t="s">
        <v>29</v>
      </c>
      <c r="BA14" s="17">
        <v>0</v>
      </c>
      <c r="BB14" s="45">
        <v>4.8672566371681416</v>
      </c>
      <c r="BC14" s="27">
        <v>2.5252525252525251</v>
      </c>
      <c r="BD14" s="27">
        <v>5.524079320113314</v>
      </c>
      <c r="BE14" s="5"/>
      <c r="BF14" s="5">
        <v>4.8672566371681416</v>
      </c>
      <c r="BG14" s="23"/>
      <c r="BH14" s="9"/>
      <c r="BI14" s="13"/>
    </row>
    <row r="15" spans="1:232" s="1" customFormat="1" x14ac:dyDescent="0.3">
      <c r="A15" s="603" t="str">
        <f ca="1">IF(ISBLANK('Data Summary'!A17),"",'Data Summary'!A17)</f>
        <v/>
      </c>
      <c r="B15" s="71" t="s">
        <v>82</v>
      </c>
      <c r="C15" s="46">
        <v>0</v>
      </c>
      <c r="D15" s="27"/>
      <c r="E15" s="27"/>
      <c r="F15" s="27"/>
      <c r="G15" s="5"/>
      <c r="H15" s="5"/>
      <c r="I15" s="23"/>
      <c r="J15" s="9"/>
      <c r="K15" s="13"/>
      <c r="L15" s="71" t="s">
        <v>82</v>
      </c>
      <c r="M15" s="46">
        <v>0</v>
      </c>
      <c r="N15" s="27"/>
      <c r="O15" s="27"/>
      <c r="P15" s="27"/>
      <c r="Q15" s="5"/>
      <c r="R15" s="5"/>
      <c r="S15" s="23"/>
      <c r="T15" s="9"/>
      <c r="U15" s="13"/>
      <c r="V15" s="71" t="s">
        <v>82</v>
      </c>
      <c r="W15" s="46">
        <v>0</v>
      </c>
      <c r="X15" s="27"/>
      <c r="Y15" s="27"/>
      <c r="Z15" s="27"/>
      <c r="AA15" s="5"/>
      <c r="AB15" s="5"/>
      <c r="AC15" s="23"/>
      <c r="AD15" s="9"/>
      <c r="AE15" s="13"/>
      <c r="AF15" s="71" t="s">
        <v>82</v>
      </c>
      <c r="AG15" s="46">
        <v>0</v>
      </c>
      <c r="AH15" s="27"/>
      <c r="AI15" s="27"/>
      <c r="AJ15" s="27"/>
      <c r="AK15" s="5"/>
      <c r="AL15" s="5"/>
      <c r="AM15" s="23"/>
      <c r="AN15" s="9"/>
      <c r="AO15" s="13"/>
      <c r="AP15" s="71" t="s">
        <v>82</v>
      </c>
      <c r="AQ15" s="46">
        <v>0</v>
      </c>
      <c r="AR15" s="27"/>
      <c r="AS15" s="27"/>
      <c r="AT15" s="27"/>
      <c r="AU15" s="5"/>
      <c r="AV15" s="5"/>
      <c r="AW15" s="23"/>
      <c r="AX15" s="9"/>
      <c r="AY15" s="13"/>
      <c r="AZ15" s="71" t="s">
        <v>82</v>
      </c>
      <c r="BA15" s="46">
        <v>0</v>
      </c>
      <c r="BB15" s="27">
        <v>36.061946902654867</v>
      </c>
      <c r="BC15" s="27">
        <v>11.616161616161616</v>
      </c>
      <c r="BD15" s="27">
        <v>42.917847025495753</v>
      </c>
      <c r="BE15" s="5"/>
      <c r="BF15" s="5">
        <v>36.061946902654867</v>
      </c>
      <c r="BG15" s="23"/>
      <c r="BH15" s="9"/>
      <c r="BI15" s="13"/>
      <c r="BJ15" s="79"/>
      <c r="BT15" s="79"/>
      <c r="CD15" s="79"/>
      <c r="CN15" s="79"/>
      <c r="CX15" s="79"/>
      <c r="DH15" s="79"/>
      <c r="DR15" s="79"/>
      <c r="EB15" s="79"/>
      <c r="EL15" s="79"/>
      <c r="EV15" s="79"/>
      <c r="FF15" s="79"/>
      <c r="FP15" s="79"/>
      <c r="FZ15" s="79"/>
      <c r="GJ15" s="79"/>
      <c r="GT15" s="79"/>
      <c r="HD15" s="79"/>
      <c r="HN15" s="79"/>
      <c r="HX15" s="79"/>
    </row>
    <row r="16" spans="1:232" s="1" customFormat="1" x14ac:dyDescent="0.3">
      <c r="A16" s="603" t="str">
        <f ca="1">IF(ISBLANK('Data Summary'!A18),"",'Data Summary'!A18)</f>
        <v/>
      </c>
      <c r="B16" s="72"/>
      <c r="C16" s="18"/>
      <c r="D16" s="45"/>
      <c r="E16" s="27"/>
      <c r="F16" s="5"/>
      <c r="G16" s="5"/>
      <c r="H16" s="5"/>
      <c r="I16" s="23"/>
      <c r="J16" s="9"/>
      <c r="K16" s="13"/>
      <c r="L16" s="72"/>
      <c r="M16" s="18"/>
      <c r="N16" s="45"/>
      <c r="O16" s="27"/>
      <c r="P16" s="27"/>
      <c r="Q16" s="5"/>
      <c r="R16" s="5"/>
      <c r="S16" s="23"/>
      <c r="T16" s="9"/>
      <c r="U16" s="13"/>
      <c r="V16" s="72" t="s">
        <v>173</v>
      </c>
      <c r="W16" s="18">
        <v>1</v>
      </c>
      <c r="X16" s="45">
        <v>30.2</v>
      </c>
      <c r="Y16" s="27"/>
      <c r="Z16" s="5"/>
      <c r="AA16" s="5"/>
      <c r="AB16" s="45">
        <v>30.2</v>
      </c>
      <c r="AC16" s="23"/>
      <c r="AD16" s="9"/>
      <c r="AE16" s="13"/>
      <c r="AF16" s="72" t="s">
        <v>131</v>
      </c>
      <c r="AG16" s="18">
        <v>1</v>
      </c>
      <c r="AH16" s="45">
        <v>62</v>
      </c>
      <c r="AI16" s="27"/>
      <c r="AJ16" s="5"/>
      <c r="AK16" s="5"/>
      <c r="AL16" s="5"/>
      <c r="AM16" s="23"/>
      <c r="AN16" s="9"/>
      <c r="AO16" s="13"/>
      <c r="AP16" s="72"/>
      <c r="AQ16" s="18"/>
      <c r="AR16" s="45"/>
      <c r="AS16" s="27"/>
      <c r="AT16" s="5"/>
      <c r="AU16" s="5"/>
      <c r="AV16" s="5"/>
      <c r="AW16" s="23"/>
      <c r="AX16" s="9"/>
      <c r="AY16" s="13"/>
      <c r="AZ16" s="72" t="s">
        <v>217</v>
      </c>
      <c r="BA16" s="18">
        <v>1</v>
      </c>
      <c r="BB16" s="45">
        <v>12.389380530973451</v>
      </c>
      <c r="BC16" s="27">
        <v>28.787878787878789</v>
      </c>
      <c r="BD16" s="5">
        <v>7.7903682719546747</v>
      </c>
      <c r="BE16" s="5"/>
      <c r="BF16" s="5">
        <v>12.389380530973451</v>
      </c>
      <c r="BG16" s="23"/>
      <c r="BH16" s="9"/>
      <c r="BI16" s="13"/>
      <c r="BJ16" s="79"/>
      <c r="BT16" s="79"/>
      <c r="CD16" s="79"/>
      <c r="CN16" s="79"/>
      <c r="CX16" s="79"/>
      <c r="DH16" s="79"/>
      <c r="DR16" s="79"/>
      <c r="EB16" s="79"/>
      <c r="EL16" s="79"/>
      <c r="EV16" s="79"/>
      <c r="FF16" s="79"/>
      <c r="FP16" s="79"/>
      <c r="FZ16" s="79"/>
      <c r="GJ16" s="79"/>
      <c r="GT16" s="79"/>
      <c r="HD16" s="79"/>
      <c r="HN16" s="79"/>
      <c r="HX16" s="79"/>
    </row>
    <row r="17" spans="1:232" s="1" customFormat="1" x14ac:dyDescent="0.3">
      <c r="A17" s="603" t="str">
        <f ca="1">IF(ISBLANK('Data Summary'!A19),"",'Data Summary'!A19)</f>
        <v/>
      </c>
      <c r="B17" s="72"/>
      <c r="C17" s="19"/>
      <c r="D17" s="27"/>
      <c r="E17" s="5"/>
      <c r="F17" s="5"/>
      <c r="G17" s="5"/>
      <c r="H17" s="5"/>
      <c r="I17" s="23"/>
      <c r="J17" s="9"/>
      <c r="K17" s="13"/>
      <c r="L17" s="72"/>
      <c r="M17" s="19"/>
      <c r="N17" s="27"/>
      <c r="O17" s="5"/>
      <c r="P17" s="5"/>
      <c r="Q17" s="5"/>
      <c r="R17" s="5"/>
      <c r="S17" s="23"/>
      <c r="T17" s="9"/>
      <c r="U17" s="13"/>
      <c r="V17" s="72" t="s">
        <v>174</v>
      </c>
      <c r="W17" s="19">
        <v>1</v>
      </c>
      <c r="X17" s="27">
        <v>5.13</v>
      </c>
      <c r="Y17" s="5"/>
      <c r="Z17" s="5"/>
      <c r="AA17" s="5"/>
      <c r="AB17" s="27">
        <v>5.13</v>
      </c>
      <c r="AC17" s="23"/>
      <c r="AD17" s="9"/>
      <c r="AE17" s="13"/>
      <c r="AF17" s="72"/>
      <c r="AG17" s="19"/>
      <c r="AH17" s="27"/>
      <c r="AI17" s="5"/>
      <c r="AJ17" s="5"/>
      <c r="AK17" s="5"/>
      <c r="AL17" s="5"/>
      <c r="AM17" s="23"/>
      <c r="AN17" s="9"/>
      <c r="AO17" s="13"/>
      <c r="AP17" s="72"/>
      <c r="AQ17" s="19"/>
      <c r="AR17" s="27"/>
      <c r="AS17" s="5"/>
      <c r="AT17" s="5"/>
      <c r="AU17" s="5"/>
      <c r="AV17" s="5"/>
      <c r="AW17" s="23"/>
      <c r="AX17" s="9"/>
      <c r="AY17" s="13"/>
      <c r="AZ17" s="72" t="s">
        <v>218</v>
      </c>
      <c r="BA17" s="19">
        <v>1</v>
      </c>
      <c r="BB17" s="27">
        <v>28.097345132743364</v>
      </c>
      <c r="BC17" s="5">
        <v>29.292929292929294</v>
      </c>
      <c r="BD17" s="5">
        <v>27.762039660056658</v>
      </c>
      <c r="BE17" s="5"/>
      <c r="BF17" s="5">
        <v>28.097345132743364</v>
      </c>
      <c r="BG17" s="23"/>
      <c r="BH17" s="9"/>
      <c r="BI17" s="13"/>
      <c r="BJ17" s="79"/>
      <c r="BT17" s="79"/>
      <c r="CD17" s="79"/>
      <c r="CN17" s="79"/>
      <c r="CX17" s="79"/>
      <c r="DH17" s="79"/>
      <c r="DR17" s="79"/>
      <c r="EB17" s="79"/>
      <c r="EL17" s="79"/>
      <c r="EV17" s="79"/>
      <c r="FF17" s="79"/>
      <c r="FP17" s="79"/>
      <c r="FZ17" s="79"/>
      <c r="GJ17" s="79"/>
      <c r="GT17" s="79"/>
      <c r="HD17" s="79"/>
      <c r="HN17" s="79"/>
      <c r="HX17" s="79"/>
    </row>
    <row r="18" spans="1:232" s="1" customFormat="1" x14ac:dyDescent="0.3">
      <c r="A18" s="603" t="str">
        <f ca="1">IF(ISBLANK('Data Summary'!A20),"",'Data Summary'!A20)</f>
        <v/>
      </c>
      <c r="B18" s="72"/>
      <c r="C18" s="19"/>
      <c r="D18" s="5"/>
      <c r="E18" s="5"/>
      <c r="F18" s="5"/>
      <c r="G18" s="5"/>
      <c r="H18" s="5"/>
      <c r="I18" s="23"/>
      <c r="J18" s="9"/>
      <c r="K18" s="13"/>
      <c r="L18" s="72"/>
      <c r="M18" s="19"/>
      <c r="N18" s="5"/>
      <c r="O18" s="5"/>
      <c r="P18" s="5"/>
      <c r="Q18" s="5"/>
      <c r="R18" s="5"/>
      <c r="S18" s="23"/>
      <c r="T18" s="9"/>
      <c r="U18" s="13"/>
      <c r="V18" s="72" t="s">
        <v>175</v>
      </c>
      <c r="W18" s="19">
        <v>0.5</v>
      </c>
      <c r="X18" s="5">
        <v>57.88</v>
      </c>
      <c r="Y18" s="5"/>
      <c r="Z18" s="5"/>
      <c r="AA18" s="5"/>
      <c r="AB18" s="5">
        <v>57.88</v>
      </c>
      <c r="AC18" s="23"/>
      <c r="AD18" s="9"/>
      <c r="AE18" s="13"/>
      <c r="AF18" s="72"/>
      <c r="AG18" s="19"/>
      <c r="AH18" s="5"/>
      <c r="AI18" s="5"/>
      <c r="AJ18" s="5"/>
      <c r="AK18" s="5"/>
      <c r="AL18" s="5"/>
      <c r="AM18" s="23"/>
      <c r="AN18" s="9"/>
      <c r="AO18" s="13"/>
      <c r="AP18" s="72"/>
      <c r="AQ18" s="19"/>
      <c r="AR18" s="5"/>
      <c r="AS18" s="5"/>
      <c r="AT18" s="5"/>
      <c r="AU18" s="5"/>
      <c r="AV18" s="5"/>
      <c r="AW18" s="23"/>
      <c r="AX18" s="9"/>
      <c r="AY18" s="13"/>
      <c r="AZ18" s="72" t="s">
        <v>219</v>
      </c>
      <c r="BA18" s="19">
        <v>0</v>
      </c>
      <c r="BB18" s="5">
        <v>13.384955752212392</v>
      </c>
      <c r="BC18" s="5">
        <v>19.19191919191919</v>
      </c>
      <c r="BD18" s="5">
        <v>11.756373937677052</v>
      </c>
      <c r="BE18" s="5"/>
      <c r="BF18" s="5">
        <v>13.384955752212392</v>
      </c>
      <c r="BG18" s="23"/>
      <c r="BH18" s="9"/>
      <c r="BI18" s="13"/>
      <c r="BJ18" s="79"/>
      <c r="BT18" s="79"/>
      <c r="CD18" s="79"/>
      <c r="CN18" s="79"/>
      <c r="CX18" s="79"/>
      <c r="DH18" s="79"/>
      <c r="DR18" s="79"/>
      <c r="EB18" s="79"/>
      <c r="EL18" s="79"/>
      <c r="EV18" s="79"/>
      <c r="FF18" s="79"/>
      <c r="FP18" s="79"/>
      <c r="FZ18" s="79"/>
      <c r="GJ18" s="79"/>
      <c r="GT18" s="79"/>
      <c r="HD18" s="79"/>
      <c r="HN18" s="79"/>
      <c r="HX18" s="79"/>
    </row>
    <row r="19" spans="1:232" s="1" customFormat="1" x14ac:dyDescent="0.3">
      <c r="A19" s="603"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19"/>
      <c r="AR19" s="5"/>
      <c r="AS19" s="5"/>
      <c r="AT19" s="33"/>
      <c r="AU19" s="5"/>
      <c r="AV19" s="5"/>
      <c r="AW19" s="23"/>
      <c r="AX19" s="9"/>
      <c r="AY19" s="13"/>
      <c r="AZ19" s="72" t="s">
        <v>130</v>
      </c>
      <c r="BA19" s="19">
        <v>0.5</v>
      </c>
      <c r="BB19" s="5">
        <v>5.1991150442477876</v>
      </c>
      <c r="BC19" s="5">
        <v>8.5858585858585847</v>
      </c>
      <c r="BD19" s="33">
        <v>4.2492917847025495</v>
      </c>
      <c r="BE19" s="5"/>
      <c r="BF19" s="5">
        <v>5.1991150442477876</v>
      </c>
      <c r="BG19" s="23"/>
      <c r="BH19" s="9"/>
      <c r="BI19" s="13"/>
      <c r="BJ19" s="79"/>
      <c r="BT19" s="79"/>
      <c r="CD19" s="79"/>
      <c r="CN19" s="79"/>
      <c r="CX19" s="79"/>
      <c r="DH19" s="79"/>
      <c r="DR19" s="79"/>
      <c r="EB19" s="79"/>
      <c r="EL19" s="79"/>
      <c r="EV19" s="79"/>
      <c r="FF19" s="79"/>
      <c r="FP19" s="79"/>
      <c r="FZ19" s="79"/>
      <c r="GJ19" s="79"/>
      <c r="GT19" s="79"/>
      <c r="HD19" s="79"/>
      <c r="HN19" s="79"/>
      <c r="HX19" s="79"/>
    </row>
    <row r="20" spans="1:232" s="1" customFormat="1" x14ac:dyDescent="0.3">
      <c r="A20" s="603"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9"/>
      <c r="BT20" s="79"/>
      <c r="CD20" s="79"/>
      <c r="CN20" s="79"/>
      <c r="CX20" s="79"/>
      <c r="DH20" s="79"/>
      <c r="DR20" s="79"/>
      <c r="EB20" s="79"/>
      <c r="EL20" s="79"/>
      <c r="EV20" s="79"/>
      <c r="FF20" s="79"/>
      <c r="FP20" s="79"/>
      <c r="FZ20" s="79"/>
      <c r="GJ20" s="79"/>
      <c r="GT20" s="79"/>
      <c r="HD20" s="79"/>
      <c r="HN20" s="79"/>
      <c r="HX20" s="79"/>
    </row>
    <row r="21" spans="1:232" s="1" customFormat="1" x14ac:dyDescent="0.3">
      <c r="A21" s="603"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9"/>
      <c r="BT21" s="79"/>
      <c r="CD21" s="79"/>
      <c r="CN21" s="79"/>
      <c r="CX21" s="79"/>
      <c r="DH21" s="79"/>
      <c r="DR21" s="79"/>
      <c r="EB21" s="79"/>
      <c r="EL21" s="79"/>
      <c r="EV21" s="79"/>
      <c r="FF21" s="79"/>
      <c r="FP21" s="79"/>
      <c r="FZ21" s="79"/>
      <c r="GJ21" s="79"/>
      <c r="GT21" s="79"/>
      <c r="HD21" s="79"/>
      <c r="HN21" s="79"/>
      <c r="HX21" s="79"/>
    </row>
    <row r="22" spans="1:232" s="1" customFormat="1" x14ac:dyDescent="0.3">
      <c r="A22" s="603"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9"/>
      <c r="BT22" s="79"/>
      <c r="CD22" s="79"/>
      <c r="CN22" s="79"/>
      <c r="CX22" s="79"/>
      <c r="DH22" s="79"/>
      <c r="DR22" s="79"/>
      <c r="EB22" s="79"/>
      <c r="EL22" s="79"/>
      <c r="EV22" s="79"/>
      <c r="FF22" s="79"/>
      <c r="FP22" s="79"/>
      <c r="FZ22" s="79"/>
      <c r="GJ22" s="79"/>
      <c r="GT22" s="79"/>
      <c r="HD22" s="79"/>
      <c r="HN22" s="79"/>
      <c r="HX22" s="79"/>
    </row>
    <row r="23" spans="1:232" s="1" customFormat="1" x14ac:dyDescent="0.3">
      <c r="A23" s="603"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9"/>
      <c r="BT23" s="79"/>
      <c r="CD23" s="79"/>
      <c r="CN23" s="79"/>
      <c r="CX23" s="79"/>
      <c r="DH23" s="79"/>
      <c r="DR23" s="79"/>
      <c r="EB23" s="79"/>
      <c r="EL23" s="79"/>
      <c r="EV23" s="79"/>
      <c r="FF23" s="79"/>
      <c r="FP23" s="79"/>
      <c r="FZ23" s="79"/>
      <c r="GJ23" s="79"/>
      <c r="GT23" s="79"/>
      <c r="HD23" s="79"/>
      <c r="HN23" s="79"/>
      <c r="HX23" s="79"/>
    </row>
    <row r="24" spans="1:232" s="1" customFormat="1" x14ac:dyDescent="0.3">
      <c r="A24" s="603"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9"/>
      <c r="BT24" s="79"/>
      <c r="CD24" s="79"/>
      <c r="CN24" s="79"/>
      <c r="CX24" s="79"/>
      <c r="DH24" s="79"/>
      <c r="DR24" s="79"/>
      <c r="EB24" s="79"/>
      <c r="EL24" s="79"/>
      <c r="EV24" s="79"/>
      <c r="FF24" s="79"/>
      <c r="FP24" s="79"/>
      <c r="FZ24" s="79"/>
      <c r="GJ24" s="79"/>
      <c r="GT24" s="79"/>
      <c r="HD24" s="79"/>
      <c r="HN24" s="79"/>
      <c r="HX24" s="79"/>
    </row>
    <row r="25" spans="1:232" s="1" customFormat="1" x14ac:dyDescent="0.3">
      <c r="A25" s="603"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9"/>
      <c r="BT25" s="79"/>
      <c r="CD25" s="79"/>
      <c r="CN25" s="79"/>
      <c r="CX25" s="79"/>
      <c r="DH25" s="79"/>
      <c r="DR25" s="79"/>
      <c r="EB25" s="79"/>
      <c r="EL25" s="79"/>
      <c r="EV25" s="79"/>
      <c r="FF25" s="79"/>
      <c r="FP25" s="79"/>
      <c r="FZ25" s="79"/>
      <c r="GJ25" s="79"/>
      <c r="GT25" s="79"/>
      <c r="HD25" s="79"/>
      <c r="HN25" s="79"/>
      <c r="HX25" s="79"/>
    </row>
    <row r="26" spans="1:232" s="1" customFormat="1" x14ac:dyDescent="0.3">
      <c r="A26" s="603"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9"/>
      <c r="BT26" s="79"/>
      <c r="CD26" s="79"/>
      <c r="CN26" s="79"/>
      <c r="CX26" s="79"/>
      <c r="DH26" s="79"/>
      <c r="DR26" s="79"/>
      <c r="EB26" s="79"/>
      <c r="EL26" s="79"/>
      <c r="EV26" s="79"/>
      <c r="FF26" s="79"/>
      <c r="FP26" s="79"/>
      <c r="FZ26" s="79"/>
      <c r="GJ26" s="79"/>
      <c r="GT26" s="79"/>
      <c r="HD26" s="79"/>
      <c r="HN26" s="79"/>
      <c r="HX26" s="79"/>
    </row>
    <row r="27" spans="1:232" s="1" customFormat="1" ht="93" customHeight="1" x14ac:dyDescent="0.3">
      <c r="A27" s="183" t="str">
        <f ca="1">IF(ISBLANK('Data Summary'!A29),"",'Data Summary'!A29)</f>
        <v/>
      </c>
      <c r="B27" s="74" t="str">
        <f>HLOOKUP(Introduction!$G$4,nametranslations,111,FALSE)</f>
        <v>ملحوظات</v>
      </c>
      <c r="C27" s="346" t="s">
        <v>180</v>
      </c>
      <c r="D27" s="346"/>
      <c r="E27" s="346"/>
      <c r="F27" s="346"/>
      <c r="G27" s="346"/>
      <c r="H27" s="346"/>
      <c r="I27" s="347"/>
      <c r="J27" s="9"/>
      <c r="K27" s="13"/>
      <c r="L27" s="74" t="str">
        <f>HLOOKUP(Introduction!$G$4,nametranslations,111,FALSE)</f>
        <v>ملحوظات</v>
      </c>
      <c r="M27" s="348" t="s">
        <v>179</v>
      </c>
      <c r="N27" s="349"/>
      <c r="O27" s="349"/>
      <c r="P27" s="349"/>
      <c r="Q27" s="349"/>
      <c r="R27" s="349"/>
      <c r="S27" s="350"/>
      <c r="T27" s="9"/>
      <c r="U27" s="13"/>
      <c r="V27" s="74" t="str">
        <f>HLOOKUP(Introduction!$G$4,nametranslations,111,FALSE)</f>
        <v>ملحوظات</v>
      </c>
      <c r="W27" s="346" t="s">
        <v>172</v>
      </c>
      <c r="X27" s="346"/>
      <c r="Y27" s="346"/>
      <c r="Z27" s="346"/>
      <c r="AA27" s="346"/>
      <c r="AB27" s="346"/>
      <c r="AC27" s="347"/>
      <c r="AD27" s="9"/>
      <c r="AE27" s="13"/>
      <c r="AF27" s="74" t="str">
        <f>HLOOKUP(Introduction!$G$4,nametranslations,111,FALSE)</f>
        <v>ملحوظات</v>
      </c>
      <c r="AG27" s="346" t="s">
        <v>164</v>
      </c>
      <c r="AH27" s="346"/>
      <c r="AI27" s="346"/>
      <c r="AJ27" s="346"/>
      <c r="AK27" s="346"/>
      <c r="AL27" s="346"/>
      <c r="AM27" s="347"/>
      <c r="AN27" s="9"/>
      <c r="AO27" s="13"/>
      <c r="AP27" s="74" t="str">
        <f>HLOOKUP(Introduction!$G$4,nametranslations,111,FALSE)</f>
        <v>ملحوظات</v>
      </c>
      <c r="AQ27" s="346" t="s">
        <v>181</v>
      </c>
      <c r="AR27" s="346"/>
      <c r="AS27" s="346"/>
      <c r="AT27" s="346"/>
      <c r="AU27" s="346"/>
      <c r="AV27" s="346"/>
      <c r="AW27" s="347"/>
      <c r="AX27" s="9"/>
      <c r="AY27" s="13"/>
      <c r="AZ27" s="74" t="str">
        <f>HLOOKUP(Introduction!$G$4,nametranslations,111,FALSE)</f>
        <v>ملحوظات</v>
      </c>
      <c r="BA27" s="348" t="s">
        <v>226</v>
      </c>
      <c r="BB27" s="349"/>
      <c r="BC27" s="349"/>
      <c r="BD27" s="349"/>
      <c r="BE27" s="349"/>
      <c r="BF27" s="349"/>
      <c r="BG27" s="350"/>
      <c r="BH27" s="9"/>
      <c r="BI27" s="13"/>
      <c r="BJ27" s="79"/>
      <c r="BT27" s="79"/>
      <c r="CD27" s="79"/>
      <c r="CN27" s="79"/>
      <c r="CX27" s="79"/>
      <c r="DH27" s="79"/>
      <c r="DR27" s="79"/>
      <c r="EB27" s="79"/>
      <c r="EL27" s="79"/>
      <c r="EV27" s="79"/>
      <c r="FF27" s="79"/>
      <c r="FP27" s="79"/>
      <c r="FZ27" s="79"/>
      <c r="GJ27" s="79"/>
      <c r="GT27" s="79"/>
      <c r="HD27" s="79"/>
      <c r="HN27" s="79"/>
      <c r="HX27" s="79"/>
    </row>
    <row r="28" spans="1:232" s="1" customFormat="1" ht="15.75" customHeight="1" x14ac:dyDescent="0.3">
      <c r="A28" s="183" t="str">
        <f ca="1">IF(ISBLANK('Data Summary'!A30),"",'Data Summary'!A30)</f>
        <v/>
      </c>
      <c r="B28" s="74"/>
      <c r="C28" s="10" t="str">
        <f>HLOOKUP(Introduction!$G$4,nametranslations,112,FALSE)</f>
        <v>تم استخدام تقدير المنشأة</v>
      </c>
      <c r="D28" s="29" t="s">
        <v>168</v>
      </c>
      <c r="E28" s="29"/>
      <c r="F28" s="29"/>
      <c r="G28" s="29"/>
      <c r="H28" s="29" t="s">
        <v>168</v>
      </c>
      <c r="I28" s="54" t="s">
        <v>168</v>
      </c>
      <c r="J28" s="9"/>
      <c r="K28" s="13"/>
      <c r="L28" s="74"/>
      <c r="M28" s="10" t="str">
        <f>HLOOKUP(Introduction!$G$4,nametranslations,112,FALSE)</f>
        <v>تم استخدام تقدير المنشأة</v>
      </c>
      <c r="N28" s="29" t="s">
        <v>130</v>
      </c>
      <c r="O28" s="29"/>
      <c r="P28" s="29"/>
      <c r="Q28" s="29"/>
      <c r="R28" s="29" t="s">
        <v>130</v>
      </c>
      <c r="S28" s="54" t="s">
        <v>130</v>
      </c>
      <c r="T28" s="9"/>
      <c r="U28" s="13"/>
      <c r="V28" s="74"/>
      <c r="W28" s="10" t="str">
        <f>HLOOKUP(Introduction!$G$4,nametranslations,112,FALSE)</f>
        <v>تم استخدام تقدير المنشأة</v>
      </c>
      <c r="X28" s="29" t="s">
        <v>168</v>
      </c>
      <c r="Y28" s="29" t="s">
        <v>168</v>
      </c>
      <c r="Z28" s="29" t="s">
        <v>168</v>
      </c>
      <c r="AA28" s="29"/>
      <c r="AB28" s="29" t="s">
        <v>168</v>
      </c>
      <c r="AC28" s="54"/>
      <c r="AD28" s="9"/>
      <c r="AE28" s="13"/>
      <c r="AF28" s="74"/>
      <c r="AG28" s="10" t="str">
        <f>HLOOKUP(Introduction!$G$4,nametranslations,112,FALSE)</f>
        <v>تم استخدام تقدير المنشأة</v>
      </c>
      <c r="AH28" s="29"/>
      <c r="AI28" s="29"/>
      <c r="AJ28" s="29"/>
      <c r="AK28" s="29"/>
      <c r="AL28" s="29"/>
      <c r="AM28" s="54"/>
      <c r="AN28" s="9"/>
      <c r="AO28" s="13"/>
      <c r="AP28" s="74"/>
      <c r="AQ28" s="10" t="str">
        <f>HLOOKUP(Introduction!$G$4,nametranslations,112,FALSE)</f>
        <v>تم استخدام تقدير المنشأة</v>
      </c>
      <c r="AR28" s="29" t="s">
        <v>130</v>
      </c>
      <c r="AS28" s="29"/>
      <c r="AT28" s="29"/>
      <c r="AU28" s="29"/>
      <c r="AV28" s="29" t="s">
        <v>130</v>
      </c>
      <c r="AW28" s="54" t="s">
        <v>130</v>
      </c>
      <c r="AX28" s="9"/>
      <c r="AY28" s="13"/>
      <c r="AZ28" s="74"/>
      <c r="BA28" s="10" t="str">
        <f>HLOOKUP(Introduction!$G$4,nametranslations,112,FALSE)</f>
        <v>تم استخدام تقدير المنشأة</v>
      </c>
      <c r="BB28" s="29" t="s">
        <v>168</v>
      </c>
      <c r="BC28" s="29" t="s">
        <v>168</v>
      </c>
      <c r="BD28" s="29" t="s">
        <v>168</v>
      </c>
      <c r="BE28" s="29"/>
      <c r="BF28" s="29" t="s">
        <v>168</v>
      </c>
      <c r="BG28" s="54"/>
      <c r="BH28" s="9"/>
      <c r="BI28" s="13"/>
      <c r="BJ28" s="79"/>
      <c r="BT28" s="79"/>
      <c r="CD28" s="79"/>
      <c r="CN28" s="79"/>
      <c r="CX28" s="79"/>
      <c r="DH28" s="79"/>
      <c r="DR28" s="79"/>
      <c r="EB28" s="79"/>
      <c r="EL28" s="79"/>
      <c r="EV28" s="79"/>
      <c r="FF28" s="79"/>
      <c r="FP28" s="79"/>
      <c r="FZ28" s="79"/>
      <c r="GJ28" s="79"/>
      <c r="GT28" s="79"/>
      <c r="HD28" s="79"/>
      <c r="HN28" s="79"/>
      <c r="HX28" s="79"/>
    </row>
    <row r="29" spans="1:232" s="1" customFormat="1" ht="15" customHeight="1" x14ac:dyDescent="0.3">
      <c r="A29" s="183" t="str">
        <f ca="1">IF(ISBLANK('Data Summary'!A31),"",'Data Summary'!A31)</f>
        <v/>
      </c>
      <c r="B29" s="74"/>
      <c r="C29" s="10" t="str">
        <f>HLOOKUP(Introduction!$G$4,nametranslations,113,FALSE)</f>
        <v>تم استخدام تقدير محسن</v>
      </c>
      <c r="D29" s="29"/>
      <c r="E29" s="29"/>
      <c r="F29" s="29"/>
      <c r="G29" s="29"/>
      <c r="H29" s="29"/>
      <c r="I29" s="54"/>
      <c r="J29" s="9"/>
      <c r="K29" s="13"/>
      <c r="L29" s="74"/>
      <c r="M29" s="10" t="str">
        <f>HLOOKUP(Introduction!$G$4,nametranslations,113,FALSE)</f>
        <v>تم استخدام تقدير محسن</v>
      </c>
      <c r="N29" s="29"/>
      <c r="O29" s="29"/>
      <c r="P29" s="29"/>
      <c r="Q29" s="29"/>
      <c r="R29" s="29"/>
      <c r="S29" s="54"/>
      <c r="T29" s="9"/>
      <c r="U29" s="13"/>
      <c r="V29" s="74"/>
      <c r="W29" s="10" t="str">
        <f>HLOOKUP(Introduction!$G$4,nametranslations,113,FALSE)</f>
        <v>تم استخدام تقدير محسن</v>
      </c>
      <c r="X29" s="29" t="s">
        <v>168</v>
      </c>
      <c r="Y29" s="29"/>
      <c r="Z29" s="29"/>
      <c r="AA29" s="29"/>
      <c r="AB29" s="29" t="s">
        <v>168</v>
      </c>
      <c r="AC29" s="54"/>
      <c r="AD29" s="9"/>
      <c r="AE29" s="13"/>
      <c r="AF29" s="74"/>
      <c r="AG29" s="10" t="str">
        <f>HLOOKUP(Introduction!$G$4,nametranslations,113,FALSE)</f>
        <v>تم استخدام تقدير محسن</v>
      </c>
      <c r="AH29" s="29" t="s">
        <v>130</v>
      </c>
      <c r="AI29" s="29"/>
      <c r="AJ29" s="29"/>
      <c r="AK29" s="29"/>
      <c r="AL29" s="29"/>
      <c r="AM29" s="54"/>
      <c r="AN29" s="9"/>
      <c r="AO29" s="13"/>
      <c r="AP29" s="74"/>
      <c r="AQ29" s="10" t="str">
        <f>HLOOKUP(Introduction!$G$4,nametranslations,113,FALSE)</f>
        <v>تم استخدام تقدير محسن</v>
      </c>
      <c r="AR29" s="29"/>
      <c r="AS29" s="29"/>
      <c r="AT29" s="29"/>
      <c r="AU29" s="29"/>
      <c r="AV29" s="29"/>
      <c r="AW29" s="54"/>
      <c r="AX29" s="9"/>
      <c r="AY29" s="13"/>
      <c r="AZ29" s="74"/>
      <c r="BA29" s="10" t="str">
        <f>HLOOKUP(Introduction!$G$4,nametranslations,113,FALSE)</f>
        <v>تم استخدام تقدير محسن</v>
      </c>
      <c r="BB29" s="29" t="s">
        <v>168</v>
      </c>
      <c r="BC29" s="29" t="s">
        <v>168</v>
      </c>
      <c r="BD29" s="29" t="s">
        <v>168</v>
      </c>
      <c r="BE29" s="29"/>
      <c r="BF29" s="29" t="s">
        <v>168</v>
      </c>
      <c r="BG29" s="54"/>
      <c r="BH29" s="9"/>
      <c r="BI29" s="13"/>
      <c r="BJ29" s="79"/>
      <c r="BT29" s="79"/>
      <c r="CD29" s="79"/>
      <c r="CN29" s="79"/>
      <c r="CX29" s="79"/>
      <c r="DH29" s="79"/>
      <c r="DR29" s="79"/>
      <c r="EB29" s="79"/>
      <c r="EL29" s="79"/>
      <c r="EV29" s="79"/>
      <c r="FF29" s="79"/>
      <c r="FP29" s="79"/>
      <c r="FZ29" s="79"/>
      <c r="GJ29" s="79"/>
      <c r="GT29" s="79"/>
      <c r="HD29" s="79"/>
      <c r="HN29" s="79"/>
      <c r="HX29" s="79"/>
    </row>
    <row r="30" spans="1:232" s="1" customFormat="1" ht="21" customHeight="1" x14ac:dyDescent="0.3">
      <c r="A30" s="183" t="str">
        <f ca="1">IF(ISBLANK('Data Summary'!A32),"",'Data Summary'!A32)</f>
        <v/>
      </c>
      <c r="B30" s="74"/>
      <c r="C30" s="10" t="str">
        <f>HLOOKUP(Introduction!$G$4,nametranslations,122,FALSE)</f>
        <v>استخدام تقدير محسن وقابل للاستخدام</v>
      </c>
      <c r="D30" s="29"/>
      <c r="E30" s="29"/>
      <c r="F30" s="29"/>
      <c r="G30" s="29"/>
      <c r="H30" s="29"/>
      <c r="I30" s="54"/>
      <c r="J30" s="9"/>
      <c r="K30" s="13"/>
      <c r="L30" s="74"/>
      <c r="M30" s="10" t="str">
        <f>HLOOKUP(Introduction!$G$4,nametranslations,122,FALSE)</f>
        <v>استخدام تقدير محسن وقابل للاستخدام</v>
      </c>
      <c r="N30" s="29"/>
      <c r="O30" s="29"/>
      <c r="P30" s="29"/>
      <c r="Q30" s="29"/>
      <c r="R30" s="29"/>
      <c r="S30" s="54"/>
      <c r="T30" s="9"/>
      <c r="U30" s="13"/>
      <c r="V30" s="74"/>
      <c r="W30" s="10" t="str">
        <f>HLOOKUP(Introduction!$G$4,nametranslations,122,FALSE)</f>
        <v>استخدام تقدير محسن وقابل للاستخدام</v>
      </c>
      <c r="X30" s="29"/>
      <c r="Y30" s="29"/>
      <c r="Z30" s="29"/>
      <c r="AA30" s="29"/>
      <c r="AB30" s="29"/>
      <c r="AC30" s="54"/>
      <c r="AD30" s="9"/>
      <c r="AE30" s="13"/>
      <c r="AF30" s="74"/>
      <c r="AG30" s="10" t="str">
        <f>HLOOKUP(Introduction!$G$4,nametranslations,122,FALSE)</f>
        <v>استخدام تقدير محسن وقابل للاستخدام</v>
      </c>
      <c r="AH30" s="29"/>
      <c r="AI30" s="29"/>
      <c r="AJ30" s="29"/>
      <c r="AK30" s="29"/>
      <c r="AL30" s="29"/>
      <c r="AM30" s="54"/>
      <c r="AN30" s="9"/>
      <c r="AO30" s="13"/>
      <c r="AP30" s="74"/>
      <c r="AQ30" s="10" t="str">
        <f>HLOOKUP(Introduction!$G$4,nametranslations,122,FALSE)</f>
        <v>استخدام تقدير محسن وقابل للاستخدام</v>
      </c>
      <c r="AR30" s="29"/>
      <c r="AS30" s="29"/>
      <c r="AT30" s="29"/>
      <c r="AU30" s="29"/>
      <c r="AV30" s="29"/>
      <c r="AW30" s="54"/>
      <c r="AX30" s="9"/>
      <c r="AY30" s="13"/>
      <c r="AZ30" s="74"/>
      <c r="BA30" s="10" t="str">
        <f>HLOOKUP(Introduction!$G$4,nametranslations,122,FALSE)</f>
        <v>استخدام تقدير محسن وقابل للاستخدام</v>
      </c>
      <c r="BB30" s="29"/>
      <c r="BC30" s="29"/>
      <c r="BD30" s="29"/>
      <c r="BE30" s="29"/>
      <c r="BF30" s="29"/>
      <c r="BG30" s="54"/>
      <c r="BH30" s="9"/>
      <c r="BI30" s="13"/>
      <c r="BJ30" s="79"/>
      <c r="BT30" s="79"/>
      <c r="CD30" s="79"/>
      <c r="CN30" s="79"/>
      <c r="CX30" s="79"/>
      <c r="DH30" s="79"/>
      <c r="DR30" s="79"/>
      <c r="EB30" s="79"/>
      <c r="EL30" s="79"/>
      <c r="EV30" s="79"/>
      <c r="FF30" s="79"/>
      <c r="FP30" s="79"/>
      <c r="FZ30" s="79"/>
      <c r="GJ30" s="79"/>
      <c r="GT30" s="79"/>
      <c r="HD30" s="79"/>
      <c r="HN30" s="79"/>
      <c r="HX30" s="79"/>
    </row>
    <row r="31" spans="1:232" ht="21" customHeight="1" x14ac:dyDescent="0.3">
      <c r="A31" s="183" t="str">
        <f ca="1">IF(ISBLANK('Data Summary'!A33),"",'Data Summary'!A33)</f>
        <v/>
      </c>
      <c r="B31" s="74"/>
      <c r="C31" s="10" t="str">
        <f>HLOOKUP(Introduction!$G$4,nametranslations,123,FALSE)</f>
        <v>تم استخدام تقدير أحادي الجنس</v>
      </c>
      <c r="D31" s="29"/>
      <c r="E31" s="29"/>
      <c r="F31" s="29"/>
      <c r="G31" s="29"/>
      <c r="H31" s="29"/>
      <c r="I31" s="54"/>
      <c r="J31" s="9"/>
      <c r="K31" s="13"/>
      <c r="L31" s="74"/>
      <c r="M31" s="10" t="str">
        <f>HLOOKUP(Introduction!$G$4,nametranslations,123,FALSE)</f>
        <v>تم استخدام تقدير أحادي الجنس</v>
      </c>
      <c r="N31" s="29"/>
      <c r="O31" s="29"/>
      <c r="P31" s="29"/>
      <c r="Q31" s="29"/>
      <c r="R31" s="29"/>
      <c r="S31" s="54"/>
      <c r="T31" s="9"/>
      <c r="U31" s="13"/>
      <c r="V31" s="74"/>
      <c r="W31" s="10" t="str">
        <f>HLOOKUP(Introduction!$G$4,nametranslations,123,FALSE)</f>
        <v>تم استخدام تقدير أحادي الجنس</v>
      </c>
      <c r="X31" s="29"/>
      <c r="Y31" s="29"/>
      <c r="Z31" s="29"/>
      <c r="AA31" s="29"/>
      <c r="AB31" s="29"/>
      <c r="AC31" s="54"/>
      <c r="AD31" s="9"/>
      <c r="AE31" s="13"/>
      <c r="AF31" s="74"/>
      <c r="AG31" s="10" t="str">
        <f>HLOOKUP(Introduction!$G$4,nametranslations,123,FALSE)</f>
        <v>تم استخدام تقدير أحادي الجنس</v>
      </c>
      <c r="AH31" s="29"/>
      <c r="AI31" s="29"/>
      <c r="AJ31" s="29"/>
      <c r="AK31" s="29"/>
      <c r="AL31" s="29"/>
      <c r="AM31" s="54"/>
      <c r="AN31" s="9"/>
      <c r="AO31" s="13"/>
      <c r="AP31" s="74"/>
      <c r="AQ31" s="10" t="str">
        <f>HLOOKUP(Introduction!$G$4,nametranslations,123,FALSE)</f>
        <v>تم استخدام تقدير أحادي الجنس</v>
      </c>
      <c r="AR31" s="29"/>
      <c r="AS31" s="29"/>
      <c r="AT31" s="29"/>
      <c r="AU31" s="29"/>
      <c r="AV31" s="29"/>
      <c r="AW31" s="54"/>
      <c r="AX31" s="9"/>
      <c r="AY31" s="13"/>
      <c r="AZ31" s="74"/>
      <c r="BA31" s="10" t="str">
        <f>HLOOKUP(Introduction!$G$4,nametranslations,123,FALSE)</f>
        <v>تم استخدام تقدير أحادي الجنس</v>
      </c>
      <c r="BB31" s="29" t="s">
        <v>168</v>
      </c>
      <c r="BC31" s="29" t="s">
        <v>168</v>
      </c>
      <c r="BD31" s="29" t="s">
        <v>168</v>
      </c>
      <c r="BE31" s="29"/>
      <c r="BF31" s="29" t="s">
        <v>168</v>
      </c>
      <c r="BG31" s="54"/>
      <c r="BH31" s="9"/>
      <c r="BI31" s="13"/>
    </row>
    <row r="32" spans="1:232" ht="16.5" customHeight="1" x14ac:dyDescent="0.3">
      <c r="A32" s="183" t="str">
        <f ca="1">IF(ISBLANK('Data Summary'!A34),"",'Data Summary'!A34)</f>
        <v/>
      </c>
      <c r="B32" s="74"/>
      <c r="C32" s="10" t="str">
        <f>HLOOKUP(Introduction!$G$4,nametranslations,114,FALSE)</f>
        <v>تم استخدام التقدير الأساسي</v>
      </c>
      <c r="D32" s="29"/>
      <c r="E32" s="29"/>
      <c r="F32" s="29"/>
      <c r="G32" s="29"/>
      <c r="H32" s="29"/>
      <c r="I32" s="54"/>
      <c r="J32" s="9"/>
      <c r="K32" s="13"/>
      <c r="L32" s="74"/>
      <c r="M32" s="10" t="str">
        <f>HLOOKUP(Introduction!$G$4,nametranslations,114,FALSE)</f>
        <v>تم استخدام التقدير الأساسي</v>
      </c>
      <c r="N32" s="29"/>
      <c r="O32" s="29"/>
      <c r="P32" s="29"/>
      <c r="Q32" s="29"/>
      <c r="R32" s="29"/>
      <c r="S32" s="54"/>
      <c r="T32" s="9"/>
      <c r="U32" s="13"/>
      <c r="V32" s="74"/>
      <c r="W32" s="10" t="str">
        <f>HLOOKUP(Introduction!$G$4,nametranslations,114,FALSE)</f>
        <v>تم استخدام التقدير الأساسي</v>
      </c>
      <c r="X32" s="29"/>
      <c r="Y32" s="29"/>
      <c r="Z32" s="29"/>
      <c r="AA32" s="29"/>
      <c r="AB32" s="29"/>
      <c r="AC32" s="54"/>
      <c r="AD32" s="9"/>
      <c r="AE32" s="13"/>
      <c r="AF32" s="74"/>
      <c r="AG32" s="10" t="str">
        <f>HLOOKUP(Introduction!$G$4,nametranslations,114,FALSE)</f>
        <v>تم استخدام التقدير الأساسي</v>
      </c>
      <c r="AH32" s="29"/>
      <c r="AI32" s="29"/>
      <c r="AJ32" s="29"/>
      <c r="AK32" s="29"/>
      <c r="AL32" s="29"/>
      <c r="AM32" s="54"/>
      <c r="AN32" s="9"/>
      <c r="AO32" s="13"/>
      <c r="AP32" s="74"/>
      <c r="AQ32" s="10" t="str">
        <f>HLOOKUP(Introduction!$G$4,nametranslations,114,FALSE)</f>
        <v>تم استخدام التقدير الأساسي</v>
      </c>
      <c r="AR32" s="29"/>
      <c r="AS32" s="29"/>
      <c r="AT32" s="29"/>
      <c r="AU32" s="29"/>
      <c r="AV32" s="29"/>
      <c r="AW32" s="54"/>
      <c r="AX32" s="9"/>
      <c r="AY32" s="13"/>
      <c r="AZ32" s="74"/>
      <c r="BA32" s="10" t="str">
        <f>HLOOKUP(Introduction!$G$4,nametranslations,114,FALSE)</f>
        <v>تم استخدام التقدير الأساسي</v>
      </c>
      <c r="BB32" s="29"/>
      <c r="BC32" s="29"/>
      <c r="BD32" s="29"/>
      <c r="BE32" s="29"/>
      <c r="BF32" s="29"/>
      <c r="BG32" s="54"/>
      <c r="BH32" s="9"/>
      <c r="BI32" s="13"/>
    </row>
    <row r="33" spans="1:61" ht="16.5" customHeight="1" x14ac:dyDescent="0.3">
      <c r="A33" s="183" t="str">
        <f ca="1">IF(ISBLANK('Data Summary'!A35),"",'Data Summary'!A35)</f>
        <v/>
      </c>
      <c r="B33" s="75"/>
      <c r="C33" s="10" t="str">
        <f>HLOOKUP(Introduction!$G$4,nametranslations,115,FALSE)</f>
        <v>إجمالي عدد المدارس</v>
      </c>
      <c r="D33" s="37"/>
      <c r="E33" s="37"/>
      <c r="F33" s="37"/>
      <c r="G33" s="38"/>
      <c r="H33" s="39"/>
      <c r="I33" s="40"/>
      <c r="J33" s="9"/>
      <c r="K33" s="13"/>
      <c r="L33" s="75"/>
      <c r="M33" s="10" t="str">
        <f>HLOOKUP(Introduction!$G$4,nametranslations,115,FALSE)</f>
        <v>إجمالي عدد المدارس</v>
      </c>
      <c r="N33" s="37"/>
      <c r="O33" s="8"/>
      <c r="P33" s="8"/>
      <c r="Q33" s="38"/>
      <c r="R33" s="39"/>
      <c r="S33" s="40"/>
      <c r="T33" s="9"/>
      <c r="U33" s="13"/>
      <c r="V33" s="75"/>
      <c r="W33" s="10" t="str">
        <f>HLOOKUP(Introduction!$G$4,nametranslations,115,FALSE)</f>
        <v>إجمالي عدد المدارس</v>
      </c>
      <c r="X33" s="37"/>
      <c r="Y33" s="8"/>
      <c r="Z33" s="8"/>
      <c r="AA33" s="38"/>
      <c r="AB33" s="39">
        <v>2335</v>
      </c>
      <c r="AC33" s="40"/>
      <c r="AD33" s="9"/>
      <c r="AE33" s="13"/>
      <c r="AF33" s="75"/>
      <c r="AG33" s="10" t="str">
        <f>HLOOKUP(Introduction!$G$4,nametranslations,115,FALSE)</f>
        <v>إجمالي عدد المدارس</v>
      </c>
      <c r="AH33" s="37"/>
      <c r="AI33" s="8"/>
      <c r="AJ33" s="8"/>
      <c r="AK33" s="38"/>
      <c r="AL33" s="39"/>
      <c r="AM33" s="40"/>
      <c r="AN33" s="9"/>
      <c r="AO33" s="13"/>
      <c r="AP33" s="75"/>
      <c r="AQ33" s="10" t="str">
        <f>HLOOKUP(Introduction!$G$4,nametranslations,115,FALSE)</f>
        <v>إجمالي عدد المدارس</v>
      </c>
      <c r="AR33" s="37"/>
      <c r="AS33" s="8"/>
      <c r="AT33" s="8"/>
      <c r="AU33" s="38"/>
      <c r="AV33" s="39"/>
      <c r="AW33" s="40"/>
      <c r="AX33" s="9"/>
      <c r="AY33" s="13"/>
      <c r="AZ33" s="75"/>
      <c r="BA33" s="10" t="str">
        <f>HLOOKUP(Introduction!$G$4,nametranslations,115,FALSE)</f>
        <v>إجمالي عدد المدارس</v>
      </c>
      <c r="BB33" s="179">
        <v>16335</v>
      </c>
      <c r="BC33" s="179">
        <v>4545</v>
      </c>
      <c r="BD33" s="179">
        <v>11790</v>
      </c>
      <c r="BE33" s="179" t="s">
        <v>216</v>
      </c>
      <c r="BF33" s="179">
        <v>16335</v>
      </c>
      <c r="BG33" s="180" t="s">
        <v>216</v>
      </c>
      <c r="BH33" s="9"/>
      <c r="BI33" s="13"/>
    </row>
    <row r="34" spans="1:61" ht="16.5" customHeight="1" thickBot="1" x14ac:dyDescent="0.35">
      <c r="A34" s="183" t="str">
        <f ca="1">IF(ISBLANK('Data Summary'!A36),"",'Data Summary'!A36)</f>
        <v/>
      </c>
      <c r="B34" s="76"/>
      <c r="C34" s="25" t="str">
        <f>HLOOKUP(Introduction!$G$4,nametranslations,116,FALSE)</f>
        <v>عدد الذين شملهم الاستطلاع</v>
      </c>
      <c r="D34" s="42"/>
      <c r="E34" s="42"/>
      <c r="F34" s="42"/>
      <c r="G34" s="42"/>
      <c r="H34" s="42"/>
      <c r="I34" s="43"/>
      <c r="J34" s="22"/>
      <c r="K34" s="15"/>
      <c r="L34" s="76"/>
      <c r="M34" s="25" t="str">
        <f>HLOOKUP(Introduction!$G$4,nametranslations,116,FALSE)</f>
        <v>عدد الذين شملهم الاستطلاع</v>
      </c>
      <c r="N34" s="42"/>
      <c r="O34" s="47"/>
      <c r="P34" s="47"/>
      <c r="Q34" s="48"/>
      <c r="R34" s="47"/>
      <c r="S34" s="49"/>
      <c r="T34" s="22"/>
      <c r="U34" s="15"/>
      <c r="V34" s="76"/>
      <c r="W34" s="25" t="str">
        <f>HLOOKUP(Introduction!$G$4,nametranslations,116,FALSE)</f>
        <v>عدد الذين شملهم الاستطلاع</v>
      </c>
      <c r="X34" s="42">
        <v>400</v>
      </c>
      <c r="Y34" s="47"/>
      <c r="Z34" s="47"/>
      <c r="AA34" s="48"/>
      <c r="AB34" s="47">
        <v>400</v>
      </c>
      <c r="AC34" s="49"/>
      <c r="AD34" s="22"/>
      <c r="AE34" s="15"/>
      <c r="AF34" s="76"/>
      <c r="AG34" s="25" t="str">
        <f>HLOOKUP(Introduction!$G$4,nametranslations,116,FALSE)</f>
        <v>عدد الذين شملهم الاستطلاع</v>
      </c>
      <c r="AH34" s="42"/>
      <c r="AI34" s="47"/>
      <c r="AJ34" s="47"/>
      <c r="AK34" s="48"/>
      <c r="AL34" s="47"/>
      <c r="AM34" s="49"/>
      <c r="AN34" s="22"/>
      <c r="AO34" s="15"/>
      <c r="AP34" s="76"/>
      <c r="AQ34" s="25" t="str">
        <f>HLOOKUP(Introduction!$G$4,nametranslations,116,FALSE)</f>
        <v>عدد الذين شملهم الاستطلاع</v>
      </c>
      <c r="AR34" s="42"/>
      <c r="AS34" s="47"/>
      <c r="AT34" s="47"/>
      <c r="AU34" s="48"/>
      <c r="AV34" s="47"/>
      <c r="AW34" s="49"/>
      <c r="AX34" s="22"/>
      <c r="AY34" s="15"/>
      <c r="AZ34" s="76"/>
      <c r="BA34" s="25" t="str">
        <f>HLOOKUP(Introduction!$G$4,nametranslations,116,FALSE)</f>
        <v>عدد الذين شملهم الاستطلاع</v>
      </c>
      <c r="BB34" s="42">
        <v>904</v>
      </c>
      <c r="BC34" s="42">
        <v>198</v>
      </c>
      <c r="BD34" s="42">
        <v>706</v>
      </c>
      <c r="BE34" s="42" t="s">
        <v>216</v>
      </c>
      <c r="BF34" s="42">
        <v>904</v>
      </c>
      <c r="BG34" s="43" t="s">
        <v>216</v>
      </c>
      <c r="BH34" s="22"/>
      <c r="BI34" s="15"/>
    </row>
    <row r="35" spans="1:61" x14ac:dyDescent="0.3">
      <c r="A35" s="183" t="str">
        <f ca="1">IF(ISBLANK('Data Summary'!A37),"",'Data Summary'!A37)</f>
        <v/>
      </c>
    </row>
    <row r="36" spans="1:61" x14ac:dyDescent="0.3">
      <c r="A36" s="183" t="str">
        <f ca="1">IF(ISBLANK('Data Summary'!A38),"",'Data Summary'!A38)</f>
        <v/>
      </c>
    </row>
    <row r="37" spans="1:61" x14ac:dyDescent="0.3">
      <c r="A37" s="183" t="str">
        <f ca="1">IF(ISBLANK('Data Summary'!A39),"",'Data Summary'!A39)</f>
        <v/>
      </c>
    </row>
    <row r="38" spans="1:61" x14ac:dyDescent="0.3">
      <c r="A38" s="183" t="str">
        <f ca="1">IF(ISBLANK('Data Summary'!A40),"",'Data Summary'!A40)</f>
        <v/>
      </c>
    </row>
    <row r="39" spans="1:61" x14ac:dyDescent="0.3">
      <c r="A39" s="183" t="str">
        <f ca="1">IF(ISBLANK('Data Summary'!A41),"",'Data Summary'!A41)</f>
        <v/>
      </c>
    </row>
    <row r="40" spans="1:61" x14ac:dyDescent="0.3">
      <c r="A40" s="183" t="str">
        <f ca="1">IF(ISBLANK('Data Summary'!A42),"",'Data Summary'!A42)</f>
        <v/>
      </c>
    </row>
    <row r="41" spans="1:61" x14ac:dyDescent="0.3">
      <c r="A41" s="183" t="str">
        <f ca="1">IF(ISBLANK('Data Summary'!A43),"",'Data Summary'!A43)</f>
        <v/>
      </c>
    </row>
    <row r="42" spans="1:61" x14ac:dyDescent="0.3">
      <c r="A42" s="183" t="str">
        <f ca="1">IF(ISBLANK('Data Summary'!A44),"",'Data Summary'!A44)</f>
        <v/>
      </c>
    </row>
    <row r="43" spans="1:61" x14ac:dyDescent="0.3">
      <c r="A43" s="183" t="str">
        <f ca="1">IF(ISBLANK('Data Summary'!A45),"",'Data Summary'!A45)</f>
        <v/>
      </c>
    </row>
    <row r="44" spans="1:61" x14ac:dyDescent="0.3">
      <c r="A44" s="183" t="str">
        <f ca="1">IF(ISBLANK('Data Summary'!A46),"",'Data Summary'!A46)</f>
        <v/>
      </c>
    </row>
    <row r="45" spans="1:61" x14ac:dyDescent="0.3">
      <c r="A45" s="183" t="str">
        <f ca="1">IF(ISBLANK('Data Summary'!A47),"",'Data Summary'!A47)</f>
        <v/>
      </c>
    </row>
    <row r="46" spans="1:61" x14ac:dyDescent="0.3">
      <c r="A46" s="183" t="str">
        <f ca="1">IF(ISBLANK('Data Summary'!A48),"",'Data Summary'!A48)</f>
        <v/>
      </c>
    </row>
    <row r="47" spans="1:61" x14ac:dyDescent="0.3">
      <c r="A47" s="183" t="str">
        <f ca="1">IF(ISBLANK('Data Summary'!A49),"",'Data Summary'!A49)</f>
        <v/>
      </c>
    </row>
    <row r="48" spans="1:6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row r="638" spans="1:1" x14ac:dyDescent="0.3">
      <c r="A638" s="181"/>
    </row>
    <row r="639" spans="1:1" x14ac:dyDescent="0.3">
      <c r="A639" s="181"/>
    </row>
    <row r="640" spans="1:1" x14ac:dyDescent="0.3">
      <c r="A640" s="181"/>
    </row>
  </sheetData>
  <mergeCells count="7">
    <mergeCell ref="A2:A3"/>
    <mergeCell ref="BA27:BG27"/>
    <mergeCell ref="C27:I27"/>
    <mergeCell ref="M27:S27"/>
    <mergeCell ref="W27:AC27"/>
    <mergeCell ref="AG27:AM27"/>
    <mergeCell ref="AQ27:AW27"/>
  </mergeCells>
  <hyperlinks>
    <hyperlink ref="A4" location="myrangeS0" display="myrangeS0" xr:uid="{4D90BAC0-83EA-4247-A897-1F4CD7DFC671}"/>
    <hyperlink ref="A5" location="myrangeS1" display="myrangeS1" xr:uid="{C717FADF-18B3-434A-B910-CA15EF6D8FEA}"/>
    <hyperlink ref="A6" location="myrangeS2" display="myrangeS2" xr:uid="{1886DA21-8074-451D-A0F4-D3C7067C7709}"/>
    <hyperlink ref="A7" location="myrangeS3" display="myrangeS3" xr:uid="{87768CB4-FDF2-4BF0-9A4C-5BE85D681D16}"/>
    <hyperlink ref="A8" location="myrangeS4" display="myrangeS4" xr:uid="{6FBE5E21-A3ED-4B97-B9E6-143520C25F25}"/>
    <hyperlink ref="A9" location="myrangeS5" display="myrangeS5" xr:uid="{799D8583-EA6B-40E0-9886-184E01458E74}"/>
    <hyperlink ref="A10" location="myrangeS6" display="myrangeS6" xr:uid="{75CFAE58-5577-4E2C-88CF-31DEE2DDDE6C}"/>
    <hyperlink ref="A11" location="myrangeS7" display="myrangeS7" xr:uid="{2F2BA1C6-9D69-48A0-81E3-7FED8747AC1A}"/>
    <hyperlink ref="A12" location="myrangeS8" display="myrangeS8" xr:uid="{4B494C1E-413C-4C25-885E-0D15854DBC51}"/>
    <hyperlink ref="A13" location="myrangeS9" display="myrangeS9" xr:uid="{29817154-CA8A-4FDD-A8A8-B467B39B1C20}"/>
    <hyperlink ref="A14" location="myrangeS10" display="myrangeS10" xr:uid="{9300B84D-E5D4-4803-B780-76CF675077EA}"/>
    <hyperlink ref="A15" location="myrangeS11" display="myrangeS11" xr:uid="{CADD3BBA-B277-4601-BF54-65E2D7840593}"/>
    <hyperlink ref="A16" location="myrangeS12" display="myrangeS12" xr:uid="{E6387CE3-6C09-4002-A454-7F15B29F0CD8}"/>
    <hyperlink ref="A17" location="myrangeS13" display="myrangeS13" xr:uid="{3CF501CA-E4E3-4DD0-88BD-940BF6E4AAB0}"/>
    <hyperlink ref="A18" location="myrangeS14" display="myrangeS14" xr:uid="{4610CC41-4D43-4570-9E46-640C785874D1}"/>
    <hyperlink ref="A19" location="myrangeS15" display="myrangeS15" xr:uid="{BC3BE1D2-4F64-4FFE-BB28-2CE85C7EB8C4}"/>
    <hyperlink ref="A20" location="myrangeS16" display="myrangeS16" xr:uid="{C959D9AA-F25D-4DA6-A2BA-E7B63E95CB59}"/>
    <hyperlink ref="A21" location="myrangeS17" display="myrangeS17" xr:uid="{9C516093-7ADE-4449-925C-811C0A60BBFB}"/>
    <hyperlink ref="A22" location="myrangeS18" display="myrangeS18" xr:uid="{4FE61F45-F1A5-4F9E-B4E5-CEA7D3C5DEDE}"/>
    <hyperlink ref="A23" location="myrangeS19" display="myrangeS19" xr:uid="{65D5A461-1881-41AB-BC74-948F71B3835B}"/>
    <hyperlink ref="A24" location="myrangeS20" display="myrangeS20" xr:uid="{72102164-6A8E-4B58-99B6-4FA697F6AB2F}"/>
    <hyperlink ref="A25" location="myrangeS21" display="myrangeS21" xr:uid="{A87CAF36-84A6-4B2A-85F0-6389D059E900}"/>
    <hyperlink ref="A26" location="myrangeS22" display="myrangeS22" xr:uid="{24D2470C-CD79-4D9A-BFB9-F755E46B528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7" customWidth="1"/>
    <col min="3" max="3" width="29.69921875" customWidth="1"/>
    <col min="4" max="9" width="7.796875" customWidth="1"/>
    <col min="10" max="11" width="1.09765625" customWidth="1"/>
    <col min="12" max="12" width="24.59765625" style="77" customWidth="1"/>
    <col min="13" max="13" width="29.69921875" customWidth="1"/>
    <col min="14" max="19" width="7.796875" customWidth="1"/>
    <col min="20" max="21" width="1.09765625" customWidth="1"/>
    <col min="22" max="22" width="24.59765625" style="77" customWidth="1"/>
    <col min="23" max="23" width="29.69921875" customWidth="1"/>
    <col min="24" max="29" width="7.796875" customWidth="1"/>
    <col min="30" max="31" width="1.09765625" customWidth="1"/>
    <col min="32" max="32" width="24.59765625" style="77" customWidth="1"/>
    <col min="33" max="33" width="29.69921875" customWidth="1"/>
    <col min="34" max="39" width="7.796875" customWidth="1"/>
    <col min="40" max="41" width="1.09765625" customWidth="1"/>
    <col min="42" max="42" width="24.59765625" style="77" customWidth="1"/>
    <col min="43" max="43" width="29.69921875" customWidth="1"/>
    <col min="44" max="49" width="7.796875" customWidth="1"/>
    <col min="50" max="51" width="1.09765625" customWidth="1"/>
    <col min="52" max="52" width="24.59765625" style="77" customWidth="1"/>
    <col min="53" max="53" width="29.69921875" style="77" customWidth="1"/>
    <col min="54" max="59" width="7.796875" customWidth="1"/>
    <col min="60" max="61" width="1.09765625" customWidth="1"/>
    <col min="62" max="62" width="24.59765625" style="77" customWidth="1"/>
    <col min="63" max="63" width="29.69921875" customWidth="1"/>
    <col min="64" max="69" width="7.796875" customWidth="1"/>
    <col min="70" max="71" width="1.09765625" customWidth="1"/>
    <col min="72" max="72" width="24.59765625" style="77" customWidth="1"/>
    <col min="73" max="73" width="29.69921875" customWidth="1"/>
    <col min="74" max="79" width="7.796875" customWidth="1"/>
    <col min="80" max="81" width="1.09765625" customWidth="1"/>
    <col min="82" max="82" width="24.59765625" style="77" customWidth="1"/>
    <col min="83" max="83" width="29.69921875" customWidth="1"/>
    <col min="84" max="89" width="7.796875" customWidth="1"/>
    <col min="90" max="91" width="1.09765625" customWidth="1"/>
    <col min="92" max="92" width="24.59765625" style="77" customWidth="1"/>
    <col min="93" max="93" width="29.69921875" customWidth="1"/>
    <col min="94" max="99" width="7.796875" customWidth="1"/>
    <col min="100" max="101" width="1.09765625" customWidth="1"/>
    <col min="102" max="102" width="24.59765625" style="77" customWidth="1"/>
    <col min="103" max="103" width="29.69921875" customWidth="1"/>
    <col min="104" max="109" width="7.796875" customWidth="1"/>
    <col min="110" max="111" width="1.09765625" customWidth="1"/>
    <col min="112" max="112" width="24.59765625" style="77" customWidth="1"/>
    <col min="113" max="113" width="29.69921875" customWidth="1"/>
    <col min="114" max="119" width="7.796875" customWidth="1"/>
    <col min="120" max="121" width="1.09765625" customWidth="1"/>
    <col min="122" max="122" width="24.59765625" style="77" customWidth="1"/>
    <col min="123" max="123" width="29.69921875" customWidth="1"/>
    <col min="124" max="129" width="7.796875" customWidth="1"/>
    <col min="130" max="131" width="1.09765625" customWidth="1"/>
    <col min="132" max="132" width="24.59765625" style="77" customWidth="1"/>
    <col min="133" max="133" width="29.69921875" customWidth="1"/>
    <col min="134" max="139" width="7.796875" customWidth="1"/>
    <col min="140" max="141" width="1.09765625" customWidth="1"/>
    <col min="142" max="142" width="24.59765625" style="77" customWidth="1"/>
    <col min="143" max="143" width="29.69921875" customWidth="1"/>
    <col min="144" max="149" width="7.796875" customWidth="1"/>
    <col min="150" max="151" width="1.09765625" customWidth="1"/>
    <col min="152" max="152" width="24.59765625" style="77" customWidth="1"/>
    <col min="153" max="153" width="29.69921875" customWidth="1"/>
    <col min="154" max="159" width="7.796875" customWidth="1"/>
    <col min="160" max="161" width="1.09765625" customWidth="1"/>
    <col min="162" max="162" width="24.59765625" style="77" customWidth="1"/>
    <col min="163" max="163" width="29.69921875" customWidth="1"/>
    <col min="164" max="169" width="7.796875" customWidth="1"/>
    <col min="170" max="171" width="1.09765625" customWidth="1"/>
    <col min="172" max="172" width="24.59765625" style="77" customWidth="1"/>
    <col min="173" max="173" width="29.69921875" customWidth="1"/>
    <col min="174" max="179" width="7.796875" customWidth="1"/>
    <col min="180" max="181" width="1.09765625" customWidth="1"/>
    <col min="182" max="182" width="24.59765625" style="77" customWidth="1"/>
    <col min="183" max="183" width="29.69921875" customWidth="1"/>
    <col min="184" max="189" width="7.796875" customWidth="1"/>
    <col min="190" max="191" width="1.09765625" customWidth="1"/>
    <col min="192" max="192" width="24.59765625" style="77" customWidth="1"/>
    <col min="193" max="193" width="29.69921875" customWidth="1"/>
    <col min="194" max="199" width="7.796875" customWidth="1"/>
    <col min="200" max="201" width="1.09765625" customWidth="1"/>
    <col min="202" max="202" width="24.59765625" style="77" customWidth="1"/>
    <col min="203" max="203" width="29.69921875" customWidth="1"/>
    <col min="204" max="209" width="7.796875" customWidth="1"/>
    <col min="210" max="211" width="1.09765625" customWidth="1"/>
    <col min="212" max="212" width="24.59765625" style="77" customWidth="1"/>
    <col min="213" max="213" width="29.69921875" customWidth="1"/>
    <col min="214" max="219" width="7.796875" customWidth="1"/>
    <col min="220" max="221" width="1.09765625" customWidth="1"/>
    <col min="222" max="222" width="24.59765625" style="77" customWidth="1"/>
    <col min="223" max="223" width="29.69921875" customWidth="1"/>
    <col min="224" max="229" width="7.796875" customWidth="1"/>
    <col min="230" max="231" width="1.09765625" customWidth="1"/>
    <col min="232" max="232" width="24.59765625" style="77" customWidth="1"/>
    <col min="233" max="233" width="29.69921875" customWidth="1"/>
    <col min="234" max="239" width="7.796875" customWidth="1"/>
    <col min="240" max="241" width="1.09765625" customWidth="1"/>
  </cols>
  <sheetData>
    <row r="1" spans="1:232" s="151" customFormat="1" ht="30" customHeight="1" x14ac:dyDescent="0.3">
      <c r="B1" s="607" t="str">
        <f>HLOOKUP(Introduction!$G$4,nametranslations,124,FALSE)</f>
        <v>النظافة في المدارس</v>
      </c>
      <c r="C1" s="187" t="s">
        <v>187</v>
      </c>
      <c r="D1" s="157" t="str">
        <f>+Introduction!$C$7</f>
        <v>السودان</v>
      </c>
      <c r="E1" s="157"/>
      <c r="F1" s="157"/>
      <c r="G1" s="157"/>
      <c r="H1" s="157"/>
      <c r="I1" s="166"/>
      <c r="J1" s="149"/>
      <c r="K1" s="149"/>
      <c r="L1" s="607" t="str">
        <f>HLOOKUP(Introduction!$G$4,nametranslations,124,FALSE)</f>
        <v>النظافة في المدارس</v>
      </c>
      <c r="M1" s="187" t="s">
        <v>188</v>
      </c>
      <c r="N1" s="157" t="str">
        <f>+Introduction!$C$7</f>
        <v>السودان</v>
      </c>
      <c r="O1" s="157"/>
      <c r="P1" s="157"/>
      <c r="Q1" s="157"/>
      <c r="R1" s="157"/>
      <c r="S1" s="166"/>
      <c r="T1" s="149"/>
      <c r="U1" s="149"/>
      <c r="V1" s="607" t="str">
        <f>HLOOKUP(Introduction!$G$4,nametranslations,124,FALSE)</f>
        <v>النظافة في المدارس</v>
      </c>
      <c r="W1" s="187" t="s">
        <v>188</v>
      </c>
      <c r="X1" s="157" t="str">
        <f>+Introduction!$C$7</f>
        <v>السودان</v>
      </c>
      <c r="Y1" s="157"/>
      <c r="Z1" s="157"/>
      <c r="AA1" s="157"/>
      <c r="AB1" s="157"/>
      <c r="AC1" s="166"/>
      <c r="AD1" s="149"/>
      <c r="AE1" s="149"/>
      <c r="AF1" s="607" t="str">
        <f>HLOOKUP(Introduction!$G$4,nametranslations,124,FALSE)</f>
        <v>النظافة في المدارس</v>
      </c>
      <c r="AG1" s="187" t="s">
        <v>189</v>
      </c>
      <c r="AH1" s="157" t="str">
        <f>+Introduction!$C$7</f>
        <v>السودان</v>
      </c>
      <c r="AI1" s="157"/>
      <c r="AJ1" s="157"/>
      <c r="AK1" s="157"/>
      <c r="AL1" s="157"/>
      <c r="AM1" s="166"/>
      <c r="AN1" s="149"/>
      <c r="AO1" s="149"/>
      <c r="AP1" s="607" t="str">
        <f>HLOOKUP(Introduction!$G$4,nametranslations,124,FALSE)</f>
        <v>النظافة في المدارس</v>
      </c>
      <c r="AQ1" s="187" t="s">
        <v>189</v>
      </c>
      <c r="AR1" s="157" t="str">
        <f>+Introduction!$C$7</f>
        <v>السودان</v>
      </c>
      <c r="AS1" s="157"/>
      <c r="AT1" s="157"/>
      <c r="AU1" s="157"/>
      <c r="AV1" s="157"/>
      <c r="AW1" s="166"/>
      <c r="AX1" s="149"/>
      <c r="AY1" s="149"/>
      <c r="AZ1" s="607" t="str">
        <f>HLOOKUP(Introduction!$G$4,nametranslations,124,FALSE)</f>
        <v>النظافة في المدارس</v>
      </c>
      <c r="BA1" s="187">
        <v>2020</v>
      </c>
      <c r="BB1" s="157" t="str">
        <f>+Introduction!$C$7</f>
        <v>السودان</v>
      </c>
      <c r="BC1" s="157"/>
      <c r="BD1" s="157"/>
      <c r="BE1" s="157"/>
      <c r="BF1" s="157"/>
      <c r="BG1" s="166"/>
      <c r="BH1" s="149"/>
      <c r="BI1" s="149"/>
    </row>
    <row r="2" spans="1:232" s="151" customFormat="1" ht="30" customHeight="1" x14ac:dyDescent="0.3">
      <c r="A2" s="345" t="s">
        <v>259</v>
      </c>
      <c r="B2" s="158" t="s">
        <v>182</v>
      </c>
      <c r="C2" s="147" t="s">
        <v>139</v>
      </c>
      <c r="D2" s="147" t="s">
        <v>128</v>
      </c>
      <c r="E2" s="159"/>
      <c r="F2" s="159"/>
      <c r="G2" s="159"/>
      <c r="H2" s="159"/>
      <c r="I2" s="167"/>
      <c r="J2" s="152" t="s">
        <v>190</v>
      </c>
      <c r="K2" s="152"/>
      <c r="L2" s="158" t="s">
        <v>183</v>
      </c>
      <c r="M2" s="147" t="s">
        <v>139</v>
      </c>
      <c r="N2" s="147" t="s">
        <v>128</v>
      </c>
      <c r="O2" s="159"/>
      <c r="P2" s="159"/>
      <c r="Q2" s="159"/>
      <c r="R2" s="159"/>
      <c r="S2" s="167"/>
      <c r="T2" s="152" t="s">
        <v>190</v>
      </c>
      <c r="U2" s="152"/>
      <c r="V2" s="158" t="s">
        <v>184</v>
      </c>
      <c r="W2" s="147" t="s">
        <v>170</v>
      </c>
      <c r="X2" s="147" t="s">
        <v>169</v>
      </c>
      <c r="Y2" s="159"/>
      <c r="Z2" s="159"/>
      <c r="AA2" s="159"/>
      <c r="AB2" s="159"/>
      <c r="AC2" s="167"/>
      <c r="AD2" s="152" t="s">
        <v>190</v>
      </c>
      <c r="AE2" s="152"/>
      <c r="AF2" s="158" t="s">
        <v>185</v>
      </c>
      <c r="AG2" s="147" t="s">
        <v>140</v>
      </c>
      <c r="AH2" s="147" t="s">
        <v>134</v>
      </c>
      <c r="AI2" s="159"/>
      <c r="AJ2" s="159"/>
      <c r="AK2" s="159"/>
      <c r="AL2" s="159"/>
      <c r="AM2" s="167"/>
      <c r="AN2" s="152" t="s">
        <v>190</v>
      </c>
      <c r="AO2" s="152"/>
      <c r="AP2" s="158" t="s">
        <v>186</v>
      </c>
      <c r="AQ2" s="147" t="s">
        <v>139</v>
      </c>
      <c r="AR2" s="147" t="s">
        <v>128</v>
      </c>
      <c r="AS2" s="159"/>
      <c r="AT2" s="159"/>
      <c r="AU2" s="159"/>
      <c r="AV2" s="159"/>
      <c r="AW2" s="167"/>
      <c r="AX2" s="152" t="s">
        <v>190</v>
      </c>
      <c r="AY2" s="152"/>
      <c r="AZ2" s="158" t="s">
        <v>204</v>
      </c>
      <c r="BA2" s="147" t="s">
        <v>224</v>
      </c>
      <c r="BB2" s="147" t="s">
        <v>205</v>
      </c>
      <c r="BC2" s="159"/>
      <c r="BD2" s="159"/>
      <c r="BE2" s="159"/>
      <c r="BF2" s="159"/>
      <c r="BG2" s="167"/>
      <c r="BH2" s="152" t="s">
        <v>190</v>
      </c>
      <c r="BI2" s="152"/>
    </row>
    <row r="3" spans="1:232" s="129" customFormat="1" ht="18" customHeight="1" x14ac:dyDescent="0.3">
      <c r="A3" s="345"/>
      <c r="B3" s="175" t="str">
        <f>HLOOKUP(Introduction!$G$4,nametranslations,152,FALSE)</f>
        <v>تعريف</v>
      </c>
      <c r="C3" s="176" t="str">
        <f>HLOOKUP(Introduction!$G$4,nametranslations,102,FALSE)</f>
        <v>تقديرات (٪)</v>
      </c>
      <c r="D3" s="177" t="str">
        <f>HLOOKUP(Introduction!$G$4,nametranslations,24,FALSE)</f>
        <v>المجموع</v>
      </c>
      <c r="E3" s="177" t="str">
        <f>HLOOKUP(Introduction!$G$4,nametranslations,26,FALSE)</f>
        <v>الحضاري</v>
      </c>
      <c r="F3" s="177" t="str">
        <f>HLOOKUP(Introduction!$G$4,nametranslations,25,FALSE)</f>
        <v>ريفي</v>
      </c>
      <c r="G3" s="177" t="str">
        <f>HLOOKUP(Introduction!$G$4,nametranslations,27,FALSE)</f>
        <v>المرحلة الابتدائية</v>
      </c>
      <c r="H3" s="177" t="str">
        <f>HLOOKUP(Introduction!$G$4,nametranslations,28,FALSE)</f>
        <v>خبرات</v>
      </c>
      <c r="I3" s="178" t="str">
        <f>HLOOKUP(Introduction!$G$4,nametranslations,29,FALSE)</f>
        <v>ثانوي</v>
      </c>
      <c r="J3" s="127"/>
      <c r="K3" s="127"/>
      <c r="L3" s="175" t="str">
        <f>HLOOKUP(Introduction!$G$4,nametranslations,152,FALSE)</f>
        <v>تعريف</v>
      </c>
      <c r="M3" s="176" t="str">
        <f>HLOOKUP(Introduction!$G$4,nametranslations,102,FALSE)</f>
        <v>تقديرات (٪)</v>
      </c>
      <c r="N3" s="177" t="str">
        <f>HLOOKUP(Introduction!$G$4,nametranslations,24,FALSE)</f>
        <v>المجموع</v>
      </c>
      <c r="O3" s="177" t="str">
        <f>HLOOKUP(Introduction!$G$4,nametranslations,26,FALSE)</f>
        <v>الحضاري</v>
      </c>
      <c r="P3" s="177" t="str">
        <f>HLOOKUP(Introduction!$G$4,nametranslations,25,FALSE)</f>
        <v>ريفي</v>
      </c>
      <c r="Q3" s="177" t="str">
        <f>HLOOKUP(Introduction!$G$4,nametranslations,27,FALSE)</f>
        <v>المرحلة الابتدائية</v>
      </c>
      <c r="R3" s="177" t="str">
        <f>HLOOKUP(Introduction!$G$4,nametranslations,28,FALSE)</f>
        <v>خبرات</v>
      </c>
      <c r="S3" s="178" t="str">
        <f>HLOOKUP(Introduction!$G$4,nametranslations,29,FALSE)</f>
        <v>ثانوي</v>
      </c>
      <c r="T3" s="127"/>
      <c r="U3" s="127"/>
      <c r="V3" s="175" t="str">
        <f>HLOOKUP(Introduction!$G$4,nametranslations,152,FALSE)</f>
        <v>تعريف</v>
      </c>
      <c r="W3" s="176" t="str">
        <f>HLOOKUP(Introduction!$G$4,nametranslations,102,FALSE)</f>
        <v>تقديرات (٪)</v>
      </c>
      <c r="X3" s="177" t="str">
        <f>HLOOKUP(Introduction!$G$4,nametranslations,24,FALSE)</f>
        <v>المجموع</v>
      </c>
      <c r="Y3" s="177" t="str">
        <f>HLOOKUP(Introduction!$G$4,nametranslations,26,FALSE)</f>
        <v>الحضاري</v>
      </c>
      <c r="Z3" s="177" t="str">
        <f>HLOOKUP(Introduction!$G$4,nametranslations,25,FALSE)</f>
        <v>ريفي</v>
      </c>
      <c r="AA3" s="177" t="str">
        <f>HLOOKUP(Introduction!$G$4,nametranslations,27,FALSE)</f>
        <v>المرحلة الابتدائية</v>
      </c>
      <c r="AB3" s="177" t="str">
        <f>HLOOKUP(Introduction!$G$4,nametranslations,28,FALSE)</f>
        <v>خبرات</v>
      </c>
      <c r="AC3" s="178" t="str">
        <f>HLOOKUP(Introduction!$G$4,nametranslations,29,FALSE)</f>
        <v>ثانوي</v>
      </c>
      <c r="AD3" s="127"/>
      <c r="AE3" s="127"/>
      <c r="AF3" s="175" t="str">
        <f>HLOOKUP(Introduction!$G$4,nametranslations,152,FALSE)</f>
        <v>تعريف</v>
      </c>
      <c r="AG3" s="176" t="str">
        <f>HLOOKUP(Introduction!$G$4,nametranslations,102,FALSE)</f>
        <v>تقديرات (٪)</v>
      </c>
      <c r="AH3" s="177" t="str">
        <f>HLOOKUP(Introduction!$G$4,nametranslations,24,FALSE)</f>
        <v>المجموع</v>
      </c>
      <c r="AI3" s="177" t="str">
        <f>HLOOKUP(Introduction!$G$4,nametranslations,26,FALSE)</f>
        <v>الحضاري</v>
      </c>
      <c r="AJ3" s="177" t="str">
        <f>HLOOKUP(Introduction!$G$4,nametranslations,25,FALSE)</f>
        <v>ريفي</v>
      </c>
      <c r="AK3" s="177" t="str">
        <f>HLOOKUP(Introduction!$G$4,nametranslations,27,FALSE)</f>
        <v>المرحلة الابتدائية</v>
      </c>
      <c r="AL3" s="177" t="str">
        <f>HLOOKUP(Introduction!$G$4,nametranslations,28,FALSE)</f>
        <v>خبرات</v>
      </c>
      <c r="AM3" s="178" t="str">
        <f>HLOOKUP(Introduction!$G$4,nametranslations,29,FALSE)</f>
        <v>ثانوي</v>
      </c>
      <c r="AN3" s="127"/>
      <c r="AO3" s="127"/>
      <c r="AP3" s="175" t="str">
        <f>HLOOKUP(Introduction!$G$4,nametranslations,152,FALSE)</f>
        <v>تعريف</v>
      </c>
      <c r="AQ3" s="176" t="str">
        <f>HLOOKUP(Introduction!$G$4,nametranslations,102,FALSE)</f>
        <v>تقديرات (٪)</v>
      </c>
      <c r="AR3" s="177" t="str">
        <f>HLOOKUP(Introduction!$G$4,nametranslations,24,FALSE)</f>
        <v>المجموع</v>
      </c>
      <c r="AS3" s="177" t="str">
        <f>HLOOKUP(Introduction!$G$4,nametranslations,26,FALSE)</f>
        <v>الحضاري</v>
      </c>
      <c r="AT3" s="177" t="str">
        <f>HLOOKUP(Introduction!$G$4,nametranslations,25,FALSE)</f>
        <v>ريفي</v>
      </c>
      <c r="AU3" s="177" t="str">
        <f>HLOOKUP(Introduction!$G$4,nametranslations,27,FALSE)</f>
        <v>المرحلة الابتدائية</v>
      </c>
      <c r="AV3" s="177" t="str">
        <f>HLOOKUP(Introduction!$G$4,nametranslations,28,FALSE)</f>
        <v>خبرات</v>
      </c>
      <c r="AW3" s="178" t="str">
        <f>HLOOKUP(Introduction!$G$4,nametranslations,29,FALSE)</f>
        <v>ثانوي</v>
      </c>
      <c r="AX3" s="127"/>
      <c r="AY3" s="127"/>
      <c r="AZ3" s="175" t="str">
        <f>HLOOKUP(Introduction!$G$4,nametranslations,152,FALSE)</f>
        <v>تعريف</v>
      </c>
      <c r="BA3" s="176" t="str">
        <f>HLOOKUP(Introduction!$G$4,nametranslations,102,FALSE)</f>
        <v>تقديرات (٪)</v>
      </c>
      <c r="BB3" s="177" t="str">
        <f>HLOOKUP(Introduction!$G$4,nametranslations,24,FALSE)</f>
        <v>المجموع</v>
      </c>
      <c r="BC3" s="177" t="str">
        <f>HLOOKUP(Introduction!$G$4,nametranslations,26,FALSE)</f>
        <v>الحضاري</v>
      </c>
      <c r="BD3" s="177" t="str">
        <f>HLOOKUP(Introduction!$G$4,nametranslations,25,FALSE)</f>
        <v>ريفي</v>
      </c>
      <c r="BE3" s="177" t="str">
        <f>HLOOKUP(Introduction!$G$4,nametranslations,27,FALSE)</f>
        <v>المرحلة الابتدائية</v>
      </c>
      <c r="BF3" s="177" t="str">
        <f>HLOOKUP(Introduction!$G$4,nametranslations,28,FALSE)</f>
        <v>خبرات</v>
      </c>
      <c r="BG3" s="178" t="str">
        <f>HLOOKUP(Introduction!$G$4,nametranslations,29,FALSE)</f>
        <v>ثانوي</v>
      </c>
      <c r="BH3" s="127"/>
      <c r="BI3" s="127"/>
      <c r="BJ3" s="128"/>
      <c r="BT3" s="128"/>
      <c r="CD3" s="128"/>
      <c r="CN3" s="128"/>
      <c r="CX3" s="128"/>
      <c r="DH3" s="128"/>
      <c r="DR3" s="128"/>
      <c r="EB3" s="128"/>
      <c r="EL3" s="128"/>
      <c r="EV3" s="128"/>
      <c r="FF3" s="128"/>
      <c r="FP3" s="128"/>
      <c r="FZ3" s="128"/>
      <c r="GJ3" s="128"/>
      <c r="GT3" s="128"/>
      <c r="HD3" s="128"/>
      <c r="HN3" s="128"/>
      <c r="HX3" s="128"/>
    </row>
    <row r="4" spans="1:232" s="2" customFormat="1" x14ac:dyDescent="0.3">
      <c r="A4" s="632" t="str">
        <f>IF(ISBLANK('Data Summary'!A6),"",'Data Summary'!A6)</f>
        <v>SDN_2012_UIS</v>
      </c>
      <c r="B4" s="70"/>
      <c r="C4" s="50" t="str">
        <f>HLOOKUP(Introduction!$G$4,nametranslations,118,FALSE)</f>
        <v>لا مرفق</v>
      </c>
      <c r="D4" s="5"/>
      <c r="E4" s="5"/>
      <c r="F4" s="5"/>
      <c r="G4" s="5"/>
      <c r="H4" s="5"/>
      <c r="I4" s="23"/>
      <c r="J4" s="21"/>
      <c r="K4" s="21"/>
      <c r="L4" s="80"/>
      <c r="M4" s="50" t="str">
        <f>HLOOKUP(Introduction!$G$4,nametranslations,118,FALSE)</f>
        <v>لا مرفق</v>
      </c>
      <c r="N4" s="5"/>
      <c r="O4" s="5"/>
      <c r="P4" s="5"/>
      <c r="Q4" s="5"/>
      <c r="R4" s="5"/>
      <c r="S4" s="23"/>
      <c r="T4" s="21"/>
      <c r="U4" s="21"/>
      <c r="V4" s="80"/>
      <c r="W4" s="50" t="str">
        <f>HLOOKUP(Introduction!$G$4,nametranslations,118,FALSE)</f>
        <v>لا مرفق</v>
      </c>
      <c r="X4" s="5"/>
      <c r="Y4" s="5"/>
      <c r="Z4" s="5"/>
      <c r="AA4" s="5"/>
      <c r="AB4" s="5"/>
      <c r="AC4" s="23"/>
      <c r="AD4" s="21"/>
      <c r="AE4" s="21"/>
      <c r="AF4" s="80"/>
      <c r="AG4" s="50" t="str">
        <f>HLOOKUP(Introduction!$G$4,nametranslations,118,FALSE)</f>
        <v>لا مرفق</v>
      </c>
      <c r="AH4" s="5"/>
      <c r="AI4" s="5"/>
      <c r="AJ4" s="5"/>
      <c r="AK4" s="5"/>
      <c r="AL4" s="5"/>
      <c r="AM4" s="23"/>
      <c r="AN4" s="21"/>
      <c r="AO4" s="21"/>
      <c r="AP4" s="70"/>
      <c r="AQ4" s="50" t="str">
        <f>HLOOKUP(Introduction!$G$4,nametranslations,118,FALSE)</f>
        <v>لا مرفق</v>
      </c>
      <c r="AR4" s="5"/>
      <c r="AS4" s="5"/>
      <c r="AT4" s="5"/>
      <c r="AU4" s="5"/>
      <c r="AV4" s="5"/>
      <c r="AW4" s="23"/>
      <c r="AX4" s="21"/>
      <c r="AY4" s="21"/>
      <c r="AZ4" s="70"/>
      <c r="BA4" s="50" t="str">
        <f>HLOOKUP(Introduction!$G$4,nametranslations,118,FALSE)</f>
        <v>لا مرفق</v>
      </c>
      <c r="BB4" s="5">
        <v>55.342136854741895</v>
      </c>
      <c r="BC4" s="5">
        <v>47.340425531914896</v>
      </c>
      <c r="BD4" s="5">
        <v>57.674418604651159</v>
      </c>
      <c r="BE4" s="5"/>
      <c r="BF4" s="5">
        <v>55.342136854741895</v>
      </c>
      <c r="BG4" s="23"/>
      <c r="BH4" s="21"/>
      <c r="BI4" s="21"/>
      <c r="BJ4" s="78"/>
      <c r="BT4" s="78"/>
      <c r="CD4" s="78"/>
      <c r="CN4" s="78"/>
      <c r="CX4" s="78"/>
      <c r="DH4" s="78"/>
      <c r="DR4" s="78"/>
      <c r="EB4" s="78"/>
      <c r="EL4" s="78"/>
      <c r="EV4" s="78"/>
      <c r="FF4" s="78"/>
      <c r="FP4" s="78"/>
      <c r="FZ4" s="78"/>
      <c r="GJ4" s="78"/>
      <c r="GT4" s="78"/>
      <c r="HD4" s="78"/>
      <c r="HN4" s="78"/>
      <c r="HX4" s="78"/>
    </row>
    <row r="5" spans="1:232" s="2" customFormat="1" x14ac:dyDescent="0.3">
      <c r="A5" s="632" t="str">
        <f ca="1">IF(ISBLANK('Data Summary'!A7),"",'Data Summary'!A7)</f>
        <v>SDN_2013_UIS</v>
      </c>
      <c r="B5" s="70"/>
      <c r="C5" s="50" t="str">
        <f>HLOOKUP(Introduction!$G$4,nametranslations,74,FALSE)</f>
        <v>امكانية</v>
      </c>
      <c r="D5" s="5"/>
      <c r="E5" s="5"/>
      <c r="F5" s="5"/>
      <c r="G5" s="5"/>
      <c r="H5" s="5"/>
      <c r="I5" s="23"/>
      <c r="J5" s="21"/>
      <c r="K5" s="21"/>
      <c r="L5" s="80"/>
      <c r="M5" s="50" t="str">
        <f>HLOOKUP(Introduction!$G$4,nametranslations,74,FALSE)</f>
        <v>امكانية</v>
      </c>
      <c r="N5" s="5"/>
      <c r="O5" s="5"/>
      <c r="P5" s="5"/>
      <c r="Q5" s="5"/>
      <c r="R5" s="5"/>
      <c r="S5" s="23"/>
      <c r="T5" s="21"/>
      <c r="U5" s="21"/>
      <c r="V5" s="80"/>
      <c r="W5" s="50" t="str">
        <f>HLOOKUP(Introduction!$G$4,nametranslations,74,FALSE)</f>
        <v>امكانية</v>
      </c>
      <c r="X5" s="5"/>
      <c r="Y5" s="5"/>
      <c r="Z5" s="5"/>
      <c r="AA5" s="5"/>
      <c r="AB5" s="5"/>
      <c r="AC5" s="23"/>
      <c r="AD5" s="21"/>
      <c r="AE5" s="21"/>
      <c r="AF5" s="80"/>
      <c r="AG5" s="50" t="str">
        <f>HLOOKUP(Introduction!$G$4,nametranslations,74,FALSE)</f>
        <v>امكانية</v>
      </c>
      <c r="AH5" s="5"/>
      <c r="AI5" s="5"/>
      <c r="AJ5" s="5"/>
      <c r="AK5" s="5"/>
      <c r="AL5" s="5"/>
      <c r="AM5" s="23"/>
      <c r="AN5" s="21"/>
      <c r="AO5" s="21"/>
      <c r="AP5" s="70" t="s">
        <v>177</v>
      </c>
      <c r="AQ5" s="50" t="str">
        <f>HLOOKUP(Introduction!$G$4,nametranslations,74,FALSE)</f>
        <v>امكانية</v>
      </c>
      <c r="AR5" s="16">
        <v>34.841181196081578</v>
      </c>
      <c r="AS5" s="5"/>
      <c r="AT5" s="5"/>
      <c r="AU5" s="5"/>
      <c r="AV5" s="5">
        <v>13.36551</v>
      </c>
      <c r="AW5" s="23">
        <v>63.970313545904503</v>
      </c>
      <c r="AX5" s="21"/>
      <c r="AY5" s="21"/>
      <c r="AZ5" s="70" t="s">
        <v>221</v>
      </c>
      <c r="BA5" s="50" t="str">
        <f>HLOOKUP(Introduction!$G$4,nametranslations,74,FALSE)</f>
        <v>امكانية</v>
      </c>
      <c r="BB5" s="16">
        <v>44.657863145258105</v>
      </c>
      <c r="BC5" s="5">
        <v>52.659574468085104</v>
      </c>
      <c r="BD5" s="5">
        <v>42.325581395348841</v>
      </c>
      <c r="BE5" s="5"/>
      <c r="BF5" s="5">
        <v>44.657863145258105</v>
      </c>
      <c r="BG5" s="23"/>
      <c r="BH5" s="21"/>
      <c r="BI5" s="21"/>
      <c r="BJ5" s="78"/>
      <c r="BT5" s="78"/>
      <c r="CD5" s="78"/>
      <c r="CN5" s="78"/>
      <c r="CX5" s="78"/>
      <c r="DH5" s="78"/>
      <c r="DR5" s="78"/>
      <c r="EB5" s="78"/>
      <c r="EL5" s="78"/>
      <c r="EV5" s="78"/>
      <c r="FF5" s="78"/>
      <c r="FP5" s="78"/>
      <c r="FZ5" s="78"/>
      <c r="GJ5" s="78"/>
      <c r="GT5" s="78"/>
      <c r="HD5" s="78"/>
      <c r="HN5" s="78"/>
      <c r="HX5" s="78"/>
    </row>
    <row r="6" spans="1:232" s="2" customFormat="1" x14ac:dyDescent="0.3">
      <c r="A6" s="632" t="str">
        <f ca="1">IF(ISBLANK('Data Summary'!A8),"",'Data Summary'!A8)</f>
        <v>SDN_2013_SUR</v>
      </c>
      <c r="B6" s="80"/>
      <c r="C6" s="51" t="str">
        <f>HLOOKUP(Introduction!$G$4,nametranslations,125,FALSE)</f>
        <v>مرفق بدون ماء أو صابون</v>
      </c>
      <c r="D6" s="16"/>
      <c r="E6" s="5"/>
      <c r="F6" s="5"/>
      <c r="G6" s="5"/>
      <c r="H6" s="5"/>
      <c r="I6" s="23"/>
      <c r="J6" s="21"/>
      <c r="K6" s="21"/>
      <c r="L6" s="80"/>
      <c r="M6" s="51" t="str">
        <f>HLOOKUP(Introduction!$G$4,nametranslations,125,FALSE)</f>
        <v>مرفق بدون ماء أو صابون</v>
      </c>
      <c r="N6" s="16"/>
      <c r="O6" s="5"/>
      <c r="P6" s="5"/>
      <c r="Q6" s="5"/>
      <c r="R6" s="5"/>
      <c r="S6" s="23"/>
      <c r="T6" s="21"/>
      <c r="U6" s="21"/>
      <c r="V6" s="80"/>
      <c r="W6" s="51" t="str">
        <f>HLOOKUP(Introduction!$G$4,nametranslations,125,FALSE)</f>
        <v>مرفق بدون ماء أو صابون</v>
      </c>
      <c r="X6" s="16"/>
      <c r="Y6" s="5"/>
      <c r="Z6" s="5"/>
      <c r="AA6" s="5"/>
      <c r="AB6" s="5"/>
      <c r="AC6" s="23"/>
      <c r="AD6" s="21"/>
      <c r="AE6" s="21"/>
      <c r="AF6" s="80"/>
      <c r="AG6" s="51" t="str">
        <f>HLOOKUP(Introduction!$G$4,nametranslations,125,FALSE)</f>
        <v>مرفق بدون ماء أو صابون</v>
      </c>
      <c r="AH6" s="16"/>
      <c r="AI6" s="5"/>
      <c r="AJ6" s="5"/>
      <c r="AK6" s="5"/>
      <c r="AL6" s="5"/>
      <c r="AM6" s="23"/>
      <c r="AN6" s="21"/>
      <c r="AO6" s="21"/>
      <c r="AP6" s="70"/>
      <c r="AQ6" s="51" t="str">
        <f>HLOOKUP(Introduction!$G$4,nametranslations,125,FALSE)</f>
        <v>مرفق بدون ماء أو صابون</v>
      </c>
      <c r="AR6" s="16"/>
      <c r="AS6" s="5"/>
      <c r="AT6" s="5"/>
      <c r="AU6" s="5"/>
      <c r="AV6" s="5"/>
      <c r="AW6" s="23"/>
      <c r="AX6" s="21"/>
      <c r="AY6" s="21"/>
      <c r="AZ6" s="70"/>
      <c r="BA6" s="51" t="str">
        <f>HLOOKUP(Introduction!$G$4,nametranslations,125,FALSE)</f>
        <v>مرفق بدون ماء أو صابون</v>
      </c>
      <c r="BB6" s="16">
        <v>36.854741896758703</v>
      </c>
      <c r="BC6" s="5">
        <v>37.234042553191486</v>
      </c>
      <c r="BD6" s="5">
        <v>36.744186046511629</v>
      </c>
      <c r="BE6" s="5"/>
      <c r="BF6" s="5">
        <v>36.854741896758703</v>
      </c>
      <c r="BG6" s="23"/>
      <c r="BH6" s="21"/>
      <c r="BI6" s="21"/>
      <c r="BJ6" s="78"/>
      <c r="BT6" s="78"/>
      <c r="CD6" s="78"/>
      <c r="CN6" s="78"/>
      <c r="CX6" s="78"/>
      <c r="DH6" s="78"/>
      <c r="DR6" s="78"/>
      <c r="EB6" s="78"/>
      <c r="EL6" s="78"/>
      <c r="EV6" s="78"/>
      <c r="FF6" s="78"/>
      <c r="FP6" s="78"/>
      <c r="FZ6" s="78"/>
      <c r="GJ6" s="78"/>
      <c r="GT6" s="78"/>
      <c r="HD6" s="78"/>
      <c r="HN6" s="78"/>
      <c r="HX6" s="78"/>
    </row>
    <row r="7" spans="1:232" s="2" customFormat="1" x14ac:dyDescent="0.3">
      <c r="A7" s="632" t="str">
        <f ca="1">IF(ISBLANK('Data Summary'!A9),"",'Data Summary'!A9)</f>
        <v>SDN_2016_EMIS</v>
      </c>
      <c r="B7" s="70"/>
      <c r="C7" s="51" t="str">
        <f>HLOOKUP(Introduction!$G$4,nametranslations,126,FALSE)</f>
        <v>مرفق بالماء</v>
      </c>
      <c r="D7" s="45"/>
      <c r="E7" s="5"/>
      <c r="F7" s="5"/>
      <c r="G7" s="5"/>
      <c r="H7" s="5"/>
      <c r="I7" s="23"/>
      <c r="J7" s="21"/>
      <c r="K7" s="21"/>
      <c r="L7" s="70"/>
      <c r="M7" s="51" t="str">
        <f>HLOOKUP(Introduction!$G$4,nametranslations,126,FALSE)</f>
        <v>مرفق بالماء</v>
      </c>
      <c r="N7" s="45"/>
      <c r="O7" s="5"/>
      <c r="P7" s="5"/>
      <c r="Q7" s="5"/>
      <c r="R7" s="5"/>
      <c r="S7" s="23"/>
      <c r="T7" s="21"/>
      <c r="U7" s="21"/>
      <c r="V7" s="70"/>
      <c r="W7" s="51" t="str">
        <f>HLOOKUP(Introduction!$G$4,nametranslations,126,FALSE)</f>
        <v>مرفق بالماء</v>
      </c>
      <c r="X7" s="45"/>
      <c r="Y7" s="5"/>
      <c r="Z7" s="5"/>
      <c r="AA7" s="5"/>
      <c r="AB7" s="5"/>
      <c r="AC7" s="23"/>
      <c r="AD7" s="21"/>
      <c r="AE7" s="21"/>
      <c r="AF7" s="70"/>
      <c r="AG7" s="51" t="str">
        <f>HLOOKUP(Introduction!$G$4,nametranslations,126,FALSE)</f>
        <v>مرفق بالماء</v>
      </c>
      <c r="AH7" s="45">
        <v>25</v>
      </c>
      <c r="AI7" s="5"/>
      <c r="AJ7" s="5"/>
      <c r="AK7" s="5"/>
      <c r="AL7" s="5"/>
      <c r="AM7" s="23"/>
      <c r="AN7" s="21"/>
      <c r="AO7" s="21"/>
      <c r="AP7" s="70"/>
      <c r="AQ7" s="51" t="str">
        <f>HLOOKUP(Introduction!$G$4,nametranslations,126,FALSE)</f>
        <v>مرفق بالماء</v>
      </c>
      <c r="AR7" s="45"/>
      <c r="AS7" s="5"/>
      <c r="AT7" s="5"/>
      <c r="AU7" s="5"/>
      <c r="AV7" s="5"/>
      <c r="AW7" s="23"/>
      <c r="AX7" s="21"/>
      <c r="AY7" s="21"/>
      <c r="AZ7" s="70" t="s">
        <v>222</v>
      </c>
      <c r="BA7" s="51" t="str">
        <f>HLOOKUP(Introduction!$G$4,nametranslations,126,FALSE)</f>
        <v>مرفق بالماء</v>
      </c>
      <c r="BB7" s="45">
        <v>25.090036014405765</v>
      </c>
      <c r="BC7" s="5">
        <v>38.297872340425535</v>
      </c>
      <c r="BD7" s="5">
        <v>21.240310077519382</v>
      </c>
      <c r="BE7" s="5"/>
      <c r="BF7" s="5">
        <v>25.090036014405765</v>
      </c>
      <c r="BG7" s="23"/>
      <c r="BH7" s="21"/>
      <c r="BI7" s="21"/>
      <c r="BJ7" s="78"/>
      <c r="BT7" s="78"/>
      <c r="CD7" s="78"/>
      <c r="CN7" s="78"/>
      <c r="CX7" s="78"/>
      <c r="DH7" s="78"/>
      <c r="DR7" s="78"/>
      <c r="EB7" s="78"/>
      <c r="EL7" s="78"/>
      <c r="EV7" s="78"/>
      <c r="FF7" s="78"/>
      <c r="FP7" s="78"/>
      <c r="FZ7" s="78"/>
      <c r="GJ7" s="78"/>
      <c r="GT7" s="78"/>
      <c r="HD7" s="78"/>
      <c r="HN7" s="78"/>
      <c r="HX7" s="78"/>
    </row>
    <row r="8" spans="1:232" s="2" customFormat="1" x14ac:dyDescent="0.3">
      <c r="A8" s="632" t="str">
        <f ca="1">IF(ISBLANK('Data Summary'!A10),"",'Data Summary'!A10)</f>
        <v>SDN_2016_UIS</v>
      </c>
      <c r="B8" s="80"/>
      <c r="C8" s="51" t="str">
        <f>HLOOKUP(Introduction!$G$4,nametranslations,127,FALSE)</f>
        <v>مرفق بالصابون</v>
      </c>
      <c r="D8" s="16"/>
      <c r="E8" s="5"/>
      <c r="F8" s="5"/>
      <c r="G8" s="5"/>
      <c r="H8" s="5"/>
      <c r="I8" s="23"/>
      <c r="J8" s="21"/>
      <c r="K8" s="21"/>
      <c r="L8" s="80"/>
      <c r="M8" s="51" t="str">
        <f>HLOOKUP(Introduction!$G$4,nametranslations,127,FALSE)</f>
        <v>مرفق بالصابون</v>
      </c>
      <c r="N8" s="16"/>
      <c r="O8" s="5"/>
      <c r="P8" s="5"/>
      <c r="Q8" s="5"/>
      <c r="R8" s="5"/>
      <c r="S8" s="23"/>
      <c r="T8" s="21"/>
      <c r="U8" s="21"/>
      <c r="V8" s="80"/>
      <c r="W8" s="51" t="str">
        <f>HLOOKUP(Introduction!$G$4,nametranslations,127,FALSE)</f>
        <v>مرفق بالصابون</v>
      </c>
      <c r="X8" s="16"/>
      <c r="Y8" s="5"/>
      <c r="Z8" s="5"/>
      <c r="AA8" s="5"/>
      <c r="AB8" s="5"/>
      <c r="AC8" s="23"/>
      <c r="AD8" s="21"/>
      <c r="AE8" s="21"/>
      <c r="AF8" s="80"/>
      <c r="AG8" s="51" t="str">
        <f>HLOOKUP(Introduction!$G$4,nametranslations,127,FALSE)</f>
        <v>مرفق بالصابون</v>
      </c>
      <c r="AH8" s="16"/>
      <c r="AI8" s="5"/>
      <c r="AJ8" s="5"/>
      <c r="AK8" s="5"/>
      <c r="AL8" s="5"/>
      <c r="AM8" s="23"/>
      <c r="AN8" s="21"/>
      <c r="AO8" s="21"/>
      <c r="AP8" s="70"/>
      <c r="AQ8" s="51" t="str">
        <f>HLOOKUP(Introduction!$G$4,nametranslations,127,FALSE)</f>
        <v>مرفق بالصابون</v>
      </c>
      <c r="AR8" s="16"/>
      <c r="AS8" s="5"/>
      <c r="AT8" s="5"/>
      <c r="AU8" s="5"/>
      <c r="AV8" s="5"/>
      <c r="AW8" s="23"/>
      <c r="AX8" s="21"/>
      <c r="AY8" s="21"/>
      <c r="AZ8" s="70" t="s">
        <v>223</v>
      </c>
      <c r="BA8" s="51" t="str">
        <f>HLOOKUP(Introduction!$G$4,nametranslations,127,FALSE)</f>
        <v>مرفق بالصابون</v>
      </c>
      <c r="BB8" s="16">
        <v>15.966386554621849</v>
      </c>
      <c r="BC8" s="5">
        <v>15.425531914893616</v>
      </c>
      <c r="BD8" s="5">
        <v>6.3565891472868215</v>
      </c>
      <c r="BE8" s="5"/>
      <c r="BF8" s="5">
        <v>15.966386554621849</v>
      </c>
      <c r="BG8" s="23"/>
      <c r="BH8" s="21"/>
      <c r="BI8" s="21"/>
      <c r="BJ8" s="78"/>
      <c r="BT8" s="78"/>
      <c r="CD8" s="78"/>
      <c r="CN8" s="78"/>
      <c r="CX8" s="78"/>
      <c r="DH8" s="78"/>
      <c r="DR8" s="78"/>
      <c r="EB8" s="78"/>
      <c r="EL8" s="78"/>
      <c r="EV8" s="78"/>
      <c r="FF8" s="78"/>
      <c r="FP8" s="78"/>
      <c r="FZ8" s="78"/>
      <c r="GJ8" s="78"/>
      <c r="GT8" s="78"/>
      <c r="HD8" s="78"/>
      <c r="HN8" s="78"/>
      <c r="HX8" s="78"/>
    </row>
    <row r="9" spans="1:232" s="617" customFormat="1" ht="20.399999999999999" x14ac:dyDescent="0.3">
      <c r="A9" s="633" t="str">
        <f ca="1">IF(ISBLANK('Data Summary'!A11),"",'Data Summary'!A11)</f>
        <v>SDN_2020_SUR</v>
      </c>
      <c r="B9" s="609"/>
      <c r="C9" s="626" t="str">
        <f>HLOOKUP(Introduction!$G$4,nametranslations,81,FALSE)</f>
        <v>أساسي
(مرفق بالماء والصابون)</v>
      </c>
      <c r="D9" s="619"/>
      <c r="E9" s="612"/>
      <c r="F9" s="612"/>
      <c r="G9" s="612"/>
      <c r="H9" s="612"/>
      <c r="I9" s="613"/>
      <c r="J9" s="614"/>
      <c r="K9" s="614"/>
      <c r="L9" s="627"/>
      <c r="M9" s="626" t="str">
        <f>HLOOKUP(Introduction!$G$4,nametranslations,81,FALSE)</f>
        <v>أساسي
(مرفق بالماء والصابون)</v>
      </c>
      <c r="N9" s="619"/>
      <c r="O9" s="612"/>
      <c r="P9" s="612"/>
      <c r="Q9" s="612"/>
      <c r="R9" s="612"/>
      <c r="S9" s="613"/>
      <c r="T9" s="614"/>
      <c r="U9" s="614"/>
      <c r="V9" s="627"/>
      <c r="W9" s="626" t="str">
        <f>HLOOKUP(Introduction!$G$4,nametranslations,81,FALSE)</f>
        <v>أساسي
(مرفق بالماء والصابون)</v>
      </c>
      <c r="X9" s="619"/>
      <c r="Y9" s="612"/>
      <c r="Z9" s="612"/>
      <c r="AA9" s="612"/>
      <c r="AB9" s="612"/>
      <c r="AC9" s="613"/>
      <c r="AD9" s="614"/>
      <c r="AE9" s="614"/>
      <c r="AF9" s="627"/>
      <c r="AG9" s="626" t="str">
        <f>HLOOKUP(Introduction!$G$4,nametranslations,81,FALSE)</f>
        <v>أساسي
(مرفق بالماء والصابون)</v>
      </c>
      <c r="AH9" s="619"/>
      <c r="AI9" s="612"/>
      <c r="AJ9" s="612"/>
      <c r="AK9" s="612"/>
      <c r="AL9" s="612"/>
      <c r="AM9" s="613"/>
      <c r="AN9" s="614"/>
      <c r="AO9" s="614"/>
      <c r="AP9" s="609"/>
      <c r="AQ9" s="626" t="str">
        <f>HLOOKUP(Introduction!$G$4,nametranslations,81,FALSE)</f>
        <v>أساسي
(مرفق بالماء والصابون)</v>
      </c>
      <c r="AR9" s="619"/>
      <c r="AS9" s="612"/>
      <c r="AT9" s="612"/>
      <c r="AU9" s="612"/>
      <c r="AV9" s="612"/>
      <c r="AW9" s="613"/>
      <c r="AX9" s="614"/>
      <c r="AY9" s="614"/>
      <c r="AZ9" s="609"/>
      <c r="BA9" s="626" t="str">
        <f>HLOOKUP(Introduction!$G$4,nametranslations,81,FALSE)</f>
        <v>أساسي
(مرفق بالماء والصابون)</v>
      </c>
      <c r="BB9" s="619">
        <v>7.5630252100840334</v>
      </c>
      <c r="BC9" s="612">
        <v>15.425531914893616</v>
      </c>
      <c r="BD9" s="612">
        <v>5.2713178294573639</v>
      </c>
      <c r="BE9" s="612"/>
      <c r="BF9" s="612">
        <v>7.5630252100840334</v>
      </c>
      <c r="BG9" s="613"/>
      <c r="BH9" s="614"/>
      <c r="BI9" s="614"/>
      <c r="BJ9" s="616"/>
      <c r="BT9" s="616"/>
      <c r="CD9" s="616"/>
      <c r="CN9" s="616"/>
      <c r="CX9" s="616"/>
      <c r="DH9" s="616"/>
      <c r="DR9" s="616"/>
      <c r="EB9" s="616"/>
      <c r="EL9" s="616"/>
      <c r="EV9" s="616"/>
      <c r="FF9" s="616"/>
      <c r="FP9" s="616"/>
      <c r="FZ9" s="616"/>
      <c r="GJ9" s="616"/>
      <c r="GT9" s="616"/>
      <c r="HD9" s="616"/>
      <c r="HN9" s="616"/>
      <c r="HX9" s="616"/>
    </row>
    <row r="10" spans="1:232" s="1" customFormat="1" ht="86.55" customHeight="1" x14ac:dyDescent="0.3">
      <c r="A10" s="604" t="str">
        <f ca="1">IF(ISBLANK('Data Summary'!A12),"",'Data Summary'!A12)</f>
        <v/>
      </c>
      <c r="B10" s="74" t="str">
        <f>HLOOKUP(Introduction!$G$4,nametranslations,111,FALSE)</f>
        <v>ملحوظات</v>
      </c>
      <c r="C10" s="349" t="s">
        <v>132</v>
      </c>
      <c r="D10" s="349"/>
      <c r="E10" s="349"/>
      <c r="F10" s="349"/>
      <c r="G10" s="349"/>
      <c r="H10" s="349"/>
      <c r="I10" s="350"/>
      <c r="J10" s="9"/>
      <c r="K10" s="9"/>
      <c r="L10" s="74" t="str">
        <f>HLOOKUP(Introduction!$G$4,nametranslations,111,FALSE)</f>
        <v>ملحوظات</v>
      </c>
      <c r="M10" s="349" t="s">
        <v>132</v>
      </c>
      <c r="N10" s="349"/>
      <c r="O10" s="349"/>
      <c r="P10" s="349"/>
      <c r="Q10" s="349"/>
      <c r="R10" s="349"/>
      <c r="S10" s="350"/>
      <c r="T10" s="9"/>
      <c r="U10" s="9"/>
      <c r="V10" s="74" t="str">
        <f>HLOOKUP(Introduction!$G$4,nametranslations,111,FALSE)</f>
        <v>ملحوظات</v>
      </c>
      <c r="W10" s="349" t="s">
        <v>176</v>
      </c>
      <c r="X10" s="349"/>
      <c r="Y10" s="349"/>
      <c r="Z10" s="349"/>
      <c r="AA10" s="349"/>
      <c r="AB10" s="349"/>
      <c r="AC10" s="350"/>
      <c r="AD10" s="9"/>
      <c r="AE10" s="9"/>
      <c r="AF10" s="74" t="str">
        <f>HLOOKUP(Introduction!$G$4,nametranslations,111,FALSE)</f>
        <v>ملحوظات</v>
      </c>
      <c r="AG10" s="349" t="s">
        <v>133</v>
      </c>
      <c r="AH10" s="349"/>
      <c r="AI10" s="349"/>
      <c r="AJ10" s="349"/>
      <c r="AK10" s="349"/>
      <c r="AL10" s="349"/>
      <c r="AM10" s="350"/>
      <c r="AN10" s="9"/>
      <c r="AO10" s="9"/>
      <c r="AP10" s="74" t="str">
        <f>HLOOKUP(Introduction!$G$4,nametranslations,111,FALSE)</f>
        <v>ملحوظات</v>
      </c>
      <c r="AQ10" s="346" t="s">
        <v>178</v>
      </c>
      <c r="AR10" s="346"/>
      <c r="AS10" s="346"/>
      <c r="AT10" s="346"/>
      <c r="AU10" s="346"/>
      <c r="AV10" s="346"/>
      <c r="AW10" s="347"/>
      <c r="AX10" s="9"/>
      <c r="AY10" s="9"/>
      <c r="AZ10" s="74" t="str">
        <f>HLOOKUP(Introduction!$G$4,nametranslations,111,FALSE)</f>
        <v>ملحوظات</v>
      </c>
      <c r="BA10" s="348" t="s">
        <v>227</v>
      </c>
      <c r="BB10" s="349"/>
      <c r="BC10" s="349"/>
      <c r="BD10" s="349"/>
      <c r="BE10" s="349"/>
      <c r="BF10" s="349"/>
      <c r="BG10" s="350"/>
      <c r="BH10" s="9"/>
      <c r="BI10" s="9"/>
      <c r="BJ10" s="79"/>
      <c r="BT10" s="79"/>
      <c r="CD10" s="79"/>
      <c r="CN10" s="79"/>
      <c r="CX10" s="79"/>
      <c r="DH10" s="79"/>
      <c r="DR10" s="79"/>
      <c r="EB10" s="79"/>
      <c r="EL10" s="79"/>
      <c r="EV10" s="79"/>
      <c r="FF10" s="79"/>
      <c r="FP10" s="79"/>
      <c r="FZ10" s="79"/>
      <c r="GJ10" s="79"/>
      <c r="GT10" s="79"/>
      <c r="HD10" s="79"/>
      <c r="HN10" s="79"/>
      <c r="HX10" s="79"/>
    </row>
    <row r="11" spans="1:232" s="1" customFormat="1" ht="15.6" customHeight="1" x14ac:dyDescent="0.3">
      <c r="A11" s="604" t="str">
        <f ca="1">IF(ISBLANK('Data Summary'!A13),"",'Data Summary'!A13)</f>
        <v/>
      </c>
      <c r="B11" s="74"/>
      <c r="C11" s="52" t="str">
        <f>HLOOKUP(Introduction!$G$4,nametranslations,112,FALSE)</f>
        <v>تم استخدام تقدير المنشأة</v>
      </c>
      <c r="D11" s="30"/>
      <c r="E11" s="30"/>
      <c r="F11" s="30"/>
      <c r="G11" s="30"/>
      <c r="H11" s="30"/>
      <c r="I11" s="56"/>
      <c r="J11" s="9"/>
      <c r="K11" s="9"/>
      <c r="L11" s="74"/>
      <c r="M11" s="52" t="str">
        <f>HLOOKUP(Introduction!$G$4,nametranslations,112,FALSE)</f>
        <v>تم استخدام تقدير المنشأة</v>
      </c>
      <c r="N11" s="55"/>
      <c r="O11" s="55"/>
      <c r="P11" s="55"/>
      <c r="Q11" s="55"/>
      <c r="R11" s="55"/>
      <c r="S11" s="56"/>
      <c r="T11" s="9"/>
      <c r="U11" s="9"/>
      <c r="V11" s="74"/>
      <c r="W11" s="52" t="str">
        <f>HLOOKUP(Introduction!$G$4,nametranslations,112,FALSE)</f>
        <v>تم استخدام تقدير المنشأة</v>
      </c>
      <c r="X11" s="55"/>
      <c r="Y11" s="55"/>
      <c r="Z11" s="55"/>
      <c r="AA11" s="55"/>
      <c r="AB11" s="55"/>
      <c r="AC11" s="56"/>
      <c r="AD11" s="9"/>
      <c r="AE11" s="9"/>
      <c r="AF11" s="74"/>
      <c r="AG11" s="52" t="str">
        <f>HLOOKUP(Introduction!$G$4,nametranslations,112,FALSE)</f>
        <v>تم استخدام تقدير المنشأة</v>
      </c>
      <c r="AH11" s="55"/>
      <c r="AI11" s="55"/>
      <c r="AJ11" s="55"/>
      <c r="AK11" s="55"/>
      <c r="AL11" s="55"/>
      <c r="AM11" s="56"/>
      <c r="AN11" s="9"/>
      <c r="AO11" s="9"/>
      <c r="AP11" s="74"/>
      <c r="AQ11" s="52" t="str">
        <f>HLOOKUP(Introduction!$G$4,nametranslations,112,FALSE)</f>
        <v>تم استخدام تقدير المنشأة</v>
      </c>
      <c r="AR11" s="30" t="s">
        <v>130</v>
      </c>
      <c r="AS11" s="30"/>
      <c r="AT11" s="30"/>
      <c r="AU11" s="30"/>
      <c r="AV11" s="30" t="s">
        <v>130</v>
      </c>
      <c r="AW11" s="54" t="s">
        <v>130</v>
      </c>
      <c r="AX11" s="9"/>
      <c r="AY11" s="9"/>
      <c r="AZ11" s="74"/>
      <c r="BA11" s="52" t="str">
        <f>HLOOKUP(Introduction!$G$4,nametranslations,112,FALSE)</f>
        <v>تم استخدام تقدير المنشأة</v>
      </c>
      <c r="BB11" s="30" t="s">
        <v>130</v>
      </c>
      <c r="BC11" s="30" t="s">
        <v>130</v>
      </c>
      <c r="BD11" s="30" t="s">
        <v>130</v>
      </c>
      <c r="BE11" s="30"/>
      <c r="BF11" s="30" t="s">
        <v>130</v>
      </c>
      <c r="BG11" s="54"/>
      <c r="BH11" s="9"/>
      <c r="BI11" s="9"/>
      <c r="BJ11" s="79"/>
      <c r="BT11" s="79"/>
      <c r="CD11" s="79"/>
      <c r="CN11" s="79"/>
      <c r="CX11" s="79"/>
      <c r="DH11" s="79"/>
      <c r="DR11" s="79"/>
      <c r="EB11" s="79"/>
      <c r="EL11" s="79"/>
      <c r="EV11" s="79"/>
      <c r="FF11" s="79"/>
      <c r="FP11" s="79"/>
      <c r="FZ11" s="79"/>
      <c r="GJ11" s="79"/>
      <c r="GT11" s="79"/>
      <c r="HD11" s="79"/>
      <c r="HN11" s="79"/>
      <c r="HX11" s="79"/>
    </row>
    <row r="12" spans="1:232" s="1" customFormat="1" ht="15" customHeight="1" x14ac:dyDescent="0.3">
      <c r="A12" s="604" t="str">
        <f ca="1">IF(ISBLANK('Data Summary'!A14),"",'Data Summary'!A14)</f>
        <v/>
      </c>
      <c r="B12" s="74"/>
      <c r="C12" s="52" t="str">
        <f>HLOOKUP(Introduction!$G$4,nametranslations,128,FALSE)</f>
        <v>مرفق مع تقدير المياه المستخدمة</v>
      </c>
      <c r="D12" s="30"/>
      <c r="E12" s="30"/>
      <c r="F12" s="30"/>
      <c r="G12" s="30"/>
      <c r="H12" s="30"/>
      <c r="I12" s="54"/>
      <c r="J12" s="9"/>
      <c r="K12" s="9"/>
      <c r="L12" s="74"/>
      <c r="M12" s="52" t="str">
        <f>HLOOKUP(Introduction!$G$4,nametranslations,128,FALSE)</f>
        <v>مرفق مع تقدير المياه المستخدمة</v>
      </c>
      <c r="N12" s="30"/>
      <c r="O12" s="30"/>
      <c r="P12" s="30"/>
      <c r="Q12" s="30"/>
      <c r="R12" s="30"/>
      <c r="S12" s="54"/>
      <c r="T12" s="9"/>
      <c r="U12" s="9"/>
      <c r="V12" s="74"/>
      <c r="W12" s="52" t="str">
        <f>HLOOKUP(Introduction!$G$4,nametranslations,128,FALSE)</f>
        <v>مرفق مع تقدير المياه المستخدمة</v>
      </c>
      <c r="X12" s="30"/>
      <c r="Y12" s="30"/>
      <c r="Z12" s="30"/>
      <c r="AA12" s="30"/>
      <c r="AB12" s="30"/>
      <c r="AC12" s="54"/>
      <c r="AD12" s="9"/>
      <c r="AE12" s="9"/>
      <c r="AF12" s="74"/>
      <c r="AG12" s="52" t="str">
        <f>HLOOKUP(Introduction!$G$4,nametranslations,128,FALSE)</f>
        <v>مرفق مع تقدير المياه المستخدمة</v>
      </c>
      <c r="AH12" s="30" t="s">
        <v>130</v>
      </c>
      <c r="AI12" s="30"/>
      <c r="AJ12" s="30"/>
      <c r="AK12" s="30"/>
      <c r="AL12" s="30"/>
      <c r="AM12" s="54"/>
      <c r="AN12" s="9"/>
      <c r="AO12" s="9"/>
      <c r="AP12" s="74"/>
      <c r="AQ12" s="52" t="str">
        <f>HLOOKUP(Introduction!$G$4,nametranslations,128,FALSE)</f>
        <v>مرفق مع تقدير المياه المستخدمة</v>
      </c>
      <c r="AR12" s="30"/>
      <c r="AS12" s="30"/>
      <c r="AT12" s="30"/>
      <c r="AU12" s="30"/>
      <c r="AV12" s="30"/>
      <c r="AW12" s="54"/>
      <c r="AX12" s="9"/>
      <c r="AY12" s="9"/>
      <c r="AZ12" s="74"/>
      <c r="BA12" s="52" t="str">
        <f>HLOOKUP(Introduction!$G$4,nametranslations,128,FALSE)</f>
        <v>مرفق مع تقدير المياه المستخدمة</v>
      </c>
      <c r="BB12" s="30" t="s">
        <v>130</v>
      </c>
      <c r="BC12" s="30" t="s">
        <v>130</v>
      </c>
      <c r="BD12" s="30" t="s">
        <v>130</v>
      </c>
      <c r="BE12" s="30"/>
      <c r="BF12" s="30" t="s">
        <v>130</v>
      </c>
      <c r="BG12" s="54"/>
      <c r="BH12" s="9"/>
      <c r="BI12" s="9"/>
      <c r="BJ12" s="79"/>
      <c r="BT12" s="79"/>
      <c r="CD12" s="79"/>
      <c r="CN12" s="79"/>
      <c r="CX12" s="79"/>
      <c r="DH12" s="79"/>
      <c r="DR12" s="79"/>
      <c r="EB12" s="79"/>
      <c r="EL12" s="79"/>
      <c r="EV12" s="79"/>
      <c r="FF12" s="79"/>
      <c r="FP12" s="79"/>
      <c r="FZ12" s="79"/>
      <c r="GJ12" s="79"/>
      <c r="GT12" s="79"/>
      <c r="HD12" s="79"/>
      <c r="HN12" s="79"/>
      <c r="HX12" s="79"/>
    </row>
    <row r="13" spans="1:232" s="1" customFormat="1" ht="15" customHeight="1" x14ac:dyDescent="0.3">
      <c r="A13" s="604" t="str">
        <f ca="1">IF(ISBLANK('Data Summary'!A15),"",'Data Summary'!A15)</f>
        <v/>
      </c>
      <c r="B13" s="74"/>
      <c r="C13" s="52" t="str">
        <f>HLOOKUP(Introduction!$G$4,nametranslations,114,FALSE)</f>
        <v>تم استخدام التقدير الأساسي</v>
      </c>
      <c r="D13" s="30"/>
      <c r="E13" s="30"/>
      <c r="F13" s="30"/>
      <c r="G13" s="30"/>
      <c r="H13" s="30"/>
      <c r="I13" s="54"/>
      <c r="J13" s="9"/>
      <c r="K13" s="9"/>
      <c r="L13" s="74"/>
      <c r="M13" s="52" t="str">
        <f>HLOOKUP(Introduction!$G$4,nametranslations,114,FALSE)</f>
        <v>تم استخدام التقدير الأساسي</v>
      </c>
      <c r="N13" s="30"/>
      <c r="O13" s="30"/>
      <c r="P13" s="30"/>
      <c r="Q13" s="30"/>
      <c r="R13" s="30"/>
      <c r="S13" s="54"/>
      <c r="T13" s="9"/>
      <c r="U13" s="9"/>
      <c r="V13" s="74"/>
      <c r="W13" s="52" t="str">
        <f>HLOOKUP(Introduction!$G$4,nametranslations,114,FALSE)</f>
        <v>تم استخدام التقدير الأساسي</v>
      </c>
      <c r="X13" s="30"/>
      <c r="Y13" s="30"/>
      <c r="Z13" s="30"/>
      <c r="AA13" s="30"/>
      <c r="AB13" s="30"/>
      <c r="AC13" s="54"/>
      <c r="AD13" s="9"/>
      <c r="AE13" s="9"/>
      <c r="AF13" s="74"/>
      <c r="AG13" s="52" t="str">
        <f>HLOOKUP(Introduction!$G$4,nametranslations,114,FALSE)</f>
        <v>تم استخدام التقدير الأساسي</v>
      </c>
      <c r="AH13" s="30"/>
      <c r="AI13" s="30"/>
      <c r="AJ13" s="30"/>
      <c r="AK13" s="30"/>
      <c r="AL13" s="30"/>
      <c r="AM13" s="54"/>
      <c r="AN13" s="9"/>
      <c r="AO13" s="9"/>
      <c r="AP13" s="74"/>
      <c r="AQ13" s="52" t="str">
        <f>HLOOKUP(Introduction!$G$4,nametranslations,114,FALSE)</f>
        <v>تم استخدام التقدير الأساسي</v>
      </c>
      <c r="AR13" s="30"/>
      <c r="AS13" s="30"/>
      <c r="AT13" s="30"/>
      <c r="AU13" s="30"/>
      <c r="AV13" s="30"/>
      <c r="AW13" s="54"/>
      <c r="AX13" s="9"/>
      <c r="AY13" s="9"/>
      <c r="AZ13" s="74"/>
      <c r="BA13" s="52" t="str">
        <f>HLOOKUP(Introduction!$G$4,nametranslations,114,FALSE)</f>
        <v>تم استخدام التقدير الأساسي</v>
      </c>
      <c r="BB13" s="30" t="s">
        <v>130</v>
      </c>
      <c r="BC13" s="30" t="s">
        <v>130</v>
      </c>
      <c r="BD13" s="30" t="s">
        <v>130</v>
      </c>
      <c r="BE13" s="30"/>
      <c r="BF13" s="30" t="s">
        <v>130</v>
      </c>
      <c r="BG13" s="54"/>
      <c r="BH13" s="9"/>
      <c r="BI13" s="9"/>
      <c r="BJ13" s="79"/>
      <c r="BT13" s="79"/>
      <c r="CD13" s="79"/>
      <c r="CN13" s="79"/>
      <c r="CX13" s="79"/>
      <c r="DH13" s="79"/>
      <c r="DR13" s="79"/>
      <c r="EB13" s="79"/>
      <c r="EL13" s="79"/>
      <c r="EV13" s="79"/>
      <c r="FF13" s="79"/>
      <c r="FP13" s="79"/>
      <c r="FZ13" s="79"/>
      <c r="GJ13" s="79"/>
      <c r="GT13" s="79"/>
      <c r="HD13" s="79"/>
      <c r="HN13" s="79"/>
      <c r="HX13" s="79"/>
    </row>
    <row r="14" spans="1:232" ht="15.75" customHeight="1" x14ac:dyDescent="0.3">
      <c r="A14" s="604" t="str">
        <f ca="1">IF(ISBLANK('Data Summary'!A16),"",'Data Summary'!A16)</f>
        <v/>
      </c>
      <c r="B14" s="75"/>
      <c r="C14" s="52" t="str">
        <f>HLOOKUP(Introduction!$G$4,nametranslations,115,FALSE)</f>
        <v>إجمالي عدد المدارس</v>
      </c>
      <c r="D14" s="8"/>
      <c r="E14" s="8"/>
      <c r="F14" s="8"/>
      <c r="G14" s="38"/>
      <c r="H14" s="39"/>
      <c r="I14" s="40"/>
      <c r="J14" s="9"/>
      <c r="K14" s="9"/>
      <c r="L14" s="75"/>
      <c r="M14" s="52" t="str">
        <f>HLOOKUP(Introduction!$G$4,nametranslations,115,FALSE)</f>
        <v>إجمالي عدد المدارس</v>
      </c>
      <c r="N14" s="8"/>
      <c r="O14" s="8"/>
      <c r="P14" s="8"/>
      <c r="Q14" s="38"/>
      <c r="R14" s="39"/>
      <c r="S14" s="40"/>
      <c r="T14" s="9"/>
      <c r="U14" s="9"/>
      <c r="V14" s="75"/>
      <c r="W14" s="52" t="str">
        <f>HLOOKUP(Introduction!$G$4,nametranslations,115,FALSE)</f>
        <v>إجمالي عدد المدارس</v>
      </c>
      <c r="X14" s="8"/>
      <c r="Y14" s="8"/>
      <c r="Z14" s="8"/>
      <c r="AA14" s="38"/>
      <c r="AB14" s="39"/>
      <c r="AC14" s="40"/>
      <c r="AD14" s="9"/>
      <c r="AE14" s="9"/>
      <c r="AF14" s="75"/>
      <c r="AG14" s="52" t="str">
        <f>HLOOKUP(Introduction!$G$4,nametranslations,115,FALSE)</f>
        <v>إجمالي عدد المدارس</v>
      </c>
      <c r="AH14" s="8"/>
      <c r="AI14" s="8"/>
      <c r="AJ14" s="8"/>
      <c r="AK14" s="38"/>
      <c r="AL14" s="39"/>
      <c r="AM14" s="40"/>
      <c r="AN14" s="9"/>
      <c r="AO14" s="9"/>
      <c r="AP14" s="75"/>
      <c r="AQ14" s="52" t="str">
        <f>HLOOKUP(Introduction!$G$4,nametranslations,115,FALSE)</f>
        <v>إجمالي عدد المدارس</v>
      </c>
      <c r="AR14" s="8"/>
      <c r="AS14" s="8"/>
      <c r="AT14" s="8"/>
      <c r="AU14" s="38"/>
      <c r="AV14" s="39"/>
      <c r="AW14" s="40"/>
      <c r="AX14" s="9"/>
      <c r="AY14" s="9"/>
      <c r="AZ14" s="75"/>
      <c r="BA14" s="52" t="str">
        <f>HLOOKUP(Introduction!$G$4,nametranslations,115,FALSE)</f>
        <v>إجمالي عدد المدارس</v>
      </c>
      <c r="BB14" s="8">
        <v>16335</v>
      </c>
      <c r="BC14" s="8">
        <v>4545</v>
      </c>
      <c r="BD14" s="8">
        <v>11790</v>
      </c>
      <c r="BE14" s="38" t="s">
        <v>216</v>
      </c>
      <c r="BF14" s="39">
        <v>16335</v>
      </c>
      <c r="BG14" s="40" t="s">
        <v>216</v>
      </c>
      <c r="BH14" s="9"/>
      <c r="BI14" s="9"/>
    </row>
    <row r="15" spans="1:232" ht="15.75" customHeight="1" thickBot="1" x14ac:dyDescent="0.35">
      <c r="A15" s="604" t="str">
        <f ca="1">IF(ISBLANK('Data Summary'!A17),"",'Data Summary'!A17)</f>
        <v/>
      </c>
      <c r="B15" s="76"/>
      <c r="C15" s="53" t="str">
        <f>HLOOKUP(Introduction!$G$4,nametranslations,116,FALSE)</f>
        <v>عدد الذين شملهم الاستطلاع</v>
      </c>
      <c r="D15" s="42"/>
      <c r="E15" s="42"/>
      <c r="F15" s="42"/>
      <c r="G15" s="42"/>
      <c r="H15" s="42"/>
      <c r="I15" s="43"/>
      <c r="J15" s="22"/>
      <c r="K15" s="22"/>
      <c r="L15" s="76"/>
      <c r="M15" s="53" t="str">
        <f>HLOOKUP(Introduction!$G$4,nametranslations,116,FALSE)</f>
        <v>عدد الذين شملهم الاستطلاع</v>
      </c>
      <c r="N15" s="42"/>
      <c r="O15" s="47"/>
      <c r="P15" s="47"/>
      <c r="Q15" s="48"/>
      <c r="R15" s="47"/>
      <c r="S15" s="49"/>
      <c r="T15" s="22"/>
      <c r="U15" s="22"/>
      <c r="V15" s="76"/>
      <c r="W15" s="53" t="str">
        <f>HLOOKUP(Introduction!$G$4,nametranslations,116,FALSE)</f>
        <v>عدد الذين شملهم الاستطلاع</v>
      </c>
      <c r="X15" s="42"/>
      <c r="Y15" s="47"/>
      <c r="Z15" s="47"/>
      <c r="AA15" s="48"/>
      <c r="AB15" s="47"/>
      <c r="AC15" s="49"/>
      <c r="AD15" s="22"/>
      <c r="AE15" s="22"/>
      <c r="AF15" s="76"/>
      <c r="AG15" s="53" t="str">
        <f>HLOOKUP(Introduction!$G$4,nametranslations,116,FALSE)</f>
        <v>عدد الذين شملهم الاستطلاع</v>
      </c>
      <c r="AH15" s="42"/>
      <c r="AI15" s="47"/>
      <c r="AJ15" s="47"/>
      <c r="AK15" s="48"/>
      <c r="AL15" s="47"/>
      <c r="AM15" s="49"/>
      <c r="AN15" s="22"/>
      <c r="AO15" s="22"/>
      <c r="AP15" s="76"/>
      <c r="AQ15" s="53" t="str">
        <f>HLOOKUP(Introduction!$G$4,nametranslations,116,FALSE)</f>
        <v>عدد الذين شملهم الاستطلاع</v>
      </c>
      <c r="AR15" s="42"/>
      <c r="AS15" s="47"/>
      <c r="AT15" s="47"/>
      <c r="AU15" s="48"/>
      <c r="AV15" s="47"/>
      <c r="AW15" s="49"/>
      <c r="AX15" s="22"/>
      <c r="AY15" s="22"/>
      <c r="AZ15" s="76"/>
      <c r="BA15" s="53" t="str">
        <f>HLOOKUP(Introduction!$G$4,nametranslations,116,FALSE)</f>
        <v>عدد الذين شملهم الاستطلاع</v>
      </c>
      <c r="BB15" s="42">
        <v>833</v>
      </c>
      <c r="BC15" s="47">
        <v>188</v>
      </c>
      <c r="BD15" s="47">
        <v>645</v>
      </c>
      <c r="BE15" s="48" t="s">
        <v>216</v>
      </c>
      <c r="BF15" s="47">
        <v>833</v>
      </c>
      <c r="BG15" s="49" t="s">
        <v>216</v>
      </c>
      <c r="BH15" s="22"/>
      <c r="BI15" s="22"/>
    </row>
    <row r="16" spans="1:232" x14ac:dyDescent="0.3">
      <c r="A16" s="604" t="str">
        <f ca="1">IF(ISBLANK('Data Summary'!A18),"",'Data Summary'!A18)</f>
        <v/>
      </c>
    </row>
    <row r="17" spans="1:1" x14ac:dyDescent="0.3">
      <c r="A17" s="604" t="str">
        <f ca="1">IF(ISBLANK('Data Summary'!A19),"",'Data Summary'!A19)</f>
        <v/>
      </c>
    </row>
    <row r="18" spans="1:1" x14ac:dyDescent="0.3">
      <c r="A18" s="604" t="str">
        <f ca="1">IF(ISBLANK('Data Summary'!A20),"",'Data Summary'!A20)</f>
        <v/>
      </c>
    </row>
    <row r="19" spans="1:1" x14ac:dyDescent="0.3">
      <c r="A19" s="604" t="str">
        <f ca="1">IF(ISBLANK('Data Summary'!A21),"",'Data Summary'!A21)</f>
        <v/>
      </c>
    </row>
    <row r="20" spans="1:1" x14ac:dyDescent="0.3">
      <c r="A20" s="604" t="str">
        <f ca="1">IF(ISBLANK('Data Summary'!A22),"",'Data Summary'!A22)</f>
        <v/>
      </c>
    </row>
    <row r="21" spans="1:1" x14ac:dyDescent="0.3">
      <c r="A21" s="604" t="str">
        <f ca="1">IF(ISBLANK('Data Summary'!A23),"",'Data Summary'!A23)</f>
        <v/>
      </c>
    </row>
    <row r="22" spans="1:1" x14ac:dyDescent="0.3">
      <c r="A22" s="604" t="str">
        <f ca="1">IF(ISBLANK('Data Summary'!A24),"",'Data Summary'!A24)</f>
        <v/>
      </c>
    </row>
    <row r="23" spans="1:1" x14ac:dyDescent="0.3">
      <c r="A23" s="604" t="str">
        <f ca="1">IF(ISBLANK('Data Summary'!A25),"",'Data Summary'!A25)</f>
        <v/>
      </c>
    </row>
    <row r="24" spans="1:1" x14ac:dyDescent="0.3">
      <c r="A24" s="604" t="str">
        <f ca="1">IF(ISBLANK('Data Summary'!A26),"",'Data Summary'!A26)</f>
        <v/>
      </c>
    </row>
    <row r="25" spans="1:1" x14ac:dyDescent="0.3">
      <c r="A25" s="604" t="str">
        <f ca="1">IF(ISBLANK('Data Summary'!A27),"",'Data Summary'!A27)</f>
        <v/>
      </c>
    </row>
    <row r="26" spans="1:1" x14ac:dyDescent="0.3">
      <c r="A26" s="604" t="str">
        <f ca="1">IF(ISBLANK('Data Summary'!A28),"",'Data Summary'!A28)</f>
        <v/>
      </c>
    </row>
    <row r="27" spans="1:1" x14ac:dyDescent="0.3">
      <c r="A27" s="184" t="str">
        <f ca="1">IF(ISBLANK('Data Summary'!A29),"",'Data Summary'!A29)</f>
        <v/>
      </c>
    </row>
    <row r="28" spans="1:1" x14ac:dyDescent="0.3">
      <c r="A28" s="184" t="str">
        <f ca="1">IF(ISBLANK('Data Summary'!A30),"",'Data Summary'!A30)</f>
        <v/>
      </c>
    </row>
    <row r="29" spans="1:1" x14ac:dyDescent="0.3">
      <c r="A29" s="184" t="str">
        <f ca="1">IF(ISBLANK('Data Summary'!A31),"",'Data Summary'!A31)</f>
        <v/>
      </c>
    </row>
    <row r="30" spans="1:1" x14ac:dyDescent="0.3">
      <c r="A30" s="184" t="str">
        <f ca="1">IF(ISBLANK('Data Summary'!A32),"",'Data Summary'!A32)</f>
        <v/>
      </c>
    </row>
    <row r="31" spans="1:1" x14ac:dyDescent="0.3">
      <c r="A31" s="184" t="str">
        <f ca="1">IF(ISBLANK('Data Summary'!A33),"",'Data Summary'!A33)</f>
        <v/>
      </c>
    </row>
    <row r="32" spans="1:1"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sheetData>
  <mergeCells count="7">
    <mergeCell ref="A2:A3"/>
    <mergeCell ref="BA10:BG10"/>
    <mergeCell ref="C10:I10"/>
    <mergeCell ref="M10:S10"/>
    <mergeCell ref="W10:AC10"/>
    <mergeCell ref="AG10:AM10"/>
    <mergeCell ref="AQ10:AW10"/>
  </mergeCells>
  <hyperlinks>
    <hyperlink ref="A4" location="myrangeH0" display="myrangeH0" xr:uid="{99FF4349-80A9-4076-BDC2-0D584F6D28D2}"/>
    <hyperlink ref="A5" location="myrangeH1" display="myrangeH1" xr:uid="{260ED26E-2F64-42C6-B6E9-C5974046203D}"/>
    <hyperlink ref="A6" location="myrangeH2" display="myrangeH2" xr:uid="{F216AE90-248E-4162-A11F-8F786CEC52C8}"/>
    <hyperlink ref="A7" location="myrangeH3" display="myrangeH3" xr:uid="{CE825396-8F1F-42C7-BEBB-E090B492C81C}"/>
    <hyperlink ref="A8" location="myrangeH4" display="myrangeH4" xr:uid="{B0782BEB-DB38-4F33-B9C7-4D9C6C9456F6}"/>
    <hyperlink ref="A9" location="myrangeH5" display="myrangeH5" xr:uid="{D55054DF-DA10-498C-90A6-8F025C9474DA}"/>
    <hyperlink ref="A10" location="myrangeH6" display="myrangeH6" xr:uid="{39A53B2F-FDCB-4737-A282-F04698EFC957}"/>
    <hyperlink ref="A11" location="myrangeH7" display="myrangeH7" xr:uid="{66FBF250-6B43-4D23-AAB8-FBE761A37400}"/>
    <hyperlink ref="A12" location="myrangeH8" display="myrangeH8" xr:uid="{B4746030-80EB-46FC-A5F9-6FDC0E09A1CE}"/>
    <hyperlink ref="A13" location="myrangeH9" display="myrangeH9" xr:uid="{9BD6DAEB-4376-4650-81DF-94CB9B8CE349}"/>
    <hyperlink ref="A14" location="myrangeH10" display="myrangeH10" xr:uid="{D1583861-D7A7-41E2-9FB4-B081000A0ECA}"/>
    <hyperlink ref="A15" location="myrangeH11" display="myrangeH11" xr:uid="{FFBCF392-9087-4A4E-8DA8-BA3F5FCB853E}"/>
    <hyperlink ref="A16" location="myrangeH12" display="myrangeH12" xr:uid="{6D536D6C-FBA2-44E4-B98B-79CA487AC56A}"/>
    <hyperlink ref="A17" location="myrangeH13" display="myrangeH13" xr:uid="{E75D03F1-A7AC-4593-9544-6F3E08D94BD8}"/>
    <hyperlink ref="A18" location="myrangeH14" display="myrangeH14" xr:uid="{3C52C81A-2DF3-4058-8738-883EC50E313F}"/>
    <hyperlink ref="A19" location="myrangeH15" display="myrangeH15" xr:uid="{6BD153F4-7B17-4E88-83DD-9A80F9C08102}"/>
    <hyperlink ref="A20" location="myrangeH16" display="myrangeH16" xr:uid="{AEE3314B-A399-4495-93C6-CEF2712BC1F8}"/>
    <hyperlink ref="A21" location="myrangeH17" display="myrangeH17" xr:uid="{284D3147-1F9B-499E-BC72-BBAC24063120}"/>
    <hyperlink ref="A22" location="myrangeH18" display="myrangeH18" xr:uid="{3B1011D8-5C71-433D-A3A1-648A7342C340}"/>
    <hyperlink ref="A23" location="myrangeH19" display="myrangeH19" xr:uid="{9AC9C02F-75AE-427C-8BE3-C3CE5A0DCE95}"/>
    <hyperlink ref="A24" location="myrangeH20" display="myrangeH20" xr:uid="{32028DFD-CDEC-44B6-99D0-328A93866A77}"/>
    <hyperlink ref="A25" location="myrangeH21" display="myrangeH21" xr:uid="{D8471D91-A6C5-408C-A197-65434562BAEF}"/>
    <hyperlink ref="A26" location="myrangeH22" display="myrangeH22" xr:uid="{BFC50CB8-627E-4BF8-8F1E-9EA00C08179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السودان</v>
      </c>
      <c r="C2" s="64"/>
      <c r="D2" s="65"/>
      <c r="E2" s="65"/>
      <c r="F2" s="65"/>
      <c r="G2" s="66"/>
    </row>
    <row r="3" spans="2:7" ht="13.2" customHeight="1" x14ac:dyDescent="0.25">
      <c r="B3" s="586" t="str">
        <f>HLOOKUP(Introduction!$G$4,nametranslations,129,FALSE)</f>
        <v>عدد السكان من الأطفال في سن المدرسة</v>
      </c>
      <c r="C3" s="586" t="str">
        <f ca="1">HLOOKUP([1]Introduction!$G$4,nametranslations,152,FALSE)</f>
        <v>تعريف</v>
      </c>
      <c r="D3" s="586" t="str">
        <f ca="1">HLOOKUP([1]Introduction!$G$4,nametranslations,152,FALSE)</f>
        <v>تعريف</v>
      </c>
      <c r="E3" s="586" t="str">
        <f ca="1">HLOOKUP([1]Introduction!$G$4,nametranslations,152,FALSE)</f>
        <v>تعريف</v>
      </c>
      <c r="F3" s="586" t="str">
        <f ca="1">HLOOKUP([1]Introduction!$G$4,nametranslations,152,FALSE)</f>
        <v>تعريف</v>
      </c>
      <c r="G3" s="587" t="str">
        <f ca="1">HLOOKUP([1]Introduction!$G$4,nametranslations,152,FALSE)</f>
        <v>تعريف</v>
      </c>
    </row>
    <row r="4" spans="2:7" ht="24" x14ac:dyDescent="0.25">
      <c r="B4" s="588" t="str">
        <f>HLOOKUP(Introduction!$G$4,nametranslations,72,FALSE)</f>
        <v>عام</v>
      </c>
      <c r="C4" s="588" t="str">
        <f>HLOOKUP(Introduction!$G$4,nametranslations,130,FALSE)</f>
        <v>المجموع (أ)</v>
      </c>
      <c r="D4" s="588" t="str">
        <f>HLOOKUP(Introduction!$G$4,nametranslations,131,FALSE)</f>
        <v>المناطق الحضرية٪ (ب)</v>
      </c>
      <c r="E4" s="588" t="str">
        <f>HLOOKUP(Introduction!$G$4,nametranslations,132,FALSE)</f>
        <v>ما قبل الابتدائي (ج)</v>
      </c>
      <c r="F4" s="588" t="str">
        <f>HLOOKUP(Introduction!$G$4,nametranslations,133,FALSE)</f>
        <v>أساسي (ج)</v>
      </c>
      <c r="G4" s="588" t="str">
        <f>HLOOKUP(Introduction!$G$4,nametranslations,134,FALSE)</f>
        <v>الثانوية (ج)</v>
      </c>
    </row>
    <row r="5" spans="2:7" x14ac:dyDescent="0.25">
      <c r="B5" s="188">
        <v>2000</v>
      </c>
      <c r="C5" s="214">
        <v>9870372</v>
      </c>
      <c r="D5" s="215">
        <v>32.495002746582031</v>
      </c>
      <c r="E5" s="216">
        <v>1823794</v>
      </c>
      <c r="F5" s="217">
        <v>4762338</v>
      </c>
      <c r="G5" s="218">
        <v>3284240</v>
      </c>
    </row>
    <row r="6" spans="2:7" x14ac:dyDescent="0.25">
      <c r="B6" s="189">
        <v>2001</v>
      </c>
      <c r="C6" s="219">
        <v>10117844</v>
      </c>
      <c r="D6" s="220">
        <v>32.548000335693359</v>
      </c>
      <c r="E6" s="221">
        <v>1858042</v>
      </c>
      <c r="F6" s="222">
        <v>4893863</v>
      </c>
      <c r="G6" s="223">
        <v>3365939</v>
      </c>
    </row>
    <row r="7" spans="2:7" ht="13.2" customHeight="1" x14ac:dyDescent="0.25">
      <c r="B7" s="190">
        <v>2002</v>
      </c>
      <c r="C7" s="224">
        <v>10359229</v>
      </c>
      <c r="D7" s="225">
        <v>32.600997924804688</v>
      </c>
      <c r="E7" s="226">
        <v>1887064</v>
      </c>
      <c r="F7" s="227">
        <v>5023323</v>
      </c>
      <c r="G7" s="228">
        <v>3448842</v>
      </c>
    </row>
    <row r="8" spans="2:7" x14ac:dyDescent="0.25">
      <c r="B8" s="191">
        <v>2003</v>
      </c>
      <c r="C8" s="229">
        <v>10594134</v>
      </c>
      <c r="D8" s="230">
        <v>32.653999328613281</v>
      </c>
      <c r="E8" s="231">
        <v>1915470</v>
      </c>
      <c r="F8" s="232">
        <v>5151652</v>
      </c>
      <c r="G8" s="233">
        <v>3527012</v>
      </c>
    </row>
    <row r="9" spans="2:7" x14ac:dyDescent="0.25">
      <c r="B9" s="192">
        <v>2004</v>
      </c>
      <c r="C9" s="234">
        <v>10797028</v>
      </c>
      <c r="D9" s="235">
        <v>32.707000732421875</v>
      </c>
      <c r="E9" s="236">
        <v>1952909</v>
      </c>
      <c r="F9" s="237">
        <v>5247573</v>
      </c>
      <c r="G9" s="238">
        <v>3596546</v>
      </c>
    </row>
    <row r="10" spans="2:7" x14ac:dyDescent="0.25">
      <c r="B10" s="193">
        <v>2005</v>
      </c>
      <c r="C10" s="239">
        <v>11043685</v>
      </c>
      <c r="D10" s="240">
        <v>32.760002136230469</v>
      </c>
      <c r="E10" s="241">
        <v>1998789</v>
      </c>
      <c r="F10" s="242">
        <v>5348516</v>
      </c>
      <c r="G10" s="243">
        <v>3696380</v>
      </c>
    </row>
    <row r="11" spans="2:7" x14ac:dyDescent="0.25">
      <c r="B11" s="194">
        <v>2006</v>
      </c>
      <c r="C11" s="244">
        <v>11292990</v>
      </c>
      <c r="D11" s="245">
        <v>32.812999725341797</v>
      </c>
      <c r="E11" s="246">
        <v>2043165</v>
      </c>
      <c r="F11" s="247">
        <v>5446482</v>
      </c>
      <c r="G11" s="248">
        <v>3803343</v>
      </c>
    </row>
    <row r="12" spans="2:7" x14ac:dyDescent="0.25">
      <c r="B12" s="195">
        <v>2007</v>
      </c>
      <c r="C12" s="249">
        <v>11548448</v>
      </c>
      <c r="D12" s="250">
        <v>32.866001129150391</v>
      </c>
      <c r="E12" s="251">
        <v>2087021</v>
      </c>
      <c r="F12" s="252">
        <v>5552192</v>
      </c>
      <c r="G12" s="253">
        <v>3909235</v>
      </c>
    </row>
    <row r="13" spans="2:7" x14ac:dyDescent="0.25">
      <c r="B13" s="196">
        <v>2008</v>
      </c>
      <c r="C13" s="254">
        <v>11812880</v>
      </c>
      <c r="D13" s="255">
        <v>32.918998718261719</v>
      </c>
      <c r="E13" s="256">
        <v>2128478</v>
      </c>
      <c r="F13" s="257">
        <v>5666672</v>
      </c>
      <c r="G13" s="258">
        <v>4017730</v>
      </c>
    </row>
    <row r="14" spans="2:7" x14ac:dyDescent="0.25">
      <c r="B14" s="197">
        <v>2009</v>
      </c>
      <c r="C14" s="259">
        <v>12134630</v>
      </c>
      <c r="D14" s="260">
        <v>32.993000030517578</v>
      </c>
      <c r="E14" s="261">
        <v>2172682</v>
      </c>
      <c r="F14" s="262">
        <v>5819269</v>
      </c>
      <c r="G14" s="263">
        <v>4142679</v>
      </c>
    </row>
    <row r="15" spans="2:7" x14ac:dyDescent="0.25">
      <c r="B15" s="198">
        <v>2010</v>
      </c>
      <c r="C15" s="264">
        <v>12449852</v>
      </c>
      <c r="D15" s="265">
        <v>33.089000701904297</v>
      </c>
      <c r="E15" s="266">
        <v>2219920</v>
      </c>
      <c r="F15" s="267">
        <v>5976105</v>
      </c>
      <c r="G15" s="268">
        <v>4253827</v>
      </c>
    </row>
    <row r="16" spans="2:7" x14ac:dyDescent="0.25">
      <c r="B16" s="199">
        <v>2011</v>
      </c>
      <c r="C16" s="269">
        <v>12735206</v>
      </c>
      <c r="D16" s="270">
        <v>33.207000732421875</v>
      </c>
      <c r="E16" s="271">
        <v>2260830</v>
      </c>
      <c r="F16" s="272">
        <v>6127059</v>
      </c>
      <c r="G16" s="273">
        <v>4347317</v>
      </c>
    </row>
    <row r="17" spans="2:7" x14ac:dyDescent="0.25">
      <c r="B17" s="200">
        <v>2012</v>
      </c>
      <c r="C17" s="274">
        <v>13023070</v>
      </c>
      <c r="D17" s="275">
        <v>33.346000671386719</v>
      </c>
      <c r="E17" s="276">
        <v>2300761</v>
      </c>
      <c r="F17" s="277">
        <v>6271470</v>
      </c>
      <c r="G17" s="278">
        <v>4450839</v>
      </c>
    </row>
    <row r="18" spans="2:7" x14ac:dyDescent="0.25">
      <c r="B18" s="201">
        <v>2013</v>
      </c>
      <c r="C18" s="279">
        <v>13319697</v>
      </c>
      <c r="D18" s="280">
        <v>33.506999969482422</v>
      </c>
      <c r="E18" s="281">
        <v>2340588</v>
      </c>
      <c r="F18" s="282">
        <v>6409956</v>
      </c>
      <c r="G18" s="283">
        <v>4569153</v>
      </c>
    </row>
    <row r="19" spans="2:7" x14ac:dyDescent="0.25">
      <c r="B19" s="202">
        <v>2014</v>
      </c>
      <c r="C19" s="284">
        <v>13623685</v>
      </c>
      <c r="D19" s="285">
        <v>33.689002990722656</v>
      </c>
      <c r="E19" s="286">
        <v>2384562</v>
      </c>
      <c r="F19" s="287">
        <v>6543634</v>
      </c>
      <c r="G19" s="288">
        <v>4695489</v>
      </c>
    </row>
    <row r="20" spans="2:7" x14ac:dyDescent="0.25">
      <c r="B20" s="203">
        <v>2015</v>
      </c>
      <c r="C20" s="289">
        <v>13962769</v>
      </c>
      <c r="D20" s="290">
        <v>33.894001007080078</v>
      </c>
      <c r="E20" s="291">
        <v>2441379</v>
      </c>
      <c r="F20" s="292">
        <v>6677631</v>
      </c>
      <c r="G20" s="293">
        <v>4843759</v>
      </c>
    </row>
    <row r="21" spans="2:7" x14ac:dyDescent="0.25">
      <c r="B21" s="204">
        <v>2016</v>
      </c>
      <c r="C21" s="294">
        <v>14282196</v>
      </c>
      <c r="D21" s="295">
        <v>34.121002197265625</v>
      </c>
      <c r="E21" s="296">
        <v>2480832</v>
      </c>
      <c r="F21" s="297">
        <v>6817288</v>
      </c>
      <c r="G21" s="298">
        <v>4984076</v>
      </c>
    </row>
    <row r="22" spans="2:7" x14ac:dyDescent="0.25">
      <c r="B22" s="205">
        <v>2017</v>
      </c>
      <c r="C22" s="299">
        <v>14581761</v>
      </c>
      <c r="D22" s="300">
        <v>34.369998931884766</v>
      </c>
      <c r="E22" s="301">
        <v>2501460</v>
      </c>
      <c r="F22" s="302">
        <v>6963065</v>
      </c>
      <c r="G22" s="303">
        <v>5117236</v>
      </c>
    </row>
    <row r="23" spans="2:7" x14ac:dyDescent="0.25">
      <c r="B23" s="206">
        <v>2018</v>
      </c>
      <c r="C23" s="304">
        <v>14898337</v>
      </c>
      <c r="D23" s="305">
        <v>34.641998291015625</v>
      </c>
      <c r="E23" s="306">
        <v>2533249</v>
      </c>
      <c r="F23" s="307">
        <v>7105393</v>
      </c>
      <c r="G23" s="308">
        <v>5259695</v>
      </c>
    </row>
    <row r="24" spans="2:7" x14ac:dyDescent="0.25">
      <c r="B24" s="207">
        <v>2019</v>
      </c>
      <c r="C24" s="309">
        <v>15108834</v>
      </c>
      <c r="D24" s="310">
        <v>34.935997009277344</v>
      </c>
      <c r="E24" s="311">
        <v>2573752</v>
      </c>
      <c r="F24" s="312">
        <v>7229727</v>
      </c>
      <c r="G24" s="313">
        <v>5305355</v>
      </c>
    </row>
    <row r="25" spans="2:7" x14ac:dyDescent="0.25">
      <c r="B25" s="208">
        <v>2020</v>
      </c>
      <c r="C25" s="314">
        <v>16495542</v>
      </c>
      <c r="D25" s="315">
        <v>35.252998352050781</v>
      </c>
      <c r="E25" s="316">
        <v>2645602</v>
      </c>
      <c r="F25" s="317">
        <v>7343246</v>
      </c>
      <c r="G25" s="318">
        <v>6506694</v>
      </c>
    </row>
    <row r="26" spans="2:7" x14ac:dyDescent="0.25">
      <c r="B26" s="209">
        <v>2021</v>
      </c>
      <c r="C26" s="319">
        <v>16815940</v>
      </c>
      <c r="D26" s="320">
        <v>35.592998504638672</v>
      </c>
      <c r="E26" s="321">
        <v>2727939</v>
      </c>
      <c r="F26" s="322">
        <v>7458668</v>
      </c>
      <c r="G26" s="323">
        <v>6629334</v>
      </c>
    </row>
    <row r="27" spans="2:7" x14ac:dyDescent="0.25">
      <c r="B27" s="210">
        <v>2022</v>
      </c>
      <c r="C27" s="324">
        <v>17164960</v>
      </c>
      <c r="D27" s="325">
        <v>35.956001281738281</v>
      </c>
      <c r="E27" s="326">
        <v>2797447</v>
      </c>
      <c r="F27" s="327">
        <v>7598653</v>
      </c>
      <c r="G27" s="328">
        <v>6768860</v>
      </c>
    </row>
    <row r="28" spans="2:7" x14ac:dyDescent="0.25">
      <c r="B28" s="211">
        <v>2023</v>
      </c>
      <c r="C28" s="329">
        <v>17533276</v>
      </c>
      <c r="D28" s="330">
        <v>36.342002868652344</v>
      </c>
      <c r="E28" s="331">
        <v>2880663</v>
      </c>
      <c r="F28" s="332">
        <v>7741653</v>
      </c>
      <c r="G28" s="333">
        <v>6910960</v>
      </c>
    </row>
    <row r="29" spans="2:7" x14ac:dyDescent="0.25">
      <c r="B29" s="212">
        <v>2024</v>
      </c>
      <c r="C29" s="336">
        <v>17214888</v>
      </c>
      <c r="D29" s="334">
        <v>36.751998901367188</v>
      </c>
      <c r="E29" s="337">
        <v>2838340</v>
      </c>
      <c r="F29" s="338">
        <v>7854980</v>
      </c>
      <c r="G29" s="339">
        <v>6521569</v>
      </c>
    </row>
    <row r="30" spans="2:7" x14ac:dyDescent="0.25">
      <c r="B30" s="213">
        <v>2025</v>
      </c>
      <c r="C30" s="340">
        <v>17540192</v>
      </c>
      <c r="D30" s="335">
        <v>37.185001373291016</v>
      </c>
      <c r="E30" s="341">
        <v>2882219</v>
      </c>
      <c r="F30" s="342">
        <v>7986127</v>
      </c>
      <c r="G30" s="343">
        <v>6671846</v>
      </c>
    </row>
    <row r="31" spans="2:7" x14ac:dyDescent="0.25">
      <c r="B31" s="115">
        <v>2026</v>
      </c>
      <c r="C31" s="168"/>
      <c r="D31" s="169"/>
      <c r="E31" s="170"/>
      <c r="F31" s="171"/>
      <c r="G31" s="172"/>
    </row>
    <row r="32" spans="2:7" x14ac:dyDescent="0.25">
      <c r="B32" s="114">
        <v>2027</v>
      </c>
      <c r="C32" s="168"/>
      <c r="D32" s="169"/>
      <c r="E32" s="170"/>
      <c r="F32" s="171"/>
      <c r="G32" s="172"/>
    </row>
    <row r="33" spans="2:7" x14ac:dyDescent="0.25">
      <c r="B33" s="115">
        <v>2028</v>
      </c>
      <c r="C33" s="168"/>
      <c r="D33" s="169"/>
      <c r="E33" s="170"/>
      <c r="F33" s="171"/>
      <c r="G33" s="172"/>
    </row>
    <row r="34" spans="2:7" x14ac:dyDescent="0.25">
      <c r="B34" s="114">
        <v>2029</v>
      </c>
      <c r="C34" s="168"/>
      <c r="D34" s="169"/>
      <c r="E34" s="170"/>
      <c r="F34" s="171"/>
      <c r="G34" s="172"/>
    </row>
    <row r="35" spans="2:7" x14ac:dyDescent="0.25">
      <c r="B35" s="115">
        <v>2030</v>
      </c>
      <c r="C35" s="119"/>
      <c r="D35" s="116"/>
      <c r="E35" s="120"/>
      <c r="F35" s="117"/>
      <c r="G35" s="118"/>
    </row>
    <row r="36" spans="2:7" ht="15.6" x14ac:dyDescent="0.25">
      <c r="B36" s="634" t="str">
        <f>HLOOKUP(Introduction!$G$4,nametranslations,135,FALSE)</f>
        <v>(أ) محسوبة بجمع السكان في سن التعليم قبل الابتدائي والابتدائي والثانوي</v>
      </c>
      <c r="G36" s="68"/>
    </row>
    <row r="37" spans="2:7" ht="15.6" x14ac:dyDescent="0.25">
      <c r="B37" s="634" t="str">
        <f>HLOOKUP(Introduction!$G$4,nametranslations,136,FALSE)</f>
        <v>(ب) نسبة السكان المقيمين في المناطق الحضرية ، المصدر: قسم السكان بالأمم المتحدة  (2018)</v>
      </c>
    </row>
    <row r="38" spans="2:7" ht="15.6" x14ac:dyDescent="0.25">
      <c r="B38" s="634" t="str">
        <f>HLOOKUP(Introduction!$G$4,nametranslations,137,FALSE)</f>
        <v>(ج) المصدر: معهد اليونسكو للإحصاء (2025).</v>
      </c>
    </row>
    <row r="39" spans="2:7" x14ac:dyDescent="0.25">
      <c r="B39" s="635" t="str">
        <f>HLOOKUP(Introduction!$G$4,nametranslations,138,FALSE)</f>
        <v>يتم احتساب القيم في النص الرمادي بناءً على الانحدار الخطي</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D54DF-B61B-462B-87F5-4D6A7413D124}">
  <sheetPr codeName="Sheet1">
    <tabColor rgb="FFEAEAEA"/>
  </sheetPr>
  <dimension ref="B2:C15"/>
  <sheetViews>
    <sheetView showGridLines="0" zoomScaleNormal="100" workbookViewId="0"/>
  </sheetViews>
  <sheetFormatPr defaultRowHeight="15.6" x14ac:dyDescent="0.3"/>
  <cols>
    <col min="1" max="1" width="1.59765625" style="590" customWidth="1"/>
    <col min="2" max="2" width="15.59765625" style="590" customWidth="1"/>
    <col min="3" max="3" width="90.69921875" style="592" customWidth="1"/>
    <col min="4" max="16384" width="8.796875" style="590"/>
  </cols>
  <sheetData>
    <row r="2" spans="2:3" ht="48.75" customHeight="1" x14ac:dyDescent="0.3">
      <c r="B2" s="589"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89" t="str">
        <f ca="1">HLOOKUP([1]Introduction!$G$4,nametranslations,72,FALSE)</f>
        <v>عام</v>
      </c>
    </row>
    <row r="3" spans="2:3" ht="6" customHeight="1" x14ac:dyDescent="0.3">
      <c r="B3" s="591"/>
    </row>
    <row r="4" spans="2:3" ht="30" customHeight="1" x14ac:dyDescent="0.3">
      <c r="B4" s="593" t="s">
        <v>192</v>
      </c>
      <c r="C4" s="594"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3" t="s">
        <v>47</v>
      </c>
      <c r="C5" s="594"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3" t="s">
        <v>194</v>
      </c>
      <c r="C6" s="594"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3" t="s">
        <v>196</v>
      </c>
      <c r="C7" s="594"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3" t="s">
        <v>117</v>
      </c>
      <c r="C8" s="594"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3" t="s">
        <v>198</v>
      </c>
      <c r="C9" s="594"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3" t="s">
        <v>121</v>
      </c>
      <c r="C10" s="594"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97" customFormat="1" ht="6.75" customHeight="1" x14ac:dyDescent="0.3">
      <c r="B11" s="595"/>
      <c r="C11" s="596"/>
    </row>
    <row r="12" spans="2:3" s="599" customFormat="1" ht="10.199999999999999" x14ac:dyDescent="0.2">
      <c r="B12" s="598" t="str">
        <f>HLOOKUP(Introduction!$G$4,nametranslations,148,FALSE)</f>
        <v>تتوفر ملفات الدول لكل دولة مع البيانات على موقع JMP: https://washdata.org/data/downloads</v>
      </c>
    </row>
    <row r="13" spans="2:3" x14ac:dyDescent="0.3">
      <c r="B13" s="598"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0" t="str">
        <f>HLOOKUP(Introduction!$G$4,nametranslations,150,FALSE)</f>
        <v>تتدفق البيانات في ملف البلد</v>
      </c>
    </row>
    <row r="15" spans="2:3" ht="90.75" customHeight="1" x14ac:dyDescent="0.3">
      <c r="B15" s="601"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1"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5DF3CAE4-B6EC-4DD6-8028-A678BCDB2D2E}"/>
    <hyperlink ref="B13" r:id="rId2" display="The JMP releases updated estimates every 2 years following consultations with national authorities: https://washdata.org/how-we-work/jmp-country-consultation" xr:uid="{82C36AE8-2AC9-495C-B9F7-8519445D850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2026-09-10T09:07:45Z</dcterms:modified>
</cp:coreProperties>
</file>