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EE15BB8E-AB5F-41B9-930F-4728320DE6E9}"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<sst xmlns="http://schemas.openxmlformats.org/spreadsheetml/2006/main" xmlns:r="http://schemas.openxmlformats.org/officeDocument/2006/relationships" xmlns:xdr="http://schemas.openxmlformats.org/drawingml/2006/spreadsheetDrawing" count="1766" uniqueCount="255">
  <si>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</si>
  <si>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</si>
  <si>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</si>
  <si>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</si>
  <si>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</si>
  <si>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</si>
  <si>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</si>
  <si>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</si>
  <si>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</si>
  <si>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</si>
  <si>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</si>
  <si>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</si>
  <si>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</si>
  <si>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</si>
  <si>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</si>
  <si>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</si>
  <si>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</si>
  <si>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</si>
  <si>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</si>
  <si>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</si>
  <si>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</si>
  <si>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</si>
  <si>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</si>
  <si>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</si>
  <si>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</si>
  <si>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</si>
  <si>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</si>
  <si>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</si>
  <si>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</si>
  <si>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</si>
  <si>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</si>
  <si>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</si>
  <si>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</si>
  <si>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</si>
  <si>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</si>
  <si>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</si>
  <si>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</si>
  <si>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</si>
  <si>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</si>
  <si>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</si>
  <si>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</si>
  <si>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</si>
  <si>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</si>
  <si>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</si>
  <si>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</si>
  <si>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</si>
  <si>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</si>
  <si>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</si>
  <si>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</si>
  <si>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</si>
  <si>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</si>
  <si>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</si>
  <si>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</si>
  <si>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</si>
  <si>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</si>
  <si>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</si>
  <si>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</si>
  <si>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</si>
  <si>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</si>
  <si>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</si>
  <si>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</si>
  <si>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</si>
  <si>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</si>
  <si>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</si>
  <si>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</si>
  <si>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</si>
  <si>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</si>
  <si>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</si>
  <si>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</si>
  <si>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</si>
  <si>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</si>
  <si>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</si>
  <si>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</si>
  <si>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</si>
  <si>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</si>
  <si>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</si>
  <si>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</si>
  <si>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</si>
  <si>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</si>
  <si>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</si>
  <si>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</si>
  <si>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</si>
  <si>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</si>
  <si>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</si>
  <si>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</si>
  <si>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</si>
  <si>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</si>
  <si>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</si>
  <si>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</si>
  <si>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</si>
  <si>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</si>
  <si>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</si>
  <si>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</si>
  <si>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</si>
  <si>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</si>
  <si>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</si>
  <si>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</si>
  <si>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</si>
  <si>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</si>
  <si>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</si>
  <si>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</si>
  <si>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</si>
  <si>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</si>
  <si>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</si>
  <si>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</si>
  <si>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</si>
  <si>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</si>
  <si>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</si>
  <si>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</si>
  <si>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</si>
  <si>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</si>
  <si>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</si>
  <si>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</si>
  <si>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</si>
  <si>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</si>
  <si>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</si>
  <si>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</si>
  <si>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</si>
  <si>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</si>
  <si>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</si>
  <si>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</si>
  <si>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</si>
  <si>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</si>
  <si>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</si>
  <si>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</si>
  <si>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</si>
  <si>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</si>
  <si>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</si>
  <si>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</si>
  <si>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</si>
  <si>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</si>
  <si>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</si>
  <si>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</si>
  <si>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</si>
  <si>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</si>
  <si>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</si>
  <si>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</si>
  <si>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</si>
  <si>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</si>
  <si>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</si>
  <si>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</si>
  <si>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</si>
  <si>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</si>
  <si>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</si>
  <si>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</si>
  <si>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</si>
  <si>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</si>
  <si>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</si>
  <si>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</si>
  <si>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</si>
  <si>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</si>
  <si>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</si>
  <si>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</si>
  <si>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</si>
  <si>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</si>
  <si>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</si>
  <si>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</si>
  <si>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</si>
  <si>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</si>
  <si>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</si>
  <si>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</si>
  <si>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</si>
  <si>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</si>
  <si>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</si>
  <si>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</si>
  <si>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</si>
  <si>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</si>
  <si>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</si>
  <si>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</si>
  <si>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</si>
  <si>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</si>
  <si>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</si>
  <si>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</si>
  <si>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</si>
  <si>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</si>
  <si>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</si>
  <si>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</si>
  <si>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</si>
  <si>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</si>
  <si>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</si>
  <si>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</si>
  <si>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</si>
  <si>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</si>
  <si>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</si>
  <si>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</si>
  <si>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</si>
  <si>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</si>
  <si>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</si>
  <si>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</si>
  <si>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</si>
  <si>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</si>
  <si>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</si>
  <si>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</si>
  <si>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</si>
  <si>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</si>
  <si>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</si>
  <si>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</si>
  <si>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</si>
  <si>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</si>
  <si>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</si>
  <si>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</si>
  <si>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</si>
  <si>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</si>
  <si>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</si>
  <si>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</si>
  <si>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</si>
  <si>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</si>
  <si>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</si>
  <si>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</si>
  <si>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</si>
  <si>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</si>
  <si>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</si>
  <si>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Saudi Arabia</t>
  </si>
  <si>
    <t>Values in grey text are imputed based on linear regression</t>
  </si>
  <si>
    <t>SAU_2017_UIS</t>
  </si>
  <si>
    <t>SAU_2018_UIS</t>
  </si>
  <si>
    <t>2017</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</si>
  <si>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</si>
  <si>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</si>
  <si>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</si>
  <si>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</si>
  <si>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</si>
  <si>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</si>
  <si>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</si>
  <si>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</si>
  <si>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</si>
  <si>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</si>
  <si>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</si>
  <si>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</si>
  <si>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</si>
  <si>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</si>
  <si>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</si>
  <si>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</si>
  <si>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</si>
  <si>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SAU_2019_UIS</t>
  </si>
  <si>
    <t>SAU_2020_UIS</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</si>
  <si>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</si>
  <si>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</si>
  <si>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</si>
  <si>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</si>
  <si>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</si>
  <si>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</si>
  <si>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SAU_2021_UIS</t>
  </si>
  <si>
    <t>SAU_2022_UIS</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</si>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</sst>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88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80808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639">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84">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236"/>
    <xf numFmtId="0" fontId="15" fillId="0" borderId="236"/>
    <xf numFmtId="0" fontId="19" fillId="0" borderId="236"/>
  </cellStyleXfs>
  <cellXfs count="1062">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72" fillId="36"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7" fillId="31" borderId="70" xfId="0" applyNumberFormat="true" applyFont="true" applyFill="true" applyBorder="true" applyAlignment="true" applyProtection="true">
      <alignment horizontal="center"/>
    </xf>
    <xf numFmtId="164" fontId="68" fillId="32" borderId="70" xfId="0" applyNumberFormat="true" applyFont="true" applyFill="true" applyBorder="true" applyAlignment="true" applyProtection="true">
      <alignment horizontal="center"/>
    </xf>
    <xf numFmtId="0" fontId="69" fillId="33"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1" fontId="97" fillId="49" borderId="92" xfId="0" applyNumberFormat="true" applyFont="true" applyFill="true" applyBorder="true" applyAlignment="true" applyProtection="true">
      <alignment horizontal="center" vertical="center"/>
    </xf>
    <xf numFmtId="1" fontId="98" fillId="50" borderId="93" xfId="0" applyNumberFormat="true" applyFont="true" applyFill="true" applyBorder="true" applyAlignment="true" applyProtection="true">
      <alignment horizontal="center" vertical="center"/>
    </xf>
    <xf numFmtId="1" fontId="99" fillId="51" borderId="94" xfId="0" applyNumberFormat="true" applyFont="true" applyFill="true" applyBorder="true" applyAlignment="true" applyProtection="true">
      <alignment horizontal="center" vertical="center"/>
    </xf>
    <xf numFmtId="1" fontId="100" fillId="52" borderId="95" xfId="0" applyNumberFormat="true" applyFont="true" applyFill="true" applyBorder="true" applyAlignment="true" applyProtection="true">
      <alignment horizontal="center" vertical="center"/>
    </xf>
    <xf numFmtId="1" fontId="101" fillId="53" borderId="96" xfId="0" applyNumberFormat="true" applyFont="true" applyFill="true" applyBorder="true" applyAlignment="true" applyProtection="true">
      <alignment horizontal="center" vertical="center"/>
    </xf>
    <xf numFmtId="1" fontId="102" fillId="54" borderId="97" xfId="0" applyNumberFormat="true" applyFont="true" applyFill="true" applyBorder="true" applyAlignment="true" applyProtection="true">
      <alignment horizontal="center" vertical="center"/>
    </xf>
    <xf numFmtId="1" fontId="103" fillId="55" borderId="98" xfId="0" applyNumberFormat="true" applyFont="true" applyFill="true" applyBorder="true" applyAlignment="true" applyProtection="true">
      <alignment horizontal="center" vertical="center"/>
    </xf>
    <xf numFmtId="1" fontId="104" fillId="56" borderId="99" xfId="0" applyNumberFormat="true" applyFont="true" applyFill="true" applyBorder="true" applyAlignment="true" applyProtection="true">
      <alignment horizontal="center" vertical="center"/>
    </xf>
    <xf numFmtId="1" fontId="105" fillId="57" borderId="100" xfId="0" applyNumberFormat="true" applyFont="true" applyFill="true" applyBorder="true" applyAlignment="true" applyProtection="true">
      <alignment horizontal="center" vertical="center"/>
    </xf>
    <xf numFmtId="1" fontId="106" fillId="58" borderId="101" xfId="0" applyNumberFormat="true" applyFont="true" applyFill="true" applyBorder="true" applyAlignment="true" applyProtection="true">
      <alignment horizontal="center" vertical="center"/>
    </xf>
    <xf numFmtId="1" fontId="107" fillId="59" borderId="102" xfId="0" applyNumberFormat="true" applyFont="true" applyFill="true" applyBorder="true" applyAlignment="true" applyProtection="true">
      <alignment horizontal="center" vertical="center"/>
    </xf>
    <xf numFmtId="1" fontId="108" fillId="60" borderId="103" xfId="0" applyNumberFormat="true" applyFont="true" applyFill="true" applyBorder="true" applyAlignment="true" applyProtection="true">
      <alignment horizontal="center" vertical="center"/>
    </xf>
    <xf numFmtId="1" fontId="109" fillId="61" borderId="104" xfId="0" applyNumberFormat="true" applyFont="true" applyFill="true" applyBorder="true" applyAlignment="true" applyProtection="true">
      <alignment horizontal="center" vertical="center"/>
    </xf>
    <xf numFmtId="1" fontId="110" fillId="62" borderId="105" xfId="0" applyNumberFormat="true" applyFont="true" applyFill="true" applyBorder="true" applyAlignment="true" applyProtection="true">
      <alignment horizontal="center" vertical="center"/>
    </xf>
    <xf numFmtId="1" fontId="111" fillId="63" borderId="106" xfId="0" applyNumberFormat="true" applyFont="true" applyFill="true" applyBorder="true" applyAlignment="true" applyProtection="true">
      <alignment horizontal="center" vertical="center"/>
    </xf>
    <xf numFmtId="1" fontId="112" fillId="64" borderId="107" xfId="0" applyNumberFormat="true" applyFont="true" applyFill="true" applyBorder="true" applyAlignment="true" applyProtection="true">
      <alignment horizontal="center" vertical="center"/>
    </xf>
    <xf numFmtId="1" fontId="113" fillId="65" borderId="108" xfId="0" applyNumberFormat="true" applyFont="true" applyFill="true" applyBorder="true" applyAlignment="true" applyProtection="true">
      <alignment horizontal="center" vertical="center"/>
    </xf>
    <xf numFmtId="1" fontId="114" fillId="66" borderId="109" xfId="0" applyNumberFormat="true" applyFont="true" applyFill="true" applyBorder="true" applyAlignment="true" applyProtection="true">
      <alignment horizontal="center" vertical="center"/>
    </xf>
    <xf numFmtId="1" fontId="115" fillId="67" borderId="110" xfId="0" applyNumberFormat="true" applyFont="true" applyFill="true" applyBorder="true" applyAlignment="true" applyProtection="true">
      <alignment horizontal="center" vertical="center"/>
    </xf>
    <xf numFmtId="1" fontId="116" fillId="68" borderId="111" xfId="0" applyNumberFormat="true" applyFont="true" applyFill="true" applyBorder="true" applyAlignment="true" applyProtection="true">
      <alignment horizontal="center" vertical="center"/>
    </xf>
    <xf numFmtId="1" fontId="117" fillId="69" borderId="112" xfId="0" applyNumberFormat="true" applyFont="true" applyFill="true" applyBorder="true" applyAlignment="true" applyProtection="true">
      <alignment horizontal="center" vertical="center"/>
    </xf>
    <xf numFmtId="1" fontId="118" fillId="70" borderId="113" xfId="0" applyNumberFormat="true" applyFont="true" applyFill="true" applyBorder="true" applyAlignment="true" applyProtection="true">
      <alignment horizontal="center" vertical="center"/>
    </xf>
    <xf numFmtId="1" fontId="119" fillId="71" borderId="114" xfId="0" applyNumberFormat="true" applyFont="true" applyFill="true" applyBorder="true" applyAlignment="true" applyProtection="true">
      <alignment horizontal="center" vertical="center"/>
    </xf>
    <xf numFmtId="164" fontId="120" fillId="72" borderId="115" xfId="0" applyNumberFormat="true" applyFont="true" applyFill="true" applyBorder="true" applyAlignment="true" applyProtection="true">
      <alignment horizontal="center"/>
    </xf>
    <xf numFmtId="0" fontId="121" fillId="73" borderId="116" xfId="0" applyNumberFormat="true" applyFont="true" applyFill="true" applyBorder="true" applyAlignment="true" applyProtection="true">
      <alignment horizontal="center"/>
    </xf>
    <xf numFmtId="1" fontId="122" fillId="74" borderId="117" xfId="0" applyNumberFormat="true" applyFont="true" applyFill="true" applyBorder="true" applyAlignment="true" applyProtection="true">
      <alignment horizontal="center" vertical="center"/>
    </xf>
    <xf numFmtId="164" fontId="123" fillId="75" borderId="118" xfId="0" applyNumberFormat="true" applyFont="true" applyFill="true" applyBorder="true" applyAlignment="true" applyProtection="true">
      <alignment horizontal="center"/>
    </xf>
    <xf numFmtId="0" fontId="124" fillId="76" borderId="119" xfId="0" applyNumberFormat="true" applyFont="true" applyFill="true" applyBorder="true" applyAlignment="true" applyProtection="true">
      <alignment horizontal="center"/>
    </xf>
    <xf numFmtId="164" fontId="125" fillId="77" borderId="120" xfId="0" applyNumberFormat="true" applyFont="true" applyFill="true" applyBorder="true" applyAlignment="true" applyProtection="true">
      <alignment horizontal="center"/>
    </xf>
    <xf numFmtId="0" fontId="126" fillId="78" borderId="121" xfId="0" applyNumberFormat="true" applyFont="true" applyFill="true" applyBorder="true" applyAlignment="true" applyProtection="true">
      <alignment horizontal="center"/>
    </xf>
    <xf numFmtId="0" fontId="127" fillId="79" borderId="122" xfId="0" applyNumberFormat="true" applyFont="true" applyFill="true" applyBorder="true" applyAlignment="true" applyProtection="true">
      <alignment horizontal="center"/>
    </xf>
    <xf numFmtId="0" fontId="128" fillId="80" borderId="123" xfId="0" applyNumberFormat="true" applyFont="true" applyFill="true" applyBorder="true" applyAlignment="true" applyProtection="true">
      <alignment horizontal="center"/>
    </xf>
    <xf numFmtId="0" fontId="129" fillId="81" borderId="124" xfId="0" applyNumberFormat="true" applyFont="true" applyFill="true" applyBorder="true" applyAlignment="true" applyProtection="true">
      <alignment horizontal="center"/>
    </xf>
    <xf numFmtId="164" fontId="130" fillId="82" borderId="125" xfId="0" applyNumberFormat="true" applyFont="true" applyFill="true" applyBorder="true" applyAlignment="true" applyProtection="true">
      <alignment horizontal="center"/>
    </xf>
    <xf numFmtId="0" fontId="131" fillId="83" borderId="126" xfId="0" applyNumberFormat="true" applyFont="true" applyFill="true" applyBorder="true" applyAlignment="true" applyProtection="true">
      <alignment horizontal="center"/>
    </xf>
    <xf numFmtId="0" fontId="132" fillId="84" borderId="127" xfId="0" applyNumberFormat="true" applyFont="true" applyFill="true" applyBorder="true" applyAlignment="true" applyProtection="true">
      <alignment horizontal="center"/>
    </xf>
    <xf numFmtId="0" fontId="133" fillId="85" borderId="128" xfId="0" applyNumberFormat="true" applyFont="true" applyFill="true" applyBorder="true" applyAlignment="true" applyProtection="true">
      <alignment horizontal="center"/>
    </xf>
    <xf numFmtId="0" fontId="134" fillId="86" borderId="129" xfId="0" applyNumberFormat="true" applyFont="true" applyFill="true" applyBorder="true" applyAlignment="true" applyProtection="true">
      <alignment horizontal="center"/>
    </xf>
    <xf numFmtId="164" fontId="135" fillId="87" borderId="130" xfId="0" applyNumberFormat="true" applyFont="true" applyFill="true" applyBorder="true" applyAlignment="true" applyProtection="true">
      <alignment horizontal="center"/>
    </xf>
    <xf numFmtId="0" fontId="136" fillId="88" borderId="131" xfId="0" applyNumberFormat="true" applyFont="true" applyFill="true" applyBorder="true" applyAlignment="true" applyProtection="true">
      <alignment horizontal="center"/>
    </xf>
    <xf numFmtId="0" fontId="137" fillId="89" borderId="132" xfId="0" applyNumberFormat="true" applyFont="true" applyFill="true" applyBorder="true" applyAlignment="true" applyProtection="true">
      <alignment horizontal="center"/>
    </xf>
    <xf numFmtId="0" fontId="138" fillId="90" borderId="133" xfId="0" applyNumberFormat="true" applyFont="true" applyFill="true" applyBorder="true" applyAlignment="true" applyProtection="true">
      <alignment horizontal="center"/>
    </xf>
    <xf numFmtId="0" fontId="139" fillId="91" borderId="134" xfId="0" applyNumberFormat="true" applyFont="true" applyFill="true" applyBorder="true" applyAlignment="true" applyProtection="true">
      <alignment horizontal="center"/>
    </xf>
    <xf numFmtId="164" fontId="140" fillId="92" borderId="135" xfId="0" applyNumberFormat="true" applyFont="true" applyFill="true" applyBorder="true" applyAlignment="true" applyProtection="true">
      <alignment horizontal="center"/>
    </xf>
    <xf numFmtId="0" fontId="141" fillId="93" borderId="136" xfId="0" applyNumberFormat="true" applyFont="true" applyFill="true" applyBorder="true" applyAlignment="true" applyProtection="true">
      <alignment horizontal="center"/>
    </xf>
    <xf numFmtId="0" fontId="142" fillId="94" borderId="137" xfId="0" applyNumberFormat="true" applyFont="true" applyFill="true" applyBorder="true" applyAlignment="true" applyProtection="true">
      <alignment horizontal="center"/>
    </xf>
    <xf numFmtId="0" fontId="143" fillId="95" borderId="138" xfId="0" applyNumberFormat="true" applyFont="true" applyFill="true" applyBorder="true" applyAlignment="true" applyProtection="true">
      <alignment horizontal="center"/>
    </xf>
    <xf numFmtId="0" fontId="144" fillId="96" borderId="139" xfId="0" applyNumberFormat="true" applyFont="true" applyFill="true" applyBorder="true" applyAlignment="true" applyProtection="true">
      <alignment horizontal="center"/>
    </xf>
    <xf numFmtId="164" fontId="145" fillId="97" borderId="140" xfId="0" applyNumberFormat="true" applyFont="true" applyFill="true" applyBorder="true" applyAlignment="true" applyProtection="true">
      <alignment horizontal="center"/>
    </xf>
    <xf numFmtId="0" fontId="146" fillId="98" borderId="141" xfId="0" applyNumberFormat="true" applyFont="true" applyFill="true" applyBorder="true" applyAlignment="true" applyProtection="true">
      <alignment horizontal="center"/>
    </xf>
    <xf numFmtId="0" fontId="147" fillId="99" borderId="142" xfId="0" applyNumberFormat="true" applyFont="true" applyFill="true" applyBorder="true" applyAlignment="true" applyProtection="true">
      <alignment horizontal="center"/>
    </xf>
    <xf numFmtId="0" fontId="148" fillId="100" borderId="143" xfId="0" applyNumberFormat="true" applyFont="true" applyFill="true" applyBorder="true" applyAlignment="true" applyProtection="true">
      <alignment horizontal="center"/>
    </xf>
    <xf numFmtId="0" fontId="149" fillId="101" borderId="144" xfId="0" applyNumberFormat="true" applyFont="true" applyFill="true" applyBorder="true" applyAlignment="true" applyProtection="true">
      <alignment horizontal="center"/>
    </xf>
    <xf numFmtId="164" fontId="150" fillId="102" borderId="145" xfId="0" applyNumberFormat="true" applyFont="true" applyFill="true" applyBorder="true" applyAlignment="true" applyProtection="true">
      <alignment horizontal="center"/>
    </xf>
    <xf numFmtId="0" fontId="151" fillId="103" borderId="146" xfId="0" applyNumberFormat="true" applyFont="true" applyFill="true" applyBorder="true" applyAlignment="true" applyProtection="true">
      <alignment horizontal="center"/>
    </xf>
    <xf numFmtId="0" fontId="152" fillId="104" borderId="147" xfId="0" applyNumberFormat="true" applyFont="true" applyFill="true" applyBorder="true" applyAlignment="true" applyProtection="true">
      <alignment horizontal="center"/>
    </xf>
    <xf numFmtId="0" fontId="153" fillId="105" borderId="148" xfId="0" applyNumberFormat="true" applyFont="true" applyFill="true" applyBorder="true" applyAlignment="true" applyProtection="true">
      <alignment horizontal="center"/>
    </xf>
    <xf numFmtId="0" fontId="154" fillId="106" borderId="149" xfId="0" applyNumberFormat="true" applyFont="true" applyFill="true" applyBorder="true" applyAlignment="true" applyProtection="true">
      <alignment horizontal="center"/>
    </xf>
    <xf numFmtId="164" fontId="155" fillId="107" borderId="150" xfId="0" applyNumberFormat="true" applyFont="true" applyFill="true" applyBorder="true" applyAlignment="true" applyProtection="true">
      <alignment horizontal="center"/>
    </xf>
    <xf numFmtId="0" fontId="156" fillId="108" borderId="151" xfId="0" applyNumberFormat="true" applyFont="true" applyFill="true" applyBorder="true" applyAlignment="true" applyProtection="true">
      <alignment horizontal="center"/>
    </xf>
    <xf numFmtId="0" fontId="157" fillId="109" borderId="152" xfId="0" applyNumberFormat="true" applyFont="true" applyFill="true" applyBorder="true" applyAlignment="true" applyProtection="true">
      <alignment horizontal="center"/>
    </xf>
    <xf numFmtId="0" fontId="158" fillId="110" borderId="153" xfId="0" applyNumberFormat="true" applyFont="true" applyFill="true" applyBorder="true" applyAlignment="true" applyProtection="true">
      <alignment horizontal="center"/>
    </xf>
    <xf numFmtId="0" fontId="159" fillId="111" borderId="154" xfId="0" applyNumberFormat="true" applyFont="true" applyFill="true" applyBorder="true" applyAlignment="true" applyProtection="true">
      <alignment horizontal="center"/>
    </xf>
    <xf numFmtId="164" fontId="160" fillId="112" borderId="155" xfId="0" applyNumberFormat="true" applyFont="true" applyFill="true" applyBorder="true" applyAlignment="true" applyProtection="true">
      <alignment horizontal="center"/>
    </xf>
    <xf numFmtId="0" fontId="161" fillId="113" borderId="156" xfId="0" applyNumberFormat="true" applyFont="true" applyFill="true" applyBorder="true" applyAlignment="true" applyProtection="true">
      <alignment horizontal="center"/>
    </xf>
    <xf numFmtId="0" fontId="162" fillId="114" borderId="157" xfId="0" applyNumberFormat="true" applyFont="true" applyFill="true" applyBorder="true" applyAlignment="true" applyProtection="true">
      <alignment horizontal="center"/>
    </xf>
    <xf numFmtId="0" fontId="163" fillId="115" borderId="158" xfId="0" applyNumberFormat="true" applyFont="true" applyFill="true" applyBorder="true" applyAlignment="true" applyProtection="true">
      <alignment horizontal="center"/>
    </xf>
    <xf numFmtId="0" fontId="164" fillId="116" borderId="159" xfId="0" applyNumberFormat="true" applyFont="true" applyFill="true" applyBorder="true" applyAlignment="true" applyProtection="true">
      <alignment horizontal="center"/>
    </xf>
    <xf numFmtId="164" fontId="165" fillId="117" borderId="160" xfId="0" applyNumberFormat="true" applyFont="true" applyFill="true" applyBorder="true" applyAlignment="true" applyProtection="true">
      <alignment horizontal="center"/>
    </xf>
    <xf numFmtId="0" fontId="166" fillId="118" borderId="161" xfId="0" applyNumberFormat="true" applyFont="true" applyFill="true" applyBorder="true" applyAlignment="true" applyProtection="true">
      <alignment horizontal="center"/>
    </xf>
    <xf numFmtId="0" fontId="167" fillId="119" borderId="162" xfId="0" applyNumberFormat="true" applyFont="true" applyFill="true" applyBorder="true" applyAlignment="true" applyProtection="true">
      <alignment horizontal="center"/>
    </xf>
    <xf numFmtId="0" fontId="168" fillId="120" borderId="163" xfId="0" applyNumberFormat="true" applyFont="true" applyFill="true" applyBorder="true" applyAlignment="true" applyProtection="true">
      <alignment horizontal="center"/>
    </xf>
    <xf numFmtId="164" fontId="169" fillId="121" borderId="164" xfId="0" applyNumberFormat="true" applyFont="true" applyFill="true" applyBorder="true" applyAlignment="true" applyProtection="true">
      <alignment horizontal="center"/>
    </xf>
    <xf numFmtId="0" fontId="170" fillId="122" borderId="165" xfId="0" applyNumberFormat="true" applyFont="true" applyFill="true" applyBorder="true" applyAlignment="true" applyProtection="true">
      <alignment horizontal="center"/>
    </xf>
    <xf numFmtId="164" fontId="171" fillId="123" borderId="166" xfId="0" applyNumberFormat="true" applyFont="true" applyFill="true" applyBorder="true" applyAlignment="true" applyProtection="true">
      <alignment horizontal="center"/>
    </xf>
    <xf numFmtId="0" fontId="172" fillId="124" borderId="167" xfId="0" applyNumberFormat="true" applyFont="true" applyFill="true" applyBorder="true" applyAlignment="true" applyProtection="true">
      <alignment horizontal="center"/>
    </xf>
    <xf numFmtId="164" fontId="173" fillId="125" borderId="168" xfId="0" applyNumberFormat="true" applyFont="true" applyFill="true" applyBorder="true" applyAlignment="true" applyProtection="true">
      <alignment horizontal="center"/>
    </xf>
    <xf numFmtId="0" fontId="174" fillId="126" borderId="169" xfId="0" applyNumberFormat="true" applyFont="true" applyFill="true" applyBorder="true" applyAlignment="true" applyProtection="true">
      <alignment horizontal="center"/>
    </xf>
    <xf numFmtId="164" fontId="175" fillId="127" borderId="170" xfId="0" applyNumberFormat="true" applyFont="true" applyFill="true" applyBorder="true" applyAlignment="true" applyProtection="true">
      <alignment horizontal="center"/>
    </xf>
    <xf numFmtId="0" fontId="176" fillId="128" borderId="171" xfId="0" applyNumberFormat="true" applyFont="true" applyFill="true" applyBorder="true" applyAlignment="true" applyProtection="true">
      <alignment horizontal="center"/>
    </xf>
    <xf numFmtId="164" fontId="177" fillId="129" borderId="172" xfId="0" applyNumberFormat="true" applyFont="true" applyFill="true" applyBorder="true" applyAlignment="true" applyProtection="true">
      <alignment horizontal="center"/>
    </xf>
    <xf numFmtId="0" fontId="178" fillId="130" borderId="173" xfId="0" applyNumberFormat="true" applyFont="true" applyFill="true" applyBorder="true" applyAlignment="true" applyProtection="true">
      <alignment horizontal="center"/>
    </xf>
    <xf numFmtId="164" fontId="179" fillId="131" borderId="174" xfId="0" applyNumberFormat="true" applyFont="true" applyFill="true" applyBorder="true" applyAlignment="true" applyProtection="true">
      <alignment horizontal="center"/>
    </xf>
    <xf numFmtId="0" fontId="180" fillId="132" borderId="175" xfId="0" applyNumberFormat="true" applyFont="true" applyFill="true" applyBorder="true" applyAlignment="true" applyProtection="true">
      <alignment horizontal="center"/>
    </xf>
    <xf numFmtId="164" fontId="181" fillId="133" borderId="176" xfId="0" applyNumberFormat="true" applyFont="true" applyFill="true" applyBorder="true" applyAlignment="true" applyProtection="true">
      <alignment horizontal="center"/>
    </xf>
    <xf numFmtId="0" fontId="182" fillId="134" borderId="177" xfId="0" applyNumberFormat="true" applyFont="true" applyFill="true" applyBorder="true" applyAlignment="true" applyProtection="true">
      <alignment horizontal="center"/>
    </xf>
    <xf numFmtId="164" fontId="183" fillId="135" borderId="178" xfId="0" applyNumberFormat="true" applyFont="true" applyFill="true" applyBorder="true" applyAlignment="true" applyProtection="true">
      <alignment horizontal="center"/>
    </xf>
    <xf numFmtId="0" fontId="184" fillId="136" borderId="179" xfId="0" applyNumberFormat="true" applyFont="true" applyFill="true" applyBorder="true" applyAlignment="true" applyProtection="true">
      <alignment horizontal="center"/>
    </xf>
    <xf numFmtId="164" fontId="185" fillId="137" borderId="180" xfId="0" applyNumberFormat="true" applyFont="true" applyFill="true" applyBorder="true" applyAlignment="true" applyProtection="true">
      <alignment horizontal="center"/>
    </xf>
    <xf numFmtId="0" fontId="186" fillId="138" borderId="181" xfId="0" applyNumberFormat="true" applyFont="true" applyFill="true" applyBorder="true" applyAlignment="true" applyProtection="true">
      <alignment horizontal="center"/>
    </xf>
    <xf numFmtId="164" fontId="187" fillId="139" borderId="182" xfId="0" applyNumberFormat="true" applyFont="true" applyFill="true" applyBorder="true" applyAlignment="true" applyProtection="true">
      <alignment horizontal="center"/>
    </xf>
    <xf numFmtId="0" fontId="188" fillId="140" borderId="183" xfId="0" applyNumberFormat="true" applyFont="true" applyFill="true" applyBorder="true" applyAlignment="true" applyProtection="true">
      <alignment horizontal="center"/>
    </xf>
    <xf numFmtId="164" fontId="189" fillId="141" borderId="184" xfId="0" applyNumberFormat="true" applyFont="true" applyFill="true" applyBorder="true" applyAlignment="true" applyProtection="true">
      <alignment horizontal="center"/>
    </xf>
    <xf numFmtId="0" fontId="190" fillId="142" borderId="185" xfId="0" applyNumberFormat="true" applyFont="true" applyFill="true" applyBorder="true" applyAlignment="true" applyProtection="true">
      <alignment horizontal="center"/>
    </xf>
    <xf numFmtId="164" fontId="191" fillId="143" borderId="186" xfId="0" applyNumberFormat="true" applyFont="true" applyFill="true" applyBorder="true" applyAlignment="true" applyProtection="true">
      <alignment horizontal="center"/>
    </xf>
    <xf numFmtId="0" fontId="192" fillId="144" borderId="187" xfId="0" applyNumberFormat="true" applyFont="true" applyFill="true" applyBorder="true" applyAlignment="true" applyProtection="true">
      <alignment horizontal="center"/>
    </xf>
    <xf numFmtId="164" fontId="193" fillId="145" borderId="188" xfId="0" applyNumberFormat="true" applyFont="true" applyFill="true" applyBorder="true" applyAlignment="true" applyProtection="true">
      <alignment horizontal="center"/>
    </xf>
    <xf numFmtId="0" fontId="194" fillId="146" borderId="189" xfId="0" applyNumberFormat="true" applyFont="true" applyFill="true" applyBorder="true" applyAlignment="true" applyProtection="true">
      <alignment horizontal="center"/>
    </xf>
    <xf numFmtId="0" fontId="195" fillId="147" borderId="190" xfId="0" applyNumberFormat="true" applyFont="true" applyFill="true" applyBorder="true" applyAlignment="true" applyProtection="true">
      <alignment horizontal="center"/>
    </xf>
    <xf numFmtId="0" fontId="196" fillId="148" borderId="191" xfId="0" applyNumberFormat="true" applyFont="true" applyFill="true" applyBorder="true" applyAlignment="true" applyProtection="true">
      <alignment horizontal="center"/>
    </xf>
    <xf numFmtId="0" fontId="197" fillId="149" borderId="192" xfId="0" applyNumberFormat="true" applyFont="true" applyFill="true" applyBorder="true" applyAlignment="true" applyProtection="true">
      <alignment horizontal="center"/>
    </xf>
    <xf numFmtId="0" fontId="198" fillId="150" borderId="193" xfId="0" applyNumberFormat="true" applyFont="true" applyFill="true" applyBorder="true" applyAlignment="true" applyProtection="true">
      <alignment horizontal="center"/>
    </xf>
    <xf numFmtId="0" fontId="199" fillId="151" borderId="194" xfId="0" applyNumberFormat="true" applyFont="true" applyFill="true" applyBorder="true" applyAlignment="true" applyProtection="true">
      <alignment horizontal="center"/>
    </xf>
    <xf numFmtId="0" fontId="200" fillId="152" borderId="195" xfId="0" applyNumberFormat="true" applyFont="true" applyFill="true" applyBorder="true" applyAlignment="true" applyProtection="true">
      <alignment horizontal="center"/>
    </xf>
    <xf numFmtId="0" fontId="201" fillId="153" borderId="196" xfId="0" applyNumberFormat="true" applyFont="true" applyFill="true" applyBorder="true" applyAlignment="true" applyProtection="true">
      <alignment horizontal="center"/>
    </xf>
    <xf numFmtId="0" fontId="202" fillId="154" borderId="197" xfId="0" applyNumberFormat="true" applyFont="true" applyFill="true" applyBorder="true" applyAlignment="true" applyProtection="true">
      <alignment horizontal="center"/>
    </xf>
    <xf numFmtId="0" fontId="203" fillId="155" borderId="198" xfId="0" applyNumberFormat="true" applyFont="true" applyFill="true" applyBorder="true" applyAlignment="true" applyProtection="true">
      <alignment horizontal="center"/>
    </xf>
    <xf numFmtId="0" fontId="204" fillId="156" borderId="199" xfId="0" applyNumberFormat="true" applyFont="true" applyFill="true" applyBorder="true" applyAlignment="true" applyProtection="true">
      <alignment horizontal="center"/>
    </xf>
    <xf numFmtId="0" fontId="205" fillId="157" borderId="200" xfId="0" applyNumberFormat="true" applyFont="true" applyFill="true" applyBorder="true" applyAlignment="true" applyProtection="true">
      <alignment horizontal="center"/>
    </xf>
    <xf numFmtId="0" fontId="206" fillId="158" borderId="201" xfId="0" applyNumberFormat="true" applyFont="true" applyFill="true" applyBorder="true" applyAlignment="true" applyProtection="true">
      <alignment horizontal="center"/>
    </xf>
    <xf numFmtId="0" fontId="207" fillId="159" borderId="202" xfId="0" applyNumberFormat="true" applyFont="true" applyFill="true" applyBorder="true" applyAlignment="true" applyProtection="true">
      <alignment horizontal="center"/>
    </xf>
    <xf numFmtId="0" fontId="208" fillId="160" borderId="203" xfId="0" applyNumberFormat="true" applyFont="true" applyFill="true" applyBorder="true" applyAlignment="true" applyProtection="true">
      <alignment horizontal="center"/>
    </xf>
    <xf numFmtId="0" fontId="209" fillId="161" borderId="204" xfId="0" applyNumberFormat="true" applyFont="true" applyFill="true" applyBorder="true" applyAlignment="true" applyProtection="true">
      <alignment horizontal="center"/>
    </xf>
    <xf numFmtId="0" fontId="210" fillId="162" borderId="205" xfId="0" applyNumberFormat="true" applyFont="true" applyFill="true" applyBorder="true" applyAlignment="true" applyProtection="true">
      <alignment horizontal="center"/>
    </xf>
    <xf numFmtId="0" fontId="211" fillId="163" borderId="206" xfId="0" applyNumberFormat="true" applyFont="true" applyFill="true" applyBorder="true" applyAlignment="true" applyProtection="true">
      <alignment horizontal="center"/>
    </xf>
    <xf numFmtId="0" fontId="212" fillId="164" borderId="207" xfId="0" applyNumberFormat="true" applyFont="true" applyFill="true" applyBorder="true" applyAlignment="true" applyProtection="true">
      <alignment horizontal="center"/>
    </xf>
    <xf numFmtId="0" fontId="213" fillId="165" borderId="208" xfId="0" applyNumberFormat="true" applyFont="true" applyFill="true" applyBorder="true" applyAlignment="true" applyProtection="true">
      <alignment horizontal="center"/>
    </xf>
    <xf numFmtId="0" fontId="214" fillId="166" borderId="209" xfId="0" applyNumberFormat="true" applyFont="true" applyFill="true" applyBorder="true" applyAlignment="true" applyProtection="true">
      <alignment horizontal="center"/>
    </xf>
    <xf numFmtId="0" fontId="215" fillId="167" borderId="210" xfId="0" applyNumberFormat="true" applyFont="true" applyFill="true" applyBorder="true" applyAlignment="true" applyProtection="true">
      <alignment horizontal="center"/>
    </xf>
    <xf numFmtId="0" fontId="216" fillId="168" borderId="211" xfId="0" applyNumberFormat="true" applyFont="true" applyFill="true" applyBorder="true" applyAlignment="true" applyProtection="true">
      <alignment horizontal="center"/>
    </xf>
    <xf numFmtId="0" fontId="217" fillId="169" borderId="212" xfId="0" applyNumberFormat="true" applyFont="true" applyFill="true" applyBorder="true" applyAlignment="true" applyProtection="true">
      <alignment horizontal="center"/>
    </xf>
    <xf numFmtId="0" fontId="218" fillId="170" borderId="213" xfId="0" applyNumberFormat="true" applyFont="true" applyFill="true" applyBorder="true" applyAlignment="true" applyProtection="true">
      <alignment horizontal="center"/>
    </xf>
    <xf numFmtId="0" fontId="219" fillId="171" borderId="214" xfId="0" applyNumberFormat="true" applyFont="true" applyFill="true" applyBorder="true" applyAlignment="true" applyProtection="true">
      <alignment horizontal="center"/>
    </xf>
    <xf numFmtId="0" fontId="220" fillId="172" borderId="215" xfId="0" applyNumberFormat="true" applyFont="true" applyFill="true" applyBorder="true" applyAlignment="true" applyProtection="true">
      <alignment horizontal="center"/>
    </xf>
    <xf numFmtId="0" fontId="221" fillId="173" borderId="216" xfId="0" applyNumberFormat="true" applyFont="true" applyFill="true" applyBorder="true" applyAlignment="true" applyProtection="true">
      <alignment horizontal="center"/>
    </xf>
    <xf numFmtId="0" fontId="222" fillId="174" borderId="217" xfId="0" applyNumberFormat="true" applyFont="true" applyFill="true" applyBorder="true" applyAlignment="true" applyProtection="true">
      <alignment horizontal="center"/>
    </xf>
    <xf numFmtId="0" fontId="223" fillId="175" borderId="218" xfId="0" applyNumberFormat="true" applyFont="true" applyFill="true" applyBorder="true" applyAlignment="true" applyProtection="true">
      <alignment horizontal="center"/>
    </xf>
    <xf numFmtId="0" fontId="224" fillId="176" borderId="219" xfId="0" applyNumberFormat="true" applyFont="true" applyFill="true" applyBorder="true" applyAlignment="true" applyProtection="true">
      <alignment horizontal="center"/>
    </xf>
    <xf numFmtId="0" fontId="225" fillId="177" borderId="220" xfId="0" applyNumberFormat="true" applyFont="true" applyFill="true" applyBorder="true" applyAlignment="true" applyProtection="true">
      <alignment horizontal="center"/>
    </xf>
    <xf numFmtId="0" fontId="226" fillId="178" borderId="221" xfId="0" applyNumberFormat="true" applyFont="true" applyFill="true" applyBorder="true" applyAlignment="true" applyProtection="true">
      <alignment horizontal="center"/>
    </xf>
    <xf numFmtId="0" fontId="227" fillId="179" borderId="222" xfId="0" applyNumberFormat="true" applyFont="true" applyFill="true" applyBorder="true" applyAlignment="true" applyProtection="true">
      <alignment horizontal="center"/>
    </xf>
    <xf numFmtId="0" fontId="228" fillId="180" borderId="223" xfId="0" applyNumberFormat="true" applyFont="true" applyFill="true" applyBorder="true" applyAlignment="true" applyProtection="true">
      <alignment horizontal="center"/>
    </xf>
    <xf numFmtId="0" fontId="229" fillId="181" borderId="224" xfId="0" applyNumberFormat="true" applyFont="true" applyFill="true" applyBorder="true" applyAlignment="true" applyProtection="true">
      <alignment horizontal="center"/>
    </xf>
    <xf numFmtId="0" fontId="230" fillId="182" borderId="225" xfId="0" applyNumberFormat="true" applyFont="true" applyFill="true" applyBorder="true" applyAlignment="true" applyProtection="true">
      <alignment horizontal="center"/>
    </xf>
    <xf numFmtId="0" fontId="231" fillId="183" borderId="226" xfId="0" applyNumberFormat="true" applyFont="true" applyFill="true" applyBorder="true" applyAlignment="true" applyProtection="true">
      <alignment horizontal="center"/>
    </xf>
    <xf numFmtId="0" fontId="232" fillId="184" borderId="227" xfId="0" applyNumberFormat="true" applyFont="true" applyFill="true" applyBorder="true" applyAlignment="true" applyProtection="true">
      <alignment horizontal="center"/>
    </xf>
    <xf numFmtId="0" fontId="233" fillId="185" borderId="228" xfId="0" applyNumberFormat="true" applyFont="true" applyFill="true" applyBorder="true" applyAlignment="true" applyProtection="true">
      <alignment horizontal="center"/>
    </xf>
    <xf numFmtId="0" fontId="234" fillId="186" borderId="229" xfId="0" applyNumberFormat="true" applyFont="true" applyFill="true" applyBorder="true" applyAlignment="true" applyProtection="true">
      <alignment horizontal="center"/>
    </xf>
    <xf numFmtId="0" fontId="235" fillId="187" borderId="230" xfId="0" applyNumberFormat="true" applyFont="true" applyFill="true" applyBorder="true" applyAlignment="true" applyProtection="true">
      <alignment horizontal="center"/>
    </xf>
    <xf numFmtId="0" fontId="236" fillId="188" borderId="231" xfId="0" applyNumberFormat="true" applyFont="true" applyFill="true" applyBorder="true" applyAlignment="true" applyProtection="true">
      <alignment horizontal="center"/>
    </xf>
    <xf numFmtId="0" fontId="237" fillId="189" borderId="232" xfId="0" applyNumberFormat="true" applyFont="true" applyFill="true" applyBorder="true" applyAlignment="true" applyProtection="true">
      <alignment horizontal="center"/>
    </xf>
    <xf numFmtId="0" fontId="238" fillId="190" borderId="233" xfId="0" applyNumberFormat="true" applyFont="true" applyFill="true" applyBorder="true" applyAlignment="true" applyProtection="true">
      <alignment horizontal="center"/>
    </xf>
    <xf numFmtId="0" fontId="239" fillId="191" borderId="234" xfId="0" applyNumberFormat="true" applyFont="true" applyFill="true" applyBorder="true" applyAlignment="true" applyProtection="true">
      <alignment horizontal="center"/>
    </xf>
    <xf numFmtId="0" fontId="240" fillId="192" borderId="235" xfId="0" applyNumberFormat="true" applyFont="true" applyFill="true" applyBorder="true" applyAlignment="true" applyProtection="true">
      <alignment horizontal="center"/>
    </xf>
    <xf numFmtId="0" fontId="241" fillId="0" borderId="236" xfId="0" applyNumberFormat="true" applyFont="true" applyBorder="true" applyAlignment="true" applyProtection="true"/>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7" fillId="2" borderId="236" xfId="20" applyFont="true" applyFill="true"/>
    <xf numFmtId="0" fontId="26" fillId="2" borderId="236" xfId="20" applyFont="true" applyFill="true"/>
    <xf numFmtId="0" fontId="78" fillId="2" borderId="236" xfId="20" applyFont="true" applyFill="true"/>
    <xf numFmtId="0" fontId="63"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2" fillId="42" borderId="236"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236" xfId="22" applyFont="true" applyFill="true" applyAlignment="true">
      <alignment horizontal="left" vertical="center" wrapText="true"/>
    </xf>
    <xf numFmtId="0" fontId="242"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xf numFmtId="0" fontId="786" fillId="593" borderId="636" xfId="0" applyNumberFormat="true" applyFont="true" applyFill="true" applyBorder="true" applyAlignment="true" applyProtection="true">
      <alignment horizontal="center" vertical="bottom" textRotation="0" wrapText="false" indent="0" shrinkToFit="false"/>
      <protection locked="true" hidden="false"/>
    </xf>
    <xf numFmtId="0" fontId="788" fillId="594" borderId="637" xfId="0" applyNumberFormat="true" applyFont="true" applyFill="true" applyBorder="true" applyAlignment="true" applyProtection="true">
      <alignment horizontal="center" vertical="bottom" textRotation="0" wrapText="false" indent="0" shrinkToFit="false"/>
      <protection locked="true" hidden="false"/>
    </xf>
    <xf numFmtId="0" fontId="790" fillId="595" borderId="638" xfId="0" applyNumberFormat="true" applyFont="true" applyFill="true" applyBorder="true" applyAlignment="true" applyProtection="true">
      <alignment horizontal="center" vertical="bottom" textRotation="0" wrapText="false" indent="0" shrinkToFit="false"/>
      <protection locked="true" hidden="false"/>
    </xf>
    <xf numFmtId="0" fontId="792" fillId="596" borderId="639" xfId="0" applyNumberFormat="true" applyFont="true" applyFill="true" applyBorder="true" applyAlignment="true" applyProtection="true">
      <alignment horizontal="center" vertical="bottom" textRotation="0" wrapText="false" indent="0" shrinkToFit="false"/>
      <protection locked="true" hidden="false"/>
    </xf>
    <xf numFmtId="0" fontId="794" fillId="597" borderId="640" xfId="0" applyNumberFormat="true" applyFont="true" applyFill="true" applyBorder="true" applyAlignment="true" applyProtection="true">
      <alignment horizontal="center" vertical="bottom" textRotation="0" wrapText="false" indent="0" shrinkToFit="false"/>
      <protection locked="true" hidden="false"/>
    </xf>
    <xf numFmtId="0" fontId="796" fillId="598" borderId="641" xfId="0" applyNumberFormat="true" applyFont="true" applyFill="true" applyBorder="true" applyAlignment="true" applyProtection="true">
      <alignment horizontal="center" vertical="bottom" textRotation="0" wrapText="false" indent="0" shrinkToFit="false"/>
      <protection locked="true" hidden="false"/>
    </xf>
    <xf numFmtId="0" fontId="798" fillId="599" borderId="642" xfId="0" applyNumberFormat="true" applyFont="true" applyFill="true" applyBorder="true" applyAlignment="true" applyProtection="true">
      <alignment horizontal="center" vertical="bottom" textRotation="0" wrapText="false" indent="0" shrinkToFit="false"/>
      <protection locked="true" hidden="false"/>
    </xf>
    <xf numFmtId="0" fontId="800" fillId="600" borderId="643" xfId="0" applyNumberFormat="true" applyFont="true" applyFill="true" applyBorder="true" applyAlignment="true" applyProtection="true">
      <alignment horizontal="center" vertical="bottom" textRotation="0" wrapText="false" indent="0" shrinkToFit="false"/>
      <protection locked="true" hidden="false"/>
    </xf>
    <xf numFmtId="0" fontId="802" fillId="601" borderId="644" xfId="0" applyNumberFormat="true" applyFont="true" applyFill="true" applyBorder="true" applyAlignment="true" applyProtection="true">
      <alignment horizontal="center" vertical="bottom" textRotation="0" wrapText="false" indent="0" shrinkToFit="false"/>
      <protection locked="true" hidden="false"/>
    </xf>
    <xf numFmtId="0" fontId="804" fillId="602" borderId="645" xfId="0" applyNumberFormat="true" applyFont="true" applyFill="true" applyBorder="true" applyAlignment="true" applyProtection="true">
      <alignment horizontal="center" vertical="bottom" textRotation="0" wrapText="false" indent="0" shrinkToFit="false"/>
      <protection locked="true" hidden="false"/>
    </xf>
    <xf numFmtId="0" fontId="806" fillId="603" borderId="646" xfId="0" applyNumberFormat="true" applyFont="true" applyFill="true" applyBorder="true" applyAlignment="true" applyProtection="true">
      <alignment horizontal="center" vertical="bottom" textRotation="0" wrapText="false" indent="0" shrinkToFit="false"/>
      <protection locked="true" hidden="false"/>
    </xf>
    <xf numFmtId="0" fontId="808" fillId="604" borderId="647" xfId="0" applyNumberFormat="true" applyFont="true" applyFill="true" applyBorder="true" applyAlignment="true" applyProtection="true">
      <alignment horizontal="center" vertical="bottom" textRotation="0" wrapText="false" indent="0" shrinkToFit="false"/>
      <protection locked="true" hidden="false"/>
    </xf>
    <xf numFmtId="0" fontId="810" fillId="605" borderId="648" xfId="0" applyNumberFormat="true" applyFont="true" applyFill="true" applyBorder="true" applyAlignment="true" applyProtection="true">
      <alignment horizontal="center" vertical="bottom" textRotation="0" wrapText="false" indent="0" shrinkToFit="false"/>
      <protection locked="true" hidden="false"/>
    </xf>
    <xf numFmtId="0" fontId="812" fillId="606" borderId="649" xfId="0" applyNumberFormat="true" applyFont="true" applyFill="true" applyBorder="true" applyAlignment="true" applyProtection="true">
      <alignment horizontal="center" vertical="bottom" textRotation="0" wrapText="false" indent="0" shrinkToFit="false"/>
      <protection locked="true" hidden="false"/>
    </xf>
    <xf numFmtId="0" fontId="814" fillId="607" borderId="650" xfId="0" applyNumberFormat="true" applyFont="true" applyFill="true" applyBorder="true" applyAlignment="true" applyProtection="true">
      <alignment horizontal="center" vertical="bottom" textRotation="0" wrapText="false" indent="0" shrinkToFit="false"/>
      <protection locked="true" hidden="false"/>
    </xf>
    <xf numFmtId="0" fontId="816" fillId="608" borderId="651" xfId="0" applyNumberFormat="true" applyFont="true" applyFill="true" applyBorder="true" applyAlignment="true" applyProtection="true">
      <alignment horizontal="center" vertical="bottom" textRotation="0" wrapText="false" indent="0" shrinkToFit="false"/>
      <protection locked="true" hidden="false"/>
    </xf>
    <xf numFmtId="0" fontId="818" fillId="609" borderId="652" xfId="0" applyNumberFormat="true" applyFont="true" applyFill="true" applyBorder="true" applyAlignment="true" applyProtection="true">
      <alignment horizontal="center" vertical="bottom" textRotation="0" wrapText="false" indent="0" shrinkToFit="false"/>
      <protection locked="true" hidden="false"/>
    </xf>
    <xf numFmtId="0" fontId="820" fillId="610" borderId="653" xfId="0" applyNumberFormat="true" applyFont="true" applyFill="true" applyBorder="true" applyAlignment="true" applyProtection="true">
      <alignment horizontal="center" vertical="bottom" textRotation="0" wrapText="false" indent="0" shrinkToFit="false"/>
      <protection locked="true" hidden="false"/>
    </xf>
    <xf numFmtId="0" fontId="822" fillId="611" borderId="654" xfId="0" applyNumberFormat="true" applyFont="true" applyFill="true" applyBorder="true" applyAlignment="true" applyProtection="true">
      <alignment horizontal="center" vertical="bottom" textRotation="0" wrapText="false" indent="0" shrinkToFit="false"/>
      <protection locked="true" hidden="false"/>
    </xf>
    <xf numFmtId="0" fontId="824" fillId="612" borderId="655" xfId="0" applyNumberFormat="true" applyFont="true" applyFill="true" applyBorder="true" applyAlignment="true" applyProtection="true">
      <alignment horizontal="center" vertical="bottom" textRotation="0" wrapText="false" indent="0" shrinkToFit="false"/>
      <protection locked="true" hidden="false"/>
    </xf>
    <xf numFmtId="0" fontId="826" fillId="613" borderId="656" xfId="0" applyNumberFormat="true" applyFont="true" applyFill="true" applyBorder="true" applyAlignment="true" applyProtection="true">
      <alignment horizontal="center" vertical="bottom" textRotation="0" wrapText="false" indent="0" shrinkToFit="false"/>
      <protection locked="true" hidden="false"/>
    </xf>
    <xf numFmtId="0" fontId="828" fillId="614" borderId="657" xfId="0" applyNumberFormat="true" applyFont="true" applyFill="true" applyBorder="true" applyAlignment="true" applyProtection="true">
      <alignment horizontal="center" vertical="bottom" textRotation="0" wrapText="false" indent="0" shrinkToFit="false"/>
      <protection locked="true" hidden="false"/>
    </xf>
    <xf numFmtId="0" fontId="830" fillId="615" borderId="658" xfId="0" applyNumberFormat="true" applyFont="true" applyFill="true" applyBorder="true" applyAlignment="true" applyProtection="true">
      <alignment horizontal="center" vertical="bottom" textRotation="0" wrapText="false" indent="0" shrinkToFit="false"/>
      <protection locked="true" hidden="false"/>
    </xf>
    <xf numFmtId="0" fontId="832" fillId="616" borderId="659" xfId="0" applyNumberFormat="true" applyFont="true" applyFill="true" applyBorder="true" applyAlignment="true" applyProtection="true">
      <alignment horizontal="center" vertical="bottom" textRotation="0" wrapText="false" indent="0" shrinkToFit="false"/>
      <protection locked="true" hidden="false"/>
    </xf>
    <xf numFmtId="0" fontId="834" fillId="617" borderId="660" xfId="0" applyNumberFormat="true" applyFont="true" applyFill="true" applyBorder="true" applyAlignment="true" applyProtection="true">
      <alignment horizontal="center" vertical="bottom" textRotation="0" wrapText="false" indent="0" shrinkToFit="false"/>
      <protection locked="true" hidden="false"/>
    </xf>
    <xf numFmtId="0" fontId="836" fillId="618" borderId="661" xfId="0" applyNumberFormat="true" applyFont="true" applyFill="true" applyBorder="true" applyAlignment="true" applyProtection="true">
      <alignment horizontal="center" vertical="bottom" textRotation="0" wrapText="false" indent="0" shrinkToFit="false"/>
      <protection locked="true" hidden="false"/>
    </xf>
    <xf numFmtId="0" fontId="838" fillId="619" borderId="662" xfId="0" applyNumberFormat="true" applyFont="true" applyFill="true" applyBorder="true" applyAlignment="true" applyProtection="true">
      <alignment horizontal="center" vertical="bottom" textRotation="0" wrapText="false" indent="0" shrinkToFit="false"/>
      <protection locked="true" hidden="false"/>
    </xf>
    <xf numFmtId="0" fontId="840" fillId="620" borderId="663" xfId="0" applyNumberFormat="true" applyFont="true" applyFill="true" applyBorder="true" applyAlignment="true" applyProtection="true">
      <alignment horizontal="center" vertical="bottom" textRotation="0" wrapText="false" indent="0" shrinkToFit="false"/>
      <protection locked="true" hidden="false"/>
    </xf>
    <xf numFmtId="0" fontId="842" fillId="621" borderId="664" xfId="0" applyNumberFormat="true" applyFont="true" applyFill="true" applyBorder="true" applyAlignment="true" applyProtection="true">
      <alignment horizontal="center" vertical="bottom" textRotation="0" wrapText="false" indent="0" shrinkToFit="false"/>
      <protection locked="true" hidden="false"/>
    </xf>
    <xf numFmtId="0" fontId="844" fillId="622" borderId="665" xfId="0" applyNumberFormat="true" applyFont="true" applyFill="true" applyBorder="true" applyAlignment="true" applyProtection="true">
      <alignment horizontal="center" vertical="bottom" textRotation="0" wrapText="false" indent="0" shrinkToFit="false"/>
      <protection locked="true" hidden="false"/>
    </xf>
    <xf numFmtId="0" fontId="846" fillId="623" borderId="666" xfId="0" applyNumberFormat="true" applyFont="true" applyFill="true" applyBorder="true" applyAlignment="true" applyProtection="true">
      <alignment horizontal="center" vertical="bottom" textRotation="0" wrapText="false" indent="0" shrinkToFit="false"/>
      <protection locked="true" hidden="false"/>
    </xf>
    <xf numFmtId="0" fontId="848" fillId="624" borderId="667" xfId="0" applyNumberFormat="true" applyFont="true" applyFill="true" applyBorder="true" applyAlignment="true" applyProtection="true">
      <alignment horizontal="center" vertical="bottom" textRotation="0" wrapText="false" indent="0" shrinkToFit="false"/>
      <protection locked="true" hidden="false"/>
    </xf>
    <xf numFmtId="0" fontId="850" fillId="625" borderId="668" xfId="0" applyNumberFormat="true" applyFont="true" applyFill="true" applyBorder="true" applyAlignment="true" applyProtection="true">
      <alignment horizontal="center" vertical="bottom" textRotation="0" wrapText="false" indent="0" shrinkToFit="false"/>
      <protection locked="true" hidden="false"/>
    </xf>
    <xf numFmtId="0" fontId="852" fillId="626" borderId="669" xfId="0" applyNumberFormat="true" applyFont="true" applyFill="true" applyBorder="true" applyAlignment="true" applyProtection="true">
      <alignment horizontal="center" vertical="bottom" textRotation="0" wrapText="false" indent="0" shrinkToFit="false"/>
      <protection locked="true" hidden="false"/>
    </xf>
    <xf numFmtId="0" fontId="854" fillId="627" borderId="670" xfId="0" applyNumberFormat="true" applyFont="true" applyFill="true" applyBorder="true" applyAlignment="true" applyProtection="true">
      <alignment horizontal="center" vertical="bottom" textRotation="0" wrapText="false" indent="0" shrinkToFit="false"/>
      <protection locked="true" hidden="false"/>
    </xf>
    <xf numFmtId="0" fontId="856" fillId="628" borderId="671" xfId="0" applyNumberFormat="true" applyFont="true" applyFill="true" applyBorder="true" applyAlignment="true" applyProtection="true">
      <alignment horizontal="center" vertical="bottom" textRotation="0" wrapText="false" indent="0" shrinkToFit="false"/>
      <protection locked="true" hidden="false"/>
    </xf>
    <xf numFmtId="0" fontId="858" fillId="629" borderId="672" xfId="0" applyNumberFormat="true" applyFont="true" applyFill="true" applyBorder="true" applyAlignment="true" applyProtection="true">
      <alignment horizontal="center" vertical="bottom" textRotation="0" wrapText="false" indent="0" shrinkToFit="false"/>
      <protection locked="true" hidden="false"/>
    </xf>
    <xf numFmtId="0" fontId="860" fillId="630" borderId="673" xfId="0" applyNumberFormat="true" applyFont="true" applyFill="true" applyBorder="true" applyAlignment="true" applyProtection="true">
      <alignment horizontal="center" vertical="bottom" textRotation="0" wrapText="false" indent="0" shrinkToFit="false"/>
      <protection locked="true" hidden="false"/>
    </xf>
    <xf numFmtId="0" fontId="862" fillId="631" borderId="674" xfId="0" applyNumberFormat="true" applyFont="true" applyFill="true" applyBorder="true" applyAlignment="true" applyProtection="true">
      <alignment horizontal="center" vertical="bottom" textRotation="0" wrapText="false" indent="0" shrinkToFit="false"/>
      <protection locked="true" hidden="false"/>
    </xf>
    <xf numFmtId="0" fontId="864" fillId="632" borderId="675" xfId="0" applyNumberFormat="true" applyFont="true" applyFill="true" applyBorder="true" applyAlignment="true" applyProtection="true">
      <alignment horizontal="center" vertical="bottom" textRotation="0" wrapText="false" indent="0" shrinkToFit="false"/>
      <protection locked="true" hidden="false"/>
    </xf>
    <xf numFmtId="0" fontId="866" fillId="633" borderId="676" xfId="0" applyNumberFormat="true" applyFont="true" applyFill="true" applyBorder="true" applyAlignment="true" applyProtection="true">
      <alignment horizontal="center" vertical="bottom" textRotation="0" wrapText="false" indent="0" shrinkToFit="false"/>
      <protection locked="true" hidden="false"/>
    </xf>
    <xf numFmtId="0" fontId="868" fillId="634" borderId="677" xfId="0" applyNumberFormat="true" applyFont="true" applyFill="true" applyBorder="true" applyAlignment="true" applyProtection="true">
      <alignment horizontal="center" vertical="bottom" textRotation="0" wrapText="false" indent="0" shrinkToFit="false"/>
      <protection locked="true" hidden="false"/>
    </xf>
    <xf numFmtId="0" fontId="870" fillId="635" borderId="678" xfId="0" applyNumberFormat="true" applyFont="true" applyFill="true" applyBorder="true" applyAlignment="true" applyProtection="true">
      <alignment horizontal="center" vertical="bottom" textRotation="0" wrapText="false" indent="0" shrinkToFit="false"/>
      <protection locked="true" hidden="false"/>
    </xf>
    <xf numFmtId="0" fontId="872" fillId="636" borderId="679" xfId="0" applyNumberFormat="true" applyFont="true" applyFill="true" applyBorder="true" applyAlignment="true" applyProtection="true">
      <alignment horizontal="center" vertical="bottom" textRotation="0" wrapText="false" indent="0" shrinkToFit="false"/>
      <protection locked="true" hidden="false"/>
    </xf>
    <xf numFmtId="0" fontId="874" fillId="637" borderId="680" xfId="0" applyNumberFormat="true" applyFont="true" applyFill="true" applyBorder="true" applyAlignment="true" applyProtection="true">
      <alignment horizontal="center" vertical="bottom" textRotation="0" wrapText="false" indent="0" shrinkToFit="false"/>
      <protection locked="true" hidden="false"/>
    </xf>
    <xf numFmtId="0" fontId="876" fillId="638" borderId="681" xfId="0" applyNumberFormat="true" applyFont="true" applyFill="true" applyBorder="true" applyAlignment="true" applyProtection="true">
      <alignment horizontal="center" vertical="bottom" textRotation="0" wrapText="false" indent="0" shrinkToFit="false"/>
      <protection locked="true" hidden="false"/>
    </xf>
    <xf numFmtId="0" fontId="878" fillId="0" borderId="682" xfId="0" applyNumberFormat="true" applyFont="true" applyBorder="true" applyAlignment="true" applyProtection="true">
      <alignment horizontal="general" vertical="bottom" textRotation="0" wrapText="false" indent="0" shrinkToFit="false"/>
      <protection locked="true" hidden="false"/>
    </xf>
    <xf numFmtId="0" fontId="880" fillId="0" borderId="683"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5CBC-46B9-A5D7-A7C140AC6BE7}"/>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BC-46B9-A5D7-A7C140AC6BE7}"/>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BC-46B9-A5D7-A7C140AC6BE7}"/>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BC-46B9-A5D7-A7C140AC6BE7}"/>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BC-46B9-A5D7-A7C140AC6BE7}"/>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BC-46B9-A5D7-A7C140AC6BE7}"/>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BC-46B9-A5D7-A7C140AC6BE7}"/>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5CBC-46B9-A5D7-A7C140AC6BE7}"/>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5CBC-46B9-A5D7-A7C140AC6BE7}"/>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5CBC-46B9-A5D7-A7C140AC6BE7}"/>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DD-4C5D-A300-A21DA27283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D07-48C8-9589-70561D961E8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D07-48C8-9589-70561D961E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8A0-43B8-83DA-9A18B436201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CC-4227-86BC-27B2CE8328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8DD-4C5D-A300-A21DA27283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D07-48C8-9589-70561D961E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8A0-43B8-83DA-9A18B436201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CC-4227-86BC-27B2CE8328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DD-4C5D-A300-A21DA27283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D07-48C8-9589-70561D961E8F}"/>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D07-48C8-9589-70561D961E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8A0-43B8-83DA-9A18B436201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CC-4227-86BC-27B2CE83286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CCE-44F6-928B-0D2FC3DA24D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3F-456D-A0A9-D7B0F13B36C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3F-456D-A0A9-D7B0F13B36C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D45-4F07-934D-FE3865BE46F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00-4AE7-8E1B-425A1535A3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CCE-44F6-928B-0D2FC3DA24D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3F-456D-A0A9-D7B0F13B36C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D45-4F07-934D-FE3865BE46F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00-4AE7-8E1B-425A1535A3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CCE-44F6-928B-0D2FC3DA24D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3F-456D-A0A9-D7B0F13B36C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3F-456D-A0A9-D7B0F13B36C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D45-4F07-934D-FE3865BE46F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00-4AE7-8E1B-425A1535A3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576-47CA-842C-71F4EF73BE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1D1-4896-82CC-C5DF5CCB518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1D1-4896-82CC-C5DF5CCB518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E00-4748-9D67-0987BE64835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59-4EC3-AA9D-FF1B5964441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576-47CA-842C-71F4EF73BE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1D1-4896-82CC-C5DF5CCB518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E00-4748-9D67-0987BE64835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959-4EC3-AA9D-FF1B5964441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576-47CA-842C-71F4EF73BEE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1D1-4896-82CC-C5DF5CCB518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1D1-4896-82CC-C5DF5CCB518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E00-4748-9D67-0987BE64835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59-4EC3-AA9D-FF1B5964441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A4D-453A-B519-D593B390296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BAA-48FE-964A-AE5EB5F3DF4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BAA-48FE-964A-AE5EB5F3DF4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11-4ACA-9700-43833BAE89B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BA-4F2F-875D-3B186CE454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A4D-453A-B519-D593B390296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BAA-48FE-964A-AE5EB5F3DF4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F11-4ACA-9700-43833BAE89B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BA-4F2F-875D-3B186CE454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A4D-453A-B519-D593B390296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BAA-48FE-964A-AE5EB5F3DF4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BAA-48FE-964A-AE5EB5F3DF4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F11-4ACA-9700-43833BAE89B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BA-4F2F-875D-3B186CE4546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70B-4B39-B4C6-3F2A8A8C59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E55-4F12-98A2-4975C542CA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E55-4F12-98A2-4975C542CA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C4C-466C-ADA8-CA96A77F88F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F90-49CC-A568-DC8A10CCC3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70B-4B39-B4C6-3F2A8A8C59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E55-4F12-98A2-4975C542CA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C4C-466C-ADA8-CA96A77F88F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F90-49CC-A568-DC8A10CCC3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70B-4B39-B4C6-3F2A8A8C59C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E55-4F12-98A2-4975C542CAB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E55-4F12-98A2-4975C542CAB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C4C-466C-ADA8-CA96A77F88F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90-49CC-A568-DC8A10CCC3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DBD-4007-AD3D-2D15BB01DA5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370-40CD-8D92-124919EE99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A3F-43DF-8C46-0CAEB99B67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61-4425-AF56-DBF34B5976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DBD-4007-AD3D-2D15BB01DA5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370-40CD-8D92-124919EE99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A3F-43DF-8C46-0CAEB99B67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61-4425-AF56-DBF34B5976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DBD-4007-AD3D-2D15BB01DA5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370-40CD-8D92-124919EE99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370-40CD-8D92-124919EE99AA}"/>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A3F-43DF-8C46-0CAEB99B67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61-4425-AF56-DBF34B5976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BF0-4D64-8951-11F31A5502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F40-4565-BBDE-E2037AA8ACB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F40-4565-BBDE-E2037AA8ACB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193-40A4-93C5-7E6B6D2277C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C3-426D-9EDE-ADF1D9982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BF0-4D64-8951-11F31A5502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F40-4565-BBDE-E2037AA8ACB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F40-4565-BBDE-E2037AA8ACB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193-40A4-93C5-7E6B6D2277C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C3-426D-9EDE-ADF1D9982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BF0-4D64-8951-11F31A55022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F40-4565-BBDE-E2037AA8ACB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F40-4565-BBDE-E2037AA8ACB2}"/>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193-40A4-93C5-7E6B6D2277C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C3-426D-9EDE-ADF1D9982FB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AC0-4C64-A073-0B47EB3CEAA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5D-4DEA-A0F4-2EC3727F258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B67-41CD-A4F7-4F99749AF06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74-42B4-8AF1-924A714811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AC0-4C64-A073-0B47EB3CEAA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15D-4DEA-A0F4-2EC3727F258D}"/>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5D-4DEA-A0F4-2EC3727F258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B67-41CD-A4F7-4F99749AF06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B74-42B4-8AF1-924A714811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AC0-4C64-A073-0B47EB3CEAA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5D-4DEA-A0F4-2EC3727F258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B67-41CD-A4F7-4F99749AF06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B74-42B4-8AF1-924A714811F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BC-4F8C-888F-2867F829DA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B0A8-4600-A663-E927453A49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EED-489C-84F6-176A70FF842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EA-4350-BB5C-D38D6D54C9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BC-4F8C-888F-2867F829DA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0A8-4600-A663-E927453A49F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0A8-4600-A663-E927453A49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EED-489C-84F6-176A70FF842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EA-4350-BB5C-D38D6D54C9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BC-4F8C-888F-2867F829DAF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0A8-4600-A663-E927453A49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EED-489C-84F6-176A70FF842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EA-4350-BB5C-D38D6D54C9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200-4F2C-92EF-3D72B59111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A86-4A4D-8EC2-C1373CB28D1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808-4ED0-9122-2D8919AA48A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21-45DE-83B4-35DB1B0B14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200-4F2C-92EF-3D72B59111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A86-4A4D-8EC2-C1373CB28D1E}"/>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A86-4A4D-8EC2-C1373CB28D1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808-4ED0-9122-2D8919AA48A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21-45DE-83B4-35DB1B0B14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200-4F2C-92EF-3D72B591110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A86-4A4D-8EC2-C1373CB28D1E}"/>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808-4ED0-9122-2D8919AA48A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A21-45DE-83B4-35DB1B0B14D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D222-4D35-ACB8-3986432DDB43}"/>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D222-4D35-ACB8-3986432DDB43}"/>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D222-4D35-ACB8-3986432DDB43}"/>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D222-4D35-ACB8-3986432DDB43}"/>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D222-4D35-ACB8-3986432DDB43}"/>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499-4F01-8C70-7FD8448CD3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FF16-4D35-B585-9F235744A9E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8BC-4DA6-B3CA-3AC758E4939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327-456C-BF37-F9D37499B0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499-4F01-8C70-7FD8448CD3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F16-4D35-B585-9F235744A9E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F16-4D35-B585-9F235744A9E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8BC-4DA6-B3CA-3AC758E4939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327-456C-BF37-F9D37499B0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499-4F01-8C70-7FD8448CD318}"/>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F16-4D35-B585-9F235744A9E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8BC-4DA6-B3CA-3AC758E4939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27-456C-BF37-F9D37499B0F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F7-4BB7-B1AA-6C1BE0FD39A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EFB-4600-8E87-3B2DEC22BCD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389-4B70-97CB-CCDC7171286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E3-4437-80D8-1B3F63350E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F7-4BB7-B1AA-6C1BE0FD39A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FB-4600-8E87-3B2DEC22BCD9}"/>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FB-4600-8E87-3B2DEC22BCD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389-4B70-97CB-CCDC7171286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E3-4437-80D8-1B3F63350E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F7-4BB7-B1AA-6C1BE0FD39A4}"/>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FB-4600-8E87-3B2DEC22BCD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389-4B70-97CB-CCDC7171286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E3-4437-80D8-1B3F63350E8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C9A2-4A29-81EB-8367E2D19CD6}"/>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C9A2-4A29-81EB-8367E2D19CD6}"/>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C9A2-4A29-81EB-8367E2D19CD6}"/>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C9A2-4A29-81EB-8367E2D19CD6}"/>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629-4C68-BB39-38CBE3D0B33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F4E-4841-AD6D-A4799E6064E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F4E-4841-AD6D-A4799E6064E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355-4956-B538-792625296AD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F78-4D83-AEC0-CA3B9A90AD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629-4C68-BB39-38CBE3D0B33C}"/>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F4E-4841-AD6D-A4799E6064E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F4E-4841-AD6D-A4799E6064E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355-4956-B538-792625296AD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78-4D83-AEC0-CA3B9A90AD1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FB9-4211-8EE6-267501882E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BF7-4452-B814-5561F3D169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BF7-4452-B814-5561F3D1693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29-49A1-B49C-F2156972236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4A-4925-80DC-2A574F5DAE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FB9-4211-8EE6-267501882E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BF7-4452-B814-5561F3D169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BF7-4452-B814-5561F3D1693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729-49A1-B49C-F2156972236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4A-4925-80DC-2A574F5DAE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FB9-4211-8EE6-267501882EF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BF7-4452-B814-5561F3D16935}"/>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BF7-4452-B814-5561F3D1693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29-49A1-B49C-F2156972236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4A-4925-80DC-2A574F5DAE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9EF-4F67-93A2-1CC5695A95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6AF-4008-9E67-5A76A1CB25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6AF-4008-9E67-5A76A1CB25C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37A-48FA-A16D-64B416CF351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55-466A-ADBA-355F326242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9EF-4F67-93A2-1CC5695A95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6AF-4008-9E67-5A76A1CB25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6AF-4008-9E67-5A76A1CB25C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7A-48FA-A16D-64B416CF351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55-466A-ADBA-355F326242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9EF-4F67-93A2-1CC5695A951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6AF-4008-9E67-5A76A1CB25C4}"/>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6AF-4008-9E67-5A76A1CB25C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37A-48FA-A16D-64B416CF351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55-466A-ADBA-355F326242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42A-485F-B550-150B5271EA6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B63-4F5F-A58E-9A6CC1F831B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B63-4F5F-A58E-9A6CC1F831B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268-43DD-A680-B7A25B730B1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94-47AF-933A-8A0FF55CFC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42A-485F-B550-150B5271EA6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63-4F5F-A58E-9A6CC1F831B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63-4F5F-A58E-9A6CC1F831B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268-43DD-A680-B7A25B730B1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94-47AF-933A-8A0FF55CFC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E8B-487C-845E-F59245644DB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24C-4A56-AF01-202991B857B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24C-4A56-AF01-202991B857B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DD9-4660-B880-FF998CB07CD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3C-4812-96A7-238C9D25C9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24C-4A56-AF01-202991B857B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DD9-4660-B880-FF998CB07CD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3C-4812-96A7-238C9D25C9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E8B-487C-845E-F59245644DB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24C-4A56-AF01-202991B857BC}"/>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24C-4A56-AF01-202991B857BC}"/>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DD9-4660-B880-FF998CB07CD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3C-4812-96A7-238C9D25C9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8DF-4FAA-9394-C7EA4B06EB8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9C7-4F0A-A5C8-8D8BF003737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9C7-4F0A-A5C8-8D8BF003737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E5-4F97-A03B-719FA636B4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DFF-4DC7-84F8-35FD8A5475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9C7-4F0A-A5C8-8D8BF003737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E5-4F97-A03B-719FA636B4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DFF-4DC7-84F8-35FD8A5475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8DF-4FAA-9394-C7EA4B06EB86}"/>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9C7-4F0A-A5C8-8D8BF0037376}"/>
                </c:ext>
              </c:extLst>
            </c:dLbl>
            <c:dLbl>
              <c:idx val="4"/>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9C7-4F0A-A5C8-8D8BF003737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E5-4F97-A03B-719FA636B4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FF-4DC7-84F8-35FD8A5475D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2017</c:v>
                </c:pt>
                <c:pt idx="1">
                  <c:v>2018</c:v>
                </c:pt>
                <c:pt idx="2">
                  <c:v>2019</c:v>
                </c:pt>
                <c:pt idx="3">
                  <c:v>2020</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D7EE1806-E54F-4EC0-9E89-F7B717759C1F}"/>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F8DA8825-0F4F-425E-95DA-C02A956CF375}"/>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8EDC9979-E1E9-415B-95C3-0FCCD0D5D75C}"/>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DDD4C29C-E74E-453D-8359-76D21F2587EB}"/>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850C4CED-EEAC-43DB-A109-4D7E263B8E2B}"/>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B1AFD5E0-4155-49DA-9B1E-074EE5EB6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F6C24FA1-8720-4597-BF1C-F22205AAA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D820BB14-4563-430E-B5D5-4657715A9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8A4213F5-3AEB-411A-A63F-7366183BE769}"/>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5F7F50B7-C061-40E8-ADF8-480B72250367}"/>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62D1E702-A0E0-4DC6-AAB8-BE448BC4757A}"/>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4070B32B-45EB-4298-85DB-CF217B9A3791}"/>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C3925E86-F66A-4110-87AC-91A7B01AAF74}"/>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E5F71404-78ED-4551-9772-B8ED0D66CC55}"/>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D33D176A-2920-43FA-B742-90033CA17D1D}"/>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54BCA-8436-4AD2-8959-32387E32E53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Saudi Arabia</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244</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238</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50"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1"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2"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7" t="s">
        <v>31</v>
      </c>
      <c r="C1" s="536" t="s">
        <v>216</v>
      </c>
      <c r="D1" s="304" t="s">
        <v>212</v>
      </c>
      <c r="E1" s="304"/>
      <c r="F1" s="304"/>
      <c r="G1" s="304"/>
      <c r="H1" s="304"/>
      <c r="I1" s="315"/>
      <c r="J1" s="296"/>
      <c r="K1" s="296"/>
      <c r="L1" s="317" t="s">
        <v>31</v>
      </c>
      <c r="M1" s="536" t="s">
        <v>217</v>
      </c>
      <c r="N1" s="304" t="s">
        <v>212</v>
      </c>
      <c r="O1" s="304"/>
      <c r="P1" s="304"/>
      <c r="Q1" s="304"/>
      <c r="R1" s="304"/>
      <c r="S1" s="315"/>
      <c r="T1" s="296"/>
      <c r="U1" s="296"/>
      <c r="V1" s="317" t="s">
        <v>31</v>
      </c>
      <c r="W1" s="536">
        <v>2019</v>
      </c>
      <c r="X1" s="304" t="s">
        <v>212</v>
      </c>
      <c r="Y1" s="304"/>
      <c r="Z1" s="304"/>
      <c r="AA1" s="304"/>
      <c r="AB1" s="304"/>
      <c r="AC1" s="315"/>
      <c r="AD1" s="296"/>
      <c r="AE1" s="296"/>
      <c r="AF1" s="317" t="s">
        <v>31</v>
      </c>
      <c r="AG1" s="536">
        <v>2020</v>
      </c>
      <c r="AH1" s="304" t="s">
        <v>212</v>
      </c>
      <c r="AI1" s="304"/>
      <c r="AJ1" s="304"/>
      <c r="AK1" s="304"/>
      <c r="AL1" s="304"/>
      <c r="AM1" s="315"/>
      <c r="AN1" s="296"/>
      <c r="AO1" s="296"/>
      <c r="AP1" s="317" t="s">
        <v>31</v>
      </c>
      <c r="AQ1" s="536">
        <v>2021</v>
      </c>
      <c r="AR1" s="304" t="s">
        <v>212</v>
      </c>
      <c r="AS1" s="304"/>
      <c r="AT1" s="304"/>
      <c r="AU1" s="304"/>
      <c r="AV1" s="304"/>
      <c r="AW1" s="315"/>
      <c r="AX1" s="296"/>
      <c r="AY1" s="296"/>
      <c r="AZ1" s="317" t="s">
        <v>31</v>
      </c>
      <c r="BA1" s="536">
        <v>2022</v>
      </c>
      <c r="BB1" s="304" t="s">
        <v>212</v>
      </c>
      <c r="BC1" s="304"/>
      <c r="BD1" s="304"/>
      <c r="BE1" s="304"/>
      <c r="BF1" s="304"/>
      <c r="BG1" s="315"/>
      <c r="BH1" s="296"/>
      <c r="BI1" s="296"/>
    </row>
    <row xmlns:x14ac="http://schemas.microsoft.com/office/spreadsheetml/2009/9/ac" r="2" s="298" customFormat="true" ht="30" customHeight="true" x14ac:dyDescent="0.25">
      <c r="A2" s="547" t="s">
        <v>237</v>
      </c>
      <c r="B2" s="305" t="s">
        <v>214</v>
      </c>
      <c r="C2" s="258" t="s">
        <v>176</v>
      </c>
      <c r="D2" s="258" t="s">
        <v>175</v>
      </c>
      <c r="E2" s="306"/>
      <c r="F2" s="306"/>
      <c r="G2" s="306"/>
      <c r="H2" s="306"/>
      <c r="I2" s="316"/>
      <c r="J2" s="299" t="s">
        <v>218</v>
      </c>
      <c r="K2" s="299"/>
      <c r="L2" s="305" t="s">
        <v>215</v>
      </c>
      <c r="M2" s="258" t="s">
        <v>176</v>
      </c>
      <c r="N2" s="258" t="s">
        <v>175</v>
      </c>
      <c r="O2" s="306"/>
      <c r="P2" s="306"/>
      <c r="Q2" s="306"/>
      <c r="R2" s="306"/>
      <c r="S2" s="316"/>
      <c r="T2" s="299" t="s">
        <v>218</v>
      </c>
      <c r="U2" s="299"/>
      <c r="V2" s="305" t="s">
        <v>234</v>
      </c>
      <c r="W2" s="258" t="s">
        <v>176</v>
      </c>
      <c r="X2" s="258" t="s">
        <v>175</v>
      </c>
      <c r="Y2" s="306"/>
      <c r="Z2" s="306"/>
      <c r="AA2" s="306"/>
      <c r="AB2" s="306"/>
      <c r="AC2" s="316"/>
      <c r="AD2" s="299" t="s">
        <v>218</v>
      </c>
      <c r="AE2" s="299"/>
      <c r="AF2" s="305" t="s">
        <v>235</v>
      </c>
      <c r="AG2" s="258" t="s">
        <v>176</v>
      </c>
      <c r="AH2" s="258" t="s">
        <v>175</v>
      </c>
      <c r="AI2" s="306"/>
      <c r="AJ2" s="306"/>
      <c r="AK2" s="306"/>
      <c r="AL2" s="306"/>
      <c r="AM2" s="316"/>
      <c r="AN2" s="299" t="s">
        <v>218</v>
      </c>
      <c r="AO2" s="299"/>
      <c r="AP2" s="305" t="s">
        <v>242</v>
      </c>
      <c r="AQ2" s="258" t="s">
        <v>176</v>
      </c>
      <c r="AR2" s="258" t="s">
        <v>175</v>
      </c>
      <c r="AS2" s="306"/>
      <c r="AT2" s="306"/>
      <c r="AU2" s="306"/>
      <c r="AV2" s="306"/>
      <c r="AW2" s="316"/>
      <c r="AX2" s="299" t="s">
        <v>218</v>
      </c>
      <c r="AY2" s="299"/>
      <c r="AZ2" s="305" t="s">
        <v>243</v>
      </c>
      <c r="BA2" s="258" t="s">
        <v>176</v>
      </c>
      <c r="BB2" s="258" t="s">
        <v>175</v>
      </c>
      <c r="BC2" s="306"/>
      <c r="BD2" s="306"/>
      <c r="BE2" s="306"/>
      <c r="BF2" s="306"/>
      <c r="BG2" s="316"/>
      <c r="BH2" s="299" t="s">
        <v>218</v>
      </c>
      <c r="BI2" s="299"/>
    </row>
    <row xmlns:x14ac="http://schemas.microsoft.com/office/spreadsheetml/2009/9/ac" r="3" s="238" customFormat="true" ht="18" customHeight="true" x14ac:dyDescent="0.25">
      <c r="A3" s="547"/>
      <c r="B3" s="346" t="s">
        <v>167</v>
      </c>
      <c r="C3" s="347" t="s">
        <v>56</v>
      </c>
      <c r="D3" s="348" t="s">
        <v>7</v>
      </c>
      <c r="E3" s="348" t="s">
        <v>1</v>
      </c>
      <c r="F3" s="348" t="s">
        <v>2</v>
      </c>
      <c r="G3" s="348" t="s">
        <v>16</v>
      </c>
      <c r="H3" s="348" t="s">
        <v>17</v>
      </c>
      <c r="I3" s="349" t="s">
        <v>18</v>
      </c>
      <c r="J3" s="236"/>
      <c r="K3" s="236"/>
      <c r="L3" s="346" t="s">
        <v>167</v>
      </c>
      <c r="M3" s="347" t="s">
        <v>56</v>
      </c>
      <c r="N3" s="348" t="s">
        <v>7</v>
      </c>
      <c r="O3" s="348" t="s">
        <v>1</v>
      </c>
      <c r="P3" s="348" t="s">
        <v>2</v>
      </c>
      <c r="Q3" s="348" t="s">
        <v>16</v>
      </c>
      <c r="R3" s="348" t="s">
        <v>17</v>
      </c>
      <c r="S3" s="349" t="s">
        <v>18</v>
      </c>
      <c r="T3" s="236"/>
      <c r="U3" s="236"/>
      <c r="V3" s="346" t="s">
        <v>167</v>
      </c>
      <c r="W3" s="347" t="s">
        <v>56</v>
      </c>
      <c r="X3" s="348" t="s">
        <v>7</v>
      </c>
      <c r="Y3" s="348" t="s">
        <v>1</v>
      </c>
      <c r="Z3" s="348" t="s">
        <v>2</v>
      </c>
      <c r="AA3" s="348" t="s">
        <v>16</v>
      </c>
      <c r="AB3" s="348" t="s">
        <v>17</v>
      </c>
      <c r="AC3" s="349" t="s">
        <v>18</v>
      </c>
      <c r="AD3" s="236"/>
      <c r="AE3" s="236"/>
      <c r="AF3" s="346" t="s">
        <v>167</v>
      </c>
      <c r="AG3" s="347" t="s">
        <v>56</v>
      </c>
      <c r="AH3" s="348" t="s">
        <v>7</v>
      </c>
      <c r="AI3" s="348" t="s">
        <v>1</v>
      </c>
      <c r="AJ3" s="348" t="s">
        <v>2</v>
      </c>
      <c r="AK3" s="348" t="s">
        <v>16</v>
      </c>
      <c r="AL3" s="348" t="s">
        <v>17</v>
      </c>
      <c r="AM3" s="349" t="s">
        <v>18</v>
      </c>
      <c r="AN3" s="236"/>
      <c r="AO3" s="236"/>
      <c r="AP3" s="346" t="s">
        <v>167</v>
      </c>
      <c r="AQ3" s="347" t="s">
        <v>56</v>
      </c>
      <c r="AR3" s="348" t="s">
        <v>7</v>
      </c>
      <c r="AS3" s="348" t="s">
        <v>1</v>
      </c>
      <c r="AT3" s="348" t="s">
        <v>2</v>
      </c>
      <c r="AU3" s="348" t="s">
        <v>16</v>
      </c>
      <c r="AV3" s="348" t="s">
        <v>17</v>
      </c>
      <c r="AW3" s="349" t="s">
        <v>18</v>
      </c>
      <c r="AX3" s="236"/>
      <c r="AY3" s="236"/>
      <c r="AZ3" s="346" t="s">
        <v>167</v>
      </c>
      <c r="BA3" s="347" t="s">
        <v>56</v>
      </c>
      <c r="BB3" s="348" t="s">
        <v>7</v>
      </c>
      <c r="BC3" s="348" t="s">
        <v>1</v>
      </c>
      <c r="BD3" s="348" t="s">
        <v>2</v>
      </c>
      <c r="BE3" s="348" t="s">
        <v>16</v>
      </c>
      <c r="BF3" s="348" t="s">
        <v>17</v>
      </c>
      <c r="BG3" s="349" t="s">
        <v>18</v>
      </c>
      <c r="BH3" s="236"/>
      <c r="BI3" s="236"/>
      <c r="BJ3" s="237"/>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8" t="str">
        <f>IF(ISBLANK('Data Summary'!A6),"",'Data Summary'!A6)</f>
        <v>SAU_2017_UIS</v>
      </c>
      <c r="B4" s="113"/>
      <c r="C4" s="81" t="s">
        <v>3</v>
      </c>
      <c r="D4" s="128">
        <v>0</v>
      </c>
      <c r="E4" s="128"/>
      <c r="F4" s="128"/>
      <c r="G4" s="128"/>
      <c r="H4" s="128">
        <v>0</v>
      </c>
      <c r="I4" s="21">
        <v>0</v>
      </c>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13"/>
      <c r="AG4" s="81" t="s">
        <v>3</v>
      </c>
      <c r="AH4" s="128">
        <v>0</v>
      </c>
      <c r="AI4" s="128"/>
      <c r="AJ4" s="128"/>
      <c r="AK4" s="128"/>
      <c r="AL4" s="128">
        <v>0</v>
      </c>
      <c r="AM4" s="21">
        <v>0</v>
      </c>
      <c r="AN4" s="19"/>
      <c r="AO4" s="19"/>
      <c r="AP4" s="113"/>
      <c r="AQ4" s="81" t="s">
        <v>3</v>
      </c>
      <c r="AR4" s="128">
        <v>0</v>
      </c>
      <c r="AS4" s="128"/>
      <c r="AT4" s="128"/>
      <c r="AU4" s="128"/>
      <c r="AV4" s="128">
        <v>0</v>
      </c>
      <c r="AW4" s="21">
        <v>0</v>
      </c>
      <c r="AX4" s="19"/>
      <c r="AY4" s="19"/>
      <c r="AZ4" s="113"/>
      <c r="BA4" s="81" t="s">
        <v>3</v>
      </c>
      <c r="BB4" s="128">
        <v>0</v>
      </c>
      <c r="BC4" s="128"/>
      <c r="BD4" s="128"/>
      <c r="BE4" s="128"/>
      <c r="BF4" s="128">
        <v>0</v>
      </c>
      <c r="BG4" s="21">
        <v>0</v>
      </c>
      <c r="BH4" s="19"/>
      <c r="BI4" s="19"/>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8" t="str">
        <f ca="true">IF(ISBLANK('Data Summary'!A7),"",'Data Summary'!A7)</f>
        <v>SAU_2018_UIS</v>
      </c>
      <c r="B5" s="101" t="s">
        <v>182</v>
      </c>
      <c r="C5" s="81" t="s">
        <v>25</v>
      </c>
      <c r="D5" s="128">
        <v>100</v>
      </c>
      <c r="E5" s="128"/>
      <c r="F5" s="128"/>
      <c r="G5" s="128"/>
      <c r="H5" s="128">
        <v>100</v>
      </c>
      <c r="I5" s="21">
        <v>100</v>
      </c>
      <c r="J5" s="19"/>
      <c r="K5" s="19"/>
      <c r="L5" s="101" t="s">
        <v>182</v>
      </c>
      <c r="M5" s="81" t="s">
        <v>25</v>
      </c>
      <c r="N5" s="128">
        <v>100</v>
      </c>
      <c r="O5" s="128"/>
      <c r="P5" s="128"/>
      <c r="Q5" s="128"/>
      <c r="R5" s="128">
        <v>100</v>
      </c>
      <c r="S5" s="21">
        <v>100</v>
      </c>
      <c r="T5" s="19"/>
      <c r="U5" s="19"/>
      <c r="V5" s="101" t="s">
        <v>182</v>
      </c>
      <c r="W5" s="81" t="s">
        <v>25</v>
      </c>
      <c r="X5" s="128">
        <v>100</v>
      </c>
      <c r="Y5" s="128"/>
      <c r="Z5" s="128"/>
      <c r="AA5" s="128"/>
      <c r="AB5" s="128">
        <v>100</v>
      </c>
      <c r="AC5" s="21">
        <v>100</v>
      </c>
      <c r="AD5" s="19"/>
      <c r="AE5" s="19"/>
      <c r="AF5" s="101" t="s">
        <v>182</v>
      </c>
      <c r="AG5" s="81" t="s">
        <v>25</v>
      </c>
      <c r="AH5" s="128">
        <v>100</v>
      </c>
      <c r="AI5" s="128"/>
      <c r="AJ5" s="128"/>
      <c r="AK5" s="128"/>
      <c r="AL5" s="128">
        <v>100</v>
      </c>
      <c r="AM5" s="21">
        <v>100</v>
      </c>
      <c r="AN5" s="19"/>
      <c r="AO5" s="19"/>
      <c r="AP5" s="101" t="s">
        <v>182</v>
      </c>
      <c r="AQ5" s="81" t="s">
        <v>25</v>
      </c>
      <c r="AR5" s="128">
        <v>100</v>
      </c>
      <c r="AS5" s="128"/>
      <c r="AT5" s="128"/>
      <c r="AU5" s="128"/>
      <c r="AV5" s="128">
        <v>100</v>
      </c>
      <c r="AW5" s="21">
        <v>100</v>
      </c>
      <c r="AX5" s="19"/>
      <c r="AY5" s="19"/>
      <c r="AZ5" s="101" t="s">
        <v>182</v>
      </c>
      <c r="BA5" s="81" t="s">
        <v>25</v>
      </c>
      <c r="BB5" s="128">
        <v>100</v>
      </c>
      <c r="BC5" s="128"/>
      <c r="BD5" s="128"/>
      <c r="BE5" s="128"/>
      <c r="BF5" s="128">
        <v>100</v>
      </c>
      <c r="BG5" s="21">
        <v>100</v>
      </c>
      <c r="BH5" s="19"/>
      <c r="BI5" s="19"/>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ht="15.6" customHeight="true" x14ac:dyDescent="0.25">
      <c r="A6" s="368" t="str">
        <f ca="true">IF(ISBLANK('Data Summary'!A8),"",'Data Summary'!A8)</f>
        <v>SAU_2019_UIS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8" t="str">
        <f ca="true">IF(ISBLANK('Data Summary'!A9),"",'Data Summary'!A9)</f>
        <v>SAU_2020_UIS</v>
      </c>
      <c r="B7" s="101" t="s">
        <v>182</v>
      </c>
      <c r="C7" s="82" t="s">
        <v>160</v>
      </c>
      <c r="D7" s="128">
        <v>100</v>
      </c>
      <c r="E7" s="128"/>
      <c r="F7" s="128"/>
      <c r="G7" s="128"/>
      <c r="H7" s="128">
        <v>100</v>
      </c>
      <c r="I7" s="21">
        <v>100</v>
      </c>
      <c r="J7" s="19"/>
      <c r="K7" s="19"/>
      <c r="L7" s="101" t="s">
        <v>182</v>
      </c>
      <c r="M7" s="82" t="s">
        <v>160</v>
      </c>
      <c r="N7" s="128">
        <v>100</v>
      </c>
      <c r="O7" s="128"/>
      <c r="P7" s="128"/>
      <c r="Q7" s="128"/>
      <c r="R7" s="128">
        <v>100</v>
      </c>
      <c r="S7" s="21">
        <v>100</v>
      </c>
      <c r="T7" s="19"/>
      <c r="U7" s="19"/>
      <c r="V7" s="101" t="s">
        <v>182</v>
      </c>
      <c r="W7" s="82" t="s">
        <v>160</v>
      </c>
      <c r="X7" s="128">
        <v>100</v>
      </c>
      <c r="Y7" s="128"/>
      <c r="Z7" s="128"/>
      <c r="AA7" s="128"/>
      <c r="AB7" s="128">
        <v>100</v>
      </c>
      <c r="AC7" s="21">
        <v>100</v>
      </c>
      <c r="AD7" s="19"/>
      <c r="AE7" s="19"/>
      <c r="AF7" s="101" t="s">
        <v>182</v>
      </c>
      <c r="AG7" s="82" t="s">
        <v>160</v>
      </c>
      <c r="AH7" s="128">
        <v>100</v>
      </c>
      <c r="AI7" s="128"/>
      <c r="AJ7" s="128"/>
      <c r="AK7" s="128"/>
      <c r="AL7" s="128">
        <v>100</v>
      </c>
      <c r="AM7" s="21">
        <v>100</v>
      </c>
      <c r="AN7" s="19"/>
      <c r="AO7" s="19"/>
      <c r="AP7" s="101" t="s">
        <v>182</v>
      </c>
      <c r="AQ7" s="82" t="s">
        <v>160</v>
      </c>
      <c r="AR7" s="128">
        <v>100</v>
      </c>
      <c r="AS7" s="128"/>
      <c r="AT7" s="128"/>
      <c r="AU7" s="128"/>
      <c r="AV7" s="128">
        <v>100</v>
      </c>
      <c r="AW7" s="21">
        <v>100</v>
      </c>
      <c r="AX7" s="19"/>
      <c r="AY7" s="19"/>
      <c r="AZ7" s="101" t="s">
        <v>182</v>
      </c>
      <c r="BA7" s="82" t="s">
        <v>160</v>
      </c>
      <c r="BB7" s="128">
        <v>100</v>
      </c>
      <c r="BC7" s="128"/>
      <c r="BD7" s="128"/>
      <c r="BE7" s="128"/>
      <c r="BF7" s="128">
        <v>100</v>
      </c>
      <c r="BG7" s="21">
        <v>100</v>
      </c>
      <c r="BH7" s="19"/>
      <c r="BI7" s="19"/>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68" t="str">
        <f ca="true">IF(ISBLANK('Data Summary'!A10),"",'Data Summary'!A10)</f>
        <v>SAU_2021_UIS</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8" t="str">
        <f ca="true">IF(ISBLANK('Data Summary'!A11),"",'Data Summary'!A11)</f>
        <v>SAU_2022_UIS</v>
      </c>
      <c r="B9" s="101" t="s">
        <v>179</v>
      </c>
      <c r="C9" s="82" t="s">
        <v>170</v>
      </c>
      <c r="D9" s="129">
        <v>100</v>
      </c>
      <c r="E9" s="128"/>
      <c r="F9" s="128"/>
      <c r="G9" s="128"/>
      <c r="H9" s="128">
        <v>100</v>
      </c>
      <c r="I9" s="21">
        <v>100</v>
      </c>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9">
        <v>100</v>
      </c>
      <c r="AI9" s="128"/>
      <c r="AJ9" s="128"/>
      <c r="AK9" s="128"/>
      <c r="AL9" s="128">
        <v>100</v>
      </c>
      <c r="AM9" s="21">
        <v>100</v>
      </c>
      <c r="AN9" s="19"/>
      <c r="AO9" s="19"/>
      <c r="AP9" s="101" t="s">
        <v>179</v>
      </c>
      <c r="AQ9" s="82" t="s">
        <v>170</v>
      </c>
      <c r="AR9" s="129">
        <v>100</v>
      </c>
      <c r="AS9" s="128"/>
      <c r="AT9" s="128"/>
      <c r="AU9" s="128"/>
      <c r="AV9" s="128">
        <v>100</v>
      </c>
      <c r="AW9" s="21">
        <v>100</v>
      </c>
      <c r="AX9" s="19"/>
      <c r="AY9" s="19"/>
      <c r="AZ9" s="101" t="s">
        <v>179</v>
      </c>
      <c r="BA9" s="82" t="s">
        <v>170</v>
      </c>
      <c r="BB9" s="129">
        <v>100</v>
      </c>
      <c r="BC9" s="128"/>
      <c r="BD9" s="128"/>
      <c r="BE9" s="128"/>
      <c r="BF9" s="128">
        <v>100</v>
      </c>
      <c r="BG9" s="21">
        <v>100</v>
      </c>
      <c r="BH9" s="19"/>
      <c r="BI9" s="19"/>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2" customFormat="true" ht="86.45" customHeight="true" x14ac:dyDescent="0.25">
      <c r="A10" s="369" t="str">
        <f ca="true">IF(ISBLANK('Data Summary'!A12),"",'Data Summary'!A12)</f>
        <v/>
      </c>
      <c r="B10" s="104" t="s">
        <v>12</v>
      </c>
      <c r="C10" s="548" t="s">
        <v>185</v>
      </c>
      <c r="D10" s="549"/>
      <c r="E10" s="549"/>
      <c r="F10" s="549"/>
      <c r="G10" s="549"/>
      <c r="H10" s="549"/>
      <c r="I10" s="550"/>
      <c r="J10" s="10"/>
      <c r="K10" s="10"/>
      <c r="L10" s="104" t="s">
        <v>12</v>
      </c>
      <c r="M10" s="548" t="s">
        <v>185</v>
      </c>
      <c r="N10" s="549"/>
      <c r="O10" s="549"/>
      <c r="P10" s="549"/>
      <c r="Q10" s="549"/>
      <c r="R10" s="549"/>
      <c r="S10" s="550"/>
      <c r="T10" s="10"/>
      <c r="U10" s="10"/>
      <c r="V10" s="104" t="s">
        <v>12</v>
      </c>
      <c r="W10" s="548" t="s">
        <v>185</v>
      </c>
      <c r="X10" s="549"/>
      <c r="Y10" s="549"/>
      <c r="Z10" s="549"/>
      <c r="AA10" s="549"/>
      <c r="AB10" s="549"/>
      <c r="AC10" s="550"/>
      <c r="AD10" s="10"/>
      <c r="AE10" s="10"/>
      <c r="AF10" s="104" t="s">
        <v>12</v>
      </c>
      <c r="AG10" s="548" t="s">
        <v>185</v>
      </c>
      <c r="AH10" s="549"/>
      <c r="AI10" s="549"/>
      <c r="AJ10" s="549"/>
      <c r="AK10" s="549"/>
      <c r="AL10" s="549"/>
      <c r="AM10" s="550"/>
      <c r="AN10" s="10"/>
      <c r="AO10" s="10"/>
      <c r="AP10" s="104" t="s">
        <v>12</v>
      </c>
      <c r="AQ10" s="548" t="s">
        <v>185</v>
      </c>
      <c r="AR10" s="549"/>
      <c r="AS10" s="549"/>
      <c r="AT10" s="549"/>
      <c r="AU10" s="549"/>
      <c r="AV10" s="549"/>
      <c r="AW10" s="550"/>
      <c r="AX10" s="10"/>
      <c r="AY10" s="10"/>
      <c r="AZ10" s="104" t="s">
        <v>12</v>
      </c>
      <c r="BA10" s="548" t="s">
        <v>185</v>
      </c>
      <c r="BB10" s="549"/>
      <c r="BC10" s="549"/>
      <c r="BD10" s="549"/>
      <c r="BE10" s="549"/>
      <c r="BF10" s="549"/>
      <c r="BG10" s="550"/>
      <c r="BH10" s="10"/>
      <c r="BI10" s="10"/>
      <c r="BJ10" s="112"/>
      <c r="BT10" s="112"/>
      <c r="CD10" s="112"/>
      <c r="CN10" s="112"/>
      <c r="CX10" s="112"/>
      <c r="DH10" s="112"/>
      <c r="DR10" s="112"/>
      <c r="EB10" s="112"/>
      <c r="EL10" s="112"/>
      <c r="EV10" s="112"/>
      <c r="FF10" s="112"/>
      <c r="FP10" s="112"/>
      <c r="FZ10" s="112"/>
      <c r="GJ10" s="112"/>
      <c r="GT10" s="112"/>
      <c r="HD10" s="112"/>
      <c r="HN10" s="112"/>
      <c r="HX10" s="112"/>
    </row>
    <row xmlns:x14ac="http://schemas.microsoft.com/office/spreadsheetml/2009/9/ac" r="11" s="2" customFormat="true" ht="15.6" customHeight="true" x14ac:dyDescent="0.25">
      <c r="A11" s="369" t="str">
        <f ca="true">IF(ISBLANK('Data Summary'!A13),"",'Data Summary'!A13)</f>
        <v/>
      </c>
      <c r="B11" s="104"/>
      <c r="C11" s="90" t="s">
        <v>120</v>
      </c>
      <c r="D11" s="134" t="s">
        <v>158</v>
      </c>
      <c r="E11" s="134"/>
      <c r="F11" s="134"/>
      <c r="G11" s="134"/>
      <c r="H11" s="134" t="s">
        <v>158</v>
      </c>
      <c r="I11" s="89" t="s">
        <v>158</v>
      </c>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04"/>
      <c r="AQ11" s="90" t="s">
        <v>120</v>
      </c>
      <c r="AR11" s="134" t="s">
        <v>158</v>
      </c>
      <c r="AS11" s="134"/>
      <c r="AT11" s="134"/>
      <c r="AU11" s="134"/>
      <c r="AV11" s="134" t="s">
        <v>158</v>
      </c>
      <c r="AW11" s="89" t="s">
        <v>158</v>
      </c>
      <c r="AX11" s="10"/>
      <c r="AY11" s="10"/>
      <c r="AZ11" s="104"/>
      <c r="BA11" s="90" t="s">
        <v>120</v>
      </c>
      <c r="BB11" s="134" t="s">
        <v>158</v>
      </c>
      <c r="BC11" s="134"/>
      <c r="BD11" s="134"/>
      <c r="BE11" s="134"/>
      <c r="BF11" s="134" t="s">
        <v>158</v>
      </c>
      <c r="BG11" s="89" t="s">
        <v>158</v>
      </c>
      <c r="BH11" s="10"/>
      <c r="BI11" s="10"/>
      <c r="BJ11" s="112"/>
      <c r="BT11" s="112"/>
      <c r="CD11" s="112"/>
      <c r="CN11" s="112"/>
      <c r="CX11" s="112"/>
      <c r="DH11" s="112"/>
      <c r="DR11" s="112"/>
      <c r="EB11" s="112"/>
      <c r="EL11" s="112"/>
      <c r="EV11" s="112"/>
      <c r="FF11" s="112"/>
      <c r="FP11" s="112"/>
      <c r="FZ11" s="112"/>
      <c r="GJ11" s="112"/>
      <c r="GT11" s="112"/>
      <c r="HD11" s="112"/>
      <c r="HN11" s="112"/>
      <c r="HX11" s="112"/>
    </row>
    <row xmlns:x14ac="http://schemas.microsoft.com/office/spreadsheetml/2009/9/ac" r="12" s="2" customFormat="true" ht="15" customHeight="true" x14ac:dyDescent="0.25">
      <c r="A12" s="369" t="str">
        <f ca="true">IF(ISBLANK('Data Summary'!A14),"",'Data Summary'!A14)</f>
        <v/>
      </c>
      <c r="B12" s="104"/>
      <c r="C12" s="90" t="s">
        <v>126</v>
      </c>
      <c r="D12" s="134" t="s">
        <v>158</v>
      </c>
      <c r="E12" s="134"/>
      <c r="F12" s="134"/>
      <c r="G12" s="134"/>
      <c r="H12" s="134" t="s">
        <v>158</v>
      </c>
      <c r="I12" s="89" t="s">
        <v>158</v>
      </c>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04"/>
      <c r="AQ12" s="90" t="s">
        <v>126</v>
      </c>
      <c r="AR12" s="134" t="s">
        <v>158</v>
      </c>
      <c r="AS12" s="134"/>
      <c r="AT12" s="134"/>
      <c r="AU12" s="134"/>
      <c r="AV12" s="134" t="s">
        <v>158</v>
      </c>
      <c r="AW12" s="89" t="s">
        <v>158</v>
      </c>
      <c r="AX12" s="10"/>
      <c r="AY12" s="10"/>
      <c r="AZ12" s="104"/>
      <c r="BA12" s="90" t="s">
        <v>126</v>
      </c>
      <c r="BB12" s="134" t="s">
        <v>158</v>
      </c>
      <c r="BC12" s="134"/>
      <c r="BD12" s="134"/>
      <c r="BE12" s="134"/>
      <c r="BF12" s="134" t="s">
        <v>158</v>
      </c>
      <c r="BG12" s="89" t="s">
        <v>158</v>
      </c>
      <c r="BH12" s="10"/>
      <c r="BI12" s="10"/>
      <c r="BJ12" s="112"/>
      <c r="BT12" s="112"/>
      <c r="CD12" s="112"/>
      <c r="CN12" s="112"/>
      <c r="CX12" s="112"/>
      <c r="DH12" s="112"/>
      <c r="DR12" s="112"/>
      <c r="EB12" s="112"/>
      <c r="EL12" s="112"/>
      <c r="EV12" s="112"/>
      <c r="FF12" s="112"/>
      <c r="FP12" s="112"/>
      <c r="FZ12" s="112"/>
      <c r="GJ12" s="112"/>
      <c r="GT12" s="112"/>
      <c r="HD12" s="112"/>
      <c r="HN12" s="112"/>
      <c r="HX12" s="112"/>
    </row>
    <row xmlns:x14ac="http://schemas.microsoft.com/office/spreadsheetml/2009/9/ac" r="13" s="2" customFormat="true" ht="15" customHeight="true" x14ac:dyDescent="0.25">
      <c r="A13" s="369" t="str">
        <f ca="true">IF(ISBLANK('Data Summary'!A15),"",'Data Summary'!A15)</f>
        <v/>
      </c>
      <c r="B13" s="104"/>
      <c r="C13" s="90" t="s">
        <v>103</v>
      </c>
      <c r="D13" s="134" t="s">
        <v>158</v>
      </c>
      <c r="E13" s="134"/>
      <c r="F13" s="134"/>
      <c r="G13" s="134"/>
      <c r="H13" s="134" t="s">
        <v>158</v>
      </c>
      <c r="I13" s="89" t="s">
        <v>158</v>
      </c>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t="s">
        <v>158</v>
      </c>
      <c r="AW13" s="89" t="s">
        <v>158</v>
      </c>
      <c r="AX13" s="10"/>
      <c r="AY13" s="10"/>
      <c r="AZ13" s="104"/>
      <c r="BA13" s="90" t="s">
        <v>103</v>
      </c>
      <c r="BB13" s="134" t="s">
        <v>158</v>
      </c>
      <c r="BC13" s="134"/>
      <c r="BD13" s="134"/>
      <c r="BE13" s="134"/>
      <c r="BF13" s="134" t="s">
        <v>158</v>
      </c>
      <c r="BG13" s="89" t="s">
        <v>158</v>
      </c>
      <c r="BH13" s="10"/>
      <c r="BI13" s="10"/>
      <c r="BJ13" s="112"/>
      <c r="BT13" s="112"/>
      <c r="CD13" s="112"/>
      <c r="CN13" s="112"/>
      <c r="CX13" s="112"/>
      <c r="DH13" s="112"/>
      <c r="DR13" s="112"/>
      <c r="EB13" s="112"/>
      <c r="EL13" s="112"/>
      <c r="EV13" s="112"/>
      <c r="FF13" s="112"/>
      <c r="FP13" s="112"/>
      <c r="FZ13" s="112"/>
      <c r="GJ13" s="112"/>
      <c r="GT13" s="112"/>
      <c r="HD13" s="112"/>
      <c r="HN13" s="112"/>
      <c r="HX13" s="112"/>
    </row>
    <row xmlns:x14ac="http://schemas.microsoft.com/office/spreadsheetml/2009/9/ac" r="14" ht="15.75" customHeight="true" x14ac:dyDescent="0.25">
      <c r="A14" s="369"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row>
    <row xmlns:x14ac="http://schemas.microsoft.com/office/spreadsheetml/2009/9/ac" r="15" ht="15.75" customHeight="true" thickBot="true" x14ac:dyDescent="0.3">
      <c r="A15" s="369"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row>
    <row xmlns:x14ac="http://schemas.microsoft.com/office/spreadsheetml/2009/9/ac" r="16" s="3" customFormat="true" x14ac:dyDescent="0.25">
      <c r="A16" s="369"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c r="GT16" s="107"/>
      <c r="HD16" s="107"/>
      <c r="HN16" s="107"/>
      <c r="HX16" s="107"/>
    </row>
    <row xmlns:x14ac="http://schemas.microsoft.com/office/spreadsheetml/2009/9/ac" r="17" s="3" customFormat="true" x14ac:dyDescent="0.25">
      <c r="A17" s="369"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c r="GT17" s="107"/>
      <c r="HD17" s="107"/>
      <c r="HN17" s="107"/>
      <c r="HX17" s="107"/>
    </row>
    <row xmlns:x14ac="http://schemas.microsoft.com/office/spreadsheetml/2009/9/ac" r="18" s="3" customFormat="true" x14ac:dyDescent="0.25">
      <c r="A18" s="369"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c r="GT18" s="107"/>
      <c r="HD18" s="107"/>
      <c r="HN18" s="107"/>
      <c r="HX18" s="107"/>
    </row>
    <row xmlns:x14ac="http://schemas.microsoft.com/office/spreadsheetml/2009/9/ac" r="19" s="3" customFormat="true" x14ac:dyDescent="0.25">
      <c r="A19" s="369"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c r="GT19" s="107"/>
      <c r="HD19" s="107"/>
      <c r="HN19" s="107"/>
      <c r="HX19" s="107"/>
    </row>
    <row xmlns:x14ac="http://schemas.microsoft.com/office/spreadsheetml/2009/9/ac" r="20" s="3" customFormat="true" x14ac:dyDescent="0.25">
      <c r="A20" s="369"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c r="GT20" s="107"/>
      <c r="HD20" s="107"/>
      <c r="HN20" s="107"/>
      <c r="HX20" s="107"/>
    </row>
    <row xmlns:x14ac="http://schemas.microsoft.com/office/spreadsheetml/2009/9/ac" r="21" s="3" customFormat="true" x14ac:dyDescent="0.25">
      <c r="A21" s="369"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c r="GT21" s="107"/>
      <c r="HD21" s="107"/>
      <c r="HN21" s="107"/>
      <c r="HX21" s="107"/>
    </row>
    <row xmlns:x14ac="http://schemas.microsoft.com/office/spreadsheetml/2009/9/ac" r="22" s="3" customFormat="true" x14ac:dyDescent="0.25">
      <c r="A22" s="369"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c r="GT22" s="107"/>
      <c r="HD22" s="107"/>
      <c r="HN22" s="107"/>
      <c r="HX22" s="107"/>
    </row>
    <row xmlns:x14ac="http://schemas.microsoft.com/office/spreadsheetml/2009/9/ac" r="23" s="3" customFormat="true" x14ac:dyDescent="0.25">
      <c r="A23" s="369"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c r="GT23" s="107"/>
      <c r="HD23" s="107"/>
      <c r="HN23" s="107"/>
      <c r="HX23" s="107"/>
    </row>
    <row xmlns:x14ac="http://schemas.microsoft.com/office/spreadsheetml/2009/9/ac" r="24" s="3" customFormat="true" x14ac:dyDescent="0.25">
      <c r="A24" s="369"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c r="GT24" s="107"/>
      <c r="HD24" s="107"/>
      <c r="HN24" s="107"/>
      <c r="HX24" s="107"/>
    </row>
    <row xmlns:x14ac="http://schemas.microsoft.com/office/spreadsheetml/2009/9/ac" r="25" s="3" customFormat="true" x14ac:dyDescent="0.25">
      <c r="A25" s="369"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c r="GT25" s="107"/>
      <c r="HD25" s="107"/>
      <c r="HN25" s="107"/>
      <c r="HX25" s="107"/>
    </row>
    <row xmlns:x14ac="http://schemas.microsoft.com/office/spreadsheetml/2009/9/ac" r="26" s="3" customFormat="true" x14ac:dyDescent="0.25">
      <c r="A26" s="369"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c r="GT26" s="107"/>
      <c r="HD26" s="107"/>
      <c r="HN26" s="107"/>
      <c r="HX26" s="107"/>
    </row>
    <row xmlns:x14ac="http://schemas.microsoft.com/office/spreadsheetml/2009/9/ac" r="27" s="3" customFormat="true" x14ac:dyDescent="0.25">
      <c r="A27" s="369"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c r="GT27" s="107"/>
      <c r="HD27" s="107"/>
      <c r="HN27" s="107"/>
      <c r="HX27" s="107"/>
    </row>
    <row xmlns:x14ac="http://schemas.microsoft.com/office/spreadsheetml/2009/9/ac" r="28" s="3" customFormat="true" x14ac:dyDescent="0.25">
      <c r="A28" s="369"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c r="GT28" s="107"/>
      <c r="HD28" s="107"/>
      <c r="HN28" s="107"/>
      <c r="HX28" s="107"/>
    </row>
    <row xmlns:x14ac="http://schemas.microsoft.com/office/spreadsheetml/2009/9/ac" r="29" s="3" customFormat="true" x14ac:dyDescent="0.25">
      <c r="A29" s="369"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c r="GT29" s="107"/>
      <c r="HD29" s="107"/>
      <c r="HN29" s="107"/>
      <c r="HX29" s="107"/>
    </row>
    <row xmlns:x14ac="http://schemas.microsoft.com/office/spreadsheetml/2009/9/ac" r="30" s="3" customFormat="true" x14ac:dyDescent="0.25">
      <c r="A30" s="369"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c r="GT30" s="107"/>
      <c r="HD30" s="107"/>
      <c r="HN30" s="107"/>
      <c r="HX30" s="107"/>
    </row>
    <row xmlns:x14ac="http://schemas.microsoft.com/office/spreadsheetml/2009/9/ac" r="31" s="3" customFormat="true" x14ac:dyDescent="0.25">
      <c r="A31" s="369"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69"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69"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69"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9"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9"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9"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9"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9"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9"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9"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9"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9"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9"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9"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9"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9"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9"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9"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9"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9"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9"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9"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9"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9"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9"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9"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9"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9"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9"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9"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9"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9"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9"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9"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9"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9"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9"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9"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9"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9"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9"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9"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9"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9"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9"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9"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9"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9"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9"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9"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9"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9"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9"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9"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9"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9"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9"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9"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9"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9"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9"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9"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9"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9"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9"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9"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9"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9"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9"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9"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9"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9"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9"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9"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9"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9"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9"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9"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9"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9"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9"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9"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9"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9"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9"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9"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9"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9"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9"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9"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9"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9"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9"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9"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9"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9"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9"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9"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9"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9"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9"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9"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9"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9"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9"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9"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9"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9"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9"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9"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9"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9"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9"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9"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9"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9"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9"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9"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9"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9"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sheetData>
  <mergeCells count="7">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Saudi Arabia</v>
      </c>
      <c r="C2" s="92"/>
      <c r="D2" s="93"/>
      <c r="E2" s="93"/>
      <c r="F2" s="93"/>
      <c r="G2" s="94"/>
    </row>
    <row xmlns:x14ac="http://schemas.microsoft.com/office/spreadsheetml/2009/9/ac" r="3" x14ac:dyDescent="0.2">
      <c r="B3" s="553" t="s">
        <v>180</v>
      </c>
      <c r="C3" s="553"/>
      <c r="D3" s="553"/>
      <c r="E3" s="553"/>
      <c r="F3" s="553"/>
      <c r="G3" s="554"/>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0">
        <v>2000</v>
      </c>
      <c r="C5" s="904">
        <v>7175135</v>
      </c>
      <c r="D5" s="905">
        <v>79.847999572753906</v>
      </c>
      <c r="E5" s="906">
        <v>1670123</v>
      </c>
      <c r="F5" s="907">
        <v>2988190</v>
      </c>
      <c r="G5" s="908">
        <v>2516822</v>
      </c>
    </row>
    <row xmlns:x14ac="http://schemas.microsoft.com/office/spreadsheetml/2009/9/ac" r="6" x14ac:dyDescent="0.2">
      <c r="B6" s="766">
        <v>2001</v>
      </c>
      <c r="C6" s="909">
        <v>7277833</v>
      </c>
      <c r="D6" s="910">
        <v>80.076995849609375</v>
      </c>
      <c r="E6" s="911">
        <v>1692321</v>
      </c>
      <c r="F6" s="912">
        <v>3059076</v>
      </c>
      <c r="G6" s="913">
        <v>2526436</v>
      </c>
    </row>
    <row xmlns:x14ac="http://schemas.microsoft.com/office/spreadsheetml/2009/9/ac" r="7" x14ac:dyDescent="0.2">
      <c r="B7" s="772">
        <v>2002</v>
      </c>
      <c r="C7" s="914">
        <v>7404491</v>
      </c>
      <c r="D7" s="915">
        <v>80.304000854492188</v>
      </c>
      <c r="E7" s="916">
        <v>1715006</v>
      </c>
      <c r="F7" s="917">
        <v>3133047</v>
      </c>
      <c r="G7" s="918">
        <v>2556438</v>
      </c>
    </row>
    <row xmlns:x14ac="http://schemas.microsoft.com/office/spreadsheetml/2009/9/ac" r="8" x14ac:dyDescent="0.2">
      <c r="B8" s="778">
        <v>2003</v>
      </c>
      <c r="C8" s="919">
        <v>7547381</v>
      </c>
      <c r="D8" s="920">
        <v>80.529998779296875</v>
      </c>
      <c r="E8" s="921">
        <v>1729792</v>
      </c>
      <c r="F8" s="922">
        <v>3210976</v>
      </c>
      <c r="G8" s="923">
        <v>2606613</v>
      </c>
    </row>
    <row xmlns:x14ac="http://schemas.microsoft.com/office/spreadsheetml/2009/9/ac" r="9" x14ac:dyDescent="0.2">
      <c r="B9" s="784">
        <v>2004</v>
      </c>
      <c r="C9" s="924">
        <v>7699064</v>
      </c>
      <c r="D9" s="925">
        <v>80.753997802734375</v>
      </c>
      <c r="E9" s="926">
        <v>1731572</v>
      </c>
      <c r="F9" s="927">
        <v>3286878</v>
      </c>
      <c r="G9" s="928">
        <v>2680614</v>
      </c>
    </row>
    <row xmlns:x14ac="http://schemas.microsoft.com/office/spreadsheetml/2009/9/ac" r="10" x14ac:dyDescent="0.2">
      <c r="B10" s="790">
        <v>2005</v>
      </c>
      <c r="C10" s="929">
        <v>7869674</v>
      </c>
      <c r="D10" s="930">
        <v>80.97900390625</v>
      </c>
      <c r="E10" s="931">
        <v>1722363</v>
      </c>
      <c r="F10" s="932">
        <v>3355708</v>
      </c>
      <c r="G10" s="933">
        <v>2791603</v>
      </c>
    </row>
    <row xmlns:x14ac="http://schemas.microsoft.com/office/spreadsheetml/2009/9/ac" r="11" x14ac:dyDescent="0.2">
      <c r="B11" s="796">
        <v>2006</v>
      </c>
      <c r="C11" s="934">
        <v>8058393</v>
      </c>
      <c r="D11" s="935">
        <v>81.203994750976563</v>
      </c>
      <c r="E11" s="936">
        <v>1709065</v>
      </c>
      <c r="F11" s="937">
        <v>3407562</v>
      </c>
      <c r="G11" s="938">
        <v>2941766</v>
      </c>
    </row>
    <row xmlns:x14ac="http://schemas.microsoft.com/office/spreadsheetml/2009/9/ac" r="12" x14ac:dyDescent="0.2">
      <c r="B12" s="802">
        <v>2007</v>
      </c>
      <c r="C12" s="939">
        <v>8192120</v>
      </c>
      <c r="D12" s="940">
        <v>81.427001953125</v>
      </c>
      <c r="E12" s="941">
        <v>1695359</v>
      </c>
      <c r="F12" s="942">
        <v>3431565</v>
      </c>
      <c r="G12" s="943">
        <v>3065196</v>
      </c>
    </row>
    <row xmlns:x14ac="http://schemas.microsoft.com/office/spreadsheetml/2009/9/ac" r="13" x14ac:dyDescent="0.2">
      <c r="B13" s="808">
        <v>2008</v>
      </c>
      <c r="C13" s="944">
        <v>8280678</v>
      </c>
      <c r="D13" s="945">
        <v>81.649002075195313</v>
      </c>
      <c r="E13" s="946">
        <v>1678687</v>
      </c>
      <c r="F13" s="947">
        <v>3443287</v>
      </c>
      <c r="G13" s="948">
        <v>3158704</v>
      </c>
    </row>
    <row xmlns:x14ac="http://schemas.microsoft.com/office/spreadsheetml/2009/9/ac" r="14" x14ac:dyDescent="0.2">
      <c r="B14" s="814">
        <v>2009</v>
      </c>
      <c r="C14" s="1014">
        <v>8419449</v>
      </c>
      <c r="D14" s="950">
        <v>81.866996765136719</v>
      </c>
      <c r="E14" s="951">
        <v>1660996</v>
      </c>
      <c r="F14" s="1015">
        <v>3560000</v>
      </c>
      <c r="G14" s="1016">
        <v>3198453</v>
      </c>
    </row>
    <row xmlns:x14ac="http://schemas.microsoft.com/office/spreadsheetml/2009/9/ac" r="15" x14ac:dyDescent="0.2">
      <c r="B15" s="820">
        <v>2010</v>
      </c>
      <c r="C15" s="1017">
        <v>8562454</v>
      </c>
      <c r="D15" s="955">
        <v>82.083999633789063</v>
      </c>
      <c r="E15" s="956">
        <v>1674162</v>
      </c>
      <c r="F15" s="1018">
        <v>3620527</v>
      </c>
      <c r="G15" s="1019">
        <v>3267765</v>
      </c>
    </row>
    <row xmlns:x14ac="http://schemas.microsoft.com/office/spreadsheetml/2009/9/ac" r="16" x14ac:dyDescent="0.2">
      <c r="B16" s="826">
        <v>2011</v>
      </c>
      <c r="C16" s="1020">
        <v>8629816</v>
      </c>
      <c r="D16" s="960">
        <v>82.302001953125</v>
      </c>
      <c r="E16" s="961">
        <v>1719892</v>
      </c>
      <c r="F16" s="1021">
        <v>3620527</v>
      </c>
      <c r="G16" s="1022">
        <v>3289397</v>
      </c>
    </row>
    <row xmlns:x14ac="http://schemas.microsoft.com/office/spreadsheetml/2009/9/ac" r="17" x14ac:dyDescent="0.2">
      <c r="B17" s="832">
        <v>2012</v>
      </c>
      <c r="C17" s="1023">
        <v>8702210</v>
      </c>
      <c r="D17" s="965">
        <v>82.520004272460938</v>
      </c>
      <c r="E17" s="966">
        <v>1782158</v>
      </c>
      <c r="F17" s="1024">
        <v>3620527</v>
      </c>
      <c r="G17" s="1025">
        <v>3299524</v>
      </c>
    </row>
    <row xmlns:x14ac="http://schemas.microsoft.com/office/spreadsheetml/2009/9/ac" r="18" x14ac:dyDescent="0.2">
      <c r="B18" s="838">
        <v>2013</v>
      </c>
      <c r="C18" s="1026">
        <v>8748476</v>
      </c>
      <c r="D18" s="970">
        <v>82.740005493164063</v>
      </c>
      <c r="E18" s="971">
        <v>1831647</v>
      </c>
      <c r="F18" s="1027">
        <v>3620527</v>
      </c>
      <c r="G18" s="1028">
        <v>3296301</v>
      </c>
    </row>
    <row xmlns:x14ac="http://schemas.microsoft.com/office/spreadsheetml/2009/9/ac" r="19" x14ac:dyDescent="0.2">
      <c r="B19" s="844">
        <v>2014</v>
      </c>
      <c r="C19" s="1029">
        <v>8773098</v>
      </c>
      <c r="D19" s="975">
        <v>82.959999084472656</v>
      </c>
      <c r="E19" s="976">
        <v>1866037</v>
      </c>
      <c r="F19" s="1030">
        <v>3620527</v>
      </c>
      <c r="G19" s="1031">
        <v>3286534</v>
      </c>
    </row>
    <row xmlns:x14ac="http://schemas.microsoft.com/office/spreadsheetml/2009/9/ac" r="20" x14ac:dyDescent="0.2">
      <c r="B20" s="850">
        <v>2015</v>
      </c>
      <c r="C20" s="1032">
        <v>8925712</v>
      </c>
      <c r="D20" s="980">
        <v>83.180000305175781</v>
      </c>
      <c r="E20" s="981">
        <v>1899741</v>
      </c>
      <c r="F20" s="1033">
        <v>3620527</v>
      </c>
      <c r="G20" s="1034">
        <v>3405444</v>
      </c>
    </row>
    <row xmlns:x14ac="http://schemas.microsoft.com/office/spreadsheetml/2009/9/ac" r="21" x14ac:dyDescent="0.2">
      <c r="B21" s="856">
        <v>2016</v>
      </c>
      <c r="C21" s="1035">
        <v>8986466</v>
      </c>
      <c r="D21" s="985">
        <v>83.4010009765625</v>
      </c>
      <c r="E21" s="986">
        <v>1924734</v>
      </c>
      <c r="F21" s="1036">
        <v>3620527</v>
      </c>
      <c r="G21" s="1037">
        <v>3441204</v>
      </c>
    </row>
    <row xmlns:x14ac="http://schemas.microsoft.com/office/spreadsheetml/2009/9/ac" r="22" x14ac:dyDescent="0.2">
      <c r="B22" s="862">
        <v>2017</v>
      </c>
      <c r="C22" s="1038">
        <v>8998698</v>
      </c>
      <c r="D22" s="990">
        <v>83.622001647949219</v>
      </c>
      <c r="E22" s="991">
        <v>1936966</v>
      </c>
      <c r="F22" s="1039">
        <v>3620527</v>
      </c>
      <c r="G22" s="1040">
        <v>3441204</v>
      </c>
    </row>
    <row xmlns:x14ac="http://schemas.microsoft.com/office/spreadsheetml/2009/9/ac" r="23" x14ac:dyDescent="0.2">
      <c r="B23" s="868">
        <v>2018</v>
      </c>
      <c r="C23" s="1041">
        <v>8995562</v>
      </c>
      <c r="D23" s="995">
        <v>83.844001770019531</v>
      </c>
      <c r="E23" s="996">
        <v>1933830</v>
      </c>
      <c r="F23" s="1042">
        <v>3620527</v>
      </c>
      <c r="G23" s="1043">
        <v>3441204</v>
      </c>
    </row>
    <row xmlns:x14ac="http://schemas.microsoft.com/office/spreadsheetml/2009/9/ac" r="24" x14ac:dyDescent="0.2">
      <c r="B24" s="874">
        <v>2019</v>
      </c>
      <c r="C24" s="1044">
        <v>8981660</v>
      </c>
      <c r="D24" s="1000">
        <v>84.06500244140625</v>
      </c>
      <c r="E24" s="1001">
        <v>1919928</v>
      </c>
      <c r="F24" s="1045">
        <v>3620527</v>
      </c>
      <c r="G24" s="1046">
        <v>3441204</v>
      </c>
    </row>
    <row xmlns:x14ac="http://schemas.microsoft.com/office/spreadsheetml/2009/9/ac" r="25" x14ac:dyDescent="0.2">
      <c r="B25" s="880">
        <v>2020</v>
      </c>
      <c r="C25" s="1047">
        <v>8962592</v>
      </c>
      <c r="D25" s="1005">
        <v>84.287002563476563</v>
      </c>
      <c r="E25" s="1006">
        <v>1900861</v>
      </c>
      <c r="F25" s="1048">
        <v>3620527</v>
      </c>
      <c r="G25" s="1049">
        <v>3441204</v>
      </c>
    </row>
    <row xmlns:x14ac="http://schemas.microsoft.com/office/spreadsheetml/2009/9/ac" r="26" x14ac:dyDescent="0.2">
      <c r="B26" s="886">
        <v>2021</v>
      </c>
      <c r="C26" s="1050">
        <v>8942004</v>
      </c>
      <c r="D26" s="1010">
        <v>84.508003234863281</v>
      </c>
      <c r="E26" s="1011">
        <v>1880273</v>
      </c>
      <c r="F26" s="1051">
        <v>3620527</v>
      </c>
      <c r="G26" s="1052">
        <v>3441204</v>
      </c>
    </row>
    <row xmlns:x14ac="http://schemas.microsoft.com/office/spreadsheetml/2009/9/ac" r="27" x14ac:dyDescent="0.2">
      <c r="B27" s="892">
        <v>2022</v>
      </c>
      <c r="C27" s="1053">
        <v>8950704</v>
      </c>
      <c r="D27" s="894">
        <v>84.728996276855469</v>
      </c>
      <c r="E27" s="895">
        <v>1888973</v>
      </c>
      <c r="F27" s="1054">
        <v>3620527</v>
      </c>
      <c r="G27" s="1055">
        <v>3441204</v>
      </c>
    </row>
    <row xmlns:x14ac="http://schemas.microsoft.com/office/spreadsheetml/2009/9/ac" r="28" x14ac:dyDescent="0.2">
      <c r="B28" s="898">
        <v>2023</v>
      </c>
      <c r="C28" s="1056">
        <v>9006724</v>
      </c>
      <c r="D28" s="900">
        <v>84.949996948242188</v>
      </c>
      <c r="E28" s="1057">
        <v>1944993</v>
      </c>
      <c r="F28" s="1058">
        <v>3620527</v>
      </c>
      <c r="G28" s="1059">
        <v>3441204</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81"/>
      <c r="D35" s="178"/>
      <c r="E35" s="182"/>
      <c r="F35" s="179"/>
      <c r="G35" s="180"/>
    </row>
    <row xmlns:x14ac="http://schemas.microsoft.com/office/spreadsheetml/2009/9/ac" r="36" ht="14.25" x14ac:dyDescent="0.2">
      <c r="B36" s="99" t="s">
        <v>186</v>
      </c>
      <c r="G36" s="97"/>
    </row>
    <row xmlns:x14ac="http://schemas.microsoft.com/office/spreadsheetml/2009/9/ac" r="37" ht="14.25" x14ac:dyDescent="0.2">
      <c r="B37" s="99" t="s">
        <v>211</v>
      </c>
    </row>
    <row xmlns:x14ac="http://schemas.microsoft.com/office/spreadsheetml/2009/9/ac" r="38" ht="14.25" x14ac:dyDescent="0.2">
      <c r="B38" s="99" t="s">
        <v>241</v>
      </c>
    </row>
    <row xmlns:x14ac="http://schemas.microsoft.com/office/spreadsheetml/2009/9/ac" r="39" x14ac:dyDescent="0.2">
      <c r="B39" s="1061" t="s">
        <v>213</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19587-004F-4DB3-A27F-100C8639D15F}">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4" customWidth="true"/>
  </cols>
  <sheetData>
    <row xmlns:x14ac="http://schemas.microsoft.com/office/spreadsheetml/2009/9/ac" r="2" ht="33" customHeight="true" x14ac:dyDescent="0.25">
      <c r="B2" s="555" t="s">
        <v>219</v>
      </c>
      <c r="C2" s="555"/>
    </row>
    <row xmlns:x14ac="http://schemas.microsoft.com/office/spreadsheetml/2009/9/ac" r="3" ht="6" customHeight="true" x14ac:dyDescent="0.25">
      <c r="B3" s="353"/>
    </row>
    <row xmlns:x14ac="http://schemas.microsoft.com/office/spreadsheetml/2009/9/ac" r="4" ht="30" customHeight="true" x14ac:dyDescent="0.25">
      <c r="B4" s="355" t="s">
        <v>220</v>
      </c>
      <c r="C4" s="356" t="s">
        <v>221</v>
      </c>
    </row>
    <row xmlns:x14ac="http://schemas.microsoft.com/office/spreadsheetml/2009/9/ac" r="5" ht="30" customHeight="true" x14ac:dyDescent="0.25">
      <c r="B5" s="355" t="s">
        <v>48</v>
      </c>
      <c r="C5" s="356" t="s">
        <v>222</v>
      </c>
    </row>
    <row xmlns:x14ac="http://schemas.microsoft.com/office/spreadsheetml/2009/9/ac" r="6" ht="30" customHeight="true" x14ac:dyDescent="0.25">
      <c r="B6" s="355" t="s">
        <v>223</v>
      </c>
      <c r="C6" s="356" t="s">
        <v>224</v>
      </c>
    </row>
    <row xmlns:x14ac="http://schemas.microsoft.com/office/spreadsheetml/2009/9/ac" r="7" ht="30" customHeight="true" x14ac:dyDescent="0.25">
      <c r="B7" s="355" t="s">
        <v>225</v>
      </c>
      <c r="C7" s="356" t="s">
        <v>226</v>
      </c>
    </row>
    <row xmlns:x14ac="http://schemas.microsoft.com/office/spreadsheetml/2009/9/ac" r="8" ht="30" customHeight="true" x14ac:dyDescent="0.25">
      <c r="B8" s="355" t="s">
        <v>145</v>
      </c>
      <c r="C8" s="356" t="s">
        <v>227</v>
      </c>
    </row>
    <row xmlns:x14ac="http://schemas.microsoft.com/office/spreadsheetml/2009/9/ac" r="9" ht="30" customHeight="true" x14ac:dyDescent="0.25">
      <c r="B9" s="355" t="s">
        <v>228</v>
      </c>
      <c r="C9" s="356" t="s">
        <v>229</v>
      </c>
    </row>
    <row xmlns:x14ac="http://schemas.microsoft.com/office/spreadsheetml/2009/9/ac" r="10" ht="30" customHeight="true" x14ac:dyDescent="0.25">
      <c r="B10" s="355" t="s">
        <v>149</v>
      </c>
      <c r="C10" s="356" t="s">
        <v>230</v>
      </c>
    </row>
    <row xmlns:x14ac="http://schemas.microsoft.com/office/spreadsheetml/2009/9/ac" r="11" s="359" customFormat="true" ht="6.75" customHeight="true" x14ac:dyDescent="0.25">
      <c r="B11" s="357"/>
      <c r="C11" s="358"/>
    </row>
    <row xmlns:x14ac="http://schemas.microsoft.com/office/spreadsheetml/2009/9/ac" r="12" s="361" customFormat="true" ht="11.25" x14ac:dyDescent="0.2">
      <c r="B12" s="360" t="s">
        <v>231</v>
      </c>
    </row>
    <row xmlns:x14ac="http://schemas.microsoft.com/office/spreadsheetml/2009/9/ac" r="13" x14ac:dyDescent="0.25">
      <c r="B13" s="360" t="s">
        <v>236</v>
      </c>
    </row>
    <row xmlns:x14ac="http://schemas.microsoft.com/office/spreadsheetml/2009/9/ac" r="14" x14ac:dyDescent="0.25">
      <c r="B14" s="362" t="s">
        <v>232</v>
      </c>
    </row>
    <row xmlns:x14ac="http://schemas.microsoft.com/office/spreadsheetml/2009/9/ac" r="15" ht="76.5" customHeight="true" x14ac:dyDescent="0.25">
      <c r="B15" s="556" t="s">
        <v>233</v>
      </c>
      <c r="C15" s="556"/>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0F9BF-47CF-4B7E-8C13-D1A75E31EECD}">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8" customWidth="true"/>
    <col min="2" max="2" width="12.375" style="558" customWidth="true"/>
    <col min="3" max="8" width="9" style="558" customWidth="true"/>
    <col min="9" max="9" width="12.375" style="558" customWidth="true"/>
    <col min="10" max="15" width="9" style="558" customWidth="true"/>
    <col min="16" max="16" width="12.375" style="558" customWidth="true"/>
    <col min="17" max="22" width="9" style="558" customWidth="true"/>
    <col min="23" max="38" width="9" style="558"/>
    <col min="39" max="16384" width="9" style="566"/>
  </cols>
  <sheetData>
    <row xmlns:x14ac="http://schemas.microsoft.com/office/spreadsheetml/2009/9/ac" r="1" s="558" customFormat="true" x14ac:dyDescent="0.2">
      <c r="A1" s="557" t="s">
        <v>151</v>
      </c>
      <c r="B1" s="557"/>
      <c r="C1" s="557"/>
      <c r="D1" s="557"/>
      <c r="E1" s="557"/>
      <c r="F1" s="557"/>
      <c r="G1" s="557"/>
      <c r="H1" s="557"/>
      <c r="I1" s="557"/>
      <c r="J1" s="557"/>
      <c r="K1" s="557"/>
      <c r="L1" s="557"/>
      <c r="M1" s="557"/>
      <c r="N1" s="557"/>
      <c r="O1" s="557"/>
      <c r="P1" s="557"/>
      <c r="Q1" s="557"/>
      <c r="R1" s="557"/>
      <c r="S1" s="557"/>
      <c r="T1" s="557"/>
      <c r="U1" s="557"/>
      <c r="V1" s="557"/>
    </row>
    <row xmlns:x14ac="http://schemas.microsoft.com/office/spreadsheetml/2009/9/ac" r="2" s="558" customFormat="true" x14ac:dyDescent="0.2">
      <c r="A2" s="557"/>
      <c r="B2" s="557"/>
      <c r="C2" s="557"/>
      <c r="D2" s="557"/>
      <c r="E2" s="557"/>
      <c r="F2" s="557"/>
      <c r="G2" s="557"/>
      <c r="H2" s="557"/>
      <c r="I2" s="557"/>
      <c r="J2" s="557"/>
      <c r="K2" s="557"/>
      <c r="L2" s="557"/>
      <c r="M2" s="557"/>
      <c r="N2" s="557"/>
      <c r="O2" s="557"/>
      <c r="P2" s="557"/>
      <c r="Q2" s="557"/>
      <c r="R2" s="557"/>
      <c r="S2" s="557"/>
      <c r="T2" s="557"/>
      <c r="U2" s="557"/>
      <c r="V2" s="557"/>
    </row>
    <row xmlns:x14ac="http://schemas.microsoft.com/office/spreadsheetml/2009/9/ac" r="3" s="558" customFormat="true" ht="18" x14ac:dyDescent="0.2">
      <c r="A3" s="559"/>
      <c r="B3" s="559"/>
      <c r="C3" s="559"/>
      <c r="D3" s="559"/>
      <c r="E3" s="559"/>
      <c r="F3" s="559"/>
      <c r="G3" s="559"/>
      <c r="H3" s="559"/>
      <c r="I3" s="559"/>
      <c r="J3" s="559"/>
      <c r="K3" s="559"/>
      <c r="L3" s="559"/>
      <c r="M3" s="559"/>
      <c r="N3" s="559"/>
      <c r="O3" s="559"/>
      <c r="P3" s="559"/>
      <c r="Q3" s="559"/>
      <c r="R3" s="559"/>
      <c r="S3" s="559"/>
      <c r="T3" s="559"/>
      <c r="U3" s="559"/>
      <c r="V3" s="559"/>
    </row>
    <row xmlns:x14ac="http://schemas.microsoft.com/office/spreadsheetml/2009/9/ac" r="4" ht="15.75" x14ac:dyDescent="0.25">
      <c r="B4" s="560" t="s">
        <v>13</v>
      </c>
      <c r="E4" s="561"/>
      <c r="I4" s="562" t="s">
        <v>14</v>
      </c>
      <c r="P4" s="563" t="s">
        <v>15</v>
      </c>
    </row>
    <row xmlns:x14ac="http://schemas.microsoft.com/office/spreadsheetml/2009/9/ac" r="6" x14ac:dyDescent="0.2">
      <c r="G6" s="564"/>
      <c r="H6" s="564"/>
      <c r="I6" s="564"/>
      <c r="K6" s="564"/>
      <c r="L6" s="564"/>
    </row>
    <row xmlns:x14ac="http://schemas.microsoft.com/office/spreadsheetml/2009/9/ac" r="7" ht="15.75" x14ac:dyDescent="0.2">
      <c r="G7" s="564"/>
      <c r="H7" s="564"/>
      <c r="I7" s="564"/>
      <c r="K7" s="565"/>
      <c r="L7" s="564"/>
    </row>
    <row xmlns:x14ac="http://schemas.microsoft.com/office/spreadsheetml/2009/9/ac" r="8" x14ac:dyDescent="0.2">
      <c r="G8" s="564"/>
      <c r="H8" s="564"/>
      <c r="I8" s="564"/>
      <c r="K8" s="564"/>
      <c r="L8" s="564"/>
    </row>
    <row xmlns:x14ac="http://schemas.microsoft.com/office/spreadsheetml/2009/9/ac" r="9" x14ac:dyDescent="0.2">
      <c r="G9" s="564"/>
      <c r="H9" s="564"/>
      <c r="I9" s="564"/>
      <c r="K9" s="564"/>
      <c r="L9" s="564"/>
    </row>
    <row xmlns:x14ac="http://schemas.microsoft.com/office/spreadsheetml/2009/9/ac" r="10" x14ac:dyDescent="0.2">
      <c r="G10" s="564"/>
      <c r="H10" s="564"/>
      <c r="I10" s="564"/>
      <c r="K10" s="564"/>
      <c r="L10" s="564"/>
    </row>
    <row xmlns:x14ac="http://schemas.microsoft.com/office/spreadsheetml/2009/9/ac" r="11" x14ac:dyDescent="0.2">
      <c r="G11" s="564"/>
      <c r="H11" s="564"/>
      <c r="I11" s="564"/>
      <c r="K11" s="564"/>
      <c r="L11" s="564"/>
    </row>
    <row xmlns:x14ac="http://schemas.microsoft.com/office/spreadsheetml/2009/9/ac" r="12" x14ac:dyDescent="0.2">
      <c r="G12" s="564"/>
      <c r="H12" s="564"/>
      <c r="I12" s="564"/>
      <c r="K12" s="564"/>
      <c r="L12" s="564"/>
    </row>
    <row xmlns:x14ac="http://schemas.microsoft.com/office/spreadsheetml/2009/9/ac" r="13" x14ac:dyDescent="0.2">
      <c r="G13" s="564"/>
      <c r="H13" s="564"/>
      <c r="I13" s="564"/>
      <c r="K13" s="564"/>
      <c r="L13" s="564"/>
    </row>
    <row xmlns:x14ac="http://schemas.microsoft.com/office/spreadsheetml/2009/9/ac" r="14" x14ac:dyDescent="0.2">
      <c r="G14" s="564"/>
      <c r="H14" s="564"/>
      <c r="I14" s="564"/>
      <c r="K14" s="564"/>
      <c r="L14" s="564"/>
    </row>
    <row xmlns:x14ac="http://schemas.microsoft.com/office/spreadsheetml/2009/9/ac" r="15" x14ac:dyDescent="0.2">
      <c r="G15" s="564"/>
      <c r="H15" s="564"/>
      <c r="I15" s="564"/>
      <c r="K15" s="564"/>
      <c r="L15" s="564"/>
    </row>
    <row xmlns:x14ac="http://schemas.microsoft.com/office/spreadsheetml/2009/9/ac" r="16" x14ac:dyDescent="0.2">
      <c r="G16" s="564"/>
      <c r="H16" s="564"/>
      <c r="I16" s="564"/>
      <c r="K16" s="564"/>
      <c r="L16" s="564"/>
    </row>
    <row xmlns:x14ac="http://schemas.microsoft.com/office/spreadsheetml/2009/9/ac" r="17" x14ac:dyDescent="0.2">
      <c r="G17" s="564"/>
      <c r="H17" s="564"/>
      <c r="I17" s="564"/>
      <c r="K17" s="564"/>
      <c r="L17" s="564"/>
    </row>
    <row xmlns:x14ac="http://schemas.microsoft.com/office/spreadsheetml/2009/9/ac" r="18" x14ac:dyDescent="0.2">
      <c r="G18" s="564"/>
      <c r="H18" s="564"/>
      <c r="I18" s="564"/>
      <c r="K18" s="564"/>
      <c r="L18" s="564"/>
    </row>
    <row xmlns:x14ac="http://schemas.microsoft.com/office/spreadsheetml/2009/9/ac" r="19" x14ac:dyDescent="0.2">
      <c r="G19" s="564"/>
      <c r="H19" s="564"/>
      <c r="I19" s="564"/>
      <c r="K19" s="564"/>
      <c r="L19" s="564"/>
    </row>
    <row xmlns:x14ac="http://schemas.microsoft.com/office/spreadsheetml/2009/9/ac" r="20" x14ac:dyDescent="0.2">
      <c r="G20" s="564"/>
      <c r="H20" s="564"/>
      <c r="I20" s="564"/>
      <c r="K20" s="564"/>
      <c r="L20" s="564"/>
    </row>
    <row xmlns:x14ac="http://schemas.microsoft.com/office/spreadsheetml/2009/9/ac" r="21" x14ac:dyDescent="0.2">
      <c r="G21" s="564"/>
      <c r="H21" s="564"/>
      <c r="I21" s="564"/>
      <c r="K21" s="564"/>
      <c r="L21" s="564"/>
    </row>
    <row xmlns:x14ac="http://schemas.microsoft.com/office/spreadsheetml/2009/9/ac" r="23" x14ac:dyDescent="0.2">
      <c r="B23" s="567"/>
    </row>
    <row xmlns:x14ac="http://schemas.microsoft.com/office/spreadsheetml/2009/9/ac" r="25" x14ac:dyDescent="0.2">
      <c r="B25" s="568"/>
      <c r="C25" s="568" t="str">
        <f>+IF(OR((C28="National*"),(D28="Urban*"),(E28="Rural*"),(F28="Pre-primary*"),(G28="Primary*"),(H28="Secondary^"),(C28="National*^"),(D28="Urban*^"),(E28="Rural*^"),(F28="Pre-primary*^"),(G28="Primary*^"),(H28="Secondary*^")),"*No basic service estimate available","")</f>
        <v>*No basic service estimate available</v>
      </c>
      <c r="J25" s="568" t="str">
        <f>+IF(OR((J28="National*"),(K28="Urban*"),(L28="Rural*"),(M28="Pre-primary*"),(N28="Primary*"),(O28="Secondary^"),(J28="National*^"),(K28="Urban*^"),(L28="Rural*^"),(M28="Pre-primary*^"),(N28="Primary*^"),(O28="Secondary*^")),"*No basic service estimate available","")</f>
        <v>*No basic service estimate available</v>
      </c>
      <c r="Q25" s="568"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7"/>
      <c r="C26" s="568" t="str">
        <f>+IF(OR((C28="National*^"),(D28="Urban*^"),(E28="Rural*^"),(F28="Pre-primary*^"),(G28="Primary*^"),(H28="Secondary*^")),"^Facilities that cannot be classified as improved or unimproved are treated as limited","")</f>
        <v/>
      </c>
      <c r="J26" s="568" t="str">
        <f>+IF(OR((J28="National*^"),(K28="Urban*^"),(L28="Rural*^"),(M28="Pre-primary*^"),(N28="Primary*^"),(O28="Secondary*^")),"^Facilities that cannot be classified as improved or unimproved are treated as limited","")</f>
        <v/>
      </c>
      <c r="Q26" s="568" t="str">
        <f>+IF(OR((Q28="National*^"),(R28="Urban*^"),(S28="Rural*^"),(T28="Pre-primary*^"),(U28="Primary*^"),(V28="Secondary*^")),"^Facilities that cannot be classified as having water or not are treated as limited","")</f>
        <v/>
      </c>
    </row>
    <row xmlns:x14ac="http://schemas.microsoft.com/office/spreadsheetml/2009/9/ac" r="27" x14ac:dyDescent="0.2">
      <c r="B27" s="569" t="str">
        <f>+Introduction!C7</f>
        <v>Saudi Arabia</v>
      </c>
      <c r="C27" s="570" t="s">
        <v>205</v>
      </c>
      <c r="D27" s="570"/>
      <c r="E27" s="570"/>
      <c r="F27" s="570"/>
      <c r="G27" s="570"/>
      <c r="H27" s="570"/>
      <c r="I27" s="571" t="str">
        <f>+B27</f>
        <v>Saudi Arabia</v>
      </c>
      <c r="J27" s="572" t="s">
        <v>14</v>
      </c>
      <c r="K27" s="573"/>
      <c r="L27" s="573"/>
      <c r="M27" s="573"/>
      <c r="N27" s="573"/>
      <c r="O27" s="573"/>
      <c r="P27" s="574" t="str">
        <f>+B27</f>
        <v>Saudi Arabia</v>
      </c>
      <c r="Q27" s="575" t="s">
        <v>15</v>
      </c>
      <c r="R27" s="575"/>
      <c r="S27" s="575"/>
      <c r="T27" s="575"/>
      <c r="U27" s="575"/>
      <c r="V27" s="576"/>
      <c r="AM27" s="558"/>
      <c r="AN27" s="558"/>
      <c r="AO27" s="558"/>
      <c r="AP27" s="558"/>
      <c r="AQ27" s="558"/>
      <c r="AR27" s="558"/>
      <c r="AS27" s="558"/>
      <c r="AT27" s="558"/>
      <c r="AU27" s="558"/>
    </row>
    <row xmlns:x14ac="http://schemas.microsoft.com/office/spreadsheetml/2009/9/ac" r="28" x14ac:dyDescent="0.2">
      <c r="B28" s="577"/>
      <c r="C28" s="578" t="str">
        <f>IF(AND(C30=0.0000000001,C31=0.0000000001,C32=0.0000000001), "National*",IF(AND(C30=0.0000000001,ISNUMBER(C32)),"National*", "National"))</f>
        <v>National</v>
      </c>
      <c r="D28" s="579" t="str">
        <f>IF(AND(D30=0.0000000001,D31=0.0000000001,D32=0.0000000001), "Urban*",IF(AND(D30=0.0000000001,ISNUMBER(D32)),"Urban*", "Urban"))</f>
        <v>Urban*</v>
      </c>
      <c r="E28" s="579" t="str">
        <f>IF(AND(E30=0.0000000001,E31=0.0000000001,E32=0.0000000001), "Rural*",IF(AND(E30=0.0000000001,ISNUMBER(E32)),"Rural*", "Rural"))</f>
        <v>Rural*</v>
      </c>
      <c r="F28" s="579" t="str">
        <f>IF(AND(F30=0.0000000001,F31=0.0000000001,F32=0.0000000001), "Pre-primary*",IF(AND(F30=0.0000000001,ISNUMBER(F32)),"Pre-primary*", "Pre-primary"))</f>
        <v>Pre-primary*</v>
      </c>
      <c r="G28" s="579" t="str">
        <f>IF(AND(G30=0.0000000001,G31=0.0000000001,G32=0.0000000001), "Primary*",IF(AND(G30=0.0000000001,ISNUMBER(G32)),"Primary*", "Primary"))</f>
        <v>Primary</v>
      </c>
      <c r="H28" s="579" t="str">
        <f>IF(AND(H30=0.0000000001,H31=0.0000000001,H32=0.0000000001), "Secondary*",IF(AND(H30=0.0000000001,ISNUMBER(H32)),"Secondary*", "Secondary"))</f>
        <v>Secondary</v>
      </c>
      <c r="I28" s="577"/>
      <c r="J28" s="580" t="str">
        <f>IF(AND(J30=0.0000000001,J31=0.0000000001,J32=0.0000000001), "National*",IF(AND(J30=0.0000000001,ISNUMBER(J32)),"National*", "National"))</f>
        <v>National</v>
      </c>
      <c r="K28" s="579" t="str">
        <f>IF(AND(K30=0.0000000001,K31=0.0000000001,K32=0.0000000001), "Urban*",IF(AND(K30=0.0000000001,ISNUMBER(K32)),"Urban*", "Urban"))</f>
        <v>Urban*</v>
      </c>
      <c r="L28" s="579" t="str">
        <f>IF(AND(L30=0.0000000001,L31=0.0000000001,L32=0.0000000001), "Rural*",IF(AND(L30=0.0000000001,ISNUMBER(L32)),"Rural*", "Rural"))</f>
        <v>Rural*</v>
      </c>
      <c r="M28" s="579" t="str">
        <f>IF(AND(M30=0.0000000001,M31=0.0000000001,M32=0.0000000001), "Pre-primary*",IF(AND(M30=0.0000000001,ISNUMBER(M32)),"Pre-primary*", "Pre-primary"))</f>
        <v>Pre-primary*</v>
      </c>
      <c r="N28" s="579" t="str">
        <f>IF(AND(N30=0.0000000001,N31=0.0000000001,N32=0.0000000001), "Primary*",IF(AND(N30=0.0000000001,ISNUMBER(N32)),"Primary*", "Primary"))</f>
        <v>Primary</v>
      </c>
      <c r="O28" s="579" t="str">
        <f>IF(AND(O30=0.0000000001,O31=0.0000000001,O32=0.0000000001), "Secondary*",IF(AND(O30=0.0000000001,ISNUMBER(O32)),"Secondary*", "Secondary"))</f>
        <v>Secondary</v>
      </c>
      <c r="P28" s="581"/>
      <c r="Q28" s="582" t="str">
        <f>IF(AND(Q30=0.0000000001,Q31=0.0000000001,Q32=0.0000000001), "National*",IF(AND(Q30=0.0000000001,ISNUMBER(Q32)),"National*", "National"))</f>
        <v>National</v>
      </c>
      <c r="R28" s="579" t="str">
        <f>IF(AND(R30=0.0000000001,R31=0.0000000001,R32=0.0000000001), "Urban*",IF(AND(R30=0.0000000001,ISNUMBER(R32)),"Urban*", "Urban"))</f>
        <v>Urban*</v>
      </c>
      <c r="S28" s="579" t="str">
        <f>IF(AND(S30=0.0000000001,S31=0.0000000001,S32=0.0000000001), "Rural*",IF(AND(S30=0.0000000001,ISNUMBER(S32)),"Rural*", "Rural"))</f>
        <v>Rural*</v>
      </c>
      <c r="T28" s="579" t="str">
        <f>IF(AND(T30=0.0000000001,T31=0.0000000001,T32=0.0000000001), "Pre-primary*",IF(AND(T30=0.0000000001,ISNUMBER(T32)),"Pre-primary*", "Pre-primary"))</f>
        <v>Pre-primary*</v>
      </c>
      <c r="U28" s="579" t="str">
        <f>IF(AND(U30=0.0000000001,U31=0.0000000001,U32=0.0000000001), "Primary*",IF(AND(U30=0.0000000001,ISNUMBER(U32)),"Primary*", "Primary"))</f>
        <v>Primary</v>
      </c>
      <c r="V28" s="583" t="str">
        <f>IF(AND(V30=0.0000000001,V31=0.0000000001,V32=0.0000000001), "Secondary*",IF(AND(V30=0.0000000001,ISNUMBER(V32)),"Secondary*", "Secondary"))</f>
        <v>Secondary</v>
      </c>
      <c r="AM28" s="558"/>
      <c r="AN28" s="558"/>
      <c r="AO28" s="558"/>
      <c r="AP28" s="558"/>
      <c r="AQ28" s="558"/>
      <c r="AR28" s="558"/>
      <c r="AS28" s="558"/>
      <c r="AT28" s="558"/>
      <c r="AU28" s="558"/>
    </row>
    <row xmlns:x14ac="http://schemas.microsoft.com/office/spreadsheetml/2009/9/ac" r="29" ht="15.75" thickBot="true" x14ac:dyDescent="0.25">
      <c r="B29" s="577"/>
      <c r="C29" s="584">
        <f>IF(ISNUMBER(Regressions!B4), Regressions!B4, "-")</f>
        <v>2023</v>
      </c>
      <c r="D29" s="585">
        <f>C29</f>
        <v>2023</v>
      </c>
      <c r="E29" s="585">
        <f>D29</f>
        <v>2023</v>
      </c>
      <c r="F29" s="585">
        <f>E29</f>
        <v>2023</v>
      </c>
      <c r="G29" s="585">
        <f>F29</f>
        <v>2023</v>
      </c>
      <c r="H29" s="585">
        <f>F29</f>
        <v>2023</v>
      </c>
      <c r="I29" s="577"/>
      <c r="J29" s="586">
        <f>IF(ISNUMBER(Regressions!K4), Regressions!K4, "-")</f>
        <v>2023</v>
      </c>
      <c r="K29" s="587">
        <f>J29</f>
        <v>2023</v>
      </c>
      <c r="L29" s="587">
        <f>K29</f>
        <v>2023</v>
      </c>
      <c r="M29" s="587">
        <f>L29</f>
        <v>2023</v>
      </c>
      <c r="N29" s="587">
        <f>M29</f>
        <v>2023</v>
      </c>
      <c r="O29" s="587">
        <f>M29</f>
        <v>2023</v>
      </c>
      <c r="P29" s="581"/>
      <c r="Q29" s="588">
        <f>IF(ISNUMBER(Regressions!T4), Regressions!T4, "-")</f>
        <v>2023</v>
      </c>
      <c r="R29" s="589">
        <f>Q29</f>
        <v>2023</v>
      </c>
      <c r="S29" s="589">
        <f>R29</f>
        <v>2023</v>
      </c>
      <c r="T29" s="589">
        <f>S29</f>
        <v>2023</v>
      </c>
      <c r="U29" s="589">
        <f>T29</f>
        <v>2023</v>
      </c>
      <c r="V29" s="590">
        <f>T29</f>
        <v>2023</v>
      </c>
      <c r="AM29" s="558"/>
      <c r="AN29" s="558"/>
      <c r="AO29" s="558"/>
      <c r="AP29" s="558"/>
      <c r="AQ29" s="558"/>
      <c r="AR29" s="558"/>
      <c r="AS29" s="558"/>
      <c r="AT29" s="558"/>
      <c r="AU29" s="558"/>
    </row>
    <row xmlns:x14ac="http://schemas.microsoft.com/office/spreadsheetml/2009/9/ac" r="30" x14ac:dyDescent="0.2">
      <c r="B30" s="591" t="s">
        <v>154</v>
      </c>
      <c r="C30" s="592">
        <f>IF(ISNUMBER(Regressions!C4), Regressions!C4, 0.0000000001)</f>
        <v>100</v>
      </c>
      <c r="D30" s="592">
        <f>IF(ISNUMBER(Regressions!D4), Regressions!D4, 0.0000000001)</f>
        <v>1E-10</v>
      </c>
      <c r="E30" s="592">
        <f>IF(ISNUMBER(Regressions!E4), Regressions!E4, 0.0000000001)</f>
        <v>1E-10</v>
      </c>
      <c r="F30" s="592">
        <f>IF(ISNUMBER(Regressions!F4), Regressions!F4, 0.0000000001)</f>
        <v>1E-10</v>
      </c>
      <c r="G30" s="592">
        <f>IF(ISNUMBER(Regressions!G4), Regressions!G4, 0.0000000001)</f>
        <v>100</v>
      </c>
      <c r="H30" s="592">
        <f>IF(ISNUMBER(Regressions!H4), Regressions!H4, 0.0000000001)</f>
        <v>100</v>
      </c>
      <c r="I30" s="593" t="s">
        <v>154</v>
      </c>
      <c r="J30" s="592">
        <f>IF(ISNUMBER(Regressions!L4), Regressions!L4,0.0000000001)</f>
        <v>100</v>
      </c>
      <c r="K30" s="592">
        <f>IF(ISNUMBER(Regressions!M4), Regressions!M4,0.0000000001)</f>
        <v>1E-10</v>
      </c>
      <c r="L30" s="592">
        <f>IF(ISNUMBER(Regressions!N4), Regressions!N4,0.0000000001)</f>
        <v>1E-10</v>
      </c>
      <c r="M30" s="592">
        <f>IF(ISNUMBER(Regressions!O4), Regressions!O4,0.0000000001)</f>
        <v>1E-10</v>
      </c>
      <c r="N30" s="592">
        <f>IF(ISNUMBER(Regressions!P4), Regressions!P4,0.0000000001)</f>
        <v>100</v>
      </c>
      <c r="O30" s="592">
        <f>IF(ISNUMBER(Regressions!Q4), Regressions!Q4,0.0000000001)</f>
        <v>100</v>
      </c>
      <c r="P30" s="594" t="s">
        <v>154</v>
      </c>
      <c r="Q30" s="592">
        <f>IF(ISNUMBER(Regressions!U4), Regressions!U4,0.0000000001)</f>
        <v>100</v>
      </c>
      <c r="R30" s="592">
        <f>IF(ISNUMBER(Regressions!V4), Regressions!V4,0.0000000001)</f>
        <v>1E-10</v>
      </c>
      <c r="S30" s="592">
        <f>IF(ISNUMBER(Regressions!W4), Regressions!W4,0.0000000001)</f>
        <v>1E-10</v>
      </c>
      <c r="T30" s="592">
        <f>IF(ISNUMBER(Regressions!X4), Regressions!X4,0.0000000001)</f>
        <v>1E-10</v>
      </c>
      <c r="U30" s="592">
        <f>IF(ISNUMBER(Regressions!Y4), Regressions!Y4,0.0000000001)</f>
        <v>100</v>
      </c>
      <c r="V30" s="595">
        <f>IF(ISNUMBER(Regressions!Z4), Regressions!Z4,0.0000000001)</f>
        <v>100</v>
      </c>
      <c r="AM30" s="558"/>
      <c r="AN30" s="558"/>
      <c r="AO30" s="558"/>
      <c r="AP30" s="558"/>
      <c r="AQ30" s="558"/>
      <c r="AR30" s="558"/>
      <c r="AS30" s="558"/>
      <c r="AT30" s="558"/>
      <c r="AU30" s="558"/>
    </row>
    <row xmlns:x14ac="http://schemas.microsoft.com/office/spreadsheetml/2009/9/ac" r="31" x14ac:dyDescent="0.2">
      <c r="B31" s="596" t="s">
        <v>155</v>
      </c>
      <c r="C31" s="592">
        <f>IF(ISNUMBER(Regressions!C5), Regressions!C5, 0.0000000001)</f>
        <v>0</v>
      </c>
      <c r="D31" s="592">
        <f>IF(ISNUMBER(Regressions!D5), Regressions!D5, 0.0000000001)</f>
        <v>1E-10</v>
      </c>
      <c r="E31" s="592">
        <f>IF(ISNUMBER(Regressions!E5), Regressions!E5, 0.0000000001)</f>
        <v>1E-10</v>
      </c>
      <c r="F31" s="592">
        <f>IF(ISNUMBER(Regressions!F5), Regressions!F5, 0.0000000001)</f>
        <v>1E-10</v>
      </c>
      <c r="G31" s="592">
        <f>IF(ISNUMBER(Regressions!G5), Regressions!G5, 0.0000000001)</f>
        <v>0</v>
      </c>
      <c r="H31" s="592">
        <f>IF(ISNUMBER(Regressions!H5), Regressions!H5, 0.0000000001)</f>
        <v>0</v>
      </c>
      <c r="I31" s="597" t="s">
        <v>155</v>
      </c>
      <c r="J31" s="592">
        <f>IF(ISNUMBER(Regressions!L5), Regressions!L5,0.0000000001)</f>
        <v>0</v>
      </c>
      <c r="K31" s="592">
        <f>IF(ISNUMBER(Regressions!M5), Regressions!M5,0.0000000001)</f>
        <v>1E-10</v>
      </c>
      <c r="L31" s="592">
        <f>IF(ISNUMBER(Regressions!N5), Regressions!N5,0.0000000001)</f>
        <v>1E-10</v>
      </c>
      <c r="M31" s="592">
        <f>IF(ISNUMBER(Regressions!O5), Regressions!O5,0.0000000001)</f>
        <v>1E-10</v>
      </c>
      <c r="N31" s="592">
        <f>IF(ISNUMBER(Regressions!P5), Regressions!P5,0.0000000001)</f>
        <v>0</v>
      </c>
      <c r="O31" s="592">
        <f>IF(ISNUMBER(Regressions!Q5), Regressions!Q5,0.0000000001)</f>
        <v>0</v>
      </c>
      <c r="P31" s="598" t="s">
        <v>155</v>
      </c>
      <c r="Q31" s="592">
        <f>IF(ISNUMBER(Regressions!U5), Regressions!U5,0.0000000001)</f>
        <v>0</v>
      </c>
      <c r="R31" s="592">
        <f>IF(ISNUMBER(Regressions!V5), Regressions!V5,0.0000000001)</f>
        <v>1E-10</v>
      </c>
      <c r="S31" s="592">
        <f>IF(ISNUMBER(Regressions!W5), Regressions!W5,0.0000000001)</f>
        <v>1E-10</v>
      </c>
      <c r="T31" s="592">
        <f>IF(ISNUMBER(Regressions!X5), Regressions!X5,0.0000000001)</f>
        <v>1E-10</v>
      </c>
      <c r="U31" s="592">
        <f>IF(ISNUMBER(Regressions!Y5), Regressions!Y5,0.0000000001)</f>
        <v>0</v>
      </c>
      <c r="V31" s="595">
        <f>IF(ISNUMBER(Regressions!Z5), Regressions!Z5,0.0000000001)</f>
        <v>0</v>
      </c>
      <c r="AM31" s="558"/>
      <c r="AN31" s="558"/>
      <c r="AO31" s="558"/>
      <c r="AP31" s="558"/>
      <c r="AQ31" s="558"/>
      <c r="AR31" s="558"/>
      <c r="AS31" s="558"/>
      <c r="AT31" s="558"/>
      <c r="AU31" s="558"/>
    </row>
    <row xmlns:x14ac="http://schemas.microsoft.com/office/spreadsheetml/2009/9/ac" r="32" x14ac:dyDescent="0.2">
      <c r="B32" s="596" t="s">
        <v>153</v>
      </c>
      <c r="C32" s="592">
        <f>IF(ISNUMBER(Regressions!C6), Regressions!C6, 0.0000000001)</f>
        <v>0</v>
      </c>
      <c r="D32" s="592">
        <f>IF(ISNUMBER(Regressions!D6), Regressions!D6, 0.0000000001)</f>
        <v>1E-10</v>
      </c>
      <c r="E32" s="592">
        <f>IF(ISNUMBER(Regressions!E6), Regressions!E6, 0.0000000001)</f>
        <v>1E-10</v>
      </c>
      <c r="F32" s="592">
        <f>IF(ISNUMBER(Regressions!F6), Regressions!F6, 0.0000000001)</f>
        <v>1E-10</v>
      </c>
      <c r="G32" s="592">
        <f>IF(ISNUMBER(Regressions!G6), Regressions!G6, 0.0000000001)</f>
        <v>0</v>
      </c>
      <c r="H32" s="592">
        <f>IF(ISNUMBER(Regressions!H6), Regressions!H6, 0.0000000001)</f>
        <v>0</v>
      </c>
      <c r="I32" s="599" t="s">
        <v>153</v>
      </c>
      <c r="J32" s="592">
        <f>IF(ISNUMBER(Regressions!L6), Regressions!L6,0.0000000001)</f>
        <v>0</v>
      </c>
      <c r="K32" s="592">
        <f>IF(ISNUMBER(Regressions!M6), Regressions!M6,0.0000000001)</f>
        <v>1E-10</v>
      </c>
      <c r="L32" s="592">
        <f>IF(ISNUMBER(Regressions!N6), Regressions!N6,0.0000000001)</f>
        <v>1E-10</v>
      </c>
      <c r="M32" s="592">
        <f>IF(ISNUMBER(Regressions!O6), Regressions!O6,0.0000000001)</f>
        <v>1E-10</v>
      </c>
      <c r="N32" s="592">
        <f>IF(ISNUMBER(Regressions!P6), Regressions!P6,0.0000000001)</f>
        <v>0</v>
      </c>
      <c r="O32" s="592">
        <f>IF(ISNUMBER(Regressions!Q6), Regressions!Q6,0.0000000001)</f>
        <v>0</v>
      </c>
      <c r="P32" s="600" t="s">
        <v>153</v>
      </c>
      <c r="Q32" s="592">
        <f>IF(ISNUMBER(Regressions!U6), Regressions!U6,0.0000000001)</f>
        <v>0</v>
      </c>
      <c r="R32" s="592">
        <f>IF(ISNUMBER(Regressions!V6), Regressions!V6,0.0000000001)</f>
        <v>1E-10</v>
      </c>
      <c r="S32" s="592">
        <f>IF(ISNUMBER(Regressions!W6), Regressions!W6,0.0000000001)</f>
        <v>1E-10</v>
      </c>
      <c r="T32" s="592">
        <f>IF(ISNUMBER(Regressions!X6), Regressions!X6,0.0000000001)</f>
        <v>1E-10</v>
      </c>
      <c r="U32" s="592">
        <f>IF(ISNUMBER(Regressions!Y6), Regressions!Y6,0.0000000001)</f>
        <v>0</v>
      </c>
      <c r="V32" s="595">
        <f>IF(ISNUMBER(Regressions!Z6), Regressions!Z6,0.0000000001)</f>
        <v>0</v>
      </c>
      <c r="AM32" s="558"/>
      <c r="AN32" s="558"/>
      <c r="AO32" s="558"/>
      <c r="AP32" s="558"/>
      <c r="AQ32" s="558"/>
      <c r="AR32" s="558"/>
      <c r="AS32" s="558"/>
      <c r="AT32" s="558"/>
      <c r="AU32" s="558"/>
    </row>
    <row xmlns:x14ac="http://schemas.microsoft.com/office/spreadsheetml/2009/9/ac" r="33" ht="15.75" thickBot="true" x14ac:dyDescent="0.25">
      <c r="B33" s="601" t="s">
        <v>206</v>
      </c>
      <c r="C33" s="602">
        <f>IF(ISNUMBER(Regressions!C7), Regressions!C7, 0.0000000001)</f>
        <v>0</v>
      </c>
      <c r="D33" s="602">
        <f>IF(ISNUMBER(Regressions!D7), Regressions!D7, 0.0000000001)</f>
        <v>100</v>
      </c>
      <c r="E33" s="602">
        <f>IF(ISNUMBER(Regressions!E7), Regressions!E7, 0.0000000001)</f>
        <v>100</v>
      </c>
      <c r="F33" s="602">
        <f>IF(ISNUMBER(Regressions!F7), Regressions!F7, 0.0000000001)</f>
        <v>100</v>
      </c>
      <c r="G33" s="602">
        <f>IF(ISNUMBER(Regressions!G7), Regressions!G7, 0.0000000001)</f>
        <v>0</v>
      </c>
      <c r="H33" s="602">
        <f>IF(ISNUMBER(Regressions!H7), Regressions!H7, 0.0000000001)</f>
        <v>0</v>
      </c>
      <c r="I33" s="603" t="s">
        <v>206</v>
      </c>
      <c r="J33" s="604">
        <f>IF(ISNUMBER(Regressions!L7), Regressions!L7,0.0000000001)</f>
        <v>0</v>
      </c>
      <c r="K33" s="602">
        <f>IF(ISNUMBER(Regressions!M7), Regressions!M7,0.0000000001)</f>
        <v>100</v>
      </c>
      <c r="L33" s="602">
        <f>IF(ISNUMBER(Regressions!N7), Regressions!N7,0.0000000001)</f>
        <v>100</v>
      </c>
      <c r="M33" s="602">
        <f>IF(ISNUMBER(Regressions!O7), Regressions!O7,0.0000000001)</f>
        <v>100</v>
      </c>
      <c r="N33" s="602">
        <f>IF(ISNUMBER(Regressions!P7), Regressions!P7,0.0000000001)</f>
        <v>0</v>
      </c>
      <c r="O33" s="602">
        <f>IF(ISNUMBER(Regressions!Q7), Regressions!Q7,0.0000000001)</f>
        <v>0</v>
      </c>
      <c r="P33" s="605" t="s">
        <v>206</v>
      </c>
      <c r="Q33" s="604">
        <f>IF(ISNUMBER(Regressions!U7), Regressions!U7,0.0000000001)</f>
        <v>0</v>
      </c>
      <c r="R33" s="604">
        <f>IF(ISNUMBER(Regressions!V7), Regressions!V7,0.0000000001)</f>
        <v>100</v>
      </c>
      <c r="S33" s="602">
        <f>IF(ISNUMBER(Regressions!W7), Regressions!W7,0.0000000001)</f>
        <v>100</v>
      </c>
      <c r="T33" s="602">
        <f>IF(ISNUMBER(Regressions!X7), Regressions!X7,0.0000000001)</f>
        <v>100</v>
      </c>
      <c r="U33" s="602">
        <f>IF(ISNUMBER(Regressions!Y7), Regressions!Y7,0.0000000001)</f>
        <v>0</v>
      </c>
      <c r="V33" s="606">
        <f>IF(ISNUMBER(Regressions!Z7), Regressions!Z7,0.0000000001)</f>
        <v>0</v>
      </c>
    </row>
    <row xmlns:x14ac="http://schemas.microsoft.com/office/spreadsheetml/2009/9/ac" r="34" x14ac:dyDescent="0.2">
      <c r="B34" s="607" t="s">
        <v>239</v>
      </c>
    </row>
    <row xmlns:x14ac="http://schemas.microsoft.com/office/spreadsheetml/2009/9/ac" r="35" ht="6" customHeight="true" x14ac:dyDescent="0.2"/>
    <row xmlns:x14ac="http://schemas.microsoft.com/office/spreadsheetml/2009/9/ac" r="36" s="558" customFormat="true" ht="50.1" customHeight="true" x14ac:dyDescent="0.2">
      <c r="B36" s="608" t="s">
        <v>34</v>
      </c>
      <c r="C36" s="609" t="s">
        <v>245</v>
      </c>
      <c r="D36" s="609"/>
      <c r="E36" s="609"/>
      <c r="F36" s="609"/>
      <c r="G36" s="609"/>
      <c r="H36" s="609"/>
      <c r="I36" s="608" t="s">
        <v>34</v>
      </c>
      <c r="J36" s="610" t="s">
        <v>246</v>
      </c>
      <c r="K36" s="611"/>
      <c r="L36" s="611"/>
      <c r="M36" s="611"/>
      <c r="N36" s="611"/>
      <c r="O36" s="611"/>
      <c r="P36" s="608" t="s">
        <v>34</v>
      </c>
      <c r="Q36" s="612" t="s">
        <v>247</v>
      </c>
      <c r="R36" s="612"/>
      <c r="S36" s="612"/>
      <c r="T36" s="612"/>
      <c r="U36" s="612"/>
      <c r="V36" s="612"/>
    </row>
    <row xmlns:x14ac="http://schemas.microsoft.com/office/spreadsheetml/2009/9/ac" r="37" ht="50.1" customHeight="true" x14ac:dyDescent="0.2">
      <c r="B37" s="608" t="s">
        <v>35</v>
      </c>
      <c r="C37" s="613" t="s">
        <v>248</v>
      </c>
      <c r="D37" s="613"/>
      <c r="E37" s="613"/>
      <c r="F37" s="613"/>
      <c r="G37" s="613"/>
      <c r="H37" s="613"/>
      <c r="I37" s="608" t="s">
        <v>35</v>
      </c>
      <c r="J37" s="613" t="s">
        <v>249</v>
      </c>
      <c r="K37" s="613"/>
      <c r="L37" s="613"/>
      <c r="M37" s="613"/>
      <c r="N37" s="613"/>
      <c r="O37" s="613"/>
      <c r="P37" s="608" t="s">
        <v>35</v>
      </c>
      <c r="Q37" s="613" t="s">
        <v>250</v>
      </c>
      <c r="R37" s="613"/>
      <c r="S37" s="613"/>
      <c r="T37" s="613"/>
      <c r="U37" s="613"/>
      <c r="V37" s="613"/>
    </row>
    <row xmlns:x14ac="http://schemas.microsoft.com/office/spreadsheetml/2009/9/ac" r="38" ht="50.1" customHeight="true" x14ac:dyDescent="0.2">
      <c r="B38" s="608" t="s">
        <v>36</v>
      </c>
      <c r="C38" s="614" t="s">
        <v>251</v>
      </c>
      <c r="D38" s="614"/>
      <c r="E38" s="614"/>
      <c r="F38" s="614"/>
      <c r="G38" s="614"/>
      <c r="H38" s="614"/>
      <c r="I38" s="608" t="s">
        <v>36</v>
      </c>
      <c r="J38" s="614" t="s">
        <v>252</v>
      </c>
      <c r="K38" s="614"/>
      <c r="L38" s="614"/>
      <c r="M38" s="614"/>
      <c r="N38" s="614"/>
      <c r="O38" s="614"/>
      <c r="P38" s="608" t="s">
        <v>36</v>
      </c>
      <c r="Q38" s="614" t="s">
        <v>253</v>
      </c>
      <c r="R38" s="614"/>
      <c r="S38" s="614"/>
      <c r="T38" s="614"/>
      <c r="U38" s="614"/>
      <c r="V38" s="614"/>
    </row>
    <row xmlns:x14ac="http://schemas.microsoft.com/office/spreadsheetml/2009/9/ac" r="39" ht="50.1" customHeight="true" x14ac:dyDescent="0.2">
      <c r="B39" s="608" t="s">
        <v>206</v>
      </c>
      <c r="C39" s="615" t="s">
        <v>254</v>
      </c>
      <c r="D39" s="615"/>
      <c r="E39" s="615"/>
      <c r="F39" s="615"/>
      <c r="G39" s="615"/>
      <c r="H39" s="615"/>
      <c r="I39" s="608" t="s">
        <v>206</v>
      </c>
      <c r="J39" s="615" t="s">
        <v>254</v>
      </c>
      <c r="K39" s="615"/>
      <c r="L39" s="615"/>
      <c r="M39" s="615"/>
      <c r="N39" s="615"/>
      <c r="O39" s="615"/>
      <c r="P39" s="608" t="s">
        <v>206</v>
      </c>
      <c r="Q39" s="615" t="s">
        <v>254</v>
      </c>
      <c r="R39" s="615"/>
      <c r="S39" s="615"/>
      <c r="T39" s="615"/>
      <c r="U39" s="615"/>
      <c r="V39" s="615"/>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239</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239</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239</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19" t="str">
        <f>+RIGHT('Data Summary'!A6,LEN('Data Summary'!A6)-9)</f>
        <v>UIS</v>
      </c>
      <c r="B6" s="32" t="str">
        <f>+IF(ISTEXT('Data Summary'!B6),'Data Summary'!B6,"")</f>
        <v>Other</v>
      </c>
      <c r="C6" s="318">
        <f>+VALUE('Data Summary'!C6)</f>
        <v>2017</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f>+IF(AND(ISNUMBER('Water Data'!H4),'Data Summary'!CE6="Yes"),100-'Water Data'!H4,NA())</f>
        <v>100</v>
      </c>
      <c r="Q6" s="85">
        <f>+IF(AND(ISNUMBER('Water Data'!H6),'Data Summary'!CF6="Yes"),'Water Data'!H6,NA())</f>
        <v>100</v>
      </c>
      <c r="R6" s="85">
        <f>+IF(AND(ISNUMBER('Water Data'!H9),'Data Summary'!CG6="Yes"),'Water Data'!H9,NA())</f>
        <v>100</v>
      </c>
      <c r="S6" s="85">
        <f>+IF(AND(ISNUMBER('Water Data'!I4),'Data Summary'!CH6="Yes"),100-'Water Data'!I4,NA())</f>
        <v>100</v>
      </c>
      <c r="T6" s="85">
        <f>+IF(AND(ISNUMBER('Water Data'!I6),'Data Summary'!CI6="Yes"),'Water Data'!I6,NA())</f>
        <v>100</v>
      </c>
      <c r="U6" s="85">
        <f>+IF(AND(ISNUMBER('Water Data'!I9),'Data Summary'!CJ6="Yes"),'Water Data'!I9,NA())</f>
        <v>100</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f>+IF(AND(ISNUMBER('Sanitation Data'!H4),'Data Summary'!DE6="Yes"),100-'Sanitation Data'!H4,NA())</f>
        <v>100</v>
      </c>
      <c r="AQ6" s="86">
        <f>+IF(AND(ISNUMBER('Sanitation Data'!H6),'Data Summary'!DF6="Yes"),'Sanitation Data'!H6,NA())</f>
        <v>100</v>
      </c>
      <c r="AR6" s="86" t="e">
        <f>+IF(AND(ISNUMBER('Sanitation Data'!H10),'Data Summary'!DG6="Yes"),'Sanitation Data'!H10,NA())</f>
        <v>#N/A</v>
      </c>
      <c r="AS6" s="86" t="e">
        <f>+IF(AND(ISNUMBER('Sanitation Data'!H11),'Data Summary'!DH6="Yes"),'Sanitation Data'!H11,NA())</f>
        <v>#N/A</v>
      </c>
      <c r="AT6" s="86">
        <f>+IF(AND(ISNUMBER('Sanitation Data'!H12),'Data Summary'!DI6="Yes"),'Sanitation Data'!H12,NA())</f>
        <v>100</v>
      </c>
      <c r="AU6" s="86">
        <f>+IF(AND(ISNUMBER('Sanitation Data'!I4),'Data Summary'!DJ6="Yes"),100-'Sanitation Data'!I4,NA())</f>
        <v>100</v>
      </c>
      <c r="AV6" s="86">
        <f>+IF(AND(ISNUMBER('Sanitation Data'!I6),'Data Summary'!DK6="Yes"),'Sanitation Data'!I6,NA())</f>
        <v>100</v>
      </c>
      <c r="AW6" s="86" t="e">
        <f>+IF(AND(ISNUMBER('Sanitation Data'!I10),'Data Summary'!DL6="Yes"),'Sanitation Data'!I10,NA())</f>
        <v>#N/A</v>
      </c>
      <c r="AX6" s="86" t="e">
        <f>+IF(AND(ISNUMBER('Sanitation Data'!I11),'Data Summary'!DM6="Yes"),'Sanitation Data'!I11,NA())</f>
        <v>#N/A</v>
      </c>
      <c r="AY6" s="86">
        <f>+IF(AND(ISNUMBER('Sanitation Data'!I12),'Data Summary'!DN6="Yes"),'Sanitation Data'!I12,NA())</f>
        <v>100</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f>+IF(AND(ISNUMBER('Hygiene Data'!H5),'Data Summary'!EA6="Yes"),'Hygiene Data'!H5,NA())</f>
        <v>100</v>
      </c>
      <c r="BM6" s="87">
        <f>+IF(AND(ISNUMBER('Hygiene Data'!H7),'Data Summary'!EB6="Yes"),'Hygiene Data'!H7,NA())</f>
        <v>100</v>
      </c>
      <c r="BN6" s="87">
        <f>+IF(AND(ISNUMBER('Hygiene Data'!H9),'Data Summary'!EC6="Yes"),'Hygiene Data'!H9,NA())</f>
        <v>100</v>
      </c>
      <c r="BO6" s="87">
        <f>+IF(AND(ISNUMBER('Hygiene Data'!I5),'Data Summary'!ED6="Yes"),'Hygiene Data'!I5,NA())</f>
        <v>100</v>
      </c>
      <c r="BP6" s="87">
        <f>+IF(AND(ISNUMBER('Hygiene Data'!I7),'Data Summary'!EE6="Yes"),'Hygiene Data'!I7,NA())</f>
        <v>100</v>
      </c>
      <c r="BQ6" s="87">
        <f>+IF(AND(ISNUMBER('Hygiene Data'!I9),'Data Summary'!EF6="Yes"),'Hygiene Data'!I9,NA())</f>
        <v>100</v>
      </c>
    </row>
    <row xmlns:x14ac="http://schemas.microsoft.com/office/spreadsheetml/2009/9/ac" r="7" x14ac:dyDescent="0.2">
      <c r="A7" s="319" t="str">
        <f ca="true">+RIGHT('Data Summary'!A7,LEN('Data Summary'!A7)-9)</f>
        <v>UIS</v>
      </c>
      <c r="B7" s="32" t="str">
        <f ca="true">+IF(ISTEXT('Data Summary'!B7),'Data Summary'!B7,"")</f>
        <v>Other</v>
      </c>
      <c r="C7" s="318">
        <f ca="true">+VALUE('Data Summary'!C7)</f>
        <v>2018</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2019</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2020</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UIS</v>
      </c>
      <c r="B10" s="32" t="str">
        <f ca="true">+IF(ISTEXT('Data Summary'!B10),'Data Summary'!B10,"")</f>
        <v>Other</v>
      </c>
      <c r="C10" s="318">
        <f ca="true">+VALUE('Data Summary'!C10)</f>
        <v>2021</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f ca="true">+IF(AND(ISNUMBER(OFFSET('Water Data'!$H$4,0,10*ROW('Water Data'!H4))),'Data Summary'!CE10="Yes"),100-OFFSET('Water Data'!$H$4,0,10*ROW('Water Data'!H4)),NA())</f>
        <v>100</v>
      </c>
      <c r="Q10" s="85">
        <f ca="true">+IF(AND(ISNUMBER(OFFSET('Water Data'!$H$6,0,10*ROW('Water Data'!H4))),'Data Summary'!CF10="Yes"),OFFSET('Water Data'!$H$6,0,10*ROW('Water Data'!H4)),NA())</f>
        <v>100</v>
      </c>
      <c r="R10" s="85">
        <f ca="true">+IF(AND(ISNUMBER(OFFSET('Water Data'!$H$9,0,10*ROW('Water Data'!H4))),'Data Summary'!CG10="Yes"),OFFSET('Water Data'!$H$9,0,10*ROW('Water Data'!H4)),NA())</f>
        <v>100</v>
      </c>
      <c r="S10" s="85">
        <f ca="true">+IF(AND(ISNUMBER(OFFSET('Water Data'!$I$4,0,10*ROW('Water Data'!I4))),'Data Summary'!CH10="Yes"),100-OFFSET('Water Data'!$I$4,0,10*ROW('Water Data'!I4)),NA())</f>
        <v>100</v>
      </c>
      <c r="T10" s="85">
        <f ca="true">+IF(AND(ISNUMBER(OFFSET('Water Data'!$I$6,0,10*ROW('Water Data'!I4))),'Data Summary'!CI10="Yes"),OFFSET('Water Data'!$I$6,0,10*ROW('Water Data'!I4)),NA())</f>
        <v>100</v>
      </c>
      <c r="U10" s="85">
        <f ca="true">+IF(AND(ISNUMBER(OFFSET('Water Data'!$I$9,0,10*ROW('Water Data'!I4))),'Data Summary'!CJ10="Yes"),OFFSET('Water Data'!$I$9,0,10*ROW('Water Data'!I4)),NA())</f>
        <v>100</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f ca="true">+IF(AND(ISNUMBER(OFFSET('Sanitation Data'!$H$4,0,10*ROW('Sanitation Data'!H4))),'Data Summary'!DE10="Yes"),100-OFFSET('Sanitation Data'!$H$4,0,10*ROW('Sanitation Data'!H4)),NA())</f>
        <v>100</v>
      </c>
      <c r="AQ10" s="86">
        <f ca="true">+IF(AND(ISNUMBER(OFFSET('Sanitation Data'!$H$6,0,10*ROW('Sanitation Data'!H4))),'Data Summary'!DF10="Yes"),OFFSET('Sanitation Data'!$H$6,0,10*ROW('Sanitation Data'!H4)),NA())</f>
        <v>100</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f ca="true">+IF(AND(ISNUMBER(OFFSET('Sanitation Data'!$H$12,0,10*ROW('Sanitation Data'!H4))),'Data Summary'!DI10="Yes"),OFFSET('Sanitation Data'!$H$12,0,10*ROW('Sanitation Data'!H4)),NA())</f>
        <v>100</v>
      </c>
      <c r="AU10" s="86">
        <f ca="true">+IF(AND(ISNUMBER(OFFSET('Sanitation Data'!$I$4,0,10*ROW('Sanitation Data'!I4))),'Data Summary'!DJ10="Yes"),100-OFFSET('Sanitation Data'!$I$4,0,10*ROW('Sanitation Data'!I4)),NA())</f>
        <v>100</v>
      </c>
      <c r="AV10" s="86">
        <f ca="true">+IF(AND(ISNUMBER(OFFSET('Sanitation Data'!$I$6,0,10*ROW('Sanitation Data'!I4))),'Data Summary'!DK10="Yes"),OFFSET('Sanitation Data'!$I$6,0,10*ROW('Sanitation Data'!I4)),NA())</f>
        <v>100</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f ca="true">+IF(AND(ISNUMBER(OFFSET('Sanitation Data'!$I$12,0,10*ROW('Sanitation Data'!I4))),'Data Summary'!DN10="Yes"),OFFSET('Sanitation Data'!$I$12,0,10*ROW('Sanitation Data'!I4)),NA())</f>
        <v>100</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f ca="true">+IF(AND(ISNUMBER(OFFSET('Hygiene Data'!$H$5,0,10*ROW('Hygiene Data'!H4))),'Data Summary'!EA10="Yes"),OFFSET('Hygiene Data'!$H$5,0,10*ROW('Hygiene Data'!H4)),NA())</f>
        <v>100</v>
      </c>
      <c r="BM10" s="87">
        <f ca="true">+IF(AND(ISNUMBER(OFFSET('Hygiene Data'!$H$7,0,10*ROW('Hygiene Data'!H4))),'Data Summary'!EB10="Yes"),OFFSET('Hygiene Data'!$H$7,0,10*ROW('Hygiene Data'!H4)),NA())</f>
        <v>100</v>
      </c>
      <c r="BN10" s="87">
        <f ca="true">+IF(AND(ISNUMBER(OFFSET('Hygiene Data'!$H$9,0,10*ROW('Hygiene Data'!H4))),'Data Summary'!EC10="Yes"),OFFSET('Hygiene Data'!$H$9,0,10*ROW('Hygiene Data'!H4)),NA())</f>
        <v>100</v>
      </c>
      <c r="BO10" s="87">
        <f ca="true">+IF(AND(ISNUMBER(OFFSET('Hygiene Data'!$I$5,0,10*ROW('Hygiene Data'!I4))),'Data Summary'!ED10="Yes"),OFFSET('Hygiene Data'!$I$5,0,10*ROW('Hygiene Data'!I4)),NA())</f>
        <v>100</v>
      </c>
      <c r="BP10" s="87">
        <f ca="true">+IF(AND(ISNUMBER(OFFSET('Hygiene Data'!$I$7,0,10*ROW('Hygiene Data'!I4))),'Data Summary'!EE10="Yes"),OFFSET('Hygiene Data'!$I$7,0,10*ROW('Hygiene Data'!I4)),NA())</f>
        <v>100</v>
      </c>
      <c r="BQ10" s="87">
        <f ca="true">+IF(AND(ISNUMBER(OFFSET('Hygiene Data'!$I$9,0,10*ROW('Hygiene Data'!I4))),'Data Summary'!EF10="Yes"),OFFSET('Hygiene Data'!$I$9,0,10*ROW('Hygiene Data'!I4)),NA())</f>
        <v>100</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2022</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19" t="e">
        <f ca="true">+RIGHT('Data Summary'!A12,LEN('Data Summary'!A12)-9)</f>
        <v>#VALUE!</v>
      </c>
      <c r="B12" s="32" t="str">
        <f ca="true">+IF(ISTEXT('Data Summary'!B12),'Data Summary'!B12,"")</f>
        <v/>
      </c>
      <c r="C12" s="31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7"/>
      <c r="I1" s="537"/>
      <c r="J1" s="537"/>
      <c r="K1" s="537"/>
      <c r="L1" s="537"/>
      <c r="M1" s="537"/>
      <c r="N1" s="537"/>
      <c r="O1" s="537"/>
      <c r="P1" s="537"/>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210</v>
      </c>
      <c r="B7" s="9">
        <v>2023</v>
      </c>
      <c r="C7" s="9">
        <v>0</v>
      </c>
      <c r="D7" s="9">
        <v>100</v>
      </c>
      <c r="E7" s="9">
        <v>100</v>
      </c>
      <c r="F7" s="9">
        <v>100</v>
      </c>
      <c r="G7" s="9">
        <v>0</v>
      </c>
      <c r="H7" s="9">
        <v>0</v>
      </c>
      <c r="I7" s="146"/>
      <c r="J7" s="151" t="s">
        <v>210</v>
      </c>
      <c r="K7" s="9">
        <v>2023</v>
      </c>
      <c r="L7" s="9">
        <v>0</v>
      </c>
      <c r="M7" s="9">
        <v>100</v>
      </c>
      <c r="N7" s="9">
        <v>100</v>
      </c>
      <c r="O7" s="9">
        <v>100</v>
      </c>
      <c r="P7" s="9">
        <v>0</v>
      </c>
      <c r="Q7" s="9">
        <v>0</v>
      </c>
      <c r="R7" s="146"/>
      <c r="S7" s="151" t="s">
        <v>210</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207</v>
      </c>
      <c r="K13" s="162" t="s">
        <v>166</v>
      </c>
      <c r="L13" s="162" t="s">
        <v>94</v>
      </c>
      <c r="M13" s="162" t="s">
        <v>95</v>
      </c>
      <c r="N13" s="162" t="s">
        <v>96</v>
      </c>
      <c r="O13" s="164" t="s">
        <v>97</v>
      </c>
      <c r="P13" s="164" t="s">
        <v>208</v>
      </c>
      <c r="Q13" s="162" t="s">
        <v>123</v>
      </c>
      <c r="R13" s="162" t="s">
        <v>157</v>
      </c>
      <c r="S13" s="165" t="s">
        <v>98</v>
      </c>
      <c r="T13" s="166" t="s">
        <v>99</v>
      </c>
      <c r="U13" s="166" t="s">
        <v>100</v>
      </c>
      <c r="V13" s="166" t="s">
        <v>209</v>
      </c>
    </row>
    <row xmlns:x14ac="http://schemas.microsoft.com/office/spreadsheetml/2009/9/ac" r="14" s="169" customFormat="true" ht="12" x14ac:dyDescent="0.2">
      <c r="A14" s="167" t="s">
        <v>212</v>
      </c>
      <c r="B14" s="9">
        <v>2000</v>
      </c>
      <c r="C14" s="168" t="s">
        <v>7</v>
      </c>
      <c r="D14" s="9">
        <v>7175135</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212</v>
      </c>
      <c r="B15" s="9">
        <v>2001</v>
      </c>
      <c r="C15" s="168" t="s">
        <v>7</v>
      </c>
      <c r="D15" s="9">
        <v>7277833</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212</v>
      </c>
      <c r="B16" s="9">
        <v>2002</v>
      </c>
      <c r="C16" s="168" t="s">
        <v>7</v>
      </c>
      <c r="D16" s="9">
        <v>7404491</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212</v>
      </c>
      <c r="B17" s="9">
        <v>2003</v>
      </c>
      <c r="C17" s="168" t="s">
        <v>7</v>
      </c>
      <c r="D17" s="9">
        <v>7547381</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212</v>
      </c>
      <c r="B18" s="9">
        <v>2004</v>
      </c>
      <c r="C18" s="168" t="s">
        <v>7</v>
      </c>
      <c r="D18" s="9">
        <v>7699064</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212</v>
      </c>
      <c r="B19" s="9">
        <v>2005</v>
      </c>
      <c r="C19" s="168" t="s">
        <v>7</v>
      </c>
      <c r="D19" s="9">
        <v>7869674</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212</v>
      </c>
      <c r="B20" s="9">
        <v>2006</v>
      </c>
      <c r="C20" s="168" t="s">
        <v>7</v>
      </c>
      <c r="D20" s="9">
        <v>8058393</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212</v>
      </c>
      <c r="B21" s="9">
        <v>2007</v>
      </c>
      <c r="C21" s="168" t="s">
        <v>7</v>
      </c>
      <c r="D21" s="9">
        <v>8192120</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212</v>
      </c>
      <c r="B22" s="9">
        <v>2008</v>
      </c>
      <c r="C22" s="168" t="s">
        <v>7</v>
      </c>
      <c r="D22" s="9">
        <v>8280678</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212</v>
      </c>
      <c r="B23" s="9">
        <v>2009</v>
      </c>
      <c r="C23" s="168" t="s">
        <v>7</v>
      </c>
      <c r="D23" s="9">
        <v>8419449</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212</v>
      </c>
      <c r="B24" s="9">
        <v>2010</v>
      </c>
      <c r="C24" s="168" t="s">
        <v>7</v>
      </c>
      <c r="D24" s="9">
        <v>8562454</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212</v>
      </c>
      <c r="B25" s="9">
        <v>2011</v>
      </c>
      <c r="C25" s="168" t="s">
        <v>7</v>
      </c>
      <c r="D25" s="9">
        <v>8629816</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212</v>
      </c>
      <c r="B26" s="9">
        <v>2012</v>
      </c>
      <c r="C26" s="168" t="s">
        <v>7</v>
      </c>
      <c r="D26" s="9">
        <v>8702210</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212</v>
      </c>
      <c r="B27" s="9">
        <v>2013</v>
      </c>
      <c r="C27" s="168" t="s">
        <v>7</v>
      </c>
      <c r="D27" s="9">
        <v>8748476</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212</v>
      </c>
      <c r="B28" s="9">
        <v>2014</v>
      </c>
      <c r="C28" s="168" t="s">
        <v>7</v>
      </c>
      <c r="D28" s="9">
        <v>8773098</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212</v>
      </c>
      <c r="B29" s="9">
        <v>2015</v>
      </c>
      <c r="C29" s="168" t="s">
        <v>7</v>
      </c>
      <c r="D29" s="9">
        <v>8925712</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212</v>
      </c>
      <c r="B30" s="9">
        <v>2016</v>
      </c>
      <c r="C30" s="168" t="s">
        <v>7</v>
      </c>
      <c r="D30" s="9">
        <v>8986466</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212</v>
      </c>
      <c r="B31" s="9">
        <v>2017</v>
      </c>
      <c r="C31" s="168" t="s">
        <v>7</v>
      </c>
      <c r="D31" s="9">
        <v>8998698</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212</v>
      </c>
      <c r="B32" s="9">
        <v>2018</v>
      </c>
      <c r="C32" s="168" t="s">
        <v>7</v>
      </c>
      <c r="D32" s="9">
        <v>8995562</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212</v>
      </c>
      <c r="B33" s="9">
        <v>2019</v>
      </c>
      <c r="C33" s="168" t="s">
        <v>7</v>
      </c>
      <c r="D33" s="9">
        <v>8981660</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212</v>
      </c>
      <c r="B34" s="9">
        <v>2020</v>
      </c>
      <c r="C34" s="168" t="s">
        <v>7</v>
      </c>
      <c r="D34" s="9">
        <v>8962592</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212</v>
      </c>
      <c r="B35" s="9">
        <v>2021</v>
      </c>
      <c r="C35" s="168" t="s">
        <v>7</v>
      </c>
      <c r="D35" s="9">
        <v>8942004</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212</v>
      </c>
      <c r="B36" s="9">
        <v>2022</v>
      </c>
      <c r="C36" s="168" t="s">
        <v>7</v>
      </c>
      <c r="D36" s="9">
        <v>8950704</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212</v>
      </c>
      <c r="B37" s="9">
        <v>2023</v>
      </c>
      <c r="C37" s="168" t="s">
        <v>7</v>
      </c>
      <c r="D37" s="9">
        <v>9006724</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212</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212</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212</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212</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212</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212</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212</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212</v>
      </c>
      <c r="B45" s="9">
        <v>2000</v>
      </c>
      <c r="C45" s="168" t="s">
        <v>1</v>
      </c>
      <c r="D45" s="9">
        <v>5729201.7641445156</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212</v>
      </c>
      <c r="B46" s="9">
        <v>2001</v>
      </c>
      <c r="C46" s="168" t="s">
        <v>1</v>
      </c>
      <c r="D46" s="9">
        <v>5827870.5846060943</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212</v>
      </c>
      <c r="B47" s="9">
        <v>2002</v>
      </c>
      <c r="C47" s="168" t="s">
        <v>1</v>
      </c>
      <c r="D47" s="9">
        <v>5946102.5159107968</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212</v>
      </c>
      <c r="B48" s="9">
        <v>2003</v>
      </c>
      <c r="C48" s="168" t="s">
        <v>1</v>
      </c>
      <c r="D48" s="9">
        <v>6077905.8271688838</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212</v>
      </c>
      <c r="B49" s="9">
        <v>2004</v>
      </c>
      <c r="C49" s="168" t="s">
        <v>1</v>
      </c>
      <c r="D49" s="9">
        <v>6217301.9733911138</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212</v>
      </c>
      <c r="B50" s="9">
        <v>2005</v>
      </c>
      <c r="C50" s="168" t="s">
        <v>1</v>
      </c>
      <c r="D50" s="9">
        <v>6372783.0154606625</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212</v>
      </c>
      <c r="B51" s="9">
        <v>2006</v>
      </c>
      <c r="C51" s="168" t="s">
        <v>1</v>
      </c>
      <c r="D51" s="9">
        <v>6543737.6435396578</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212</v>
      </c>
      <c r="B52" s="9">
        <v>2007</v>
      </c>
      <c r="C52" s="168" t="s">
        <v>1</v>
      </c>
      <c r="D52" s="9">
        <v>6670597.7124023438</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212</v>
      </c>
      <c r="B53" s="9">
        <v>2008</v>
      </c>
      <c r="C53" s="168" t="s">
        <v>1</v>
      </c>
      <c r="D53" s="9">
        <v>6761090.9520602413</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212</v>
      </c>
      <c r="B54" s="9">
        <v>2009</v>
      </c>
      <c r="C54" s="168" t="s">
        <v>1</v>
      </c>
      <c r="D54" s="9">
        <v>6892750.0404723361</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212</v>
      </c>
      <c r="B55" s="9">
        <v>2010</v>
      </c>
      <c r="C55" s="168" t="s">
        <v>1</v>
      </c>
      <c r="D55" s="9">
        <v>7028404.7100033564</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212</v>
      </c>
      <c r="B56" s="9">
        <v>2011</v>
      </c>
      <c r="C56" s="168" t="s">
        <v>1</v>
      </c>
      <c r="D56" s="9">
        <v>7102511.3328710943</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212</v>
      </c>
      <c r="B57" s="9">
        <v>2012</v>
      </c>
      <c r="C57" s="168" t="s">
        <v>1</v>
      </c>
      <c r="D57" s="9">
        <v>7181063.3998725889</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212</v>
      </c>
      <c r="B58" s="9">
        <v>2013</v>
      </c>
      <c r="C58" s="168" t="s">
        <v>1</v>
      </c>
      <c r="D58" s="9">
        <v>7238488.8555123899</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212</v>
      </c>
      <c r="B59" s="9">
        <v>2014</v>
      </c>
      <c r="C59" s="168" t="s">
        <v>1</v>
      </c>
      <c r="D59" s="9">
        <v>7278162.0204798887</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212</v>
      </c>
      <c r="B60" s="9">
        <v>2015</v>
      </c>
      <c r="C60" s="168" t="s">
        <v>1</v>
      </c>
      <c r="D60" s="9">
        <v>7424407.2688391116</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212</v>
      </c>
      <c r="B61" s="9">
        <v>2016</v>
      </c>
      <c r="C61" s="168" t="s">
        <v>1</v>
      </c>
      <c r="D61" s="9">
        <v>7494802.5964184571</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212</v>
      </c>
      <c r="B62" s="9">
        <v>2017</v>
      </c>
      <c r="C62" s="168" t="s">
        <v>1</v>
      </c>
      <c r="D62" s="9">
        <v>7524891.3898539729</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212</v>
      </c>
      <c r="B63" s="9">
        <v>2018</v>
      </c>
      <c r="C63" s="168" t="s">
        <v>1</v>
      </c>
      <c r="D63" s="9">
        <v>7542239.1625032043</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212</v>
      </c>
      <c r="B64" s="9">
        <v>2019</v>
      </c>
      <c r="C64" s="168" t="s">
        <v>1</v>
      </c>
      <c r="D64" s="9">
        <v>7550432.698278808</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212</v>
      </c>
      <c r="B65" s="9">
        <v>2020</v>
      </c>
      <c r="C65" s="168" t="s">
        <v>1</v>
      </c>
      <c r="D65" s="9">
        <v>7554300.1487939451</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212</v>
      </c>
      <c r="B66" s="9">
        <v>2021</v>
      </c>
      <c r="C66" s="168" t="s">
        <v>1</v>
      </c>
      <c r="D66" s="9">
        <v>7556709.0295816055</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212</v>
      </c>
      <c r="B67" s="9">
        <v>2022</v>
      </c>
      <c r="C67" s="168" t="s">
        <v>1</v>
      </c>
      <c r="D67" s="9">
        <v>7583841.6589123541</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212</v>
      </c>
      <c r="B68" s="9">
        <v>2023</v>
      </c>
      <c r="C68" s="168" t="s">
        <v>1</v>
      </c>
      <c r="D68" s="9">
        <v>7651211.7631365974</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212</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212</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212</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212</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212</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212</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212</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212</v>
      </c>
      <c r="B76" s="9">
        <v>2000</v>
      </c>
      <c r="C76" s="168" t="s">
        <v>2</v>
      </c>
      <c r="D76" s="9">
        <v>1445933.2358554839</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212</v>
      </c>
      <c r="B77" s="9">
        <v>2001</v>
      </c>
      <c r="C77" s="168" t="s">
        <v>2</v>
      </c>
      <c r="D77" s="9">
        <v>1449962.4153939059</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212</v>
      </c>
      <c r="B78" s="9">
        <v>2002</v>
      </c>
      <c r="C78" s="168" t="s">
        <v>2</v>
      </c>
      <c r="D78" s="9">
        <v>1458388.4840892029</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212</v>
      </c>
      <c r="B79" s="9">
        <v>2003</v>
      </c>
      <c r="C79" s="168" t="s">
        <v>2</v>
      </c>
      <c r="D79" s="9">
        <v>1469475.172831116</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212</v>
      </c>
      <c r="B80" s="9">
        <v>2004</v>
      </c>
      <c r="C80" s="168" t="s">
        <v>2</v>
      </c>
      <c r="D80" s="9">
        <v>1481762.0266088869</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212</v>
      </c>
      <c r="B81" s="9">
        <v>2005</v>
      </c>
      <c r="C81" s="168" t="s">
        <v>2</v>
      </c>
      <c r="D81" s="9">
        <v>1496890.984539337</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212</v>
      </c>
      <c r="B82" s="9">
        <v>2006</v>
      </c>
      <c r="C82" s="168" t="s">
        <v>2</v>
      </c>
      <c r="D82" s="9">
        <v>1514655.356460342</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212</v>
      </c>
      <c r="B83" s="9">
        <v>2007</v>
      </c>
      <c r="C83" s="168" t="s">
        <v>2</v>
      </c>
      <c r="D83" s="9">
        <v>1521522.287597656</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212</v>
      </c>
      <c r="B84" s="9">
        <v>2008</v>
      </c>
      <c r="C84" s="168" t="s">
        <v>2</v>
      </c>
      <c r="D84" s="9">
        <v>1519587.047939758</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212</v>
      </c>
      <c r="B85" s="9">
        <v>2009</v>
      </c>
      <c r="C85" s="168" t="s">
        <v>2</v>
      </c>
      <c r="D85" s="9">
        <v>1526698.9595276639</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212</v>
      </c>
      <c r="B86" s="9">
        <v>2010</v>
      </c>
      <c r="C86" s="168" t="s">
        <v>2</v>
      </c>
      <c r="D86" s="9">
        <v>1534049.2899966431</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212</v>
      </c>
      <c r="B87" s="9">
        <v>2011</v>
      </c>
      <c r="C87" s="168" t="s">
        <v>2</v>
      </c>
      <c r="D87" s="9">
        <v>1527304.6671289059</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212</v>
      </c>
      <c r="B88" s="9">
        <v>2012</v>
      </c>
      <c r="C88" s="168" t="s">
        <v>2</v>
      </c>
      <c r="D88" s="9">
        <v>1521146.6001274111</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212</v>
      </c>
      <c r="B89" s="9">
        <v>2013</v>
      </c>
      <c r="C89" s="168" t="s">
        <v>2</v>
      </c>
      <c r="D89" s="9">
        <v>1509987.1444876101</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212</v>
      </c>
      <c r="B90" s="9">
        <v>2014</v>
      </c>
      <c r="C90" s="168" t="s">
        <v>2</v>
      </c>
      <c r="D90" s="9">
        <v>1494935.9795201111</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212</v>
      </c>
      <c r="B91" s="9">
        <v>2015</v>
      </c>
      <c r="C91" s="168" t="s">
        <v>2</v>
      </c>
      <c r="D91" s="9">
        <v>1501304.7311608889</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212</v>
      </c>
      <c r="B92" s="9">
        <v>2016</v>
      </c>
      <c r="C92" s="168" t="s">
        <v>2</v>
      </c>
      <c r="D92" s="9">
        <v>1491663.4035815429</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212</v>
      </c>
      <c r="B93" s="9">
        <v>2017</v>
      </c>
      <c r="C93" s="168" t="s">
        <v>2</v>
      </c>
      <c r="D93" s="9">
        <v>1473806.6101460271</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212</v>
      </c>
      <c r="B94" s="9">
        <v>2018</v>
      </c>
      <c r="C94" s="168" t="s">
        <v>2</v>
      </c>
      <c r="D94" s="9">
        <v>1453322.8374967959</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212</v>
      </c>
      <c r="B95" s="9">
        <v>2019</v>
      </c>
      <c r="C95" s="168" t="s">
        <v>2</v>
      </c>
      <c r="D95" s="9">
        <v>1431227.301721191</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212</v>
      </c>
      <c r="B96" s="9">
        <v>2020</v>
      </c>
      <c r="C96" s="168" t="s">
        <v>2</v>
      </c>
      <c r="D96" s="9">
        <v>1408291.8512060549</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212</v>
      </c>
      <c r="B97" s="9">
        <v>2021</v>
      </c>
      <c r="C97" s="168" t="s">
        <v>2</v>
      </c>
      <c r="D97" s="9">
        <v>1385294.9704183959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212</v>
      </c>
      <c r="B98" s="9">
        <v>2022</v>
      </c>
      <c r="C98" s="168" t="s">
        <v>2</v>
      </c>
      <c r="D98" s="9">
        <v>1366862.3410876461</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212</v>
      </c>
      <c r="B99" s="9">
        <v>2023</v>
      </c>
      <c r="C99" s="168" t="s">
        <v>2</v>
      </c>
      <c r="D99" s="9">
        <v>1355512.2368634031</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212</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212</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212</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212</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212</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212</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212</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212</v>
      </c>
      <c r="B107" s="9">
        <v>2000</v>
      </c>
      <c r="C107" s="168" t="s">
        <v>16</v>
      </c>
      <c r="D107" s="9">
        <v>1670123</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212</v>
      </c>
      <c r="B108" s="9">
        <v>2001</v>
      </c>
      <c r="C108" s="168" t="s">
        <v>16</v>
      </c>
      <c r="D108" s="9">
        <v>1692321</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212</v>
      </c>
      <c r="B109" s="9">
        <v>2002</v>
      </c>
      <c r="C109" s="168" t="s">
        <v>16</v>
      </c>
      <c r="D109" s="9">
        <v>1715006</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212</v>
      </c>
      <c r="B110" s="9">
        <v>2003</v>
      </c>
      <c r="C110" s="170" t="s">
        <v>16</v>
      </c>
      <c r="D110" s="9">
        <v>1729792</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212</v>
      </c>
      <c r="B111" s="9">
        <v>2004</v>
      </c>
      <c r="C111" s="170" t="s">
        <v>16</v>
      </c>
      <c r="D111" s="9">
        <v>1731572</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212</v>
      </c>
      <c r="B112" s="9">
        <v>2005</v>
      </c>
      <c r="C112" s="170" t="s">
        <v>16</v>
      </c>
      <c r="D112" s="9">
        <v>1722363</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212</v>
      </c>
      <c r="B113" s="9">
        <v>2006</v>
      </c>
      <c r="C113" s="170" t="s">
        <v>16</v>
      </c>
      <c r="D113" s="9">
        <v>1709065</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212</v>
      </c>
      <c r="B114" s="9">
        <v>2007</v>
      </c>
      <c r="C114" s="170" t="s">
        <v>16</v>
      </c>
      <c r="D114" s="9">
        <v>1695359</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212</v>
      </c>
      <c r="B115" s="9">
        <v>2008</v>
      </c>
      <c r="C115" s="170" t="s">
        <v>16</v>
      </c>
      <c r="D115" s="9">
        <v>1678687</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212</v>
      </c>
      <c r="B116" s="9">
        <v>2009</v>
      </c>
      <c r="C116" s="172" t="s">
        <v>16</v>
      </c>
      <c r="D116" s="9">
        <v>1660996</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212</v>
      </c>
      <c r="B117" s="9">
        <v>2010</v>
      </c>
      <c r="C117" s="172" t="s">
        <v>16</v>
      </c>
      <c r="D117" s="9">
        <v>1674162</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212</v>
      </c>
      <c r="B118" s="9">
        <v>2011</v>
      </c>
      <c r="C118" s="172" t="s">
        <v>16</v>
      </c>
      <c r="D118" s="9">
        <v>1719892</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212</v>
      </c>
      <c r="B119" s="9">
        <v>2012</v>
      </c>
      <c r="C119" s="172" t="s">
        <v>16</v>
      </c>
      <c r="D119" s="9">
        <v>1782158</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212</v>
      </c>
      <c r="B120" s="9">
        <v>2013</v>
      </c>
      <c r="C120" s="172" t="s">
        <v>16</v>
      </c>
      <c r="D120" s="9">
        <v>1831647</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212</v>
      </c>
      <c r="B121" s="9">
        <v>2014</v>
      </c>
      <c r="C121" s="172" t="s">
        <v>16</v>
      </c>
      <c r="D121" s="9">
        <v>1866037</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212</v>
      </c>
      <c r="B122" s="9">
        <v>2015</v>
      </c>
      <c r="C122" s="172" t="s">
        <v>16</v>
      </c>
      <c r="D122" s="9">
        <v>1899741</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212</v>
      </c>
      <c r="B123" s="9">
        <v>2016</v>
      </c>
      <c r="C123" s="172" t="s">
        <v>16</v>
      </c>
      <c r="D123" s="9">
        <v>1924734</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212</v>
      </c>
      <c r="B124" s="9">
        <v>2017</v>
      </c>
      <c r="C124" s="172" t="s">
        <v>16</v>
      </c>
      <c r="D124" s="9">
        <v>1936966</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212</v>
      </c>
      <c r="B125" s="9">
        <v>2018</v>
      </c>
      <c r="C125" s="172" t="s">
        <v>16</v>
      </c>
      <c r="D125" s="9">
        <v>1933830</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212</v>
      </c>
      <c r="B126" s="9">
        <v>2019</v>
      </c>
      <c r="C126" s="172" t="s">
        <v>16</v>
      </c>
      <c r="D126" s="9">
        <v>1919928</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212</v>
      </c>
      <c r="B127" s="9">
        <v>2020</v>
      </c>
      <c r="C127" s="172" t="s">
        <v>16</v>
      </c>
      <c r="D127" s="9">
        <v>1900861</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212</v>
      </c>
      <c r="B128" s="9">
        <v>2021</v>
      </c>
      <c r="C128" s="172" t="s">
        <v>16</v>
      </c>
      <c r="D128" s="9">
        <v>1880273</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212</v>
      </c>
      <c r="B129" s="9">
        <v>2022</v>
      </c>
      <c r="C129" s="172" t="s">
        <v>16</v>
      </c>
      <c r="D129" s="9">
        <v>1888973</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212</v>
      </c>
      <c r="B130" s="9">
        <v>2023</v>
      </c>
      <c r="C130" s="172" t="s">
        <v>16</v>
      </c>
      <c r="D130" s="9">
        <v>1944993</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212</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212</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212</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212</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212</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212</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212</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212</v>
      </c>
      <c r="B138" s="9">
        <v>2000</v>
      </c>
      <c r="C138" s="172" t="s">
        <v>17</v>
      </c>
      <c r="D138" s="9">
        <v>2988190</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212</v>
      </c>
      <c r="B139" s="9">
        <v>2001</v>
      </c>
      <c r="C139" s="172" t="s">
        <v>17</v>
      </c>
      <c r="D139" s="9">
        <v>3059076</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212</v>
      </c>
      <c r="B140" s="9">
        <v>2002</v>
      </c>
      <c r="C140" s="172" t="s">
        <v>17</v>
      </c>
      <c r="D140" s="9">
        <v>3133047</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212</v>
      </c>
      <c r="B141" s="9">
        <v>2003</v>
      </c>
      <c r="C141" s="172" t="s">
        <v>17</v>
      </c>
      <c r="D141" s="9">
        <v>3210976</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212</v>
      </c>
      <c r="B142" s="9">
        <v>2004</v>
      </c>
      <c r="C142" s="172" t="s">
        <v>17</v>
      </c>
      <c r="D142" s="9">
        <v>3286878</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212</v>
      </c>
      <c r="B143" s="9">
        <v>2005</v>
      </c>
      <c r="C143" s="172" t="s">
        <v>17</v>
      </c>
      <c r="D143" s="9">
        <v>3355708</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212</v>
      </c>
      <c r="B144" s="9">
        <v>2006</v>
      </c>
      <c r="C144" s="172" t="s">
        <v>17</v>
      </c>
      <c r="D144" s="9">
        <v>3407562</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212</v>
      </c>
      <c r="B145" s="9">
        <v>2007</v>
      </c>
      <c r="C145" s="172" t="s">
        <v>17</v>
      </c>
      <c r="D145" s="9">
        <v>3431565</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212</v>
      </c>
      <c r="B146" s="9">
        <v>2008</v>
      </c>
      <c r="C146" s="172" t="s">
        <v>17</v>
      </c>
      <c r="D146" s="9">
        <v>3443287</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212</v>
      </c>
      <c r="B147" s="9">
        <v>2009</v>
      </c>
      <c r="C147" s="172" t="s">
        <v>17</v>
      </c>
      <c r="D147" s="9">
        <v>3560000</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212</v>
      </c>
      <c r="B148" s="9">
        <v>2010</v>
      </c>
      <c r="C148" s="172" t="s">
        <v>17</v>
      </c>
      <c r="D148" s="9">
        <v>3620527</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212</v>
      </c>
      <c r="B149" s="9">
        <v>2011</v>
      </c>
      <c r="C149" s="172" t="s">
        <v>17</v>
      </c>
      <c r="D149" s="9">
        <v>3620527</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212</v>
      </c>
      <c r="B150" s="9">
        <v>2012</v>
      </c>
      <c r="C150" s="172" t="s">
        <v>17</v>
      </c>
      <c r="D150" s="9">
        <v>3620527</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212</v>
      </c>
      <c r="B151" s="9">
        <v>2013</v>
      </c>
      <c r="C151" s="172" t="s">
        <v>17</v>
      </c>
      <c r="D151" s="9">
        <v>3620527</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212</v>
      </c>
      <c r="B152" s="9">
        <v>2014</v>
      </c>
      <c r="C152" s="172" t="s">
        <v>17</v>
      </c>
      <c r="D152" s="9">
        <v>3620527</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212</v>
      </c>
      <c r="B153" s="9">
        <v>2015</v>
      </c>
      <c r="C153" s="172" t="s">
        <v>17</v>
      </c>
      <c r="D153" s="9">
        <v>3620527</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212</v>
      </c>
      <c r="B154" s="9">
        <v>2016</v>
      </c>
      <c r="C154" s="172" t="s">
        <v>17</v>
      </c>
      <c r="D154" s="9">
        <v>3620527</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212</v>
      </c>
      <c r="B155" s="9">
        <v>2017</v>
      </c>
      <c r="C155" s="172" t="s">
        <v>17</v>
      </c>
      <c r="D155" s="9">
        <v>3620527</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212</v>
      </c>
      <c r="B156" s="9">
        <v>2018</v>
      </c>
      <c r="C156" s="172" t="s">
        <v>17</v>
      </c>
      <c r="D156" s="9">
        <v>3620527</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212</v>
      </c>
      <c r="B157" s="9">
        <v>2019</v>
      </c>
      <c r="C157" s="172" t="s">
        <v>17</v>
      </c>
      <c r="D157" s="9">
        <v>3620527</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212</v>
      </c>
      <c r="B158" s="9">
        <v>2020</v>
      </c>
      <c r="C158" s="172" t="s">
        <v>17</v>
      </c>
      <c r="D158" s="9">
        <v>3620527</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212</v>
      </c>
      <c r="B159" s="9">
        <v>2021</v>
      </c>
      <c r="C159" s="172" t="s">
        <v>17</v>
      </c>
      <c r="D159" s="9">
        <v>3620527</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212</v>
      </c>
      <c r="B160" s="9">
        <v>2022</v>
      </c>
      <c r="C160" s="172" t="s">
        <v>17</v>
      </c>
      <c r="D160" s="9">
        <v>3620527</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212</v>
      </c>
      <c r="B161" s="9">
        <v>2023</v>
      </c>
      <c r="C161" s="172" t="s">
        <v>17</v>
      </c>
      <c r="D161" s="9">
        <v>3620527</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212</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212</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212</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212</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212</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212</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212</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212</v>
      </c>
      <c r="B169" s="9">
        <v>2000</v>
      </c>
      <c r="C169" s="173" t="s">
        <v>18</v>
      </c>
      <c r="D169" s="9">
        <v>2516822</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212</v>
      </c>
      <c r="B170" s="9">
        <v>2001</v>
      </c>
      <c r="C170" s="173" t="s">
        <v>18</v>
      </c>
      <c r="D170" s="9">
        <v>2526436</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212</v>
      </c>
      <c r="B171" s="9">
        <v>2002</v>
      </c>
      <c r="C171" s="173" t="s">
        <v>18</v>
      </c>
      <c r="D171" s="9">
        <v>2556438</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212</v>
      </c>
      <c r="B172" s="9">
        <v>2003</v>
      </c>
      <c r="C172" s="173" t="s">
        <v>18</v>
      </c>
      <c r="D172" s="9">
        <v>2606613</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212</v>
      </c>
      <c r="B173" s="9">
        <v>2004</v>
      </c>
      <c r="C173" s="173" t="s">
        <v>18</v>
      </c>
      <c r="D173" s="9">
        <v>2680614</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212</v>
      </c>
      <c r="B174" s="9">
        <v>2005</v>
      </c>
      <c r="C174" s="173" t="s">
        <v>18</v>
      </c>
      <c r="D174" s="9">
        <v>2791603</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212</v>
      </c>
      <c r="B175" s="9">
        <v>2006</v>
      </c>
      <c r="C175" s="173" t="s">
        <v>18</v>
      </c>
      <c r="D175" s="9">
        <v>2941766</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212</v>
      </c>
      <c r="B176" s="9">
        <v>2007</v>
      </c>
      <c r="C176" s="173" t="s">
        <v>18</v>
      </c>
      <c r="D176" s="9">
        <v>3065196</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212</v>
      </c>
      <c r="B177" s="9">
        <v>2008</v>
      </c>
      <c r="C177" s="173" t="s">
        <v>18</v>
      </c>
      <c r="D177" s="9">
        <v>3158704</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212</v>
      </c>
      <c r="B178" s="9">
        <v>2009</v>
      </c>
      <c r="C178" s="173" t="s">
        <v>18</v>
      </c>
      <c r="D178" s="9">
        <v>3198453</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212</v>
      </c>
      <c r="B179" s="9">
        <v>2010</v>
      </c>
      <c r="C179" s="173" t="s">
        <v>18</v>
      </c>
      <c r="D179" s="9">
        <v>3267765</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212</v>
      </c>
      <c r="B180" s="9">
        <v>2011</v>
      </c>
      <c r="C180" s="173" t="s">
        <v>18</v>
      </c>
      <c r="D180" s="9">
        <v>3289397</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212</v>
      </c>
      <c r="B181" s="9">
        <v>2012</v>
      </c>
      <c r="C181" s="173" t="s">
        <v>18</v>
      </c>
      <c r="D181" s="9">
        <v>3299524</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212</v>
      </c>
      <c r="B182" s="9">
        <v>2013</v>
      </c>
      <c r="C182" s="173" t="s">
        <v>18</v>
      </c>
      <c r="D182" s="9">
        <v>3296301</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212</v>
      </c>
      <c r="B183" s="9">
        <v>2014</v>
      </c>
      <c r="C183" s="173" t="s">
        <v>18</v>
      </c>
      <c r="D183" s="9">
        <v>3286534</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212</v>
      </c>
      <c r="B184" s="9">
        <v>2015</v>
      </c>
      <c r="C184" s="173" t="s">
        <v>18</v>
      </c>
      <c r="D184" s="9">
        <v>3405444</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212</v>
      </c>
      <c r="B185" s="9">
        <v>2016</v>
      </c>
      <c r="C185" s="173" t="s">
        <v>18</v>
      </c>
      <c r="D185" s="9">
        <v>3441204</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212</v>
      </c>
      <c r="B186" s="9">
        <v>2017</v>
      </c>
      <c r="C186" s="173" t="s">
        <v>18</v>
      </c>
      <c r="D186" s="9">
        <v>3441204</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212</v>
      </c>
      <c r="B187" s="9">
        <v>2018</v>
      </c>
      <c r="C187" s="173" t="s">
        <v>18</v>
      </c>
      <c r="D187" s="9">
        <v>3441204</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212</v>
      </c>
      <c r="B188" s="9">
        <v>2019</v>
      </c>
      <c r="C188" s="173" t="s">
        <v>18</v>
      </c>
      <c r="D188" s="9">
        <v>3441204</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212</v>
      </c>
      <c r="B189" s="9">
        <v>2020</v>
      </c>
      <c r="C189" s="173" t="s">
        <v>18</v>
      </c>
      <c r="D189" s="9">
        <v>3441204</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212</v>
      </c>
      <c r="B190" s="9">
        <v>2021</v>
      </c>
      <c r="C190" s="173" t="s">
        <v>18</v>
      </c>
      <c r="D190" s="9">
        <v>3441204</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212</v>
      </c>
      <c r="B191" s="9">
        <v>2022</v>
      </c>
      <c r="C191" s="173" t="s">
        <v>18</v>
      </c>
      <c r="D191" s="9">
        <v>3441204</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212</v>
      </c>
      <c r="B192" s="9">
        <v>2023</v>
      </c>
      <c r="C192" s="173" t="s">
        <v>18</v>
      </c>
      <c r="D192" s="9">
        <v>3441204</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212</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212</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212</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212</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212</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212</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212</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2A9E8-729B-4F7C-A364-62744C94200E}">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8" t="s">
        <v>240</v>
      </c>
      <c r="B1" s="539"/>
      <c r="C1" s="539"/>
      <c r="D1" s="539"/>
      <c r="E1" s="540" t="s">
        <v>52</v>
      </c>
      <c r="F1" s="541"/>
      <c r="G1" s="541"/>
      <c r="H1" s="541"/>
      <c r="I1" s="542"/>
      <c r="J1" s="543" t="s">
        <v>10</v>
      </c>
      <c r="K1" s="543"/>
      <c r="L1" s="543"/>
      <c r="M1" s="543"/>
      <c r="N1" s="543"/>
      <c r="O1" s="544" t="s">
        <v>11</v>
      </c>
      <c r="P1" s="545"/>
      <c r="Q1" s="545"/>
      <c r="R1" s="545"/>
      <c r="S1" s="546"/>
    </row>
    <row xmlns:x14ac="http://schemas.microsoft.com/office/spreadsheetml/2009/9/ac" r="2" x14ac:dyDescent="0.2">
      <c r="A2" s="539"/>
      <c r="B2" s="539"/>
      <c r="C2" s="539"/>
      <c r="D2" s="539"/>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Saudi Arabia</v>
      </c>
      <c r="B4" s="321">
        <f>IF(ISBLANK(Regressions!B14), " ", Regressions!B14)</f>
        <v>2000</v>
      </c>
      <c r="C4" s="199" t="str">
        <f>IF(ISBLANK(Regressions!C14), " ", Regressions!C14)</f>
        <v>National</v>
      </c>
      <c r="D4" s="322">
        <f>IF(ISBLANK(Regressions!D14), " ", Regressions!D14)</f>
        <v>7175135</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Saudi Arabia</v>
      </c>
      <c r="B5" s="321">
        <f>IF(ISBLANK(Regressions!B15), " ", Regressions!B15)</f>
        <v>2001</v>
      </c>
      <c r="C5" s="326" t="str">
        <f>IF(ISBLANK(Regressions!C15), " ", Regressions!C15)</f>
        <v>National</v>
      </c>
      <c r="D5" s="322">
        <f>IF(ISBLANK(Regressions!D15), " ", Regressions!D15)</f>
        <v>7277833</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Saudi Arabia</v>
      </c>
      <c r="B6" s="321">
        <f>IF(ISBLANK(Regressions!B16), " ", Regressions!B16)</f>
        <v>2002</v>
      </c>
      <c r="C6" s="326" t="str">
        <f>IF(ISBLANK(Regressions!C16), " ", Regressions!C16)</f>
        <v>National</v>
      </c>
      <c r="D6" s="322">
        <f>IF(ISBLANK(Regressions!D16), " ", Regressions!D16)</f>
        <v>7404491</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Saudi Arabia</v>
      </c>
      <c r="B7" s="321">
        <f>IF(ISBLANK(Regressions!B17), " ", Regressions!B17)</f>
        <v>2003</v>
      </c>
      <c r="C7" s="326" t="str">
        <f>IF(ISBLANK(Regressions!C17), " ", Regressions!C17)</f>
        <v>National</v>
      </c>
      <c r="D7" s="322">
        <f>IF(ISBLANK(Regressions!D17), " ", Regressions!D17)</f>
        <v>7547381</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Saudi Arabia</v>
      </c>
      <c r="B8" s="321">
        <f>IF(ISBLANK(Regressions!B18), " ", Regressions!B18)</f>
        <v>2004</v>
      </c>
      <c r="C8" s="326" t="str">
        <f>IF(ISBLANK(Regressions!C18), " ", Regressions!C18)</f>
        <v>National</v>
      </c>
      <c r="D8" s="322">
        <f>IF(ISBLANK(Regressions!D18), " ", Regressions!D18)</f>
        <v>7699064</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Saudi Arabia</v>
      </c>
      <c r="B9" s="321">
        <f>IF(ISBLANK(Regressions!B19), " ", Regressions!B19)</f>
        <v>2005</v>
      </c>
      <c r="C9" s="326" t="str">
        <f>IF(ISBLANK(Regressions!C19), " ", Regressions!C19)</f>
        <v>National</v>
      </c>
      <c r="D9" s="322">
        <f>IF(ISBLANK(Regressions!D19), " ", Regressions!D19)</f>
        <v>7869674</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Saudi Arabia</v>
      </c>
      <c r="B10" s="321">
        <f>IF(ISBLANK(Regressions!B20), " ", Regressions!B20)</f>
        <v>2006</v>
      </c>
      <c r="C10" s="326" t="str">
        <f>IF(ISBLANK(Regressions!C20), " ", Regressions!C20)</f>
        <v>National</v>
      </c>
      <c r="D10" s="322">
        <f>IF(ISBLANK(Regressions!D20), " ", Regressions!D20)</f>
        <v>8058393</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Saudi Arabia</v>
      </c>
      <c r="B11" s="321">
        <f>IF(ISBLANK(Regressions!B21), " ", Regressions!B21)</f>
        <v>2007</v>
      </c>
      <c r="C11" s="326" t="str">
        <f>IF(ISBLANK(Regressions!C21), " ", Regressions!C21)</f>
        <v>National</v>
      </c>
      <c r="D11" s="322">
        <f>IF(ISBLANK(Regressions!D21), " ", Regressions!D21)</f>
        <v>8192120</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Saudi Arabia</v>
      </c>
      <c r="B12" s="321">
        <f>IF(ISBLANK(Regressions!B22), " ", Regressions!B22)</f>
        <v>2008</v>
      </c>
      <c r="C12" s="326" t="str">
        <f>IF(ISBLANK(Regressions!C22), " ", Regressions!C22)</f>
        <v>National</v>
      </c>
      <c r="D12" s="322">
        <f>IF(ISBLANK(Regressions!D22), " ", Regressions!D22)</f>
        <v>8280678</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Saudi Arabia</v>
      </c>
      <c r="B13" s="321">
        <f>IF(ISBLANK(Regressions!B23), " ", Regressions!B23)</f>
        <v>2009</v>
      </c>
      <c r="C13" s="326" t="str">
        <f>IF(ISBLANK(Regressions!C23), " ", Regressions!C23)</f>
        <v>National</v>
      </c>
      <c r="D13" s="322">
        <f>IF(ISBLANK(Regressions!D23), " ", Regressions!D23)</f>
        <v>8419449</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Saudi Arabia</v>
      </c>
      <c r="B14" s="321">
        <f>IF(ISBLANK(Regressions!B24), " ", Regressions!B24)</f>
        <v>2010</v>
      </c>
      <c r="C14" s="326" t="str">
        <f>IF(ISBLANK(Regressions!C24), " ", Regressions!C24)</f>
        <v>National</v>
      </c>
      <c r="D14" s="322">
        <f>IF(ISBLANK(Regressions!D24), " ", Regressions!D24)</f>
        <v>8562454</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Saudi Arabia</v>
      </c>
      <c r="B15" s="321">
        <f>IF(ISBLANK(Regressions!B25), " ", Regressions!B25)</f>
        <v>2011</v>
      </c>
      <c r="C15" s="326" t="str">
        <f>IF(ISBLANK(Regressions!C25), " ", Regressions!C25)</f>
        <v>National</v>
      </c>
      <c r="D15" s="322">
        <f>IF(ISBLANK(Regressions!D25), " ", Regressions!D25)</f>
        <v>8629816</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Saudi Arabia</v>
      </c>
      <c r="B16" s="321">
        <f>IF(ISBLANK(Regressions!B26), " ", Regressions!B26)</f>
        <v>2012</v>
      </c>
      <c r="C16" s="326" t="str">
        <f>IF(ISBLANK(Regressions!C26), " ", Regressions!C26)</f>
        <v>National</v>
      </c>
      <c r="D16" s="322">
        <f>IF(ISBLANK(Regressions!D26), " ", Regressions!D26)</f>
        <v>8702210</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Saudi Arabia</v>
      </c>
      <c r="B17" s="321">
        <f>IF(ISBLANK(Regressions!B27), " ", Regressions!B27)</f>
        <v>2013</v>
      </c>
      <c r="C17" s="326" t="str">
        <f>IF(ISBLANK(Regressions!C27), " ", Regressions!C27)</f>
        <v>National</v>
      </c>
      <c r="D17" s="322">
        <f>IF(ISBLANK(Regressions!D27), " ", Regressions!D27)</f>
        <v>8748476</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Saudi Arabia</v>
      </c>
      <c r="B18" s="321">
        <f>IF(ISBLANK(Regressions!B28), " ", Regressions!B28)</f>
        <v>2014</v>
      </c>
      <c r="C18" s="326" t="str">
        <f>IF(ISBLANK(Regressions!C28), " ", Regressions!C28)</f>
        <v>National</v>
      </c>
      <c r="D18" s="322">
        <f>IF(ISBLANK(Regressions!D28), " ", Regressions!D28)</f>
        <v>8773098</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Saudi Arabia</v>
      </c>
      <c r="B19" s="321">
        <f>IF(ISBLANK(Regressions!B29), " ", Regressions!B29)</f>
        <v>2015</v>
      </c>
      <c r="C19" s="326" t="str">
        <f>IF(ISBLANK(Regressions!C29), " ", Regressions!C29)</f>
        <v>National</v>
      </c>
      <c r="D19" s="322">
        <f>IF(ISBLANK(Regressions!D29), " ", Regressions!D29)</f>
        <v>8925712</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Saudi Arabia</v>
      </c>
      <c r="B20" s="321">
        <f>IF(ISBLANK(Regressions!B30), " ", Regressions!B30)</f>
        <v>2016</v>
      </c>
      <c r="C20" s="326" t="str">
        <f>IF(ISBLANK(Regressions!C30), " ", Regressions!C30)</f>
        <v>National</v>
      </c>
      <c r="D20" s="322">
        <f>IF(ISBLANK(Regressions!D30), " ", Regressions!D30)</f>
        <v>8986466</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Saudi Arabia</v>
      </c>
      <c r="B21" s="321">
        <f>IF(ISBLANK(Regressions!B31), " ", Regressions!B31)</f>
        <v>2017</v>
      </c>
      <c r="C21" s="326" t="str">
        <f>IF(ISBLANK(Regressions!C31), " ", Regressions!C31)</f>
        <v>National</v>
      </c>
      <c r="D21" s="322">
        <f>IF(ISBLANK(Regressions!D31), " ", Regressions!D31)</f>
        <v>8998698</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Saudi Arabia</v>
      </c>
      <c r="B22" s="321">
        <f>IF(ISBLANK(Regressions!B32), " ", Regressions!B32)</f>
        <v>2018</v>
      </c>
      <c r="C22" s="326" t="str">
        <f>IF(ISBLANK(Regressions!C32), " ", Regressions!C32)</f>
        <v>National</v>
      </c>
      <c r="D22" s="322">
        <f>IF(ISBLANK(Regressions!D32), " ", Regressions!D32)</f>
        <v>8995562</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Saudi Arabia</v>
      </c>
      <c r="B23" s="321">
        <f>IF(ISBLANK(Regressions!B33), " ", Regressions!B33)</f>
        <v>2019</v>
      </c>
      <c r="C23" s="326" t="str">
        <f>IF(ISBLANK(Regressions!C33), " ", Regressions!C33)</f>
        <v>National</v>
      </c>
      <c r="D23" s="322">
        <f>IF(ISBLANK(Regressions!D33), " ", Regressions!D33)</f>
        <v>8981660</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Saudi Arabia</v>
      </c>
      <c r="B24" s="321">
        <f>IF(ISBLANK(Regressions!B34), " ", Regressions!B34)</f>
        <v>2020</v>
      </c>
      <c r="C24" s="326" t="str">
        <f>IF(ISBLANK(Regressions!C34), " ", Regressions!C34)</f>
        <v>National</v>
      </c>
      <c r="D24" s="322">
        <f>IF(ISBLANK(Regressions!D34), " ", Regressions!D34)</f>
        <v>8962592</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1" t="str">
        <f>IF(ISBLANK(Regressions!A35), " ", Regressions!A35)</f>
        <v>Saudi Arabia</v>
      </c>
      <c r="B25" s="372">
        <f>IF(ISBLANK(Regressions!B35), " ", Regressions!B35)</f>
        <v>2021</v>
      </c>
      <c r="C25" s="373" t="str">
        <f>IF(ISBLANK(Regressions!C35), " ", Regressions!C35)</f>
        <v>National</v>
      </c>
      <c r="D25" s="374">
        <f>IF(ISBLANK(Regressions!D35), " ", Regressions!D35)</f>
        <v>8942004</v>
      </c>
      <c r="E25" s="377">
        <f>IF(ISNUMBER(Regressions!E35),ROUND(Regressions!E35, 1), NA())</f>
        <v>100</v>
      </c>
      <c r="F25" s="375">
        <f>IF(ISNUMBER(Regressions!F35),ROUND(Regressions!F35, 1), NA())</f>
        <v>100</v>
      </c>
      <c r="G25" s="378">
        <f>IF(ISNUMBER(Regressions!G35),ROUND(Regressions!G35, 1), NA())</f>
        <v>100</v>
      </c>
      <c r="H25" s="376">
        <f>IF(ISNUMBER(Regressions!H35),ROUND(Regressions!H35, 1), NA())</f>
        <v>0</v>
      </c>
      <c r="I25" s="379">
        <f>IF(ISNUMBER(Regressions!I35),ROUND(Regressions!I35, 1), NA())</f>
        <v>0</v>
      </c>
      <c r="J25" s="377">
        <f>IF(ISNUMBER(Regressions!K35),ROUND(Regressions!K35, 1), NA())</f>
        <v>100</v>
      </c>
      <c r="K25" s="375">
        <f>IF(ISNUMBER(Regressions!L35),ROUND(Regressions!L35, 1), NA())</f>
        <v>100</v>
      </c>
      <c r="L25" s="380">
        <f>IF(ISNUMBER(Regressions!M35),ROUND(Regressions!M35, 1), NA())</f>
        <v>100</v>
      </c>
      <c r="M25" s="376">
        <f>IF(ISNUMBER(Regressions!N35),ROUND(Regressions!N35, 1), NA())</f>
        <v>0</v>
      </c>
      <c r="N25" s="379">
        <f>IF(ISNUMBER(Regressions!O35),ROUND(Regressions!O35, 1), NA())</f>
        <v>0</v>
      </c>
      <c r="O25" s="377">
        <f>IF(ISNUMBER(Regressions!Q35),ROUND(Regressions!Q35, 1), NA())</f>
        <v>100</v>
      </c>
      <c r="P25" s="375">
        <f>IF(ISNUMBER(Regressions!R35),ROUND(Regressions!R35, 1), NA())</f>
        <v>100</v>
      </c>
      <c r="Q25" s="381">
        <f>IF(ISNUMBER(Regressions!S35),ROUND(Regressions!S35, 1), NA())</f>
        <v>100</v>
      </c>
      <c r="R25" s="376">
        <f>IF(ISNUMBER(Regressions!T35),ROUND(Regressions!T35, 1), NA())</f>
        <v>0</v>
      </c>
      <c r="S25" s="379">
        <f>IF(ISNUMBER(Regressions!U35),ROUND(Regressions!U35, 1), NA())</f>
        <v>0</v>
      </c>
      <c r="T25" s="370"/>
      <c r="U25" s="370"/>
      <c r="V25" s="370"/>
      <c r="W25" s="370"/>
      <c r="X25" s="370"/>
      <c r="Y25" s="370"/>
      <c r="Z25" s="370"/>
      <c r="AA25" s="370"/>
      <c r="AB25" s="370"/>
      <c r="AC25" s="370"/>
    </row>
    <row xmlns:x14ac="http://schemas.microsoft.com/office/spreadsheetml/2009/9/ac" r="26" x14ac:dyDescent="0.2">
      <c r="A26" s="320" t="str">
        <f>IF(ISBLANK(Regressions!A36), " ", Regressions!A36)</f>
        <v>Saudi Arabia</v>
      </c>
      <c r="B26" s="321">
        <f>IF(ISBLANK(Regressions!B36), " ", Regressions!B36)</f>
        <v>2022</v>
      </c>
      <c r="C26" s="326" t="str">
        <f>IF(ISBLANK(Regressions!C36), " ", Regressions!C36)</f>
        <v>National</v>
      </c>
      <c r="D26" s="322">
        <f>IF(ISBLANK(Regressions!D36), " ", Regressions!D36)</f>
        <v>8950704</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Saudi Arabia</v>
      </c>
      <c r="B27" s="328">
        <f>IF(ISBLANK(Regressions!B37), " ", Regressions!B37)</f>
        <v>2023</v>
      </c>
      <c r="C27" s="329" t="str">
        <f>IF(ISBLANK(Regressions!C37), " ", Regressions!C37)</f>
        <v>National</v>
      </c>
      <c r="D27" s="330">
        <f>IF(ISBLANK(Regressions!D37), " ", Regressions!D37)</f>
        <v>9006724</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Saudi Arabia</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Saudi Arabia</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Saudi Arabia</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Saudi Arabia</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Saudi Arabia</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Saudi Arabia</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Saudi Arabia</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Saudi Arabia</v>
      </c>
      <c r="B35" s="321">
        <f>IF(ISBLANK(Regressions!B45), " ", Regressions!B45)</f>
        <v>2000</v>
      </c>
      <c r="C35" s="326" t="str">
        <f>IF(ISBLANK(Regressions!C45), " ", Regressions!C45)</f>
        <v>Urban</v>
      </c>
      <c r="D35" s="322">
        <f>IF(ISBLANK(Regressions!D45), " ", Regressions!D45)</f>
        <v>5729201.7641445156</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Saudi Arabia</v>
      </c>
      <c r="B36" s="321">
        <f>IF(ISBLANK(Regressions!B46), " ", Regressions!B46)</f>
        <v>2001</v>
      </c>
      <c r="C36" s="326" t="str">
        <f>IF(ISBLANK(Regressions!C46), " ", Regressions!C46)</f>
        <v>Urban</v>
      </c>
      <c r="D36" s="322">
        <f>IF(ISBLANK(Regressions!D46), " ", Regressions!D46)</f>
        <v>5827870.5846060943</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Saudi Arabia</v>
      </c>
      <c r="B37" s="321">
        <f>IF(ISBLANK(Regressions!B47), " ", Regressions!B47)</f>
        <v>2002</v>
      </c>
      <c r="C37" s="326" t="str">
        <f>IF(ISBLANK(Regressions!C47), " ", Regressions!C47)</f>
        <v>Urban</v>
      </c>
      <c r="D37" s="322">
        <f>IF(ISBLANK(Regressions!D47), " ", Regressions!D47)</f>
        <v>5946102.5159107968</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Saudi Arabia</v>
      </c>
      <c r="B38" s="321">
        <f>IF(ISBLANK(Regressions!B48), " ", Regressions!B48)</f>
        <v>2003</v>
      </c>
      <c r="C38" s="326" t="str">
        <f>IF(ISBLANK(Regressions!C48), " ", Regressions!C48)</f>
        <v>Urban</v>
      </c>
      <c r="D38" s="322">
        <f>IF(ISBLANK(Regressions!D48), " ", Regressions!D48)</f>
        <v>6077905.8271688838</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Saudi Arabia</v>
      </c>
      <c r="B39" s="321">
        <f>IF(ISBLANK(Regressions!B49), " ", Regressions!B49)</f>
        <v>2004</v>
      </c>
      <c r="C39" s="326" t="str">
        <f>IF(ISBLANK(Regressions!C49), " ", Regressions!C49)</f>
        <v>Urban</v>
      </c>
      <c r="D39" s="322">
        <f>IF(ISBLANK(Regressions!D49), " ", Regressions!D49)</f>
        <v>6217301.9733911138</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Saudi Arabia</v>
      </c>
      <c r="B40" s="321">
        <f>IF(ISBLANK(Regressions!B50), " ", Regressions!B50)</f>
        <v>2005</v>
      </c>
      <c r="C40" s="326" t="str">
        <f>IF(ISBLANK(Regressions!C50), " ", Regressions!C50)</f>
        <v>Urban</v>
      </c>
      <c r="D40" s="322">
        <f>IF(ISBLANK(Regressions!D50), " ", Regressions!D50)</f>
        <v>6372783.0154606625</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Saudi Arabia</v>
      </c>
      <c r="B41" s="321">
        <f>IF(ISBLANK(Regressions!B51), " ", Regressions!B51)</f>
        <v>2006</v>
      </c>
      <c r="C41" s="326" t="str">
        <f>IF(ISBLANK(Regressions!C51), " ", Regressions!C51)</f>
        <v>Urban</v>
      </c>
      <c r="D41" s="322">
        <f>IF(ISBLANK(Regressions!D51), " ", Regressions!D51)</f>
        <v>6543737.6435396578</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Saudi Arabia</v>
      </c>
      <c r="B42" s="321">
        <f>IF(ISBLANK(Regressions!B52), " ", Regressions!B52)</f>
        <v>2007</v>
      </c>
      <c r="C42" s="326" t="str">
        <f>IF(ISBLANK(Regressions!C52), " ", Regressions!C52)</f>
        <v>Urban</v>
      </c>
      <c r="D42" s="322">
        <f>IF(ISBLANK(Regressions!D52), " ", Regressions!D52)</f>
        <v>6670597.7124023438</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Saudi Arabia</v>
      </c>
      <c r="B43" s="321">
        <f>IF(ISBLANK(Regressions!B53), " ", Regressions!B53)</f>
        <v>2008</v>
      </c>
      <c r="C43" s="326" t="str">
        <f>IF(ISBLANK(Regressions!C53), " ", Regressions!C53)</f>
        <v>Urban</v>
      </c>
      <c r="D43" s="322">
        <f>IF(ISBLANK(Regressions!D53), " ", Regressions!D53)</f>
        <v>6761090.9520602413</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Saudi Arabia</v>
      </c>
      <c r="B44" s="321">
        <f>IF(ISBLANK(Regressions!B54), " ", Regressions!B54)</f>
        <v>2009</v>
      </c>
      <c r="C44" s="326" t="str">
        <f>IF(ISBLANK(Regressions!C54), " ", Regressions!C54)</f>
        <v>Urban</v>
      </c>
      <c r="D44" s="322">
        <f>IF(ISBLANK(Regressions!D54), " ", Regressions!D54)</f>
        <v>6892750.0404723361</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Saudi Arabia</v>
      </c>
      <c r="B45" s="321">
        <f>IF(ISBLANK(Regressions!B55), " ", Regressions!B55)</f>
        <v>2010</v>
      </c>
      <c r="C45" s="326" t="str">
        <f>IF(ISBLANK(Regressions!C55), " ", Regressions!C55)</f>
        <v>Urban</v>
      </c>
      <c r="D45" s="322">
        <f>IF(ISBLANK(Regressions!D55), " ", Regressions!D55)</f>
        <v>7028404.7100033564</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Saudi Arabia</v>
      </c>
      <c r="B46" s="321">
        <f>IF(ISBLANK(Regressions!B56), " ", Regressions!B56)</f>
        <v>2011</v>
      </c>
      <c r="C46" s="326" t="str">
        <f>IF(ISBLANK(Regressions!C56), " ", Regressions!C56)</f>
        <v>Urban</v>
      </c>
      <c r="D46" s="322">
        <f>IF(ISBLANK(Regressions!D56), " ", Regressions!D56)</f>
        <v>7102511.3328710943</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Saudi Arabia</v>
      </c>
      <c r="B47" s="321">
        <f>IF(ISBLANK(Regressions!B57), " ", Regressions!B57)</f>
        <v>2012</v>
      </c>
      <c r="C47" s="326" t="str">
        <f>IF(ISBLANK(Regressions!C57), " ", Regressions!C57)</f>
        <v>Urban</v>
      </c>
      <c r="D47" s="322">
        <f>IF(ISBLANK(Regressions!D57), " ", Regressions!D57)</f>
        <v>7181063.3998725889</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Saudi Arabia</v>
      </c>
      <c r="B48" s="321">
        <f>IF(ISBLANK(Regressions!B58), " ", Regressions!B58)</f>
        <v>2013</v>
      </c>
      <c r="C48" s="326" t="str">
        <f>IF(ISBLANK(Regressions!C58), " ", Regressions!C58)</f>
        <v>Urban</v>
      </c>
      <c r="D48" s="322">
        <f>IF(ISBLANK(Regressions!D58), " ", Regressions!D58)</f>
        <v>7238488.8555123899</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Saudi Arabia</v>
      </c>
      <c r="B49" s="321">
        <f>IF(ISBLANK(Regressions!B59), " ", Regressions!B59)</f>
        <v>2014</v>
      </c>
      <c r="C49" s="326" t="str">
        <f>IF(ISBLANK(Regressions!C59), " ", Regressions!C59)</f>
        <v>Urban</v>
      </c>
      <c r="D49" s="322">
        <f>IF(ISBLANK(Regressions!D59), " ", Regressions!D59)</f>
        <v>7278162.0204798887</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Saudi Arabia</v>
      </c>
      <c r="B50" s="321">
        <f>IF(ISBLANK(Regressions!B60), " ", Regressions!B60)</f>
        <v>2015</v>
      </c>
      <c r="C50" s="326" t="str">
        <f>IF(ISBLANK(Regressions!C60), " ", Regressions!C60)</f>
        <v>Urban</v>
      </c>
      <c r="D50" s="322">
        <f>IF(ISBLANK(Regressions!D60), " ", Regressions!D60)</f>
        <v>7424407.2688391116</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Saudi Arabia</v>
      </c>
      <c r="B51" s="321">
        <f>IF(ISBLANK(Regressions!B61), " ", Regressions!B61)</f>
        <v>2016</v>
      </c>
      <c r="C51" s="326" t="str">
        <f>IF(ISBLANK(Regressions!C61), " ", Regressions!C61)</f>
        <v>Urban</v>
      </c>
      <c r="D51" s="322">
        <f>IF(ISBLANK(Regressions!D61), " ", Regressions!D61)</f>
        <v>7494802.5964184571</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Saudi Arabia</v>
      </c>
      <c r="B52" s="321">
        <f>IF(ISBLANK(Regressions!B62), " ", Regressions!B62)</f>
        <v>2017</v>
      </c>
      <c r="C52" s="326" t="str">
        <f>IF(ISBLANK(Regressions!C62), " ", Regressions!C62)</f>
        <v>Urban</v>
      </c>
      <c r="D52" s="322">
        <f>IF(ISBLANK(Regressions!D62), " ", Regressions!D62)</f>
        <v>7524891.3898539729</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Saudi Arabia</v>
      </c>
      <c r="B53" s="321">
        <f>IF(ISBLANK(Regressions!B63), " ", Regressions!B63)</f>
        <v>2018</v>
      </c>
      <c r="C53" s="326" t="str">
        <f>IF(ISBLANK(Regressions!C63), " ", Regressions!C63)</f>
        <v>Urban</v>
      </c>
      <c r="D53" s="322">
        <f>IF(ISBLANK(Regressions!D63), " ", Regressions!D63)</f>
        <v>7542239.1625032043</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Saudi Arabia</v>
      </c>
      <c r="B54" s="321">
        <f>IF(ISBLANK(Regressions!B64), " ", Regressions!B64)</f>
        <v>2019</v>
      </c>
      <c r="C54" s="326" t="str">
        <f>IF(ISBLANK(Regressions!C64), " ", Regressions!C64)</f>
        <v>Urban</v>
      </c>
      <c r="D54" s="322">
        <f>IF(ISBLANK(Regressions!D64), " ", Regressions!D64)</f>
        <v>7550432.698278808</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Saudi Arabia</v>
      </c>
      <c r="B55" s="321">
        <f>IF(ISBLANK(Regressions!B65), " ", Regressions!B65)</f>
        <v>2020</v>
      </c>
      <c r="C55" s="326" t="str">
        <f>IF(ISBLANK(Regressions!C65), " ", Regressions!C65)</f>
        <v>Urban</v>
      </c>
      <c r="D55" s="322">
        <f>IF(ISBLANK(Regressions!D65), " ", Regressions!D65)</f>
        <v>7554300.1487939451</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1" t="str">
        <f>IF(ISBLANK(Regressions!A66), " ", Regressions!A66)</f>
        <v>Saudi Arabia</v>
      </c>
      <c r="B56" s="372">
        <f>IF(ISBLANK(Regressions!B66), " ", Regressions!B66)</f>
        <v>2021</v>
      </c>
      <c r="C56" s="373" t="str">
        <f>IF(ISBLANK(Regressions!C66), " ", Regressions!C66)</f>
        <v>Urban</v>
      </c>
      <c r="D56" s="374">
        <f>IF(ISBLANK(Regressions!D66), " ", Regressions!D66)</f>
        <v>7556709.0295816055</v>
      </c>
      <c r="E56" s="377" t="e">
        <f>IF(ISNUMBER(Regressions!E66),ROUND(Regressions!E66, 1), NA())</f>
        <v>#N/A</v>
      </c>
      <c r="F56" s="375" t="e">
        <f>IF(ISNUMBER(Regressions!F66),ROUND(Regressions!F66, 1), NA())</f>
        <v>#N/A</v>
      </c>
      <c r="G56" s="378" t="e">
        <f>IF(ISNUMBER(Regressions!G66),ROUND(Regressions!G66, 1), NA())</f>
        <v>#N/A</v>
      </c>
      <c r="H56" s="376" t="e">
        <f>IF(ISNUMBER(Regressions!H66),ROUND(Regressions!H66, 1), NA())</f>
        <v>#N/A</v>
      </c>
      <c r="I56" s="379" t="e">
        <f>IF(ISNUMBER(Regressions!I66),ROUND(Regressions!I66, 1), NA())</f>
        <v>#N/A</v>
      </c>
      <c r="J56" s="377" t="e">
        <f>IF(ISNUMBER(Regressions!K66),ROUND(Regressions!K66, 1), NA())</f>
        <v>#N/A</v>
      </c>
      <c r="K56" s="375" t="e">
        <f>IF(ISNUMBER(Regressions!L66),ROUND(Regressions!L66, 1), NA())</f>
        <v>#N/A</v>
      </c>
      <c r="L56" s="380" t="e">
        <f>IF(ISNUMBER(Regressions!M66),ROUND(Regressions!M66, 1), NA())</f>
        <v>#N/A</v>
      </c>
      <c r="M56" s="376" t="e">
        <f>IF(ISNUMBER(Regressions!N66),ROUND(Regressions!N66, 1), NA())</f>
        <v>#N/A</v>
      </c>
      <c r="N56" s="379" t="e">
        <f>IF(ISNUMBER(Regressions!O66),ROUND(Regressions!O66, 1), NA())</f>
        <v>#N/A</v>
      </c>
      <c r="O56" s="377" t="e">
        <f>IF(ISNUMBER(Regressions!Q66),ROUND(Regressions!Q66, 1), NA())</f>
        <v>#N/A</v>
      </c>
      <c r="P56" s="375" t="e">
        <f>IF(ISNUMBER(Regressions!R66),ROUND(Regressions!R66, 1), NA())</f>
        <v>#N/A</v>
      </c>
      <c r="Q56" s="381" t="e">
        <f>IF(ISNUMBER(Regressions!S66),ROUND(Regressions!S66, 1), NA())</f>
        <v>#N/A</v>
      </c>
      <c r="R56" s="376" t="e">
        <f>IF(ISNUMBER(Regressions!T66),ROUND(Regressions!T66, 1), NA())</f>
        <v>#N/A</v>
      </c>
      <c r="S56" s="379" t="e">
        <f>IF(ISNUMBER(Regressions!U66),ROUND(Regressions!U66, 1), NA())</f>
        <v>#N/A</v>
      </c>
      <c r="T56" s="370"/>
      <c r="U56" s="370"/>
      <c r="V56" s="370"/>
      <c r="W56" s="370"/>
      <c r="X56" s="370"/>
      <c r="Y56" s="370"/>
      <c r="Z56" s="370"/>
      <c r="AA56" s="370"/>
      <c r="AB56" s="370"/>
      <c r="AC56" s="370"/>
    </row>
    <row xmlns:x14ac="http://schemas.microsoft.com/office/spreadsheetml/2009/9/ac" r="57" x14ac:dyDescent="0.2">
      <c r="A57" s="320" t="str">
        <f>IF(ISBLANK(Regressions!A67), " ", Regressions!A67)</f>
        <v>Saudi Arabia</v>
      </c>
      <c r="B57" s="321">
        <f>IF(ISBLANK(Regressions!B67), " ", Regressions!B67)</f>
        <v>2022</v>
      </c>
      <c r="C57" s="326" t="str">
        <f>IF(ISBLANK(Regressions!C67), " ", Regressions!C67)</f>
        <v>Urban</v>
      </c>
      <c r="D57" s="322">
        <f>IF(ISBLANK(Regressions!D67), " ", Regressions!D67)</f>
        <v>7583841.6589123541</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Saudi Arabia</v>
      </c>
      <c r="B58" s="328">
        <f>IF(ISBLANK(Regressions!B68), " ", Regressions!B68)</f>
        <v>2023</v>
      </c>
      <c r="C58" s="329" t="str">
        <f>IF(ISBLANK(Regressions!C68), " ", Regressions!C68)</f>
        <v>Urban</v>
      </c>
      <c r="D58" s="330">
        <f>IF(ISBLANK(Regressions!D68), " ", Regressions!D68)</f>
        <v>7651211.7631365974</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Saudi Arabia</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Saudi Arabia</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Saudi Arabia</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Saudi Arabia</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Saudi Arabia</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Saudi Arabia</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Saudi Arabia</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Saudi Arabia</v>
      </c>
      <c r="B66" s="321">
        <f>IF(ISBLANK(Regressions!B76), " ", Regressions!B76)</f>
        <v>2000</v>
      </c>
      <c r="C66" s="326" t="str">
        <f>IF(ISBLANK(Regressions!C76), " ", Regressions!C76)</f>
        <v>Rural</v>
      </c>
      <c r="D66" s="322">
        <f>IF(ISBLANK(Regressions!D76), " ", Regressions!D76)</f>
        <v>1445933.2358554839</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Saudi Arabia</v>
      </c>
      <c r="B67" s="321">
        <f>IF(ISBLANK(Regressions!B77), " ", Regressions!B77)</f>
        <v>2001</v>
      </c>
      <c r="C67" s="326" t="str">
        <f>IF(ISBLANK(Regressions!C77), " ", Regressions!C77)</f>
        <v>Rural</v>
      </c>
      <c r="D67" s="322">
        <f>IF(ISBLANK(Regressions!D77), " ", Regressions!D77)</f>
        <v>1449962.4153939059</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Saudi Arabia</v>
      </c>
      <c r="B68" s="321">
        <f>IF(ISBLANK(Regressions!B78), " ", Regressions!B78)</f>
        <v>2002</v>
      </c>
      <c r="C68" s="326" t="str">
        <f>IF(ISBLANK(Regressions!C78), " ", Regressions!C78)</f>
        <v>Rural</v>
      </c>
      <c r="D68" s="322">
        <f>IF(ISBLANK(Regressions!D78), " ", Regressions!D78)</f>
        <v>1458388.4840892029</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Saudi Arabia</v>
      </c>
      <c r="B69" s="321">
        <f>IF(ISBLANK(Regressions!B79), " ", Regressions!B79)</f>
        <v>2003</v>
      </c>
      <c r="C69" s="326" t="str">
        <f>IF(ISBLANK(Regressions!C79), " ", Regressions!C79)</f>
        <v>Rural</v>
      </c>
      <c r="D69" s="322">
        <f>IF(ISBLANK(Regressions!D79), " ", Regressions!D79)</f>
        <v>1469475.172831116</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Saudi Arabia</v>
      </c>
      <c r="B70" s="321">
        <f>IF(ISBLANK(Regressions!B80), " ", Regressions!B80)</f>
        <v>2004</v>
      </c>
      <c r="C70" s="326" t="str">
        <f>IF(ISBLANK(Regressions!C80), " ", Regressions!C80)</f>
        <v>Rural</v>
      </c>
      <c r="D70" s="322">
        <f>IF(ISBLANK(Regressions!D80), " ", Regressions!D80)</f>
        <v>1481762.0266088869</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Saudi Arabia</v>
      </c>
      <c r="B71" s="321">
        <f>IF(ISBLANK(Regressions!B81), " ", Regressions!B81)</f>
        <v>2005</v>
      </c>
      <c r="C71" s="326" t="str">
        <f>IF(ISBLANK(Regressions!C81), " ", Regressions!C81)</f>
        <v>Rural</v>
      </c>
      <c r="D71" s="322">
        <f>IF(ISBLANK(Regressions!D81), " ", Regressions!D81)</f>
        <v>1496890.984539337</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Saudi Arabia</v>
      </c>
      <c r="B72" s="321">
        <f>IF(ISBLANK(Regressions!B82), " ", Regressions!B82)</f>
        <v>2006</v>
      </c>
      <c r="C72" s="326" t="str">
        <f>IF(ISBLANK(Regressions!C82), " ", Regressions!C82)</f>
        <v>Rural</v>
      </c>
      <c r="D72" s="322">
        <f>IF(ISBLANK(Regressions!D82), " ", Regressions!D82)</f>
        <v>1514655.356460342</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Saudi Arabia</v>
      </c>
      <c r="B73" s="321">
        <f>IF(ISBLANK(Regressions!B83), " ", Regressions!B83)</f>
        <v>2007</v>
      </c>
      <c r="C73" s="326" t="str">
        <f>IF(ISBLANK(Regressions!C83), " ", Regressions!C83)</f>
        <v>Rural</v>
      </c>
      <c r="D73" s="322">
        <f>IF(ISBLANK(Regressions!D83), " ", Regressions!D83)</f>
        <v>1521522.287597656</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Saudi Arabia</v>
      </c>
      <c r="B74" s="321">
        <f>IF(ISBLANK(Regressions!B84), " ", Regressions!B84)</f>
        <v>2008</v>
      </c>
      <c r="C74" s="326" t="str">
        <f>IF(ISBLANK(Regressions!C84), " ", Regressions!C84)</f>
        <v>Rural</v>
      </c>
      <c r="D74" s="322">
        <f>IF(ISBLANK(Regressions!D84), " ", Regressions!D84)</f>
        <v>1519587.047939758</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Saudi Arabia</v>
      </c>
      <c r="B75" s="321">
        <f>IF(ISBLANK(Regressions!B85), " ", Regressions!B85)</f>
        <v>2009</v>
      </c>
      <c r="C75" s="326" t="str">
        <f>IF(ISBLANK(Regressions!C85), " ", Regressions!C85)</f>
        <v>Rural</v>
      </c>
      <c r="D75" s="322">
        <f>IF(ISBLANK(Regressions!D85), " ", Regressions!D85)</f>
        <v>1526698.9595276639</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Saudi Arabia</v>
      </c>
      <c r="B76" s="321">
        <f>IF(ISBLANK(Regressions!B86), " ", Regressions!B86)</f>
        <v>2010</v>
      </c>
      <c r="C76" s="326" t="str">
        <f>IF(ISBLANK(Regressions!C86), " ", Regressions!C86)</f>
        <v>Rural</v>
      </c>
      <c r="D76" s="322">
        <f>IF(ISBLANK(Regressions!D86), " ", Regressions!D86)</f>
        <v>1534049.2899966431</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Saudi Arabia</v>
      </c>
      <c r="B77" s="321">
        <f>IF(ISBLANK(Regressions!B87), " ", Regressions!B87)</f>
        <v>2011</v>
      </c>
      <c r="C77" s="326" t="str">
        <f>IF(ISBLANK(Regressions!C87), " ", Regressions!C87)</f>
        <v>Rural</v>
      </c>
      <c r="D77" s="322">
        <f>IF(ISBLANK(Regressions!D87), " ", Regressions!D87)</f>
        <v>1527304.6671289059</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Saudi Arabia</v>
      </c>
      <c r="B78" s="321">
        <f>IF(ISBLANK(Regressions!B88), " ", Regressions!B88)</f>
        <v>2012</v>
      </c>
      <c r="C78" s="326" t="str">
        <f>IF(ISBLANK(Regressions!C88), " ", Regressions!C88)</f>
        <v>Rural</v>
      </c>
      <c r="D78" s="322">
        <f>IF(ISBLANK(Regressions!D88), " ", Regressions!D88)</f>
        <v>1521146.6001274111</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Saudi Arabia</v>
      </c>
      <c r="B79" s="321">
        <f>IF(ISBLANK(Regressions!B89), " ", Regressions!B89)</f>
        <v>2013</v>
      </c>
      <c r="C79" s="326" t="str">
        <f>IF(ISBLANK(Regressions!C89), " ", Regressions!C89)</f>
        <v>Rural</v>
      </c>
      <c r="D79" s="322">
        <f>IF(ISBLANK(Regressions!D89), " ", Regressions!D89)</f>
        <v>1509987.1444876101</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Saudi Arabia</v>
      </c>
      <c r="B80" s="321">
        <f>IF(ISBLANK(Regressions!B90), " ", Regressions!B90)</f>
        <v>2014</v>
      </c>
      <c r="C80" s="326" t="str">
        <f>IF(ISBLANK(Regressions!C90), " ", Regressions!C90)</f>
        <v>Rural</v>
      </c>
      <c r="D80" s="322">
        <f>IF(ISBLANK(Regressions!D90), " ", Regressions!D90)</f>
        <v>1494935.9795201111</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Saudi Arabia</v>
      </c>
      <c r="B81" s="321">
        <f>IF(ISBLANK(Regressions!B91), " ", Regressions!B91)</f>
        <v>2015</v>
      </c>
      <c r="C81" s="326" t="str">
        <f>IF(ISBLANK(Regressions!C91), " ", Regressions!C91)</f>
        <v>Rural</v>
      </c>
      <c r="D81" s="322">
        <f>IF(ISBLANK(Regressions!D91), " ", Regressions!D91)</f>
        <v>1501304.7311608889</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Saudi Arabia</v>
      </c>
      <c r="B82" s="321">
        <f>IF(ISBLANK(Regressions!B92), " ", Regressions!B92)</f>
        <v>2016</v>
      </c>
      <c r="C82" s="326" t="str">
        <f>IF(ISBLANK(Regressions!C92), " ", Regressions!C92)</f>
        <v>Rural</v>
      </c>
      <c r="D82" s="322">
        <f>IF(ISBLANK(Regressions!D92), " ", Regressions!D92)</f>
        <v>1491663.4035815429</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Saudi Arabia</v>
      </c>
      <c r="B83" s="321">
        <f>IF(ISBLANK(Regressions!B93), " ", Regressions!B93)</f>
        <v>2017</v>
      </c>
      <c r="C83" s="326" t="str">
        <f>IF(ISBLANK(Regressions!C93), " ", Regressions!C93)</f>
        <v>Rural</v>
      </c>
      <c r="D83" s="322">
        <f>IF(ISBLANK(Regressions!D93), " ", Regressions!D93)</f>
        <v>1473806.6101460271</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Saudi Arabia</v>
      </c>
      <c r="B84" s="321">
        <f>IF(ISBLANK(Regressions!B94), " ", Regressions!B94)</f>
        <v>2018</v>
      </c>
      <c r="C84" s="326" t="str">
        <f>IF(ISBLANK(Regressions!C94), " ", Regressions!C94)</f>
        <v>Rural</v>
      </c>
      <c r="D84" s="322">
        <f>IF(ISBLANK(Regressions!D94), " ", Regressions!D94)</f>
        <v>1453322.8374967959</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Saudi Arabia</v>
      </c>
      <c r="B85" s="321">
        <f>IF(ISBLANK(Regressions!B95), " ", Regressions!B95)</f>
        <v>2019</v>
      </c>
      <c r="C85" s="326" t="str">
        <f>IF(ISBLANK(Regressions!C95), " ", Regressions!C95)</f>
        <v>Rural</v>
      </c>
      <c r="D85" s="322">
        <f>IF(ISBLANK(Regressions!D95), " ", Regressions!D95)</f>
        <v>1431227.301721191</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Saudi Arabia</v>
      </c>
      <c r="B86" s="321">
        <f>IF(ISBLANK(Regressions!B96), " ", Regressions!B96)</f>
        <v>2020</v>
      </c>
      <c r="C86" s="326" t="str">
        <f>IF(ISBLANK(Regressions!C96), " ", Regressions!C96)</f>
        <v>Rural</v>
      </c>
      <c r="D86" s="322">
        <f>IF(ISBLANK(Regressions!D96), " ", Regressions!D96)</f>
        <v>1408291.8512060549</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1" t="str">
        <f>IF(ISBLANK(Regressions!A97), " ", Regressions!A97)</f>
        <v>Saudi Arabia</v>
      </c>
      <c r="B87" s="372">
        <f>IF(ISBLANK(Regressions!B97), " ", Regressions!B97)</f>
        <v>2021</v>
      </c>
      <c r="C87" s="373" t="str">
        <f>IF(ISBLANK(Regressions!C97), " ", Regressions!C97)</f>
        <v>Rural</v>
      </c>
      <c r="D87" s="374">
        <f>IF(ISBLANK(Regressions!D97), " ", Regressions!D97)</f>
        <v>1385294.9704183959</v>
      </c>
      <c r="E87" s="377" t="e">
        <f>IF(ISNUMBER(Regressions!E97),ROUND(Regressions!E97, 1), NA())</f>
        <v>#N/A</v>
      </c>
      <c r="F87" s="375" t="e">
        <f>IF(ISNUMBER(Regressions!F97),ROUND(Regressions!F97, 1), NA())</f>
        <v>#N/A</v>
      </c>
      <c r="G87" s="378" t="e">
        <f>IF(ISNUMBER(Regressions!G97),ROUND(Regressions!G97, 1), NA())</f>
        <v>#N/A</v>
      </c>
      <c r="H87" s="376" t="e">
        <f>IF(ISNUMBER(Regressions!H97),ROUND(Regressions!H97, 1), NA())</f>
        <v>#N/A</v>
      </c>
      <c r="I87" s="379" t="e">
        <f>IF(ISNUMBER(Regressions!I97),ROUND(Regressions!I97, 1), NA())</f>
        <v>#N/A</v>
      </c>
      <c r="J87" s="377" t="e">
        <f>IF(ISNUMBER(Regressions!K97),ROUND(Regressions!K97, 1), NA())</f>
        <v>#N/A</v>
      </c>
      <c r="K87" s="375" t="e">
        <f>IF(ISNUMBER(Regressions!L97),ROUND(Regressions!L97, 1), NA())</f>
        <v>#N/A</v>
      </c>
      <c r="L87" s="380" t="e">
        <f>IF(ISNUMBER(Regressions!M97),ROUND(Regressions!M97, 1), NA())</f>
        <v>#N/A</v>
      </c>
      <c r="M87" s="376" t="e">
        <f>IF(ISNUMBER(Regressions!N97),ROUND(Regressions!N97, 1), NA())</f>
        <v>#N/A</v>
      </c>
      <c r="N87" s="379" t="e">
        <f>IF(ISNUMBER(Regressions!O97),ROUND(Regressions!O97, 1), NA())</f>
        <v>#N/A</v>
      </c>
      <c r="O87" s="377" t="e">
        <f>IF(ISNUMBER(Regressions!Q97),ROUND(Regressions!Q97, 1), NA())</f>
        <v>#N/A</v>
      </c>
      <c r="P87" s="375" t="e">
        <f>IF(ISNUMBER(Regressions!R97),ROUND(Regressions!R97, 1), NA())</f>
        <v>#N/A</v>
      </c>
      <c r="Q87" s="381" t="e">
        <f>IF(ISNUMBER(Regressions!S97),ROUND(Regressions!S97, 1), NA())</f>
        <v>#N/A</v>
      </c>
      <c r="R87" s="376" t="e">
        <f>IF(ISNUMBER(Regressions!T97),ROUND(Regressions!T97, 1), NA())</f>
        <v>#N/A</v>
      </c>
      <c r="S87" s="379" t="e">
        <f>IF(ISNUMBER(Regressions!U97),ROUND(Regressions!U97, 1), NA())</f>
        <v>#N/A</v>
      </c>
      <c r="T87" s="370"/>
      <c r="U87" s="370"/>
      <c r="V87" s="370"/>
      <c r="W87" s="370"/>
      <c r="X87" s="370"/>
      <c r="Y87" s="370"/>
      <c r="Z87" s="370"/>
      <c r="AA87" s="370"/>
      <c r="AB87" s="370"/>
      <c r="AC87" s="370"/>
    </row>
    <row xmlns:x14ac="http://schemas.microsoft.com/office/spreadsheetml/2009/9/ac" r="88" x14ac:dyDescent="0.2">
      <c r="A88" s="320" t="str">
        <f>IF(ISBLANK(Regressions!A98), " ", Regressions!A98)</f>
        <v>Saudi Arabia</v>
      </c>
      <c r="B88" s="321">
        <f>IF(ISBLANK(Regressions!B98), " ", Regressions!B98)</f>
        <v>2022</v>
      </c>
      <c r="C88" s="326" t="str">
        <f>IF(ISBLANK(Regressions!C98), " ", Regressions!C98)</f>
        <v>Rural</v>
      </c>
      <c r="D88" s="322">
        <f>IF(ISBLANK(Regressions!D98), " ", Regressions!D98)</f>
        <v>1366862.3410876461</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Saudi Arabia</v>
      </c>
      <c r="B89" s="328">
        <f>IF(ISBLANK(Regressions!B99), " ", Regressions!B99)</f>
        <v>2023</v>
      </c>
      <c r="C89" s="329" t="str">
        <f>IF(ISBLANK(Regressions!C99), " ", Regressions!C99)</f>
        <v>Rural</v>
      </c>
      <c r="D89" s="330">
        <f>IF(ISBLANK(Regressions!D99), " ", Regressions!D99)</f>
        <v>1355512.2368634031</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Saudi Arabia</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Saudi Arabia</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Saudi Arabia</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Saudi Arabia</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Saudi Arabia</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Saudi Arabia</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Saudi Arabia</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Saudi Arabia</v>
      </c>
      <c r="B97" s="321">
        <f>IF(ISBLANK(Regressions!B107), " ", Regressions!B107)</f>
        <v>2000</v>
      </c>
      <c r="C97" s="326" t="str">
        <f>IF(ISBLANK(Regressions!C107), " ", Regressions!C107)</f>
        <v>Pre-primary</v>
      </c>
      <c r="D97" s="322">
        <f>IF(ISBLANK(Regressions!D107), " ", Regressions!D107)</f>
        <v>1670123</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Saudi Arabia</v>
      </c>
      <c r="B98" s="321">
        <f>IF(ISBLANK(Regressions!B108), " ", Regressions!B108)</f>
        <v>2001</v>
      </c>
      <c r="C98" s="326" t="str">
        <f>IF(ISBLANK(Regressions!C108), " ", Regressions!C108)</f>
        <v>Pre-primary</v>
      </c>
      <c r="D98" s="322">
        <f>IF(ISBLANK(Regressions!D108), " ", Regressions!D108)</f>
        <v>1692321</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Saudi Arabia</v>
      </c>
      <c r="B99" s="321">
        <f>IF(ISBLANK(Regressions!B109), " ", Regressions!B109)</f>
        <v>2002</v>
      </c>
      <c r="C99" s="326" t="str">
        <f>IF(ISBLANK(Regressions!C109), " ", Regressions!C109)</f>
        <v>Pre-primary</v>
      </c>
      <c r="D99" s="322">
        <f>IF(ISBLANK(Regressions!D109), " ", Regressions!D109)</f>
        <v>1715006</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Saudi Arabia</v>
      </c>
      <c r="B100" s="321">
        <f>IF(ISBLANK(Regressions!B110), " ", Regressions!B110)</f>
        <v>2003</v>
      </c>
      <c r="C100" s="326" t="str">
        <f>IF(ISBLANK(Regressions!C110), " ", Regressions!C110)</f>
        <v>Pre-primary</v>
      </c>
      <c r="D100" s="322">
        <f>IF(ISBLANK(Regressions!D110), " ", Regressions!D110)</f>
        <v>1729792</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Saudi Arabia</v>
      </c>
      <c r="B101" s="321">
        <f>IF(ISBLANK(Regressions!B111), " ", Regressions!B111)</f>
        <v>2004</v>
      </c>
      <c r="C101" s="326" t="str">
        <f>IF(ISBLANK(Regressions!C111), " ", Regressions!C111)</f>
        <v>Pre-primary</v>
      </c>
      <c r="D101" s="322">
        <f>IF(ISBLANK(Regressions!D111), " ", Regressions!D111)</f>
        <v>1731572</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Saudi Arabia</v>
      </c>
      <c r="B102" s="321">
        <f>IF(ISBLANK(Regressions!B112), " ", Regressions!B112)</f>
        <v>2005</v>
      </c>
      <c r="C102" s="326" t="str">
        <f>IF(ISBLANK(Regressions!C112), " ", Regressions!C112)</f>
        <v>Pre-primary</v>
      </c>
      <c r="D102" s="322">
        <f>IF(ISBLANK(Regressions!D112), " ", Regressions!D112)</f>
        <v>1722363</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Saudi Arabia</v>
      </c>
      <c r="B103" s="321">
        <f>IF(ISBLANK(Regressions!B113), " ", Regressions!B113)</f>
        <v>2006</v>
      </c>
      <c r="C103" s="326" t="str">
        <f>IF(ISBLANK(Regressions!C113), " ", Regressions!C113)</f>
        <v>Pre-primary</v>
      </c>
      <c r="D103" s="322">
        <f>IF(ISBLANK(Regressions!D113), " ", Regressions!D113)</f>
        <v>1709065</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Saudi Arabia</v>
      </c>
      <c r="B104" s="321">
        <f>IF(ISBLANK(Regressions!B114), " ", Regressions!B114)</f>
        <v>2007</v>
      </c>
      <c r="C104" s="326" t="str">
        <f>IF(ISBLANK(Regressions!C114), " ", Regressions!C114)</f>
        <v>Pre-primary</v>
      </c>
      <c r="D104" s="322">
        <f>IF(ISBLANK(Regressions!D114), " ", Regressions!D114)</f>
        <v>1695359</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Saudi Arabia</v>
      </c>
      <c r="B105" s="321">
        <f>IF(ISBLANK(Regressions!B115), " ", Regressions!B115)</f>
        <v>2008</v>
      </c>
      <c r="C105" s="326" t="str">
        <f>IF(ISBLANK(Regressions!C115), " ", Regressions!C115)</f>
        <v>Pre-primary</v>
      </c>
      <c r="D105" s="322">
        <f>IF(ISBLANK(Regressions!D115), " ", Regressions!D115)</f>
        <v>1678687</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Saudi Arabia</v>
      </c>
      <c r="B106" s="321">
        <f>IF(ISBLANK(Regressions!B116), " ", Regressions!B116)</f>
        <v>2009</v>
      </c>
      <c r="C106" s="326" t="str">
        <f>IF(ISBLANK(Regressions!C116), " ", Regressions!C116)</f>
        <v>Pre-primary</v>
      </c>
      <c r="D106" s="322">
        <f>IF(ISBLANK(Regressions!D116), " ", Regressions!D116)</f>
        <v>1660996</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Saudi Arabia</v>
      </c>
      <c r="B107" s="321">
        <f>IF(ISBLANK(Regressions!B117), " ", Regressions!B117)</f>
        <v>2010</v>
      </c>
      <c r="C107" s="326" t="str">
        <f>IF(ISBLANK(Regressions!C117), " ", Regressions!C117)</f>
        <v>Pre-primary</v>
      </c>
      <c r="D107" s="322">
        <f>IF(ISBLANK(Regressions!D117), " ", Regressions!D117)</f>
        <v>1674162</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Saudi Arabia</v>
      </c>
      <c r="B108" s="321">
        <f>IF(ISBLANK(Regressions!B118), " ", Regressions!B118)</f>
        <v>2011</v>
      </c>
      <c r="C108" s="326" t="str">
        <f>IF(ISBLANK(Regressions!C118), " ", Regressions!C118)</f>
        <v>Pre-primary</v>
      </c>
      <c r="D108" s="322">
        <f>IF(ISBLANK(Regressions!D118), " ", Regressions!D118)</f>
        <v>1719892</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Saudi Arabia</v>
      </c>
      <c r="B109" s="321">
        <f>IF(ISBLANK(Regressions!B119), " ", Regressions!B119)</f>
        <v>2012</v>
      </c>
      <c r="C109" s="326" t="str">
        <f>IF(ISBLANK(Regressions!C119), " ", Regressions!C119)</f>
        <v>Pre-primary</v>
      </c>
      <c r="D109" s="322">
        <f>IF(ISBLANK(Regressions!D119), " ", Regressions!D119)</f>
        <v>1782158</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Saudi Arabia</v>
      </c>
      <c r="B110" s="321">
        <f>IF(ISBLANK(Regressions!B120), " ", Regressions!B120)</f>
        <v>2013</v>
      </c>
      <c r="C110" s="326" t="str">
        <f>IF(ISBLANK(Regressions!C120), " ", Regressions!C120)</f>
        <v>Pre-primary</v>
      </c>
      <c r="D110" s="322">
        <f>IF(ISBLANK(Regressions!D120), " ", Regressions!D120)</f>
        <v>1831647</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Saudi Arabia</v>
      </c>
      <c r="B111" s="321">
        <f>IF(ISBLANK(Regressions!B121), " ", Regressions!B121)</f>
        <v>2014</v>
      </c>
      <c r="C111" s="326" t="str">
        <f>IF(ISBLANK(Regressions!C121), " ", Regressions!C121)</f>
        <v>Pre-primary</v>
      </c>
      <c r="D111" s="322">
        <f>IF(ISBLANK(Regressions!D121), " ", Regressions!D121)</f>
        <v>1866037</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Saudi Arabia</v>
      </c>
      <c r="B112" s="321">
        <f>IF(ISBLANK(Regressions!B122), " ", Regressions!B122)</f>
        <v>2015</v>
      </c>
      <c r="C112" s="326" t="str">
        <f>IF(ISBLANK(Regressions!C122), " ", Regressions!C122)</f>
        <v>Pre-primary</v>
      </c>
      <c r="D112" s="322">
        <f>IF(ISBLANK(Regressions!D122), " ", Regressions!D122)</f>
        <v>1899741</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Saudi Arabia</v>
      </c>
      <c r="B113" s="321">
        <f>IF(ISBLANK(Regressions!B123), " ", Regressions!B123)</f>
        <v>2016</v>
      </c>
      <c r="C113" s="326" t="str">
        <f>IF(ISBLANK(Regressions!C123), " ", Regressions!C123)</f>
        <v>Pre-primary</v>
      </c>
      <c r="D113" s="322">
        <f>IF(ISBLANK(Regressions!D123), " ", Regressions!D123)</f>
        <v>1924734</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Saudi Arabia</v>
      </c>
      <c r="B114" s="321">
        <f>IF(ISBLANK(Regressions!B124), " ", Regressions!B124)</f>
        <v>2017</v>
      </c>
      <c r="C114" s="326" t="str">
        <f>IF(ISBLANK(Regressions!C124), " ", Regressions!C124)</f>
        <v>Pre-primary</v>
      </c>
      <c r="D114" s="322">
        <f>IF(ISBLANK(Regressions!D124), " ", Regressions!D124)</f>
        <v>1936966</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Saudi Arabia</v>
      </c>
      <c r="B115" s="321">
        <f>IF(ISBLANK(Regressions!B125), " ", Regressions!B125)</f>
        <v>2018</v>
      </c>
      <c r="C115" s="326" t="str">
        <f>IF(ISBLANK(Regressions!C125), " ", Regressions!C125)</f>
        <v>Pre-primary</v>
      </c>
      <c r="D115" s="322">
        <f>IF(ISBLANK(Regressions!D125), " ", Regressions!D125)</f>
        <v>1933830</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Saudi Arabia</v>
      </c>
      <c r="B116" s="321">
        <f>IF(ISBLANK(Regressions!B126), " ", Regressions!B126)</f>
        <v>2019</v>
      </c>
      <c r="C116" s="326" t="str">
        <f>IF(ISBLANK(Regressions!C126), " ", Regressions!C126)</f>
        <v>Pre-primary</v>
      </c>
      <c r="D116" s="322">
        <f>IF(ISBLANK(Regressions!D126), " ", Regressions!D126)</f>
        <v>1919928</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Saudi Arabia</v>
      </c>
      <c r="B117" s="321">
        <f>IF(ISBLANK(Regressions!B127), " ", Regressions!B127)</f>
        <v>2020</v>
      </c>
      <c r="C117" s="326" t="str">
        <f>IF(ISBLANK(Regressions!C127), " ", Regressions!C127)</f>
        <v>Pre-primary</v>
      </c>
      <c r="D117" s="322">
        <f>IF(ISBLANK(Regressions!D127), " ", Regressions!D127)</f>
        <v>1900861</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1" t="str">
        <f>IF(ISBLANK(Regressions!A128), " ", Regressions!A128)</f>
        <v>Saudi Arabia</v>
      </c>
      <c r="B118" s="372">
        <f>IF(ISBLANK(Regressions!B128), " ", Regressions!B128)</f>
        <v>2021</v>
      </c>
      <c r="C118" s="373" t="str">
        <f>IF(ISBLANK(Regressions!C128), " ", Regressions!C128)</f>
        <v>Pre-primary</v>
      </c>
      <c r="D118" s="374">
        <f>IF(ISBLANK(Regressions!D128), " ", Regressions!D128)</f>
        <v>1880273</v>
      </c>
      <c r="E118" s="377" t="e">
        <f>IF(ISNUMBER(Regressions!E128),ROUND(Regressions!E128, 1), NA())</f>
        <v>#N/A</v>
      </c>
      <c r="F118" s="375" t="e">
        <f>IF(ISNUMBER(Regressions!F128),ROUND(Regressions!F128, 1), NA())</f>
        <v>#N/A</v>
      </c>
      <c r="G118" s="378" t="e">
        <f>IF(ISNUMBER(Regressions!G128),ROUND(Regressions!G128, 1), NA())</f>
        <v>#N/A</v>
      </c>
      <c r="H118" s="376" t="e">
        <f>IF(ISNUMBER(Regressions!H128),ROUND(Regressions!H128, 1), NA())</f>
        <v>#N/A</v>
      </c>
      <c r="I118" s="379" t="e">
        <f>IF(ISNUMBER(Regressions!I128),ROUND(Regressions!I128, 1), NA())</f>
        <v>#N/A</v>
      </c>
      <c r="J118" s="377" t="e">
        <f>IF(ISNUMBER(Regressions!K128),ROUND(Regressions!K128, 1), NA())</f>
        <v>#N/A</v>
      </c>
      <c r="K118" s="375" t="e">
        <f>IF(ISNUMBER(Regressions!L128),ROUND(Regressions!L128, 1), NA())</f>
        <v>#N/A</v>
      </c>
      <c r="L118" s="380" t="e">
        <f>IF(ISNUMBER(Regressions!M128),ROUND(Regressions!M128, 1), NA())</f>
        <v>#N/A</v>
      </c>
      <c r="M118" s="376" t="e">
        <f>IF(ISNUMBER(Regressions!N128),ROUND(Regressions!N128, 1), NA())</f>
        <v>#N/A</v>
      </c>
      <c r="N118" s="379" t="e">
        <f>IF(ISNUMBER(Regressions!O128),ROUND(Regressions!O128, 1), NA())</f>
        <v>#N/A</v>
      </c>
      <c r="O118" s="377" t="e">
        <f>IF(ISNUMBER(Regressions!Q128),ROUND(Regressions!Q128, 1), NA())</f>
        <v>#N/A</v>
      </c>
      <c r="P118" s="375" t="e">
        <f>IF(ISNUMBER(Regressions!R128),ROUND(Regressions!R128, 1), NA())</f>
        <v>#N/A</v>
      </c>
      <c r="Q118" s="381" t="e">
        <f>IF(ISNUMBER(Regressions!S128),ROUND(Regressions!S128, 1), NA())</f>
        <v>#N/A</v>
      </c>
      <c r="R118" s="376" t="e">
        <f>IF(ISNUMBER(Regressions!T128),ROUND(Regressions!T128, 1), NA())</f>
        <v>#N/A</v>
      </c>
      <c r="S118" s="379" t="e">
        <f>IF(ISNUMBER(Regressions!U128),ROUND(Regressions!U128, 1), NA())</f>
        <v>#N/A</v>
      </c>
      <c r="T118" s="370"/>
      <c r="U118" s="370"/>
      <c r="V118" s="370"/>
      <c r="W118" s="370"/>
      <c r="X118" s="370"/>
      <c r="Y118" s="370"/>
      <c r="Z118" s="370"/>
      <c r="AA118" s="370"/>
      <c r="AB118" s="370"/>
      <c r="AC118" s="370"/>
    </row>
    <row xmlns:x14ac="http://schemas.microsoft.com/office/spreadsheetml/2009/9/ac" r="119" x14ac:dyDescent="0.2">
      <c r="A119" s="320" t="str">
        <f>IF(ISBLANK(Regressions!A129), " ", Regressions!A129)</f>
        <v>Saudi Arabia</v>
      </c>
      <c r="B119" s="321">
        <f>IF(ISBLANK(Regressions!B129), " ", Regressions!B129)</f>
        <v>2022</v>
      </c>
      <c r="C119" s="326" t="str">
        <f>IF(ISBLANK(Regressions!C129), " ", Regressions!C129)</f>
        <v>Pre-primary</v>
      </c>
      <c r="D119" s="322">
        <f>IF(ISBLANK(Regressions!D129), " ", Regressions!D129)</f>
        <v>1888973</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Saudi Arabia</v>
      </c>
      <c r="B120" s="328">
        <f>IF(ISBLANK(Regressions!B130), " ", Regressions!B130)</f>
        <v>2023</v>
      </c>
      <c r="C120" s="329" t="str">
        <f>IF(ISBLANK(Regressions!C130), " ", Regressions!C130)</f>
        <v>Pre-primary</v>
      </c>
      <c r="D120" s="330">
        <f>IF(ISBLANK(Regressions!D130), " ", Regressions!D130)</f>
        <v>1944993</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Saudi Arabia</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Saudi Arabia</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Saudi Arabia</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Saudi Arabia</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Saudi Arabia</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Saudi Arabia</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Saudi Arabia</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Saudi Arabia</v>
      </c>
      <c r="B128" s="321">
        <f>IF(ISBLANK(Regressions!B138), " ", Regressions!B138)</f>
        <v>2000</v>
      </c>
      <c r="C128" s="326" t="str">
        <f>IF(ISBLANK(Regressions!C138), " ", Regressions!C138)</f>
        <v>Primary</v>
      </c>
      <c r="D128" s="322">
        <f>IF(ISBLANK(Regressions!D138), " ", Regressions!D138)</f>
        <v>2988190</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Saudi Arabia</v>
      </c>
      <c r="B129" s="321">
        <f>IF(ISBLANK(Regressions!B139), " ", Regressions!B139)</f>
        <v>2001</v>
      </c>
      <c r="C129" s="326" t="str">
        <f>IF(ISBLANK(Regressions!C139), " ", Regressions!C139)</f>
        <v>Primary</v>
      </c>
      <c r="D129" s="322">
        <f>IF(ISBLANK(Regressions!D139), " ", Regressions!D139)</f>
        <v>3059076</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Saudi Arabia</v>
      </c>
      <c r="B130" s="321">
        <f>IF(ISBLANK(Regressions!B140), " ", Regressions!B140)</f>
        <v>2002</v>
      </c>
      <c r="C130" s="326" t="str">
        <f>IF(ISBLANK(Regressions!C140), " ", Regressions!C140)</f>
        <v>Primary</v>
      </c>
      <c r="D130" s="322">
        <f>IF(ISBLANK(Regressions!D140), " ", Regressions!D140)</f>
        <v>3133047</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Saudi Arabia</v>
      </c>
      <c r="B131" s="321">
        <f>IF(ISBLANK(Regressions!B141), " ", Regressions!B141)</f>
        <v>2003</v>
      </c>
      <c r="C131" s="326" t="str">
        <f>IF(ISBLANK(Regressions!C141), " ", Regressions!C141)</f>
        <v>Primary</v>
      </c>
      <c r="D131" s="322">
        <f>IF(ISBLANK(Regressions!D141), " ", Regressions!D141)</f>
        <v>3210976</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Saudi Arabia</v>
      </c>
      <c r="B132" s="321">
        <f>IF(ISBLANK(Regressions!B142), " ", Regressions!B142)</f>
        <v>2004</v>
      </c>
      <c r="C132" s="326" t="str">
        <f>IF(ISBLANK(Regressions!C142), " ", Regressions!C142)</f>
        <v>Primary</v>
      </c>
      <c r="D132" s="322">
        <f>IF(ISBLANK(Regressions!D142), " ", Regressions!D142)</f>
        <v>3286878</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Saudi Arabia</v>
      </c>
      <c r="B133" s="321">
        <f>IF(ISBLANK(Regressions!B143), " ", Regressions!B143)</f>
        <v>2005</v>
      </c>
      <c r="C133" s="326" t="str">
        <f>IF(ISBLANK(Regressions!C143), " ", Regressions!C143)</f>
        <v>Primary</v>
      </c>
      <c r="D133" s="322">
        <f>IF(ISBLANK(Regressions!D143), " ", Regressions!D143)</f>
        <v>3355708</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Saudi Arabia</v>
      </c>
      <c r="B134" s="321">
        <f>IF(ISBLANK(Regressions!B144), " ", Regressions!B144)</f>
        <v>2006</v>
      </c>
      <c r="C134" s="326" t="str">
        <f>IF(ISBLANK(Regressions!C144), " ", Regressions!C144)</f>
        <v>Primary</v>
      </c>
      <c r="D134" s="322">
        <f>IF(ISBLANK(Regressions!D144), " ", Regressions!D144)</f>
        <v>3407562</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Saudi Arabia</v>
      </c>
      <c r="B135" s="321">
        <f>IF(ISBLANK(Regressions!B145), " ", Regressions!B145)</f>
        <v>2007</v>
      </c>
      <c r="C135" s="326" t="str">
        <f>IF(ISBLANK(Regressions!C145), " ", Regressions!C145)</f>
        <v>Primary</v>
      </c>
      <c r="D135" s="322">
        <f>IF(ISBLANK(Regressions!D145), " ", Regressions!D145)</f>
        <v>3431565</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Saudi Arabia</v>
      </c>
      <c r="B136" s="321">
        <f>IF(ISBLANK(Regressions!B146), " ", Regressions!B146)</f>
        <v>2008</v>
      </c>
      <c r="C136" s="326" t="str">
        <f>IF(ISBLANK(Regressions!C146), " ", Regressions!C146)</f>
        <v>Primary</v>
      </c>
      <c r="D136" s="322">
        <f>IF(ISBLANK(Regressions!D146), " ", Regressions!D146)</f>
        <v>3443287</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Saudi Arabia</v>
      </c>
      <c r="B137" s="321">
        <f>IF(ISBLANK(Regressions!B147), " ", Regressions!B147)</f>
        <v>2009</v>
      </c>
      <c r="C137" s="326" t="str">
        <f>IF(ISBLANK(Regressions!C147), " ", Regressions!C147)</f>
        <v>Primary</v>
      </c>
      <c r="D137" s="322">
        <f>IF(ISBLANK(Regressions!D147), " ", Regressions!D147)</f>
        <v>3560000</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Saudi Arabia</v>
      </c>
      <c r="B138" s="321">
        <f>IF(ISBLANK(Regressions!B148), " ", Regressions!B148)</f>
        <v>2010</v>
      </c>
      <c r="C138" s="326" t="str">
        <f>IF(ISBLANK(Regressions!C148), " ", Regressions!C148)</f>
        <v>Primary</v>
      </c>
      <c r="D138" s="322">
        <f>IF(ISBLANK(Regressions!D148), " ", Regressions!D148)</f>
        <v>3620527</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Saudi Arabia</v>
      </c>
      <c r="B139" s="321">
        <f>IF(ISBLANK(Regressions!B149), " ", Regressions!B149)</f>
        <v>2011</v>
      </c>
      <c r="C139" s="326" t="str">
        <f>IF(ISBLANK(Regressions!C149), " ", Regressions!C149)</f>
        <v>Primary</v>
      </c>
      <c r="D139" s="322">
        <f>IF(ISBLANK(Regressions!D149), " ", Regressions!D149)</f>
        <v>3620527</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Saudi Arabia</v>
      </c>
      <c r="B140" s="321">
        <f>IF(ISBLANK(Regressions!B150), " ", Regressions!B150)</f>
        <v>2012</v>
      </c>
      <c r="C140" s="326" t="str">
        <f>IF(ISBLANK(Regressions!C150), " ", Regressions!C150)</f>
        <v>Primary</v>
      </c>
      <c r="D140" s="322">
        <f>IF(ISBLANK(Regressions!D150), " ", Regressions!D150)</f>
        <v>3620527</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Saudi Arabia</v>
      </c>
      <c r="B141" s="321">
        <f>IF(ISBLANK(Regressions!B151), " ", Regressions!B151)</f>
        <v>2013</v>
      </c>
      <c r="C141" s="326" t="str">
        <f>IF(ISBLANK(Regressions!C151), " ", Regressions!C151)</f>
        <v>Primary</v>
      </c>
      <c r="D141" s="322">
        <f>IF(ISBLANK(Regressions!D151), " ", Regressions!D151)</f>
        <v>3620527</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Saudi Arabia</v>
      </c>
      <c r="B142" s="321">
        <f>IF(ISBLANK(Regressions!B152), " ", Regressions!B152)</f>
        <v>2014</v>
      </c>
      <c r="C142" s="326" t="str">
        <f>IF(ISBLANK(Regressions!C152), " ", Regressions!C152)</f>
        <v>Primary</v>
      </c>
      <c r="D142" s="322">
        <f>IF(ISBLANK(Regressions!D152), " ", Regressions!D152)</f>
        <v>3620527</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Saudi Arabia</v>
      </c>
      <c r="B143" s="321">
        <f>IF(ISBLANK(Regressions!B153), " ", Regressions!B153)</f>
        <v>2015</v>
      </c>
      <c r="C143" s="326" t="str">
        <f>IF(ISBLANK(Regressions!C153), " ", Regressions!C153)</f>
        <v>Primary</v>
      </c>
      <c r="D143" s="322">
        <f>IF(ISBLANK(Regressions!D153), " ", Regressions!D153)</f>
        <v>3620527</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Saudi Arabia</v>
      </c>
      <c r="B144" s="321">
        <f>IF(ISBLANK(Regressions!B154), " ", Regressions!B154)</f>
        <v>2016</v>
      </c>
      <c r="C144" s="326" t="str">
        <f>IF(ISBLANK(Regressions!C154), " ", Regressions!C154)</f>
        <v>Primary</v>
      </c>
      <c r="D144" s="322">
        <f>IF(ISBLANK(Regressions!D154), " ", Regressions!D154)</f>
        <v>3620527</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Saudi Arabia</v>
      </c>
      <c r="B145" s="321">
        <f>IF(ISBLANK(Regressions!B155), " ", Regressions!B155)</f>
        <v>2017</v>
      </c>
      <c r="C145" s="326" t="str">
        <f>IF(ISBLANK(Regressions!C155), " ", Regressions!C155)</f>
        <v>Primary</v>
      </c>
      <c r="D145" s="322">
        <f>IF(ISBLANK(Regressions!D155), " ", Regressions!D155)</f>
        <v>3620527</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Saudi Arabia</v>
      </c>
      <c r="B146" s="321">
        <f>IF(ISBLANK(Regressions!B156), " ", Regressions!B156)</f>
        <v>2018</v>
      </c>
      <c r="C146" s="326" t="str">
        <f>IF(ISBLANK(Regressions!C156), " ", Regressions!C156)</f>
        <v>Primary</v>
      </c>
      <c r="D146" s="322">
        <f>IF(ISBLANK(Regressions!D156), " ", Regressions!D156)</f>
        <v>3620527</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Saudi Arabia</v>
      </c>
      <c r="B147" s="321">
        <f>IF(ISBLANK(Regressions!B157), " ", Regressions!B157)</f>
        <v>2019</v>
      </c>
      <c r="C147" s="326" t="str">
        <f>IF(ISBLANK(Regressions!C157), " ", Regressions!C157)</f>
        <v>Primary</v>
      </c>
      <c r="D147" s="322">
        <f>IF(ISBLANK(Regressions!D157), " ", Regressions!D157)</f>
        <v>3620527</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Saudi Arabia</v>
      </c>
      <c r="B148" s="321">
        <f>IF(ISBLANK(Regressions!B158), " ", Regressions!B158)</f>
        <v>2020</v>
      </c>
      <c r="C148" s="326" t="str">
        <f>IF(ISBLANK(Regressions!C158), " ", Regressions!C158)</f>
        <v>Primary</v>
      </c>
      <c r="D148" s="322">
        <f>IF(ISBLANK(Regressions!D158), " ", Regressions!D158)</f>
        <v>3620527</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1" t="str">
        <f>IF(ISBLANK(Regressions!A159), " ", Regressions!A159)</f>
        <v>Saudi Arabia</v>
      </c>
      <c r="B149" s="372">
        <f>IF(ISBLANK(Regressions!B159), " ", Regressions!B159)</f>
        <v>2021</v>
      </c>
      <c r="C149" s="373" t="str">
        <f>IF(ISBLANK(Regressions!C159), " ", Regressions!C159)</f>
        <v>Primary</v>
      </c>
      <c r="D149" s="374">
        <f>IF(ISBLANK(Regressions!D159), " ", Regressions!D159)</f>
        <v>3620527</v>
      </c>
      <c r="E149" s="377">
        <f>IF(ISNUMBER(Regressions!E159),ROUND(Regressions!E159, 1), NA())</f>
        <v>100</v>
      </c>
      <c r="F149" s="375">
        <f>IF(ISNUMBER(Regressions!F159),ROUND(Regressions!F159, 1), NA())</f>
        <v>100</v>
      </c>
      <c r="G149" s="378">
        <f>IF(ISNUMBER(Regressions!G159),ROUND(Regressions!G159, 1), NA())</f>
        <v>100</v>
      </c>
      <c r="H149" s="376">
        <f>IF(ISNUMBER(Regressions!H159),ROUND(Regressions!H159, 1), NA())</f>
        <v>0</v>
      </c>
      <c r="I149" s="379">
        <f>IF(ISNUMBER(Regressions!I159),ROUND(Regressions!I159, 1), NA())</f>
        <v>0</v>
      </c>
      <c r="J149" s="377">
        <f>IF(ISNUMBER(Regressions!K159),ROUND(Regressions!K159, 1), NA())</f>
        <v>100</v>
      </c>
      <c r="K149" s="375">
        <f>IF(ISNUMBER(Regressions!L159),ROUND(Regressions!L159, 1), NA())</f>
        <v>100</v>
      </c>
      <c r="L149" s="380">
        <f>IF(ISNUMBER(Regressions!M159),ROUND(Regressions!M159, 1), NA())</f>
        <v>100</v>
      </c>
      <c r="M149" s="376">
        <f>IF(ISNUMBER(Regressions!N159),ROUND(Regressions!N159, 1), NA())</f>
        <v>0</v>
      </c>
      <c r="N149" s="379">
        <f>IF(ISNUMBER(Regressions!O159),ROUND(Regressions!O159, 1), NA())</f>
        <v>0</v>
      </c>
      <c r="O149" s="377">
        <f>IF(ISNUMBER(Regressions!Q159),ROUND(Regressions!Q159, 1), NA())</f>
        <v>100</v>
      </c>
      <c r="P149" s="375">
        <f>IF(ISNUMBER(Regressions!R159),ROUND(Regressions!R159, 1), NA())</f>
        <v>100</v>
      </c>
      <c r="Q149" s="381">
        <f>IF(ISNUMBER(Regressions!S159),ROUND(Regressions!S159, 1), NA())</f>
        <v>100</v>
      </c>
      <c r="R149" s="376">
        <f>IF(ISNUMBER(Regressions!T159),ROUND(Regressions!T159, 1), NA())</f>
        <v>0</v>
      </c>
      <c r="S149" s="379">
        <f>IF(ISNUMBER(Regressions!U159),ROUND(Regressions!U159, 1), NA())</f>
        <v>0</v>
      </c>
      <c r="T149" s="370"/>
      <c r="U149" s="370"/>
      <c r="V149" s="370"/>
      <c r="W149" s="370"/>
      <c r="X149" s="370"/>
      <c r="Y149" s="370"/>
      <c r="Z149" s="370"/>
      <c r="AA149" s="370"/>
      <c r="AB149" s="370"/>
      <c r="AC149" s="370"/>
    </row>
    <row xmlns:x14ac="http://schemas.microsoft.com/office/spreadsheetml/2009/9/ac" r="150" x14ac:dyDescent="0.2">
      <c r="A150" s="320" t="str">
        <f>IF(ISBLANK(Regressions!A160), " ", Regressions!A160)</f>
        <v>Saudi Arabia</v>
      </c>
      <c r="B150" s="321">
        <f>IF(ISBLANK(Regressions!B160), " ", Regressions!B160)</f>
        <v>2022</v>
      </c>
      <c r="C150" s="326" t="str">
        <f>IF(ISBLANK(Regressions!C160), " ", Regressions!C160)</f>
        <v>Primary</v>
      </c>
      <c r="D150" s="322">
        <f>IF(ISBLANK(Regressions!D160), " ", Regressions!D160)</f>
        <v>3620527</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Saudi Arabia</v>
      </c>
      <c r="B151" s="328">
        <f>IF(ISBLANK(Regressions!B161), " ", Regressions!B161)</f>
        <v>2023</v>
      </c>
      <c r="C151" s="329" t="str">
        <f>IF(ISBLANK(Regressions!C161), " ", Regressions!C161)</f>
        <v>Primary</v>
      </c>
      <c r="D151" s="330">
        <f>IF(ISBLANK(Regressions!D161), " ", Regressions!D161)</f>
        <v>3620527</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Saudi Arabia</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Saudi Arabia</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Saudi Arabia</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Saudi Arabia</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Saudi Arabia</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Saudi Arabia</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Saudi Arabia</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Saudi Arabia</v>
      </c>
      <c r="B159" s="321">
        <f>IF(ISBLANK(Regressions!B169), " ", Regressions!B169)</f>
        <v>2000</v>
      </c>
      <c r="C159" s="326" t="str">
        <f>IF(ISBLANK(Regressions!C169), " ", Regressions!C169)</f>
        <v>Secondary</v>
      </c>
      <c r="D159" s="322">
        <f>IF(ISBLANK(Regressions!D169), " ", Regressions!D169)</f>
        <v>2516822</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Saudi Arabia</v>
      </c>
      <c r="B160" s="321">
        <f>IF(ISBLANK(Regressions!B170), " ", Regressions!B170)</f>
        <v>2001</v>
      </c>
      <c r="C160" s="326" t="str">
        <f>IF(ISBLANK(Regressions!C170), " ", Regressions!C170)</f>
        <v>Secondary</v>
      </c>
      <c r="D160" s="322">
        <f>IF(ISBLANK(Regressions!D170), " ", Regressions!D170)</f>
        <v>2526436</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Saudi Arabia</v>
      </c>
      <c r="B161" s="321">
        <f>IF(ISBLANK(Regressions!B171), " ", Regressions!B171)</f>
        <v>2002</v>
      </c>
      <c r="C161" s="326" t="str">
        <f>IF(ISBLANK(Regressions!C171), " ", Regressions!C171)</f>
        <v>Secondary</v>
      </c>
      <c r="D161" s="322">
        <f>IF(ISBLANK(Regressions!D171), " ", Regressions!D171)</f>
        <v>2556438</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Saudi Arabia</v>
      </c>
      <c r="B162" s="321">
        <f>IF(ISBLANK(Regressions!B172), " ", Regressions!B172)</f>
        <v>2003</v>
      </c>
      <c r="C162" s="326" t="str">
        <f>IF(ISBLANK(Regressions!C172), " ", Regressions!C172)</f>
        <v>Secondary</v>
      </c>
      <c r="D162" s="322">
        <f>IF(ISBLANK(Regressions!D172), " ", Regressions!D172)</f>
        <v>2606613</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Saudi Arabia</v>
      </c>
      <c r="B163" s="321">
        <f>IF(ISBLANK(Regressions!B173), " ", Regressions!B173)</f>
        <v>2004</v>
      </c>
      <c r="C163" s="326" t="str">
        <f>IF(ISBLANK(Regressions!C173), " ", Regressions!C173)</f>
        <v>Secondary</v>
      </c>
      <c r="D163" s="322">
        <f>IF(ISBLANK(Regressions!D173), " ", Regressions!D173)</f>
        <v>2680614</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Saudi Arabia</v>
      </c>
      <c r="B164" s="321">
        <f>IF(ISBLANK(Regressions!B174), " ", Regressions!B174)</f>
        <v>2005</v>
      </c>
      <c r="C164" s="326" t="str">
        <f>IF(ISBLANK(Regressions!C174), " ", Regressions!C174)</f>
        <v>Secondary</v>
      </c>
      <c r="D164" s="322">
        <f>IF(ISBLANK(Regressions!D174), " ", Regressions!D174)</f>
        <v>2791603</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Saudi Arabia</v>
      </c>
      <c r="B165" s="321">
        <f>IF(ISBLANK(Regressions!B175), " ", Regressions!B175)</f>
        <v>2006</v>
      </c>
      <c r="C165" s="326" t="str">
        <f>IF(ISBLANK(Regressions!C175), " ", Regressions!C175)</f>
        <v>Secondary</v>
      </c>
      <c r="D165" s="322">
        <f>IF(ISBLANK(Regressions!D175), " ", Regressions!D175)</f>
        <v>2941766</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Saudi Arabia</v>
      </c>
      <c r="B166" s="321">
        <f>IF(ISBLANK(Regressions!B176), " ", Regressions!B176)</f>
        <v>2007</v>
      </c>
      <c r="C166" s="326" t="str">
        <f>IF(ISBLANK(Regressions!C176), " ", Regressions!C176)</f>
        <v>Secondary</v>
      </c>
      <c r="D166" s="322">
        <f>IF(ISBLANK(Regressions!D176), " ", Regressions!D176)</f>
        <v>3065196</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Saudi Arabia</v>
      </c>
      <c r="B167" s="321">
        <f>IF(ISBLANK(Regressions!B177), " ", Regressions!B177)</f>
        <v>2008</v>
      </c>
      <c r="C167" s="326" t="str">
        <f>IF(ISBLANK(Regressions!C177), " ", Regressions!C177)</f>
        <v>Secondary</v>
      </c>
      <c r="D167" s="322">
        <f>IF(ISBLANK(Regressions!D177), " ", Regressions!D177)</f>
        <v>3158704</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Saudi Arabia</v>
      </c>
      <c r="B168" s="321">
        <f>IF(ISBLANK(Regressions!B178), " ", Regressions!B178)</f>
        <v>2009</v>
      </c>
      <c r="C168" s="326" t="str">
        <f>IF(ISBLANK(Regressions!C178), " ", Regressions!C178)</f>
        <v>Secondary</v>
      </c>
      <c r="D168" s="322">
        <f>IF(ISBLANK(Regressions!D178), " ", Regressions!D178)</f>
        <v>3198453</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Saudi Arabia</v>
      </c>
      <c r="B169" s="321">
        <f>IF(ISBLANK(Regressions!B179), " ", Regressions!B179)</f>
        <v>2010</v>
      </c>
      <c r="C169" s="326" t="str">
        <f>IF(ISBLANK(Regressions!C179), " ", Regressions!C179)</f>
        <v>Secondary</v>
      </c>
      <c r="D169" s="322">
        <f>IF(ISBLANK(Regressions!D179), " ", Regressions!D179)</f>
        <v>3267765</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Saudi Arabia</v>
      </c>
      <c r="B170" s="321">
        <f>IF(ISBLANK(Regressions!B180), " ", Regressions!B180)</f>
        <v>2011</v>
      </c>
      <c r="C170" s="326" t="str">
        <f>IF(ISBLANK(Regressions!C180), " ", Regressions!C180)</f>
        <v>Secondary</v>
      </c>
      <c r="D170" s="322">
        <f>IF(ISBLANK(Regressions!D180), " ", Regressions!D180)</f>
        <v>3289397</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Saudi Arabia</v>
      </c>
      <c r="B171" s="321">
        <f>IF(ISBLANK(Regressions!B181), " ", Regressions!B181)</f>
        <v>2012</v>
      </c>
      <c r="C171" s="326" t="str">
        <f>IF(ISBLANK(Regressions!C181), " ", Regressions!C181)</f>
        <v>Secondary</v>
      </c>
      <c r="D171" s="322">
        <f>IF(ISBLANK(Regressions!D181), " ", Regressions!D181)</f>
        <v>3299524</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Saudi Arabia</v>
      </c>
      <c r="B172" s="321">
        <f>IF(ISBLANK(Regressions!B182), " ", Regressions!B182)</f>
        <v>2013</v>
      </c>
      <c r="C172" s="326" t="str">
        <f>IF(ISBLANK(Regressions!C182), " ", Regressions!C182)</f>
        <v>Secondary</v>
      </c>
      <c r="D172" s="322">
        <f>IF(ISBLANK(Regressions!D182), " ", Regressions!D182)</f>
        <v>3296301</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Saudi Arabia</v>
      </c>
      <c r="B173" s="321">
        <f>IF(ISBLANK(Regressions!B183), " ", Regressions!B183)</f>
        <v>2014</v>
      </c>
      <c r="C173" s="326" t="str">
        <f>IF(ISBLANK(Regressions!C183), " ", Regressions!C183)</f>
        <v>Secondary</v>
      </c>
      <c r="D173" s="322">
        <f>IF(ISBLANK(Regressions!D183), " ", Regressions!D183)</f>
        <v>3286534</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Saudi Arabia</v>
      </c>
      <c r="B174" s="321">
        <f>IF(ISBLANK(Regressions!B184), " ", Regressions!B184)</f>
        <v>2015</v>
      </c>
      <c r="C174" s="326" t="str">
        <f>IF(ISBLANK(Regressions!C184), " ", Regressions!C184)</f>
        <v>Secondary</v>
      </c>
      <c r="D174" s="322">
        <f>IF(ISBLANK(Regressions!D184), " ", Regressions!D184)</f>
        <v>3405444</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Saudi Arabia</v>
      </c>
      <c r="B175" s="321">
        <f>IF(ISBLANK(Regressions!B185), " ", Regressions!B185)</f>
        <v>2016</v>
      </c>
      <c r="C175" s="326" t="str">
        <f>IF(ISBLANK(Regressions!C185), " ", Regressions!C185)</f>
        <v>Secondary</v>
      </c>
      <c r="D175" s="322">
        <f>IF(ISBLANK(Regressions!D185), " ", Regressions!D185)</f>
        <v>3441204</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Saudi Arabia</v>
      </c>
      <c r="B176" s="321">
        <f>IF(ISBLANK(Regressions!B186), " ", Regressions!B186)</f>
        <v>2017</v>
      </c>
      <c r="C176" s="326" t="str">
        <f>IF(ISBLANK(Regressions!C186), " ", Regressions!C186)</f>
        <v>Secondary</v>
      </c>
      <c r="D176" s="322">
        <f>IF(ISBLANK(Regressions!D186), " ", Regressions!D186)</f>
        <v>3441204</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Saudi Arabia</v>
      </c>
      <c r="B177" s="321">
        <f>IF(ISBLANK(Regressions!B187), " ", Regressions!B187)</f>
        <v>2018</v>
      </c>
      <c r="C177" s="326" t="str">
        <f>IF(ISBLANK(Regressions!C187), " ", Regressions!C187)</f>
        <v>Secondary</v>
      </c>
      <c r="D177" s="322">
        <f>IF(ISBLANK(Regressions!D187), " ", Regressions!D187)</f>
        <v>3441204</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Saudi Arabia</v>
      </c>
      <c r="B178" s="321">
        <f>IF(ISBLANK(Regressions!B188), " ", Regressions!B188)</f>
        <v>2019</v>
      </c>
      <c r="C178" s="326" t="str">
        <f>IF(ISBLANK(Regressions!C188), " ", Regressions!C188)</f>
        <v>Secondary</v>
      </c>
      <c r="D178" s="322">
        <f>IF(ISBLANK(Regressions!D188), " ", Regressions!D188)</f>
        <v>3441204</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Saudi Arabia</v>
      </c>
      <c r="B179" s="321">
        <f>IF(ISBLANK(Regressions!B189), " ", Regressions!B189)</f>
        <v>2020</v>
      </c>
      <c r="C179" s="326" t="str">
        <f>IF(ISBLANK(Regressions!C189), " ", Regressions!C189)</f>
        <v>Secondary</v>
      </c>
      <c r="D179" s="322">
        <f>IF(ISBLANK(Regressions!D189), " ", Regressions!D189)</f>
        <v>3441204</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1" t="str">
        <f>IF(ISBLANK(Regressions!A190), " ", Regressions!A190)</f>
        <v>Saudi Arabia</v>
      </c>
      <c r="B180" s="372">
        <f>IF(ISBLANK(Regressions!B190), " ", Regressions!B190)</f>
        <v>2021</v>
      </c>
      <c r="C180" s="373" t="str">
        <f>IF(ISBLANK(Regressions!C190), " ", Regressions!C190)</f>
        <v>Secondary</v>
      </c>
      <c r="D180" s="374">
        <f>IF(ISBLANK(Regressions!D190), " ", Regressions!D190)</f>
        <v>3441204</v>
      </c>
      <c r="E180" s="377">
        <f>IF(ISNUMBER(Regressions!E190),ROUND(Regressions!E190, 1), NA())</f>
        <v>100</v>
      </c>
      <c r="F180" s="375">
        <f>IF(ISNUMBER(Regressions!F190),ROUND(Regressions!F190, 1), NA())</f>
        <v>100</v>
      </c>
      <c r="G180" s="378">
        <f>IF(ISNUMBER(Regressions!G190),ROUND(Regressions!G190, 1), NA())</f>
        <v>100</v>
      </c>
      <c r="H180" s="376">
        <f>IF(ISNUMBER(Regressions!H190),ROUND(Regressions!H190, 1), NA())</f>
        <v>0</v>
      </c>
      <c r="I180" s="379">
        <f>IF(ISNUMBER(Regressions!I190),ROUND(Regressions!I190, 1), NA())</f>
        <v>0</v>
      </c>
      <c r="J180" s="377">
        <f>IF(ISNUMBER(Regressions!K190),ROUND(Regressions!K190, 1), NA())</f>
        <v>100</v>
      </c>
      <c r="K180" s="375">
        <f>IF(ISNUMBER(Regressions!L190),ROUND(Regressions!L190, 1), NA())</f>
        <v>100</v>
      </c>
      <c r="L180" s="380">
        <f>IF(ISNUMBER(Regressions!M190),ROUND(Regressions!M190, 1), NA())</f>
        <v>100</v>
      </c>
      <c r="M180" s="376">
        <f>IF(ISNUMBER(Regressions!N190),ROUND(Regressions!N190, 1), NA())</f>
        <v>0</v>
      </c>
      <c r="N180" s="379">
        <f>IF(ISNUMBER(Regressions!O190),ROUND(Regressions!O190, 1), NA())</f>
        <v>0</v>
      </c>
      <c r="O180" s="377">
        <f>IF(ISNUMBER(Regressions!Q190),ROUND(Regressions!Q190, 1), NA())</f>
        <v>100</v>
      </c>
      <c r="P180" s="375">
        <f>IF(ISNUMBER(Regressions!R190),ROUND(Regressions!R190, 1), NA())</f>
        <v>100</v>
      </c>
      <c r="Q180" s="381">
        <f>IF(ISNUMBER(Regressions!S190),ROUND(Regressions!S190, 1), NA())</f>
        <v>100</v>
      </c>
      <c r="R180" s="376">
        <f>IF(ISNUMBER(Regressions!T190),ROUND(Regressions!T190, 1), NA())</f>
        <v>0</v>
      </c>
      <c r="S180" s="379">
        <f>IF(ISNUMBER(Regressions!U190),ROUND(Regressions!U190, 1), NA())</f>
        <v>0</v>
      </c>
      <c r="T180" s="370"/>
      <c r="U180" s="370"/>
      <c r="V180" s="370"/>
      <c r="W180" s="370"/>
      <c r="X180" s="370"/>
      <c r="Y180" s="370"/>
      <c r="Z180" s="370"/>
      <c r="AA180" s="370"/>
      <c r="AB180" s="370"/>
      <c r="AC180" s="370"/>
    </row>
    <row xmlns:x14ac="http://schemas.microsoft.com/office/spreadsheetml/2009/9/ac" r="181" x14ac:dyDescent="0.2">
      <c r="A181" s="320" t="str">
        <f>IF(ISBLANK(Regressions!A191), " ", Regressions!A191)</f>
        <v>Saudi Arabia</v>
      </c>
      <c r="B181" s="321">
        <f>IF(ISBLANK(Regressions!B191), " ", Regressions!B191)</f>
        <v>2022</v>
      </c>
      <c r="C181" s="326" t="str">
        <f>IF(ISBLANK(Regressions!C191), " ", Regressions!C191)</f>
        <v>Secondary</v>
      </c>
      <c r="D181" s="322">
        <f>IF(ISBLANK(Regressions!D191), " ", Regressions!D191)</f>
        <v>3441204</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Saudi Arabia</v>
      </c>
      <c r="B182" s="328">
        <f>IF(ISBLANK(Regressions!B192), " ", Regressions!B192)</f>
        <v>2023</v>
      </c>
      <c r="C182" s="329" t="str">
        <f>IF(ISBLANK(Regressions!C192), " ", Regressions!C192)</f>
        <v>Secondary</v>
      </c>
      <c r="D182" s="330">
        <f>IF(ISBLANK(Regressions!D192), " ", Regressions!D192)</f>
        <v>3441204</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Saudi Arabia</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Saudi Arabia</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Saudi Arabia</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Saudi Arabia</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Saudi Arabia</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Saudi Arabia</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Saudi Arabia</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2"/>
      <c r="B211" s="383"/>
      <c r="C211" s="384"/>
      <c r="D211" s="370"/>
      <c r="E211" s="385"/>
      <c r="F211" s="385"/>
      <c r="G211" s="386"/>
      <c r="H211" s="385"/>
      <c r="I211" s="386"/>
      <c r="J211" s="387"/>
      <c r="K211" s="387"/>
      <c r="L211" s="385"/>
      <c r="M211" s="387"/>
      <c r="N211" s="388"/>
      <c r="O211" s="370"/>
      <c r="P211" s="370"/>
      <c r="Q211" s="370"/>
      <c r="R211" s="370"/>
      <c r="S211" s="370"/>
      <c r="T211" s="370"/>
      <c r="U211" s="370"/>
      <c r="V211" s="370"/>
      <c r="W211" s="370"/>
      <c r="X211" s="370"/>
      <c r="Y211" s="370"/>
      <c r="Z211" s="370"/>
      <c r="AA211" s="370"/>
      <c r="AB211" s="370"/>
      <c r="AC211" s="370"/>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2" t="str">
        <f>IF('Water Data'!$B$2="","",'Water Data'!$B$2)</f>
        <v>SAU_2017_UIS</v>
      </c>
      <c r="B6" s="32" t="str">
        <f>+'Water Data'!C2</f>
        <v>Other</v>
      </c>
      <c r="C6" s="318">
        <f>+IF(ISNUMBER(VALUE(MID(A6,5,4))), VALUE(MID(A6, 5,4)),"")</f>
        <v>2017</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f>+IF(AND(ISTEXT('Water Data'!B2),CE6="Yes"),100-'Water Data'!H4,IF(AND(ISTEXT('Water Data'!B2),CE6="No",ISNUMBER('Water Data'!H4)),CONCATENATE("[",ROUND(100-'Water Data'!H4,0),"]"),NA()))</f>
        <v>100</v>
      </c>
      <c r="Q6" s="85">
        <f>+IF(AND(ISTEXT('Water Data'!B2),CF6="Yes"),'Water Data'!H6,IF(AND(ISTEXT('Water Data'!B2),CF6="No",ISNUMBER('Water Data'!H6)),CONCATENATE("[",ROUND('Water Data'!H6,0),"]"),NA()))</f>
        <v>100</v>
      </c>
      <c r="R6" s="85">
        <f>+IF(AND(ISTEXT('Water Data'!B2),CG6="Yes"),'Water Data'!H9,IF(AND(ISTEXT('Water Data'!B2),CG6="No",ISNUMBER('Water Data'!H9)),CONCATENATE("[",ROUND('Water Data'!H9,0),"]"),NA()))</f>
        <v>100</v>
      </c>
      <c r="S6" s="85">
        <f>+IF(AND(ISTEXT('Water Data'!B2),CH6="Yes"),100-'Water Data'!I4,IF(AND(ISTEXT('Water Data'!B2),CH6="No",ISNUMBER('Water Data'!I4)),CONCATENATE("[",ROUND(100-'Water Data'!I4,0),"]"),NA()))</f>
        <v>100</v>
      </c>
      <c r="T6" s="85">
        <f>+IF(AND(ISTEXT('Water Data'!B2),CI6="Yes"),'Water Data'!I6,IF(AND(ISTEXT('Water Data'!B2),CI6="No",ISNUMBER('Water Data'!I6)),CONCATENATE("[",ROUND('Water Data'!I6,0),"]"),NA()))</f>
        <v>100</v>
      </c>
      <c r="U6" s="85">
        <f>+IF(AND(ISTEXT('Water Data'!B2),CJ6="Yes"),'Water Data'!I9,IF(AND(ISTEXT('Water Data'!B2),CJ6="No",ISNUMBER('Water Data'!I9)),CONCATENATE("[",ROUND('Water Data'!I9,0),"]"),NA()))</f>
        <v>100</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f>+IF(AND(ISTEXT('Sanitation Data'!B2),DE6="Yes"),100-'Sanitation Data'!H4,IF(AND(ISTEXT('Sanitation Data'!B2),DE6="No",ISNUMBER('Sanitation Data'!H4)),CONCATENATE("[",ROUND(100-'Sanitation Data'!H4,0),"]"),NA()))</f>
        <v>100</v>
      </c>
      <c r="AQ6" s="86">
        <f>+IF(AND(ISTEXT('Sanitation Data'!B2),DF6="Yes"),'Sanitation Data'!H6,IF(AND(ISTEXT('Sanitation Data'!B2),DF6="No",ISTEXT('Sanitation Data'!H6)),CONCATENATE("[",ROUND('Sanitation Data'!H6,0),"]"),NA()))</f>
        <v>100</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f>+IF(AND(ISTEXT('Sanitation Data'!B2),DI6="Yes"),'Sanitation Data'!H12,IF(AND(ISTEXT('Sanitation Data'!B2),DI6="No",ISNUMBER('Sanitation Data'!H12)),CONCATENATE("[",ROUND('Sanitation Data'!H12,0),"]"),NA()))</f>
        <v>100</v>
      </c>
      <c r="AU6" s="86">
        <f>+IF(AND(ISTEXT('Sanitation Data'!B2),DJ6="Yes"),100-'Sanitation Data'!I4,IF(AND(ISTEXT('Sanitation Data'!B2),DJ6="No",ISNUMBER('Sanitation Data'!I4)),CONCATENATE("[",ROUND(100-'Sanitation Data'!I4,0),"]"),NA()))</f>
        <v>100</v>
      </c>
      <c r="AV6" s="86">
        <f>+IF(AND(ISTEXT('Sanitation Data'!B2),DK6="Yes"),'Sanitation Data'!I6,IF(AND(ISTEXT('Sanitation Data'!B2),DK6="No",ISNUMBER('Sanitation Data'!I6)),CONCATENATE("[",ROUND('Sanitation Data'!I6,0),"]"),NA()))</f>
        <v>100</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f>+IF(AND(ISTEXT('Sanitation Data'!B2),DN6="Yes"),'Sanitation Data'!I12,IF(AND(ISTEXT('Sanitation Data'!B2),DN6="No",ISNUMBER('Sanitation Data'!I12)),CONCATENATE("[",ROUND('Sanitation Data'!I12,0),"]"),NA()))</f>
        <v>100</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f>+IF(AND(ISTEXT('Hygiene Data'!B2),EA6="Yes"),'Hygiene Data'!H5,IF(AND(ISTEXT('Hygiene Data'!B2),EA6="No",ISNUMBER('Hygiene Data'!H5)),CONCATENATE("[",ROUND('Hygiene Data'!H5,0),"]"),NA()))</f>
        <v>100</v>
      </c>
      <c r="BM6" s="87">
        <f>+IF(AND(ISTEXT('Hygiene Data'!B2),EB6="Yes"),'Hygiene Data'!H7,IF(AND(ISTEXT('Hygiene Data'!B2),EB6="No",ISNUMBER('Hygiene Data'!H7)),CONCATENATE("[",ROUND('Hygiene Data'!H7,0),"]"),NA()))</f>
        <v>100</v>
      </c>
      <c r="BN6" s="87">
        <f>+IF(AND(ISTEXT('Hygiene Data'!B2),EC6="Yes"),'Hygiene Data'!H9,IF(AND(ISTEXT('Hygiene Data'!B2),EC6="No",ISNUMBER('Hygiene Data'!H9)),CONCATENATE("[",ROUND('Hygiene Data'!H9,0),"]"),NA()))</f>
        <v>100</v>
      </c>
      <c r="BO6" s="87">
        <f>+IF(AND(ISTEXT('Hygiene Data'!B2),ED6="Yes"),'Hygiene Data'!I5,IF(AND(ISTEXT('Hygiene Data'!B2),ED6="No",ISNUMBER('Hygiene Data'!I5)),CONCATENATE("[",ROUND('Hygiene Data'!I5,0),"]"),NA()))</f>
        <v>100</v>
      </c>
      <c r="BP6" s="87">
        <f>+IF(AND(ISTEXT('Hygiene Data'!B2),EE6="Yes"),'Hygiene Data'!I7,IF(AND(ISTEXT('Hygiene Data'!B2),EE6="No",ISNUMBER('Hygiene Data'!I7)),CONCATENATE("[",ROUND('Hygiene Data'!I7,0),"]"),NA()))</f>
        <v>100</v>
      </c>
      <c r="BQ6" s="87">
        <f>+IF(AND(ISTEXT('Hygiene Data'!B2),EF6="Yes"),'Hygiene Data'!I9,IF(AND(ISTEXT('Hygiene Data'!B2),EF6="No",ISNUMBER('Hygiene Data'!I9)),CONCATENATE("[",ROUND('Hygiene Data'!I9,0),"]"),NA()))</f>
        <v>100</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t="str">
        <f>+'Water Data'!H27</f>
        <v>Yes</v>
      </c>
      <c r="CF6" s="262" t="str">
        <f>+'Water Data'!H28</f>
        <v>Yes</v>
      </c>
      <c r="CG6" s="262" t="str">
        <f>+'Water Data'!H29</f>
        <v>Yes</v>
      </c>
      <c r="CH6" s="262" t="str">
        <f>+'Water Data'!I27</f>
        <v>Yes</v>
      </c>
      <c r="CI6" s="262" t="str">
        <f>+'Water Data'!I28</f>
        <v>Yes</v>
      </c>
      <c r="CJ6" s="262" t="str">
        <f>+'Water Data'!I29</f>
        <v>Yes</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t="str">
        <f>+'Sanitation Data'!H28</f>
        <v>Yes</v>
      </c>
      <c r="DF6" s="262" t="str">
        <f>+'Sanitation Data'!H29</f>
        <v>Yes</v>
      </c>
      <c r="DG6" s="262">
        <f>+'Sanitation Data'!H30</f>
        <v>0</v>
      </c>
      <c r="DH6" s="262">
        <f>+'Sanitation Data'!H31</f>
        <v>0</v>
      </c>
      <c r="DI6" s="262" t="str">
        <f>+'Sanitation Data'!H32</f>
        <v>Yes</v>
      </c>
      <c r="DJ6" s="262" t="str">
        <f>+'Sanitation Data'!I28</f>
        <v>Yes</v>
      </c>
      <c r="DK6" s="262" t="str">
        <f>+'Sanitation Data'!I29</f>
        <v>Yes</v>
      </c>
      <c r="DL6" s="262">
        <f>+'Sanitation Data'!I30</f>
        <v>0</v>
      </c>
      <c r="DM6" s="262">
        <f>+'Sanitation Data'!I31</f>
        <v>0</v>
      </c>
      <c r="DN6" s="262" t="str">
        <f>+'Sanitation Data'!I32</f>
        <v>Yes</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t="str">
        <f>+'Hygiene Data'!H11</f>
        <v>Yes</v>
      </c>
      <c r="EB6" s="262" t="str">
        <f>+'Hygiene Data'!H12</f>
        <v>Yes</v>
      </c>
      <c r="EC6" s="262" t="str">
        <f>+'Hygiene Data'!H13</f>
        <v>Yes</v>
      </c>
      <c r="ED6" s="262" t="str">
        <f>+'Hygiene Data'!I11</f>
        <v>Yes</v>
      </c>
      <c r="EE6" s="262" t="str">
        <f>+'Hygiene Data'!I12</f>
        <v>Yes</v>
      </c>
      <c r="EF6" s="262" t="str">
        <f>+'Hygiene Data'!I13</f>
        <v>Yes</v>
      </c>
    </row>
    <row xmlns:x14ac="http://schemas.microsoft.com/office/spreadsheetml/2009/9/ac" r="7" x14ac:dyDescent="0.2">
      <c r="A7" s="32" t="str">
        <f ca="true">+IF(OFFSET('Water Data'!$B$2,0,10*ROW('Water Data'!E1))="","",OFFSET('Water Data'!$B$2,0,10*ROW('Water Data'!E1)))</f>
        <v>SAU_2018_UIS</v>
      </c>
      <c r="B7" s="32" t="str">
        <f ca="true">+IF(OFFSET('Water Data'!$C$2,0,10*ROW('Water Data'!F1))="","",OFFSET('Water Data'!$C$2,0,10*ROW('Water Data'!F1)))</f>
        <v>Other</v>
      </c>
      <c r="C7" s="318">
        <f t="shared" ref="C7:C70" ca="true" si="0">+IF(ISNUMBER(VALUE(MID(A7,5,4))), VALUE(MID(A7, 5,4)),"")</f>
        <v>2018</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SAU_2019_UIS</v>
      </c>
      <c r="B8" s="32" t="str">
        <f ca="true">+IF(OFFSET('Water Data'!$C$2,0,10*ROW('Water Data'!F2))="","",OFFSET('Water Data'!$C$2,0,10*ROW('Water Data'!F2)))</f>
        <v>Other</v>
      </c>
      <c r="C8" s="318">
        <f t="shared" ca="true" si="0"/>
        <v>2019</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SAU_2020_UIS</v>
      </c>
      <c r="B9" s="32" t="str">
        <f ca="true">+IF(OFFSET('Water Data'!$C$2,0,10*ROW('Water Data'!F3))="","",OFFSET('Water Data'!$C$2,0,10*ROW('Water Data'!F3)))</f>
        <v>Other</v>
      </c>
      <c r="C9" s="318">
        <f t="shared" ca="true" si="0"/>
        <v>2020</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SAU_2021_UIS</v>
      </c>
      <c r="B10" s="32" t="str">
        <f ca="true">+IF(OFFSET('Water Data'!$C$2,0,10*ROW('Water Data'!F4))="","",OFFSET('Water Data'!$C$2,0,10*ROW('Water Data'!F4)))</f>
        <v>Other</v>
      </c>
      <c r="C10" s="318">
        <f t="shared" ca="true" si="0"/>
        <v>2021</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100</v>
      </c>
      <c r="Q10" s="85">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100</v>
      </c>
      <c r="R10" s="85">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100</v>
      </c>
      <c r="S10" s="85">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100</v>
      </c>
      <c r="T10" s="85">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100</v>
      </c>
      <c r="U10" s="85">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100</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100</v>
      </c>
      <c r="AQ10" s="86">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100</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100</v>
      </c>
      <c r="AU10" s="86">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100</v>
      </c>
      <c r="AV10" s="86">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100</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100</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100</v>
      </c>
      <c r="BM10" s="87">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100</v>
      </c>
      <c r="BN10" s="87">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100</v>
      </c>
      <c r="BO10" s="87">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100</v>
      </c>
      <c r="BP10" s="87">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100</v>
      </c>
      <c r="BQ10" s="87">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100</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Yes</v>
      </c>
      <c r="CF10" s="262" t="str">
        <f ca="true">+IF(OFFSET('Water Data'!$H$28,0,10*ROW('Water Data'!H4))="","",OFFSET('Water Data'!$H$28,0,10*ROW('Water Data'!H4)))</f>
        <v>Yes</v>
      </c>
      <c r="CG10" s="262" t="str">
        <f ca="true">+IF(OFFSET('Water Data'!$H$29,0,10*ROW('Water Data'!H4))="","",OFFSET('Water Data'!$H$29,0,10*ROW('Water Data'!H4)))</f>
        <v>Yes</v>
      </c>
      <c r="CH10" s="262" t="str">
        <f ca="true">+IF(OFFSET('Water Data'!$I$27,0,10*ROW('Water Data'!I4))="","",OFFSET('Water Data'!$I$27,0,10*ROW('Water Data'!I4)))</f>
        <v>Yes</v>
      </c>
      <c r="CI10" s="262" t="str">
        <f ca="true">+IF(OFFSET('Water Data'!$I$28,0,10*ROW('Water Data'!I4))="","",OFFSET('Water Data'!$I$28,0,10*ROW('Water Data'!I4)))</f>
        <v>Yes</v>
      </c>
      <c r="CJ10" s="262" t="str">
        <f ca="true">+IF(OFFSET('Water Data'!$I$29,0,10*ROW('Water Data'!I4))="","",OFFSET('Water Data'!$I$29,0,10*ROW('Water Data'!I4)))</f>
        <v>Yes</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Yes</v>
      </c>
      <c r="DF10" s="262" t="str">
        <f ca="true">+IF(OFFSET('Sanitation Data'!$H$29,0,10*ROW('Sanitation Data'!H4))="","",OFFSET('Sanitation Data'!$H$29,0,10*ROW('Sanitation Data'!H4)))</f>
        <v>Yes</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Yes</v>
      </c>
      <c r="DJ10" s="262" t="str">
        <f ca="true">+IF(OFFSET('Sanitation Data'!$I$28,0,10*ROW('Sanitation Data'!I4))="","",OFFSET('Sanitation Data'!$I$28,0,10*ROW('Sanitation Data'!I4)))</f>
        <v>Yes</v>
      </c>
      <c r="DK10" s="262" t="str">
        <f ca="true">+IF(OFFSET('Sanitation Data'!$I$29,0,10*ROW('Sanitation Data'!I4))="","",OFFSET('Sanitation Data'!$I$29,0,10*ROW('Sanitation Data'!I4)))</f>
        <v>Yes</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Yes</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Yes</v>
      </c>
      <c r="EB10" s="262" t="str">
        <f ca="true">+IF(OFFSET('Hygiene Data'!$H$12,0,10*ROW('Hygiene Data'!H4))="","",OFFSET('Hygiene Data'!$H$12,0,10*ROW('Hygiene Data'!H4)))</f>
        <v>Yes</v>
      </c>
      <c r="EC10" s="262" t="str">
        <f ca="true">+IF(OFFSET('Hygiene Data'!$H$13,0,10*ROW('Hygiene Data'!H4))="","",OFFSET('Hygiene Data'!$H$13,0,10*ROW('Hygiene Data'!H4)))</f>
        <v>Yes</v>
      </c>
      <c r="ED10" s="262" t="str">
        <f ca="true">+IF(OFFSET('Hygiene Data'!$I$11,0,10*ROW('Hygiene Data'!I4))="","",OFFSET('Hygiene Data'!$I$11,0,10*ROW('Hygiene Data'!I4)))</f>
        <v>Yes</v>
      </c>
      <c r="EE10" s="262" t="str">
        <f ca="true">+IF(OFFSET('Hygiene Data'!$I$12,0,10*ROW('Hygiene Data'!I4))="","",OFFSET('Hygiene Data'!$I$12,0,10*ROW('Hygiene Data'!I4)))</f>
        <v>Yes</v>
      </c>
      <c r="EF10" s="262" t="str">
        <f ca="true">+IF(OFFSET('Hygiene Data'!$I$13,0,10*ROW('Hygiene Data'!I4))="","",OFFSET('Hygiene Data'!$I$13,0,10*ROW('Hygiene Data'!I4)))</f>
        <v>Yes</v>
      </c>
    </row>
    <row xmlns:x14ac="http://schemas.microsoft.com/office/spreadsheetml/2009/9/ac" r="11" x14ac:dyDescent="0.2">
      <c r="A11" s="32" t="str">
        <f ca="true">+IF(OFFSET('Water Data'!$B$2,0,10*ROW('Water Data'!E5))="","",OFFSET('Water Data'!$B$2,0,10*ROW('Water Data'!E5)))</f>
        <v>SAU_2022_UIS</v>
      </c>
      <c r="B11" s="32" t="str">
        <f ca="true">+IF(OFFSET('Water Data'!$C$2,0,10*ROW('Water Data'!F5))="","",OFFSET('Water Data'!$C$2,0,10*ROW('Water Data'!F5)))</f>
        <v>Other</v>
      </c>
      <c r="C11" s="318">
        <f t="shared" ca="true" si="0"/>
        <v>2022</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
      </c>
      <c r="CL12" s="262" t="str">
        <f ca="true">+IF(OFFSET('Sanitation Data'!$D$29,0,10*ROW('Sanitation Data'!D6))="","",OFFSET('Sanitation Data'!$D$29,0,10*ROW('Sanitation Data'!D6)))</f>
        <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
      </c>
      <c r="DP12" s="262" t="str">
        <f ca="true">+IF(OFFSET('Hygiene Data'!$D$12,0,10*ROW('Hygiene Data'!D6))="","",OFFSET('Hygiene Data'!$D$12,0,10*ROW('Hygiene Data'!D6)))</f>
        <v/>
      </c>
      <c r="DQ12" s="262" t="str">
        <f ca="true">+IF(OFFSET('Hygiene Data'!$D$13,0,10*ROW('Hygiene Data'!D6))="","",OFFSET('Hygiene Data'!$D$13,0,10*ROW('Hygiene Data'!D6)))</f>
        <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2" t="s">
        <v>28</v>
      </c>
      <c r="C1" s="534">
        <v>2019</v>
      </c>
      <c r="D1" s="307" t="s">
        <v>212</v>
      </c>
      <c r="E1" s="307"/>
      <c r="F1" s="307"/>
      <c r="G1" s="307"/>
      <c r="H1" s="307"/>
      <c r="I1" s="311"/>
      <c r="J1" s="299"/>
      <c r="K1" s="299"/>
      <c r="L1" s="312" t="s">
        <v>28</v>
      </c>
      <c r="M1" s="534" t="s">
        <v>217</v>
      </c>
      <c r="N1" s="307" t="s">
        <v>212</v>
      </c>
      <c r="O1" s="307"/>
      <c r="P1" s="307"/>
      <c r="Q1" s="307"/>
      <c r="R1" s="307"/>
      <c r="S1" s="311"/>
      <c r="T1" s="299"/>
      <c r="U1" s="299"/>
      <c r="V1" s="312" t="s">
        <v>28</v>
      </c>
      <c r="W1" s="534" t="s">
        <v>216</v>
      </c>
      <c r="X1" s="307" t="s">
        <v>212</v>
      </c>
      <c r="Y1" s="307"/>
      <c r="Z1" s="307"/>
      <c r="AA1" s="307"/>
      <c r="AB1" s="307"/>
      <c r="AC1" s="311"/>
      <c r="AD1" s="299"/>
      <c r="AE1" s="299"/>
      <c r="AF1" s="312" t="s">
        <v>28</v>
      </c>
      <c r="AG1" s="534">
        <v>2020</v>
      </c>
      <c r="AH1" s="307" t="s">
        <v>212</v>
      </c>
      <c r="AI1" s="307"/>
      <c r="AJ1" s="307"/>
      <c r="AK1" s="307"/>
      <c r="AL1" s="307"/>
      <c r="AM1" s="311"/>
      <c r="AN1" s="299"/>
      <c r="AO1" s="299"/>
      <c r="AP1" s="312" t="s">
        <v>28</v>
      </c>
      <c r="AQ1" s="534">
        <v>2021</v>
      </c>
      <c r="AR1" s="307" t="s">
        <v>212</v>
      </c>
      <c r="AS1" s="307"/>
      <c r="AT1" s="307"/>
      <c r="AU1" s="307"/>
      <c r="AV1" s="307"/>
      <c r="AW1" s="311"/>
      <c r="AX1" s="299"/>
      <c r="AY1" s="299"/>
      <c r="AZ1" s="312" t="s">
        <v>28</v>
      </c>
      <c r="BA1" s="534">
        <v>2022</v>
      </c>
      <c r="BB1" s="307" t="s">
        <v>212</v>
      </c>
      <c r="BC1" s="307"/>
      <c r="BD1" s="307"/>
      <c r="BE1" s="307"/>
      <c r="BF1" s="307"/>
      <c r="BG1" s="311"/>
      <c r="BH1" s="299"/>
      <c r="BI1" s="299"/>
    </row>
    <row xmlns:x14ac="http://schemas.microsoft.com/office/spreadsheetml/2009/9/ac" r="2" s="298" customFormat="true" ht="30" customHeight="true" x14ac:dyDescent="0.25">
      <c r="A2" s="547" t="s">
        <v>237</v>
      </c>
      <c r="B2" s="308" t="s">
        <v>214</v>
      </c>
      <c r="C2" s="230" t="s">
        <v>176</v>
      </c>
      <c r="D2" s="230" t="s">
        <v>175</v>
      </c>
      <c r="E2" s="309"/>
      <c r="F2" s="309"/>
      <c r="G2" s="309"/>
      <c r="H2" s="309"/>
      <c r="I2" s="310"/>
      <c r="J2" s="299" t="s">
        <v>218</v>
      </c>
      <c r="K2" s="299"/>
      <c r="L2" s="308" t="s">
        <v>215</v>
      </c>
      <c r="M2" s="230" t="s">
        <v>176</v>
      </c>
      <c r="N2" s="230" t="s">
        <v>175</v>
      </c>
      <c r="O2" s="309"/>
      <c r="P2" s="309"/>
      <c r="Q2" s="309"/>
      <c r="R2" s="309"/>
      <c r="S2" s="310"/>
      <c r="T2" s="299" t="s">
        <v>218</v>
      </c>
      <c r="U2" s="299"/>
      <c r="V2" s="308" t="s">
        <v>234</v>
      </c>
      <c r="W2" s="230" t="s">
        <v>176</v>
      </c>
      <c r="X2" s="230" t="s">
        <v>175</v>
      </c>
      <c r="Y2" s="309"/>
      <c r="Z2" s="309"/>
      <c r="AA2" s="309"/>
      <c r="AB2" s="309"/>
      <c r="AC2" s="310"/>
      <c r="AD2" s="299" t="s">
        <v>218</v>
      </c>
      <c r="AE2" s="299"/>
      <c r="AF2" s="308" t="s">
        <v>235</v>
      </c>
      <c r="AG2" s="230" t="s">
        <v>176</v>
      </c>
      <c r="AH2" s="230" t="s">
        <v>175</v>
      </c>
      <c r="AI2" s="309"/>
      <c r="AJ2" s="309"/>
      <c r="AK2" s="309"/>
      <c r="AL2" s="309"/>
      <c r="AM2" s="310"/>
      <c r="AN2" s="299" t="s">
        <v>218</v>
      </c>
      <c r="AO2" s="299"/>
      <c r="AP2" s="308" t="s">
        <v>242</v>
      </c>
      <c r="AQ2" s="230" t="s">
        <v>176</v>
      </c>
      <c r="AR2" s="230" t="s">
        <v>175</v>
      </c>
      <c r="AS2" s="309"/>
      <c r="AT2" s="309"/>
      <c r="AU2" s="309"/>
      <c r="AV2" s="309"/>
      <c r="AW2" s="310"/>
      <c r="AX2" s="299" t="s">
        <v>218</v>
      </c>
      <c r="AY2" s="299"/>
      <c r="AZ2" s="308" t="s">
        <v>243</v>
      </c>
      <c r="BA2" s="230" t="s">
        <v>176</v>
      </c>
      <c r="BB2" s="230" t="s">
        <v>175</v>
      </c>
      <c r="BC2" s="309"/>
      <c r="BD2" s="309"/>
      <c r="BE2" s="309"/>
      <c r="BF2" s="309"/>
      <c r="BG2" s="310"/>
      <c r="BH2" s="299" t="s">
        <v>218</v>
      </c>
      <c r="BI2" s="299"/>
    </row>
    <row xmlns:x14ac="http://schemas.microsoft.com/office/spreadsheetml/2009/9/ac" r="3" s="238" customFormat="true" ht="18" customHeight="true" x14ac:dyDescent="0.25">
      <c r="A3" s="547"/>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7"/>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4" t="str">
        <f>IF(ISBLANK('Data Summary'!A6),"",'Data Summary'!A6)</f>
        <v>SAU_2017_UIS</v>
      </c>
      <c r="B4" s="101" t="s">
        <v>182</v>
      </c>
      <c r="C4" s="126" t="s">
        <v>24</v>
      </c>
      <c r="D4" s="8">
        <f>IF(COUNTA(D13)=0,"",D13)</f>
        <v>0</v>
      </c>
      <c r="E4" s="8" t="str">
        <f t="shared" ref="E4:I4" si="0">IF(COUNTA(E13)=0,"",E13)</f>
        <v/>
      </c>
      <c r="F4" s="8" t="str">
        <f t="shared" si="0"/>
        <v/>
      </c>
      <c r="G4" s="8" t="str">
        <f t="shared" si="0"/>
        <v/>
      </c>
      <c r="H4" s="8">
        <f t="shared" si="0"/>
        <v>0</v>
      </c>
      <c r="I4" s="25">
        <f t="shared" si="0"/>
        <v>0</v>
      </c>
      <c r="J4" s="19"/>
      <c r="K4" s="19"/>
      <c r="L4" s="101" t="s">
        <v>182</v>
      </c>
      <c r="M4" s="126" t="s">
        <v>24</v>
      </c>
      <c r="N4" s="8">
        <f>IF(COUNTA(N13)=0,"",N13)</f>
        <v>0</v>
      </c>
      <c r="O4" s="8" t="str">
        <f t="shared" ref="O4:S4" si="1">IF(COUNTA(O13)=0,"",O13)</f>
        <v/>
      </c>
      <c r="P4" s="8" t="str">
        <f t="shared" si="1"/>
        <v/>
      </c>
      <c r="Q4" s="8" t="str">
        <f t="shared" si="1"/>
        <v/>
      </c>
      <c r="R4" s="8">
        <f t="shared" si="1"/>
        <v>0</v>
      </c>
      <c r="S4" s="25">
        <f t="shared" si="1"/>
        <v>0</v>
      </c>
      <c r="T4" s="19"/>
      <c r="U4" s="19"/>
      <c r="V4" s="101" t="s">
        <v>182</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182</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1" t="s">
        <v>182</v>
      </c>
      <c r="AQ4" s="126" t="s">
        <v>24</v>
      </c>
      <c r="AR4" s="8">
        <f>IF(COUNTA(AR13)=0,"",AR13)</f>
        <v>0</v>
      </c>
      <c r="AS4" s="8" t="str">
        <f t="shared" ref="AS4:AW4" si="4">IF(COUNTA(AS13)=0,"",AS13)</f>
        <v/>
      </c>
      <c r="AT4" s="8" t="str">
        <f t="shared" si="4"/>
        <v/>
      </c>
      <c r="AU4" s="8" t="str">
        <f t="shared" si="4"/>
        <v/>
      </c>
      <c r="AV4" s="8">
        <f t="shared" si="4"/>
        <v>0</v>
      </c>
      <c r="AW4" s="25">
        <f t="shared" si="4"/>
        <v>0</v>
      </c>
      <c r="AX4" s="19"/>
      <c r="AY4" s="19"/>
      <c r="AZ4" s="101" t="s">
        <v>182</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4" t="str">
        <f ca="true">IF(ISBLANK('Data Summary'!A7),"",'Data Summary'!A7)</f>
        <v>SAU_2018_UIS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f>IF((COUNTA(H14:H25)=0)+(COUNTA(H13)=0),"",100-H13-SUMPRODUCT(C14:C25,H14:H25))</f>
        <v>0</v>
      </c>
      <c r="I5" s="25">
        <f>IF((COUNTA(I14:I25)=0)+(COUNTA(I13)=0),"",100-I13-SUMPRODUCT(C14:C25,I14:I25))</f>
        <v>0</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f>IF((COUNTA(AV14:AV25)=0)+(COUNTA(AV13)=0),"",100-AV13-SUMPRODUCT(AQ14:AQ25,AV14:AV25))</f>
        <v>0</v>
      </c>
      <c r="AW5" s="25">
        <f>IF((COUNTA(AW14:AW25)=0)+(COUNTA(AW13)=0),"",100-AW13-SUMPRODUCT(AQ14:AQ25,AW14:AW25))</f>
        <v>0</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64" t="str">
        <f ca="true">IF(ISBLANK('Data Summary'!A8),"",'Data Summary'!A8)</f>
        <v>SAU_2019_UIS</v>
      </c>
      <c r="B6" s="101" t="s">
        <v>182</v>
      </c>
      <c r="C6" s="126" t="s">
        <v>19</v>
      </c>
      <c r="D6" s="8">
        <f>IF(COUNTA(D14:D25)=0,"",SUMPRODUCT(D14:D25,C14:C25))</f>
        <v>100</v>
      </c>
      <c r="E6" s="8" t="str">
        <f>IF(COUNTA(E14:E25)=0,"",SUMPRODUCT(E14:E25,C14:C25))</f>
        <v/>
      </c>
      <c r="F6" s="8" t="str">
        <f>IF(COUNTA(F14:F25)=0,"",SUMPRODUCT(F14:F25,C14:C25))</f>
        <v/>
      </c>
      <c r="G6" s="8" t="str">
        <f>IF(COUNTA(G14:G25)=0,"",SUMPRODUCT(G14:G25,C14:C25))</f>
        <v/>
      </c>
      <c r="H6" s="8">
        <f>IF(COUNTA(H14:H25)=0,"",SUMPRODUCT(H14:H25,C14:C25))</f>
        <v>100</v>
      </c>
      <c r="I6" s="25">
        <f>IF(COUNTA(I14:I25)=0,"",SUMPRODUCT(I14:I25,C14:C25))</f>
        <v>100</v>
      </c>
      <c r="J6" s="19"/>
      <c r="K6" s="19"/>
      <c r="L6" s="101" t="s">
        <v>182</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182</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182</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182</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f>IF(COUNTA(AV14:AV25)=0,"",SUMPRODUCT(AV14:AV25,AQ14:AQ25))</f>
        <v>100</v>
      </c>
      <c r="AW6" s="25">
        <f>IF(COUNTA(AW14:AW25)=0,"",SUMPRODUCT(AW14:AW25,AQ14:AQ25))</f>
        <v>100</v>
      </c>
      <c r="AX6" s="19"/>
      <c r="AY6" s="19"/>
      <c r="AZ6" s="101" t="s">
        <v>182</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4" t="str">
        <f ca="true">IF(ISBLANK('Data Summary'!A9),"",'Data Summary'!A9)</f>
        <v>SAU_2020_UIS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ht="15.6" customHeight="true" x14ac:dyDescent="0.25">
      <c r="A8" s="364" t="str">
        <f ca="true">IF(ISBLANK('Data Summary'!A10),"",'Data Summary'!A10)</f>
        <v>SAU_2021_UIS</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4" t="str">
        <f ca="true">IF(ISBLANK('Data Summary'!A11),"",'Data Summary'!A11)</f>
        <v>SAU_2022_UIS</v>
      </c>
      <c r="B9" s="101" t="s">
        <v>177</v>
      </c>
      <c r="C9" s="126" t="s">
        <v>168</v>
      </c>
      <c r="D9" s="7">
        <v>100</v>
      </c>
      <c r="E9" s="128"/>
      <c r="F9" s="128"/>
      <c r="G9" s="128"/>
      <c r="H9" s="128">
        <v>100</v>
      </c>
      <c r="I9" s="21">
        <v>100</v>
      </c>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1" t="s">
        <v>177</v>
      </c>
      <c r="AQ9" s="126" t="s">
        <v>168</v>
      </c>
      <c r="AR9" s="7">
        <v>100</v>
      </c>
      <c r="AS9" s="128"/>
      <c r="AT9" s="128"/>
      <c r="AU9" s="128"/>
      <c r="AV9" s="128">
        <v>100</v>
      </c>
      <c r="AW9" s="21">
        <v>100</v>
      </c>
      <c r="AX9" s="19"/>
      <c r="AY9" s="19"/>
      <c r="AZ9" s="101" t="s">
        <v>177</v>
      </c>
      <c r="BA9" s="126" t="s">
        <v>168</v>
      </c>
      <c r="BB9" s="7">
        <v>100</v>
      </c>
      <c r="BC9" s="128"/>
      <c r="BD9" s="128"/>
      <c r="BE9" s="128"/>
      <c r="BF9" s="128">
        <v>100</v>
      </c>
      <c r="BG9" s="21">
        <v>100</v>
      </c>
      <c r="BH9" s="19"/>
      <c r="BI9" s="19"/>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ht="15.6" customHeight="true" x14ac:dyDescent="0.25">
      <c r="A10" s="365" t="str">
        <f ca="true">IF(ISBLANK('Data Summary'!A12),"",'Data Summary'!A12)</f>
        <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ht="15.6" customHeight="true" x14ac:dyDescent="0.25">
      <c r="A11" s="365"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244" customFormat="true" ht="18" customHeight="true" x14ac:dyDescent="0.2">
      <c r="A12" s="365"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43"/>
      <c r="BT12" s="243"/>
      <c r="CD12" s="243"/>
      <c r="CN12" s="243"/>
      <c r="CX12" s="243"/>
      <c r="DH12" s="243"/>
      <c r="DR12" s="243"/>
      <c r="EB12" s="243"/>
      <c r="EL12" s="243"/>
      <c r="EV12" s="243"/>
      <c r="FF12" s="243"/>
      <c r="FP12" s="243"/>
      <c r="FZ12" s="243"/>
      <c r="GJ12" s="243"/>
      <c r="GT12" s="243"/>
      <c r="HD12" s="243"/>
      <c r="HN12" s="243"/>
      <c r="HX12" s="243"/>
    </row>
    <row xmlns:x14ac="http://schemas.microsoft.com/office/spreadsheetml/2009/9/ac" r="13" s="12" customFormat="true" ht="14.25" customHeight="true" x14ac:dyDescent="0.2">
      <c r="A13" s="365" t="str">
        <f ca="true">IF(ISBLANK('Data Summary'!A15),"",'Data Summary'!A15)</f>
        <v/>
      </c>
      <c r="B13" s="102" t="s">
        <v>55</v>
      </c>
      <c r="C13" s="5">
        <v>0</v>
      </c>
      <c r="D13" s="41">
        <v>0</v>
      </c>
      <c r="E13" s="41"/>
      <c r="F13" s="41"/>
      <c r="G13" s="41"/>
      <c r="H13" s="41">
        <v>0</v>
      </c>
      <c r="I13" s="59">
        <v>0</v>
      </c>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v>0</v>
      </c>
      <c r="AW13" s="59">
        <v>0</v>
      </c>
      <c r="AX13" s="10"/>
      <c r="AY13" s="10"/>
      <c r="AZ13" s="102" t="s">
        <v>55</v>
      </c>
      <c r="BA13" s="5">
        <v>0</v>
      </c>
      <c r="BB13" s="41">
        <v>0</v>
      </c>
      <c r="BC13" s="41"/>
      <c r="BD13" s="41"/>
      <c r="BE13" s="41"/>
      <c r="BF13" s="41">
        <v>0</v>
      </c>
      <c r="BG13" s="59">
        <v>0</v>
      </c>
      <c r="BH13" s="10"/>
      <c r="BI13" s="10"/>
      <c r="BJ13" s="111"/>
      <c r="BT13" s="111"/>
      <c r="CD13" s="111"/>
      <c r="CN13" s="111"/>
      <c r="CX13" s="111"/>
      <c r="DH13" s="111"/>
      <c r="DR13" s="111"/>
      <c r="EB13" s="111"/>
      <c r="EL13" s="111"/>
      <c r="EV13" s="111"/>
      <c r="FF13" s="111"/>
      <c r="FP13" s="111"/>
      <c r="FZ13" s="111"/>
      <c r="GJ13" s="111"/>
      <c r="GT13" s="111"/>
      <c r="HD13" s="111"/>
      <c r="HN13" s="111"/>
      <c r="HX13" s="111"/>
    </row>
    <row xmlns:x14ac="http://schemas.microsoft.com/office/spreadsheetml/2009/9/ac" r="14" x14ac:dyDescent="0.25">
      <c r="A14" s="365"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row>
    <row xmlns:x14ac="http://schemas.microsoft.com/office/spreadsheetml/2009/9/ac" r="15" s="2" customFormat="true" x14ac:dyDescent="0.25">
      <c r="A15" s="365" t="str">
        <f ca="true">IF(ISBLANK('Data Summary'!A17),"",'Data Summary'!A17)</f>
        <v/>
      </c>
      <c r="B15" s="103" t="s">
        <v>183</v>
      </c>
      <c r="C15" s="6">
        <v>1</v>
      </c>
      <c r="D15" s="41">
        <v>100</v>
      </c>
      <c r="E15" s="128"/>
      <c r="F15" s="128"/>
      <c r="G15" s="128"/>
      <c r="H15" s="41">
        <v>100</v>
      </c>
      <c r="I15" s="59">
        <v>100</v>
      </c>
      <c r="J15" s="10"/>
      <c r="K15" s="10"/>
      <c r="L15" s="103" t="s">
        <v>183</v>
      </c>
      <c r="M15" s="6">
        <v>1</v>
      </c>
      <c r="N15" s="41">
        <v>100</v>
      </c>
      <c r="O15" s="128"/>
      <c r="P15" s="128"/>
      <c r="Q15" s="128"/>
      <c r="R15" s="41">
        <v>100</v>
      </c>
      <c r="S15" s="59">
        <v>100</v>
      </c>
      <c r="T15" s="10"/>
      <c r="U15" s="10"/>
      <c r="V15" s="103" t="s">
        <v>183</v>
      </c>
      <c r="W15" s="6">
        <v>1</v>
      </c>
      <c r="X15" s="41">
        <v>100</v>
      </c>
      <c r="Y15" s="128"/>
      <c r="Z15" s="128"/>
      <c r="AA15" s="128"/>
      <c r="AB15" s="41">
        <v>100</v>
      </c>
      <c r="AC15" s="59">
        <v>100</v>
      </c>
      <c r="AD15" s="10"/>
      <c r="AE15" s="10"/>
      <c r="AF15" s="103" t="s">
        <v>183</v>
      </c>
      <c r="AG15" s="6">
        <v>1</v>
      </c>
      <c r="AH15" s="41">
        <v>100</v>
      </c>
      <c r="AI15" s="128"/>
      <c r="AJ15" s="128"/>
      <c r="AK15" s="128"/>
      <c r="AL15" s="41">
        <v>100</v>
      </c>
      <c r="AM15" s="59">
        <v>100</v>
      </c>
      <c r="AN15" s="10"/>
      <c r="AO15" s="10"/>
      <c r="AP15" s="103" t="s">
        <v>183</v>
      </c>
      <c r="AQ15" s="6">
        <v>1</v>
      </c>
      <c r="AR15" s="41">
        <v>100</v>
      </c>
      <c r="AS15" s="128"/>
      <c r="AT15" s="128"/>
      <c r="AU15" s="128"/>
      <c r="AV15" s="41">
        <v>100</v>
      </c>
      <c r="AW15" s="59">
        <v>100</v>
      </c>
      <c r="AX15" s="10"/>
      <c r="AY15" s="10"/>
      <c r="AZ15" s="103" t="s">
        <v>183</v>
      </c>
      <c r="BA15" s="6">
        <v>1</v>
      </c>
      <c r="BB15" s="41">
        <v>100</v>
      </c>
      <c r="BC15" s="128"/>
      <c r="BD15" s="128"/>
      <c r="BE15" s="128"/>
      <c r="BF15" s="41">
        <v>100</v>
      </c>
      <c r="BG15" s="59">
        <v>100</v>
      </c>
      <c r="BH15" s="10"/>
      <c r="BI15" s="10"/>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65"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65"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65"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65"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65"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65"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65"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65"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65"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65"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ht="83.25" customHeight="true" x14ac:dyDescent="0.25">
      <c r="A26" s="365" t="str">
        <f ca="true">IF(ISBLANK('Data Summary'!A28),"",'Data Summary'!A28)</f>
        <v/>
      </c>
      <c r="B26" s="104" t="s">
        <v>12</v>
      </c>
      <c r="C26" s="548" t="s">
        <v>184</v>
      </c>
      <c r="D26" s="549"/>
      <c r="E26" s="549"/>
      <c r="F26" s="549"/>
      <c r="G26" s="549"/>
      <c r="H26" s="549"/>
      <c r="I26" s="550"/>
      <c r="J26" s="10"/>
      <c r="K26" s="10"/>
      <c r="L26" s="104" t="s">
        <v>12</v>
      </c>
      <c r="M26" s="548" t="s">
        <v>184</v>
      </c>
      <c r="N26" s="549"/>
      <c r="O26" s="549"/>
      <c r="P26" s="549"/>
      <c r="Q26" s="549"/>
      <c r="R26" s="549"/>
      <c r="S26" s="550"/>
      <c r="T26" s="10"/>
      <c r="U26" s="10"/>
      <c r="V26" s="104" t="s">
        <v>12</v>
      </c>
      <c r="W26" s="548" t="s">
        <v>184</v>
      </c>
      <c r="X26" s="549"/>
      <c r="Y26" s="549"/>
      <c r="Z26" s="549"/>
      <c r="AA26" s="549"/>
      <c r="AB26" s="549"/>
      <c r="AC26" s="550"/>
      <c r="AD26" s="10"/>
      <c r="AE26" s="10"/>
      <c r="AF26" s="104" t="s">
        <v>12</v>
      </c>
      <c r="AG26" s="548" t="s">
        <v>184</v>
      </c>
      <c r="AH26" s="549"/>
      <c r="AI26" s="549"/>
      <c r="AJ26" s="549"/>
      <c r="AK26" s="549"/>
      <c r="AL26" s="549"/>
      <c r="AM26" s="550"/>
      <c r="AN26" s="10"/>
      <c r="AO26" s="10"/>
      <c r="AP26" s="104" t="s">
        <v>12</v>
      </c>
      <c r="AQ26" s="548" t="s">
        <v>184</v>
      </c>
      <c r="AR26" s="549"/>
      <c r="AS26" s="549"/>
      <c r="AT26" s="549"/>
      <c r="AU26" s="549"/>
      <c r="AV26" s="549"/>
      <c r="AW26" s="550"/>
      <c r="AX26" s="10"/>
      <c r="AY26" s="10"/>
      <c r="AZ26" s="104" t="s">
        <v>12</v>
      </c>
      <c r="BA26" s="548" t="s">
        <v>184</v>
      </c>
      <c r="BB26" s="549"/>
      <c r="BC26" s="549"/>
      <c r="BD26" s="549"/>
      <c r="BE26" s="549"/>
      <c r="BF26" s="549"/>
      <c r="BG26" s="550"/>
      <c r="BH26" s="10"/>
      <c r="BI26" s="10"/>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15.75" customHeight="true" x14ac:dyDescent="0.25">
      <c r="A27" s="365" t="str">
        <f ca="true">IF(ISBLANK('Data Summary'!A29),"",'Data Summary'!A29)</f>
        <v/>
      </c>
      <c r="B27" s="104"/>
      <c r="C27" s="58" t="s">
        <v>120</v>
      </c>
      <c r="D27" s="47" t="s">
        <v>158</v>
      </c>
      <c r="E27" s="47"/>
      <c r="F27" s="47"/>
      <c r="G27" s="47"/>
      <c r="H27" s="47" t="s">
        <v>158</v>
      </c>
      <c r="I27" s="89" t="s">
        <v>158</v>
      </c>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t="s">
        <v>158</v>
      </c>
      <c r="AW27" s="89" t="s">
        <v>158</v>
      </c>
      <c r="AX27" s="10"/>
      <c r="AY27" s="10"/>
      <c r="AZ27" s="104"/>
      <c r="BA27" s="58" t="s">
        <v>120</v>
      </c>
      <c r="BB27" s="47" t="s">
        <v>158</v>
      </c>
      <c r="BC27" s="47"/>
      <c r="BD27" s="47"/>
      <c r="BE27" s="47"/>
      <c r="BF27" s="47" t="s">
        <v>158</v>
      </c>
      <c r="BG27" s="89" t="s">
        <v>158</v>
      </c>
      <c r="BH27" s="10"/>
      <c r="BI27" s="10"/>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65" t="str">
        <f ca="true">IF(ISBLANK('Data Summary'!A30),"",'Data Summary'!A30)</f>
        <v/>
      </c>
      <c r="B28" s="104"/>
      <c r="C28" s="58" t="s">
        <v>102</v>
      </c>
      <c r="D28" s="47" t="s">
        <v>158</v>
      </c>
      <c r="E28" s="47"/>
      <c r="F28" s="47"/>
      <c r="G28" s="47"/>
      <c r="H28" s="47" t="s">
        <v>158</v>
      </c>
      <c r="I28" s="89" t="s">
        <v>158</v>
      </c>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t="s">
        <v>158</v>
      </c>
      <c r="AW28" s="89" t="s">
        <v>158</v>
      </c>
      <c r="AX28" s="10"/>
      <c r="AY28" s="10"/>
      <c r="AZ28" s="104"/>
      <c r="BA28" s="58" t="s">
        <v>102</v>
      </c>
      <c r="BB28" s="47" t="s">
        <v>158</v>
      </c>
      <c r="BC28" s="47"/>
      <c r="BD28" s="47"/>
      <c r="BE28" s="47"/>
      <c r="BF28" s="47" t="s">
        <v>158</v>
      </c>
      <c r="BG28" s="89" t="s">
        <v>158</v>
      </c>
      <c r="BH28" s="10"/>
      <c r="BI28" s="10"/>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ht="15.75" customHeight="true" x14ac:dyDescent="0.25">
      <c r="A29" s="365" t="str">
        <f ca="true">IF(ISBLANK('Data Summary'!A31),"",'Data Summary'!A31)</f>
        <v/>
      </c>
      <c r="B29" s="104"/>
      <c r="C29" s="58" t="s">
        <v>159</v>
      </c>
      <c r="D29" s="47" t="s">
        <v>158</v>
      </c>
      <c r="E29" s="47"/>
      <c r="F29" s="47"/>
      <c r="G29" s="47"/>
      <c r="H29" s="47" t="s">
        <v>158</v>
      </c>
      <c r="I29" s="89" t="s">
        <v>158</v>
      </c>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t="s">
        <v>158</v>
      </c>
      <c r="AW29" s="89" t="s">
        <v>158</v>
      </c>
      <c r="AX29" s="10"/>
      <c r="AY29" s="10"/>
      <c r="AZ29" s="104"/>
      <c r="BA29" s="58" t="s">
        <v>159</v>
      </c>
      <c r="BB29" s="47" t="s">
        <v>158</v>
      </c>
      <c r="BC29" s="47"/>
      <c r="BD29" s="47"/>
      <c r="BE29" s="47"/>
      <c r="BF29" s="47" t="s">
        <v>158</v>
      </c>
      <c r="BG29" s="89" t="s">
        <v>158</v>
      </c>
      <c r="BH29" s="10"/>
      <c r="BI29" s="10"/>
    </row>
    <row xmlns:x14ac="http://schemas.microsoft.com/office/spreadsheetml/2009/9/ac" r="30" ht="15.75" customHeight="true" x14ac:dyDescent="0.25">
      <c r="A30" s="365"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row>
    <row xmlns:x14ac="http://schemas.microsoft.com/office/spreadsheetml/2009/9/ac" r="31" s="3" customFormat="true" ht="16.5" thickBot="true" x14ac:dyDescent="0.3">
      <c r="A31" s="365"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7"/>
      <c r="BT31" s="107"/>
      <c r="CD31" s="107"/>
      <c r="CN31" s="107"/>
      <c r="CX31" s="107"/>
      <c r="DH31" s="107"/>
      <c r="DR31" s="107"/>
      <c r="EB31" s="107"/>
      <c r="EL31" s="107"/>
      <c r="EV31" s="107"/>
      <c r="FF31" s="107"/>
      <c r="FP31" s="107"/>
      <c r="FZ31" s="107"/>
      <c r="GJ31" s="107"/>
      <c r="GT31" s="107"/>
      <c r="HD31" s="107"/>
      <c r="HN31" s="107"/>
      <c r="HX31" s="107"/>
    </row>
    <row xmlns:x14ac="http://schemas.microsoft.com/office/spreadsheetml/2009/9/ac" r="32" s="3" customFormat="true" x14ac:dyDescent="0.25">
      <c r="A32" s="365"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c r="HX32" s="107"/>
    </row>
    <row xmlns:x14ac="http://schemas.microsoft.com/office/spreadsheetml/2009/9/ac" r="33" s="3" customFormat="true" x14ac:dyDescent="0.25">
      <c r="A33" s="365"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c r="HX33" s="107"/>
    </row>
    <row xmlns:x14ac="http://schemas.microsoft.com/office/spreadsheetml/2009/9/ac" r="34" s="3" customFormat="true" x14ac:dyDescent="0.25">
      <c r="A34" s="365"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5"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5"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5"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5"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5"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5"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5"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5"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5"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5"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5"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5"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5"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5"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5"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5"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5"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5"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5"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5"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5"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5"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5"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5"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5"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5"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5"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5"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5"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5"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5"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5"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5"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5"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5"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5"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5"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5"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5"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5"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5"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5"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5"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5"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5"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5"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5"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5"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5"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5"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5"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5"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5"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5"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5"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5"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5"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5"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5"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5"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5"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5"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5"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5"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5"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5"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5"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5"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5"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5"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5"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5"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5"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5"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5"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5"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5"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5"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5"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5"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5"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5"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5"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5"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5"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5"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5"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5"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5"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5"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5"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5"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5"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5"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5"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5"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5"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5"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5"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5"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5"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5"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5"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5"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5"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5"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5"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5"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5"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5"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5"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5"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5"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5"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5"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5"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5"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63"/>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63"/>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63"/>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63"/>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63"/>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63"/>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63"/>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63"/>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63"/>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63"/>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63"/>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63"/>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63"/>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63"/>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63"/>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c r="HX637" s="107"/>
    </row>
  </sheetData>
  <mergeCells count="7">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 min="232" max="232" width="24.625" style="108" customWidth="true"/>
    <col min="233" max="233" width="29.75" customWidth="true"/>
    <col min="234" max="239" width="7.875" customWidth="true"/>
    <col min="240" max="241" width="1.125" customWidth="true"/>
  </cols>
  <sheetData>
    <row xmlns:x14ac="http://schemas.microsoft.com/office/spreadsheetml/2009/9/ac" r="1" s="298" customFormat="true" ht="30" customHeight="true" x14ac:dyDescent="0.25">
      <c r="B1" s="314" t="s">
        <v>22</v>
      </c>
      <c r="C1" s="535" t="s">
        <v>216</v>
      </c>
      <c r="D1" s="295" t="s">
        <v>212</v>
      </c>
      <c r="E1" s="295"/>
      <c r="F1" s="295"/>
      <c r="G1" s="295"/>
      <c r="H1" s="295"/>
      <c r="I1" s="313"/>
      <c r="J1" s="296"/>
      <c r="K1" s="297"/>
      <c r="L1" s="314" t="s">
        <v>22</v>
      </c>
      <c r="M1" s="535" t="s">
        <v>217</v>
      </c>
      <c r="N1" s="295" t="s">
        <v>212</v>
      </c>
      <c r="O1" s="295"/>
      <c r="P1" s="295"/>
      <c r="Q1" s="295"/>
      <c r="R1" s="295"/>
      <c r="S1" s="313"/>
      <c r="T1" s="296"/>
      <c r="U1" s="297"/>
      <c r="V1" s="314" t="s">
        <v>22</v>
      </c>
      <c r="W1" s="535">
        <v>2019</v>
      </c>
      <c r="X1" s="295" t="s">
        <v>212</v>
      </c>
      <c r="Y1" s="295"/>
      <c r="Z1" s="295"/>
      <c r="AA1" s="295"/>
      <c r="AB1" s="295"/>
      <c r="AC1" s="313"/>
      <c r="AD1" s="296"/>
      <c r="AE1" s="297"/>
      <c r="AF1" s="314" t="s">
        <v>22</v>
      </c>
      <c r="AG1" s="535">
        <v>2020</v>
      </c>
      <c r="AH1" s="295" t="s">
        <v>212</v>
      </c>
      <c r="AI1" s="295"/>
      <c r="AJ1" s="295"/>
      <c r="AK1" s="295"/>
      <c r="AL1" s="295"/>
      <c r="AM1" s="313"/>
      <c r="AN1" s="296"/>
      <c r="AO1" s="297"/>
      <c r="AP1" s="314" t="s">
        <v>22</v>
      </c>
      <c r="AQ1" s="535">
        <v>2021</v>
      </c>
      <c r="AR1" s="295" t="s">
        <v>212</v>
      </c>
      <c r="AS1" s="295"/>
      <c r="AT1" s="295"/>
      <c r="AU1" s="295"/>
      <c r="AV1" s="295"/>
      <c r="AW1" s="313"/>
      <c r="AX1" s="296"/>
      <c r="AY1" s="297"/>
      <c r="AZ1" s="314" t="s">
        <v>22</v>
      </c>
      <c r="BA1" s="535">
        <v>2022</v>
      </c>
      <c r="BB1" s="295" t="s">
        <v>212</v>
      </c>
      <c r="BC1" s="295"/>
      <c r="BD1" s="295"/>
      <c r="BE1" s="295"/>
      <c r="BF1" s="295"/>
      <c r="BG1" s="313"/>
      <c r="BH1" s="296"/>
      <c r="BI1" s="297"/>
    </row>
    <row xmlns:x14ac="http://schemas.microsoft.com/office/spreadsheetml/2009/9/ac" r="2" s="298" customFormat="true" ht="30" customHeight="true" x14ac:dyDescent="0.25">
      <c r="A2" s="547" t="s">
        <v>237</v>
      </c>
      <c r="B2" s="301" t="s">
        <v>214</v>
      </c>
      <c r="C2" s="245" t="s">
        <v>176</v>
      </c>
      <c r="D2" s="245" t="s">
        <v>175</v>
      </c>
      <c r="E2" s="302"/>
      <c r="F2" s="302"/>
      <c r="G2" s="302"/>
      <c r="H2" s="302"/>
      <c r="I2" s="303"/>
      <c r="J2" s="299" t="s">
        <v>218</v>
      </c>
      <c r="K2" s="345"/>
      <c r="L2" s="301" t="s">
        <v>215</v>
      </c>
      <c r="M2" s="245" t="s">
        <v>176</v>
      </c>
      <c r="N2" s="245" t="s">
        <v>175</v>
      </c>
      <c r="O2" s="302"/>
      <c r="P2" s="302"/>
      <c r="Q2" s="302"/>
      <c r="R2" s="302"/>
      <c r="S2" s="303"/>
      <c r="T2" s="299" t="s">
        <v>218</v>
      </c>
      <c r="U2" s="300"/>
      <c r="V2" s="301" t="s">
        <v>234</v>
      </c>
      <c r="W2" s="245" t="s">
        <v>176</v>
      </c>
      <c r="X2" s="245" t="s">
        <v>175</v>
      </c>
      <c r="Y2" s="302"/>
      <c r="Z2" s="302"/>
      <c r="AA2" s="302"/>
      <c r="AB2" s="302"/>
      <c r="AC2" s="303"/>
      <c r="AD2" s="299" t="s">
        <v>218</v>
      </c>
      <c r="AE2" s="345"/>
      <c r="AF2" s="301" t="s">
        <v>235</v>
      </c>
      <c r="AG2" s="245" t="s">
        <v>176</v>
      </c>
      <c r="AH2" s="245" t="s">
        <v>175</v>
      </c>
      <c r="AI2" s="302"/>
      <c r="AJ2" s="302"/>
      <c r="AK2" s="302"/>
      <c r="AL2" s="302"/>
      <c r="AM2" s="303"/>
      <c r="AN2" s="299" t="s">
        <v>218</v>
      </c>
      <c r="AO2" s="300"/>
      <c r="AP2" s="301" t="s">
        <v>242</v>
      </c>
      <c r="AQ2" s="245" t="s">
        <v>176</v>
      </c>
      <c r="AR2" s="245" t="s">
        <v>175</v>
      </c>
      <c r="AS2" s="302"/>
      <c r="AT2" s="302"/>
      <c r="AU2" s="302"/>
      <c r="AV2" s="302"/>
      <c r="AW2" s="303"/>
      <c r="AX2" s="299" t="s">
        <v>218</v>
      </c>
      <c r="AY2" s="300"/>
      <c r="AZ2" s="301" t="s">
        <v>243</v>
      </c>
      <c r="BA2" s="245" t="s">
        <v>176</v>
      </c>
      <c r="BB2" s="245" t="s">
        <v>175</v>
      </c>
      <c r="BC2" s="302"/>
      <c r="BD2" s="302"/>
      <c r="BE2" s="302"/>
      <c r="BF2" s="302"/>
      <c r="BG2" s="303"/>
      <c r="BH2" s="299" t="s">
        <v>218</v>
      </c>
      <c r="BI2" s="300"/>
    </row>
    <row xmlns:x14ac="http://schemas.microsoft.com/office/spreadsheetml/2009/9/ac" r="3" s="238" customFormat="true" ht="18" customHeight="true" x14ac:dyDescent="0.25">
      <c r="A3" s="547"/>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237"/>
      <c r="BT3" s="237"/>
      <c r="CD3" s="237"/>
      <c r="CN3" s="237"/>
      <c r="CX3" s="237"/>
      <c r="DH3" s="237"/>
      <c r="DR3" s="237"/>
      <c r="EB3" s="237"/>
      <c r="EL3" s="237"/>
      <c r="EV3" s="237"/>
      <c r="FF3" s="237"/>
      <c r="FP3" s="237"/>
      <c r="FZ3" s="237"/>
      <c r="GJ3" s="237"/>
      <c r="GT3" s="237"/>
      <c r="HD3" s="237"/>
      <c r="HN3" s="237"/>
      <c r="HX3" s="237"/>
    </row>
    <row xmlns:x14ac="http://schemas.microsoft.com/office/spreadsheetml/2009/9/ac" r="4" s="4" customFormat="true" x14ac:dyDescent="0.25">
      <c r="A4" s="366" t="str">
        <f>IF(ISBLANK('Data Summary'!A6),"",'Data Summary'!A6)</f>
        <v>SAU_2017_UIS</v>
      </c>
      <c r="B4" s="101" t="s">
        <v>182</v>
      </c>
      <c r="C4" s="132" t="s">
        <v>3</v>
      </c>
      <c r="D4" s="8">
        <f t="shared" ref="D4:I4" si="0">IF(COUNTA(D14)=0,"",D14)</f>
        <v>0</v>
      </c>
      <c r="E4" s="8" t="str">
        <f t="shared" si="0"/>
        <v/>
      </c>
      <c r="F4" s="8" t="str">
        <f t="shared" si="0"/>
        <v/>
      </c>
      <c r="G4" s="8" t="str">
        <f t="shared" si="0"/>
        <v/>
      </c>
      <c r="H4" s="8">
        <f t="shared" si="0"/>
        <v>0</v>
      </c>
      <c r="I4" s="25">
        <f t="shared" si="0"/>
        <v>0</v>
      </c>
      <c r="J4" s="19"/>
      <c r="K4" s="14"/>
      <c r="L4" s="101" t="s">
        <v>182</v>
      </c>
      <c r="M4" s="132" t="s">
        <v>3</v>
      </c>
      <c r="N4" s="8">
        <f t="shared" ref="N4:S4" si="1">IF(COUNTA(N14)=0,"",N14)</f>
        <v>0</v>
      </c>
      <c r="O4" s="8" t="str">
        <f t="shared" si="1"/>
        <v/>
      </c>
      <c r="P4" s="8" t="str">
        <f t="shared" si="1"/>
        <v/>
      </c>
      <c r="Q4" s="8" t="str">
        <f t="shared" si="1"/>
        <v/>
      </c>
      <c r="R4" s="8">
        <f t="shared" si="1"/>
        <v>0</v>
      </c>
      <c r="S4" s="25">
        <f t="shared" si="1"/>
        <v>0</v>
      </c>
      <c r="T4" s="19"/>
      <c r="U4" s="14"/>
      <c r="V4" s="101" t="s">
        <v>182</v>
      </c>
      <c r="W4" s="132" t="s">
        <v>3</v>
      </c>
      <c r="X4" s="8">
        <f t="shared" ref="X4:AC4" si="2">IF(COUNTA(X14)=0,"",X14)</f>
        <v>0</v>
      </c>
      <c r="Y4" s="8" t="str">
        <f t="shared" si="2"/>
        <v/>
      </c>
      <c r="Z4" s="8" t="str">
        <f t="shared" si="2"/>
        <v/>
      </c>
      <c r="AA4" s="8" t="str">
        <f t="shared" si="2"/>
        <v/>
      </c>
      <c r="AB4" s="8">
        <f t="shared" si="2"/>
        <v>0</v>
      </c>
      <c r="AC4" s="25">
        <f t="shared" si="2"/>
        <v>0</v>
      </c>
      <c r="AD4" s="19"/>
      <c r="AE4" s="14"/>
      <c r="AF4" s="101" t="s">
        <v>182</v>
      </c>
      <c r="AG4" s="132" t="s">
        <v>3</v>
      </c>
      <c r="AH4" s="8">
        <f t="shared" ref="AH4:AM4" si="3">IF(COUNTA(AH14)=0,"",AH14)</f>
        <v>0</v>
      </c>
      <c r="AI4" s="8" t="str">
        <f t="shared" si="3"/>
        <v/>
      </c>
      <c r="AJ4" s="8" t="str">
        <f t="shared" si="3"/>
        <v/>
      </c>
      <c r="AK4" s="8" t="str">
        <f t="shared" si="3"/>
        <v/>
      </c>
      <c r="AL4" s="8">
        <f t="shared" si="3"/>
        <v>0</v>
      </c>
      <c r="AM4" s="25">
        <f t="shared" si="3"/>
        <v>0</v>
      </c>
      <c r="AN4" s="19"/>
      <c r="AO4" s="14"/>
      <c r="AP4" s="101" t="s">
        <v>182</v>
      </c>
      <c r="AQ4" s="132" t="s">
        <v>3</v>
      </c>
      <c r="AR4" s="8">
        <f t="shared" ref="AR4:AW4" si="4">IF(COUNTA(AR14)=0,"",AR14)</f>
        <v>0</v>
      </c>
      <c r="AS4" s="8" t="str">
        <f t="shared" si="4"/>
        <v/>
      </c>
      <c r="AT4" s="8" t="str">
        <f t="shared" si="4"/>
        <v/>
      </c>
      <c r="AU4" s="8" t="str">
        <f t="shared" si="4"/>
        <v/>
      </c>
      <c r="AV4" s="8">
        <f t="shared" si="4"/>
        <v>0</v>
      </c>
      <c r="AW4" s="25">
        <f t="shared" si="4"/>
        <v>0</v>
      </c>
      <c r="AX4" s="19"/>
      <c r="AY4" s="14"/>
      <c r="AZ4" s="101" t="s">
        <v>182</v>
      </c>
      <c r="BA4" s="132" t="s">
        <v>3</v>
      </c>
      <c r="BB4" s="8">
        <f t="shared" ref="BB4:BG4" si="5">IF(COUNTA(BB14)=0,"",BB14)</f>
        <v>0</v>
      </c>
      <c r="BC4" s="8" t="str">
        <f t="shared" si="5"/>
        <v/>
      </c>
      <c r="BD4" s="8" t="str">
        <f t="shared" si="5"/>
        <v/>
      </c>
      <c r="BE4" s="8" t="str">
        <f t="shared" si="5"/>
        <v/>
      </c>
      <c r="BF4" s="8">
        <f t="shared" si="5"/>
        <v>0</v>
      </c>
      <c r="BG4" s="25">
        <f t="shared" si="5"/>
        <v>0</v>
      </c>
      <c r="BH4" s="19"/>
      <c r="BI4" s="14"/>
      <c r="BJ4" s="109"/>
      <c r="BT4" s="109"/>
      <c r="CD4" s="109"/>
      <c r="CN4" s="109"/>
      <c r="CX4" s="109"/>
      <c r="DH4" s="109"/>
      <c r="DR4" s="109"/>
      <c r="EB4" s="109"/>
      <c r="EL4" s="109"/>
      <c r="EV4" s="109"/>
      <c r="FF4" s="109"/>
      <c r="FP4" s="109"/>
      <c r="FZ4" s="109"/>
      <c r="GJ4" s="109"/>
      <c r="GT4" s="109"/>
      <c r="HD4" s="109"/>
      <c r="HN4" s="109"/>
      <c r="HX4" s="109"/>
    </row>
    <row xmlns:x14ac="http://schemas.microsoft.com/office/spreadsheetml/2009/9/ac" r="5" s="4" customFormat="true" x14ac:dyDescent="0.25">
      <c r="A5" s="366" t="str">
        <f ca="true">IF(ISBLANK('Data Summary'!A7),"",'Data Summary'!A7)</f>
        <v>SAU_2018_UIS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f>IF((COUNTA(H15:H26)=0)+(COUNTA(H14)=0),"",100-H14-SUMPRODUCT(C15:C26,H15:H26))</f>
        <v>0</v>
      </c>
      <c r="I5" s="25">
        <f>IF((COUNTA(I15:I26)=0)+(COUNTA(I14)=0),"",100-I14-SUMPRODUCT(C15:C26,I15:I26))</f>
        <v>0</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f>IF((COUNTA(AV15:AV26)=0)+(COUNTA(AV14)=0),"",100-AV14-SUMPRODUCT(AQ15:AQ26,AV15:AV26))</f>
        <v>0</v>
      </c>
      <c r="AW5" s="25">
        <f>IF((COUNTA(AW15:AW26)=0)+(COUNTA(AW14)=0),"",100-AW14-SUMPRODUCT(AQ15:AQ26,AW15:AW26))</f>
        <v>0</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9"/>
      <c r="BT5" s="109"/>
      <c r="CD5" s="109"/>
      <c r="CN5" s="109"/>
      <c r="CX5" s="109"/>
      <c r="DH5" s="109"/>
      <c r="DR5" s="109"/>
      <c r="EB5" s="109"/>
      <c r="EL5" s="109"/>
      <c r="EV5" s="109"/>
      <c r="FF5" s="109"/>
      <c r="FP5" s="109"/>
      <c r="FZ5" s="109"/>
      <c r="GJ5" s="109"/>
      <c r="GT5" s="109"/>
      <c r="HD5" s="109"/>
      <c r="HN5" s="109"/>
      <c r="HX5" s="109"/>
    </row>
    <row xmlns:x14ac="http://schemas.microsoft.com/office/spreadsheetml/2009/9/ac" r="6" s="4" customFormat="true" x14ac:dyDescent="0.25">
      <c r="A6" s="366" t="str">
        <f ca="true">IF(ISBLANK('Data Summary'!A8),"",'Data Summary'!A8)</f>
        <v>SAU_2019_UIS</v>
      </c>
      <c r="B6" s="101" t="s">
        <v>182</v>
      </c>
      <c r="C6" s="132" t="s">
        <v>19</v>
      </c>
      <c r="D6" s="8">
        <f>IF(COUNTA(D15:D26)=0,"",SUMPRODUCT(D15:D26,C15:C26))</f>
        <v>100</v>
      </c>
      <c r="E6" s="8" t="str">
        <f>IF(COUNTA(E15:E26)=0,"",SUMPRODUCT(E15:E26,C15:C26))</f>
        <v/>
      </c>
      <c r="F6" s="8" t="str">
        <f>IF(COUNTA(F15:F26)=0,"",SUMPRODUCT(F15:F26,C15:C26))</f>
        <v/>
      </c>
      <c r="G6" s="8" t="str">
        <f>IF(COUNTA(G15:G26)=0,"",SUMPRODUCT(G15:G26,C15:C26))</f>
        <v/>
      </c>
      <c r="H6" s="8">
        <f>IF(COUNTA(H15:H26)=0,"",SUMPRODUCT(H15:H26,C15:C26))</f>
        <v>100</v>
      </c>
      <c r="I6" s="25">
        <f>IF(COUNTA(I15:I26)=0,"",SUMPRODUCT(I15:I26,C15:C26))</f>
        <v>100</v>
      </c>
      <c r="J6" s="19"/>
      <c r="K6" s="14"/>
      <c r="L6" s="101" t="s">
        <v>182</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182</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182</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182</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f>IF(COUNTA(AV15:AV26)=0,"",SUMPRODUCT(AV15:AV26,AQ15:AQ26))</f>
        <v>100</v>
      </c>
      <c r="AW6" s="25">
        <f>IF(COUNTA(AW15:AW26)=0,"",SUMPRODUCT(AW15:AW26,AQ15:AQ26))</f>
        <v>100</v>
      </c>
      <c r="AX6" s="19"/>
      <c r="AY6" s="14"/>
      <c r="AZ6" s="101" t="s">
        <v>182</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9"/>
      <c r="BT6" s="109"/>
      <c r="CD6" s="109"/>
      <c r="CN6" s="109"/>
      <c r="CX6" s="109"/>
      <c r="DH6" s="109"/>
      <c r="DR6" s="109"/>
      <c r="EB6" s="109"/>
      <c r="EL6" s="109"/>
      <c r="EV6" s="109"/>
      <c r="FF6" s="109"/>
      <c r="FP6" s="109"/>
      <c r="FZ6" s="109"/>
      <c r="GJ6" s="109"/>
      <c r="GT6" s="109"/>
      <c r="HD6" s="109"/>
      <c r="HN6" s="109"/>
      <c r="HX6" s="109"/>
    </row>
    <row xmlns:x14ac="http://schemas.microsoft.com/office/spreadsheetml/2009/9/ac" r="7" s="4" customFormat="true" x14ac:dyDescent="0.25">
      <c r="A7" s="366" t="str">
        <f ca="true">IF(ISBLANK('Data Summary'!A9),"",'Data Summary'!A9)</f>
        <v>SAU_2020_UIS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9"/>
      <c r="BT7" s="109"/>
      <c r="CD7" s="109"/>
      <c r="CN7" s="109"/>
      <c r="CX7" s="109"/>
      <c r="DH7" s="109"/>
      <c r="DR7" s="109"/>
      <c r="EB7" s="109"/>
      <c r="EL7" s="109"/>
      <c r="EV7" s="109"/>
      <c r="FF7" s="109"/>
      <c r="FP7" s="109"/>
      <c r="FZ7" s="109"/>
      <c r="GJ7" s="109"/>
      <c r="GT7" s="109"/>
      <c r="HD7" s="109"/>
      <c r="HN7" s="109"/>
      <c r="HX7" s="109"/>
    </row>
    <row xmlns:x14ac="http://schemas.microsoft.com/office/spreadsheetml/2009/9/ac" r="8" s="4" customFormat="true" x14ac:dyDescent="0.25">
      <c r="A8" s="366" t="str">
        <f ca="true">IF(ISBLANK('Data Summary'!A10),"",'Data Summary'!A10)</f>
        <v>SAU_2021_UIS</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9"/>
      <c r="BT8" s="109"/>
      <c r="CD8" s="109"/>
      <c r="CN8" s="109"/>
      <c r="CX8" s="109"/>
      <c r="DH8" s="109"/>
      <c r="DR8" s="109"/>
      <c r="EB8" s="109"/>
      <c r="EL8" s="109"/>
      <c r="EV8" s="109"/>
      <c r="FF8" s="109"/>
      <c r="FP8" s="109"/>
      <c r="FZ8" s="109"/>
      <c r="GJ8" s="109"/>
      <c r="GT8" s="109"/>
      <c r="HD8" s="109"/>
      <c r="HN8" s="109"/>
      <c r="HX8" s="109"/>
    </row>
    <row xmlns:x14ac="http://schemas.microsoft.com/office/spreadsheetml/2009/9/ac" r="9" s="4" customFormat="true" x14ac:dyDescent="0.25">
      <c r="A9" s="366" t="str">
        <f ca="true">IF(ISBLANK('Data Summary'!A11),"",'Data Summary'!A11)</f>
        <v>SAU_2022_UIS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9"/>
      <c r="BT9" s="109"/>
      <c r="CD9" s="109"/>
      <c r="CN9" s="109"/>
      <c r="CX9" s="109"/>
      <c r="DH9" s="109"/>
      <c r="DR9" s="109"/>
      <c r="EB9" s="109"/>
      <c r="EL9" s="109"/>
      <c r="EV9" s="109"/>
      <c r="FF9" s="109"/>
      <c r="FP9" s="109"/>
      <c r="FZ9" s="109"/>
      <c r="GJ9" s="109"/>
      <c r="GT9" s="109"/>
      <c r="HD9" s="109"/>
      <c r="HN9" s="109"/>
      <c r="HX9" s="109"/>
    </row>
    <row xmlns:x14ac="http://schemas.microsoft.com/office/spreadsheetml/2009/9/ac" r="10" s="4" customFormat="true" x14ac:dyDescent="0.25">
      <c r="A10" s="367" t="str">
        <f ca="true">IF(ISBLANK('Data Summary'!A12),"",'Data Summary'!A12)</f>
        <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9"/>
      <c r="BT10" s="109"/>
      <c r="CD10" s="109"/>
      <c r="CN10" s="109"/>
      <c r="CX10" s="109"/>
      <c r="DH10" s="109"/>
      <c r="DR10" s="109"/>
      <c r="EB10" s="109"/>
      <c r="EL10" s="109"/>
      <c r="EV10" s="109"/>
      <c r="FF10" s="109"/>
      <c r="FP10" s="109"/>
      <c r="FZ10" s="109"/>
      <c r="GJ10" s="109"/>
      <c r="GT10" s="109"/>
      <c r="HD10" s="109"/>
      <c r="HN10" s="109"/>
      <c r="HX10" s="109"/>
    </row>
    <row xmlns:x14ac="http://schemas.microsoft.com/office/spreadsheetml/2009/9/ac" r="11" s="4" customFormat="true" x14ac:dyDescent="0.25">
      <c r="A11" s="367"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9"/>
      <c r="BT11" s="109"/>
      <c r="CD11" s="109"/>
      <c r="CN11" s="109"/>
      <c r="CX11" s="109"/>
      <c r="DH11" s="109"/>
      <c r="DR11" s="109"/>
      <c r="EB11" s="109"/>
      <c r="EL11" s="109"/>
      <c r="EV11" s="109"/>
      <c r="FF11" s="109"/>
      <c r="FP11" s="109"/>
      <c r="FZ11" s="109"/>
      <c r="GJ11" s="109"/>
      <c r="GT11" s="109"/>
      <c r="HD11" s="109"/>
      <c r="HN11" s="109"/>
      <c r="HX11" s="109"/>
    </row>
    <row xmlns:x14ac="http://schemas.microsoft.com/office/spreadsheetml/2009/9/ac" r="12" s="1" customFormat="true" ht="15.75" customHeight="true" x14ac:dyDescent="0.2">
      <c r="A12" s="367" t="str">
        <f ca="true">IF(ISBLANK('Data Summary'!A14),"",'Data Summary'!A14)</f>
        <v/>
      </c>
      <c r="B12" s="101" t="s">
        <v>178</v>
      </c>
      <c r="C12" s="126" t="s">
        <v>169</v>
      </c>
      <c r="D12" s="129">
        <v>100</v>
      </c>
      <c r="E12" s="129"/>
      <c r="F12" s="129"/>
      <c r="G12" s="129"/>
      <c r="H12" s="129">
        <v>100</v>
      </c>
      <c r="I12" s="70">
        <v>100</v>
      </c>
      <c r="J12" s="19"/>
      <c r="K12" s="14"/>
      <c r="L12" s="101" t="s">
        <v>178</v>
      </c>
      <c r="M12" s="126" t="s">
        <v>169</v>
      </c>
      <c r="N12" s="129">
        <v>100</v>
      </c>
      <c r="O12" s="129"/>
      <c r="P12" s="129"/>
      <c r="Q12" s="129"/>
      <c r="R12" s="129">
        <v>100</v>
      </c>
      <c r="S12" s="70">
        <v>100</v>
      </c>
      <c r="T12" s="19"/>
      <c r="U12" s="14"/>
      <c r="V12" s="101" t="s">
        <v>178</v>
      </c>
      <c r="W12" s="126" t="s">
        <v>169</v>
      </c>
      <c r="X12" s="129">
        <v>100</v>
      </c>
      <c r="Y12" s="129"/>
      <c r="Z12" s="129"/>
      <c r="AA12" s="129"/>
      <c r="AB12" s="129">
        <v>100</v>
      </c>
      <c r="AC12" s="70">
        <v>100</v>
      </c>
      <c r="AD12" s="19"/>
      <c r="AE12" s="14"/>
      <c r="AF12" s="101" t="s">
        <v>178</v>
      </c>
      <c r="AG12" s="126" t="s">
        <v>169</v>
      </c>
      <c r="AH12" s="129">
        <v>100</v>
      </c>
      <c r="AI12" s="129"/>
      <c r="AJ12" s="129"/>
      <c r="AK12" s="129"/>
      <c r="AL12" s="129">
        <v>100</v>
      </c>
      <c r="AM12" s="70">
        <v>100</v>
      </c>
      <c r="AN12" s="19"/>
      <c r="AO12" s="14"/>
      <c r="AP12" s="101" t="s">
        <v>178</v>
      </c>
      <c r="AQ12" s="126" t="s">
        <v>169</v>
      </c>
      <c r="AR12" s="129">
        <v>100</v>
      </c>
      <c r="AS12" s="129"/>
      <c r="AT12" s="129"/>
      <c r="AU12" s="129"/>
      <c r="AV12" s="129">
        <v>100</v>
      </c>
      <c r="AW12" s="70">
        <v>100</v>
      </c>
      <c r="AX12" s="19"/>
      <c r="AY12" s="14"/>
      <c r="AZ12" s="101" t="s">
        <v>178</v>
      </c>
      <c r="BA12" s="126" t="s">
        <v>169</v>
      </c>
      <c r="BB12" s="129">
        <v>100</v>
      </c>
      <c r="BC12" s="129"/>
      <c r="BD12" s="129"/>
      <c r="BE12" s="129"/>
      <c r="BF12" s="129">
        <v>100</v>
      </c>
      <c r="BG12" s="70">
        <v>100</v>
      </c>
      <c r="BH12" s="19"/>
      <c r="BI12" s="14"/>
      <c r="BJ12" s="110"/>
      <c r="BT12" s="110"/>
      <c r="CD12" s="110"/>
      <c r="CN12" s="110"/>
      <c r="CX12" s="110"/>
      <c r="DH12" s="110"/>
      <c r="DR12" s="110"/>
      <c r="EB12" s="110"/>
      <c r="EL12" s="110"/>
      <c r="EV12" s="110"/>
      <c r="FF12" s="110"/>
      <c r="FP12" s="110"/>
      <c r="FZ12" s="110"/>
      <c r="GJ12" s="110"/>
      <c r="GT12" s="110"/>
      <c r="HD12" s="110"/>
      <c r="HN12" s="110"/>
      <c r="HX12" s="110"/>
    </row>
    <row xmlns:x14ac="http://schemas.microsoft.com/office/spreadsheetml/2009/9/ac" r="13" s="257" customFormat="true" ht="18" customHeight="true" x14ac:dyDescent="0.25">
      <c r="A13" s="367"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56"/>
      <c r="BT13" s="256"/>
      <c r="CD13" s="256"/>
      <c r="CN13" s="256"/>
      <c r="CX13" s="256"/>
      <c r="DH13" s="256"/>
      <c r="DR13" s="256"/>
      <c r="EB13" s="256"/>
      <c r="EL13" s="256"/>
      <c r="EV13" s="256"/>
      <c r="FF13" s="256"/>
      <c r="FP13" s="256"/>
      <c r="FZ13" s="256"/>
      <c r="GJ13" s="256"/>
      <c r="GT13" s="256"/>
      <c r="HD13" s="256"/>
      <c r="HN13" s="256"/>
      <c r="HX13" s="256"/>
    </row>
    <row xmlns:x14ac="http://schemas.microsoft.com/office/spreadsheetml/2009/9/ac" r="14" x14ac:dyDescent="0.25">
      <c r="A14" s="367" t="str">
        <f ca="true">IF(ISBLANK('Data Summary'!A16),"",'Data Summary'!A16)</f>
        <v/>
      </c>
      <c r="B14" s="102" t="s">
        <v>30</v>
      </c>
      <c r="C14" s="16">
        <v>0</v>
      </c>
      <c r="D14" s="41">
        <v>0</v>
      </c>
      <c r="E14" s="41"/>
      <c r="F14" s="41"/>
      <c r="G14" s="128"/>
      <c r="H14" s="128">
        <v>0</v>
      </c>
      <c r="I14" s="21">
        <v>0</v>
      </c>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c r="AP14" s="102" t="s">
        <v>30</v>
      </c>
      <c r="AQ14" s="16">
        <v>0</v>
      </c>
      <c r="AR14" s="41">
        <v>0</v>
      </c>
      <c r="AS14" s="41"/>
      <c r="AT14" s="41"/>
      <c r="AU14" s="128"/>
      <c r="AV14" s="128">
        <v>0</v>
      </c>
      <c r="AW14" s="21">
        <v>0</v>
      </c>
      <c r="AX14" s="10"/>
      <c r="AY14" s="13"/>
      <c r="AZ14" s="102" t="s">
        <v>30</v>
      </c>
      <c r="BA14" s="16">
        <v>0</v>
      </c>
      <c r="BB14" s="41">
        <v>0</v>
      </c>
      <c r="BC14" s="41"/>
      <c r="BD14" s="41"/>
      <c r="BE14" s="128"/>
      <c r="BF14" s="128">
        <v>0</v>
      </c>
      <c r="BG14" s="21">
        <v>0</v>
      </c>
      <c r="BH14" s="10"/>
      <c r="BI14" s="13"/>
    </row>
    <row xmlns:x14ac="http://schemas.microsoft.com/office/spreadsheetml/2009/9/ac" r="15" s="2" customFormat="true" x14ac:dyDescent="0.25">
      <c r="A15" s="367"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12"/>
      <c r="BT15" s="112"/>
      <c r="CD15" s="112"/>
      <c r="CN15" s="112"/>
      <c r="CX15" s="112"/>
      <c r="DH15" s="112"/>
      <c r="DR15" s="112"/>
      <c r="EB15" s="112"/>
      <c r="EL15" s="112"/>
      <c r="EV15" s="112"/>
      <c r="FF15" s="112"/>
      <c r="FP15" s="112"/>
      <c r="FZ15" s="112"/>
      <c r="GJ15" s="112"/>
      <c r="GT15" s="112"/>
      <c r="HD15" s="112"/>
      <c r="HN15" s="112"/>
      <c r="HX15" s="112"/>
    </row>
    <row xmlns:x14ac="http://schemas.microsoft.com/office/spreadsheetml/2009/9/ac" r="16" s="2" customFormat="true" x14ac:dyDescent="0.25">
      <c r="A16" s="367" t="str">
        <f ca="true">IF(ISBLANK('Data Summary'!A18),"",'Data Summary'!A18)</f>
        <v/>
      </c>
      <c r="B16" s="103" t="s">
        <v>183</v>
      </c>
      <c r="C16" s="6">
        <v>1</v>
      </c>
      <c r="D16" s="41">
        <v>100</v>
      </c>
      <c r="E16" s="128"/>
      <c r="F16" s="128"/>
      <c r="G16" s="128"/>
      <c r="H16" s="41">
        <v>100</v>
      </c>
      <c r="I16" s="59">
        <v>100</v>
      </c>
      <c r="J16" s="10"/>
      <c r="K16" s="13"/>
      <c r="L16" s="103" t="s">
        <v>183</v>
      </c>
      <c r="M16" s="6">
        <v>1</v>
      </c>
      <c r="N16" s="41">
        <v>100</v>
      </c>
      <c r="O16" s="128"/>
      <c r="P16" s="128"/>
      <c r="Q16" s="128"/>
      <c r="R16" s="41">
        <v>100</v>
      </c>
      <c r="S16" s="59">
        <v>100</v>
      </c>
      <c r="T16" s="10"/>
      <c r="U16" s="13"/>
      <c r="V16" s="103" t="s">
        <v>183</v>
      </c>
      <c r="W16" s="6">
        <v>1</v>
      </c>
      <c r="X16" s="41">
        <v>100</v>
      </c>
      <c r="Y16" s="128"/>
      <c r="Z16" s="128"/>
      <c r="AA16" s="128"/>
      <c r="AB16" s="41">
        <v>100</v>
      </c>
      <c r="AC16" s="59">
        <v>100</v>
      </c>
      <c r="AD16" s="10"/>
      <c r="AE16" s="13"/>
      <c r="AF16" s="103" t="s">
        <v>183</v>
      </c>
      <c r="AG16" s="6">
        <v>1</v>
      </c>
      <c r="AH16" s="41">
        <v>100</v>
      </c>
      <c r="AI16" s="128"/>
      <c r="AJ16" s="128"/>
      <c r="AK16" s="128"/>
      <c r="AL16" s="41">
        <v>100</v>
      </c>
      <c r="AM16" s="59">
        <v>100</v>
      </c>
      <c r="AN16" s="10"/>
      <c r="AO16" s="13"/>
      <c r="AP16" s="103" t="s">
        <v>183</v>
      </c>
      <c r="AQ16" s="6">
        <v>1</v>
      </c>
      <c r="AR16" s="41">
        <v>100</v>
      </c>
      <c r="AS16" s="128"/>
      <c r="AT16" s="128"/>
      <c r="AU16" s="128"/>
      <c r="AV16" s="41">
        <v>100</v>
      </c>
      <c r="AW16" s="59">
        <v>100</v>
      </c>
      <c r="AX16" s="10"/>
      <c r="AY16" s="13"/>
      <c r="AZ16" s="103" t="s">
        <v>183</v>
      </c>
      <c r="BA16" s="6">
        <v>1</v>
      </c>
      <c r="BB16" s="41">
        <v>100</v>
      </c>
      <c r="BC16" s="128"/>
      <c r="BD16" s="128"/>
      <c r="BE16" s="128"/>
      <c r="BF16" s="41">
        <v>100</v>
      </c>
      <c r="BG16" s="59">
        <v>100</v>
      </c>
      <c r="BH16" s="10"/>
      <c r="BI16" s="13"/>
      <c r="BJ16" s="112"/>
      <c r="BT16" s="112"/>
      <c r="CD16" s="112"/>
      <c r="CN16" s="112"/>
      <c r="CX16" s="112"/>
      <c r="DH16" s="112"/>
      <c r="DR16" s="112"/>
      <c r="EB16" s="112"/>
      <c r="EL16" s="112"/>
      <c r="EV16" s="112"/>
      <c r="FF16" s="112"/>
      <c r="FP16" s="112"/>
      <c r="FZ16" s="112"/>
      <c r="GJ16" s="112"/>
      <c r="GT16" s="112"/>
      <c r="HD16" s="112"/>
      <c r="HN16" s="112"/>
      <c r="HX16" s="112"/>
    </row>
    <row xmlns:x14ac="http://schemas.microsoft.com/office/spreadsheetml/2009/9/ac" r="17" s="2" customFormat="true" x14ac:dyDescent="0.25">
      <c r="A17" s="367"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12"/>
      <c r="BT17" s="112"/>
      <c r="CD17" s="112"/>
      <c r="CN17" s="112"/>
      <c r="CX17" s="112"/>
      <c r="DH17" s="112"/>
      <c r="DR17" s="112"/>
      <c r="EB17" s="112"/>
      <c r="EL17" s="112"/>
      <c r="EV17" s="112"/>
      <c r="FF17" s="112"/>
      <c r="FP17" s="112"/>
      <c r="FZ17" s="112"/>
      <c r="GJ17" s="112"/>
      <c r="GT17" s="112"/>
      <c r="HD17" s="112"/>
      <c r="HN17" s="112"/>
      <c r="HX17" s="112"/>
    </row>
    <row xmlns:x14ac="http://schemas.microsoft.com/office/spreadsheetml/2009/9/ac" r="18" s="2" customFormat="true" x14ac:dyDescent="0.25">
      <c r="A18" s="367"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12"/>
      <c r="BT18" s="112"/>
      <c r="CD18" s="112"/>
      <c r="CN18" s="112"/>
      <c r="CX18" s="112"/>
      <c r="DH18" s="112"/>
      <c r="DR18" s="112"/>
      <c r="EB18" s="112"/>
      <c r="EL18" s="112"/>
      <c r="EV18" s="112"/>
      <c r="FF18" s="112"/>
      <c r="FP18" s="112"/>
      <c r="FZ18" s="112"/>
      <c r="GJ18" s="112"/>
      <c r="GT18" s="112"/>
      <c r="HD18" s="112"/>
      <c r="HN18" s="112"/>
      <c r="HX18" s="112"/>
    </row>
    <row xmlns:x14ac="http://schemas.microsoft.com/office/spreadsheetml/2009/9/ac" r="19" s="2" customFormat="true" x14ac:dyDescent="0.25">
      <c r="A19" s="367"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12"/>
      <c r="BT19" s="112"/>
      <c r="CD19" s="112"/>
      <c r="CN19" s="112"/>
      <c r="CX19" s="112"/>
      <c r="DH19" s="112"/>
      <c r="DR19" s="112"/>
      <c r="EB19" s="112"/>
      <c r="EL19" s="112"/>
      <c r="EV19" s="112"/>
      <c r="FF19" s="112"/>
      <c r="FP19" s="112"/>
      <c r="FZ19" s="112"/>
      <c r="GJ19" s="112"/>
      <c r="GT19" s="112"/>
      <c r="HD19" s="112"/>
      <c r="HN19" s="112"/>
      <c r="HX19" s="112"/>
    </row>
    <row xmlns:x14ac="http://schemas.microsoft.com/office/spreadsheetml/2009/9/ac" r="20" s="2" customFormat="true" x14ac:dyDescent="0.25">
      <c r="A20" s="367"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12"/>
      <c r="BT20" s="112"/>
      <c r="CD20" s="112"/>
      <c r="CN20" s="112"/>
      <c r="CX20" s="112"/>
      <c r="DH20" s="112"/>
      <c r="DR20" s="112"/>
      <c r="EB20" s="112"/>
      <c r="EL20" s="112"/>
      <c r="EV20" s="112"/>
      <c r="FF20" s="112"/>
      <c r="FP20" s="112"/>
      <c r="FZ20" s="112"/>
      <c r="GJ20" s="112"/>
      <c r="GT20" s="112"/>
      <c r="HD20" s="112"/>
      <c r="HN20" s="112"/>
      <c r="HX20" s="112"/>
    </row>
    <row xmlns:x14ac="http://schemas.microsoft.com/office/spreadsheetml/2009/9/ac" r="21" s="2" customFormat="true" x14ac:dyDescent="0.25">
      <c r="A21" s="367"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12"/>
      <c r="BT21" s="112"/>
      <c r="CD21" s="112"/>
      <c r="CN21" s="112"/>
      <c r="CX21" s="112"/>
      <c r="DH21" s="112"/>
      <c r="DR21" s="112"/>
      <c r="EB21" s="112"/>
      <c r="EL21" s="112"/>
      <c r="EV21" s="112"/>
      <c r="FF21" s="112"/>
      <c r="FP21" s="112"/>
      <c r="FZ21" s="112"/>
      <c r="GJ21" s="112"/>
      <c r="GT21" s="112"/>
      <c r="HD21" s="112"/>
      <c r="HN21" s="112"/>
      <c r="HX21" s="112"/>
    </row>
    <row xmlns:x14ac="http://schemas.microsoft.com/office/spreadsheetml/2009/9/ac" r="22" s="2" customFormat="true" x14ac:dyDescent="0.25">
      <c r="A22" s="367"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12"/>
      <c r="BT22" s="112"/>
      <c r="CD22" s="112"/>
      <c r="CN22" s="112"/>
      <c r="CX22" s="112"/>
      <c r="DH22" s="112"/>
      <c r="DR22" s="112"/>
      <c r="EB22" s="112"/>
      <c r="EL22" s="112"/>
      <c r="EV22" s="112"/>
      <c r="FF22" s="112"/>
      <c r="FP22" s="112"/>
      <c r="FZ22" s="112"/>
      <c r="GJ22" s="112"/>
      <c r="GT22" s="112"/>
      <c r="HD22" s="112"/>
      <c r="HN22" s="112"/>
      <c r="HX22" s="112"/>
    </row>
    <row xmlns:x14ac="http://schemas.microsoft.com/office/spreadsheetml/2009/9/ac" r="23" s="2" customFormat="true" x14ac:dyDescent="0.25">
      <c r="A23" s="367"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12"/>
      <c r="BT23" s="112"/>
      <c r="CD23" s="112"/>
      <c r="CN23" s="112"/>
      <c r="CX23" s="112"/>
      <c r="DH23" s="112"/>
      <c r="DR23" s="112"/>
      <c r="EB23" s="112"/>
      <c r="EL23" s="112"/>
      <c r="EV23" s="112"/>
      <c r="FF23" s="112"/>
      <c r="FP23" s="112"/>
      <c r="FZ23" s="112"/>
      <c r="GJ23" s="112"/>
      <c r="GT23" s="112"/>
      <c r="HD23" s="112"/>
      <c r="HN23" s="112"/>
      <c r="HX23" s="112"/>
    </row>
    <row xmlns:x14ac="http://schemas.microsoft.com/office/spreadsheetml/2009/9/ac" r="24" s="2" customFormat="true" x14ac:dyDescent="0.25">
      <c r="A24" s="367"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12"/>
      <c r="BT24" s="112"/>
      <c r="CD24" s="112"/>
      <c r="CN24" s="112"/>
      <c r="CX24" s="112"/>
      <c r="DH24" s="112"/>
      <c r="DR24" s="112"/>
      <c r="EB24" s="112"/>
      <c r="EL24" s="112"/>
      <c r="EV24" s="112"/>
      <c r="FF24" s="112"/>
      <c r="FP24" s="112"/>
      <c r="FZ24" s="112"/>
      <c r="GJ24" s="112"/>
      <c r="GT24" s="112"/>
      <c r="HD24" s="112"/>
      <c r="HN24" s="112"/>
      <c r="HX24" s="112"/>
    </row>
    <row xmlns:x14ac="http://schemas.microsoft.com/office/spreadsheetml/2009/9/ac" r="25" s="2" customFormat="true" x14ac:dyDescent="0.25">
      <c r="A25" s="367"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12"/>
      <c r="BT25" s="112"/>
      <c r="CD25" s="112"/>
      <c r="CN25" s="112"/>
      <c r="CX25" s="112"/>
      <c r="DH25" s="112"/>
      <c r="DR25" s="112"/>
      <c r="EB25" s="112"/>
      <c r="EL25" s="112"/>
      <c r="EV25" s="112"/>
      <c r="FF25" s="112"/>
      <c r="FP25" s="112"/>
      <c r="FZ25" s="112"/>
      <c r="GJ25" s="112"/>
      <c r="GT25" s="112"/>
      <c r="HD25" s="112"/>
      <c r="HN25" s="112"/>
      <c r="HX25" s="112"/>
    </row>
    <row xmlns:x14ac="http://schemas.microsoft.com/office/spreadsheetml/2009/9/ac" r="26" s="2" customFormat="true" x14ac:dyDescent="0.25">
      <c r="A26" s="367"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12"/>
      <c r="BT26" s="112"/>
      <c r="CD26" s="112"/>
      <c r="CN26" s="112"/>
      <c r="CX26" s="112"/>
      <c r="DH26" s="112"/>
      <c r="DR26" s="112"/>
      <c r="EB26" s="112"/>
      <c r="EL26" s="112"/>
      <c r="EV26" s="112"/>
      <c r="FF26" s="112"/>
      <c r="FP26" s="112"/>
      <c r="FZ26" s="112"/>
      <c r="GJ26" s="112"/>
      <c r="GT26" s="112"/>
      <c r="HD26" s="112"/>
      <c r="HN26" s="112"/>
      <c r="HX26" s="112"/>
    </row>
    <row xmlns:x14ac="http://schemas.microsoft.com/office/spreadsheetml/2009/9/ac" r="27" s="2" customFormat="true" ht="93" customHeight="true" x14ac:dyDescent="0.25">
      <c r="A27" s="367" t="str">
        <f ca="true">IF(ISBLANK('Data Summary'!A29),"",'Data Summary'!A29)</f>
        <v/>
      </c>
      <c r="B27" s="104" t="s">
        <v>12</v>
      </c>
      <c r="C27" s="551" t="s">
        <v>184</v>
      </c>
      <c r="D27" s="551"/>
      <c r="E27" s="551"/>
      <c r="F27" s="551"/>
      <c r="G27" s="551"/>
      <c r="H27" s="551"/>
      <c r="I27" s="552"/>
      <c r="J27" s="10"/>
      <c r="K27" s="13"/>
      <c r="L27" s="104" t="s">
        <v>12</v>
      </c>
      <c r="M27" s="551" t="s">
        <v>184</v>
      </c>
      <c r="N27" s="551"/>
      <c r="O27" s="551"/>
      <c r="P27" s="551"/>
      <c r="Q27" s="551"/>
      <c r="R27" s="551"/>
      <c r="S27" s="552"/>
      <c r="T27" s="10"/>
      <c r="U27" s="13"/>
      <c r="V27" s="104" t="s">
        <v>12</v>
      </c>
      <c r="W27" s="551" t="s">
        <v>184</v>
      </c>
      <c r="X27" s="551"/>
      <c r="Y27" s="551"/>
      <c r="Z27" s="551"/>
      <c r="AA27" s="551"/>
      <c r="AB27" s="551"/>
      <c r="AC27" s="552"/>
      <c r="AD27" s="10"/>
      <c r="AE27" s="13"/>
      <c r="AF27" s="104" t="s">
        <v>12</v>
      </c>
      <c r="AG27" s="551" t="s">
        <v>184</v>
      </c>
      <c r="AH27" s="551"/>
      <c r="AI27" s="551"/>
      <c r="AJ27" s="551"/>
      <c r="AK27" s="551"/>
      <c r="AL27" s="551"/>
      <c r="AM27" s="552"/>
      <c r="AN27" s="10"/>
      <c r="AO27" s="13"/>
      <c r="AP27" s="104" t="s">
        <v>12</v>
      </c>
      <c r="AQ27" s="551" t="s">
        <v>184</v>
      </c>
      <c r="AR27" s="551"/>
      <c r="AS27" s="551"/>
      <c r="AT27" s="551"/>
      <c r="AU27" s="551"/>
      <c r="AV27" s="551"/>
      <c r="AW27" s="552"/>
      <c r="AX27" s="10"/>
      <c r="AY27" s="13"/>
      <c r="AZ27" s="104" t="s">
        <v>12</v>
      </c>
      <c r="BA27" s="551" t="s">
        <v>184</v>
      </c>
      <c r="BB27" s="551"/>
      <c r="BC27" s="551"/>
      <c r="BD27" s="551"/>
      <c r="BE27" s="551"/>
      <c r="BF27" s="551"/>
      <c r="BG27" s="552"/>
      <c r="BH27" s="10"/>
      <c r="BI27" s="13"/>
      <c r="BJ27" s="112"/>
      <c r="BT27" s="112"/>
      <c r="CD27" s="112"/>
      <c r="CN27" s="112"/>
      <c r="CX27" s="112"/>
      <c r="DH27" s="112"/>
      <c r="DR27" s="112"/>
      <c r="EB27" s="112"/>
      <c r="EL27" s="112"/>
      <c r="EV27" s="112"/>
      <c r="FF27" s="112"/>
      <c r="FP27" s="112"/>
      <c r="FZ27" s="112"/>
      <c r="GJ27" s="112"/>
      <c r="GT27" s="112"/>
      <c r="HD27" s="112"/>
      <c r="HN27" s="112"/>
      <c r="HX27" s="112"/>
    </row>
    <row xmlns:x14ac="http://schemas.microsoft.com/office/spreadsheetml/2009/9/ac" r="28" s="2" customFormat="true" ht="15.75" customHeight="true" x14ac:dyDescent="0.25">
      <c r="A28" s="367" t="str">
        <f ca="true">IF(ISBLANK('Data Summary'!A30),"",'Data Summary'!A30)</f>
        <v/>
      </c>
      <c r="B28" s="104"/>
      <c r="C28" s="58" t="s">
        <v>120</v>
      </c>
      <c r="D28" s="47" t="s">
        <v>158</v>
      </c>
      <c r="E28" s="47"/>
      <c r="F28" s="47"/>
      <c r="G28" s="47"/>
      <c r="H28" s="47" t="s">
        <v>158</v>
      </c>
      <c r="I28" s="89" t="s">
        <v>158</v>
      </c>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t="s">
        <v>158</v>
      </c>
      <c r="AW28" s="89" t="s">
        <v>158</v>
      </c>
      <c r="AX28" s="10"/>
      <c r="AY28" s="13"/>
      <c r="AZ28" s="104"/>
      <c r="BA28" s="58" t="s">
        <v>120</v>
      </c>
      <c r="BB28" s="47" t="s">
        <v>158</v>
      </c>
      <c r="BC28" s="47"/>
      <c r="BD28" s="47"/>
      <c r="BE28" s="47"/>
      <c r="BF28" s="47" t="s">
        <v>158</v>
      </c>
      <c r="BG28" s="89" t="s">
        <v>158</v>
      </c>
      <c r="BH28" s="10"/>
      <c r="BI28" s="13"/>
      <c r="BJ28" s="112"/>
      <c r="BT28" s="112"/>
      <c r="CD28" s="112"/>
      <c r="CN28" s="112"/>
      <c r="CX28" s="112"/>
      <c r="DH28" s="112"/>
      <c r="DR28" s="112"/>
      <c r="EB28" s="112"/>
      <c r="EL28" s="112"/>
      <c r="EV28" s="112"/>
      <c r="FF28" s="112"/>
      <c r="FP28" s="112"/>
      <c r="FZ28" s="112"/>
      <c r="GJ28" s="112"/>
      <c r="GT28" s="112"/>
      <c r="HD28" s="112"/>
      <c r="HN28" s="112"/>
      <c r="HX28" s="112"/>
    </row>
    <row xmlns:x14ac="http://schemas.microsoft.com/office/spreadsheetml/2009/9/ac" r="29" s="2" customFormat="true" ht="15" customHeight="true" x14ac:dyDescent="0.25">
      <c r="A29" s="367" t="str">
        <f ca="true">IF(ISBLANK('Data Summary'!A31),"",'Data Summary'!A31)</f>
        <v/>
      </c>
      <c r="B29" s="104"/>
      <c r="C29" s="58" t="s">
        <v>102</v>
      </c>
      <c r="D29" s="47" t="s">
        <v>158</v>
      </c>
      <c r="E29" s="47"/>
      <c r="F29" s="47"/>
      <c r="G29" s="47"/>
      <c r="H29" s="47" t="s">
        <v>158</v>
      </c>
      <c r="I29" s="89" t="s">
        <v>158</v>
      </c>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t="s">
        <v>158</v>
      </c>
      <c r="AW29" s="89" t="s">
        <v>158</v>
      </c>
      <c r="AX29" s="10"/>
      <c r="AY29" s="13"/>
      <c r="AZ29" s="104"/>
      <c r="BA29" s="58" t="s">
        <v>102</v>
      </c>
      <c r="BB29" s="47" t="s">
        <v>158</v>
      </c>
      <c r="BC29" s="47"/>
      <c r="BD29" s="47"/>
      <c r="BE29" s="47"/>
      <c r="BF29" s="47" t="s">
        <v>158</v>
      </c>
      <c r="BG29" s="89" t="s">
        <v>158</v>
      </c>
      <c r="BH29" s="10"/>
      <c r="BI29" s="13"/>
      <c r="BJ29" s="112"/>
      <c r="BT29" s="112"/>
      <c r="CD29" s="112"/>
      <c r="CN29" s="112"/>
      <c r="CX29" s="112"/>
      <c r="DH29" s="112"/>
      <c r="DR29" s="112"/>
      <c r="EB29" s="112"/>
      <c r="EL29" s="112"/>
      <c r="EV29" s="112"/>
      <c r="FF29" s="112"/>
      <c r="FP29" s="112"/>
      <c r="FZ29" s="112"/>
      <c r="GJ29" s="112"/>
      <c r="GT29" s="112"/>
      <c r="HD29" s="112"/>
      <c r="HN29" s="112"/>
      <c r="HX29" s="112"/>
    </row>
    <row xmlns:x14ac="http://schemas.microsoft.com/office/spreadsheetml/2009/9/ac" r="30" s="2" customFormat="true" ht="15" customHeight="true" x14ac:dyDescent="0.25">
      <c r="A30" s="367"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12"/>
      <c r="BT30" s="112"/>
      <c r="CD30" s="112"/>
      <c r="CN30" s="112"/>
      <c r="CX30" s="112"/>
      <c r="DH30" s="112"/>
      <c r="DR30" s="112"/>
      <c r="EB30" s="112"/>
      <c r="EL30" s="112"/>
      <c r="EV30" s="112"/>
      <c r="FF30" s="112"/>
      <c r="FP30" s="112"/>
      <c r="FZ30" s="112"/>
      <c r="GJ30" s="112"/>
      <c r="GT30" s="112"/>
      <c r="HD30" s="112"/>
      <c r="HN30" s="112"/>
      <c r="HX30" s="112"/>
    </row>
    <row xmlns:x14ac="http://schemas.microsoft.com/office/spreadsheetml/2009/9/ac" r="31" ht="16.5" customHeight="true" x14ac:dyDescent="0.25">
      <c r="A31" s="367"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row>
    <row xmlns:x14ac="http://schemas.microsoft.com/office/spreadsheetml/2009/9/ac" r="32" ht="16.5" customHeight="true" x14ac:dyDescent="0.25">
      <c r="A32" s="367" t="str">
        <f ca="true">IF(ISBLANK('Data Summary'!A34),"",'Data Summary'!A34)</f>
        <v/>
      </c>
      <c r="B32" s="104"/>
      <c r="C32" s="58" t="s">
        <v>103</v>
      </c>
      <c r="D32" s="47" t="s">
        <v>158</v>
      </c>
      <c r="E32" s="47"/>
      <c r="F32" s="47"/>
      <c r="G32" s="47"/>
      <c r="H32" s="47" t="s">
        <v>158</v>
      </c>
      <c r="I32" s="89" t="s">
        <v>158</v>
      </c>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t="s">
        <v>158</v>
      </c>
      <c r="AW32" s="89" t="s">
        <v>158</v>
      </c>
      <c r="AX32" s="10"/>
      <c r="AY32" s="13"/>
      <c r="AZ32" s="104"/>
      <c r="BA32" s="58" t="s">
        <v>103</v>
      </c>
      <c r="BB32" s="47" t="s">
        <v>158</v>
      </c>
      <c r="BC32" s="47"/>
      <c r="BD32" s="47"/>
      <c r="BE32" s="47"/>
      <c r="BF32" s="47" t="s">
        <v>158</v>
      </c>
      <c r="BG32" s="89" t="s">
        <v>158</v>
      </c>
      <c r="BH32" s="10"/>
      <c r="BI32" s="13"/>
    </row>
    <row xmlns:x14ac="http://schemas.microsoft.com/office/spreadsheetml/2009/9/ac" r="33" ht="16.5" customHeight="true" x14ac:dyDescent="0.25">
      <c r="A33" s="367"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row>
    <row xmlns:x14ac="http://schemas.microsoft.com/office/spreadsheetml/2009/9/ac" r="34" s="3" customFormat="true" ht="16.5" customHeight="true" thickBot="true" x14ac:dyDescent="0.3">
      <c r="A34" s="367"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7"/>
      <c r="BT34" s="107"/>
      <c r="CD34" s="107"/>
      <c r="CN34" s="107"/>
      <c r="CX34" s="107"/>
      <c r="DH34" s="107"/>
      <c r="DR34" s="107"/>
      <c r="EB34" s="107"/>
      <c r="EL34" s="107"/>
      <c r="EV34" s="107"/>
      <c r="FF34" s="107"/>
      <c r="FP34" s="107"/>
      <c r="FZ34" s="107"/>
      <c r="GJ34" s="107"/>
      <c r="GT34" s="107"/>
      <c r="HD34" s="107"/>
      <c r="HN34" s="107"/>
      <c r="HX34" s="107"/>
    </row>
    <row xmlns:x14ac="http://schemas.microsoft.com/office/spreadsheetml/2009/9/ac" r="35" s="3" customFormat="true" x14ac:dyDescent="0.25">
      <c r="A35" s="367"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c r="HX35" s="107"/>
    </row>
    <row xmlns:x14ac="http://schemas.microsoft.com/office/spreadsheetml/2009/9/ac" r="36" s="3" customFormat="true" x14ac:dyDescent="0.25">
      <c r="A36" s="367"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c r="HX36" s="107"/>
    </row>
    <row xmlns:x14ac="http://schemas.microsoft.com/office/spreadsheetml/2009/9/ac" r="37" s="3" customFormat="true" x14ac:dyDescent="0.25">
      <c r="A37" s="367"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c r="HX37" s="107"/>
    </row>
    <row xmlns:x14ac="http://schemas.microsoft.com/office/spreadsheetml/2009/9/ac" r="38" s="3" customFormat="true" x14ac:dyDescent="0.25">
      <c r="A38" s="367"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c r="HX38" s="107"/>
    </row>
    <row xmlns:x14ac="http://schemas.microsoft.com/office/spreadsheetml/2009/9/ac" r="39" s="3" customFormat="true" x14ac:dyDescent="0.25">
      <c r="A39" s="367"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c r="HX39" s="107"/>
    </row>
    <row xmlns:x14ac="http://schemas.microsoft.com/office/spreadsheetml/2009/9/ac" r="40" s="3" customFormat="true" x14ac:dyDescent="0.25">
      <c r="A40" s="367"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c r="HX40" s="107"/>
    </row>
    <row xmlns:x14ac="http://schemas.microsoft.com/office/spreadsheetml/2009/9/ac" r="41" s="3" customFormat="true" x14ac:dyDescent="0.25">
      <c r="A41" s="367"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c r="HX41" s="107"/>
    </row>
    <row xmlns:x14ac="http://schemas.microsoft.com/office/spreadsheetml/2009/9/ac" r="42" s="3" customFormat="true" x14ac:dyDescent="0.25">
      <c r="A42" s="367"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c r="HX42" s="107"/>
    </row>
    <row xmlns:x14ac="http://schemas.microsoft.com/office/spreadsheetml/2009/9/ac" r="43" s="3" customFormat="true" x14ac:dyDescent="0.25">
      <c r="A43" s="367"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c r="HX43" s="107"/>
    </row>
    <row xmlns:x14ac="http://schemas.microsoft.com/office/spreadsheetml/2009/9/ac" r="44" s="3" customFormat="true" x14ac:dyDescent="0.25">
      <c r="A44" s="367"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c r="HX44" s="107"/>
    </row>
    <row xmlns:x14ac="http://schemas.microsoft.com/office/spreadsheetml/2009/9/ac" r="45" s="3" customFormat="true" x14ac:dyDescent="0.25">
      <c r="A45" s="367"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c r="HX45" s="107"/>
    </row>
    <row xmlns:x14ac="http://schemas.microsoft.com/office/spreadsheetml/2009/9/ac" r="46" s="3" customFormat="true" x14ac:dyDescent="0.25">
      <c r="A46" s="367"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c r="HX46" s="107"/>
    </row>
    <row xmlns:x14ac="http://schemas.microsoft.com/office/spreadsheetml/2009/9/ac" r="47" s="3" customFormat="true" x14ac:dyDescent="0.25">
      <c r="A47" s="367"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c r="HX47" s="107"/>
    </row>
    <row xmlns:x14ac="http://schemas.microsoft.com/office/spreadsheetml/2009/9/ac" r="48" s="3" customFormat="true" x14ac:dyDescent="0.25">
      <c r="A48" s="367"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c r="HX48" s="107"/>
    </row>
    <row xmlns:x14ac="http://schemas.microsoft.com/office/spreadsheetml/2009/9/ac" r="49" s="3" customFormat="true" x14ac:dyDescent="0.25">
      <c r="A49" s="367"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c r="HX49" s="107"/>
    </row>
    <row xmlns:x14ac="http://schemas.microsoft.com/office/spreadsheetml/2009/9/ac" r="50" s="3" customFormat="true" x14ac:dyDescent="0.25">
      <c r="A50" s="367"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c r="HX50" s="107"/>
    </row>
    <row xmlns:x14ac="http://schemas.microsoft.com/office/spreadsheetml/2009/9/ac" r="51" s="3" customFormat="true" x14ac:dyDescent="0.25">
      <c r="A51" s="367"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c r="HX51" s="107"/>
    </row>
    <row xmlns:x14ac="http://schemas.microsoft.com/office/spreadsheetml/2009/9/ac" r="52" s="3" customFormat="true" x14ac:dyDescent="0.25">
      <c r="A52" s="367"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c r="HX52" s="107"/>
    </row>
    <row xmlns:x14ac="http://schemas.microsoft.com/office/spreadsheetml/2009/9/ac" r="53" s="3" customFormat="true" x14ac:dyDescent="0.25">
      <c r="A53" s="367"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c r="HX53" s="107"/>
    </row>
    <row xmlns:x14ac="http://schemas.microsoft.com/office/spreadsheetml/2009/9/ac" r="54" s="3" customFormat="true" x14ac:dyDescent="0.25">
      <c r="A54" s="367"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c r="HX54" s="107"/>
    </row>
    <row xmlns:x14ac="http://schemas.microsoft.com/office/spreadsheetml/2009/9/ac" r="55" s="3" customFormat="true" x14ac:dyDescent="0.25">
      <c r="A55" s="367"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c r="HX55" s="107"/>
    </row>
    <row xmlns:x14ac="http://schemas.microsoft.com/office/spreadsheetml/2009/9/ac" r="56" s="3" customFormat="true" x14ac:dyDescent="0.25">
      <c r="A56" s="367"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c r="HX56" s="107"/>
    </row>
    <row xmlns:x14ac="http://schemas.microsoft.com/office/spreadsheetml/2009/9/ac" r="57" s="3" customFormat="true" x14ac:dyDescent="0.25">
      <c r="A57" s="367"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c r="HX57" s="107"/>
    </row>
    <row xmlns:x14ac="http://schemas.microsoft.com/office/spreadsheetml/2009/9/ac" r="58" s="3" customFormat="true" x14ac:dyDescent="0.25">
      <c r="A58" s="367"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c r="HX58" s="107"/>
    </row>
    <row xmlns:x14ac="http://schemas.microsoft.com/office/spreadsheetml/2009/9/ac" r="59" s="3" customFormat="true" x14ac:dyDescent="0.25">
      <c r="A59" s="367"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c r="HX59" s="107"/>
    </row>
    <row xmlns:x14ac="http://schemas.microsoft.com/office/spreadsheetml/2009/9/ac" r="60" s="3" customFormat="true" x14ac:dyDescent="0.25">
      <c r="A60" s="367"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c r="HX60" s="107"/>
    </row>
    <row xmlns:x14ac="http://schemas.microsoft.com/office/spreadsheetml/2009/9/ac" r="61" s="3" customFormat="true" x14ac:dyDescent="0.25">
      <c r="A61" s="367"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c r="HX61" s="107"/>
    </row>
    <row xmlns:x14ac="http://schemas.microsoft.com/office/spreadsheetml/2009/9/ac" r="62" s="3" customFormat="true" x14ac:dyDescent="0.25">
      <c r="A62" s="367"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c r="HX62" s="107"/>
    </row>
    <row xmlns:x14ac="http://schemas.microsoft.com/office/spreadsheetml/2009/9/ac" r="63" s="3" customFormat="true" x14ac:dyDescent="0.25">
      <c r="A63" s="367"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c r="HX63" s="107"/>
    </row>
    <row xmlns:x14ac="http://schemas.microsoft.com/office/spreadsheetml/2009/9/ac" r="64" s="3" customFormat="true" x14ac:dyDescent="0.25">
      <c r="A64" s="367"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c r="HX64" s="107"/>
    </row>
    <row xmlns:x14ac="http://schemas.microsoft.com/office/spreadsheetml/2009/9/ac" r="65" s="3" customFormat="true" x14ac:dyDescent="0.25">
      <c r="A65" s="367"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c r="HX65" s="107"/>
    </row>
    <row xmlns:x14ac="http://schemas.microsoft.com/office/spreadsheetml/2009/9/ac" r="66" s="3" customFormat="true" x14ac:dyDescent="0.25">
      <c r="A66" s="367"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c r="HX66" s="107"/>
    </row>
    <row xmlns:x14ac="http://schemas.microsoft.com/office/spreadsheetml/2009/9/ac" r="67" s="3" customFormat="true" x14ac:dyDescent="0.25">
      <c r="A67" s="367"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c r="HX67" s="107"/>
    </row>
    <row xmlns:x14ac="http://schemas.microsoft.com/office/spreadsheetml/2009/9/ac" r="68" s="3" customFormat="true" x14ac:dyDescent="0.25">
      <c r="A68" s="367"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c r="HX68" s="107"/>
    </row>
    <row xmlns:x14ac="http://schemas.microsoft.com/office/spreadsheetml/2009/9/ac" r="69" s="3" customFormat="true" x14ac:dyDescent="0.25">
      <c r="A69" s="367"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c r="HX69" s="107"/>
    </row>
    <row xmlns:x14ac="http://schemas.microsoft.com/office/spreadsheetml/2009/9/ac" r="70" s="3" customFormat="true" x14ac:dyDescent="0.25">
      <c r="A70" s="367"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c r="HX70" s="107"/>
    </row>
    <row xmlns:x14ac="http://schemas.microsoft.com/office/spreadsheetml/2009/9/ac" r="71" s="3" customFormat="true" x14ac:dyDescent="0.25">
      <c r="A71" s="367"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c r="HX71" s="107"/>
    </row>
    <row xmlns:x14ac="http://schemas.microsoft.com/office/spreadsheetml/2009/9/ac" r="72" s="3" customFormat="true" x14ac:dyDescent="0.25">
      <c r="A72" s="367"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c r="HX72" s="107"/>
    </row>
    <row xmlns:x14ac="http://schemas.microsoft.com/office/spreadsheetml/2009/9/ac" r="73" s="3" customFormat="true" x14ac:dyDescent="0.25">
      <c r="A73" s="367"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c r="HX73" s="107"/>
    </row>
    <row xmlns:x14ac="http://schemas.microsoft.com/office/spreadsheetml/2009/9/ac" r="74" s="3" customFormat="true" x14ac:dyDescent="0.25">
      <c r="A74" s="367"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c r="HX74" s="107"/>
    </row>
    <row xmlns:x14ac="http://schemas.microsoft.com/office/spreadsheetml/2009/9/ac" r="75" s="3" customFormat="true" x14ac:dyDescent="0.25">
      <c r="A75" s="367"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c r="HX75" s="107"/>
    </row>
    <row xmlns:x14ac="http://schemas.microsoft.com/office/spreadsheetml/2009/9/ac" r="76" s="3" customFormat="true" x14ac:dyDescent="0.25">
      <c r="A76" s="367"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c r="HX76" s="107"/>
    </row>
    <row xmlns:x14ac="http://schemas.microsoft.com/office/spreadsheetml/2009/9/ac" r="77" s="3" customFormat="true" x14ac:dyDescent="0.25">
      <c r="A77" s="367"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c r="HX77" s="107"/>
    </row>
    <row xmlns:x14ac="http://schemas.microsoft.com/office/spreadsheetml/2009/9/ac" r="78" s="3" customFormat="true" x14ac:dyDescent="0.25">
      <c r="A78" s="367"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c r="HX78" s="107"/>
    </row>
    <row xmlns:x14ac="http://schemas.microsoft.com/office/spreadsheetml/2009/9/ac" r="79" s="3" customFormat="true" x14ac:dyDescent="0.25">
      <c r="A79" s="367"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c r="HX79" s="107"/>
    </row>
    <row xmlns:x14ac="http://schemas.microsoft.com/office/spreadsheetml/2009/9/ac" r="80" s="3" customFormat="true" x14ac:dyDescent="0.25">
      <c r="A80" s="367"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c r="HX80" s="107"/>
    </row>
    <row xmlns:x14ac="http://schemas.microsoft.com/office/spreadsheetml/2009/9/ac" r="81" s="3" customFormat="true" x14ac:dyDescent="0.25">
      <c r="A81" s="367"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c r="HX81" s="107"/>
    </row>
    <row xmlns:x14ac="http://schemas.microsoft.com/office/spreadsheetml/2009/9/ac" r="82" s="3" customFormat="true" x14ac:dyDescent="0.25">
      <c r="A82" s="367"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c r="HX82" s="107"/>
    </row>
    <row xmlns:x14ac="http://schemas.microsoft.com/office/spreadsheetml/2009/9/ac" r="83" s="3" customFormat="true" x14ac:dyDescent="0.25">
      <c r="A83" s="367"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c r="HX83" s="107"/>
    </row>
    <row xmlns:x14ac="http://schemas.microsoft.com/office/spreadsheetml/2009/9/ac" r="84" s="3" customFormat="true" x14ac:dyDescent="0.25">
      <c r="A84" s="367"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c r="HX84" s="107"/>
    </row>
    <row xmlns:x14ac="http://schemas.microsoft.com/office/spreadsheetml/2009/9/ac" r="85" s="3" customFormat="true" x14ac:dyDescent="0.25">
      <c r="A85" s="367"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c r="HX85" s="107"/>
    </row>
    <row xmlns:x14ac="http://schemas.microsoft.com/office/spreadsheetml/2009/9/ac" r="86" s="3" customFormat="true" x14ac:dyDescent="0.25">
      <c r="A86" s="367"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c r="HX86" s="107"/>
    </row>
    <row xmlns:x14ac="http://schemas.microsoft.com/office/spreadsheetml/2009/9/ac" r="87" s="3" customFormat="true" x14ac:dyDescent="0.25">
      <c r="A87" s="367"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c r="HX87" s="107"/>
    </row>
    <row xmlns:x14ac="http://schemas.microsoft.com/office/spreadsheetml/2009/9/ac" r="88" s="3" customFormat="true" x14ac:dyDescent="0.25">
      <c r="A88" s="367"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c r="HX88" s="107"/>
    </row>
    <row xmlns:x14ac="http://schemas.microsoft.com/office/spreadsheetml/2009/9/ac" r="89" s="3" customFormat="true" x14ac:dyDescent="0.25">
      <c r="A89" s="367"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c r="HX89" s="107"/>
    </row>
    <row xmlns:x14ac="http://schemas.microsoft.com/office/spreadsheetml/2009/9/ac" r="90" s="3" customFormat="true" x14ac:dyDescent="0.25">
      <c r="A90" s="367"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c r="HX90" s="107"/>
    </row>
    <row xmlns:x14ac="http://schemas.microsoft.com/office/spreadsheetml/2009/9/ac" r="91" s="3" customFormat="true" x14ac:dyDescent="0.25">
      <c r="A91" s="367"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c r="HX91" s="107"/>
    </row>
    <row xmlns:x14ac="http://schemas.microsoft.com/office/spreadsheetml/2009/9/ac" r="92" s="3" customFormat="true" x14ac:dyDescent="0.25">
      <c r="A92" s="367"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c r="HX92" s="107"/>
    </row>
    <row xmlns:x14ac="http://schemas.microsoft.com/office/spreadsheetml/2009/9/ac" r="93" s="3" customFormat="true" x14ac:dyDescent="0.25">
      <c r="A93" s="367"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c r="HX93" s="107"/>
    </row>
    <row xmlns:x14ac="http://schemas.microsoft.com/office/spreadsheetml/2009/9/ac" r="94" s="3" customFormat="true" x14ac:dyDescent="0.25">
      <c r="A94" s="367"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c r="HX94" s="107"/>
    </row>
    <row xmlns:x14ac="http://schemas.microsoft.com/office/spreadsheetml/2009/9/ac" r="95" s="3" customFormat="true" x14ac:dyDescent="0.25">
      <c r="A95" s="367"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c r="HX95" s="107"/>
    </row>
    <row xmlns:x14ac="http://schemas.microsoft.com/office/spreadsheetml/2009/9/ac" r="96" s="3" customFormat="true" x14ac:dyDescent="0.25">
      <c r="A96" s="367"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c r="HX96" s="107"/>
    </row>
    <row xmlns:x14ac="http://schemas.microsoft.com/office/spreadsheetml/2009/9/ac" r="97" s="3" customFormat="true" x14ac:dyDescent="0.25">
      <c r="A97" s="367"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c r="HX97" s="107"/>
    </row>
    <row xmlns:x14ac="http://schemas.microsoft.com/office/spreadsheetml/2009/9/ac" r="98" s="3" customFormat="true" x14ac:dyDescent="0.25">
      <c r="A98" s="367"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c r="HX98" s="107"/>
    </row>
    <row xmlns:x14ac="http://schemas.microsoft.com/office/spreadsheetml/2009/9/ac" r="99" s="3" customFormat="true" x14ac:dyDescent="0.25">
      <c r="A99" s="367"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c r="HX99" s="107"/>
    </row>
    <row xmlns:x14ac="http://schemas.microsoft.com/office/spreadsheetml/2009/9/ac" r="100" s="3" customFormat="true" x14ac:dyDescent="0.25">
      <c r="A100" s="367"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c r="HX100" s="107"/>
    </row>
    <row xmlns:x14ac="http://schemas.microsoft.com/office/spreadsheetml/2009/9/ac" r="101" s="3" customFormat="true" x14ac:dyDescent="0.25">
      <c r="A101" s="367"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c r="HX101" s="107"/>
    </row>
    <row xmlns:x14ac="http://schemas.microsoft.com/office/spreadsheetml/2009/9/ac" r="102" s="3" customFormat="true" x14ac:dyDescent="0.25">
      <c r="A102" s="367"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c r="HX102" s="107"/>
    </row>
    <row xmlns:x14ac="http://schemas.microsoft.com/office/spreadsheetml/2009/9/ac" r="103" s="3" customFormat="true" x14ac:dyDescent="0.25">
      <c r="A103" s="367"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c r="HX103" s="107"/>
    </row>
    <row xmlns:x14ac="http://schemas.microsoft.com/office/spreadsheetml/2009/9/ac" r="104" s="3" customFormat="true" x14ac:dyDescent="0.25">
      <c r="A104" s="367"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c r="HX104" s="107"/>
    </row>
    <row xmlns:x14ac="http://schemas.microsoft.com/office/spreadsheetml/2009/9/ac" r="105" s="3" customFormat="true" x14ac:dyDescent="0.25">
      <c r="A105" s="367"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c r="HX105" s="107"/>
    </row>
    <row xmlns:x14ac="http://schemas.microsoft.com/office/spreadsheetml/2009/9/ac" r="106" s="3" customFormat="true" x14ac:dyDescent="0.25">
      <c r="A106" s="367"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c r="HX106" s="107"/>
    </row>
    <row xmlns:x14ac="http://schemas.microsoft.com/office/spreadsheetml/2009/9/ac" r="107" s="3" customFormat="true" x14ac:dyDescent="0.25">
      <c r="A107" s="367"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c r="HX107" s="107"/>
    </row>
    <row xmlns:x14ac="http://schemas.microsoft.com/office/spreadsheetml/2009/9/ac" r="108" s="3" customFormat="true" x14ac:dyDescent="0.25">
      <c r="A108" s="367"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c r="HX108" s="107"/>
    </row>
    <row xmlns:x14ac="http://schemas.microsoft.com/office/spreadsheetml/2009/9/ac" r="109" s="3" customFormat="true" x14ac:dyDescent="0.25">
      <c r="A109" s="367"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c r="HX109" s="107"/>
    </row>
    <row xmlns:x14ac="http://schemas.microsoft.com/office/spreadsheetml/2009/9/ac" r="110" s="3" customFormat="true" x14ac:dyDescent="0.25">
      <c r="A110" s="367"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c r="HX110" s="107"/>
    </row>
    <row xmlns:x14ac="http://schemas.microsoft.com/office/spreadsheetml/2009/9/ac" r="111" s="3" customFormat="true" x14ac:dyDescent="0.25">
      <c r="A111" s="367"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c r="HX111" s="107"/>
    </row>
    <row xmlns:x14ac="http://schemas.microsoft.com/office/spreadsheetml/2009/9/ac" r="112" s="3" customFormat="true" x14ac:dyDescent="0.25">
      <c r="A112" s="367"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c r="HX112" s="107"/>
    </row>
    <row xmlns:x14ac="http://schemas.microsoft.com/office/spreadsheetml/2009/9/ac" r="113" s="3" customFormat="true" x14ac:dyDescent="0.25">
      <c r="A113" s="367"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c r="HX113" s="107"/>
    </row>
    <row xmlns:x14ac="http://schemas.microsoft.com/office/spreadsheetml/2009/9/ac" r="114" s="3" customFormat="true" x14ac:dyDescent="0.25">
      <c r="A114" s="367"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c r="HX114" s="107"/>
    </row>
    <row xmlns:x14ac="http://schemas.microsoft.com/office/spreadsheetml/2009/9/ac" r="115" s="3" customFormat="true" x14ac:dyDescent="0.25">
      <c r="A115" s="367"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c r="HX115" s="107"/>
    </row>
    <row xmlns:x14ac="http://schemas.microsoft.com/office/spreadsheetml/2009/9/ac" r="116" s="3" customFormat="true" x14ac:dyDescent="0.25">
      <c r="A116" s="367"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c r="HX116" s="107"/>
    </row>
    <row xmlns:x14ac="http://schemas.microsoft.com/office/spreadsheetml/2009/9/ac" r="117" s="3" customFormat="true" x14ac:dyDescent="0.25">
      <c r="A117" s="367"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c r="HX117" s="107"/>
    </row>
    <row xmlns:x14ac="http://schemas.microsoft.com/office/spreadsheetml/2009/9/ac" r="118" s="3" customFormat="true" x14ac:dyDescent="0.25">
      <c r="A118" s="367"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c r="HX118" s="107"/>
    </row>
    <row xmlns:x14ac="http://schemas.microsoft.com/office/spreadsheetml/2009/9/ac" r="119" s="3" customFormat="true" x14ac:dyDescent="0.25">
      <c r="A119" s="367"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c r="HX119" s="107"/>
    </row>
    <row xmlns:x14ac="http://schemas.microsoft.com/office/spreadsheetml/2009/9/ac" r="120" s="3" customFormat="true" x14ac:dyDescent="0.25">
      <c r="A120" s="367"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c r="HX120" s="107"/>
    </row>
    <row xmlns:x14ac="http://schemas.microsoft.com/office/spreadsheetml/2009/9/ac" r="121" s="3" customFormat="true" x14ac:dyDescent="0.25">
      <c r="A121" s="367"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c r="HX121" s="107"/>
    </row>
    <row xmlns:x14ac="http://schemas.microsoft.com/office/spreadsheetml/2009/9/ac" r="122" s="3" customFormat="true" x14ac:dyDescent="0.25">
      <c r="A122" s="367"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c r="HX122" s="107"/>
    </row>
    <row xmlns:x14ac="http://schemas.microsoft.com/office/spreadsheetml/2009/9/ac" r="123" s="3" customFormat="true" x14ac:dyDescent="0.25">
      <c r="A123" s="367"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c r="HX123" s="107"/>
    </row>
    <row xmlns:x14ac="http://schemas.microsoft.com/office/spreadsheetml/2009/9/ac" r="124" s="3" customFormat="true" x14ac:dyDescent="0.25">
      <c r="A124" s="367"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c r="HX124" s="107"/>
    </row>
    <row xmlns:x14ac="http://schemas.microsoft.com/office/spreadsheetml/2009/9/ac" r="125" s="3" customFormat="true" x14ac:dyDescent="0.25">
      <c r="A125" s="367"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c r="HX125" s="107"/>
    </row>
    <row xmlns:x14ac="http://schemas.microsoft.com/office/spreadsheetml/2009/9/ac" r="126" s="3" customFormat="true" x14ac:dyDescent="0.25">
      <c r="A126" s="367"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c r="HX126" s="107"/>
    </row>
    <row xmlns:x14ac="http://schemas.microsoft.com/office/spreadsheetml/2009/9/ac" r="127" s="3" customFormat="true" x14ac:dyDescent="0.25">
      <c r="A127" s="367"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c r="HX127" s="107"/>
    </row>
    <row xmlns:x14ac="http://schemas.microsoft.com/office/spreadsheetml/2009/9/ac" r="128" s="3" customFormat="true" x14ac:dyDescent="0.25">
      <c r="A128" s="367"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c r="HX128" s="107"/>
    </row>
    <row xmlns:x14ac="http://schemas.microsoft.com/office/spreadsheetml/2009/9/ac" r="129" s="3" customFormat="true" x14ac:dyDescent="0.25">
      <c r="A129" s="367"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c r="HX129" s="107"/>
    </row>
    <row xmlns:x14ac="http://schemas.microsoft.com/office/spreadsheetml/2009/9/ac" r="130" s="3" customFormat="true" x14ac:dyDescent="0.25">
      <c r="A130" s="367"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c r="HX130" s="107"/>
    </row>
    <row xmlns:x14ac="http://schemas.microsoft.com/office/spreadsheetml/2009/9/ac" r="131" s="3" customFormat="true" x14ac:dyDescent="0.25">
      <c r="A131" s="367"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c r="HX131" s="107"/>
    </row>
    <row xmlns:x14ac="http://schemas.microsoft.com/office/spreadsheetml/2009/9/ac" r="132" s="3" customFormat="true" x14ac:dyDescent="0.25">
      <c r="A132" s="367"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c r="HX132" s="107"/>
    </row>
    <row xmlns:x14ac="http://schemas.microsoft.com/office/spreadsheetml/2009/9/ac" r="133" s="3" customFormat="true" x14ac:dyDescent="0.25">
      <c r="A133" s="367"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c r="HX133" s="107"/>
    </row>
    <row xmlns:x14ac="http://schemas.microsoft.com/office/spreadsheetml/2009/9/ac" r="134" s="3" customFormat="true" x14ac:dyDescent="0.25">
      <c r="A134" s="367"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c r="HX134" s="107"/>
    </row>
    <row xmlns:x14ac="http://schemas.microsoft.com/office/spreadsheetml/2009/9/ac" r="135" s="3" customFormat="true" x14ac:dyDescent="0.25">
      <c r="A135" s="367"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c r="HX135" s="107"/>
    </row>
    <row xmlns:x14ac="http://schemas.microsoft.com/office/spreadsheetml/2009/9/ac" r="136" s="3" customFormat="true" x14ac:dyDescent="0.25">
      <c r="A136" s="367"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c r="HX136" s="107"/>
    </row>
    <row xmlns:x14ac="http://schemas.microsoft.com/office/spreadsheetml/2009/9/ac" r="137" s="3" customFormat="true" x14ac:dyDescent="0.25">
      <c r="A137" s="367"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c r="HX137" s="107"/>
    </row>
    <row xmlns:x14ac="http://schemas.microsoft.com/office/spreadsheetml/2009/9/ac" r="138" s="3" customFormat="true" x14ac:dyDescent="0.25">
      <c r="A138" s="367"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c r="HX138" s="107"/>
    </row>
    <row xmlns:x14ac="http://schemas.microsoft.com/office/spreadsheetml/2009/9/ac" r="139" s="3" customFormat="true" x14ac:dyDescent="0.25">
      <c r="A139" s="367"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c r="HX139" s="107"/>
    </row>
    <row xmlns:x14ac="http://schemas.microsoft.com/office/spreadsheetml/2009/9/ac" r="140" s="3" customFormat="true" x14ac:dyDescent="0.25">
      <c r="A140" s="367"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c r="HX140" s="107"/>
    </row>
    <row xmlns:x14ac="http://schemas.microsoft.com/office/spreadsheetml/2009/9/ac" r="141" s="3" customFormat="true" x14ac:dyDescent="0.25">
      <c r="A141" s="367"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c r="HX141" s="107"/>
    </row>
    <row xmlns:x14ac="http://schemas.microsoft.com/office/spreadsheetml/2009/9/ac" r="142" s="3" customFormat="true" x14ac:dyDescent="0.25">
      <c r="A142" s="367"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c r="HX142" s="107"/>
    </row>
    <row xmlns:x14ac="http://schemas.microsoft.com/office/spreadsheetml/2009/9/ac" r="143" s="3" customFormat="true" x14ac:dyDescent="0.25">
      <c r="A143" s="367"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c r="HX143" s="107"/>
    </row>
    <row xmlns:x14ac="http://schemas.microsoft.com/office/spreadsheetml/2009/9/ac" r="144" s="3" customFormat="true" x14ac:dyDescent="0.25">
      <c r="A144" s="367"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c r="HX144" s="107"/>
    </row>
    <row xmlns:x14ac="http://schemas.microsoft.com/office/spreadsheetml/2009/9/ac" r="145" s="3" customFormat="true" x14ac:dyDescent="0.25">
      <c r="A145" s="367"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c r="HX145" s="107"/>
    </row>
    <row xmlns:x14ac="http://schemas.microsoft.com/office/spreadsheetml/2009/9/ac" r="146" s="3" customFormat="true" x14ac:dyDescent="0.25">
      <c r="A146" s="367"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c r="HX146" s="107"/>
    </row>
    <row xmlns:x14ac="http://schemas.microsoft.com/office/spreadsheetml/2009/9/ac" r="147" s="3" customFormat="true" x14ac:dyDescent="0.25">
      <c r="A147" s="367"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c r="HX147" s="107"/>
    </row>
    <row xmlns:x14ac="http://schemas.microsoft.com/office/spreadsheetml/2009/9/ac" r="148" s="3" customFormat="true" x14ac:dyDescent="0.25">
      <c r="A148" s="367"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c r="HX148" s="107"/>
    </row>
    <row xmlns:x14ac="http://schemas.microsoft.com/office/spreadsheetml/2009/9/ac" r="149" s="3" customFormat="true" x14ac:dyDescent="0.25">
      <c r="A149" s="367"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c r="HX149" s="107"/>
    </row>
    <row xmlns:x14ac="http://schemas.microsoft.com/office/spreadsheetml/2009/9/ac" r="150" s="3" customFormat="true" x14ac:dyDescent="0.25">
      <c r="A150" s="367"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c r="HX150" s="107"/>
    </row>
    <row xmlns:x14ac="http://schemas.microsoft.com/office/spreadsheetml/2009/9/ac" r="151" s="3" customFormat="true" x14ac:dyDescent="0.25">
      <c r="A151" s="367"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c r="HX151" s="107"/>
    </row>
    <row xmlns:x14ac="http://schemas.microsoft.com/office/spreadsheetml/2009/9/ac" r="152" s="3" customFormat="true" x14ac:dyDescent="0.25">
      <c r="A152" s="363"/>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c r="HX152" s="107"/>
    </row>
    <row xmlns:x14ac="http://schemas.microsoft.com/office/spreadsheetml/2009/9/ac" r="153" s="3" customFormat="true" x14ac:dyDescent="0.25">
      <c r="A153" s="363"/>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c r="HX153" s="107"/>
    </row>
    <row xmlns:x14ac="http://schemas.microsoft.com/office/spreadsheetml/2009/9/ac" r="154" s="3" customFormat="true" x14ac:dyDescent="0.25">
      <c r="A154" s="363"/>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c r="HX154" s="107"/>
    </row>
    <row xmlns:x14ac="http://schemas.microsoft.com/office/spreadsheetml/2009/9/ac" r="155" s="3" customFormat="true" x14ac:dyDescent="0.25">
      <c r="A155" s="363"/>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c r="HX155" s="107"/>
    </row>
    <row xmlns:x14ac="http://schemas.microsoft.com/office/spreadsheetml/2009/9/ac" r="156" s="3" customFormat="true" x14ac:dyDescent="0.25">
      <c r="A156" s="363"/>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c r="HX156" s="107"/>
    </row>
    <row xmlns:x14ac="http://schemas.microsoft.com/office/spreadsheetml/2009/9/ac" r="157" s="3" customFormat="true" x14ac:dyDescent="0.25">
      <c r="A157" s="363"/>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c r="HX157" s="107"/>
    </row>
    <row xmlns:x14ac="http://schemas.microsoft.com/office/spreadsheetml/2009/9/ac" r="158" s="3" customFormat="true" x14ac:dyDescent="0.25">
      <c r="A158" s="363"/>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c r="HX158" s="107"/>
    </row>
    <row xmlns:x14ac="http://schemas.microsoft.com/office/spreadsheetml/2009/9/ac" r="159" s="3" customFormat="true" x14ac:dyDescent="0.25">
      <c r="A159" s="363"/>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c r="HX159" s="107"/>
    </row>
    <row xmlns:x14ac="http://schemas.microsoft.com/office/spreadsheetml/2009/9/ac" r="160" s="3" customFormat="true" x14ac:dyDescent="0.25">
      <c r="A160" s="363"/>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c r="HX160" s="107"/>
    </row>
    <row xmlns:x14ac="http://schemas.microsoft.com/office/spreadsheetml/2009/9/ac" r="161" s="3" customFormat="true" x14ac:dyDescent="0.25">
      <c r="A161" s="363"/>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c r="HX161" s="107"/>
    </row>
    <row xmlns:x14ac="http://schemas.microsoft.com/office/spreadsheetml/2009/9/ac" r="162" s="3" customFormat="true" x14ac:dyDescent="0.25">
      <c r="A162" s="363"/>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c r="HX162" s="107"/>
    </row>
    <row xmlns:x14ac="http://schemas.microsoft.com/office/spreadsheetml/2009/9/ac" r="163" s="3" customFormat="true" x14ac:dyDescent="0.25">
      <c r="A163" s="363"/>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c r="HX163" s="107"/>
    </row>
    <row xmlns:x14ac="http://schemas.microsoft.com/office/spreadsheetml/2009/9/ac" r="164" s="3" customFormat="true" x14ac:dyDescent="0.25">
      <c r="A164" s="363"/>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c r="HX164" s="107"/>
    </row>
    <row xmlns:x14ac="http://schemas.microsoft.com/office/spreadsheetml/2009/9/ac" r="165" s="3" customFormat="true" x14ac:dyDescent="0.25">
      <c r="A165" s="363"/>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c r="HX165" s="107"/>
    </row>
    <row xmlns:x14ac="http://schemas.microsoft.com/office/spreadsheetml/2009/9/ac" r="166" s="3" customFormat="true" x14ac:dyDescent="0.25">
      <c r="A166" s="363"/>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c r="HX166" s="107"/>
    </row>
    <row xmlns:x14ac="http://schemas.microsoft.com/office/spreadsheetml/2009/9/ac" r="167" s="3" customFormat="true" x14ac:dyDescent="0.25">
      <c r="A167" s="363"/>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c r="HX167" s="107"/>
    </row>
    <row xmlns:x14ac="http://schemas.microsoft.com/office/spreadsheetml/2009/9/ac" r="168" s="3" customFormat="true" x14ac:dyDescent="0.25">
      <c r="A168" s="363"/>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c r="HX168" s="107"/>
    </row>
    <row xmlns:x14ac="http://schemas.microsoft.com/office/spreadsheetml/2009/9/ac" r="169" s="3" customFormat="true" x14ac:dyDescent="0.25">
      <c r="A169" s="363"/>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c r="HX169" s="107"/>
    </row>
    <row xmlns:x14ac="http://schemas.microsoft.com/office/spreadsheetml/2009/9/ac" r="170" s="3" customFormat="true" x14ac:dyDescent="0.25">
      <c r="A170" s="363"/>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c r="HX170" s="107"/>
    </row>
    <row xmlns:x14ac="http://schemas.microsoft.com/office/spreadsheetml/2009/9/ac" r="171" s="3" customFormat="true" x14ac:dyDescent="0.25">
      <c r="A171" s="363"/>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c r="HX171" s="107"/>
    </row>
    <row xmlns:x14ac="http://schemas.microsoft.com/office/spreadsheetml/2009/9/ac" r="172" s="3" customFormat="true" x14ac:dyDescent="0.25">
      <c r="A172" s="363"/>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c r="HX172" s="107"/>
    </row>
    <row xmlns:x14ac="http://schemas.microsoft.com/office/spreadsheetml/2009/9/ac" r="173" s="3" customFormat="true" x14ac:dyDescent="0.25">
      <c r="A173" s="363"/>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c r="HX173" s="107"/>
    </row>
    <row xmlns:x14ac="http://schemas.microsoft.com/office/spreadsheetml/2009/9/ac" r="174" s="3" customFormat="true" x14ac:dyDescent="0.25">
      <c r="A174" s="363"/>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c r="HX174" s="107"/>
    </row>
    <row xmlns:x14ac="http://schemas.microsoft.com/office/spreadsheetml/2009/9/ac" r="175" s="3" customFormat="true" x14ac:dyDescent="0.25">
      <c r="A175" s="363"/>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c r="HX175" s="107"/>
    </row>
    <row xmlns:x14ac="http://schemas.microsoft.com/office/spreadsheetml/2009/9/ac" r="176" s="3" customFormat="true" x14ac:dyDescent="0.25">
      <c r="A176" s="363"/>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c r="HX176" s="107"/>
    </row>
    <row xmlns:x14ac="http://schemas.microsoft.com/office/spreadsheetml/2009/9/ac" r="177" s="3" customFormat="true" x14ac:dyDescent="0.25">
      <c r="A177" s="363"/>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c r="HX177" s="107"/>
    </row>
    <row xmlns:x14ac="http://schemas.microsoft.com/office/spreadsheetml/2009/9/ac" r="178" s="3" customFormat="true" x14ac:dyDescent="0.25">
      <c r="A178" s="363"/>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c r="HX178" s="107"/>
    </row>
    <row xmlns:x14ac="http://schemas.microsoft.com/office/spreadsheetml/2009/9/ac" r="179" s="3" customFormat="true" x14ac:dyDescent="0.25">
      <c r="A179" s="363"/>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c r="HX179" s="107"/>
    </row>
    <row xmlns:x14ac="http://schemas.microsoft.com/office/spreadsheetml/2009/9/ac" r="180" s="3" customFormat="true" x14ac:dyDescent="0.25">
      <c r="A180" s="363"/>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c r="HX180" s="107"/>
    </row>
    <row xmlns:x14ac="http://schemas.microsoft.com/office/spreadsheetml/2009/9/ac" r="181" s="3" customFormat="true" x14ac:dyDescent="0.25">
      <c r="A181" s="363"/>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c r="HX181" s="107"/>
    </row>
    <row xmlns:x14ac="http://schemas.microsoft.com/office/spreadsheetml/2009/9/ac" r="182" s="3" customFormat="true" x14ac:dyDescent="0.25">
      <c r="A182" s="363"/>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c r="HX182" s="107"/>
    </row>
    <row xmlns:x14ac="http://schemas.microsoft.com/office/spreadsheetml/2009/9/ac" r="183" s="3" customFormat="true" x14ac:dyDescent="0.25">
      <c r="A183" s="363"/>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c r="HX183" s="107"/>
    </row>
    <row xmlns:x14ac="http://schemas.microsoft.com/office/spreadsheetml/2009/9/ac" r="184" s="3" customFormat="true" x14ac:dyDescent="0.25">
      <c r="A184" s="363"/>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c r="HX184" s="107"/>
    </row>
    <row xmlns:x14ac="http://schemas.microsoft.com/office/spreadsheetml/2009/9/ac" r="185" s="3" customFormat="true" x14ac:dyDescent="0.25">
      <c r="A185" s="363"/>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c r="HX185" s="107"/>
    </row>
    <row xmlns:x14ac="http://schemas.microsoft.com/office/spreadsheetml/2009/9/ac" r="186" s="3" customFormat="true" x14ac:dyDescent="0.25">
      <c r="A186" s="363"/>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c r="HX186" s="107"/>
    </row>
    <row xmlns:x14ac="http://schemas.microsoft.com/office/spreadsheetml/2009/9/ac" r="187" s="3" customFormat="true" x14ac:dyDescent="0.25">
      <c r="A187" s="363"/>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c r="HX187" s="107"/>
    </row>
    <row xmlns:x14ac="http://schemas.microsoft.com/office/spreadsheetml/2009/9/ac" r="188" s="3" customFormat="true" x14ac:dyDescent="0.25">
      <c r="A188" s="363"/>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c r="HX188" s="107"/>
    </row>
    <row xmlns:x14ac="http://schemas.microsoft.com/office/spreadsheetml/2009/9/ac" r="189" s="3" customFormat="true" x14ac:dyDescent="0.25">
      <c r="A189" s="363"/>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c r="HX189" s="107"/>
    </row>
    <row xmlns:x14ac="http://schemas.microsoft.com/office/spreadsheetml/2009/9/ac" r="190" s="3" customFormat="true" x14ac:dyDescent="0.25">
      <c r="A190" s="363"/>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c r="HX190" s="107"/>
    </row>
    <row xmlns:x14ac="http://schemas.microsoft.com/office/spreadsheetml/2009/9/ac" r="191" s="3" customFormat="true" x14ac:dyDescent="0.25">
      <c r="A191" s="363"/>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c r="HX191" s="107"/>
    </row>
    <row xmlns:x14ac="http://schemas.microsoft.com/office/spreadsheetml/2009/9/ac" r="192" s="3" customFormat="true" x14ac:dyDescent="0.25">
      <c r="A192" s="363"/>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c r="HX192" s="107"/>
    </row>
    <row xmlns:x14ac="http://schemas.microsoft.com/office/spreadsheetml/2009/9/ac" r="193" s="3" customFormat="true" x14ac:dyDescent="0.25">
      <c r="A193" s="363"/>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c r="HX193" s="107"/>
    </row>
    <row xmlns:x14ac="http://schemas.microsoft.com/office/spreadsheetml/2009/9/ac" r="194" s="3" customFormat="true" x14ac:dyDescent="0.25">
      <c r="A194" s="363"/>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c r="HX194" s="107"/>
    </row>
    <row xmlns:x14ac="http://schemas.microsoft.com/office/spreadsheetml/2009/9/ac" r="195" s="3" customFormat="true" x14ac:dyDescent="0.25">
      <c r="A195" s="363"/>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c r="HX195" s="107"/>
    </row>
    <row xmlns:x14ac="http://schemas.microsoft.com/office/spreadsheetml/2009/9/ac" r="196" s="3" customFormat="true" x14ac:dyDescent="0.25">
      <c r="A196" s="363"/>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c r="HX196" s="107"/>
    </row>
    <row xmlns:x14ac="http://schemas.microsoft.com/office/spreadsheetml/2009/9/ac" r="197" s="3" customFormat="true" x14ac:dyDescent="0.25">
      <c r="A197" s="363"/>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c r="HX197" s="107"/>
    </row>
    <row xmlns:x14ac="http://schemas.microsoft.com/office/spreadsheetml/2009/9/ac" r="198" s="3" customFormat="true" x14ac:dyDescent="0.25">
      <c r="A198" s="363"/>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c r="HX198" s="107"/>
    </row>
    <row xmlns:x14ac="http://schemas.microsoft.com/office/spreadsheetml/2009/9/ac" r="199" s="3" customFormat="true" x14ac:dyDescent="0.25">
      <c r="A199" s="363"/>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c r="HX199" s="107"/>
    </row>
    <row xmlns:x14ac="http://schemas.microsoft.com/office/spreadsheetml/2009/9/ac" r="200" s="3" customFormat="true" x14ac:dyDescent="0.25">
      <c r="A200" s="363"/>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c r="HX200" s="107"/>
    </row>
    <row xmlns:x14ac="http://schemas.microsoft.com/office/spreadsheetml/2009/9/ac" r="201" s="3" customFormat="true" x14ac:dyDescent="0.25">
      <c r="A201" s="363"/>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c r="HX201" s="107"/>
    </row>
    <row xmlns:x14ac="http://schemas.microsoft.com/office/spreadsheetml/2009/9/ac" r="202" s="3" customFormat="true" x14ac:dyDescent="0.25">
      <c r="A202" s="363"/>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c r="HX202" s="107"/>
    </row>
    <row xmlns:x14ac="http://schemas.microsoft.com/office/spreadsheetml/2009/9/ac" r="203" s="3" customFormat="true" x14ac:dyDescent="0.25">
      <c r="A203" s="363"/>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c r="HX203" s="107"/>
    </row>
    <row xmlns:x14ac="http://schemas.microsoft.com/office/spreadsheetml/2009/9/ac" r="204" s="3" customFormat="true" x14ac:dyDescent="0.25">
      <c r="A204" s="363"/>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c r="HX204" s="107"/>
    </row>
    <row xmlns:x14ac="http://schemas.microsoft.com/office/spreadsheetml/2009/9/ac" r="205" s="3" customFormat="true" x14ac:dyDescent="0.25">
      <c r="A205" s="363"/>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c r="HX205" s="107"/>
    </row>
    <row xmlns:x14ac="http://schemas.microsoft.com/office/spreadsheetml/2009/9/ac" r="206" s="3" customFormat="true" x14ac:dyDescent="0.25">
      <c r="A206" s="363"/>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c r="HX206" s="107"/>
    </row>
    <row xmlns:x14ac="http://schemas.microsoft.com/office/spreadsheetml/2009/9/ac" r="207" s="3" customFormat="true" x14ac:dyDescent="0.25">
      <c r="A207" s="363"/>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c r="HX207" s="107"/>
    </row>
    <row xmlns:x14ac="http://schemas.microsoft.com/office/spreadsheetml/2009/9/ac" r="208" s="3" customFormat="true" x14ac:dyDescent="0.25">
      <c r="A208" s="363"/>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c r="HX208" s="107"/>
    </row>
    <row xmlns:x14ac="http://schemas.microsoft.com/office/spreadsheetml/2009/9/ac" r="209" s="3" customFormat="true" x14ac:dyDescent="0.25">
      <c r="A209" s="363"/>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c r="HX209" s="107"/>
    </row>
    <row xmlns:x14ac="http://schemas.microsoft.com/office/spreadsheetml/2009/9/ac" r="210" s="3" customFormat="true" x14ac:dyDescent="0.25">
      <c r="A210" s="363"/>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c r="HX210" s="107"/>
    </row>
    <row xmlns:x14ac="http://schemas.microsoft.com/office/spreadsheetml/2009/9/ac" r="211" s="3" customFormat="true" x14ac:dyDescent="0.25">
      <c r="A211" s="363"/>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c r="HX211" s="107"/>
    </row>
    <row xmlns:x14ac="http://schemas.microsoft.com/office/spreadsheetml/2009/9/ac" r="212" s="3" customFormat="true" x14ac:dyDescent="0.25">
      <c r="A212" s="363"/>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c r="HX212" s="107"/>
    </row>
    <row xmlns:x14ac="http://schemas.microsoft.com/office/spreadsheetml/2009/9/ac" r="213" s="3" customFormat="true" x14ac:dyDescent="0.25">
      <c r="A213" s="363"/>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c r="HX213" s="107"/>
    </row>
    <row xmlns:x14ac="http://schemas.microsoft.com/office/spreadsheetml/2009/9/ac" r="214" s="3" customFormat="true" x14ac:dyDescent="0.25">
      <c r="A214" s="363"/>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c r="HX214" s="107"/>
    </row>
    <row xmlns:x14ac="http://schemas.microsoft.com/office/spreadsheetml/2009/9/ac" r="215" s="3" customFormat="true" x14ac:dyDescent="0.25">
      <c r="A215" s="363"/>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c r="HX215" s="107"/>
    </row>
    <row xmlns:x14ac="http://schemas.microsoft.com/office/spreadsheetml/2009/9/ac" r="216" s="3" customFormat="true" x14ac:dyDescent="0.25">
      <c r="A216" s="363"/>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c r="HX216" s="107"/>
    </row>
    <row xmlns:x14ac="http://schemas.microsoft.com/office/spreadsheetml/2009/9/ac" r="217" s="3" customFormat="true" x14ac:dyDescent="0.25">
      <c r="A217" s="363"/>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c r="HX217" s="107"/>
    </row>
    <row xmlns:x14ac="http://schemas.microsoft.com/office/spreadsheetml/2009/9/ac" r="218" s="3" customFormat="true" x14ac:dyDescent="0.25">
      <c r="A218" s="363"/>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c r="HX218" s="107"/>
    </row>
    <row xmlns:x14ac="http://schemas.microsoft.com/office/spreadsheetml/2009/9/ac" r="219" s="3" customFormat="true" x14ac:dyDescent="0.25">
      <c r="A219" s="363"/>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c r="HX219" s="107"/>
    </row>
    <row xmlns:x14ac="http://schemas.microsoft.com/office/spreadsheetml/2009/9/ac" r="220" s="3" customFormat="true" x14ac:dyDescent="0.25">
      <c r="A220" s="363"/>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c r="HX220" s="107"/>
    </row>
    <row xmlns:x14ac="http://schemas.microsoft.com/office/spreadsheetml/2009/9/ac" r="221" s="3" customFormat="true" x14ac:dyDescent="0.25">
      <c r="A221" s="363"/>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c r="HX221" s="107"/>
    </row>
    <row xmlns:x14ac="http://schemas.microsoft.com/office/spreadsheetml/2009/9/ac" r="222" s="3" customFormat="true" x14ac:dyDescent="0.25">
      <c r="A222" s="363"/>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c r="HX222" s="107"/>
    </row>
    <row xmlns:x14ac="http://schemas.microsoft.com/office/spreadsheetml/2009/9/ac" r="223" s="3" customFormat="true" x14ac:dyDescent="0.25">
      <c r="A223" s="363"/>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c r="HX223" s="107"/>
    </row>
    <row xmlns:x14ac="http://schemas.microsoft.com/office/spreadsheetml/2009/9/ac" r="224" s="3" customFormat="true" x14ac:dyDescent="0.25">
      <c r="A224" s="363"/>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c r="HX224" s="107"/>
    </row>
    <row xmlns:x14ac="http://schemas.microsoft.com/office/spreadsheetml/2009/9/ac" r="225" s="3" customFormat="true" x14ac:dyDescent="0.25">
      <c r="A225" s="363"/>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c r="HX225" s="107"/>
    </row>
    <row xmlns:x14ac="http://schemas.microsoft.com/office/spreadsheetml/2009/9/ac" r="226" s="3" customFormat="true" x14ac:dyDescent="0.25">
      <c r="A226" s="363"/>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c r="HX226" s="107"/>
    </row>
    <row xmlns:x14ac="http://schemas.microsoft.com/office/spreadsheetml/2009/9/ac" r="227" s="3" customFormat="true" x14ac:dyDescent="0.25">
      <c r="A227" s="363"/>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c r="HX227" s="107"/>
    </row>
    <row xmlns:x14ac="http://schemas.microsoft.com/office/spreadsheetml/2009/9/ac" r="228" s="3" customFormat="true" x14ac:dyDescent="0.25">
      <c r="A228" s="363"/>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c r="HX228" s="107"/>
    </row>
    <row xmlns:x14ac="http://schemas.microsoft.com/office/spreadsheetml/2009/9/ac" r="229" s="3" customFormat="true" x14ac:dyDescent="0.25">
      <c r="A229" s="363"/>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c r="HX229" s="107"/>
    </row>
    <row xmlns:x14ac="http://schemas.microsoft.com/office/spreadsheetml/2009/9/ac" r="230" s="3" customFormat="true" x14ac:dyDescent="0.25">
      <c r="A230" s="363"/>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c r="HX230" s="107"/>
    </row>
    <row xmlns:x14ac="http://schemas.microsoft.com/office/spreadsheetml/2009/9/ac" r="231" s="3" customFormat="true" x14ac:dyDescent="0.25">
      <c r="A231" s="363"/>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c r="HX231" s="107"/>
    </row>
    <row xmlns:x14ac="http://schemas.microsoft.com/office/spreadsheetml/2009/9/ac" r="232" s="3" customFormat="true" x14ac:dyDescent="0.25">
      <c r="A232" s="363"/>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c r="HX232" s="107"/>
    </row>
    <row xmlns:x14ac="http://schemas.microsoft.com/office/spreadsheetml/2009/9/ac" r="233" s="3" customFormat="true" x14ac:dyDescent="0.25">
      <c r="A233" s="363"/>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c r="HX233" s="107"/>
    </row>
    <row xmlns:x14ac="http://schemas.microsoft.com/office/spreadsheetml/2009/9/ac" r="234" s="3" customFormat="true" x14ac:dyDescent="0.25">
      <c r="A234" s="363"/>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c r="HX234" s="107"/>
    </row>
    <row xmlns:x14ac="http://schemas.microsoft.com/office/spreadsheetml/2009/9/ac" r="235" s="3" customFormat="true" x14ac:dyDescent="0.25">
      <c r="A235" s="363"/>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c r="HX235" s="107"/>
    </row>
    <row xmlns:x14ac="http://schemas.microsoft.com/office/spreadsheetml/2009/9/ac" r="236" s="3" customFormat="true" x14ac:dyDescent="0.25">
      <c r="A236" s="363"/>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c r="HX236" s="107"/>
    </row>
    <row xmlns:x14ac="http://schemas.microsoft.com/office/spreadsheetml/2009/9/ac" r="237" s="3" customFormat="true" x14ac:dyDescent="0.25">
      <c r="A237" s="363"/>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c r="HX237" s="107"/>
    </row>
    <row xmlns:x14ac="http://schemas.microsoft.com/office/spreadsheetml/2009/9/ac" r="238" s="3" customFormat="true" x14ac:dyDescent="0.25">
      <c r="A238" s="363"/>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c r="HX238" s="107"/>
    </row>
    <row xmlns:x14ac="http://schemas.microsoft.com/office/spreadsheetml/2009/9/ac" r="239" s="3" customFormat="true" x14ac:dyDescent="0.25">
      <c r="A239" s="363"/>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c r="HX239" s="107"/>
    </row>
    <row xmlns:x14ac="http://schemas.microsoft.com/office/spreadsheetml/2009/9/ac" r="240" s="3" customFormat="true" x14ac:dyDescent="0.25">
      <c r="A240" s="363"/>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c r="HX240" s="107"/>
    </row>
    <row xmlns:x14ac="http://schemas.microsoft.com/office/spreadsheetml/2009/9/ac" r="241" s="3" customFormat="true" x14ac:dyDescent="0.25">
      <c r="A241" s="363"/>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c r="HX241" s="107"/>
    </row>
    <row xmlns:x14ac="http://schemas.microsoft.com/office/spreadsheetml/2009/9/ac" r="242" s="3" customFormat="true" x14ac:dyDescent="0.25">
      <c r="A242" s="363"/>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c r="HX242" s="107"/>
    </row>
    <row xmlns:x14ac="http://schemas.microsoft.com/office/spreadsheetml/2009/9/ac" r="243" s="3" customFormat="true" x14ac:dyDescent="0.25">
      <c r="A243" s="363"/>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c r="HX243" s="107"/>
    </row>
    <row xmlns:x14ac="http://schemas.microsoft.com/office/spreadsheetml/2009/9/ac" r="244" s="3" customFormat="true" x14ac:dyDescent="0.25">
      <c r="A244" s="363"/>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c r="HX244" s="107"/>
    </row>
    <row xmlns:x14ac="http://schemas.microsoft.com/office/spreadsheetml/2009/9/ac" r="245" s="3" customFormat="true" x14ac:dyDescent="0.25">
      <c r="A245" s="363"/>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c r="HX245" s="107"/>
    </row>
    <row xmlns:x14ac="http://schemas.microsoft.com/office/spreadsheetml/2009/9/ac" r="246" s="3" customFormat="true" x14ac:dyDescent="0.25">
      <c r="A246" s="363"/>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c r="HX246" s="107"/>
    </row>
    <row xmlns:x14ac="http://schemas.microsoft.com/office/spreadsheetml/2009/9/ac" r="247" s="3" customFormat="true" x14ac:dyDescent="0.25">
      <c r="A247" s="363"/>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c r="HX247" s="107"/>
    </row>
    <row xmlns:x14ac="http://schemas.microsoft.com/office/spreadsheetml/2009/9/ac" r="248" s="3" customFormat="true" x14ac:dyDescent="0.25">
      <c r="A248" s="363"/>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c r="HX248" s="107"/>
    </row>
    <row xmlns:x14ac="http://schemas.microsoft.com/office/spreadsheetml/2009/9/ac" r="249" s="3" customFormat="true" x14ac:dyDescent="0.25">
      <c r="A249" s="363"/>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c r="HX249" s="107"/>
    </row>
    <row xmlns:x14ac="http://schemas.microsoft.com/office/spreadsheetml/2009/9/ac" r="250" s="3" customFormat="true" x14ac:dyDescent="0.25">
      <c r="A250" s="363"/>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c r="HX250" s="107"/>
    </row>
    <row xmlns:x14ac="http://schemas.microsoft.com/office/spreadsheetml/2009/9/ac" r="251" s="3" customFormat="true" x14ac:dyDescent="0.25">
      <c r="A251" s="363"/>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c r="HX251" s="107"/>
    </row>
    <row xmlns:x14ac="http://schemas.microsoft.com/office/spreadsheetml/2009/9/ac" r="252" s="3" customFormat="true" x14ac:dyDescent="0.25">
      <c r="A252" s="363"/>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c r="HX252" s="107"/>
    </row>
    <row xmlns:x14ac="http://schemas.microsoft.com/office/spreadsheetml/2009/9/ac" r="253" s="3" customFormat="true" x14ac:dyDescent="0.25">
      <c r="A253" s="363"/>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c r="HX253" s="107"/>
    </row>
    <row xmlns:x14ac="http://schemas.microsoft.com/office/spreadsheetml/2009/9/ac" r="254" s="3" customFormat="true" x14ac:dyDescent="0.25">
      <c r="A254" s="363"/>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c r="HX254" s="107"/>
    </row>
    <row xmlns:x14ac="http://schemas.microsoft.com/office/spreadsheetml/2009/9/ac" r="255" s="3" customFormat="true" x14ac:dyDescent="0.25">
      <c r="A255" s="363"/>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c r="HX255" s="107"/>
    </row>
    <row xmlns:x14ac="http://schemas.microsoft.com/office/spreadsheetml/2009/9/ac" r="256" s="3" customFormat="true" x14ac:dyDescent="0.25">
      <c r="A256" s="363"/>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c r="HX256" s="107"/>
    </row>
    <row xmlns:x14ac="http://schemas.microsoft.com/office/spreadsheetml/2009/9/ac" r="257" s="3" customFormat="true" x14ac:dyDescent="0.25">
      <c r="A257" s="363"/>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c r="HX257" s="107"/>
    </row>
    <row xmlns:x14ac="http://schemas.microsoft.com/office/spreadsheetml/2009/9/ac" r="258" s="3" customFormat="true" x14ac:dyDescent="0.25">
      <c r="A258" s="363"/>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c r="HX258" s="107"/>
    </row>
    <row xmlns:x14ac="http://schemas.microsoft.com/office/spreadsheetml/2009/9/ac" r="259" s="3" customFormat="true" x14ac:dyDescent="0.25">
      <c r="A259" s="363"/>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c r="HX259" s="107"/>
    </row>
    <row xmlns:x14ac="http://schemas.microsoft.com/office/spreadsheetml/2009/9/ac" r="260" s="3" customFormat="true" x14ac:dyDescent="0.25">
      <c r="A260" s="363"/>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c r="HX260" s="107"/>
    </row>
    <row xmlns:x14ac="http://schemas.microsoft.com/office/spreadsheetml/2009/9/ac" r="261" s="3" customFormat="true" x14ac:dyDescent="0.25">
      <c r="A261" s="363"/>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c r="HX261" s="107"/>
    </row>
    <row xmlns:x14ac="http://schemas.microsoft.com/office/spreadsheetml/2009/9/ac" r="262" s="3" customFormat="true" x14ac:dyDescent="0.25">
      <c r="A262" s="363"/>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c r="HX262" s="107"/>
    </row>
    <row xmlns:x14ac="http://schemas.microsoft.com/office/spreadsheetml/2009/9/ac" r="263" s="3" customFormat="true" x14ac:dyDescent="0.25">
      <c r="A263" s="363"/>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c r="HX263" s="107"/>
    </row>
    <row xmlns:x14ac="http://schemas.microsoft.com/office/spreadsheetml/2009/9/ac" r="264" s="3" customFormat="true" x14ac:dyDescent="0.25">
      <c r="A264" s="363"/>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c r="HX264" s="107"/>
    </row>
    <row xmlns:x14ac="http://schemas.microsoft.com/office/spreadsheetml/2009/9/ac" r="265" s="3" customFormat="true" x14ac:dyDescent="0.25">
      <c r="A265" s="363"/>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c r="HX265" s="107"/>
    </row>
    <row xmlns:x14ac="http://schemas.microsoft.com/office/spreadsheetml/2009/9/ac" r="266" s="3" customFormat="true" x14ac:dyDescent="0.25">
      <c r="A266" s="363"/>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c r="HX266" s="107"/>
    </row>
    <row xmlns:x14ac="http://schemas.microsoft.com/office/spreadsheetml/2009/9/ac" r="267" s="3" customFormat="true" x14ac:dyDescent="0.25">
      <c r="A267" s="363"/>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c r="HX267" s="107"/>
    </row>
    <row xmlns:x14ac="http://schemas.microsoft.com/office/spreadsheetml/2009/9/ac" r="268" s="3" customFormat="true" x14ac:dyDescent="0.25">
      <c r="A268" s="363"/>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c r="HX268" s="107"/>
    </row>
    <row xmlns:x14ac="http://schemas.microsoft.com/office/spreadsheetml/2009/9/ac" r="269" s="3" customFormat="true" x14ac:dyDescent="0.25">
      <c r="A269" s="363"/>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c r="HX269" s="107"/>
    </row>
    <row xmlns:x14ac="http://schemas.microsoft.com/office/spreadsheetml/2009/9/ac" r="270" s="3" customFormat="true" x14ac:dyDescent="0.25">
      <c r="A270" s="363"/>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c r="HX270" s="107"/>
    </row>
    <row xmlns:x14ac="http://schemas.microsoft.com/office/spreadsheetml/2009/9/ac" r="271" s="3" customFormat="true" x14ac:dyDescent="0.25">
      <c r="A271" s="363"/>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c r="HX271" s="107"/>
    </row>
    <row xmlns:x14ac="http://schemas.microsoft.com/office/spreadsheetml/2009/9/ac" r="272" s="3" customFormat="true" x14ac:dyDescent="0.25">
      <c r="A272" s="363"/>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c r="HX272" s="107"/>
    </row>
    <row xmlns:x14ac="http://schemas.microsoft.com/office/spreadsheetml/2009/9/ac" r="273" s="3" customFormat="true" x14ac:dyDescent="0.25">
      <c r="A273" s="363"/>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c r="HX273" s="107"/>
    </row>
    <row xmlns:x14ac="http://schemas.microsoft.com/office/spreadsheetml/2009/9/ac" r="274" s="3" customFormat="true" x14ac:dyDescent="0.25">
      <c r="A274" s="363"/>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c r="HX274" s="107"/>
    </row>
    <row xmlns:x14ac="http://schemas.microsoft.com/office/spreadsheetml/2009/9/ac" r="275" s="3" customFormat="true" x14ac:dyDescent="0.25">
      <c r="A275" s="363"/>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c r="HX275" s="107"/>
    </row>
    <row xmlns:x14ac="http://schemas.microsoft.com/office/spreadsheetml/2009/9/ac" r="276" s="3" customFormat="true" x14ac:dyDescent="0.25">
      <c r="A276" s="363"/>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c r="HX276" s="107"/>
    </row>
    <row xmlns:x14ac="http://schemas.microsoft.com/office/spreadsheetml/2009/9/ac" r="277" s="3" customFormat="true" x14ac:dyDescent="0.25">
      <c r="A277" s="363"/>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c r="HX277" s="107"/>
    </row>
    <row xmlns:x14ac="http://schemas.microsoft.com/office/spreadsheetml/2009/9/ac" r="278" s="3" customFormat="true" x14ac:dyDescent="0.25">
      <c r="A278" s="363"/>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c r="HX278" s="107"/>
    </row>
    <row xmlns:x14ac="http://schemas.microsoft.com/office/spreadsheetml/2009/9/ac" r="279" s="3" customFormat="true" x14ac:dyDescent="0.25">
      <c r="A279" s="363"/>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c r="HX279" s="107"/>
    </row>
    <row xmlns:x14ac="http://schemas.microsoft.com/office/spreadsheetml/2009/9/ac" r="280" s="3" customFormat="true" x14ac:dyDescent="0.25">
      <c r="A280" s="363"/>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c r="HX280" s="107"/>
    </row>
    <row xmlns:x14ac="http://schemas.microsoft.com/office/spreadsheetml/2009/9/ac" r="281" s="3" customFormat="true" x14ac:dyDescent="0.25">
      <c r="A281" s="363"/>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c r="HX281" s="107"/>
    </row>
    <row xmlns:x14ac="http://schemas.microsoft.com/office/spreadsheetml/2009/9/ac" r="282" s="3" customFormat="true" x14ac:dyDescent="0.25">
      <c r="A282" s="363"/>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c r="HX282" s="107"/>
    </row>
    <row xmlns:x14ac="http://schemas.microsoft.com/office/spreadsheetml/2009/9/ac" r="283" s="3" customFormat="true" x14ac:dyDescent="0.25">
      <c r="A283" s="363"/>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c r="HX283" s="107"/>
    </row>
    <row xmlns:x14ac="http://schemas.microsoft.com/office/spreadsheetml/2009/9/ac" r="284" s="3" customFormat="true" x14ac:dyDescent="0.25">
      <c r="A284" s="363"/>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c r="HX284" s="107"/>
    </row>
    <row xmlns:x14ac="http://schemas.microsoft.com/office/spreadsheetml/2009/9/ac" r="285" s="3" customFormat="true" x14ac:dyDescent="0.25">
      <c r="A285" s="363"/>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c r="HX285" s="107"/>
    </row>
    <row xmlns:x14ac="http://schemas.microsoft.com/office/spreadsheetml/2009/9/ac" r="286" s="3" customFormat="true" x14ac:dyDescent="0.25">
      <c r="A286" s="363"/>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c r="HX286" s="107"/>
    </row>
    <row xmlns:x14ac="http://schemas.microsoft.com/office/spreadsheetml/2009/9/ac" r="287" s="3" customFormat="true" x14ac:dyDescent="0.25">
      <c r="A287" s="363"/>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c r="HX287" s="107"/>
    </row>
    <row xmlns:x14ac="http://schemas.microsoft.com/office/spreadsheetml/2009/9/ac" r="288" s="3" customFormat="true" x14ac:dyDescent="0.25">
      <c r="A288" s="363"/>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c r="HX288" s="107"/>
    </row>
    <row xmlns:x14ac="http://schemas.microsoft.com/office/spreadsheetml/2009/9/ac" r="289" s="3" customFormat="true" x14ac:dyDescent="0.25">
      <c r="A289" s="363"/>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c r="HX289" s="107"/>
    </row>
    <row xmlns:x14ac="http://schemas.microsoft.com/office/spreadsheetml/2009/9/ac" r="290" s="3" customFormat="true" x14ac:dyDescent="0.25">
      <c r="A290" s="363"/>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c r="HX290" s="107"/>
    </row>
    <row xmlns:x14ac="http://schemas.microsoft.com/office/spreadsheetml/2009/9/ac" r="291" s="3" customFormat="true" x14ac:dyDescent="0.25">
      <c r="A291" s="363"/>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c r="HX291" s="107"/>
    </row>
    <row xmlns:x14ac="http://schemas.microsoft.com/office/spreadsheetml/2009/9/ac" r="292" s="3" customFormat="true" x14ac:dyDescent="0.25">
      <c r="A292" s="363"/>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c r="HX292" s="107"/>
    </row>
    <row xmlns:x14ac="http://schemas.microsoft.com/office/spreadsheetml/2009/9/ac" r="293" s="3" customFormat="true" x14ac:dyDescent="0.25">
      <c r="A293" s="363"/>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c r="HX293" s="107"/>
    </row>
    <row xmlns:x14ac="http://schemas.microsoft.com/office/spreadsheetml/2009/9/ac" r="294" s="3" customFormat="true" x14ac:dyDescent="0.25">
      <c r="A294" s="363"/>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c r="HX294" s="107"/>
    </row>
    <row xmlns:x14ac="http://schemas.microsoft.com/office/spreadsheetml/2009/9/ac" r="295" s="3" customFormat="true" x14ac:dyDescent="0.25">
      <c r="A295" s="363"/>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c r="HX295" s="107"/>
    </row>
    <row xmlns:x14ac="http://schemas.microsoft.com/office/spreadsheetml/2009/9/ac" r="296" s="3" customFormat="true" x14ac:dyDescent="0.25">
      <c r="A296" s="363"/>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c r="HX296" s="107"/>
    </row>
    <row xmlns:x14ac="http://schemas.microsoft.com/office/spreadsheetml/2009/9/ac" r="297" s="3" customFormat="true" x14ac:dyDescent="0.25">
      <c r="A297" s="363"/>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c r="HX297" s="107"/>
    </row>
    <row xmlns:x14ac="http://schemas.microsoft.com/office/spreadsheetml/2009/9/ac" r="298" s="3" customFormat="true" x14ac:dyDescent="0.25">
      <c r="A298" s="363"/>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c r="HX298" s="107"/>
    </row>
    <row xmlns:x14ac="http://schemas.microsoft.com/office/spreadsheetml/2009/9/ac" r="299" s="3" customFormat="true" x14ac:dyDescent="0.25">
      <c r="A299" s="363"/>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c r="HX299" s="107"/>
    </row>
    <row xmlns:x14ac="http://schemas.microsoft.com/office/spreadsheetml/2009/9/ac" r="300" s="3" customFormat="true" x14ac:dyDescent="0.25">
      <c r="A300" s="363"/>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c r="HX300" s="107"/>
    </row>
    <row xmlns:x14ac="http://schemas.microsoft.com/office/spreadsheetml/2009/9/ac" r="301" s="3" customFormat="true" x14ac:dyDescent="0.25">
      <c r="A301" s="363"/>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c r="HX301" s="107"/>
    </row>
    <row xmlns:x14ac="http://schemas.microsoft.com/office/spreadsheetml/2009/9/ac" r="302" s="3" customFormat="true" x14ac:dyDescent="0.25">
      <c r="A302" s="363"/>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c r="HX302" s="107"/>
    </row>
    <row xmlns:x14ac="http://schemas.microsoft.com/office/spreadsheetml/2009/9/ac" r="303" s="3" customFormat="true" x14ac:dyDescent="0.25">
      <c r="A303" s="363"/>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c r="HX303" s="107"/>
    </row>
    <row xmlns:x14ac="http://schemas.microsoft.com/office/spreadsheetml/2009/9/ac" r="304" s="3" customFormat="true" x14ac:dyDescent="0.25">
      <c r="A304" s="363"/>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c r="HX304" s="107"/>
    </row>
    <row xmlns:x14ac="http://schemas.microsoft.com/office/spreadsheetml/2009/9/ac" r="305" s="3" customFormat="true" x14ac:dyDescent="0.25">
      <c r="A305" s="363"/>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c r="HX305" s="107"/>
    </row>
    <row xmlns:x14ac="http://schemas.microsoft.com/office/spreadsheetml/2009/9/ac" r="306" s="3" customFormat="true" x14ac:dyDescent="0.25">
      <c r="A306" s="363"/>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c r="HX306" s="107"/>
    </row>
    <row xmlns:x14ac="http://schemas.microsoft.com/office/spreadsheetml/2009/9/ac" r="307" s="3" customFormat="true" x14ac:dyDescent="0.25">
      <c r="A307" s="363"/>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c r="HX307" s="107"/>
    </row>
    <row xmlns:x14ac="http://schemas.microsoft.com/office/spreadsheetml/2009/9/ac" r="308" s="3" customFormat="true" x14ac:dyDescent="0.25">
      <c r="A308" s="363"/>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c r="HX308" s="107"/>
    </row>
    <row xmlns:x14ac="http://schemas.microsoft.com/office/spreadsheetml/2009/9/ac" r="309" s="3" customFormat="true" x14ac:dyDescent="0.25">
      <c r="A309" s="363"/>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c r="HX309" s="107"/>
    </row>
    <row xmlns:x14ac="http://schemas.microsoft.com/office/spreadsheetml/2009/9/ac" r="310" s="3" customFormat="true" x14ac:dyDescent="0.25">
      <c r="A310" s="363"/>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c r="HX310" s="107"/>
    </row>
    <row xmlns:x14ac="http://schemas.microsoft.com/office/spreadsheetml/2009/9/ac" r="311" s="3" customFormat="true" x14ac:dyDescent="0.25">
      <c r="A311" s="363"/>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c r="HX311" s="107"/>
    </row>
    <row xmlns:x14ac="http://schemas.microsoft.com/office/spreadsheetml/2009/9/ac" r="312" s="3" customFormat="true" x14ac:dyDescent="0.25">
      <c r="A312" s="363"/>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c r="HX312" s="107"/>
    </row>
    <row xmlns:x14ac="http://schemas.microsoft.com/office/spreadsheetml/2009/9/ac" r="313" s="3" customFormat="true" x14ac:dyDescent="0.25">
      <c r="A313" s="363"/>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c r="HX313" s="107"/>
    </row>
    <row xmlns:x14ac="http://schemas.microsoft.com/office/spreadsheetml/2009/9/ac" r="314" s="3" customFormat="true" x14ac:dyDescent="0.25">
      <c r="A314" s="363"/>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c r="HX314" s="107"/>
    </row>
    <row xmlns:x14ac="http://schemas.microsoft.com/office/spreadsheetml/2009/9/ac" r="315" s="3" customFormat="true" x14ac:dyDescent="0.25">
      <c r="A315" s="363"/>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c r="HX315" s="107"/>
    </row>
    <row xmlns:x14ac="http://schemas.microsoft.com/office/spreadsheetml/2009/9/ac" r="316" s="3" customFormat="true" x14ac:dyDescent="0.25">
      <c r="A316" s="363"/>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c r="HX316" s="107"/>
    </row>
    <row xmlns:x14ac="http://schemas.microsoft.com/office/spreadsheetml/2009/9/ac" r="317" s="3" customFormat="true" x14ac:dyDescent="0.25">
      <c r="A317" s="363"/>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c r="HX317" s="107"/>
    </row>
    <row xmlns:x14ac="http://schemas.microsoft.com/office/spreadsheetml/2009/9/ac" r="318" s="3" customFormat="true" x14ac:dyDescent="0.25">
      <c r="A318" s="363"/>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c r="HX318" s="107"/>
    </row>
    <row xmlns:x14ac="http://schemas.microsoft.com/office/spreadsheetml/2009/9/ac" r="319" s="3" customFormat="true" x14ac:dyDescent="0.25">
      <c r="A319" s="363"/>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c r="HX319" s="107"/>
    </row>
    <row xmlns:x14ac="http://schemas.microsoft.com/office/spreadsheetml/2009/9/ac" r="320" s="3" customFormat="true" x14ac:dyDescent="0.25">
      <c r="A320" s="363"/>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c r="HX320" s="107"/>
    </row>
    <row xmlns:x14ac="http://schemas.microsoft.com/office/spreadsheetml/2009/9/ac" r="321" s="3" customFormat="true" x14ac:dyDescent="0.25">
      <c r="A321" s="363"/>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c r="HX321" s="107"/>
    </row>
    <row xmlns:x14ac="http://schemas.microsoft.com/office/spreadsheetml/2009/9/ac" r="322" s="3" customFormat="true" x14ac:dyDescent="0.25">
      <c r="A322" s="363"/>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c r="HX322" s="107"/>
    </row>
    <row xmlns:x14ac="http://schemas.microsoft.com/office/spreadsheetml/2009/9/ac" r="323" s="3" customFormat="true" x14ac:dyDescent="0.25">
      <c r="A323" s="363"/>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c r="HX323" s="107"/>
    </row>
    <row xmlns:x14ac="http://schemas.microsoft.com/office/spreadsheetml/2009/9/ac" r="324" s="3" customFormat="true" x14ac:dyDescent="0.25">
      <c r="A324" s="363"/>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c r="HX324" s="107"/>
    </row>
    <row xmlns:x14ac="http://schemas.microsoft.com/office/spreadsheetml/2009/9/ac" r="325" s="3" customFormat="true" x14ac:dyDescent="0.25">
      <c r="A325" s="363"/>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c r="HX325" s="107"/>
    </row>
    <row xmlns:x14ac="http://schemas.microsoft.com/office/spreadsheetml/2009/9/ac" r="326" s="3" customFormat="true" x14ac:dyDescent="0.25">
      <c r="A326" s="363"/>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c r="HX326" s="107"/>
    </row>
    <row xmlns:x14ac="http://schemas.microsoft.com/office/spreadsheetml/2009/9/ac" r="327" s="3" customFormat="true" x14ac:dyDescent="0.25">
      <c r="A327" s="363"/>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c r="HX327" s="107"/>
    </row>
    <row xmlns:x14ac="http://schemas.microsoft.com/office/spreadsheetml/2009/9/ac" r="328" s="3" customFormat="true" x14ac:dyDescent="0.25">
      <c r="A328" s="363"/>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c r="HX328" s="107"/>
    </row>
    <row xmlns:x14ac="http://schemas.microsoft.com/office/spreadsheetml/2009/9/ac" r="329" s="3" customFormat="true" x14ac:dyDescent="0.25">
      <c r="A329" s="363"/>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c r="HX329" s="107"/>
    </row>
    <row xmlns:x14ac="http://schemas.microsoft.com/office/spreadsheetml/2009/9/ac" r="330" s="3" customFormat="true" x14ac:dyDescent="0.25">
      <c r="A330" s="363"/>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c r="HX330" s="107"/>
    </row>
    <row xmlns:x14ac="http://schemas.microsoft.com/office/spreadsheetml/2009/9/ac" r="331" s="3" customFormat="true" x14ac:dyDescent="0.25">
      <c r="A331" s="363"/>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c r="HX331" s="107"/>
    </row>
    <row xmlns:x14ac="http://schemas.microsoft.com/office/spreadsheetml/2009/9/ac" r="332" s="3" customFormat="true" x14ac:dyDescent="0.25">
      <c r="A332" s="363"/>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c r="HX332" s="107"/>
    </row>
    <row xmlns:x14ac="http://schemas.microsoft.com/office/spreadsheetml/2009/9/ac" r="333" s="3" customFormat="true" x14ac:dyDescent="0.25">
      <c r="A333" s="363"/>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c r="HX333" s="107"/>
    </row>
    <row xmlns:x14ac="http://schemas.microsoft.com/office/spreadsheetml/2009/9/ac" r="334" s="3" customFormat="true" x14ac:dyDescent="0.25">
      <c r="A334" s="363"/>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c r="HX334" s="107"/>
    </row>
    <row xmlns:x14ac="http://schemas.microsoft.com/office/spreadsheetml/2009/9/ac" r="335" s="3" customFormat="true" x14ac:dyDescent="0.25">
      <c r="A335" s="363"/>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c r="HX335" s="107"/>
    </row>
    <row xmlns:x14ac="http://schemas.microsoft.com/office/spreadsheetml/2009/9/ac" r="336" s="3" customFormat="true" x14ac:dyDescent="0.25">
      <c r="A336" s="363"/>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c r="HX336" s="107"/>
    </row>
    <row xmlns:x14ac="http://schemas.microsoft.com/office/spreadsheetml/2009/9/ac" r="337" s="3" customFormat="true" x14ac:dyDescent="0.25">
      <c r="A337" s="363"/>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c r="HX337" s="107"/>
    </row>
    <row xmlns:x14ac="http://schemas.microsoft.com/office/spreadsheetml/2009/9/ac" r="338" s="3" customFormat="true" x14ac:dyDescent="0.25">
      <c r="A338" s="363"/>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c r="HX338" s="107"/>
    </row>
    <row xmlns:x14ac="http://schemas.microsoft.com/office/spreadsheetml/2009/9/ac" r="339" s="3" customFormat="true" x14ac:dyDescent="0.25">
      <c r="A339" s="363"/>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c r="HX339" s="107"/>
    </row>
    <row xmlns:x14ac="http://schemas.microsoft.com/office/spreadsheetml/2009/9/ac" r="340" s="3" customFormat="true" x14ac:dyDescent="0.25">
      <c r="A340" s="363"/>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c r="HX340" s="107"/>
    </row>
    <row xmlns:x14ac="http://schemas.microsoft.com/office/spreadsheetml/2009/9/ac" r="341" s="3" customFormat="true" x14ac:dyDescent="0.25">
      <c r="A341" s="363"/>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c r="HX341" s="107"/>
    </row>
    <row xmlns:x14ac="http://schemas.microsoft.com/office/spreadsheetml/2009/9/ac" r="342" s="3" customFormat="true" x14ac:dyDescent="0.25">
      <c r="A342" s="363"/>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c r="HX342" s="107"/>
    </row>
    <row xmlns:x14ac="http://schemas.microsoft.com/office/spreadsheetml/2009/9/ac" r="343" s="3" customFormat="true" x14ac:dyDescent="0.25">
      <c r="A343" s="363"/>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c r="HX343" s="107"/>
    </row>
    <row xmlns:x14ac="http://schemas.microsoft.com/office/spreadsheetml/2009/9/ac" r="344" s="3" customFormat="true" x14ac:dyDescent="0.25">
      <c r="A344" s="363"/>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c r="HX344" s="107"/>
    </row>
    <row xmlns:x14ac="http://schemas.microsoft.com/office/spreadsheetml/2009/9/ac" r="345" s="3" customFormat="true" x14ac:dyDescent="0.25">
      <c r="A345" s="363"/>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c r="HX345" s="107"/>
    </row>
    <row xmlns:x14ac="http://schemas.microsoft.com/office/spreadsheetml/2009/9/ac" r="346" s="3" customFormat="true" x14ac:dyDescent="0.25">
      <c r="A346" s="363"/>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c r="HX346" s="107"/>
    </row>
    <row xmlns:x14ac="http://schemas.microsoft.com/office/spreadsheetml/2009/9/ac" r="347" s="3" customFormat="true" x14ac:dyDescent="0.25">
      <c r="A347" s="363"/>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c r="HX347" s="107"/>
    </row>
    <row xmlns:x14ac="http://schemas.microsoft.com/office/spreadsheetml/2009/9/ac" r="348" s="3" customFormat="true" x14ac:dyDescent="0.25">
      <c r="A348" s="363"/>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c r="HX348" s="107"/>
    </row>
    <row xmlns:x14ac="http://schemas.microsoft.com/office/spreadsheetml/2009/9/ac" r="349" s="3" customFormat="true" x14ac:dyDescent="0.25">
      <c r="A349" s="363"/>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c r="HX349" s="107"/>
    </row>
    <row xmlns:x14ac="http://schemas.microsoft.com/office/spreadsheetml/2009/9/ac" r="350" s="3" customFormat="true" x14ac:dyDescent="0.25">
      <c r="A350" s="363"/>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c r="HX350" s="107"/>
    </row>
    <row xmlns:x14ac="http://schemas.microsoft.com/office/spreadsheetml/2009/9/ac" r="351" s="3" customFormat="true" x14ac:dyDescent="0.25">
      <c r="A351" s="363"/>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c r="HX351" s="107"/>
    </row>
    <row xmlns:x14ac="http://schemas.microsoft.com/office/spreadsheetml/2009/9/ac" r="352" s="3" customFormat="true" x14ac:dyDescent="0.25">
      <c r="A352" s="363"/>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c r="HX352" s="107"/>
    </row>
    <row xmlns:x14ac="http://schemas.microsoft.com/office/spreadsheetml/2009/9/ac" r="353" s="3" customFormat="true" x14ac:dyDescent="0.25">
      <c r="A353" s="363"/>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c r="HX353" s="107"/>
    </row>
    <row xmlns:x14ac="http://schemas.microsoft.com/office/spreadsheetml/2009/9/ac" r="354" s="3" customFormat="true" x14ac:dyDescent="0.25">
      <c r="A354" s="363"/>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c r="HX354" s="107"/>
    </row>
    <row xmlns:x14ac="http://schemas.microsoft.com/office/spreadsheetml/2009/9/ac" r="355" s="3" customFormat="true" x14ac:dyDescent="0.25">
      <c r="A355" s="363"/>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c r="HX355" s="107"/>
    </row>
    <row xmlns:x14ac="http://schemas.microsoft.com/office/spreadsheetml/2009/9/ac" r="356" s="3" customFormat="true" x14ac:dyDescent="0.25">
      <c r="A356" s="363"/>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c r="HX356" s="107"/>
    </row>
    <row xmlns:x14ac="http://schemas.microsoft.com/office/spreadsheetml/2009/9/ac" r="357" s="3" customFormat="true" x14ac:dyDescent="0.25">
      <c r="A357" s="363"/>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c r="HX357" s="107"/>
    </row>
    <row xmlns:x14ac="http://schemas.microsoft.com/office/spreadsheetml/2009/9/ac" r="358" s="3" customFormat="true" x14ac:dyDescent="0.25">
      <c r="A358" s="363"/>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c r="HX358" s="107"/>
    </row>
    <row xmlns:x14ac="http://schemas.microsoft.com/office/spreadsheetml/2009/9/ac" r="359" s="3" customFormat="true" x14ac:dyDescent="0.25">
      <c r="A359" s="363"/>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c r="HX359" s="107"/>
    </row>
    <row xmlns:x14ac="http://schemas.microsoft.com/office/spreadsheetml/2009/9/ac" r="360" s="3" customFormat="true" x14ac:dyDescent="0.25">
      <c r="A360" s="363"/>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c r="HX360" s="107"/>
    </row>
    <row xmlns:x14ac="http://schemas.microsoft.com/office/spreadsheetml/2009/9/ac" r="361" s="3" customFormat="true" x14ac:dyDescent="0.25">
      <c r="A361" s="363"/>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c r="HX361" s="107"/>
    </row>
    <row xmlns:x14ac="http://schemas.microsoft.com/office/spreadsheetml/2009/9/ac" r="362" s="3" customFormat="true" x14ac:dyDescent="0.25">
      <c r="A362" s="363"/>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c r="HX362" s="107"/>
    </row>
    <row xmlns:x14ac="http://schemas.microsoft.com/office/spreadsheetml/2009/9/ac" r="363" s="3" customFormat="true" x14ac:dyDescent="0.25">
      <c r="A363" s="363"/>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c r="HX363" s="107"/>
    </row>
    <row xmlns:x14ac="http://schemas.microsoft.com/office/spreadsheetml/2009/9/ac" r="364" s="3" customFormat="true" x14ac:dyDescent="0.25">
      <c r="A364" s="363"/>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c r="HX364" s="107"/>
    </row>
    <row xmlns:x14ac="http://schemas.microsoft.com/office/spreadsheetml/2009/9/ac" r="365" s="3" customFormat="true" x14ac:dyDescent="0.25">
      <c r="A365" s="363"/>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c r="HX365" s="107"/>
    </row>
    <row xmlns:x14ac="http://schemas.microsoft.com/office/spreadsheetml/2009/9/ac" r="366" s="3" customFormat="true" x14ac:dyDescent="0.25">
      <c r="A366" s="363"/>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c r="HX366" s="107"/>
    </row>
    <row xmlns:x14ac="http://schemas.microsoft.com/office/spreadsheetml/2009/9/ac" r="367" s="3" customFormat="true" x14ac:dyDescent="0.25">
      <c r="A367" s="363"/>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c r="HX367" s="107"/>
    </row>
    <row xmlns:x14ac="http://schemas.microsoft.com/office/spreadsheetml/2009/9/ac" r="368" s="3" customFormat="true" x14ac:dyDescent="0.25">
      <c r="A368" s="363"/>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c r="HX368" s="107"/>
    </row>
    <row xmlns:x14ac="http://schemas.microsoft.com/office/spreadsheetml/2009/9/ac" r="369" s="3" customFormat="true" x14ac:dyDescent="0.25">
      <c r="A369" s="363"/>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c r="HX369" s="107"/>
    </row>
    <row xmlns:x14ac="http://schemas.microsoft.com/office/spreadsheetml/2009/9/ac" r="370" s="3" customFormat="true" x14ac:dyDescent="0.25">
      <c r="A370" s="363"/>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c r="HX370" s="107"/>
    </row>
    <row xmlns:x14ac="http://schemas.microsoft.com/office/spreadsheetml/2009/9/ac" r="371" s="3" customFormat="true" x14ac:dyDescent="0.25">
      <c r="A371" s="363"/>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c r="HX371" s="107"/>
    </row>
    <row xmlns:x14ac="http://schemas.microsoft.com/office/spreadsheetml/2009/9/ac" r="372" s="3" customFormat="true" x14ac:dyDescent="0.25">
      <c r="A372" s="363"/>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c r="HX372" s="107"/>
    </row>
    <row xmlns:x14ac="http://schemas.microsoft.com/office/spreadsheetml/2009/9/ac" r="373" s="3" customFormat="true" x14ac:dyDescent="0.25">
      <c r="A373" s="363"/>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c r="HX373" s="107"/>
    </row>
    <row xmlns:x14ac="http://schemas.microsoft.com/office/spreadsheetml/2009/9/ac" r="374" s="3" customFormat="true" x14ac:dyDescent="0.25">
      <c r="A374" s="363"/>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c r="HX374" s="107"/>
    </row>
    <row xmlns:x14ac="http://schemas.microsoft.com/office/spreadsheetml/2009/9/ac" r="375" s="3" customFormat="true" x14ac:dyDescent="0.25">
      <c r="A375" s="363"/>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c r="HX375" s="107"/>
    </row>
    <row xmlns:x14ac="http://schemas.microsoft.com/office/spreadsheetml/2009/9/ac" r="376" s="3" customFormat="true" x14ac:dyDescent="0.25">
      <c r="A376" s="363"/>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c r="HX376" s="107"/>
    </row>
    <row xmlns:x14ac="http://schemas.microsoft.com/office/spreadsheetml/2009/9/ac" r="377" s="3" customFormat="true" x14ac:dyDescent="0.25">
      <c r="A377" s="363"/>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c r="HX377" s="107"/>
    </row>
    <row xmlns:x14ac="http://schemas.microsoft.com/office/spreadsheetml/2009/9/ac" r="378" s="3" customFormat="true" x14ac:dyDescent="0.25">
      <c r="A378" s="363"/>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c r="HX378" s="107"/>
    </row>
    <row xmlns:x14ac="http://schemas.microsoft.com/office/spreadsheetml/2009/9/ac" r="379" s="3" customFormat="true" x14ac:dyDescent="0.25">
      <c r="A379" s="363"/>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c r="HX379" s="107"/>
    </row>
    <row xmlns:x14ac="http://schemas.microsoft.com/office/spreadsheetml/2009/9/ac" r="380" s="3" customFormat="true" x14ac:dyDescent="0.25">
      <c r="A380" s="363"/>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c r="HX380" s="107"/>
    </row>
    <row xmlns:x14ac="http://schemas.microsoft.com/office/spreadsheetml/2009/9/ac" r="381" s="3" customFormat="true" x14ac:dyDescent="0.25">
      <c r="A381" s="363"/>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c r="HX381" s="107"/>
    </row>
    <row xmlns:x14ac="http://schemas.microsoft.com/office/spreadsheetml/2009/9/ac" r="382" s="3" customFormat="true" x14ac:dyDescent="0.25">
      <c r="A382" s="363"/>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c r="HX382" s="107"/>
    </row>
    <row xmlns:x14ac="http://schemas.microsoft.com/office/spreadsheetml/2009/9/ac" r="383" s="3" customFormat="true" x14ac:dyDescent="0.25">
      <c r="A383" s="363"/>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c r="HX383" s="107"/>
    </row>
    <row xmlns:x14ac="http://schemas.microsoft.com/office/spreadsheetml/2009/9/ac" r="384" s="3" customFormat="true" x14ac:dyDescent="0.25">
      <c r="A384" s="363"/>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c r="HX384" s="107"/>
    </row>
    <row xmlns:x14ac="http://schemas.microsoft.com/office/spreadsheetml/2009/9/ac" r="385" s="3" customFormat="true" x14ac:dyDescent="0.25">
      <c r="A385" s="363"/>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c r="HX385" s="107"/>
    </row>
    <row xmlns:x14ac="http://schemas.microsoft.com/office/spreadsheetml/2009/9/ac" r="386" s="3" customFormat="true" x14ac:dyDescent="0.25">
      <c r="A386" s="363"/>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c r="HX386" s="107"/>
    </row>
    <row xmlns:x14ac="http://schemas.microsoft.com/office/spreadsheetml/2009/9/ac" r="387" s="3" customFormat="true" x14ac:dyDescent="0.25">
      <c r="A387" s="363"/>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c r="HX387" s="107"/>
    </row>
    <row xmlns:x14ac="http://schemas.microsoft.com/office/spreadsheetml/2009/9/ac" r="388" s="3" customFormat="true" x14ac:dyDescent="0.25">
      <c r="A388" s="363"/>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c r="HX388" s="107"/>
    </row>
    <row xmlns:x14ac="http://schemas.microsoft.com/office/spreadsheetml/2009/9/ac" r="389" s="3" customFormat="true" x14ac:dyDescent="0.25">
      <c r="A389" s="363"/>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c r="HX389" s="107"/>
    </row>
    <row xmlns:x14ac="http://schemas.microsoft.com/office/spreadsheetml/2009/9/ac" r="390" s="3" customFormat="true" x14ac:dyDescent="0.25">
      <c r="A390" s="363"/>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c r="HX390" s="107"/>
    </row>
    <row xmlns:x14ac="http://schemas.microsoft.com/office/spreadsheetml/2009/9/ac" r="391" s="3" customFormat="true" x14ac:dyDescent="0.25">
      <c r="A391" s="363"/>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c r="HX391" s="107"/>
    </row>
    <row xmlns:x14ac="http://schemas.microsoft.com/office/spreadsheetml/2009/9/ac" r="392" s="3" customFormat="true" x14ac:dyDescent="0.25">
      <c r="A392" s="363"/>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c r="HX392" s="107"/>
    </row>
    <row xmlns:x14ac="http://schemas.microsoft.com/office/spreadsheetml/2009/9/ac" r="393" s="3" customFormat="true" x14ac:dyDescent="0.25">
      <c r="A393" s="363"/>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c r="HX393" s="107"/>
    </row>
    <row xmlns:x14ac="http://schemas.microsoft.com/office/spreadsheetml/2009/9/ac" r="394" s="3" customFormat="true" x14ac:dyDescent="0.25">
      <c r="A394" s="363"/>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c r="HX394" s="107"/>
    </row>
    <row xmlns:x14ac="http://schemas.microsoft.com/office/spreadsheetml/2009/9/ac" r="395" s="3" customFormat="true" x14ac:dyDescent="0.25">
      <c r="A395" s="363"/>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c r="HX395" s="107"/>
    </row>
    <row xmlns:x14ac="http://schemas.microsoft.com/office/spreadsheetml/2009/9/ac" r="396" s="3" customFormat="true" x14ac:dyDescent="0.25">
      <c r="A396" s="363"/>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c r="HX396" s="107"/>
    </row>
    <row xmlns:x14ac="http://schemas.microsoft.com/office/spreadsheetml/2009/9/ac" r="397" s="3" customFormat="true" x14ac:dyDescent="0.25">
      <c r="A397" s="363"/>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c r="HX397" s="107"/>
    </row>
    <row xmlns:x14ac="http://schemas.microsoft.com/office/spreadsheetml/2009/9/ac" r="398" s="3" customFormat="true" x14ac:dyDescent="0.25">
      <c r="A398" s="363"/>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c r="HX398" s="107"/>
    </row>
    <row xmlns:x14ac="http://schemas.microsoft.com/office/spreadsheetml/2009/9/ac" r="399" s="3" customFormat="true" x14ac:dyDescent="0.25">
      <c r="A399" s="363"/>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c r="HX399" s="107"/>
    </row>
    <row xmlns:x14ac="http://schemas.microsoft.com/office/spreadsheetml/2009/9/ac" r="400" s="3" customFormat="true" x14ac:dyDescent="0.25">
      <c r="A400" s="363"/>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c r="HX400" s="107"/>
    </row>
    <row xmlns:x14ac="http://schemas.microsoft.com/office/spreadsheetml/2009/9/ac" r="401" s="3" customFormat="true" x14ac:dyDescent="0.25">
      <c r="A401" s="363"/>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c r="HX401" s="107"/>
    </row>
    <row xmlns:x14ac="http://schemas.microsoft.com/office/spreadsheetml/2009/9/ac" r="402" s="3" customFormat="true" x14ac:dyDescent="0.25">
      <c r="A402" s="363"/>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c r="HX402" s="107"/>
    </row>
    <row xmlns:x14ac="http://schemas.microsoft.com/office/spreadsheetml/2009/9/ac" r="403" s="3" customFormat="true" x14ac:dyDescent="0.25">
      <c r="A403" s="363"/>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c r="HX403" s="107"/>
    </row>
    <row xmlns:x14ac="http://schemas.microsoft.com/office/spreadsheetml/2009/9/ac" r="404" s="3" customFormat="true" x14ac:dyDescent="0.25">
      <c r="A404" s="363"/>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c r="HX404" s="107"/>
    </row>
    <row xmlns:x14ac="http://schemas.microsoft.com/office/spreadsheetml/2009/9/ac" r="405" s="3" customFormat="true" x14ac:dyDescent="0.25">
      <c r="A405" s="363"/>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c r="HX405" s="107"/>
    </row>
    <row xmlns:x14ac="http://schemas.microsoft.com/office/spreadsheetml/2009/9/ac" r="406" s="3" customFormat="true" x14ac:dyDescent="0.25">
      <c r="A406" s="363"/>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c r="HX406" s="107"/>
    </row>
    <row xmlns:x14ac="http://schemas.microsoft.com/office/spreadsheetml/2009/9/ac" r="407" s="3" customFormat="true" x14ac:dyDescent="0.25">
      <c r="A407" s="363"/>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c r="HX407" s="107"/>
    </row>
    <row xmlns:x14ac="http://schemas.microsoft.com/office/spreadsheetml/2009/9/ac" r="408" s="3" customFormat="true" x14ac:dyDescent="0.25">
      <c r="A408" s="363"/>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c r="HX408" s="107"/>
    </row>
    <row xmlns:x14ac="http://schemas.microsoft.com/office/spreadsheetml/2009/9/ac" r="409" s="3" customFormat="true" x14ac:dyDescent="0.25">
      <c r="A409" s="363"/>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c r="HX409" s="107"/>
    </row>
    <row xmlns:x14ac="http://schemas.microsoft.com/office/spreadsheetml/2009/9/ac" r="410" s="3" customFormat="true" x14ac:dyDescent="0.25">
      <c r="A410" s="363"/>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c r="HX410" s="107"/>
    </row>
    <row xmlns:x14ac="http://schemas.microsoft.com/office/spreadsheetml/2009/9/ac" r="411" s="3" customFormat="true" x14ac:dyDescent="0.25">
      <c r="A411" s="363"/>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c r="HX411" s="107"/>
    </row>
    <row xmlns:x14ac="http://schemas.microsoft.com/office/spreadsheetml/2009/9/ac" r="412" s="3" customFormat="true" x14ac:dyDescent="0.25">
      <c r="A412" s="363"/>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c r="HX412" s="107"/>
    </row>
    <row xmlns:x14ac="http://schemas.microsoft.com/office/spreadsheetml/2009/9/ac" r="413" s="3" customFormat="true" x14ac:dyDescent="0.25">
      <c r="A413" s="363"/>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c r="HX413" s="107"/>
    </row>
    <row xmlns:x14ac="http://schemas.microsoft.com/office/spreadsheetml/2009/9/ac" r="414" s="3" customFormat="true" x14ac:dyDescent="0.25">
      <c r="A414" s="363"/>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c r="HX414" s="107"/>
    </row>
    <row xmlns:x14ac="http://schemas.microsoft.com/office/spreadsheetml/2009/9/ac" r="415" s="3" customFormat="true" x14ac:dyDescent="0.25">
      <c r="A415" s="363"/>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c r="HX415" s="107"/>
    </row>
    <row xmlns:x14ac="http://schemas.microsoft.com/office/spreadsheetml/2009/9/ac" r="416" s="3" customFormat="true" x14ac:dyDescent="0.25">
      <c r="A416" s="363"/>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c r="HX416" s="107"/>
    </row>
    <row xmlns:x14ac="http://schemas.microsoft.com/office/spreadsheetml/2009/9/ac" r="417" s="3" customFormat="true" x14ac:dyDescent="0.25">
      <c r="A417" s="363"/>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c r="HX417" s="107"/>
    </row>
    <row xmlns:x14ac="http://schemas.microsoft.com/office/spreadsheetml/2009/9/ac" r="418" s="3" customFormat="true" x14ac:dyDescent="0.25">
      <c r="A418" s="363"/>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c r="HX418" s="107"/>
    </row>
    <row xmlns:x14ac="http://schemas.microsoft.com/office/spreadsheetml/2009/9/ac" r="419" s="3" customFormat="true" x14ac:dyDescent="0.25">
      <c r="A419" s="363"/>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c r="HX419" s="107"/>
    </row>
    <row xmlns:x14ac="http://schemas.microsoft.com/office/spreadsheetml/2009/9/ac" r="420" s="3" customFormat="true" x14ac:dyDescent="0.25">
      <c r="A420" s="363"/>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c r="HX420" s="107"/>
    </row>
    <row xmlns:x14ac="http://schemas.microsoft.com/office/spreadsheetml/2009/9/ac" r="421" s="3" customFormat="true" x14ac:dyDescent="0.25">
      <c r="A421" s="363"/>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c r="HX421" s="107"/>
    </row>
    <row xmlns:x14ac="http://schemas.microsoft.com/office/spreadsheetml/2009/9/ac" r="422" s="3" customFormat="true" x14ac:dyDescent="0.25">
      <c r="A422" s="363"/>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c r="HX422" s="107"/>
    </row>
    <row xmlns:x14ac="http://schemas.microsoft.com/office/spreadsheetml/2009/9/ac" r="423" s="3" customFormat="true" x14ac:dyDescent="0.25">
      <c r="A423" s="363"/>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c r="HX423" s="107"/>
    </row>
    <row xmlns:x14ac="http://schemas.microsoft.com/office/spreadsheetml/2009/9/ac" r="424" s="3" customFormat="true" x14ac:dyDescent="0.25">
      <c r="A424" s="363"/>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c r="HX424" s="107"/>
    </row>
    <row xmlns:x14ac="http://schemas.microsoft.com/office/spreadsheetml/2009/9/ac" r="425" s="3" customFormat="true" x14ac:dyDescent="0.25">
      <c r="A425" s="363"/>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c r="HX425" s="107"/>
    </row>
    <row xmlns:x14ac="http://schemas.microsoft.com/office/spreadsheetml/2009/9/ac" r="426" s="3" customFormat="true" x14ac:dyDescent="0.25">
      <c r="A426" s="363"/>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c r="HX426" s="107"/>
    </row>
    <row xmlns:x14ac="http://schemas.microsoft.com/office/spreadsheetml/2009/9/ac" r="427" s="3" customFormat="true" x14ac:dyDescent="0.25">
      <c r="A427" s="363"/>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c r="HX427" s="107"/>
    </row>
    <row xmlns:x14ac="http://schemas.microsoft.com/office/spreadsheetml/2009/9/ac" r="428" s="3" customFormat="true" x14ac:dyDescent="0.25">
      <c r="A428" s="363"/>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c r="HX428" s="107"/>
    </row>
    <row xmlns:x14ac="http://schemas.microsoft.com/office/spreadsheetml/2009/9/ac" r="429" s="3" customFormat="true" x14ac:dyDescent="0.25">
      <c r="A429" s="363"/>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c r="HX429" s="107"/>
    </row>
    <row xmlns:x14ac="http://schemas.microsoft.com/office/spreadsheetml/2009/9/ac" r="430" s="3" customFormat="true" x14ac:dyDescent="0.25">
      <c r="A430" s="363"/>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c r="HX430" s="107"/>
    </row>
    <row xmlns:x14ac="http://schemas.microsoft.com/office/spreadsheetml/2009/9/ac" r="431" s="3" customFormat="true" x14ac:dyDescent="0.25">
      <c r="A431" s="363"/>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c r="HX431" s="107"/>
    </row>
    <row xmlns:x14ac="http://schemas.microsoft.com/office/spreadsheetml/2009/9/ac" r="432" s="3" customFormat="true" x14ac:dyDescent="0.25">
      <c r="A432" s="363"/>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c r="HX432" s="107"/>
    </row>
    <row xmlns:x14ac="http://schemas.microsoft.com/office/spreadsheetml/2009/9/ac" r="433" s="3" customFormat="true" x14ac:dyDescent="0.25">
      <c r="A433" s="363"/>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c r="HX433" s="107"/>
    </row>
    <row xmlns:x14ac="http://schemas.microsoft.com/office/spreadsheetml/2009/9/ac" r="434" s="3" customFormat="true" x14ac:dyDescent="0.25">
      <c r="A434" s="363"/>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c r="HX434" s="107"/>
    </row>
    <row xmlns:x14ac="http://schemas.microsoft.com/office/spreadsheetml/2009/9/ac" r="435" s="3" customFormat="true" x14ac:dyDescent="0.25">
      <c r="A435" s="363"/>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c r="HX435" s="107"/>
    </row>
    <row xmlns:x14ac="http://schemas.microsoft.com/office/spreadsheetml/2009/9/ac" r="436" s="3" customFormat="true" x14ac:dyDescent="0.25">
      <c r="A436" s="363"/>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c r="HX436" s="107"/>
    </row>
    <row xmlns:x14ac="http://schemas.microsoft.com/office/spreadsheetml/2009/9/ac" r="437" s="3" customFormat="true" x14ac:dyDescent="0.25">
      <c r="A437" s="363"/>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c r="HX437" s="107"/>
    </row>
    <row xmlns:x14ac="http://schemas.microsoft.com/office/spreadsheetml/2009/9/ac" r="438" s="3" customFormat="true" x14ac:dyDescent="0.25">
      <c r="A438" s="363"/>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c r="HX438" s="107"/>
    </row>
    <row xmlns:x14ac="http://schemas.microsoft.com/office/spreadsheetml/2009/9/ac" r="439" s="3" customFormat="true" x14ac:dyDescent="0.25">
      <c r="A439" s="363"/>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c r="HX439" s="107"/>
    </row>
    <row xmlns:x14ac="http://schemas.microsoft.com/office/spreadsheetml/2009/9/ac" r="440" s="3" customFormat="true" x14ac:dyDescent="0.25">
      <c r="A440" s="363"/>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c r="HX440" s="107"/>
    </row>
    <row xmlns:x14ac="http://schemas.microsoft.com/office/spreadsheetml/2009/9/ac" r="441" s="3" customFormat="true" x14ac:dyDescent="0.25">
      <c r="A441" s="363"/>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c r="HX441" s="107"/>
    </row>
    <row xmlns:x14ac="http://schemas.microsoft.com/office/spreadsheetml/2009/9/ac" r="442" s="3" customFormat="true" x14ac:dyDescent="0.25">
      <c r="A442" s="363"/>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c r="HX442" s="107"/>
    </row>
    <row xmlns:x14ac="http://schemas.microsoft.com/office/spreadsheetml/2009/9/ac" r="443" s="3" customFormat="true" x14ac:dyDescent="0.25">
      <c r="A443" s="363"/>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c r="HX443" s="107"/>
    </row>
    <row xmlns:x14ac="http://schemas.microsoft.com/office/spreadsheetml/2009/9/ac" r="444" s="3" customFormat="true" x14ac:dyDescent="0.25">
      <c r="A444" s="363"/>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c r="HX444" s="107"/>
    </row>
    <row xmlns:x14ac="http://schemas.microsoft.com/office/spreadsheetml/2009/9/ac" r="445" s="3" customFormat="true" x14ac:dyDescent="0.25">
      <c r="A445" s="363"/>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c r="HX445" s="107"/>
    </row>
    <row xmlns:x14ac="http://schemas.microsoft.com/office/spreadsheetml/2009/9/ac" r="446" s="3" customFormat="true" x14ac:dyDescent="0.25">
      <c r="A446" s="363"/>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c r="HX446" s="107"/>
    </row>
    <row xmlns:x14ac="http://schemas.microsoft.com/office/spreadsheetml/2009/9/ac" r="447" s="3" customFormat="true" x14ac:dyDescent="0.25">
      <c r="A447" s="363"/>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c r="HX447" s="107"/>
    </row>
    <row xmlns:x14ac="http://schemas.microsoft.com/office/spreadsheetml/2009/9/ac" r="448" s="3" customFormat="true" x14ac:dyDescent="0.25">
      <c r="A448" s="363"/>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c r="HX448" s="107"/>
    </row>
    <row xmlns:x14ac="http://schemas.microsoft.com/office/spreadsheetml/2009/9/ac" r="449" s="3" customFormat="true" x14ac:dyDescent="0.25">
      <c r="A449" s="363"/>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c r="HX449" s="107"/>
    </row>
    <row xmlns:x14ac="http://schemas.microsoft.com/office/spreadsheetml/2009/9/ac" r="450" s="3" customFormat="true" x14ac:dyDescent="0.25">
      <c r="A450" s="363"/>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c r="HX450" s="107"/>
    </row>
    <row xmlns:x14ac="http://schemas.microsoft.com/office/spreadsheetml/2009/9/ac" r="451" s="3" customFormat="true" x14ac:dyDescent="0.25">
      <c r="A451" s="363"/>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c r="HX451" s="107"/>
    </row>
    <row xmlns:x14ac="http://schemas.microsoft.com/office/spreadsheetml/2009/9/ac" r="452" s="3" customFormat="true" x14ac:dyDescent="0.25">
      <c r="A452" s="363"/>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c r="HX452" s="107"/>
    </row>
    <row xmlns:x14ac="http://schemas.microsoft.com/office/spreadsheetml/2009/9/ac" r="453" s="3" customFormat="true" x14ac:dyDescent="0.25">
      <c r="A453" s="363"/>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c r="HX453" s="107"/>
    </row>
    <row xmlns:x14ac="http://schemas.microsoft.com/office/spreadsheetml/2009/9/ac" r="454" s="3" customFormat="true" x14ac:dyDescent="0.25">
      <c r="A454" s="363"/>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c r="HX454" s="107"/>
    </row>
    <row xmlns:x14ac="http://schemas.microsoft.com/office/spreadsheetml/2009/9/ac" r="455" s="3" customFormat="true" x14ac:dyDescent="0.25">
      <c r="A455" s="363"/>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c r="HX455" s="107"/>
    </row>
    <row xmlns:x14ac="http://schemas.microsoft.com/office/spreadsheetml/2009/9/ac" r="456" s="3" customFormat="true" x14ac:dyDescent="0.25">
      <c r="A456" s="363"/>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c r="HX456" s="107"/>
    </row>
    <row xmlns:x14ac="http://schemas.microsoft.com/office/spreadsheetml/2009/9/ac" r="457" s="3" customFormat="true" x14ac:dyDescent="0.25">
      <c r="A457" s="363"/>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c r="HX457" s="107"/>
    </row>
    <row xmlns:x14ac="http://schemas.microsoft.com/office/spreadsheetml/2009/9/ac" r="458" s="3" customFormat="true" x14ac:dyDescent="0.25">
      <c r="A458" s="363"/>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c r="HX458" s="107"/>
    </row>
    <row xmlns:x14ac="http://schemas.microsoft.com/office/spreadsheetml/2009/9/ac" r="459" s="3" customFormat="true" x14ac:dyDescent="0.25">
      <c r="A459" s="363"/>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c r="HX459" s="107"/>
    </row>
    <row xmlns:x14ac="http://schemas.microsoft.com/office/spreadsheetml/2009/9/ac" r="460" s="3" customFormat="true" x14ac:dyDescent="0.25">
      <c r="A460" s="363"/>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c r="HX460" s="107"/>
    </row>
    <row xmlns:x14ac="http://schemas.microsoft.com/office/spreadsheetml/2009/9/ac" r="461" s="3" customFormat="true" x14ac:dyDescent="0.25">
      <c r="A461" s="363"/>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c r="HX461" s="107"/>
    </row>
    <row xmlns:x14ac="http://schemas.microsoft.com/office/spreadsheetml/2009/9/ac" r="462" s="3" customFormat="true" x14ac:dyDescent="0.25">
      <c r="A462" s="363"/>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c r="HX462" s="107"/>
    </row>
    <row xmlns:x14ac="http://schemas.microsoft.com/office/spreadsheetml/2009/9/ac" r="463" s="3" customFormat="true" x14ac:dyDescent="0.25">
      <c r="A463" s="363"/>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c r="HX463" s="107"/>
    </row>
    <row xmlns:x14ac="http://schemas.microsoft.com/office/spreadsheetml/2009/9/ac" r="464" s="3" customFormat="true" x14ac:dyDescent="0.25">
      <c r="A464" s="363"/>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c r="HX464" s="107"/>
    </row>
    <row xmlns:x14ac="http://schemas.microsoft.com/office/spreadsheetml/2009/9/ac" r="465" s="3" customFormat="true" x14ac:dyDescent="0.25">
      <c r="A465" s="363"/>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c r="HX465" s="107"/>
    </row>
    <row xmlns:x14ac="http://schemas.microsoft.com/office/spreadsheetml/2009/9/ac" r="466" s="3" customFormat="true" x14ac:dyDescent="0.25">
      <c r="A466" s="363"/>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c r="HX466" s="107"/>
    </row>
    <row xmlns:x14ac="http://schemas.microsoft.com/office/spreadsheetml/2009/9/ac" r="467" s="3" customFormat="true" x14ac:dyDescent="0.25">
      <c r="A467" s="363"/>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c r="HX467" s="107"/>
    </row>
    <row xmlns:x14ac="http://schemas.microsoft.com/office/spreadsheetml/2009/9/ac" r="468" s="3" customFormat="true" x14ac:dyDescent="0.25">
      <c r="A468" s="363"/>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c r="HX468" s="107"/>
    </row>
    <row xmlns:x14ac="http://schemas.microsoft.com/office/spreadsheetml/2009/9/ac" r="469" s="3" customFormat="true" x14ac:dyDescent="0.25">
      <c r="A469" s="363"/>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c r="HX469" s="107"/>
    </row>
    <row xmlns:x14ac="http://schemas.microsoft.com/office/spreadsheetml/2009/9/ac" r="470" s="3" customFormat="true" x14ac:dyDescent="0.25">
      <c r="A470" s="363"/>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c r="HX470" s="107"/>
    </row>
    <row xmlns:x14ac="http://schemas.microsoft.com/office/spreadsheetml/2009/9/ac" r="471" s="3" customFormat="true" x14ac:dyDescent="0.25">
      <c r="A471" s="363"/>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c r="HX471" s="107"/>
    </row>
    <row xmlns:x14ac="http://schemas.microsoft.com/office/spreadsheetml/2009/9/ac" r="472" s="3" customFormat="true" x14ac:dyDescent="0.25">
      <c r="A472" s="363"/>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c r="HX472" s="107"/>
    </row>
    <row xmlns:x14ac="http://schemas.microsoft.com/office/spreadsheetml/2009/9/ac" r="473" s="3" customFormat="true" x14ac:dyDescent="0.25">
      <c r="A473" s="363"/>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c r="HX473" s="107"/>
    </row>
    <row xmlns:x14ac="http://schemas.microsoft.com/office/spreadsheetml/2009/9/ac" r="474" s="3" customFormat="true" x14ac:dyDescent="0.25">
      <c r="A474" s="363"/>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c r="HX474" s="107"/>
    </row>
    <row xmlns:x14ac="http://schemas.microsoft.com/office/spreadsheetml/2009/9/ac" r="475" s="3" customFormat="true" x14ac:dyDescent="0.25">
      <c r="A475" s="363"/>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c r="HX475" s="107"/>
    </row>
    <row xmlns:x14ac="http://schemas.microsoft.com/office/spreadsheetml/2009/9/ac" r="476" s="3" customFormat="true" x14ac:dyDescent="0.25">
      <c r="A476" s="363"/>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c r="HX476" s="107"/>
    </row>
    <row xmlns:x14ac="http://schemas.microsoft.com/office/spreadsheetml/2009/9/ac" r="477" s="3" customFormat="true" x14ac:dyDescent="0.25">
      <c r="A477" s="363"/>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c r="HX477" s="107"/>
    </row>
    <row xmlns:x14ac="http://schemas.microsoft.com/office/spreadsheetml/2009/9/ac" r="478" s="3" customFormat="true" x14ac:dyDescent="0.25">
      <c r="A478" s="363"/>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c r="HX478" s="107"/>
    </row>
    <row xmlns:x14ac="http://schemas.microsoft.com/office/spreadsheetml/2009/9/ac" r="479" s="3" customFormat="true" x14ac:dyDescent="0.25">
      <c r="A479" s="363"/>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c r="HX479" s="107"/>
    </row>
    <row xmlns:x14ac="http://schemas.microsoft.com/office/spreadsheetml/2009/9/ac" r="480" s="3" customFormat="true" x14ac:dyDescent="0.25">
      <c r="A480" s="363"/>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c r="HX480" s="107"/>
    </row>
    <row xmlns:x14ac="http://schemas.microsoft.com/office/spreadsheetml/2009/9/ac" r="481" s="3" customFormat="true" x14ac:dyDescent="0.25">
      <c r="A481" s="363"/>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c r="HX481" s="107"/>
    </row>
    <row xmlns:x14ac="http://schemas.microsoft.com/office/spreadsheetml/2009/9/ac" r="482" s="3" customFormat="true" x14ac:dyDescent="0.25">
      <c r="A482" s="363"/>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c r="HX482" s="107"/>
    </row>
    <row xmlns:x14ac="http://schemas.microsoft.com/office/spreadsheetml/2009/9/ac" r="483" s="3" customFormat="true" x14ac:dyDescent="0.25">
      <c r="A483" s="363"/>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c r="HX483" s="107"/>
    </row>
    <row xmlns:x14ac="http://schemas.microsoft.com/office/spreadsheetml/2009/9/ac" r="484" s="3" customFormat="true" x14ac:dyDescent="0.25">
      <c r="A484" s="363"/>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c r="HX484" s="107"/>
    </row>
    <row xmlns:x14ac="http://schemas.microsoft.com/office/spreadsheetml/2009/9/ac" r="485" s="3" customFormat="true" x14ac:dyDescent="0.25">
      <c r="A485" s="363"/>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c r="HX485" s="107"/>
    </row>
    <row xmlns:x14ac="http://schemas.microsoft.com/office/spreadsheetml/2009/9/ac" r="486" s="3" customFormat="true" x14ac:dyDescent="0.25">
      <c r="A486" s="363"/>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c r="HX486" s="107"/>
    </row>
    <row xmlns:x14ac="http://schemas.microsoft.com/office/spreadsheetml/2009/9/ac" r="487" s="3" customFormat="true" x14ac:dyDescent="0.25">
      <c r="A487" s="363"/>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c r="HX487" s="107"/>
    </row>
    <row xmlns:x14ac="http://schemas.microsoft.com/office/spreadsheetml/2009/9/ac" r="488" s="3" customFormat="true" x14ac:dyDescent="0.25">
      <c r="A488" s="363"/>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c r="HX488" s="107"/>
    </row>
    <row xmlns:x14ac="http://schemas.microsoft.com/office/spreadsheetml/2009/9/ac" r="489" s="3" customFormat="true" x14ac:dyDescent="0.25">
      <c r="A489" s="363"/>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c r="HX489" s="107"/>
    </row>
    <row xmlns:x14ac="http://schemas.microsoft.com/office/spreadsheetml/2009/9/ac" r="490" s="3" customFormat="true" x14ac:dyDescent="0.25">
      <c r="A490" s="363"/>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c r="HX490" s="107"/>
    </row>
    <row xmlns:x14ac="http://schemas.microsoft.com/office/spreadsheetml/2009/9/ac" r="491" s="3" customFormat="true" x14ac:dyDescent="0.25">
      <c r="A491" s="363"/>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c r="HX491" s="107"/>
    </row>
    <row xmlns:x14ac="http://schemas.microsoft.com/office/spreadsheetml/2009/9/ac" r="492" s="3" customFormat="true" x14ac:dyDescent="0.25">
      <c r="A492" s="363"/>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c r="HX492" s="107"/>
    </row>
    <row xmlns:x14ac="http://schemas.microsoft.com/office/spreadsheetml/2009/9/ac" r="493" s="3" customFormat="true" x14ac:dyDescent="0.25">
      <c r="A493" s="363"/>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c r="HX493" s="107"/>
    </row>
    <row xmlns:x14ac="http://schemas.microsoft.com/office/spreadsheetml/2009/9/ac" r="494" s="3" customFormat="true" x14ac:dyDescent="0.25">
      <c r="A494" s="363"/>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c r="HX494" s="107"/>
    </row>
    <row xmlns:x14ac="http://schemas.microsoft.com/office/spreadsheetml/2009/9/ac" r="495" s="3" customFormat="true" x14ac:dyDescent="0.25">
      <c r="A495" s="363"/>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c r="HX495" s="107"/>
    </row>
    <row xmlns:x14ac="http://schemas.microsoft.com/office/spreadsheetml/2009/9/ac" r="496" s="3" customFormat="true" x14ac:dyDescent="0.25">
      <c r="A496" s="363"/>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c r="HX496" s="107"/>
    </row>
    <row xmlns:x14ac="http://schemas.microsoft.com/office/spreadsheetml/2009/9/ac" r="497" s="3" customFormat="true" x14ac:dyDescent="0.25">
      <c r="A497" s="363"/>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c r="HX497" s="107"/>
    </row>
    <row xmlns:x14ac="http://schemas.microsoft.com/office/spreadsheetml/2009/9/ac" r="498" s="3" customFormat="true" x14ac:dyDescent="0.25">
      <c r="A498" s="363"/>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c r="HX498" s="107"/>
    </row>
    <row xmlns:x14ac="http://schemas.microsoft.com/office/spreadsheetml/2009/9/ac" r="499" s="3" customFormat="true" x14ac:dyDescent="0.25">
      <c r="A499" s="363"/>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c r="HX499" s="107"/>
    </row>
    <row xmlns:x14ac="http://schemas.microsoft.com/office/spreadsheetml/2009/9/ac" r="500" s="3" customFormat="true" x14ac:dyDescent="0.25">
      <c r="A500" s="363"/>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c r="HX500" s="107"/>
    </row>
    <row xmlns:x14ac="http://schemas.microsoft.com/office/spreadsheetml/2009/9/ac" r="501" s="3" customFormat="true" x14ac:dyDescent="0.25">
      <c r="A501" s="363"/>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c r="HX501" s="107"/>
    </row>
    <row xmlns:x14ac="http://schemas.microsoft.com/office/spreadsheetml/2009/9/ac" r="502" s="3" customFormat="true" x14ac:dyDescent="0.25">
      <c r="A502" s="363"/>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c r="HX502" s="107"/>
    </row>
    <row xmlns:x14ac="http://schemas.microsoft.com/office/spreadsheetml/2009/9/ac" r="503" s="3" customFormat="true" x14ac:dyDescent="0.25">
      <c r="A503" s="363"/>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c r="HX503" s="107"/>
    </row>
    <row xmlns:x14ac="http://schemas.microsoft.com/office/spreadsheetml/2009/9/ac" r="504" s="3" customFormat="true" x14ac:dyDescent="0.25">
      <c r="A504" s="363"/>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c r="HX504" s="107"/>
    </row>
    <row xmlns:x14ac="http://schemas.microsoft.com/office/spreadsheetml/2009/9/ac" r="505" s="3" customFormat="true" x14ac:dyDescent="0.25">
      <c r="A505" s="363"/>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c r="HX505" s="107"/>
    </row>
    <row xmlns:x14ac="http://schemas.microsoft.com/office/spreadsheetml/2009/9/ac" r="506" s="3" customFormat="true" x14ac:dyDescent="0.25">
      <c r="A506" s="363"/>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c r="HX506" s="107"/>
    </row>
    <row xmlns:x14ac="http://schemas.microsoft.com/office/spreadsheetml/2009/9/ac" r="507" s="3" customFormat="true" x14ac:dyDescent="0.25">
      <c r="A507" s="363"/>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c r="HX507" s="107"/>
    </row>
    <row xmlns:x14ac="http://schemas.microsoft.com/office/spreadsheetml/2009/9/ac" r="508" s="3" customFormat="true" x14ac:dyDescent="0.25">
      <c r="A508" s="363"/>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c r="HX508" s="107"/>
    </row>
    <row xmlns:x14ac="http://schemas.microsoft.com/office/spreadsheetml/2009/9/ac" r="509" s="3" customFormat="true" x14ac:dyDescent="0.25">
      <c r="A509" s="363"/>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c r="HX509" s="107"/>
    </row>
    <row xmlns:x14ac="http://schemas.microsoft.com/office/spreadsheetml/2009/9/ac" r="510" s="3" customFormat="true" x14ac:dyDescent="0.25">
      <c r="A510" s="363"/>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c r="HX510" s="107"/>
    </row>
    <row xmlns:x14ac="http://schemas.microsoft.com/office/spreadsheetml/2009/9/ac" r="511" s="3" customFormat="true" x14ac:dyDescent="0.25">
      <c r="A511" s="363"/>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c r="HX511" s="107"/>
    </row>
    <row xmlns:x14ac="http://schemas.microsoft.com/office/spreadsheetml/2009/9/ac" r="512" s="3" customFormat="true" x14ac:dyDescent="0.25">
      <c r="A512" s="363"/>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c r="HX512" s="107"/>
    </row>
    <row xmlns:x14ac="http://schemas.microsoft.com/office/spreadsheetml/2009/9/ac" r="513" s="3" customFormat="true" x14ac:dyDescent="0.25">
      <c r="A513" s="363"/>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c r="HX513" s="107"/>
    </row>
    <row xmlns:x14ac="http://schemas.microsoft.com/office/spreadsheetml/2009/9/ac" r="514" s="3" customFormat="true" x14ac:dyDescent="0.25">
      <c r="A514" s="363"/>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c r="HX514" s="107"/>
    </row>
    <row xmlns:x14ac="http://schemas.microsoft.com/office/spreadsheetml/2009/9/ac" r="515" s="3" customFormat="true" x14ac:dyDescent="0.25">
      <c r="A515" s="363"/>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c r="HX515" s="107"/>
    </row>
    <row xmlns:x14ac="http://schemas.microsoft.com/office/spreadsheetml/2009/9/ac" r="516" s="3" customFormat="true" x14ac:dyDescent="0.25">
      <c r="A516" s="363"/>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c r="HX516" s="107"/>
    </row>
    <row xmlns:x14ac="http://schemas.microsoft.com/office/spreadsheetml/2009/9/ac" r="517" s="3" customFormat="true" x14ac:dyDescent="0.25">
      <c r="A517" s="363"/>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c r="HX517" s="107"/>
    </row>
    <row xmlns:x14ac="http://schemas.microsoft.com/office/spreadsheetml/2009/9/ac" r="518" s="3" customFormat="true" x14ac:dyDescent="0.25">
      <c r="A518" s="363"/>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c r="HX518" s="107"/>
    </row>
    <row xmlns:x14ac="http://schemas.microsoft.com/office/spreadsheetml/2009/9/ac" r="519" s="3" customFormat="true" x14ac:dyDescent="0.25">
      <c r="A519" s="363"/>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c r="HX519" s="107"/>
    </row>
    <row xmlns:x14ac="http://schemas.microsoft.com/office/spreadsheetml/2009/9/ac" r="520" s="3" customFormat="true" x14ac:dyDescent="0.25">
      <c r="A520" s="363"/>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c r="HX520" s="107"/>
    </row>
    <row xmlns:x14ac="http://schemas.microsoft.com/office/spreadsheetml/2009/9/ac" r="521" s="3" customFormat="true" x14ac:dyDescent="0.25">
      <c r="A521" s="363"/>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c r="HX521" s="107"/>
    </row>
    <row xmlns:x14ac="http://schemas.microsoft.com/office/spreadsheetml/2009/9/ac" r="522" s="3" customFormat="true" x14ac:dyDescent="0.25">
      <c r="A522" s="363"/>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c r="HX522" s="107"/>
    </row>
    <row xmlns:x14ac="http://schemas.microsoft.com/office/spreadsheetml/2009/9/ac" r="523" s="3" customFormat="true" x14ac:dyDescent="0.25">
      <c r="A523" s="363"/>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c r="HX523" s="107"/>
    </row>
    <row xmlns:x14ac="http://schemas.microsoft.com/office/spreadsheetml/2009/9/ac" r="524" s="3" customFormat="true" x14ac:dyDescent="0.25">
      <c r="A524" s="363"/>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c r="HX524" s="107"/>
    </row>
    <row xmlns:x14ac="http://schemas.microsoft.com/office/spreadsheetml/2009/9/ac" r="525" s="3" customFormat="true" x14ac:dyDescent="0.25">
      <c r="A525" s="363"/>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c r="HX525" s="107"/>
    </row>
    <row xmlns:x14ac="http://schemas.microsoft.com/office/spreadsheetml/2009/9/ac" r="526" s="3" customFormat="true" x14ac:dyDescent="0.25">
      <c r="A526" s="363"/>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c r="HX526" s="107"/>
    </row>
    <row xmlns:x14ac="http://schemas.microsoft.com/office/spreadsheetml/2009/9/ac" r="527" s="3" customFormat="true" x14ac:dyDescent="0.25">
      <c r="A527" s="363"/>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c r="HX527" s="107"/>
    </row>
    <row xmlns:x14ac="http://schemas.microsoft.com/office/spreadsheetml/2009/9/ac" r="528" s="3" customFormat="true" x14ac:dyDescent="0.25">
      <c r="A528" s="363"/>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c r="HX528" s="107"/>
    </row>
    <row xmlns:x14ac="http://schemas.microsoft.com/office/spreadsheetml/2009/9/ac" r="529" s="3" customFormat="true" x14ac:dyDescent="0.25">
      <c r="A529" s="363"/>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c r="HX529" s="107"/>
    </row>
    <row xmlns:x14ac="http://schemas.microsoft.com/office/spreadsheetml/2009/9/ac" r="530" s="3" customFormat="true" x14ac:dyDescent="0.25">
      <c r="A530" s="363"/>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c r="HX530" s="107"/>
    </row>
    <row xmlns:x14ac="http://schemas.microsoft.com/office/spreadsheetml/2009/9/ac" r="531" s="3" customFormat="true" x14ac:dyDescent="0.25">
      <c r="A531" s="363"/>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c r="HX531" s="107"/>
    </row>
    <row xmlns:x14ac="http://schemas.microsoft.com/office/spreadsheetml/2009/9/ac" r="532" s="3" customFormat="true" x14ac:dyDescent="0.25">
      <c r="A532" s="363"/>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c r="HX532" s="107"/>
    </row>
    <row xmlns:x14ac="http://schemas.microsoft.com/office/spreadsheetml/2009/9/ac" r="533" s="3" customFormat="true" x14ac:dyDescent="0.25">
      <c r="A533" s="363"/>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c r="HX533" s="107"/>
    </row>
    <row xmlns:x14ac="http://schemas.microsoft.com/office/spreadsheetml/2009/9/ac" r="534" s="3" customFormat="true" x14ac:dyDescent="0.25">
      <c r="A534" s="363"/>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c r="HX534" s="107"/>
    </row>
    <row xmlns:x14ac="http://schemas.microsoft.com/office/spreadsheetml/2009/9/ac" r="535" s="3" customFormat="true" x14ac:dyDescent="0.25">
      <c r="A535" s="363"/>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c r="HX535" s="107"/>
    </row>
    <row xmlns:x14ac="http://schemas.microsoft.com/office/spreadsheetml/2009/9/ac" r="536" s="3" customFormat="true" x14ac:dyDescent="0.25">
      <c r="A536" s="363"/>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c r="HX536" s="107"/>
    </row>
    <row xmlns:x14ac="http://schemas.microsoft.com/office/spreadsheetml/2009/9/ac" r="537" s="3" customFormat="true" x14ac:dyDescent="0.25">
      <c r="A537" s="363"/>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c r="HX537" s="107"/>
    </row>
    <row xmlns:x14ac="http://schemas.microsoft.com/office/spreadsheetml/2009/9/ac" r="538" s="3" customFormat="true" x14ac:dyDescent="0.25">
      <c r="A538" s="363"/>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c r="HX538" s="107"/>
    </row>
    <row xmlns:x14ac="http://schemas.microsoft.com/office/spreadsheetml/2009/9/ac" r="539" s="3" customFormat="true" x14ac:dyDescent="0.25">
      <c r="A539" s="363"/>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c r="HX539" s="107"/>
    </row>
    <row xmlns:x14ac="http://schemas.microsoft.com/office/spreadsheetml/2009/9/ac" r="540" s="3" customFormat="true" x14ac:dyDescent="0.25">
      <c r="A540" s="363"/>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c r="HX540" s="107"/>
    </row>
    <row xmlns:x14ac="http://schemas.microsoft.com/office/spreadsheetml/2009/9/ac" r="541" s="3" customFormat="true" x14ac:dyDescent="0.25">
      <c r="A541" s="363"/>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c r="HX541" s="107"/>
    </row>
    <row xmlns:x14ac="http://schemas.microsoft.com/office/spreadsheetml/2009/9/ac" r="542" s="3" customFormat="true" x14ac:dyDescent="0.25">
      <c r="A542" s="363"/>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c r="HX542" s="107"/>
    </row>
    <row xmlns:x14ac="http://schemas.microsoft.com/office/spreadsheetml/2009/9/ac" r="543" s="3" customFormat="true" x14ac:dyDescent="0.25">
      <c r="A543" s="363"/>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c r="HX543" s="107"/>
    </row>
    <row xmlns:x14ac="http://schemas.microsoft.com/office/spreadsheetml/2009/9/ac" r="544" s="3" customFormat="true" x14ac:dyDescent="0.25">
      <c r="A544" s="363"/>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c r="HX544" s="107"/>
    </row>
    <row xmlns:x14ac="http://schemas.microsoft.com/office/spreadsheetml/2009/9/ac" r="545" s="3" customFormat="true" x14ac:dyDescent="0.25">
      <c r="A545" s="363"/>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c r="HX545" s="107"/>
    </row>
    <row xmlns:x14ac="http://schemas.microsoft.com/office/spreadsheetml/2009/9/ac" r="546" s="3" customFormat="true" x14ac:dyDescent="0.25">
      <c r="A546" s="363"/>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c r="HX546" s="107"/>
    </row>
    <row xmlns:x14ac="http://schemas.microsoft.com/office/spreadsheetml/2009/9/ac" r="547" s="3" customFormat="true" x14ac:dyDescent="0.25">
      <c r="A547" s="363"/>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c r="HX547" s="107"/>
    </row>
    <row xmlns:x14ac="http://schemas.microsoft.com/office/spreadsheetml/2009/9/ac" r="548" s="3" customFormat="true" x14ac:dyDescent="0.25">
      <c r="A548" s="363"/>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c r="HX548" s="107"/>
    </row>
    <row xmlns:x14ac="http://schemas.microsoft.com/office/spreadsheetml/2009/9/ac" r="549" s="3" customFormat="true" x14ac:dyDescent="0.25">
      <c r="A549" s="363"/>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c r="HX549" s="107"/>
    </row>
    <row xmlns:x14ac="http://schemas.microsoft.com/office/spreadsheetml/2009/9/ac" r="550" s="3" customFormat="true" x14ac:dyDescent="0.25">
      <c r="A550" s="363"/>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c r="HX550" s="107"/>
    </row>
    <row xmlns:x14ac="http://schemas.microsoft.com/office/spreadsheetml/2009/9/ac" r="551" s="3" customFormat="true" x14ac:dyDescent="0.25">
      <c r="A551" s="363"/>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c r="HX551" s="107"/>
    </row>
    <row xmlns:x14ac="http://schemas.microsoft.com/office/spreadsheetml/2009/9/ac" r="552" s="3" customFormat="true" x14ac:dyDescent="0.25">
      <c r="A552" s="363"/>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c r="HX552" s="107"/>
    </row>
    <row xmlns:x14ac="http://schemas.microsoft.com/office/spreadsheetml/2009/9/ac" r="553" s="3" customFormat="true" x14ac:dyDescent="0.25">
      <c r="A553" s="363"/>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c r="HX553" s="107"/>
    </row>
    <row xmlns:x14ac="http://schemas.microsoft.com/office/spreadsheetml/2009/9/ac" r="554" s="3" customFormat="true" x14ac:dyDescent="0.25">
      <c r="A554" s="363"/>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c r="HX554" s="107"/>
    </row>
    <row xmlns:x14ac="http://schemas.microsoft.com/office/spreadsheetml/2009/9/ac" r="555" s="3" customFormat="true" x14ac:dyDescent="0.25">
      <c r="A555" s="363"/>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c r="HX555" s="107"/>
    </row>
    <row xmlns:x14ac="http://schemas.microsoft.com/office/spreadsheetml/2009/9/ac" r="556" s="3" customFormat="true" x14ac:dyDescent="0.25">
      <c r="A556" s="363"/>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c r="HX556" s="107"/>
    </row>
    <row xmlns:x14ac="http://schemas.microsoft.com/office/spreadsheetml/2009/9/ac" r="557" s="3" customFormat="true" x14ac:dyDescent="0.25">
      <c r="A557" s="363"/>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c r="HX557" s="107"/>
    </row>
    <row xmlns:x14ac="http://schemas.microsoft.com/office/spreadsheetml/2009/9/ac" r="558" s="3" customFormat="true" x14ac:dyDescent="0.25">
      <c r="A558" s="363"/>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c r="HX558" s="107"/>
    </row>
    <row xmlns:x14ac="http://schemas.microsoft.com/office/spreadsheetml/2009/9/ac" r="559" s="3" customFormat="true" x14ac:dyDescent="0.25">
      <c r="A559" s="363"/>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c r="HX559" s="107"/>
    </row>
    <row xmlns:x14ac="http://schemas.microsoft.com/office/spreadsheetml/2009/9/ac" r="560" s="3" customFormat="true" x14ac:dyDescent="0.25">
      <c r="A560" s="363"/>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c r="HX560" s="107"/>
    </row>
    <row xmlns:x14ac="http://schemas.microsoft.com/office/spreadsheetml/2009/9/ac" r="561" s="3" customFormat="true" x14ac:dyDescent="0.25">
      <c r="A561" s="363"/>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c r="HX561" s="107"/>
    </row>
    <row xmlns:x14ac="http://schemas.microsoft.com/office/spreadsheetml/2009/9/ac" r="562" s="3" customFormat="true" x14ac:dyDescent="0.25">
      <c r="A562" s="363"/>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c r="HX562" s="107"/>
    </row>
    <row xmlns:x14ac="http://schemas.microsoft.com/office/spreadsheetml/2009/9/ac" r="563" s="3" customFormat="true" x14ac:dyDescent="0.25">
      <c r="A563" s="363"/>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c r="HX563" s="107"/>
    </row>
    <row xmlns:x14ac="http://schemas.microsoft.com/office/spreadsheetml/2009/9/ac" r="564" s="3" customFormat="true" x14ac:dyDescent="0.25">
      <c r="A564" s="363"/>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c r="HX564" s="107"/>
    </row>
    <row xmlns:x14ac="http://schemas.microsoft.com/office/spreadsheetml/2009/9/ac" r="565" s="3" customFormat="true" x14ac:dyDescent="0.25">
      <c r="A565" s="363"/>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c r="HX565" s="107"/>
    </row>
    <row xmlns:x14ac="http://schemas.microsoft.com/office/spreadsheetml/2009/9/ac" r="566" s="3" customFormat="true" x14ac:dyDescent="0.25">
      <c r="A566" s="363"/>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c r="HX566" s="107"/>
    </row>
    <row xmlns:x14ac="http://schemas.microsoft.com/office/spreadsheetml/2009/9/ac" r="567" s="3" customFormat="true" x14ac:dyDescent="0.25">
      <c r="A567" s="363"/>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c r="HX567" s="107"/>
    </row>
    <row xmlns:x14ac="http://schemas.microsoft.com/office/spreadsheetml/2009/9/ac" r="568" s="3" customFormat="true" x14ac:dyDescent="0.25">
      <c r="A568" s="363"/>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c r="HX568" s="107"/>
    </row>
    <row xmlns:x14ac="http://schemas.microsoft.com/office/spreadsheetml/2009/9/ac" r="569" s="3" customFormat="true" x14ac:dyDescent="0.25">
      <c r="A569" s="363"/>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c r="HX569" s="107"/>
    </row>
    <row xmlns:x14ac="http://schemas.microsoft.com/office/spreadsheetml/2009/9/ac" r="570" s="3" customFormat="true" x14ac:dyDescent="0.25">
      <c r="A570" s="363"/>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c r="HX570" s="107"/>
    </row>
    <row xmlns:x14ac="http://schemas.microsoft.com/office/spreadsheetml/2009/9/ac" r="571" s="3" customFormat="true" x14ac:dyDescent="0.25">
      <c r="A571" s="363"/>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c r="HX571" s="107"/>
    </row>
    <row xmlns:x14ac="http://schemas.microsoft.com/office/spreadsheetml/2009/9/ac" r="572" s="3" customFormat="true" x14ac:dyDescent="0.25">
      <c r="A572" s="363"/>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c r="HX572" s="107"/>
    </row>
    <row xmlns:x14ac="http://schemas.microsoft.com/office/spreadsheetml/2009/9/ac" r="573" s="3" customFormat="true" x14ac:dyDescent="0.25">
      <c r="A573" s="363"/>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c r="HX573" s="107"/>
    </row>
    <row xmlns:x14ac="http://schemas.microsoft.com/office/spreadsheetml/2009/9/ac" r="574" s="3" customFormat="true" x14ac:dyDescent="0.25">
      <c r="A574" s="363"/>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c r="HX574" s="107"/>
    </row>
    <row xmlns:x14ac="http://schemas.microsoft.com/office/spreadsheetml/2009/9/ac" r="575" s="3" customFormat="true" x14ac:dyDescent="0.25">
      <c r="A575" s="363"/>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c r="HX575" s="107"/>
    </row>
    <row xmlns:x14ac="http://schemas.microsoft.com/office/spreadsheetml/2009/9/ac" r="576" s="3" customFormat="true" x14ac:dyDescent="0.25">
      <c r="A576" s="363"/>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c r="HX576" s="107"/>
    </row>
    <row xmlns:x14ac="http://schemas.microsoft.com/office/spreadsheetml/2009/9/ac" r="577" s="3" customFormat="true" x14ac:dyDescent="0.25">
      <c r="A577" s="363"/>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c r="HX577" s="107"/>
    </row>
    <row xmlns:x14ac="http://schemas.microsoft.com/office/spreadsheetml/2009/9/ac" r="578" s="3" customFormat="true" x14ac:dyDescent="0.25">
      <c r="A578" s="363"/>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c r="HX578" s="107"/>
    </row>
    <row xmlns:x14ac="http://schemas.microsoft.com/office/spreadsheetml/2009/9/ac" r="579" s="3" customFormat="true" x14ac:dyDescent="0.25">
      <c r="A579" s="363"/>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c r="HX579" s="107"/>
    </row>
    <row xmlns:x14ac="http://schemas.microsoft.com/office/spreadsheetml/2009/9/ac" r="580" s="3" customFormat="true" x14ac:dyDescent="0.25">
      <c r="A580" s="363"/>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c r="HX580" s="107"/>
    </row>
    <row xmlns:x14ac="http://schemas.microsoft.com/office/spreadsheetml/2009/9/ac" r="581" s="3" customFormat="true" x14ac:dyDescent="0.25">
      <c r="A581" s="363"/>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c r="HX581" s="107"/>
    </row>
    <row xmlns:x14ac="http://schemas.microsoft.com/office/spreadsheetml/2009/9/ac" r="582" s="3" customFormat="true" x14ac:dyDescent="0.25">
      <c r="A582" s="363"/>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c r="HX582" s="107"/>
    </row>
    <row xmlns:x14ac="http://schemas.microsoft.com/office/spreadsheetml/2009/9/ac" r="583" s="3" customFormat="true" x14ac:dyDescent="0.25">
      <c r="A583" s="363"/>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c r="HX583" s="107"/>
    </row>
    <row xmlns:x14ac="http://schemas.microsoft.com/office/spreadsheetml/2009/9/ac" r="584" s="3" customFormat="true" x14ac:dyDescent="0.25">
      <c r="A584" s="363"/>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c r="HX584" s="107"/>
    </row>
    <row xmlns:x14ac="http://schemas.microsoft.com/office/spreadsheetml/2009/9/ac" r="585" s="3" customFormat="true" x14ac:dyDescent="0.25">
      <c r="A585" s="363"/>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c r="HX585" s="107"/>
    </row>
    <row xmlns:x14ac="http://schemas.microsoft.com/office/spreadsheetml/2009/9/ac" r="586" s="3" customFormat="true" x14ac:dyDescent="0.25">
      <c r="A586" s="363"/>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c r="HX586" s="107"/>
    </row>
    <row xmlns:x14ac="http://schemas.microsoft.com/office/spreadsheetml/2009/9/ac" r="587" s="3" customFormat="true" x14ac:dyDescent="0.25">
      <c r="A587" s="363"/>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c r="HX587" s="107"/>
    </row>
    <row xmlns:x14ac="http://schemas.microsoft.com/office/spreadsheetml/2009/9/ac" r="588" s="3" customFormat="true" x14ac:dyDescent="0.25">
      <c r="A588" s="363"/>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c r="HX588" s="107"/>
    </row>
    <row xmlns:x14ac="http://schemas.microsoft.com/office/spreadsheetml/2009/9/ac" r="589" s="3" customFormat="true" x14ac:dyDescent="0.25">
      <c r="A589" s="363"/>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c r="HX589" s="107"/>
    </row>
    <row xmlns:x14ac="http://schemas.microsoft.com/office/spreadsheetml/2009/9/ac" r="590" s="3" customFormat="true" x14ac:dyDescent="0.25">
      <c r="A590" s="363"/>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c r="HX590" s="107"/>
    </row>
    <row xmlns:x14ac="http://schemas.microsoft.com/office/spreadsheetml/2009/9/ac" r="591" s="3" customFormat="true" x14ac:dyDescent="0.25">
      <c r="A591" s="363"/>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c r="HX591" s="107"/>
    </row>
    <row xmlns:x14ac="http://schemas.microsoft.com/office/spreadsheetml/2009/9/ac" r="592" s="3" customFormat="true" x14ac:dyDescent="0.25">
      <c r="A592" s="363"/>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c r="HX592" s="107"/>
    </row>
    <row xmlns:x14ac="http://schemas.microsoft.com/office/spreadsheetml/2009/9/ac" r="593" s="3" customFormat="true" x14ac:dyDescent="0.25">
      <c r="A593" s="363"/>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c r="HX593" s="107"/>
    </row>
    <row xmlns:x14ac="http://schemas.microsoft.com/office/spreadsheetml/2009/9/ac" r="594" s="3" customFormat="true" x14ac:dyDescent="0.25">
      <c r="A594" s="363"/>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c r="HX594" s="107"/>
    </row>
    <row xmlns:x14ac="http://schemas.microsoft.com/office/spreadsheetml/2009/9/ac" r="595" s="3" customFormat="true" x14ac:dyDescent="0.25">
      <c r="A595" s="363"/>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c r="HX595" s="107"/>
    </row>
    <row xmlns:x14ac="http://schemas.microsoft.com/office/spreadsheetml/2009/9/ac" r="596" s="3" customFormat="true" x14ac:dyDescent="0.25">
      <c r="A596" s="363"/>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c r="HX596" s="107"/>
    </row>
    <row xmlns:x14ac="http://schemas.microsoft.com/office/spreadsheetml/2009/9/ac" r="597" s="3" customFormat="true" x14ac:dyDescent="0.25">
      <c r="A597" s="363"/>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c r="HX597" s="107"/>
    </row>
    <row xmlns:x14ac="http://schemas.microsoft.com/office/spreadsheetml/2009/9/ac" r="598" s="3" customFormat="true" x14ac:dyDescent="0.25">
      <c r="A598" s="363"/>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c r="HX598" s="107"/>
    </row>
    <row xmlns:x14ac="http://schemas.microsoft.com/office/spreadsheetml/2009/9/ac" r="599" s="3" customFormat="true" x14ac:dyDescent="0.25">
      <c r="A599" s="363"/>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c r="HX599" s="107"/>
    </row>
    <row xmlns:x14ac="http://schemas.microsoft.com/office/spreadsheetml/2009/9/ac" r="600" s="3" customFormat="true" x14ac:dyDescent="0.25">
      <c r="A600" s="363"/>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c r="HX600" s="107"/>
    </row>
    <row xmlns:x14ac="http://schemas.microsoft.com/office/spreadsheetml/2009/9/ac" r="601" s="3" customFormat="true" x14ac:dyDescent="0.25">
      <c r="A601" s="363"/>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c r="HX601" s="107"/>
    </row>
    <row xmlns:x14ac="http://schemas.microsoft.com/office/spreadsheetml/2009/9/ac" r="602" s="3" customFormat="true" x14ac:dyDescent="0.25">
      <c r="A602" s="363"/>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c r="HX602" s="107"/>
    </row>
    <row xmlns:x14ac="http://schemas.microsoft.com/office/spreadsheetml/2009/9/ac" r="603" s="3" customFormat="true" x14ac:dyDescent="0.25">
      <c r="A603" s="363"/>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c r="HX603" s="107"/>
    </row>
    <row xmlns:x14ac="http://schemas.microsoft.com/office/spreadsheetml/2009/9/ac" r="604" s="3" customFormat="true" x14ac:dyDescent="0.25">
      <c r="A604" s="363"/>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c r="HX604" s="107"/>
    </row>
    <row xmlns:x14ac="http://schemas.microsoft.com/office/spreadsheetml/2009/9/ac" r="605" s="3" customFormat="true" x14ac:dyDescent="0.25">
      <c r="A605" s="363"/>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c r="HX605" s="107"/>
    </row>
    <row xmlns:x14ac="http://schemas.microsoft.com/office/spreadsheetml/2009/9/ac" r="606" s="3" customFormat="true" x14ac:dyDescent="0.25">
      <c r="A606" s="363"/>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c r="HX606" s="107"/>
    </row>
    <row xmlns:x14ac="http://schemas.microsoft.com/office/spreadsheetml/2009/9/ac" r="607" s="3" customFormat="true" x14ac:dyDescent="0.25">
      <c r="A607" s="363"/>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c r="HX607" s="107"/>
    </row>
    <row xmlns:x14ac="http://schemas.microsoft.com/office/spreadsheetml/2009/9/ac" r="608" s="3" customFormat="true" x14ac:dyDescent="0.25">
      <c r="A608" s="363"/>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c r="HX608" s="107"/>
    </row>
    <row xmlns:x14ac="http://schemas.microsoft.com/office/spreadsheetml/2009/9/ac" r="609" s="3" customFormat="true" x14ac:dyDescent="0.25">
      <c r="A609" s="363"/>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c r="HX609" s="107"/>
    </row>
    <row xmlns:x14ac="http://schemas.microsoft.com/office/spreadsheetml/2009/9/ac" r="610" s="3" customFormat="true" x14ac:dyDescent="0.25">
      <c r="A610" s="363"/>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c r="HX610" s="107"/>
    </row>
    <row xmlns:x14ac="http://schemas.microsoft.com/office/spreadsheetml/2009/9/ac" r="611" s="3" customFormat="true" x14ac:dyDescent="0.25">
      <c r="A611" s="363"/>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c r="HX611" s="107"/>
    </row>
    <row xmlns:x14ac="http://schemas.microsoft.com/office/spreadsheetml/2009/9/ac" r="612" s="3" customFormat="true" x14ac:dyDescent="0.25">
      <c r="A612" s="363"/>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c r="HX612" s="107"/>
    </row>
    <row xmlns:x14ac="http://schemas.microsoft.com/office/spreadsheetml/2009/9/ac" r="613" s="3" customFormat="true" x14ac:dyDescent="0.25">
      <c r="A613" s="363"/>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c r="HX613" s="107"/>
    </row>
    <row xmlns:x14ac="http://schemas.microsoft.com/office/spreadsheetml/2009/9/ac" r="614" s="3" customFormat="true" x14ac:dyDescent="0.25">
      <c r="A614" s="363"/>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c r="HX614" s="107"/>
    </row>
    <row xmlns:x14ac="http://schemas.microsoft.com/office/spreadsheetml/2009/9/ac" r="615" s="3" customFormat="true" x14ac:dyDescent="0.25">
      <c r="A615" s="363"/>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c r="HX615" s="107"/>
    </row>
    <row xmlns:x14ac="http://schemas.microsoft.com/office/spreadsheetml/2009/9/ac" r="616" s="3" customFormat="true" x14ac:dyDescent="0.25">
      <c r="A616" s="363"/>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c r="HX616" s="107"/>
    </row>
    <row xmlns:x14ac="http://schemas.microsoft.com/office/spreadsheetml/2009/9/ac" r="617" s="3" customFormat="true" x14ac:dyDescent="0.25">
      <c r="A617" s="363"/>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c r="HX617" s="107"/>
    </row>
    <row xmlns:x14ac="http://schemas.microsoft.com/office/spreadsheetml/2009/9/ac" r="618" s="3" customFormat="true" x14ac:dyDescent="0.25">
      <c r="A618" s="363"/>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c r="HX618" s="107"/>
    </row>
    <row xmlns:x14ac="http://schemas.microsoft.com/office/spreadsheetml/2009/9/ac" r="619" s="3" customFormat="true" x14ac:dyDescent="0.25">
      <c r="A619" s="363"/>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c r="HX619" s="107"/>
    </row>
    <row xmlns:x14ac="http://schemas.microsoft.com/office/spreadsheetml/2009/9/ac" r="620" s="3" customFormat="true" x14ac:dyDescent="0.25">
      <c r="A620" s="363"/>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c r="HX620" s="107"/>
    </row>
    <row xmlns:x14ac="http://schemas.microsoft.com/office/spreadsheetml/2009/9/ac" r="621" s="3" customFormat="true" x14ac:dyDescent="0.25">
      <c r="A621" s="363"/>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c r="HX621" s="107"/>
    </row>
    <row xmlns:x14ac="http://schemas.microsoft.com/office/spreadsheetml/2009/9/ac" r="622" s="3" customFormat="true" x14ac:dyDescent="0.25">
      <c r="A622" s="363"/>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c r="HX622" s="107"/>
    </row>
    <row xmlns:x14ac="http://schemas.microsoft.com/office/spreadsheetml/2009/9/ac" r="623" s="3" customFormat="true" x14ac:dyDescent="0.25">
      <c r="A623" s="363"/>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c r="HX623" s="107"/>
    </row>
    <row xmlns:x14ac="http://schemas.microsoft.com/office/spreadsheetml/2009/9/ac" r="624" s="3" customFormat="true" x14ac:dyDescent="0.25">
      <c r="A624" s="363"/>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c r="HX624" s="107"/>
    </row>
    <row xmlns:x14ac="http://schemas.microsoft.com/office/spreadsheetml/2009/9/ac" r="625" s="3" customFormat="true" x14ac:dyDescent="0.25">
      <c r="A625" s="363"/>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c r="HX625" s="107"/>
    </row>
    <row xmlns:x14ac="http://schemas.microsoft.com/office/spreadsheetml/2009/9/ac" r="626" s="3" customFormat="true" x14ac:dyDescent="0.25">
      <c r="A626" s="363"/>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c r="HX626" s="107"/>
    </row>
    <row xmlns:x14ac="http://schemas.microsoft.com/office/spreadsheetml/2009/9/ac" r="627" s="3" customFormat="true" x14ac:dyDescent="0.25">
      <c r="A627" s="363"/>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c r="HX627" s="107"/>
    </row>
    <row xmlns:x14ac="http://schemas.microsoft.com/office/spreadsheetml/2009/9/ac" r="628" s="3" customFormat="true" x14ac:dyDescent="0.25">
      <c r="A628" s="363"/>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c r="HX628" s="107"/>
    </row>
    <row xmlns:x14ac="http://schemas.microsoft.com/office/spreadsheetml/2009/9/ac" r="629" s="3" customFormat="true" x14ac:dyDescent="0.25">
      <c r="A629" s="363"/>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c r="HX629" s="107"/>
    </row>
    <row xmlns:x14ac="http://schemas.microsoft.com/office/spreadsheetml/2009/9/ac" r="630" s="3" customFormat="true" x14ac:dyDescent="0.25">
      <c r="A630" s="363"/>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c r="HX630" s="107"/>
    </row>
    <row xmlns:x14ac="http://schemas.microsoft.com/office/spreadsheetml/2009/9/ac" r="631" s="3" customFormat="true" x14ac:dyDescent="0.25">
      <c r="A631" s="363"/>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c r="HX631" s="107"/>
    </row>
    <row xmlns:x14ac="http://schemas.microsoft.com/office/spreadsheetml/2009/9/ac" r="632" s="3" customFormat="true" x14ac:dyDescent="0.25">
      <c r="A632" s="363"/>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c r="HX632" s="107"/>
    </row>
    <row xmlns:x14ac="http://schemas.microsoft.com/office/spreadsheetml/2009/9/ac" r="633" s="3" customFormat="true" x14ac:dyDescent="0.25">
      <c r="A633" s="363"/>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c r="HX633" s="107"/>
    </row>
    <row xmlns:x14ac="http://schemas.microsoft.com/office/spreadsheetml/2009/9/ac" r="634" s="3" customFormat="true" x14ac:dyDescent="0.25">
      <c r="A634" s="363"/>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c r="HX634" s="107"/>
    </row>
    <row xmlns:x14ac="http://schemas.microsoft.com/office/spreadsheetml/2009/9/ac" r="635" s="3" customFormat="true" x14ac:dyDescent="0.25">
      <c r="A635" s="363"/>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c r="HX635" s="107"/>
    </row>
    <row xmlns:x14ac="http://schemas.microsoft.com/office/spreadsheetml/2009/9/ac" r="636" s="3" customFormat="true" x14ac:dyDescent="0.25">
      <c r="A636" s="363"/>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c r="HX636" s="107"/>
    </row>
    <row xmlns:x14ac="http://schemas.microsoft.com/office/spreadsheetml/2009/9/ac" r="637" s="3" customFormat="true" x14ac:dyDescent="0.25">
      <c r="A637" s="363"/>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c r="HX637" s="107"/>
    </row>
    <row xmlns:x14ac="http://schemas.microsoft.com/office/spreadsheetml/2009/9/ac" r="638" s="3" customFormat="true" x14ac:dyDescent="0.25">
      <c r="A638" s="363"/>
      <c r="B638" s="107"/>
      <c r="L638" s="107"/>
      <c r="V638" s="107"/>
      <c r="AF638" s="107"/>
      <c r="AP638" s="107"/>
      <c r="AZ638" s="107"/>
      <c r="BJ638" s="107"/>
      <c r="BT638" s="107"/>
      <c r="CD638" s="107"/>
      <c r="CN638" s="107"/>
      <c r="CX638" s="107"/>
      <c r="DH638" s="107"/>
      <c r="DR638" s="107"/>
      <c r="EB638" s="107"/>
      <c r="EL638" s="107"/>
      <c r="EV638" s="107"/>
      <c r="FF638" s="107"/>
      <c r="FP638" s="107"/>
      <c r="FZ638" s="107"/>
      <c r="GJ638" s="107"/>
      <c r="GT638" s="107"/>
      <c r="HD638" s="107"/>
      <c r="HN638" s="107"/>
      <c r="HX638" s="107"/>
    </row>
    <row xmlns:x14ac="http://schemas.microsoft.com/office/spreadsheetml/2009/9/ac" r="639" s="3" customFormat="true" x14ac:dyDescent="0.25">
      <c r="A639" s="363"/>
      <c r="B639" s="107"/>
      <c r="L639" s="107"/>
      <c r="V639" s="107"/>
      <c r="AF639" s="107"/>
      <c r="AP639" s="107"/>
      <c r="AZ639" s="107"/>
      <c r="BJ639" s="107"/>
      <c r="BT639" s="107"/>
      <c r="CD639" s="107"/>
      <c r="CN639" s="107"/>
      <c r="CX639" s="107"/>
      <c r="DH639" s="107"/>
      <c r="DR639" s="107"/>
      <c r="EB639" s="107"/>
      <c r="EL639" s="107"/>
      <c r="EV639" s="107"/>
      <c r="FF639" s="107"/>
      <c r="FP639" s="107"/>
      <c r="FZ639" s="107"/>
      <c r="GJ639" s="107"/>
      <c r="GT639" s="107"/>
      <c r="HD639" s="107"/>
      <c r="HN639" s="107"/>
      <c r="HX639" s="107"/>
    </row>
    <row xmlns:x14ac="http://schemas.microsoft.com/office/spreadsheetml/2009/9/ac" r="640" s="3" customFormat="true" x14ac:dyDescent="0.25">
      <c r="A640" s="363"/>
      <c r="B640" s="107"/>
      <c r="L640" s="107"/>
      <c r="V640" s="107"/>
      <c r="AF640" s="107"/>
      <c r="AP640" s="107"/>
      <c r="AZ640" s="107"/>
      <c r="BJ640" s="107"/>
      <c r="BT640" s="107"/>
      <c r="CD640" s="107"/>
      <c r="CN640" s="107"/>
      <c r="CX640" s="107"/>
      <c r="DH640" s="107"/>
      <c r="DR640" s="107"/>
      <c r="EB640" s="107"/>
      <c r="EL640" s="107"/>
      <c r="EV640" s="107"/>
      <c r="FF640" s="107"/>
      <c r="FP640" s="107"/>
      <c r="FZ640" s="107"/>
      <c r="GJ640" s="107"/>
      <c r="GT640" s="107"/>
      <c r="HD640" s="107"/>
      <c r="HN640" s="107"/>
      <c r="HX640" s="107"/>
    </row>
  </sheetData>
  <mergeCells count="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myrangeS0</vt:lpstr>
      <vt:lpstr>myrangeS1</vt:lpstr>
      <vt:lpstr>myrangeS2</vt:lpstr>
      <vt:lpstr>myrangeS3</vt:lpstr>
      <vt:lpstr>myrangeS4</vt:lpstr>
      <vt:lpstr>myrangeS5</vt:lpstr>
      <vt:lpstr>myrangeW0</vt:lpstr>
      <vt:lpstr>myrangeW1</vt:lpstr>
      <vt:lpstr>myrangeW2</vt:lpstr>
      <vt:lpstr>myrangeW3</vt:lpstr>
      <vt:lpstr>myrangeW4</vt:lpstr>
      <vt:lpstr>myrangeW5</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2024-04-24T06:19:14Z</dcterms:modified>
</cp:coreProperties>
</file>